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23955" windowHeight="7425" activeTab="4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45621"/>
</workbook>
</file>

<file path=xl/calcChain.xml><?xml version="1.0" encoding="utf-8"?>
<calcChain xmlns="http://schemas.openxmlformats.org/spreadsheetml/2006/main">
  <c r="BG247" i="8" l="1"/>
  <c r="BF247" i="8"/>
  <c r="BG246" i="8"/>
  <c r="BF246" i="8"/>
  <c r="BG172" i="8"/>
  <c r="BF172" i="8"/>
  <c r="BG120" i="8"/>
  <c r="BF120" i="8"/>
  <c r="AZ101" i="8"/>
  <c r="AY101" i="8"/>
  <c r="BG101" i="8"/>
  <c r="BF101" i="8"/>
  <c r="BG245" i="8"/>
  <c r="BF245" i="8"/>
  <c r="BG244" i="8"/>
  <c r="BF244" i="8"/>
  <c r="BG243" i="8"/>
  <c r="BF243" i="8"/>
  <c r="BG242" i="8"/>
  <c r="BF242" i="8"/>
  <c r="BG240" i="8"/>
  <c r="BF240" i="8"/>
  <c r="BG238" i="8"/>
  <c r="BF238" i="8"/>
  <c r="BG236" i="8"/>
  <c r="BF236" i="8"/>
  <c r="BG234" i="8"/>
  <c r="BF234" i="8"/>
  <c r="BG233" i="8"/>
  <c r="BF233" i="8"/>
  <c r="BG232" i="8"/>
  <c r="BF232" i="8"/>
  <c r="BG231" i="8"/>
  <c r="BF231" i="8"/>
  <c r="BG229" i="8"/>
  <c r="BF229" i="8"/>
  <c r="BG228" i="8"/>
  <c r="BF228" i="8"/>
  <c r="BG227" i="8"/>
  <c r="BF227" i="8"/>
  <c r="BG226" i="8"/>
  <c r="BF226" i="8"/>
  <c r="BG225" i="8"/>
  <c r="BF225" i="8"/>
  <c r="BG223" i="8"/>
  <c r="BF223" i="8"/>
  <c r="BG222" i="8"/>
  <c r="BF222" i="8"/>
  <c r="BG221" i="8"/>
  <c r="BF221" i="8"/>
  <c r="BG219" i="8"/>
  <c r="BF219" i="8"/>
  <c r="BG218" i="8"/>
  <c r="BF218" i="8"/>
  <c r="BG217" i="8"/>
  <c r="BF217" i="8"/>
  <c r="BG216" i="8"/>
  <c r="BF216" i="8"/>
  <c r="BG215" i="8"/>
  <c r="BF215" i="8"/>
  <c r="BG214" i="8"/>
  <c r="BF214" i="8"/>
  <c r="BG213" i="8"/>
  <c r="BF213" i="8"/>
  <c r="BG211" i="8"/>
  <c r="BF211" i="8"/>
  <c r="BG210" i="8"/>
  <c r="BF210" i="8"/>
  <c r="BG207" i="8"/>
  <c r="BF207" i="8"/>
  <c r="BG205" i="8"/>
  <c r="BF205" i="8"/>
  <c r="BG203" i="8"/>
  <c r="BF203" i="8"/>
  <c r="BG196" i="8"/>
  <c r="BF196" i="8"/>
  <c r="BG195" i="8"/>
  <c r="BF195" i="8"/>
  <c r="BG194" i="8"/>
  <c r="BF194" i="8"/>
  <c r="BG193" i="8"/>
  <c r="BF193" i="8"/>
  <c r="BG192" i="8"/>
  <c r="BF192" i="8"/>
  <c r="BG191" i="8"/>
  <c r="BF191" i="8"/>
  <c r="BG190" i="8"/>
  <c r="BF190" i="8"/>
  <c r="BG189" i="8"/>
  <c r="BF189" i="8"/>
  <c r="BG188" i="8"/>
  <c r="BF188" i="8"/>
  <c r="BG187" i="8"/>
  <c r="BF187" i="8"/>
  <c r="BG186" i="8"/>
  <c r="BF186" i="8"/>
  <c r="BG185" i="8"/>
  <c r="BF185" i="8"/>
  <c r="BG184" i="8"/>
  <c r="BF184" i="8"/>
  <c r="BG183" i="8"/>
  <c r="BF183" i="8"/>
  <c r="BG182" i="8"/>
  <c r="BF182" i="8"/>
  <c r="BG181" i="8"/>
  <c r="BF181" i="8"/>
  <c r="BG180" i="8"/>
  <c r="BF180" i="8"/>
  <c r="BG179" i="8"/>
  <c r="BF179" i="8"/>
  <c r="BG178" i="8"/>
  <c r="BF178" i="8"/>
  <c r="BG177" i="8"/>
  <c r="BF177" i="8"/>
  <c r="BG176" i="8"/>
  <c r="BF176" i="8"/>
  <c r="BG175" i="8"/>
  <c r="BF175" i="8"/>
  <c r="BG174" i="8"/>
  <c r="BF174" i="8"/>
  <c r="BG171" i="8"/>
  <c r="BF171" i="8"/>
  <c r="BG170" i="8"/>
  <c r="BF170" i="8"/>
  <c r="BG169" i="8"/>
  <c r="BF169" i="8"/>
  <c r="BG168" i="8"/>
  <c r="BF168" i="8"/>
  <c r="BG167" i="8"/>
  <c r="BF167" i="8"/>
  <c r="BG166" i="8"/>
  <c r="BF166" i="8"/>
  <c r="BG165" i="8"/>
  <c r="BF165" i="8"/>
  <c r="BG164" i="8"/>
  <c r="BF164" i="8"/>
  <c r="BG163" i="8"/>
  <c r="BF163" i="8"/>
  <c r="BG162" i="8"/>
  <c r="BF162" i="8"/>
  <c r="BG161" i="8"/>
  <c r="BF161" i="8"/>
  <c r="BG160" i="8"/>
  <c r="BF160" i="8"/>
  <c r="BG159" i="8"/>
  <c r="BF159" i="8"/>
  <c r="BG157" i="8"/>
  <c r="BF157" i="8"/>
  <c r="BG156" i="8"/>
  <c r="BF156" i="8"/>
  <c r="BG155" i="8"/>
  <c r="BF155" i="8"/>
  <c r="BG154" i="8"/>
  <c r="BF154" i="8"/>
  <c r="BG153" i="8"/>
  <c r="BF153" i="8"/>
  <c r="BG152" i="8"/>
  <c r="BF152" i="8"/>
  <c r="BG151" i="8"/>
  <c r="BF151" i="8"/>
  <c r="BG150" i="8"/>
  <c r="BF150" i="8"/>
  <c r="BG149" i="8"/>
  <c r="BF149" i="8"/>
  <c r="BG148" i="8"/>
  <c r="BF148" i="8"/>
  <c r="BG147" i="8"/>
  <c r="BF147" i="8"/>
  <c r="BG146" i="8"/>
  <c r="BF146" i="8"/>
  <c r="BG145" i="8"/>
  <c r="BF145" i="8"/>
  <c r="BG144" i="8"/>
  <c r="BF144" i="8"/>
  <c r="BG143" i="8"/>
  <c r="BF143" i="8"/>
  <c r="BG142" i="8"/>
  <c r="BF142" i="8"/>
  <c r="BG139" i="8"/>
  <c r="BF139" i="8"/>
  <c r="BG138" i="8"/>
  <c r="BF138" i="8"/>
  <c r="BG137" i="8"/>
  <c r="BF137" i="8"/>
  <c r="BG136" i="8"/>
  <c r="BF136" i="8"/>
  <c r="BG135" i="8"/>
  <c r="BF135" i="8"/>
  <c r="BG134" i="8"/>
  <c r="BF134" i="8"/>
  <c r="BG133" i="8"/>
  <c r="BF133" i="8"/>
  <c r="BG132" i="8"/>
  <c r="BF132" i="8"/>
  <c r="BG131" i="8"/>
  <c r="BF131" i="8"/>
  <c r="BG129" i="8"/>
  <c r="BF129" i="8"/>
  <c r="BG128" i="8"/>
  <c r="BF128" i="8"/>
  <c r="BG127" i="8"/>
  <c r="BF127" i="8"/>
  <c r="BG126" i="8"/>
  <c r="BF126" i="8"/>
  <c r="BG125" i="8"/>
  <c r="BF125" i="8"/>
  <c r="BG124" i="8"/>
  <c r="BF124" i="8"/>
  <c r="BG123" i="8"/>
  <c r="BF123" i="8"/>
  <c r="BG122" i="8"/>
  <c r="BF122" i="8"/>
  <c r="BG119" i="8"/>
  <c r="BF119" i="8"/>
  <c r="BG118" i="8"/>
  <c r="BF118" i="8"/>
  <c r="BG117" i="8"/>
  <c r="BF117" i="8"/>
  <c r="BG116" i="8"/>
  <c r="BF116" i="8"/>
  <c r="BG115" i="8"/>
  <c r="BF115" i="8"/>
  <c r="BG114" i="8"/>
  <c r="BF114" i="8"/>
  <c r="BG113" i="8"/>
  <c r="BF113" i="8"/>
  <c r="BG111" i="8"/>
  <c r="BF111" i="8"/>
  <c r="BG110" i="8"/>
  <c r="BF110" i="8"/>
  <c r="BG109" i="8"/>
  <c r="BF109" i="8"/>
  <c r="BG108" i="8"/>
  <c r="BF108" i="8"/>
  <c r="BG107" i="8"/>
  <c r="BF107" i="8"/>
  <c r="BG106" i="8"/>
  <c r="BF106" i="8"/>
  <c r="BG105" i="8"/>
  <c r="BF105" i="8"/>
  <c r="BG104" i="8"/>
  <c r="BF104" i="8"/>
  <c r="BG103" i="8"/>
  <c r="BF103" i="8"/>
  <c r="BG102" i="8"/>
  <c r="BF102" i="8"/>
  <c r="BG100" i="8"/>
  <c r="BF100" i="8"/>
  <c r="BG99" i="8"/>
  <c r="BF99" i="8"/>
  <c r="BG98" i="8"/>
  <c r="BF98" i="8"/>
  <c r="BG97" i="8"/>
  <c r="BF97" i="8"/>
  <c r="BG96" i="8"/>
  <c r="BF96" i="8"/>
  <c r="BG95" i="8"/>
  <c r="BF95" i="8"/>
  <c r="BG94" i="8"/>
  <c r="BF94" i="8"/>
  <c r="BG93" i="8"/>
  <c r="BF93" i="8"/>
  <c r="BG92" i="8"/>
  <c r="BF92" i="8"/>
  <c r="BG91" i="8"/>
  <c r="BF91" i="8"/>
  <c r="BG90" i="8"/>
  <c r="BF90" i="8"/>
  <c r="BG89" i="8"/>
  <c r="BF89" i="8"/>
  <c r="BG88" i="8"/>
  <c r="BF88" i="8"/>
  <c r="BG87" i="8"/>
  <c r="BF87" i="8"/>
  <c r="BG86" i="8"/>
  <c r="BF86" i="8"/>
  <c r="BG85" i="8"/>
  <c r="BF85" i="8"/>
  <c r="BG84" i="8"/>
  <c r="BF84" i="8"/>
  <c r="BG83" i="8"/>
  <c r="BF83" i="8"/>
  <c r="BG82" i="8"/>
  <c r="BF82" i="8"/>
  <c r="BG81" i="8"/>
  <c r="BF81" i="8"/>
  <c r="BG80" i="8"/>
  <c r="BF80" i="8"/>
  <c r="BG79" i="8"/>
  <c r="BF79" i="8"/>
  <c r="BG78" i="8"/>
  <c r="BF78" i="8"/>
  <c r="BG77" i="8"/>
  <c r="BF77" i="8"/>
  <c r="BG76" i="8"/>
  <c r="BF76" i="8"/>
  <c r="BG75" i="8"/>
  <c r="BF75" i="8"/>
  <c r="BG73" i="8"/>
  <c r="BF73" i="8"/>
  <c r="BG72" i="8"/>
  <c r="BF72" i="8"/>
  <c r="BG71" i="8"/>
  <c r="BF71" i="8"/>
  <c r="BG70" i="8"/>
  <c r="BF70" i="8"/>
  <c r="BG69" i="8"/>
  <c r="BF69" i="8"/>
  <c r="BG68" i="8"/>
  <c r="BF68" i="8"/>
  <c r="BG67" i="8"/>
  <c r="BF67" i="8"/>
  <c r="BG66" i="8"/>
  <c r="BF66" i="8"/>
  <c r="BG65" i="8"/>
  <c r="BF65" i="8"/>
  <c r="BG64" i="8"/>
  <c r="BF64" i="8"/>
  <c r="BG63" i="8"/>
  <c r="BF63" i="8"/>
  <c r="BG62" i="8"/>
  <c r="BF62" i="8"/>
  <c r="BG61" i="8"/>
  <c r="BF61" i="8"/>
  <c r="BG60" i="8"/>
  <c r="BF60" i="8"/>
  <c r="BG59" i="8"/>
  <c r="BF59" i="8"/>
  <c r="BG58" i="8"/>
  <c r="BF58" i="8"/>
  <c r="BG57" i="8"/>
  <c r="BF57" i="8"/>
  <c r="BG56" i="8"/>
  <c r="BF56" i="8"/>
  <c r="BG55" i="8"/>
  <c r="BF55" i="8"/>
  <c r="BG54" i="8"/>
  <c r="BF54" i="8"/>
  <c r="BG53" i="8"/>
  <c r="BF53" i="8"/>
  <c r="BG52" i="8"/>
  <c r="BF52" i="8"/>
  <c r="BG51" i="8"/>
  <c r="BF51" i="8"/>
  <c r="BG50" i="8"/>
  <c r="BF50" i="8"/>
  <c r="BG49" i="8"/>
  <c r="BF49" i="8"/>
  <c r="BG48" i="8"/>
  <c r="BF48" i="8"/>
  <c r="BG47" i="8"/>
  <c r="BF47" i="8"/>
  <c r="BG46" i="8"/>
  <c r="BF46" i="8"/>
  <c r="BG45" i="8"/>
  <c r="BF45" i="8"/>
  <c r="BG44" i="8"/>
  <c r="BF44" i="8"/>
  <c r="BG42" i="8"/>
  <c r="BF42" i="8"/>
  <c r="BG41" i="8"/>
  <c r="BF41" i="8"/>
  <c r="BG40" i="8"/>
  <c r="BF40" i="8"/>
  <c r="BG39" i="8"/>
  <c r="BF39" i="8"/>
  <c r="BG38" i="8"/>
  <c r="BF38" i="8"/>
  <c r="BG37" i="8"/>
  <c r="BF37" i="8"/>
  <c r="BG36" i="8"/>
  <c r="BF36" i="8"/>
  <c r="BG35" i="8"/>
  <c r="BF35" i="8"/>
  <c r="BG34" i="8"/>
  <c r="BF34" i="8"/>
  <c r="BG32" i="8"/>
  <c r="BF32" i="8"/>
  <c r="BG31" i="8"/>
  <c r="BF31" i="8"/>
  <c r="BG30" i="8"/>
  <c r="BF30" i="8"/>
  <c r="BG29" i="8"/>
  <c r="BF29" i="8"/>
  <c r="BG28" i="8"/>
  <c r="BF28" i="8"/>
  <c r="BG27" i="8"/>
  <c r="BF27" i="8"/>
  <c r="BG26" i="8"/>
  <c r="BF26" i="8"/>
  <c r="BG25" i="8"/>
  <c r="BF25" i="8"/>
  <c r="BG24" i="8"/>
  <c r="BF24" i="8"/>
  <c r="BG23" i="8"/>
  <c r="BF23" i="8"/>
  <c r="BG22" i="8"/>
  <c r="BF22" i="8"/>
  <c r="BG21" i="8"/>
  <c r="BF21" i="8"/>
  <c r="BG20" i="8"/>
  <c r="BF20" i="8"/>
  <c r="BG19" i="8"/>
  <c r="BF19" i="8"/>
  <c r="BG18" i="8"/>
  <c r="BF18" i="8"/>
  <c r="BG17" i="8"/>
  <c r="BF17" i="8"/>
  <c r="BG16" i="8"/>
  <c r="BF16" i="8"/>
  <c r="BG15" i="8"/>
  <c r="BF15" i="8"/>
  <c r="BG14" i="8"/>
  <c r="BF14" i="8"/>
  <c r="BG13" i="8"/>
  <c r="BF13" i="8"/>
  <c r="BG12" i="8"/>
  <c r="BF12" i="8"/>
  <c r="BG11" i="8"/>
  <c r="BF11" i="8"/>
  <c r="BG10" i="8"/>
  <c r="BF10" i="8"/>
  <c r="BG9" i="8"/>
  <c r="BF9" i="8"/>
  <c r="BG8" i="8"/>
  <c r="BF8" i="8"/>
  <c r="BG7" i="8"/>
  <c r="BF7" i="8"/>
  <c r="BG6" i="8"/>
  <c r="BF6" i="8"/>
  <c r="BG5" i="8"/>
  <c r="BF5" i="8"/>
  <c r="AK60" i="7"/>
  <c r="O57" i="7"/>
  <c r="N57" i="7"/>
  <c r="M57" i="7"/>
  <c r="J57" i="7"/>
  <c r="G57" i="7"/>
  <c r="E57" i="7"/>
  <c r="O56" i="7"/>
  <c r="N56" i="7"/>
  <c r="M56" i="7"/>
  <c r="J56" i="7"/>
  <c r="G56" i="7"/>
  <c r="E56" i="7"/>
  <c r="AK59" i="7" s="1"/>
  <c r="AK17" i="6"/>
  <c r="AK18" i="6"/>
  <c r="AK14" i="6"/>
  <c r="S17" i="6"/>
  <c r="S16" i="6"/>
  <c r="S15" i="6"/>
  <c r="S14" i="6"/>
  <c r="S13" i="6"/>
  <c r="AK21" i="6" s="1"/>
  <c r="S12" i="6"/>
  <c r="S11" i="6"/>
  <c r="S10" i="6"/>
  <c r="AK20" i="6" s="1"/>
  <c r="S9" i="6"/>
  <c r="AK19" i="6" s="1"/>
  <c r="S8" i="6"/>
  <c r="S7" i="6"/>
  <c r="S6" i="6"/>
  <c r="AK16" i="6" s="1"/>
  <c r="S5" i="6"/>
  <c r="AK15" i="6" s="1"/>
  <c r="S4" i="6"/>
  <c r="S63" i="4"/>
  <c r="S95" i="4" s="1"/>
  <c r="S51" i="4"/>
  <c r="S27" i="4"/>
  <c r="S81" i="4" s="1"/>
  <c r="S15" i="4"/>
  <c r="S99" i="4"/>
  <c r="S94" i="4"/>
  <c r="S91" i="4"/>
  <c r="S75" i="4"/>
  <c r="S73" i="4"/>
  <c r="S72" i="4"/>
  <c r="S71" i="4"/>
  <c r="S70" i="4"/>
  <c r="S69" i="4"/>
  <c r="S68" i="4"/>
  <c r="S67" i="4"/>
  <c r="S66" i="4"/>
  <c r="S65" i="4"/>
  <c r="S37" i="4"/>
  <c r="S36" i="4"/>
  <c r="S35" i="4"/>
  <c r="S34" i="4"/>
  <c r="S33" i="4"/>
  <c r="S32" i="4"/>
  <c r="S31" i="4"/>
  <c r="S30" i="4"/>
  <c r="S29" i="4"/>
  <c r="N262" i="3"/>
  <c r="M262" i="3"/>
  <c r="J262" i="3"/>
  <c r="I262" i="3"/>
  <c r="F262" i="3"/>
  <c r="N259" i="3"/>
  <c r="M259" i="3"/>
  <c r="J259" i="3"/>
  <c r="I259" i="3"/>
  <c r="F259" i="3"/>
  <c r="N391" i="3"/>
  <c r="M391" i="3"/>
  <c r="J391" i="3"/>
  <c r="I391" i="3"/>
  <c r="F391" i="3"/>
  <c r="N390" i="3"/>
  <c r="M390" i="3"/>
  <c r="J390" i="3"/>
  <c r="I390" i="3"/>
  <c r="F390" i="3"/>
  <c r="N388" i="3"/>
  <c r="M388" i="3"/>
  <c r="J388" i="3"/>
  <c r="I388" i="3"/>
  <c r="F388" i="3"/>
  <c r="N387" i="3"/>
  <c r="M387" i="3"/>
  <c r="J387" i="3"/>
  <c r="I387" i="3"/>
  <c r="F387" i="3"/>
  <c r="N386" i="3"/>
  <c r="M386" i="3"/>
  <c r="J386" i="3"/>
  <c r="I386" i="3"/>
  <c r="F386" i="3"/>
  <c r="N261" i="3"/>
  <c r="M261" i="3"/>
  <c r="J261" i="3"/>
  <c r="I261" i="3"/>
  <c r="F261" i="3"/>
  <c r="N260" i="3"/>
  <c r="M260" i="3"/>
  <c r="J260" i="3"/>
  <c r="I260" i="3"/>
  <c r="F260" i="3"/>
  <c r="N258" i="3"/>
  <c r="M258" i="3"/>
  <c r="J258" i="3"/>
  <c r="I258" i="3"/>
  <c r="F258" i="3"/>
  <c r="N257" i="3"/>
  <c r="M257" i="3"/>
  <c r="J257" i="3"/>
  <c r="I257" i="3"/>
  <c r="F257" i="3"/>
  <c r="N256" i="3"/>
  <c r="M256" i="3"/>
  <c r="J256" i="3"/>
  <c r="I256" i="3"/>
  <c r="F256" i="3"/>
  <c r="R84" i="2"/>
  <c r="N131" i="3"/>
  <c r="M131" i="3"/>
  <c r="J131" i="3"/>
  <c r="I131" i="3"/>
  <c r="F131" i="3"/>
  <c r="N130" i="3"/>
  <c r="M130" i="3"/>
  <c r="J130" i="3"/>
  <c r="I130" i="3"/>
  <c r="F130" i="3"/>
  <c r="N129" i="3"/>
  <c r="M129" i="3"/>
  <c r="J129" i="3"/>
  <c r="I129" i="3"/>
  <c r="F129" i="3"/>
  <c r="N128" i="3"/>
  <c r="M128" i="3"/>
  <c r="J128" i="3"/>
  <c r="I128" i="3"/>
  <c r="F128" i="3"/>
  <c r="N127" i="3"/>
  <c r="M127" i="3"/>
  <c r="J127" i="3"/>
  <c r="I127" i="3"/>
  <c r="F127" i="3"/>
  <c r="N126" i="3"/>
  <c r="M126" i="3"/>
  <c r="J126" i="3"/>
  <c r="I126" i="3"/>
  <c r="F126" i="3"/>
  <c r="N125" i="3"/>
  <c r="M125" i="3"/>
  <c r="J125" i="3"/>
  <c r="I125" i="3"/>
  <c r="F125" i="3"/>
  <c r="M107" i="2"/>
  <c r="Q84" i="2"/>
  <c r="S36" i="2"/>
  <c r="S34" i="2" s="1"/>
  <c r="S35" i="2"/>
  <c r="S33" i="2" s="1"/>
  <c r="S30" i="2"/>
  <c r="S18" i="2"/>
  <c r="S20" i="2" s="1"/>
  <c r="S15" i="2"/>
  <c r="S17" i="2" s="1"/>
  <c r="S31" i="2" l="1"/>
  <c r="S97" i="4"/>
  <c r="S90" i="4"/>
  <c r="S19" i="2"/>
  <c r="S84" i="4"/>
  <c r="S77" i="4"/>
  <c r="S85" i="4"/>
  <c r="S80" i="4"/>
  <c r="S83" i="4"/>
  <c r="S39" i="4"/>
  <c r="S78" i="4"/>
  <c r="S82" i="4"/>
  <c r="S87" i="4"/>
  <c r="S92" i="4"/>
  <c r="S96" i="4"/>
  <c r="S79" i="4"/>
  <c r="S89" i="4"/>
  <c r="S93" i="4"/>
  <c r="F107" i="2"/>
  <c r="K107" i="2"/>
  <c r="N107" i="2"/>
  <c r="C107" i="2"/>
  <c r="G107" i="2"/>
  <c r="O107" i="2"/>
  <c r="B107" i="2"/>
  <c r="J107" i="2"/>
  <c r="D107" i="2"/>
  <c r="H107" i="2"/>
  <c r="L107" i="2"/>
  <c r="P84" i="2"/>
  <c r="P107" i="2" s="1"/>
  <c r="E107" i="2"/>
  <c r="I107" i="2"/>
  <c r="S16" i="2"/>
  <c r="AR244" i="8"/>
  <c r="AS244" i="8"/>
  <c r="AZ245" i="8" l="1"/>
  <c r="AY245" i="8"/>
  <c r="AZ244" i="8"/>
  <c r="AY244" i="8"/>
  <c r="AZ243" i="8"/>
  <c r="AY243" i="8"/>
  <c r="AZ242" i="8"/>
  <c r="AY242" i="8"/>
  <c r="AZ241" i="8"/>
  <c r="AY241" i="8"/>
  <c r="AZ240" i="8"/>
  <c r="AY240" i="8"/>
  <c r="AZ238" i="8"/>
  <c r="AY238" i="8"/>
  <c r="AZ236" i="8"/>
  <c r="AY236" i="8"/>
  <c r="AZ234" i="8"/>
  <c r="AY234" i="8"/>
  <c r="AZ233" i="8"/>
  <c r="AY233" i="8"/>
  <c r="AZ232" i="8"/>
  <c r="AY232" i="8"/>
  <c r="AZ231" i="8"/>
  <c r="AY231" i="8"/>
  <c r="AZ229" i="8"/>
  <c r="AY229" i="8"/>
  <c r="AZ228" i="8"/>
  <c r="AY228" i="8"/>
  <c r="AZ227" i="8"/>
  <c r="AY227" i="8"/>
  <c r="AZ226" i="8"/>
  <c r="AY226" i="8"/>
  <c r="AZ225" i="8"/>
  <c r="AY225" i="8"/>
  <c r="AZ223" i="8"/>
  <c r="AY223" i="8"/>
  <c r="AZ222" i="8"/>
  <c r="AY222" i="8"/>
  <c r="AZ221" i="8"/>
  <c r="AY221" i="8"/>
  <c r="AZ219" i="8"/>
  <c r="AY219" i="8"/>
  <c r="AZ218" i="8"/>
  <c r="AY218" i="8"/>
  <c r="AZ217" i="8"/>
  <c r="AY217" i="8"/>
  <c r="AZ216" i="8"/>
  <c r="AY216" i="8"/>
  <c r="AZ215" i="8"/>
  <c r="AY215" i="8"/>
  <c r="AZ214" i="8"/>
  <c r="AY214" i="8"/>
  <c r="AZ213" i="8"/>
  <c r="AY213" i="8"/>
  <c r="AZ211" i="8"/>
  <c r="AY211" i="8"/>
  <c r="AZ210" i="8"/>
  <c r="AY210" i="8"/>
  <c r="AZ207" i="8"/>
  <c r="AY207" i="8"/>
  <c r="AZ206" i="8"/>
  <c r="AY206" i="8"/>
  <c r="AZ205" i="8"/>
  <c r="AY205" i="8"/>
  <c r="AZ203" i="8"/>
  <c r="AY203" i="8"/>
  <c r="AZ200" i="8"/>
  <c r="AY200" i="8"/>
  <c r="AZ197" i="8"/>
  <c r="AY197" i="8"/>
  <c r="AZ196" i="8"/>
  <c r="AY196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5" i="8"/>
  <c r="AY175" i="8"/>
  <c r="AZ174" i="8"/>
  <c r="AY174" i="8"/>
  <c r="AZ171" i="8"/>
  <c r="AY171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60" i="8"/>
  <c r="AY160" i="8"/>
  <c r="AZ159" i="8"/>
  <c r="AY159" i="8"/>
  <c r="AZ157" i="8"/>
  <c r="AY157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3" i="8"/>
  <c r="AY143" i="8"/>
  <c r="AZ142" i="8"/>
  <c r="AY142" i="8"/>
  <c r="AZ139" i="8"/>
  <c r="AY139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1" i="8"/>
  <c r="AY131" i="8"/>
  <c r="AZ129" i="8"/>
  <c r="AY129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1" i="8"/>
  <c r="AY121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3" i="8"/>
  <c r="AY113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2" i="8"/>
  <c r="AY102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5" i="8"/>
  <c r="AY75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6" i="8"/>
  <c r="AY46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J60" i="7"/>
  <c r="AJ59" i="7"/>
  <c r="E54" i="7"/>
  <c r="E53" i="7"/>
  <c r="O54" i="7"/>
  <c r="N54" i="7"/>
  <c r="M54" i="7"/>
  <c r="J54" i="7"/>
  <c r="G54" i="7"/>
  <c r="O53" i="7"/>
  <c r="N53" i="7"/>
  <c r="M53" i="7"/>
  <c r="J53" i="7"/>
  <c r="G53" i="7"/>
  <c r="AJ19" i="6"/>
  <c r="AJ18" i="6"/>
  <c r="AJ15" i="6"/>
  <c r="AJ14" i="6"/>
  <c r="R17" i="6"/>
  <c r="R16" i="6"/>
  <c r="R15" i="6"/>
  <c r="R14" i="6"/>
  <c r="R13" i="6"/>
  <c r="R12" i="6"/>
  <c r="R11" i="6"/>
  <c r="AJ21" i="6" s="1"/>
  <c r="R10" i="6"/>
  <c r="AJ20" i="6" s="1"/>
  <c r="R9" i="6"/>
  <c r="R8" i="6"/>
  <c r="R7" i="6"/>
  <c r="AJ17" i="6" s="1"/>
  <c r="R6" i="6"/>
  <c r="AJ16" i="6" s="1"/>
  <c r="R5" i="6"/>
  <c r="R4" i="6"/>
  <c r="R63" i="4"/>
  <c r="R97" i="4" s="1"/>
  <c r="R51" i="4"/>
  <c r="R27" i="4"/>
  <c r="R81" i="4" s="1"/>
  <c r="R15" i="4"/>
  <c r="R84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R83" i="2"/>
  <c r="P83" i="2" s="1"/>
  <c r="P106" i="2" s="1"/>
  <c r="N383" i="3"/>
  <c r="M383" i="3"/>
  <c r="J383" i="3"/>
  <c r="I383" i="3"/>
  <c r="F383" i="3"/>
  <c r="N382" i="3"/>
  <c r="M382" i="3"/>
  <c r="J382" i="3"/>
  <c r="I382" i="3"/>
  <c r="F382" i="3"/>
  <c r="N380" i="3"/>
  <c r="M380" i="3"/>
  <c r="J380" i="3"/>
  <c r="I380" i="3"/>
  <c r="F380" i="3"/>
  <c r="N379" i="3"/>
  <c r="M379" i="3"/>
  <c r="J379" i="3"/>
  <c r="I379" i="3"/>
  <c r="F379" i="3"/>
  <c r="N378" i="3"/>
  <c r="M378" i="3"/>
  <c r="J378" i="3"/>
  <c r="I378" i="3"/>
  <c r="F378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N248" i="3"/>
  <c r="M248" i="3"/>
  <c r="J248" i="3"/>
  <c r="I248" i="3"/>
  <c r="F248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Q83" i="2"/>
  <c r="R36" i="2"/>
  <c r="R34" i="2" s="1"/>
  <c r="R35" i="2"/>
  <c r="R33" i="2" s="1"/>
  <c r="R20" i="2"/>
  <c r="R18" i="2"/>
  <c r="R19" i="2" s="1"/>
  <c r="R15" i="2"/>
  <c r="R17" i="2" s="1"/>
  <c r="R30" i="2" l="1"/>
  <c r="R77" i="4"/>
  <c r="R79" i="4"/>
  <c r="R83" i="4"/>
  <c r="R99" i="4"/>
  <c r="R93" i="4"/>
  <c r="R31" i="2"/>
  <c r="R89" i="4"/>
  <c r="R94" i="4"/>
  <c r="R90" i="4"/>
  <c r="R95" i="4"/>
  <c r="R96" i="4"/>
  <c r="R91" i="4"/>
  <c r="R75" i="4"/>
  <c r="R87" i="4"/>
  <c r="R80" i="4"/>
  <c r="R85" i="4"/>
  <c r="R39" i="4"/>
  <c r="R78" i="4"/>
  <c r="R82" i="4"/>
  <c r="R92" i="4"/>
  <c r="L106" i="2"/>
  <c r="D106" i="2"/>
  <c r="H106" i="2"/>
  <c r="E106" i="2"/>
  <c r="I106" i="2"/>
  <c r="M106" i="2"/>
  <c r="B106" i="2"/>
  <c r="F106" i="2"/>
  <c r="J106" i="2"/>
  <c r="N106" i="2"/>
  <c r="C106" i="2"/>
  <c r="G106" i="2"/>
  <c r="K106" i="2"/>
  <c r="O106" i="2"/>
  <c r="R16" i="2"/>
  <c r="AS243" i="8"/>
  <c r="AR243" i="8"/>
  <c r="AS242" i="8"/>
  <c r="AR242" i="8"/>
  <c r="AS241" i="8"/>
  <c r="AR241" i="8"/>
  <c r="AS240" i="8"/>
  <c r="AR240" i="8"/>
  <c r="AS238" i="8"/>
  <c r="AR238" i="8"/>
  <c r="AS236" i="8"/>
  <c r="AR236" i="8"/>
  <c r="AS234" i="8"/>
  <c r="AR234" i="8"/>
  <c r="AS233" i="8"/>
  <c r="AR233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5" i="8"/>
  <c r="AR225" i="8"/>
  <c r="AS223" i="8"/>
  <c r="AR223" i="8"/>
  <c r="AS222" i="8"/>
  <c r="AR222" i="8"/>
  <c r="AS221" i="8"/>
  <c r="AR221" i="8"/>
  <c r="AS219" i="8"/>
  <c r="AR219" i="8"/>
  <c r="AS218" i="8"/>
  <c r="AR218" i="8"/>
  <c r="AS217" i="8"/>
  <c r="AR217" i="8"/>
  <c r="AS216" i="8"/>
  <c r="AR216" i="8"/>
  <c r="AS215" i="8"/>
  <c r="AR215" i="8"/>
  <c r="AS214" i="8"/>
  <c r="AR214" i="8"/>
  <c r="AS213" i="8"/>
  <c r="AR213" i="8"/>
  <c r="AS211" i="8"/>
  <c r="AR211" i="8"/>
  <c r="AS210" i="8"/>
  <c r="AR210" i="8"/>
  <c r="AS207" i="8"/>
  <c r="AR207" i="8"/>
  <c r="AS206" i="8"/>
  <c r="AR206" i="8"/>
  <c r="AS205" i="8"/>
  <c r="AR205" i="8"/>
  <c r="AS203" i="8"/>
  <c r="AR203" i="8"/>
  <c r="AS200" i="8"/>
  <c r="AR200" i="8"/>
  <c r="AS199" i="8"/>
  <c r="AR199" i="8"/>
  <c r="AS197" i="8"/>
  <c r="AR197" i="8"/>
  <c r="AS196" i="8"/>
  <c r="AR196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4" i="8"/>
  <c r="AR174" i="8"/>
  <c r="AS171" i="8"/>
  <c r="AR171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9" i="8"/>
  <c r="AR159" i="8"/>
  <c r="AS157" i="8"/>
  <c r="AR157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42" i="8"/>
  <c r="AR142" i="8"/>
  <c r="AS139" i="8"/>
  <c r="AR139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29" i="8"/>
  <c r="AR129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AI59" i="7"/>
  <c r="O51" i="7"/>
  <c r="N51" i="7"/>
  <c r="M51" i="7"/>
  <c r="J51" i="7"/>
  <c r="G51" i="7"/>
  <c r="E51" i="7"/>
  <c r="AI60" i="7" s="1"/>
  <c r="O50" i="7"/>
  <c r="N50" i="7"/>
  <c r="M50" i="7"/>
  <c r="J50" i="7"/>
  <c r="G50" i="7"/>
  <c r="E50" i="7"/>
  <c r="Q17" i="6"/>
  <c r="Q16" i="6"/>
  <c r="Q15" i="6"/>
  <c r="Q14" i="6"/>
  <c r="Q13" i="6"/>
  <c r="Q12" i="6"/>
  <c r="Q11" i="6"/>
  <c r="Q10" i="6"/>
  <c r="AI20" i="6" s="1"/>
  <c r="Q9" i="6"/>
  <c r="AI19" i="6" s="1"/>
  <c r="Q8" i="6"/>
  <c r="AI18" i="6" s="1"/>
  <c r="Q7" i="6"/>
  <c r="AI17" i="6" s="1"/>
  <c r="Q6" i="6"/>
  <c r="AI16" i="6" s="1"/>
  <c r="Q5" i="6"/>
  <c r="AI15" i="6" s="1"/>
  <c r="L132" i="5"/>
  <c r="K132" i="5"/>
  <c r="J132" i="5"/>
  <c r="Q4" i="6" s="1"/>
  <c r="AI14" i="6" s="1"/>
  <c r="Q63" i="4"/>
  <c r="Q95" i="4" s="1"/>
  <c r="Q51" i="4"/>
  <c r="Q27" i="4"/>
  <c r="Q85" i="4" s="1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375" i="3"/>
  <c r="M375" i="3"/>
  <c r="J375" i="3"/>
  <c r="I375" i="3"/>
  <c r="F375" i="3"/>
  <c r="N374" i="3"/>
  <c r="M374" i="3"/>
  <c r="J374" i="3"/>
  <c r="I374" i="3"/>
  <c r="F374" i="3"/>
  <c r="N372" i="3"/>
  <c r="M372" i="3"/>
  <c r="J372" i="3"/>
  <c r="I372" i="3"/>
  <c r="F372" i="3"/>
  <c r="N371" i="3"/>
  <c r="M371" i="3"/>
  <c r="J371" i="3"/>
  <c r="I371" i="3"/>
  <c r="F371" i="3"/>
  <c r="N370" i="3"/>
  <c r="M370" i="3"/>
  <c r="J370" i="3"/>
  <c r="I370" i="3"/>
  <c r="F370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R82" i="2"/>
  <c r="L105" i="2" s="1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Q82" i="2"/>
  <c r="Q36" i="2"/>
  <c r="Q31" i="2" s="1"/>
  <c r="Q35" i="2"/>
  <c r="Q18" i="2"/>
  <c r="Q15" i="2"/>
  <c r="AI21" i="6" l="1"/>
  <c r="Q77" i="4"/>
  <c r="Q99" i="4"/>
  <c r="Q83" i="4"/>
  <c r="Q96" i="4"/>
  <c r="Q91" i="4"/>
  <c r="Q81" i="4"/>
  <c r="Q39" i="4"/>
  <c r="Q75" i="4"/>
  <c r="Q89" i="4"/>
  <c r="Q94" i="4"/>
  <c r="Q93" i="4"/>
  <c r="Q90" i="4"/>
  <c r="Q97" i="4"/>
  <c r="Q79" i="4"/>
  <c r="Q84" i="4"/>
  <c r="Q87" i="4"/>
  <c r="Q80" i="4"/>
  <c r="Q78" i="4"/>
  <c r="Q82" i="4"/>
  <c r="Q92" i="4"/>
  <c r="E105" i="2"/>
  <c r="I105" i="2"/>
  <c r="M105" i="2"/>
  <c r="B105" i="2"/>
  <c r="F105" i="2"/>
  <c r="J105" i="2"/>
  <c r="N105" i="2"/>
  <c r="P82" i="2"/>
  <c r="P105" i="2" s="1"/>
  <c r="C105" i="2"/>
  <c r="G105" i="2"/>
  <c r="K105" i="2"/>
  <c r="O105" i="2"/>
  <c r="D105" i="2"/>
  <c r="H105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3" i="8"/>
  <c r="AK243" i="8"/>
  <c r="AL242" i="8"/>
  <c r="AK242" i="8"/>
  <c r="AL241" i="8"/>
  <c r="AK241" i="8"/>
  <c r="AL240" i="8"/>
  <c r="AK240" i="8"/>
  <c r="AL238" i="8"/>
  <c r="AK238" i="8"/>
  <c r="AL237" i="8"/>
  <c r="AK237" i="8"/>
  <c r="AL236" i="8"/>
  <c r="AK236" i="8"/>
  <c r="AL234" i="8"/>
  <c r="AK234" i="8"/>
  <c r="AL233" i="8"/>
  <c r="AK233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5" i="8"/>
  <c r="AK225" i="8"/>
  <c r="AL223" i="8"/>
  <c r="AK223" i="8"/>
  <c r="AL222" i="8"/>
  <c r="AK222" i="8"/>
  <c r="AL221" i="8"/>
  <c r="AK221" i="8"/>
  <c r="AL219" i="8"/>
  <c r="AK219" i="8"/>
  <c r="AL218" i="8"/>
  <c r="AK218" i="8"/>
  <c r="AL217" i="8"/>
  <c r="AK217" i="8"/>
  <c r="AL216" i="8"/>
  <c r="AK216" i="8"/>
  <c r="AL215" i="8"/>
  <c r="AK215" i="8"/>
  <c r="AL214" i="8"/>
  <c r="AK214" i="8"/>
  <c r="AL213" i="8"/>
  <c r="AK213" i="8"/>
  <c r="AL211" i="8"/>
  <c r="AK211" i="8"/>
  <c r="AL210" i="8"/>
  <c r="AK210" i="8"/>
  <c r="AL207" i="8"/>
  <c r="AK207" i="8"/>
  <c r="AL206" i="8"/>
  <c r="AK206" i="8"/>
  <c r="AL205" i="8"/>
  <c r="AK205" i="8"/>
  <c r="AL203" i="8"/>
  <c r="AK203" i="8"/>
  <c r="AL202" i="8"/>
  <c r="AK202" i="8"/>
  <c r="AL200" i="8"/>
  <c r="AK200" i="8"/>
  <c r="AL199" i="8"/>
  <c r="AK199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4" i="8"/>
  <c r="AK174" i="8"/>
  <c r="AL171" i="8"/>
  <c r="AK171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9" i="8"/>
  <c r="AK159" i="8"/>
  <c r="AL157" i="8"/>
  <c r="AK157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42" i="8"/>
  <c r="AK142" i="8"/>
  <c r="AL139" i="8"/>
  <c r="AK139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29" i="8"/>
  <c r="AK129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3" i="8"/>
  <c r="AD243" i="8"/>
  <c r="A15" i="1"/>
  <c r="A14" i="1"/>
  <c r="A13" i="1"/>
  <c r="A12" i="1"/>
  <c r="A11" i="1"/>
  <c r="A10" i="1"/>
  <c r="A9" i="1"/>
  <c r="A8" i="1"/>
  <c r="A7" i="1"/>
  <c r="A6" i="1"/>
  <c r="A5" i="1"/>
  <c r="A4" i="1"/>
  <c r="A3" i="1"/>
  <c r="AE242" i="8"/>
  <c r="AD242" i="8"/>
  <c r="AE241" i="8"/>
  <c r="AD241" i="8"/>
  <c r="AE240" i="8"/>
  <c r="AD240" i="8"/>
  <c r="X240" i="8"/>
  <c r="W240" i="8"/>
  <c r="Q240" i="8"/>
  <c r="P240" i="8"/>
  <c r="J240" i="8"/>
  <c r="I240" i="8"/>
  <c r="X239" i="8"/>
  <c r="W239" i="8"/>
  <c r="AE238" i="8"/>
  <c r="AD238" i="8"/>
  <c r="X238" i="8"/>
  <c r="W238" i="8"/>
  <c r="Q238" i="8"/>
  <c r="P238" i="8"/>
  <c r="J238" i="8"/>
  <c r="I238" i="8"/>
  <c r="AE237" i="8"/>
  <c r="AD237" i="8"/>
  <c r="X237" i="8"/>
  <c r="W237" i="8"/>
  <c r="Q237" i="8"/>
  <c r="P237" i="8"/>
  <c r="J237" i="8"/>
  <c r="I237" i="8"/>
  <c r="AE236" i="8"/>
  <c r="AD236" i="8"/>
  <c r="X236" i="8"/>
  <c r="W236" i="8"/>
  <c r="Q236" i="8"/>
  <c r="P236" i="8"/>
  <c r="J236" i="8"/>
  <c r="I236" i="8"/>
  <c r="J235" i="8"/>
  <c r="I235" i="8"/>
  <c r="AE234" i="8"/>
  <c r="AD234" i="8"/>
  <c r="X234" i="8"/>
  <c r="W234" i="8"/>
  <c r="Q234" i="8"/>
  <c r="P234" i="8"/>
  <c r="J234" i="8"/>
  <c r="I234" i="8"/>
  <c r="AE233" i="8"/>
  <c r="AD233" i="8"/>
  <c r="X233" i="8"/>
  <c r="W233" i="8"/>
  <c r="Q233" i="8"/>
  <c r="P233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5" i="8"/>
  <c r="AD225" i="8"/>
  <c r="X225" i="8"/>
  <c r="W225" i="8"/>
  <c r="Q225" i="8"/>
  <c r="P225" i="8"/>
  <c r="J225" i="8"/>
  <c r="I225" i="8"/>
  <c r="AE223" i="8"/>
  <c r="AD223" i="8"/>
  <c r="X223" i="8"/>
  <c r="W223" i="8"/>
  <c r="Q223" i="8"/>
  <c r="P223" i="8"/>
  <c r="J223" i="8"/>
  <c r="I223" i="8"/>
  <c r="AE222" i="8"/>
  <c r="AD222" i="8"/>
  <c r="X222" i="8"/>
  <c r="W222" i="8"/>
  <c r="Q222" i="8"/>
  <c r="P222" i="8"/>
  <c r="J222" i="8"/>
  <c r="I222" i="8"/>
  <c r="AE221" i="8"/>
  <c r="AD221" i="8"/>
  <c r="X221" i="8"/>
  <c r="W221" i="8"/>
  <c r="Q221" i="8"/>
  <c r="P221" i="8"/>
  <c r="J221" i="8"/>
  <c r="I221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AE218" i="8"/>
  <c r="AD218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AE210" i="8"/>
  <c r="AD210" i="8"/>
  <c r="X210" i="8"/>
  <c r="W210" i="8"/>
  <c r="Q210" i="8"/>
  <c r="P210" i="8"/>
  <c r="J210" i="8"/>
  <c r="I210" i="8"/>
  <c r="X209" i="8"/>
  <c r="W209" i="8"/>
  <c r="Q209" i="8"/>
  <c r="P209" i="8"/>
  <c r="J209" i="8"/>
  <c r="I209" i="8"/>
  <c r="AE207" i="8"/>
  <c r="AD207" i="8"/>
  <c r="X207" i="8"/>
  <c r="W207" i="8"/>
  <c r="Q207" i="8"/>
  <c r="P207" i="8"/>
  <c r="J207" i="8"/>
  <c r="I207" i="8"/>
  <c r="AE206" i="8"/>
  <c r="AD206" i="8"/>
  <c r="X206" i="8"/>
  <c r="W206" i="8"/>
  <c r="Q206" i="8"/>
  <c r="P206" i="8"/>
  <c r="J206" i="8"/>
  <c r="I206" i="8"/>
  <c r="AE205" i="8"/>
  <c r="AD205" i="8"/>
  <c r="X205" i="8"/>
  <c r="W205" i="8"/>
  <c r="Q205" i="8"/>
  <c r="P205" i="8"/>
  <c r="J205" i="8"/>
  <c r="I205" i="8"/>
  <c r="AE203" i="8"/>
  <c r="AD203" i="8"/>
  <c r="X203" i="8"/>
  <c r="W203" i="8"/>
  <c r="Q203" i="8"/>
  <c r="P203" i="8"/>
  <c r="J203" i="8"/>
  <c r="I203" i="8"/>
  <c r="AE202" i="8"/>
  <c r="AD202" i="8"/>
  <c r="X202" i="8"/>
  <c r="W202" i="8"/>
  <c r="Q202" i="8"/>
  <c r="P202" i="8"/>
  <c r="J202" i="8"/>
  <c r="I202" i="8"/>
  <c r="AE200" i="8"/>
  <c r="AD200" i="8"/>
  <c r="X200" i="8"/>
  <c r="W200" i="8"/>
  <c r="Q200" i="8"/>
  <c r="P200" i="8"/>
  <c r="J200" i="8"/>
  <c r="I200" i="8"/>
  <c r="AE199" i="8"/>
  <c r="AD199" i="8"/>
  <c r="X199" i="8"/>
  <c r="W199" i="8"/>
  <c r="Q199" i="8"/>
  <c r="P199" i="8"/>
  <c r="J199" i="8"/>
  <c r="I199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4" i="8"/>
  <c r="AD174" i="8"/>
  <c r="X174" i="8"/>
  <c r="W174" i="8"/>
  <c r="Q174" i="8"/>
  <c r="P174" i="8"/>
  <c r="J174" i="8"/>
  <c r="I174" i="8"/>
  <c r="AE171" i="8"/>
  <c r="AD171" i="8"/>
  <c r="X171" i="8"/>
  <c r="W171" i="8"/>
  <c r="Q171" i="8"/>
  <c r="P171" i="8"/>
  <c r="J171" i="8"/>
  <c r="I171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9" i="8"/>
  <c r="AD159" i="8"/>
  <c r="X159" i="8"/>
  <c r="W159" i="8"/>
  <c r="Q159" i="8"/>
  <c r="P159" i="8"/>
  <c r="J159" i="8"/>
  <c r="I159" i="8"/>
  <c r="AE157" i="8"/>
  <c r="AD157" i="8"/>
  <c r="X157" i="8"/>
  <c r="W157" i="8"/>
  <c r="Q157" i="8"/>
  <c r="P157" i="8"/>
  <c r="J157" i="8"/>
  <c r="I157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42" i="8"/>
  <c r="AD142" i="8"/>
  <c r="X142" i="8"/>
  <c r="W142" i="8"/>
  <c r="Q142" i="8"/>
  <c r="P142" i="8"/>
  <c r="J142" i="8"/>
  <c r="I142" i="8"/>
  <c r="AE139" i="8"/>
  <c r="AD139" i="8"/>
  <c r="X139" i="8"/>
  <c r="W139" i="8"/>
  <c r="Q139" i="8"/>
  <c r="P139" i="8"/>
  <c r="J139" i="8"/>
  <c r="I139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29" i="8"/>
  <c r="AD129" i="8"/>
  <c r="X129" i="8"/>
  <c r="W129" i="8"/>
  <c r="Q129" i="8"/>
  <c r="P129" i="8"/>
  <c r="J129" i="8"/>
  <c r="I129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F21" i="6"/>
  <c r="P17" i="6"/>
  <c r="P16" i="6"/>
  <c r="P15" i="6"/>
  <c r="P14" i="6"/>
  <c r="P13" i="6"/>
  <c r="P12" i="6"/>
  <c r="P11" i="6"/>
  <c r="P10" i="6"/>
  <c r="AH20" i="6" s="1"/>
  <c r="P9" i="6"/>
  <c r="AH19" i="6" s="1"/>
  <c r="P8" i="6"/>
  <c r="AH18" i="6" s="1"/>
  <c r="P7" i="6"/>
  <c r="AH17" i="6" s="1"/>
  <c r="P6" i="6"/>
  <c r="AH16" i="6" s="1"/>
  <c r="P5" i="6"/>
  <c r="AH15" i="6" s="1"/>
  <c r="O17" i="6"/>
  <c r="O16" i="6"/>
  <c r="O15" i="6"/>
  <c r="O14" i="6"/>
  <c r="O13" i="6"/>
  <c r="O12" i="6"/>
  <c r="O11" i="6"/>
  <c r="O10" i="6"/>
  <c r="AG20" i="6" s="1"/>
  <c r="O9" i="6"/>
  <c r="O8" i="6"/>
  <c r="AG18" i="6" s="1"/>
  <c r="O7" i="6"/>
  <c r="AG17" i="6" s="1"/>
  <c r="O6" i="6"/>
  <c r="AG16" i="6" s="1"/>
  <c r="O5" i="6"/>
  <c r="AG15" i="6" s="1"/>
  <c r="O4" i="6"/>
  <c r="AG14" i="6" s="1"/>
  <c r="D132" i="5"/>
  <c r="C132" i="5"/>
  <c r="B132" i="5"/>
  <c r="P4" i="6" s="1"/>
  <c r="AH14" i="6" s="1"/>
  <c r="AG59" i="7"/>
  <c r="AF59" i="7"/>
  <c r="O48" i="7"/>
  <c r="N48" i="7"/>
  <c r="M48" i="7"/>
  <c r="J48" i="7"/>
  <c r="G48" i="7"/>
  <c r="E48" i="7"/>
  <c r="AH60" i="7" s="1"/>
  <c r="O47" i="7"/>
  <c r="N47" i="7"/>
  <c r="M47" i="7"/>
  <c r="J47" i="7"/>
  <c r="G47" i="7"/>
  <c r="E47" i="7"/>
  <c r="AH59" i="7" s="1"/>
  <c r="O45" i="7"/>
  <c r="N45" i="7"/>
  <c r="M45" i="7"/>
  <c r="J45" i="7"/>
  <c r="G45" i="7"/>
  <c r="E45" i="7"/>
  <c r="AG60" i="7" s="1"/>
  <c r="O44" i="7"/>
  <c r="N44" i="7"/>
  <c r="M44" i="7"/>
  <c r="J44" i="7"/>
  <c r="G44" i="7"/>
  <c r="E44" i="7"/>
  <c r="O42" i="7"/>
  <c r="N42" i="7"/>
  <c r="M42" i="7"/>
  <c r="J42" i="7"/>
  <c r="G42" i="7"/>
  <c r="E42" i="7"/>
  <c r="AF60" i="7" s="1"/>
  <c r="O41" i="7"/>
  <c r="N41" i="7"/>
  <c r="M41" i="7"/>
  <c r="J41" i="7"/>
  <c r="G41" i="7"/>
  <c r="E41" i="7"/>
  <c r="O39" i="7"/>
  <c r="N39" i="7"/>
  <c r="M39" i="7"/>
  <c r="J39" i="7"/>
  <c r="G39" i="7"/>
  <c r="E39" i="7"/>
  <c r="AE60" i="7" s="1"/>
  <c r="O38" i="7"/>
  <c r="N38" i="7"/>
  <c r="M38" i="7"/>
  <c r="J38" i="7"/>
  <c r="G38" i="7"/>
  <c r="E38" i="7"/>
  <c r="AE59" i="7" s="1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F20" i="6"/>
  <c r="AF19" i="6"/>
  <c r="AF18" i="6"/>
  <c r="AF17" i="6"/>
  <c r="X17" i="6"/>
  <c r="V17" i="6"/>
  <c r="T17" i="6"/>
  <c r="AF16" i="6"/>
  <c r="X16" i="6"/>
  <c r="V16" i="6"/>
  <c r="T16" i="6"/>
  <c r="AF15" i="6"/>
  <c r="X15" i="6"/>
  <c r="V15" i="6"/>
  <c r="T15" i="6"/>
  <c r="AF14" i="6"/>
  <c r="X14" i="6"/>
  <c r="V14" i="6"/>
  <c r="T14" i="6"/>
  <c r="AG19" i="6"/>
  <c r="U17" i="6"/>
  <c r="U16" i="6"/>
  <c r="U15" i="6"/>
  <c r="U14" i="6"/>
  <c r="R126" i="5"/>
  <c r="Q126" i="5"/>
  <c r="P63" i="4"/>
  <c r="P99" i="4" s="1"/>
  <c r="O63" i="4"/>
  <c r="O99" i="4" s="1"/>
  <c r="P51" i="4"/>
  <c r="O51" i="4"/>
  <c r="P27" i="4"/>
  <c r="P84" i="4" s="1"/>
  <c r="P15" i="4"/>
  <c r="O27" i="4"/>
  <c r="O87" i="4" s="1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99" i="4"/>
  <c r="M99" i="4"/>
  <c r="L99" i="4"/>
  <c r="H99" i="4"/>
  <c r="N97" i="4"/>
  <c r="M97" i="4"/>
  <c r="H97" i="4"/>
  <c r="N96" i="4"/>
  <c r="M96" i="4"/>
  <c r="H96" i="4"/>
  <c r="N95" i="4"/>
  <c r="M95" i="4"/>
  <c r="H95" i="4"/>
  <c r="N94" i="4"/>
  <c r="M94" i="4"/>
  <c r="H94" i="4"/>
  <c r="N93" i="4"/>
  <c r="M93" i="4"/>
  <c r="H93" i="4"/>
  <c r="N92" i="4"/>
  <c r="M92" i="4"/>
  <c r="H92" i="4"/>
  <c r="N91" i="4"/>
  <c r="M91" i="4"/>
  <c r="H91" i="4"/>
  <c r="N90" i="4"/>
  <c r="M90" i="4"/>
  <c r="H90" i="4"/>
  <c r="N89" i="4"/>
  <c r="M89" i="4"/>
  <c r="H89" i="4"/>
  <c r="N87" i="4"/>
  <c r="M87" i="4"/>
  <c r="L87" i="4"/>
  <c r="H87" i="4"/>
  <c r="N85" i="4"/>
  <c r="M85" i="4"/>
  <c r="H85" i="4"/>
  <c r="N84" i="4"/>
  <c r="M84" i="4"/>
  <c r="H84" i="4"/>
  <c r="N83" i="4"/>
  <c r="M83" i="4"/>
  <c r="H83" i="4"/>
  <c r="N82" i="4"/>
  <c r="M82" i="4"/>
  <c r="H82" i="4"/>
  <c r="N81" i="4"/>
  <c r="M81" i="4"/>
  <c r="H81" i="4"/>
  <c r="N80" i="4"/>
  <c r="M80" i="4"/>
  <c r="H80" i="4"/>
  <c r="N79" i="4"/>
  <c r="M79" i="4"/>
  <c r="H79" i="4"/>
  <c r="N78" i="4"/>
  <c r="M78" i="4"/>
  <c r="H78" i="4"/>
  <c r="N77" i="4"/>
  <c r="M77" i="4"/>
  <c r="H77" i="4"/>
  <c r="N75" i="4"/>
  <c r="M75" i="4"/>
  <c r="J75" i="4"/>
  <c r="I75" i="4"/>
  <c r="H75" i="4"/>
  <c r="G75" i="4"/>
  <c r="G74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B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367" i="3"/>
  <c r="M367" i="3"/>
  <c r="J367" i="3"/>
  <c r="I367" i="3"/>
  <c r="F367" i="3"/>
  <c r="N366" i="3"/>
  <c r="M366" i="3"/>
  <c r="J366" i="3"/>
  <c r="I366" i="3"/>
  <c r="F366" i="3"/>
  <c r="N364" i="3"/>
  <c r="M364" i="3"/>
  <c r="J364" i="3"/>
  <c r="I364" i="3"/>
  <c r="F364" i="3"/>
  <c r="N363" i="3"/>
  <c r="M363" i="3"/>
  <c r="J363" i="3"/>
  <c r="I363" i="3"/>
  <c r="F363" i="3"/>
  <c r="N362" i="3"/>
  <c r="M362" i="3"/>
  <c r="J362" i="3"/>
  <c r="I362" i="3"/>
  <c r="F362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Q81" i="2"/>
  <c r="Q80" i="2"/>
  <c r="R81" i="2"/>
  <c r="N104" i="2" s="1"/>
  <c r="R80" i="2"/>
  <c r="L103" i="2" s="1"/>
  <c r="O29" i="2"/>
  <c r="O30" i="2" s="1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359" i="3"/>
  <c r="M359" i="3"/>
  <c r="J359" i="3"/>
  <c r="I359" i="3"/>
  <c r="F359" i="3"/>
  <c r="N358" i="3"/>
  <c r="M358" i="3"/>
  <c r="J358" i="3"/>
  <c r="I358" i="3"/>
  <c r="F358" i="3"/>
  <c r="N356" i="3"/>
  <c r="M356" i="3"/>
  <c r="J356" i="3"/>
  <c r="I356" i="3"/>
  <c r="F356" i="3"/>
  <c r="N355" i="3"/>
  <c r="M355" i="3"/>
  <c r="J355" i="3"/>
  <c r="I355" i="3"/>
  <c r="F355" i="3"/>
  <c r="N354" i="3"/>
  <c r="M354" i="3"/>
  <c r="J354" i="3"/>
  <c r="I354" i="3"/>
  <c r="F354" i="3"/>
  <c r="N352" i="3"/>
  <c r="M352" i="3"/>
  <c r="J352" i="3"/>
  <c r="I352" i="3"/>
  <c r="F352" i="3"/>
  <c r="N351" i="3"/>
  <c r="M351" i="3"/>
  <c r="J351" i="3"/>
  <c r="I351" i="3"/>
  <c r="F351" i="3"/>
  <c r="N350" i="3"/>
  <c r="M350" i="3"/>
  <c r="J350" i="3"/>
  <c r="I350" i="3"/>
  <c r="F350" i="3"/>
  <c r="N348" i="3"/>
  <c r="M348" i="3"/>
  <c r="J348" i="3"/>
  <c r="I348" i="3"/>
  <c r="F348" i="3"/>
  <c r="N347" i="3"/>
  <c r="M347" i="3"/>
  <c r="J347" i="3"/>
  <c r="I347" i="3"/>
  <c r="F347" i="3"/>
  <c r="N346" i="3"/>
  <c r="M346" i="3"/>
  <c r="J346" i="3"/>
  <c r="I346" i="3"/>
  <c r="F346" i="3"/>
  <c r="N344" i="3"/>
  <c r="M344" i="3"/>
  <c r="J344" i="3"/>
  <c r="I344" i="3"/>
  <c r="F344" i="3"/>
  <c r="N343" i="3"/>
  <c r="M343" i="3"/>
  <c r="J343" i="3"/>
  <c r="I343" i="3"/>
  <c r="F343" i="3"/>
  <c r="N342" i="3"/>
  <c r="M342" i="3"/>
  <c r="J342" i="3"/>
  <c r="I342" i="3"/>
  <c r="F342" i="3"/>
  <c r="N340" i="3"/>
  <c r="M340" i="3"/>
  <c r="J340" i="3"/>
  <c r="I340" i="3"/>
  <c r="F340" i="3"/>
  <c r="N339" i="3"/>
  <c r="M339" i="3"/>
  <c r="J339" i="3"/>
  <c r="I339" i="3"/>
  <c r="F339" i="3"/>
  <c r="N338" i="3"/>
  <c r="M338" i="3"/>
  <c r="J338" i="3"/>
  <c r="I338" i="3"/>
  <c r="F338" i="3"/>
  <c r="N336" i="3"/>
  <c r="M336" i="3"/>
  <c r="J336" i="3"/>
  <c r="I336" i="3"/>
  <c r="F336" i="3"/>
  <c r="N335" i="3"/>
  <c r="M335" i="3"/>
  <c r="J335" i="3"/>
  <c r="I335" i="3"/>
  <c r="F335" i="3"/>
  <c r="N334" i="3"/>
  <c r="M334" i="3"/>
  <c r="J334" i="3"/>
  <c r="I334" i="3"/>
  <c r="F334" i="3"/>
  <c r="N332" i="3"/>
  <c r="M332" i="3"/>
  <c r="J332" i="3"/>
  <c r="I332" i="3"/>
  <c r="F332" i="3"/>
  <c r="N331" i="3"/>
  <c r="M331" i="3"/>
  <c r="J331" i="3"/>
  <c r="I331" i="3"/>
  <c r="F331" i="3"/>
  <c r="N330" i="3"/>
  <c r="M330" i="3"/>
  <c r="J330" i="3"/>
  <c r="I330" i="3"/>
  <c r="F330" i="3"/>
  <c r="N328" i="3"/>
  <c r="M328" i="3"/>
  <c r="J328" i="3"/>
  <c r="I328" i="3"/>
  <c r="F328" i="3"/>
  <c r="N327" i="3"/>
  <c r="M327" i="3"/>
  <c r="J327" i="3"/>
  <c r="I327" i="3"/>
  <c r="F327" i="3"/>
  <c r="N326" i="3"/>
  <c r="M326" i="3"/>
  <c r="J326" i="3"/>
  <c r="I326" i="3"/>
  <c r="F326" i="3"/>
  <c r="N324" i="3"/>
  <c r="M324" i="3"/>
  <c r="J324" i="3"/>
  <c r="I324" i="3"/>
  <c r="F324" i="3"/>
  <c r="N323" i="3"/>
  <c r="M323" i="3"/>
  <c r="J323" i="3"/>
  <c r="I323" i="3"/>
  <c r="F323" i="3"/>
  <c r="N322" i="3"/>
  <c r="M322" i="3"/>
  <c r="J322" i="3"/>
  <c r="I322" i="3"/>
  <c r="F322" i="3"/>
  <c r="N320" i="3"/>
  <c r="M320" i="3"/>
  <c r="J320" i="3"/>
  <c r="I320" i="3"/>
  <c r="F320" i="3"/>
  <c r="N319" i="3"/>
  <c r="M319" i="3"/>
  <c r="J319" i="3"/>
  <c r="I319" i="3"/>
  <c r="F319" i="3"/>
  <c r="N318" i="3"/>
  <c r="M318" i="3"/>
  <c r="J318" i="3"/>
  <c r="I318" i="3"/>
  <c r="F318" i="3"/>
  <c r="N316" i="3"/>
  <c r="M316" i="3"/>
  <c r="J316" i="3"/>
  <c r="I316" i="3"/>
  <c r="F316" i="3"/>
  <c r="N315" i="3"/>
  <c r="M315" i="3"/>
  <c r="J315" i="3"/>
  <c r="I315" i="3"/>
  <c r="F315" i="3"/>
  <c r="N314" i="3"/>
  <c r="M314" i="3"/>
  <c r="J314" i="3"/>
  <c r="I314" i="3"/>
  <c r="F314" i="3"/>
  <c r="N303" i="3"/>
  <c r="M303" i="3"/>
  <c r="J303" i="3"/>
  <c r="I303" i="3"/>
  <c r="F303" i="3"/>
  <c r="N302" i="3"/>
  <c r="M302" i="3"/>
  <c r="J302" i="3"/>
  <c r="I302" i="3"/>
  <c r="F302" i="3"/>
  <c r="N301" i="3"/>
  <c r="M301" i="3"/>
  <c r="J301" i="3"/>
  <c r="I301" i="3"/>
  <c r="F301" i="3"/>
  <c r="N300" i="3"/>
  <c r="M300" i="3"/>
  <c r="J300" i="3"/>
  <c r="I300" i="3"/>
  <c r="F300" i="3"/>
  <c r="N299" i="3"/>
  <c r="M299" i="3"/>
  <c r="J299" i="3"/>
  <c r="I299" i="3"/>
  <c r="F299" i="3"/>
  <c r="N298" i="3"/>
  <c r="M298" i="3"/>
  <c r="J298" i="3"/>
  <c r="I298" i="3"/>
  <c r="F298" i="3"/>
  <c r="M287" i="3"/>
  <c r="J287" i="3"/>
  <c r="I287" i="3"/>
  <c r="F287" i="3"/>
  <c r="M286" i="3"/>
  <c r="J286" i="3"/>
  <c r="I286" i="3"/>
  <c r="F286" i="3"/>
  <c r="M285" i="3"/>
  <c r="J285" i="3"/>
  <c r="I285" i="3"/>
  <c r="F285" i="3"/>
  <c r="M284" i="3"/>
  <c r="J284" i="3"/>
  <c r="I284" i="3"/>
  <c r="F284" i="3"/>
  <c r="M283" i="3"/>
  <c r="J283" i="3"/>
  <c r="I283" i="3"/>
  <c r="F283" i="3"/>
  <c r="M282" i="3"/>
  <c r="J282" i="3"/>
  <c r="I282" i="3"/>
  <c r="F282" i="3"/>
  <c r="M279" i="3"/>
  <c r="J279" i="3"/>
  <c r="I279" i="3"/>
  <c r="F279" i="3"/>
  <c r="M278" i="3"/>
  <c r="J278" i="3"/>
  <c r="I278" i="3"/>
  <c r="F278" i="3"/>
  <c r="M277" i="3"/>
  <c r="J277" i="3"/>
  <c r="I277" i="3"/>
  <c r="F277" i="3"/>
  <c r="M276" i="3"/>
  <c r="J276" i="3"/>
  <c r="I276" i="3"/>
  <c r="F276" i="3"/>
  <c r="M275" i="3"/>
  <c r="J275" i="3"/>
  <c r="I275" i="3"/>
  <c r="F275" i="3"/>
  <c r="M274" i="3"/>
  <c r="J274" i="3"/>
  <c r="I274" i="3"/>
  <c r="F274" i="3"/>
  <c r="M271" i="3"/>
  <c r="J271" i="3"/>
  <c r="I271" i="3"/>
  <c r="F271" i="3"/>
  <c r="M270" i="3"/>
  <c r="J270" i="3"/>
  <c r="I270" i="3"/>
  <c r="F270" i="3"/>
  <c r="M269" i="3"/>
  <c r="J269" i="3"/>
  <c r="I269" i="3"/>
  <c r="F269" i="3"/>
  <c r="M268" i="3"/>
  <c r="J268" i="3"/>
  <c r="I268" i="3"/>
  <c r="F268" i="3"/>
  <c r="M267" i="3"/>
  <c r="J267" i="3"/>
  <c r="I267" i="3"/>
  <c r="F267" i="3"/>
  <c r="M266" i="3"/>
  <c r="J266" i="3"/>
  <c r="I266" i="3"/>
  <c r="F266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N222" i="3"/>
  <c r="M222" i="3"/>
  <c r="J222" i="3"/>
  <c r="I222" i="3"/>
  <c r="F222" i="3"/>
  <c r="N221" i="3"/>
  <c r="M221" i="3"/>
  <c r="J221" i="3"/>
  <c r="I221" i="3"/>
  <c r="F221" i="3"/>
  <c r="N220" i="3"/>
  <c r="M220" i="3"/>
  <c r="J220" i="3"/>
  <c r="I220" i="3"/>
  <c r="F220" i="3"/>
  <c r="N219" i="3"/>
  <c r="M219" i="3"/>
  <c r="J219" i="3"/>
  <c r="I219" i="3"/>
  <c r="F219" i="3"/>
  <c r="N218" i="3"/>
  <c r="M218" i="3"/>
  <c r="J218" i="3"/>
  <c r="I218" i="3"/>
  <c r="F218" i="3"/>
  <c r="N217" i="3"/>
  <c r="M217" i="3"/>
  <c r="J217" i="3"/>
  <c r="I217" i="3"/>
  <c r="F217" i="3"/>
  <c r="N216" i="3"/>
  <c r="M216" i="3"/>
  <c r="J216" i="3"/>
  <c r="I216" i="3"/>
  <c r="F216" i="3"/>
  <c r="N214" i="3"/>
  <c r="M214" i="3"/>
  <c r="J214" i="3"/>
  <c r="I214" i="3"/>
  <c r="F214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N206" i="3"/>
  <c r="M206" i="3"/>
  <c r="J206" i="3"/>
  <c r="I206" i="3"/>
  <c r="F206" i="3"/>
  <c r="N205" i="3"/>
  <c r="M205" i="3"/>
  <c r="J205" i="3"/>
  <c r="I205" i="3"/>
  <c r="F205" i="3"/>
  <c r="N204" i="3"/>
  <c r="M204" i="3"/>
  <c r="J204" i="3"/>
  <c r="I204" i="3"/>
  <c r="F204" i="3"/>
  <c r="N203" i="3"/>
  <c r="M203" i="3"/>
  <c r="J203" i="3"/>
  <c r="I203" i="3"/>
  <c r="F203" i="3"/>
  <c r="N202" i="3"/>
  <c r="M202" i="3"/>
  <c r="J202" i="3"/>
  <c r="I202" i="3"/>
  <c r="F202" i="3"/>
  <c r="N201" i="3"/>
  <c r="M201" i="3"/>
  <c r="J201" i="3"/>
  <c r="I201" i="3"/>
  <c r="F201" i="3"/>
  <c r="N200" i="3"/>
  <c r="M200" i="3"/>
  <c r="J200" i="3"/>
  <c r="I200" i="3"/>
  <c r="F200" i="3"/>
  <c r="N198" i="3"/>
  <c r="M198" i="3"/>
  <c r="J198" i="3"/>
  <c r="I198" i="3"/>
  <c r="F198" i="3"/>
  <c r="N197" i="3"/>
  <c r="M197" i="3"/>
  <c r="J197" i="3"/>
  <c r="I197" i="3"/>
  <c r="F197" i="3"/>
  <c r="N196" i="3"/>
  <c r="M196" i="3"/>
  <c r="J196" i="3"/>
  <c r="I196" i="3"/>
  <c r="F196" i="3"/>
  <c r="N195" i="3"/>
  <c r="M195" i="3"/>
  <c r="J195" i="3"/>
  <c r="I195" i="3"/>
  <c r="F195" i="3"/>
  <c r="N194" i="3"/>
  <c r="M194" i="3"/>
  <c r="J194" i="3"/>
  <c r="I194" i="3"/>
  <c r="F194" i="3"/>
  <c r="N193" i="3"/>
  <c r="M193" i="3"/>
  <c r="J193" i="3"/>
  <c r="I193" i="3"/>
  <c r="F193" i="3"/>
  <c r="N192" i="3"/>
  <c r="M192" i="3"/>
  <c r="J192" i="3"/>
  <c r="I192" i="3"/>
  <c r="F192" i="3"/>
  <c r="N174" i="3"/>
  <c r="M174" i="3"/>
  <c r="J174" i="3"/>
  <c r="I174" i="3"/>
  <c r="F174" i="3"/>
  <c r="N173" i="3"/>
  <c r="M173" i="3"/>
  <c r="J173" i="3"/>
  <c r="I173" i="3"/>
  <c r="F173" i="3"/>
  <c r="N172" i="3"/>
  <c r="M172" i="3"/>
  <c r="J172" i="3"/>
  <c r="I172" i="3"/>
  <c r="F172" i="3"/>
  <c r="N171" i="3"/>
  <c r="M171" i="3"/>
  <c r="J171" i="3"/>
  <c r="I171" i="3"/>
  <c r="F171" i="3"/>
  <c r="N170" i="3"/>
  <c r="M170" i="3"/>
  <c r="J170" i="3"/>
  <c r="I170" i="3"/>
  <c r="F170" i="3"/>
  <c r="N169" i="3"/>
  <c r="M169" i="3"/>
  <c r="J169" i="3"/>
  <c r="I169" i="3"/>
  <c r="F169" i="3"/>
  <c r="N168" i="3"/>
  <c r="M168" i="3"/>
  <c r="J168" i="3"/>
  <c r="I168" i="3"/>
  <c r="F168" i="3"/>
  <c r="M158" i="3"/>
  <c r="J158" i="3"/>
  <c r="I158" i="3"/>
  <c r="M157" i="3"/>
  <c r="J157" i="3"/>
  <c r="I157" i="3"/>
  <c r="M156" i="3"/>
  <c r="J156" i="3"/>
  <c r="I156" i="3"/>
  <c r="M155" i="3"/>
  <c r="J155" i="3"/>
  <c r="I155" i="3"/>
  <c r="M154" i="3"/>
  <c r="J154" i="3"/>
  <c r="I154" i="3"/>
  <c r="M153" i="3"/>
  <c r="J153" i="3"/>
  <c r="I153" i="3"/>
  <c r="M152" i="3"/>
  <c r="J152" i="3"/>
  <c r="I152" i="3"/>
  <c r="M150" i="3"/>
  <c r="J150" i="3"/>
  <c r="I150" i="3"/>
  <c r="F150" i="3"/>
  <c r="M149" i="3"/>
  <c r="J149" i="3"/>
  <c r="I149" i="3"/>
  <c r="F149" i="3"/>
  <c r="M148" i="3"/>
  <c r="J148" i="3"/>
  <c r="I148" i="3"/>
  <c r="F148" i="3"/>
  <c r="M147" i="3"/>
  <c r="J147" i="3"/>
  <c r="I147" i="3"/>
  <c r="F147" i="3"/>
  <c r="M146" i="3"/>
  <c r="J146" i="3"/>
  <c r="I146" i="3"/>
  <c r="F146" i="3"/>
  <c r="M145" i="3"/>
  <c r="J145" i="3"/>
  <c r="I145" i="3"/>
  <c r="F145" i="3"/>
  <c r="M144" i="3"/>
  <c r="J144" i="3"/>
  <c r="I144" i="3"/>
  <c r="F144" i="3"/>
  <c r="M142" i="3"/>
  <c r="J142" i="3"/>
  <c r="I142" i="3"/>
  <c r="F142" i="3"/>
  <c r="M141" i="3"/>
  <c r="J141" i="3"/>
  <c r="I141" i="3"/>
  <c r="F141" i="3"/>
  <c r="M140" i="3"/>
  <c r="J140" i="3"/>
  <c r="I140" i="3"/>
  <c r="F140" i="3"/>
  <c r="M139" i="3"/>
  <c r="J139" i="3"/>
  <c r="I139" i="3"/>
  <c r="F139" i="3"/>
  <c r="M138" i="3"/>
  <c r="J138" i="3"/>
  <c r="I138" i="3"/>
  <c r="F138" i="3"/>
  <c r="M137" i="3"/>
  <c r="J137" i="3"/>
  <c r="I137" i="3"/>
  <c r="F137" i="3"/>
  <c r="M136" i="3"/>
  <c r="J136" i="3"/>
  <c r="I136" i="3"/>
  <c r="F136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O36" i="2"/>
  <c r="N36" i="2"/>
  <c r="N34" i="2" s="1"/>
  <c r="M36" i="2"/>
  <c r="M31" i="2" s="1"/>
  <c r="L36" i="2"/>
  <c r="K36" i="2"/>
  <c r="J36" i="2"/>
  <c r="J34" i="2" s="1"/>
  <c r="I36" i="2"/>
  <c r="I34" i="2" s="1"/>
  <c r="H36" i="2"/>
  <c r="H34" i="2" s="1"/>
  <c r="G36" i="2"/>
  <c r="O35" i="2"/>
  <c r="O33" i="2" s="1"/>
  <c r="N35" i="2"/>
  <c r="N33" i="2" s="1"/>
  <c r="M35" i="2"/>
  <c r="M30" i="2" s="1"/>
  <c r="L35" i="2"/>
  <c r="L33" i="2" s="1"/>
  <c r="K35" i="2"/>
  <c r="J35" i="2"/>
  <c r="J30" i="2" s="1"/>
  <c r="I35" i="2"/>
  <c r="H35" i="2"/>
  <c r="G35" i="2"/>
  <c r="G33" i="2" s="1"/>
  <c r="M34" i="2"/>
  <c r="L34" i="2"/>
  <c r="G34" i="2"/>
  <c r="F34" i="2"/>
  <c r="E34" i="2"/>
  <c r="D34" i="2"/>
  <c r="C34" i="2"/>
  <c r="B34" i="2"/>
  <c r="M33" i="2"/>
  <c r="I33" i="2"/>
  <c r="H33" i="2"/>
  <c r="F33" i="2"/>
  <c r="E33" i="2"/>
  <c r="D33" i="2"/>
  <c r="C33" i="2"/>
  <c r="B33" i="2"/>
  <c r="L31" i="2"/>
  <c r="J31" i="2"/>
  <c r="G31" i="2"/>
  <c r="F31" i="2"/>
  <c r="E31" i="2"/>
  <c r="D31" i="2"/>
  <c r="C31" i="2"/>
  <c r="B31" i="2"/>
  <c r="L30" i="2"/>
  <c r="I30" i="2"/>
  <c r="H30" i="2"/>
  <c r="F30" i="2"/>
  <c r="E30" i="2"/>
  <c r="D30" i="2"/>
  <c r="C30" i="2"/>
  <c r="B30" i="2"/>
  <c r="N2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N17" i="2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H31" i="2" l="1"/>
  <c r="J33" i="2"/>
  <c r="N30" i="2"/>
  <c r="I31" i="2"/>
  <c r="G30" i="2"/>
  <c r="AG21" i="6"/>
  <c r="AH21" i="6"/>
  <c r="O39" i="4"/>
  <c r="M104" i="2"/>
  <c r="P31" i="2"/>
  <c r="O104" i="2"/>
  <c r="P39" i="4"/>
  <c r="P77" i="4"/>
  <c r="P81" i="4"/>
  <c r="P85" i="4"/>
  <c r="P91" i="4"/>
  <c r="P95" i="4"/>
  <c r="P78" i="4"/>
  <c r="P82" i="4"/>
  <c r="P87" i="4"/>
  <c r="P92" i="4"/>
  <c r="P96" i="4"/>
  <c r="P79" i="4"/>
  <c r="P83" i="4"/>
  <c r="P89" i="4"/>
  <c r="P93" i="4"/>
  <c r="P97" i="4"/>
  <c r="P75" i="4"/>
  <c r="P80" i="4"/>
  <c r="P90" i="4"/>
  <c r="P94" i="4"/>
  <c r="O75" i="4"/>
  <c r="O77" i="4"/>
  <c r="O78" i="4"/>
  <c r="O79" i="4"/>
  <c r="O80" i="4"/>
  <c r="O81" i="4"/>
  <c r="O82" i="4"/>
  <c r="O83" i="4"/>
  <c r="O84" i="4"/>
  <c r="O85" i="4"/>
  <c r="O89" i="4"/>
  <c r="O90" i="4"/>
  <c r="O91" i="4"/>
  <c r="O92" i="4"/>
  <c r="O93" i="4"/>
  <c r="O94" i="4"/>
  <c r="O95" i="4"/>
  <c r="O96" i="4"/>
  <c r="O97" i="4"/>
  <c r="E104" i="2"/>
  <c r="F104" i="2"/>
  <c r="P81" i="2"/>
  <c r="P104" i="2" s="1"/>
  <c r="I104" i="2"/>
  <c r="B104" i="2"/>
  <c r="J104" i="2"/>
  <c r="C104" i="2"/>
  <c r="G104" i="2"/>
  <c r="K104" i="2"/>
  <c r="D104" i="2"/>
  <c r="H104" i="2"/>
  <c r="L104" i="2"/>
  <c r="P30" i="2"/>
  <c r="O31" i="2"/>
  <c r="P33" i="2"/>
  <c r="P16" i="2"/>
  <c r="P17" i="2"/>
  <c r="P20" i="2"/>
  <c r="P19" i="2"/>
  <c r="O20" i="2"/>
  <c r="O19" i="2"/>
  <c r="O17" i="2"/>
  <c r="O16" i="2"/>
  <c r="B103" i="2"/>
  <c r="J103" i="2"/>
  <c r="C103" i="2"/>
  <c r="G103" i="2"/>
  <c r="O103" i="2"/>
  <c r="N31" i="2"/>
  <c r="O34" i="2"/>
  <c r="E103" i="2"/>
  <c r="I103" i="2"/>
  <c r="M103" i="2"/>
  <c r="F103" i="2"/>
  <c r="N103" i="2"/>
  <c r="K103" i="2"/>
  <c r="P80" i="2"/>
  <c r="P103" i="2" s="1"/>
  <c r="D103" i="2"/>
  <c r="H103" i="2"/>
</calcChain>
</file>

<file path=xl/sharedStrings.xml><?xml version="1.0" encoding="utf-8"?>
<sst xmlns="http://schemas.openxmlformats.org/spreadsheetml/2006/main" count="3589" uniqueCount="607">
  <si>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</si>
  <si>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</si>
  <si>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</si>
  <si>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</si>
  <si>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</si>
  <si>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</si>
  <si>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</si>
  <si>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</si>
  <si>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</si>
  <si>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</si>
  <si>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</si>
  <si>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</si>
  <si>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</si>
  <si>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</si>
  <si>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</si>
  <si>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</si>
  <si>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</si>
  <si>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</si>
  <si>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</si>
  <si>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</si>
  <si>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</si>
  <si>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</si>
  <si>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</si>
  <si>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</si>
  <si>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</si>
  <si>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</si>
  <si>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</si>
  <si>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</si>
  <si>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</si>
  <si>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</si>
  <si>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</si>
  <si>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</si>
  <si>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</si>
  <si>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</si>
  <si>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</si>
  <si>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</si>
  <si>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</si>
  <si>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</si>
  <si>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</si>
  <si>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</si>
  <si>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</si>
  <si>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</si>
  <si>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</si>
  <si>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</si>
  <si>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</si>
  <si>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</si>
  <si>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</si>
  <si>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</si>
  <si>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</si>
  <si>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</si>
  <si>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</si>
  <si>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</si>
  <si>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</si>
  <si>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</si>
  <si>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</si>
  <si>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</si>
  <si>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</si>
  <si>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</si>
  <si>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</si>
  <si>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</si>
  <si>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</si>
  <si>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</si>
  <si>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</si>
  <si>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</si>
  <si>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</si>
  <si>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</si>
  <si>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</si>
  <si>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</si>
  <si>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</si>
  <si>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</si>
  <si>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</si>
  <si>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</si>
  <si>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</si>
  <si>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</si>
  <si>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</si>
  <si>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</si>
  <si>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</si>
  <si>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</si>
  <si>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</si>
  <si>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</si>
  <si>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</si>
  <si>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</si>
  <si>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</si>
  <si>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</si>
  <si>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</si>
  <si>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</si>
  <si>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</si>
  <si>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</si>
  <si>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</si>
  <si>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</si>
  <si>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</si>
  <si>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</si>
  <si>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</si>
  <si>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</si>
  <si>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</si>
  <si>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</si>
  <si>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</si>
  <si>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</si>
  <si>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</si>
  <si>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</si>
  <si>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</si>
  <si>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</si>
  <si>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</si>
  <si>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</si>
  <si>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</si>
  <si>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</si>
  <si>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</si>
  <si>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</si>
  <si>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</si>
  <si>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</si>
  <si>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</si>
  <si>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</si>
  <si>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</si>
  <si>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</si>
  <si>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</si>
  <si>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</si>
  <si>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</si>
  <si>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</si>
  <si>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</si>
  <si>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</si>
  <si>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</si>
  <si>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</si>
  <si>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</si>
  <si>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</si>
  <si>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</si>
  <si>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</si>
  <si>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</si>
  <si>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</si>
  <si>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</si>
  <si>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</si>
  <si>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</si>
  <si>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</si>
  <si>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</si>
  <si>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</si>
  <si>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</si>
  <si>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</si>
  <si>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</si>
  <si>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</si>
  <si>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</si>
  <si>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</si>
  <si>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</si>
  <si>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</si>
  <si>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</si>
  <si>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</si>
  <si>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</si>
  <si>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</si>
  <si>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</si>
  <si>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</si>
  <si>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</si>
  <si>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</si>
  <si>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</si>
  <si>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</si>
  <si>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</si>
  <si>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</si>
  <si>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</si>
  <si>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</si>
  <si>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</si>
  <si>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</si>
  <si>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</si>
  <si>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</si>
  <si>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</si>
  <si>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</si>
  <si>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</si>
  <si>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</si>
  <si>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</si>
  <si>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</si>
  <si>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</si>
  <si>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</si>
  <si>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</si>
  <si>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</si>
  <si>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</si>
  <si>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</si>
  <si>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</si>
  <si>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</si>
  <si>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</si>
  <si>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</si>
  <si>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</si>
  <si>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</si>
  <si>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</si>
  <si>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</si>
  <si>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</si>
  <si>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</si>
  <si>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</si>
  <si>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</si>
  <si>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</si>
  <si>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</si>
  <si>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</si>
  <si>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</si>
  <si>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</si>
  <si>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</si>
  <si>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</si>
  <si>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</si>
  <si>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</si>
  <si>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</si>
  <si>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</si>
  <si>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</si>
  <si>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</si>
  <si>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</si>
  <si>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</si>
  <si>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</si>
  <si>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</si>
  <si>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</si>
  <si>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</si>
  <si>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</si>
  <si>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</si>
  <si>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</si>
  <si>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Fakulta výrobních technologií a managementu  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</si>
  <si>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</si>
  <si>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</si>
  <si>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</si>
  <si>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</si>
  <si>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</si>
  <si>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</si>
  <si>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</si>
  <si>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</si>
  <si>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</si>
  <si>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</si>
  <si>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</si>
  <si>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</si>
  <si>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</si>
  <si>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</si>
  <si>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</si>
  <si>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</si>
  <si>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</si>
  <si>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</si>
  <si>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</si>
  <si>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</si>
  <si>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</si>
  <si>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</si>
  <si>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</si>
  <si>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</si>
  <si>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</si>
  <si>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</si>
  <si>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</si>
  <si>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</si>
  <si>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</si>
  <si>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</si>
  <si>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</si>
  <si>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</si>
  <si>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</si>
  <si>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</si>
  <si>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</si>
  <si>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</si>
  <si>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</si>
  <si>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</si>
  <si>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</si>
  <si>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</si>
  <si>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</si>
  <si>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</si>
  <si>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</si>
  <si>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</si>
  <si>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</si>
  <si>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</si>
  <si>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</si>
  <si>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</si>
  <si>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</si>
  <si>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</si>
  <si>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</si>
  <si>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</si>
  <si>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</si>
  <si>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</si>
  <si>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</si>
  <si>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</si>
  <si>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</si>
  <si>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</si>
  <si>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</si>
  <si>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</si>
  <si>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</si>
  <si>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</si>
  <si>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</si>
  <si>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</si>
  <si>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</si>
  <si>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</si>
  <si>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</si>
  <si>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</si>
  <si>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</si>
  <si>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</si>
  <si>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</si>
  <si>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</si>
  <si>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</si>
  <si>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</si>
  <si>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</si>
  <si>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</si>
  <si>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</si>
  <si>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</si>
  <si>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</si>
  <si>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</si>
  <si>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</si>
  <si>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</si>
  <si>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</si>
  <si>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</si>
  <si>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</si>
  <si>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</si>
  <si>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</si>
  <si>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</si>
  <si>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</si>
  <si>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</si>
  <si>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</si>
  <si>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</si>
  <si>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</si>
  <si>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</si>
  <si>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</si>
  <si>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</si>
  <si>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</si>
  <si>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</si>
  <si>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</si>
  <si>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</si>
  <si>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</si>
  <si>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</si>
  <si>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</si>
  <si>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</si>
  <si>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</si>
  <si>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</si>
  <si>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</si>
  <si>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</si>
  <si>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</si>
  <si>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</si>
  <si>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</si>
  <si>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</si>
  <si>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</si>
  <si>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</si>
  <si>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</si>
  <si>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</si>
  <si>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</si>
  <si>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</si>
  <si>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</si>
  <si>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</si>
  <si>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</si>
  <si>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</si>
  <si>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</si>
  <si>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</si>
  <si>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</si>
  <si>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</si>
  <si>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</si>
  <si>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</si>
  <si>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</si>
  <si>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</si>
  <si>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</si>
  <si>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</si>
  <si>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</si>
  <si>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</si>
  <si>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</si>
  <si>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</si>
  <si>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</si>
  <si>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</si>
  <si>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</si>
  <si>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</si>
  <si>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</si>
  <si>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</si>
  <si>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</si>
  <si>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</si>
  <si>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</si>
  <si>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</si>
  <si>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</si>
  <si>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</si>
  <si>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</si>
  <si>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</si>
  <si>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</si>
  <si>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</si>
  <si>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</si>
  <si>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</si>
  <si>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</si>
  <si>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</si>
  <si>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</si>
  <si>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</si>
  <si>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</si>
  <si>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</si>
  <si>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</si>
  <si>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</si>
  <si>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</si>
  <si>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</si>
  <si>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</si>
  <si>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</si>
  <si>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</si>
  <si>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</si>
  <si>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</si>
  <si>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</si>
  <si>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</si>
  <si>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</si>
  <si>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</si>
  <si>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</si>
  <si>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</si>
  <si>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</si>
  <si>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</si>
  <si>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</si>
  <si>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</si>
  <si>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</si>
  <si>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</si>
  <si>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</si>
  <si>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</si>
  <si>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</si>
  <si>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</si>
  <si>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</si>
  <si>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</si>
  <si>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</si>
  <si>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</si>
  <si>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</si>
  <si>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</si>
  <si>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</si>
  <si>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</si>
  <si>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</si>
  <si>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</si>
  <si>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</si>
  <si>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</si>
  <si>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</si>
  <si>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</si>
  <si>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</si>
  <si>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</si>
  <si>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</si>
  <si>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</si>
  <si>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</si>
  <si>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</si>
  <si>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</si>
  <si>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</si>
  <si>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</si>
  <si>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</si>
  <si>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</si>
  <si>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</si>
  <si>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</si>
  <si>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</si>
  <si>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</si>
  <si>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</si>
  <si>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</si>
  <si>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</si>
  <si>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</si>
  <si>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</si>
  <si>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</si>
  <si>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</si>
  <si>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</si>
  <si>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</si>
  <si>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</si>
  <si>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</si>
  <si>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</si>
  <si>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</si>
  <si>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</si>
  <si>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</si>
  <si>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</si>
  <si>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</si>
  <si>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</si>
  <si>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</si>
  <si>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</si>
  <si>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</si>
  <si>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</si>
  <si>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</si>
  <si>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</si>
  <si>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</si>
  <si>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</si>
  <si>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</si>
  <si>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</si>
  <si>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</si>
  <si>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</si>
  <si>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</si>
  <si>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</si>
  <si>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</si>
  <si>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</si>
  <si>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</si>
  <si>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</si>
  <si>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</si>
  <si>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</si>
  <si>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</si>
  <si>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</si>
  <si>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</si>
  <si>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</si>
  <si>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</si>
  <si>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</si>
  <si>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</si>
  <si>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 xml:space="preserve">Bankovní institut vysoká škola, a.s., Nárožní 2600/9, Praha 5, 158 00                                                                                      </t>
  </si>
  <si>
    <t>61000</t>
  </si>
  <si>
    <t>Evropský polytechnický institut, s.r.o., Osvobození 699, Kunovice, 686 04</t>
  </si>
  <si>
    <t>62000</t>
  </si>
  <si>
    <t>Vysoká škola hotelová v Praze 8, s.r.o., Svídnická 506, Praha 8, 181 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</si>
  <si>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</si>
  <si>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</si>
  <si>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</si>
  <si>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</si>
  <si>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</si>
  <si>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</si>
  <si>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</si>
  <si>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</si>
  <si>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</si>
  <si>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</si>
  <si>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</si>
  <si>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</si>
  <si>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</si>
  <si>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</si>
  <si>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</si>
  <si>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</si>
  <si>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</si>
  <si>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</si>
  <si>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University of New York in Prague, s.r.o., Legerova 619/72, Praha 2, 120 00</t>
  </si>
  <si>
    <t>6D000</t>
  </si>
  <si>
    <t xml:space="preserve">Vysoká škola manažerské informatiky a ekonomiky, a.s., Vltavská 14/585, Praha 5, 150 00 </t>
  </si>
  <si>
    <t>6E000</t>
  </si>
  <si>
    <t xml:space="preserve">Vysoká škola mezinárodních a veřejných vztahů Praha, o.p.s., U Santošky 17, Praha 5, 150 00 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</si>
  <si>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</si>
  <si>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</si>
  <si>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</si>
  <si>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</si>
  <si>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</si>
  <si>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 xml:space="preserve">Academia Rerum Civilium - Vysoká škola politických a společenských věd, s.r.o., U Křižovatky 262, Kolín, 280 02                                                                                                                                            </t>
  </si>
  <si>
    <t>6J000</t>
  </si>
  <si>
    <t xml:space="preserve">Vysoká škola evropských a regionálních studií, o.p.s., Žižkova 6, České Budějovice, 370 01 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</si>
  <si>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</si>
  <si>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</si>
  <si>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</si>
  <si>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</si>
  <si>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</si>
  <si>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 xml:space="preserve">Filmová akademie Miroslava Ondříčka v Písku, o.p.s., Lipová alej 2068, Písek, 397 01 </t>
  </si>
  <si>
    <t>6N000</t>
  </si>
  <si>
    <t>Vysoká škola tělesné výchovy a sportu PALESTRA, spol. s r.o., Pilská 9, Praha 9, 198 00</t>
  </si>
  <si>
    <t>6P000</t>
  </si>
  <si>
    <t xml:space="preserve">NEWTON College, a.s., Politických vězňů 912/10, Praha 1, 110 00 </t>
  </si>
  <si>
    <t>6Q000</t>
  </si>
  <si>
    <t xml:space="preserve">Vysoká škola logistiky o.p.s., Palackého 1381/25, Přerov, 750 02  </t>
  </si>
  <si>
    <t>6R000</t>
  </si>
  <si>
    <t>Vysoká škola zdravotnická, o.p.s., Duškova 7, Praha 5, 150 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</si>
  <si>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</si>
  <si>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</si>
  <si>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</si>
  <si>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</si>
  <si>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</si>
  <si>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</si>
  <si>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</si>
  <si>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 xml:space="preserve">Vysoká škola obchodní v Praze, o.p.s., Spálená 76/14, Praha 1, 110 00  </t>
  </si>
  <si>
    <t>72000</t>
  </si>
  <si>
    <t xml:space="preserve">Akademie STING, o.p.s., Stromovka 1, Brno, 637 00 </t>
  </si>
  <si>
    <t>73000</t>
  </si>
  <si>
    <t xml:space="preserve"> Pražský technologický institut, o.p.s.
V Sedlci 229/14a, Praha 6</t>
  </si>
  <si>
    <t>74000</t>
  </si>
  <si>
    <t xml:space="preserve">Metropolitní univerzita Praha, o.p.s., Dubečská 900/10, Praha 10, 100 31 </t>
  </si>
  <si>
    <t>75000</t>
  </si>
  <si>
    <t>Univerzita Jana Amose Komenského Praha s.r.o., Roháčova 1148/63, Praha 3, 130 00</t>
  </si>
  <si>
    <t>76000</t>
  </si>
  <si>
    <t>Vysoká škola Karla Engliše, a.s., Šujanovo nám. 356/1, Brno, 602 00</t>
  </si>
  <si>
    <t>77000</t>
  </si>
  <si>
    <t xml:space="preserve">Anglo-americká vysoká škola, o.p.s., Lázeňská 4, Praha 1, 110 00 </t>
  </si>
  <si>
    <t>78000</t>
  </si>
  <si>
    <t>Pražská vysoká škola psychosociálních studií, s.r.o., Hekrova 805, Praha 4, 149 00</t>
  </si>
  <si>
    <t>79000</t>
  </si>
  <si>
    <t>Západomoravská vysoká škola Třebíč, o.p.s., Okružní 935, Třebíč, 674 01</t>
  </si>
  <si>
    <t>7A000</t>
  </si>
  <si>
    <t>Soukromá vysoká škola ekonomická Znojmo, s.r.o.,Loucká 656/21, Znojmo, 669 02</t>
  </si>
  <si>
    <t>7B000</t>
  </si>
  <si>
    <t>Moravská vysoká škola Olomouc, o.p.s., Jeremenkova 1142/42, Olomouc, 772 00</t>
  </si>
  <si>
    <t>7C000</t>
  </si>
  <si>
    <t>CEVRO institut, o.p.s., Jungmannova 28/17, Praha 1, 110 00</t>
  </si>
  <si>
    <t>7D000</t>
  </si>
  <si>
    <t>Unicorn College s.r.o., V Kapslovně 2/2767, Praha 3, 130 00</t>
  </si>
  <si>
    <t>7E000</t>
  </si>
  <si>
    <t>Vysoká škola aplikovaných ekonomických studií, s.r.o., Jana Růžičky 1143/11, Praha 4, 148 00</t>
  </si>
  <si>
    <t>7F000</t>
  </si>
  <si>
    <t xml:space="preserve">Vysoká škola obchodní a hotelová s.r.o., Bosonožská 9, Brno, 625 00  </t>
  </si>
  <si>
    <t>7G000</t>
  </si>
  <si>
    <t xml:space="preserve">Vysoká škola realitní - Institut Franka Dysona s.r.o., Masná 229/34, Brno, 602 00  </t>
  </si>
  <si>
    <t>7H900</t>
  </si>
  <si>
    <t xml:space="preserve">Vysoká škola sociálně správní, Institut celoživotního vzdělávání Havířov o.p.s., Vítězslava Nezvala 801/1, Havířov,  736 01 </t>
  </si>
  <si>
    <t>7J900</t>
  </si>
  <si>
    <t xml:space="preserve">Vysoká škola cestovního ruchu a teritoriálních studií v Praze, spol. s.r.o., Holešovice, Ortenovo nám. 34, Praha 7, 170 00 </t>
  </si>
  <si>
    <t>7K900</t>
  </si>
  <si>
    <t xml:space="preserve">AKCENT College s.r.o., Bítovská 5, Praha 4, PSČ 140 00 </t>
  </si>
  <si>
    <t>7L900</t>
  </si>
  <si>
    <t>7M900</t>
  </si>
  <si>
    <t>VŠ aplikované psychologie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</si>
  <si>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</si>
  <si>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</si>
  <si>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</si>
  <si>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</si>
  <si>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</si>
  <si>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</si>
  <si>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</si>
  <si>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 xml:space="preserve">Vysoká škola ŠKODA  AUTO, o.p.s. </t>
  </si>
  <si>
    <t>Archip s.r.o.</t>
  </si>
  <si>
    <t>2014/15</t>
  </si>
  <si>
    <t>Věk k 31.8.2014</t>
  </si>
  <si>
    <t>2015/16</t>
  </si>
  <si>
    <t>ART &amp; DESIGN INSTITUT, s.r.o.</t>
  </si>
  <si>
    <t>Vysoká škola podnikání a práva, a.s.</t>
  </si>
  <si>
    <t>7R900</t>
  </si>
  <si>
    <t>7S900</t>
  </si>
  <si>
    <t>Fakulta designu a umění L. Sutnara </t>
  </si>
  <si>
    <t>International ART CAMPUS Prague, s.r.o.</t>
  </si>
  <si>
    <t>Věk k 31.8.2015</t>
  </si>
  <si>
    <t xml:space="preserve">* Do roku 2000 populace 18letých, od roku 2001 populace 19letých. </t>
  </si>
  <si>
    <t>Počet podaných přihlášek, přihlášených, přijatých a zapsaných na VŠ v letech 1999/00–2016/17 (v tis.)</t>
  </si>
  <si>
    <t>2016/17</t>
  </si>
  <si>
    <t>Počet přihlášených a zapsaných na VŠ ve vztahu k populaci 18/19letých a k počtu maturantů
(v denní formě vzdělávání) v letech 1999/00–2016/17 (v tis.)</t>
  </si>
  <si>
    <t>Počet přihlášených a zapsaných do prezenční formy studia VŠ ve vztahu k populaci 18/19letých a k počtu maturantů
(v denní formě vzdělávání) v letech 1999/00–2016/17 (v tis.)</t>
  </si>
  <si>
    <t>Počet podaných přihlášek, přihlášených, přijatých a zapsaných na VŠ v letech 1999/00–2016/17</t>
  </si>
  <si>
    <t>Uchazeči podle počtu podaných přihlášek 1999/00–2016/17</t>
  </si>
  <si>
    <t>Struktura uchazečů podle počtu podaných přihlášek 1999/00–2016/17</t>
  </si>
  <si>
    <t>Základní přehled o přijímacím řízení na vysoké školy podle druhu studia v letech 2001/02–2016/17</t>
  </si>
  <si>
    <t>Počet přihlášek, přihlášených a přijatých ke studiu na VŠ podle skupin studijních programů v letech 1999/00–2016/17</t>
  </si>
  <si>
    <t>Struktura přihlášených,  přijatých a zapsaných na VŠ podle věku a formy studia pro roky 1999/00–2016/2017</t>
  </si>
  <si>
    <t>Věk k 31.8.2016</t>
  </si>
  <si>
    <t>Struktura přihlášených uchazečů o prezenční studium na VŠ podle věku v letech 1999/00–2016/17</t>
  </si>
  <si>
    <t>Uchazeči o prezenční studium na VŠ podle věku v letech 1999/00–2016/17</t>
  </si>
  <si>
    <t>Počet přihlášek, přihlášených, přijetí, přijatých, zapsání a zapsaných podle pohlaví v letech 1999/00–2016/17</t>
  </si>
  <si>
    <t>Univerzita Karlova</t>
  </si>
  <si>
    <t>Fakulta zdravotnických studií</t>
  </si>
  <si>
    <t>Ostravská univerzita</t>
  </si>
  <si>
    <t>Fakulta tropického zemědělství</t>
  </si>
  <si>
    <t>Vysoká škola kreativní komunikace</t>
  </si>
  <si>
    <t>Vysoká škola finanční a správní, a.s.</t>
  </si>
  <si>
    <t>7T900</t>
  </si>
  <si>
    <t>7U900</t>
  </si>
  <si>
    <t>Přijímací řízení na VŠ – podle fakult v letech 2010/11–2016/17</t>
  </si>
  <si>
    <t>maturanti v předch. roce (denní forma vzdělávání)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</si>
</sst>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2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</cellStyleXfs>
  <cellXfs count="8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0" fontId="5" fillId="0" borderId="0" xfId="0" applyFont="1" applyAlignment="1"/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2" fontId="3" fillId="0" borderId="0" xfId="0" applyNumberFormat="1" applyFont="1"/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0" fontId="2" fillId="2" borderId="16" xfId="0" applyFont="1" applyFill="1" applyBorder="1" applyAlignment="1">
      <alignment horizontal="left" indent="1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49" fontId="3" fillId="3" borderId="134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0" xfId="2" applyNumberFormat="1" applyFont="1" applyFill="1" applyBorder="1" applyAlignment="1">
      <alignment horizontal="right"/>
    </xf>
    <xf numFmtId="166" fontId="4" fillId="3" borderId="122" xfId="2" applyNumberFormat="1" applyFont="1" applyFill="1" applyBorder="1" applyAlignment="1">
      <alignment horizontal="right"/>
    </xf>
    <xf numFmtId="166" fontId="4" fillId="3" borderId="58" xfId="2" applyNumberFormat="1" applyFont="1" applyFill="1" applyBorder="1" applyAlignment="1">
      <alignment horizontal="right"/>
    </xf>
    <xf numFmtId="166" fontId="4" fillId="3" borderId="125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166" fontId="4" fillId="3" borderId="132" xfId="2" applyNumberFormat="1" applyFont="1" applyFill="1" applyBorder="1" applyAlignment="1">
      <alignment horizontal="right"/>
    </xf>
    <xf numFmtId="166" fontId="4" fillId="3" borderId="134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3" fillId="3" borderId="140" xfId="2" applyNumberFormat="1" applyFont="1" applyFill="1" applyBorder="1" applyAlignment="1">
      <alignment horizontal="right"/>
    </xf>
    <xf numFmtId="166" fontId="3" fillId="3" borderId="141" xfId="2" applyNumberFormat="1" applyFont="1" applyFill="1" applyBorder="1" applyAlignment="1">
      <alignment horizontal="right"/>
    </xf>
    <xf numFmtId="166" fontId="4" fillId="3" borderId="140" xfId="2" applyNumberFormat="1" applyFont="1" applyFill="1" applyBorder="1" applyAlignment="1">
      <alignment horizontal="right"/>
    </xf>
    <xf numFmtId="166" fontId="4" fillId="3" borderId="142" xfId="2" applyNumberFormat="1" applyFont="1" applyFill="1" applyBorder="1" applyAlignment="1">
      <alignment horizontal="right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166" fontId="3" fillId="3" borderId="97" xfId="2" applyNumberFormat="1" applyFont="1" applyFill="1" applyBorder="1" applyAlignment="1">
      <alignment horizontal="right"/>
    </xf>
    <xf numFmtId="3" fontId="2" fillId="2" borderId="162" xfId="0" applyNumberFormat="1" applyFont="1" applyFill="1" applyBorder="1" applyAlignment="1">
      <alignment horizontal="center"/>
    </xf>
    <xf numFmtId="43" fontId="2" fillId="2" borderId="140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49" fontId="2" fillId="2" borderId="76" xfId="0" applyNumberFormat="1" applyFont="1" applyFill="1" applyBorder="1" applyAlignment="1">
      <alignment horizontal="center"/>
    </xf>
    <xf numFmtId="164" fontId="3" fillId="3" borderId="222" xfId="0" applyNumberFormat="1" applyFont="1" applyFill="1" applyBorder="1" applyAlignment="1">
      <alignment horizontal="right"/>
    </xf>
    <xf numFmtId="166" fontId="3" fillId="0" borderId="223" xfId="2" applyNumberFormat="1" applyFont="1" applyFill="1" applyBorder="1" applyAlignment="1">
      <alignment horizontal="right"/>
    </xf>
    <xf numFmtId="166" fontId="3" fillId="0" borderId="224" xfId="2" applyNumberFormat="1" applyFont="1" applyFill="1" applyBorder="1" applyAlignment="1">
      <alignment horizontal="right"/>
    </xf>
    <xf numFmtId="166" fontId="3" fillId="0" borderId="225" xfId="2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36" xfId="5" applyNumberFormat="1" applyFont="1" applyFill="1" applyBorder="1"/>
    <xf numFmtId="164" fontId="3" fillId="0" borderId="41" xfId="5" applyNumberFormat="1" applyFont="1" applyFill="1" applyBorder="1"/>
    <xf numFmtId="0" fontId="2" fillId="0" borderId="0" xfId="0" quotePrefix="1" applyFont="1" applyAlignment="1">
      <alignment horizontal="left"/>
    </xf>
    <xf numFmtId="166" fontId="3" fillId="3" borderId="146" xfId="2" applyNumberFormat="1" applyFont="1" applyFill="1" applyBorder="1" applyAlignment="1"/>
    <xf numFmtId="166" fontId="3" fillId="3" borderId="147" xfId="2" applyNumberFormat="1" applyFont="1" applyFill="1" applyBorder="1" applyAlignment="1"/>
    <xf numFmtId="166" fontId="3" fillId="3" borderId="148" xfId="2" applyNumberFormat="1" applyFont="1" applyFill="1" applyBorder="1" applyAlignment="1"/>
    <xf numFmtId="166" fontId="3" fillId="3" borderId="149" xfId="2" applyNumberFormat="1" applyFont="1" applyFill="1" applyBorder="1" applyAlignment="1"/>
    <xf numFmtId="166" fontId="3" fillId="3" borderId="150" xfId="2" applyNumberFormat="1" applyFont="1" applyFill="1" applyBorder="1" applyAlignment="1"/>
    <xf numFmtId="166" fontId="3" fillId="3" borderId="57" xfId="2" applyNumberFormat="1" applyFont="1" applyFill="1" applyBorder="1" applyAlignment="1"/>
    <xf numFmtId="166" fontId="3" fillId="3" borderId="58" xfId="2" applyNumberFormat="1" applyFont="1" applyFill="1" applyBorder="1" applyAlignment="1"/>
    <xf numFmtId="166" fontId="3" fillId="3" borderId="59" xfId="2" applyNumberFormat="1" applyFont="1" applyFill="1" applyBorder="1" applyAlignment="1"/>
    <xf numFmtId="166" fontId="3" fillId="0" borderId="157" xfId="2" applyNumberFormat="1" applyFont="1" applyFill="1" applyBorder="1" applyAlignment="1"/>
    <xf numFmtId="166" fontId="3" fillId="3" borderId="73" xfId="2" applyNumberFormat="1" applyFont="1" applyFill="1" applyBorder="1" applyAlignment="1"/>
    <xf numFmtId="166" fontId="3" fillId="3" borderId="159" xfId="2" applyNumberFormat="1" applyFont="1" applyFill="1" applyBorder="1" applyAlignment="1"/>
    <xf numFmtId="166" fontId="3" fillId="3" borderId="127" xfId="2" applyNumberFormat="1" applyFont="1" applyFill="1" applyBorder="1" applyAlignment="1"/>
    <xf numFmtId="166" fontId="3" fillId="3" borderId="160" xfId="2" applyNumberFormat="1" applyFont="1" applyFill="1" applyBorder="1" applyAlignment="1"/>
    <xf numFmtId="166" fontId="3" fillId="0" borderId="161" xfId="2" applyNumberFormat="1" applyFont="1" applyFill="1" applyBorder="1" applyAlignment="1"/>
    <xf numFmtId="166" fontId="3" fillId="3" borderId="97" xfId="2" applyNumberFormat="1" applyFont="1" applyFill="1" applyBorder="1" applyAlignment="1"/>
    <xf numFmtId="2" fontId="2" fillId="2" borderId="163" xfId="0" applyNumberFormat="1" applyFont="1" applyFill="1" applyBorder="1" applyAlignment="1"/>
    <xf numFmtId="43" fontId="2" fillId="2" borderId="140" xfId="1" applyFont="1" applyFill="1" applyBorder="1" applyAlignment="1"/>
    <xf numFmtId="43" fontId="2" fillId="2" borderId="164" xfId="1" applyFont="1" applyFill="1" applyBorder="1" applyAlignment="1"/>
    <xf numFmtId="43" fontId="2" fillId="2" borderId="165" xfId="1" applyFont="1" applyFill="1" applyBorder="1" applyAlignment="1"/>
    <xf numFmtId="43" fontId="2" fillId="2" borderId="144" xfId="1" applyFont="1" applyFill="1" applyBorder="1" applyAlignment="1"/>
    <xf numFmtId="166" fontId="3" fillId="0" borderId="148" xfId="2" applyNumberFormat="1" applyFont="1" applyFill="1" applyBorder="1" applyAlignment="1"/>
    <xf numFmtId="166" fontId="3" fillId="0" borderId="59" xfId="2" applyNumberFormat="1" applyFont="1" applyFill="1" applyBorder="1" applyAlignment="1"/>
    <xf numFmtId="166" fontId="3" fillId="0" borderId="160" xfId="2" applyNumberFormat="1" applyFont="1" applyFill="1" applyBorder="1" applyAlignment="1"/>
    <xf numFmtId="166" fontId="3" fillId="3" borderId="157" xfId="2" applyNumberFormat="1" applyFont="1" applyFill="1" applyBorder="1" applyAlignment="1"/>
    <xf numFmtId="166" fontId="3" fillId="3" borderId="161" xfId="2" applyNumberFormat="1" applyFont="1" applyFill="1" applyBorder="1" applyAlignment="1"/>
    <xf numFmtId="43" fontId="2" fillId="2" borderId="163" xfId="1" applyFont="1" applyFill="1" applyBorder="1" applyAlignment="1"/>
    <xf numFmtId="2" fontId="2" fillId="2" borderId="140" xfId="0" applyNumberFormat="1" applyFont="1" applyFill="1" applyBorder="1" applyAlignment="1"/>
    <xf numFmtId="2" fontId="2" fillId="2" borderId="164" xfId="0" applyNumberFormat="1" applyFont="1" applyFill="1" applyBorder="1" applyAlignment="1"/>
    <xf numFmtId="2" fontId="2" fillId="2" borderId="165" xfId="0" applyNumberFormat="1" applyFont="1" applyFill="1" applyBorder="1" applyAlignment="1"/>
    <xf numFmtId="2" fontId="2" fillId="2" borderId="144" xfId="0" applyNumberFormat="1" applyFont="1" applyFill="1" applyBorder="1" applyAlignment="1"/>
    <xf numFmtId="164" fontId="3" fillId="0" borderId="103" xfId="5" applyNumberFormat="1" applyFont="1" applyFill="1" applyBorder="1"/>
    <xf numFmtId="164" fontId="3" fillId="0" borderId="226" xfId="5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0" fontId="9" fillId="2" borderId="98" xfId="0" applyFont="1" applyFill="1" applyBorder="1" applyAlignment="1">
      <alignment horizontal="center" vertical="center" textRotation="90" shrinkToFi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0" fontId="2" fillId="0" borderId="145" xfId="0" quotePrefix="1" applyFont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0" borderId="145" xfId="0" applyFont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  <xf numFmtId="43" fontId="2" fillId="5" borderId="164" xfId="1" applyFont="1" applyFill="1" applyBorder="1" applyAlignment="1"/>
  </cellXfs>
  <cellStyles count="10">
    <cellStyle name="Čárka" xfId="1" builtinId="3"/>
    <cellStyle name="Čárka 2" xfId="6"/>
    <cellStyle name="Neutrální 2" xfId="7"/>
    <cellStyle name="Normal_VEK_96KS" xfId="8"/>
    <cellStyle name="Normální" xfId="0" builtinId="0"/>
    <cellStyle name="Normální 2" xfId="5"/>
    <cellStyle name="normální_29_12 tisk 200607" xfId="4"/>
    <cellStyle name="normální_Muchvs jaro_04" xfId="3"/>
    <cellStyle name="Procenta" xfId="2" builtinId="5"/>
    <cellStyle name="Procent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CZ'!$B$3:$S$3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'vš_vše CZ'!$B$4:$S$4</c:f>
              <c:numCache>
                <c:formatCode>#,##0.0</c:formatCode>
                <c:ptCount val="18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  <c:pt idx="17">
                  <c:v>224.15100000000001</c:v>
                </c:pt>
              </c:numCache>
            </c:numRef>
          </c:val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CZ'!$B$3:$S$3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'vš_vše CZ'!$B$5:$S$5</c:f>
              <c:numCache>
                <c:formatCode>#,##0.0</c:formatCode>
                <c:ptCount val="18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  <c:pt idx="17">
                  <c:v>102.791</c:v>
                </c:pt>
              </c:numCache>
            </c:numRef>
          </c:val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CZ'!$B$3:$S$3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'vš_vše CZ'!$B$7:$S$7</c:f>
              <c:numCache>
                <c:formatCode>#,##0.0</c:formatCode>
                <c:ptCount val="18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  <c:pt idx="17">
                  <c:v>74.766999999999996</c:v>
                </c:pt>
              </c:numCache>
            </c:numRef>
          </c:val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CZ'!$B$3:$S$3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'vš_vše CZ'!$B$8:$S$8</c:f>
              <c:numCache>
                <c:formatCode>#,##0.0</c:formatCode>
                <c:ptCount val="18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  <c:pt idx="17">
                  <c:v>69.838999999999999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008576"/>
        <c:axId val="68328768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(denní forma vzdělávání)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CZ'!$B$22:$S$22</c:f>
              <c:numCache>
                <c:formatCode>#,##0.0</c:formatCode>
                <c:ptCount val="18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  <c:pt idx="17" formatCode="0.0">
                  <c:v>54.656999999999996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08576"/>
        <c:axId val="68328768"/>
      </c:lineChart>
      <c:catAx>
        <c:axId val="114008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68328768"/>
        <c:crosses val="autoZero"/>
        <c:auto val="0"/>
        <c:lblAlgn val="ctr"/>
        <c:lblOffset val="100"/>
        <c:noMultiLvlLbl val="0"/>
      </c:catAx>
      <c:valAx>
        <c:axId val="683287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4008576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948928"/>
        <c:axId val="142254080"/>
      </c:barChart>
      <c:catAx>
        <c:axId val="1419489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254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2540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19489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950464"/>
        <c:axId val="142255808"/>
      </c:barChart>
      <c:catAx>
        <c:axId val="1419504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2558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2558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19504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72864"/>
        <c:axId val="142257536"/>
      </c:barChart>
      <c:catAx>
        <c:axId val="1423728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2575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25753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3728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74400"/>
        <c:axId val="142259264"/>
      </c:barChart>
      <c:catAx>
        <c:axId val="1423744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259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2592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3744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74912"/>
        <c:axId val="142260992"/>
      </c:barChart>
      <c:catAx>
        <c:axId val="14237491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2609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260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37491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76448"/>
        <c:axId val="142574144"/>
      </c:barChart>
      <c:catAx>
        <c:axId val="1423764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5741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5741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3764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618624"/>
        <c:axId val="142575872"/>
      </c:barChart>
      <c:catAx>
        <c:axId val="14261862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5758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5758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61862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620160"/>
        <c:axId val="142577600"/>
      </c:barChart>
      <c:catAx>
        <c:axId val="142620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577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577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620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620672"/>
        <c:axId val="142579328"/>
      </c:barChart>
      <c:catAx>
        <c:axId val="1426206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579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579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6206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622208"/>
        <c:axId val="142581056"/>
      </c:barChart>
      <c:catAx>
        <c:axId val="14262220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581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581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62220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771648"/>
        <c:axId val="70100096"/>
      </c:barChart>
      <c:catAx>
        <c:axId val="11177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100096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70100096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177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13248"/>
        <c:axId val="142730368"/>
      </c:barChart>
      <c:catAx>
        <c:axId val="1434132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7303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7303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4132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14784"/>
        <c:axId val="142732096"/>
      </c:barChart>
      <c:catAx>
        <c:axId val="143414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732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73209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414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15296"/>
        <c:axId val="142733824"/>
      </c:barChart>
      <c:catAx>
        <c:axId val="143415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733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7338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415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290368"/>
        <c:axId val="142735552"/>
      </c:barChart>
      <c:catAx>
        <c:axId val="1432903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27355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735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2903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292416"/>
        <c:axId val="143171584"/>
      </c:barChart>
      <c:catAx>
        <c:axId val="1432924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1715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1715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2924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293952"/>
        <c:axId val="143173312"/>
      </c:barChart>
      <c:catAx>
        <c:axId val="1432939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173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1733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2939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908864"/>
        <c:axId val="143175040"/>
      </c:barChart>
      <c:catAx>
        <c:axId val="1439088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175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1750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9088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910400"/>
        <c:axId val="143176768"/>
      </c:barChart>
      <c:catAx>
        <c:axId val="1439104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1767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1767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9104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910912"/>
        <c:axId val="143178496"/>
      </c:barChart>
      <c:catAx>
        <c:axId val="14391091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1784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17849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91091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77792"/>
        <c:axId val="143786560"/>
      </c:barChart>
      <c:catAx>
        <c:axId val="1437777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865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865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777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vš_věk!$S$14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vš_věk!$T$13:$AK$13</c:f>
              <c:strCache>
                <c:ptCount val="18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vš_věk!$T$14:$AK$14</c:f>
              <c:numCache>
                <c:formatCode>0.0%</c:formatCode>
                <c:ptCount val="18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  <c:pt idx="17">
                  <c:v>5.5343713589662115E-3</c:v>
                </c:pt>
              </c:numCache>
            </c:numRef>
          </c:val>
        </c:ser>
        <c:ser>
          <c:idx val="1"/>
          <c:order val="1"/>
          <c:tx>
            <c:strRef>
              <c:f>vš_věk!$S$15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vš_věk!$T$13:$AK$13</c:f>
              <c:strCache>
                <c:ptCount val="18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vš_věk!$T$15:$AK$15</c:f>
              <c:numCache>
                <c:formatCode>0.0%</c:formatCode>
                <c:ptCount val="18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  <c:pt idx="17">
                  <c:v>0.42549782861984958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vš_věk!$S$16</c:f>
              <c:strCache>
                <c:ptCount val="1"/>
                <c:pt idx="0">
                  <c:v>1,9%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vš_věk!$T$13:$AK$13</c:f>
              <c:strCache>
                <c:ptCount val="18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vš_věk!$T$16:$AK$16</c:f>
              <c:numCache>
                <c:formatCode>0.0%</c:formatCode>
                <c:ptCount val="18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  <c:pt idx="17">
                  <c:v>0.24173816333015571</c:v>
                </c:pt>
              </c:numCache>
            </c:numRef>
          </c:val>
        </c:ser>
        <c:ser>
          <c:idx val="3"/>
          <c:order val="3"/>
          <c:tx>
            <c:strRef>
              <c:f>vš_věk!$S$17</c:f>
              <c:strCache>
                <c:ptCount val="1"/>
                <c:pt idx="0">
                  <c:v> 20,66   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vš_věk!$T$13:$AK$13</c:f>
              <c:strCache>
                <c:ptCount val="18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vš_věk!$T$17:$AK$17</c:f>
              <c:numCache>
                <c:formatCode>0.0%</c:formatCode>
                <c:ptCount val="18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  <c:pt idx="17">
                  <c:v>0.11107139074250609</c:v>
                </c:pt>
              </c:numCache>
            </c:numRef>
          </c:val>
        </c:ser>
        <c:ser>
          <c:idx val="4"/>
          <c:order val="4"/>
          <c:tx>
            <c:strRef>
              <c:f>vš_věk!$S$18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vš_věk!$T$13:$AK$13</c:f>
              <c:strCache>
                <c:ptCount val="18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vš_věk!$T$18:$AK$18</c:f>
              <c:numCache>
                <c:formatCode>0.0%</c:formatCode>
                <c:ptCount val="18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  <c:pt idx="17">
                  <c:v>7.745471877979028E-2</c:v>
                </c:pt>
              </c:numCache>
            </c:numRef>
          </c:val>
        </c:ser>
        <c:ser>
          <c:idx val="5"/>
          <c:order val="5"/>
          <c:tx>
            <c:strRef>
              <c:f>vš_věk!$S$19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vš_věk!$T$13:$AK$13</c:f>
              <c:strCache>
                <c:ptCount val="18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vš_věk!$T$19:$AK$19</c:f>
              <c:numCache>
                <c:formatCode>0.0%</c:formatCode>
                <c:ptCount val="18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  <c:pt idx="17">
                  <c:v>5.0325707022561172E-2</c:v>
                </c:pt>
              </c:numCache>
            </c:numRef>
          </c:val>
        </c:ser>
        <c:ser>
          <c:idx val="6"/>
          <c:order val="6"/>
          <c:tx>
            <c:strRef>
              <c:f>vš_věk!$S$20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vš_věk!$T$13:$AK$13</c:f>
              <c:strCache>
                <c:ptCount val="18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vš_věk!$T$20:$AK$20</c:f>
              <c:numCache>
                <c:formatCode>0.0%</c:formatCode>
                <c:ptCount val="18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  <c:pt idx="17">
                  <c:v>3.2451541150301876E-2</c:v>
                </c:pt>
              </c:numCache>
            </c:numRef>
          </c:val>
        </c:ser>
        <c:ser>
          <c:idx val="7"/>
          <c:order val="7"/>
          <c:tx>
            <c:strRef>
              <c:f>vš_věk!$S$21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vš_věk!$T$13:$AK$13</c:f>
              <c:strCache>
                <c:ptCount val="18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vš_věk!$T$21:$AK$21</c:f>
              <c:numCache>
                <c:formatCode>0.00%</c:formatCode>
                <c:ptCount val="18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  <c:pt idx="15" formatCode="0.0%">
                  <c:v>5.6319999999999995E-2</c:v>
                </c:pt>
                <c:pt idx="16" formatCode="0.0%">
                  <c:v>5.6499999999999995E-2</c:v>
                </c:pt>
                <c:pt idx="17" formatCode="0.0%">
                  <c:v>5.5926278995869078E-2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099712"/>
        <c:axId val="70101824"/>
      </c:barChart>
      <c:catAx>
        <c:axId val="10609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70101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101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609971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78304"/>
        <c:axId val="143788288"/>
      </c:barChart>
      <c:catAx>
        <c:axId val="1437783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88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882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783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79328"/>
        <c:axId val="143790016"/>
      </c:barChart>
      <c:catAx>
        <c:axId val="1437793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900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790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793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79840"/>
        <c:axId val="143792320"/>
      </c:barChart>
      <c:catAx>
        <c:axId val="1437798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923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37923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798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81376"/>
        <c:axId val="163364864"/>
      </c:barChart>
      <c:catAx>
        <c:axId val="1437813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33648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33648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37813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446784"/>
        <c:axId val="163367744"/>
      </c:barChart>
      <c:catAx>
        <c:axId val="16344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33677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3367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344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448320"/>
        <c:axId val="163369472"/>
      </c:barChart>
      <c:catAx>
        <c:axId val="1634483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3369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3369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34483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448832"/>
        <c:axId val="163371200"/>
      </c:barChart>
      <c:catAx>
        <c:axId val="163448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33712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3371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3448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562957098494938E-2"/>
          <c:y val="0.13297889609335534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vš_sex!$S$59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vš_sex!$U$58:$AK$58</c:f>
              <c:strCache>
                <c:ptCount val="17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</c:strCache>
            </c:strRef>
          </c:cat>
          <c:val>
            <c:numRef>
              <c:f>vš_sex!$U$59:$AK$59</c:f>
              <c:numCache>
                <c:formatCode>#,##0.00</c:formatCode>
                <c:ptCount val="17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  <c:pt idx="16">
                  <c:v>1.9454761415290436</c:v>
                </c:pt>
              </c:numCache>
            </c:numRef>
          </c:val>
        </c:ser>
        <c:ser>
          <c:idx val="1"/>
          <c:order val="1"/>
          <c:tx>
            <c:strRef>
              <c:f>vš_sex!$S$60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vš_sex!$U$58:$AK$58</c:f>
              <c:strCache>
                <c:ptCount val="17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</c:strCache>
            </c:strRef>
          </c:cat>
          <c:val>
            <c:numRef>
              <c:f>vš_sex!$U$60:$AK$60</c:f>
              <c:numCache>
                <c:formatCode>#,##0.00</c:formatCode>
                <c:ptCount val="17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  <c:pt idx="16">
                  <c:v>2.3541144174066293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00736"/>
        <c:axId val="70104128"/>
      </c:barChart>
      <c:catAx>
        <c:axId val="10610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7010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104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1007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02272"/>
        <c:axId val="70106432"/>
      </c:barChart>
      <c:catAx>
        <c:axId val="106102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1064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1064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6102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860864"/>
        <c:axId val="115270784"/>
      </c:barChart>
      <c:catAx>
        <c:axId val="1418608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5270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5270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18608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862400"/>
        <c:axId val="115272512"/>
      </c:barChart>
      <c:catAx>
        <c:axId val="1418624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5272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5272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18624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946880"/>
        <c:axId val="115274240"/>
      </c:barChart>
      <c:catAx>
        <c:axId val="1419468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52742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52742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19468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948416"/>
        <c:axId val="115275968"/>
      </c:barChart>
      <c:catAx>
        <c:axId val="1419484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5275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52759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419484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41</xdr:row>
      <xdr:rowOff>0</xdr:rowOff>
    </xdr:from>
    <xdr:to>
      <xdr:col>17</xdr:col>
      <xdr:colOff>581025</xdr:colOff>
      <xdr:row>60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60</xdr:row>
      <xdr:rowOff>57150</xdr:rowOff>
    </xdr:from>
    <xdr:to>
      <xdr:col>12</xdr:col>
      <xdr:colOff>409575</xdr:colOff>
      <xdr:row>82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2" name="graf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23" name="graf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6" name="graf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27" name="graf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8" name="graf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9" name="graf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30" name="graf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31" name="graf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32" name="graf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33" name="graf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workbookViewId="0">
      <selection activeCell="A4" sqref="A4"/>
    </sheetView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1999/00–2016/17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1999/00–2016/17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1999/00–2016/17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1999/00–2016/17</v>
      </c>
    </row>
    <row r="7" spans="1:3" ht="15" customHeight="1" x14ac:dyDescent="0.25">
      <c r="A7" s="2" t="str">
        <f>'vš_vše CZ'!A63</f>
        <v>Uchazeči podle počtu podaných přihlášek 1999/00–2016/17</v>
      </c>
    </row>
    <row r="8" spans="1:3" ht="15" customHeight="1" x14ac:dyDescent="0.25">
      <c r="A8" s="2">
        <f>'vš_vše CZ'!A85</f>
        <v>0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2001/02–2016/17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1999/00–2016/17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1999/00–2016/2017</v>
      </c>
    </row>
    <row r="12" spans="1:3" ht="15" customHeight="1" x14ac:dyDescent="0.25">
      <c r="A12" s="5" t="str">
        <f>vš_věk!A1</f>
        <v>Struktura přihlášených uchazečů o prezenční studium na VŠ podle věku v letech 1999/00–2016/17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1999/00–2016/17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1999/00–2016/17</v>
      </c>
    </row>
    <row r="15" spans="1:3" ht="15" customHeight="1" x14ac:dyDescent="0.25">
      <c r="A15" s="2" t="str">
        <f>vš_fakulty_tisk!A1</f>
        <v>Přijímací řízení na VŠ – podle fakult v letech 2010/11–2016/17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1"/>
  <sheetViews>
    <sheetView workbookViewId="0"/>
  </sheetViews>
  <sheetFormatPr defaultRowHeight="12.75" x14ac:dyDescent="0.2"/>
  <cols>
    <col min="1" max="1" width="40.7109375" style="12" customWidth="1"/>
    <col min="2" max="12" width="7.7109375" style="12" customWidth="1"/>
    <col min="13" max="17" width="9" style="12" customWidth="1"/>
    <col min="18" max="18" width="10.7109375" style="12" customWidth="1"/>
    <col min="19" max="20" width="9" style="12" customWidth="1"/>
    <col min="21" max="21" width="7.7109375" style="16" customWidth="1"/>
    <col min="22" max="22" width="9.28515625" style="16" customWidth="1"/>
    <col min="23" max="23" width="11" style="16" customWidth="1"/>
    <col min="24" max="38" width="7.85546875" style="16" customWidth="1"/>
    <col min="39" max="39" width="9.140625" style="16"/>
    <col min="40" max="40" width="4.140625" style="16" customWidth="1"/>
    <col min="41" max="256" width="9.140625" style="16"/>
    <col min="257" max="257" width="34.28515625" style="16" customWidth="1"/>
    <col min="258" max="268" width="7.7109375" style="16" customWidth="1"/>
    <col min="269" max="273" width="9" style="16" customWidth="1"/>
    <col min="274" max="274" width="10.7109375" style="16" customWidth="1"/>
    <col min="275" max="276" width="9" style="16" customWidth="1"/>
    <col min="277" max="277" width="7.7109375" style="16" customWidth="1"/>
    <col min="278" max="278" width="9.28515625" style="16" customWidth="1"/>
    <col min="279" max="279" width="11" style="16" customWidth="1"/>
    <col min="280" max="294" width="7.85546875" style="16" customWidth="1"/>
    <col min="295" max="295" width="9.140625" style="16"/>
    <col min="296" max="296" width="4.140625" style="16" customWidth="1"/>
    <col min="297" max="512" width="9.140625" style="16"/>
    <col min="513" max="513" width="34.28515625" style="16" customWidth="1"/>
    <col min="514" max="524" width="7.7109375" style="16" customWidth="1"/>
    <col min="525" max="529" width="9" style="16" customWidth="1"/>
    <col min="530" max="530" width="10.7109375" style="16" customWidth="1"/>
    <col min="531" max="532" width="9" style="16" customWidth="1"/>
    <col min="533" max="533" width="7.7109375" style="16" customWidth="1"/>
    <col min="534" max="534" width="9.28515625" style="16" customWidth="1"/>
    <col min="535" max="535" width="11" style="16" customWidth="1"/>
    <col min="536" max="550" width="7.85546875" style="16" customWidth="1"/>
    <col min="551" max="551" width="9.140625" style="16"/>
    <col min="552" max="552" width="4.140625" style="16" customWidth="1"/>
    <col min="553" max="768" width="9.140625" style="16"/>
    <col min="769" max="769" width="34.28515625" style="16" customWidth="1"/>
    <col min="770" max="780" width="7.7109375" style="16" customWidth="1"/>
    <col min="781" max="785" width="9" style="16" customWidth="1"/>
    <col min="786" max="786" width="10.7109375" style="16" customWidth="1"/>
    <col min="787" max="788" width="9" style="16" customWidth="1"/>
    <col min="789" max="789" width="7.7109375" style="16" customWidth="1"/>
    <col min="790" max="790" width="9.28515625" style="16" customWidth="1"/>
    <col min="791" max="791" width="11" style="16" customWidth="1"/>
    <col min="792" max="806" width="7.85546875" style="16" customWidth="1"/>
    <col min="807" max="807" width="9.140625" style="16"/>
    <col min="808" max="808" width="4.140625" style="16" customWidth="1"/>
    <col min="809" max="1024" width="9.140625" style="16"/>
    <col min="1025" max="1025" width="34.28515625" style="16" customWidth="1"/>
    <col min="1026" max="1036" width="7.7109375" style="16" customWidth="1"/>
    <col min="1037" max="1041" width="9" style="16" customWidth="1"/>
    <col min="1042" max="1042" width="10.7109375" style="16" customWidth="1"/>
    <col min="1043" max="1044" width="9" style="16" customWidth="1"/>
    <col min="1045" max="1045" width="7.7109375" style="16" customWidth="1"/>
    <col min="1046" max="1046" width="9.28515625" style="16" customWidth="1"/>
    <col min="1047" max="1047" width="11" style="16" customWidth="1"/>
    <col min="1048" max="1062" width="7.85546875" style="16" customWidth="1"/>
    <col min="1063" max="1063" width="9.140625" style="16"/>
    <col min="1064" max="1064" width="4.140625" style="16" customWidth="1"/>
    <col min="1065" max="1280" width="9.140625" style="16"/>
    <col min="1281" max="1281" width="34.28515625" style="16" customWidth="1"/>
    <col min="1282" max="1292" width="7.7109375" style="16" customWidth="1"/>
    <col min="1293" max="1297" width="9" style="16" customWidth="1"/>
    <col min="1298" max="1298" width="10.7109375" style="16" customWidth="1"/>
    <col min="1299" max="1300" width="9" style="16" customWidth="1"/>
    <col min="1301" max="1301" width="7.7109375" style="16" customWidth="1"/>
    <col min="1302" max="1302" width="9.28515625" style="16" customWidth="1"/>
    <col min="1303" max="1303" width="11" style="16" customWidth="1"/>
    <col min="1304" max="1318" width="7.85546875" style="16" customWidth="1"/>
    <col min="1319" max="1319" width="9.140625" style="16"/>
    <col min="1320" max="1320" width="4.140625" style="16" customWidth="1"/>
    <col min="1321" max="1536" width="9.140625" style="16"/>
    <col min="1537" max="1537" width="34.28515625" style="16" customWidth="1"/>
    <col min="1538" max="1548" width="7.7109375" style="16" customWidth="1"/>
    <col min="1549" max="1553" width="9" style="16" customWidth="1"/>
    <col min="1554" max="1554" width="10.7109375" style="16" customWidth="1"/>
    <col min="1555" max="1556" width="9" style="16" customWidth="1"/>
    <col min="1557" max="1557" width="7.7109375" style="16" customWidth="1"/>
    <col min="1558" max="1558" width="9.28515625" style="16" customWidth="1"/>
    <col min="1559" max="1559" width="11" style="16" customWidth="1"/>
    <col min="1560" max="1574" width="7.85546875" style="16" customWidth="1"/>
    <col min="1575" max="1575" width="9.140625" style="16"/>
    <col min="1576" max="1576" width="4.140625" style="16" customWidth="1"/>
    <col min="1577" max="1792" width="9.140625" style="16"/>
    <col min="1793" max="1793" width="34.28515625" style="16" customWidth="1"/>
    <col min="1794" max="1804" width="7.7109375" style="16" customWidth="1"/>
    <col min="1805" max="1809" width="9" style="16" customWidth="1"/>
    <col min="1810" max="1810" width="10.7109375" style="16" customWidth="1"/>
    <col min="1811" max="1812" width="9" style="16" customWidth="1"/>
    <col min="1813" max="1813" width="7.7109375" style="16" customWidth="1"/>
    <col min="1814" max="1814" width="9.28515625" style="16" customWidth="1"/>
    <col min="1815" max="1815" width="11" style="16" customWidth="1"/>
    <col min="1816" max="1830" width="7.85546875" style="16" customWidth="1"/>
    <col min="1831" max="1831" width="9.140625" style="16"/>
    <col min="1832" max="1832" width="4.140625" style="16" customWidth="1"/>
    <col min="1833" max="2048" width="9.140625" style="16"/>
    <col min="2049" max="2049" width="34.28515625" style="16" customWidth="1"/>
    <col min="2050" max="2060" width="7.7109375" style="16" customWidth="1"/>
    <col min="2061" max="2065" width="9" style="16" customWidth="1"/>
    <col min="2066" max="2066" width="10.7109375" style="16" customWidth="1"/>
    <col min="2067" max="2068" width="9" style="16" customWidth="1"/>
    <col min="2069" max="2069" width="7.7109375" style="16" customWidth="1"/>
    <col min="2070" max="2070" width="9.28515625" style="16" customWidth="1"/>
    <col min="2071" max="2071" width="11" style="16" customWidth="1"/>
    <col min="2072" max="2086" width="7.85546875" style="16" customWidth="1"/>
    <col min="2087" max="2087" width="9.140625" style="16"/>
    <col min="2088" max="2088" width="4.140625" style="16" customWidth="1"/>
    <col min="2089" max="2304" width="9.140625" style="16"/>
    <col min="2305" max="2305" width="34.28515625" style="16" customWidth="1"/>
    <col min="2306" max="2316" width="7.7109375" style="16" customWidth="1"/>
    <col min="2317" max="2321" width="9" style="16" customWidth="1"/>
    <col min="2322" max="2322" width="10.7109375" style="16" customWidth="1"/>
    <col min="2323" max="2324" width="9" style="16" customWidth="1"/>
    <col min="2325" max="2325" width="7.7109375" style="16" customWidth="1"/>
    <col min="2326" max="2326" width="9.28515625" style="16" customWidth="1"/>
    <col min="2327" max="2327" width="11" style="16" customWidth="1"/>
    <col min="2328" max="2342" width="7.85546875" style="16" customWidth="1"/>
    <col min="2343" max="2343" width="9.140625" style="16"/>
    <col min="2344" max="2344" width="4.140625" style="16" customWidth="1"/>
    <col min="2345" max="2560" width="9.140625" style="16"/>
    <col min="2561" max="2561" width="34.28515625" style="16" customWidth="1"/>
    <col min="2562" max="2572" width="7.7109375" style="16" customWidth="1"/>
    <col min="2573" max="2577" width="9" style="16" customWidth="1"/>
    <col min="2578" max="2578" width="10.7109375" style="16" customWidth="1"/>
    <col min="2579" max="2580" width="9" style="16" customWidth="1"/>
    <col min="2581" max="2581" width="7.7109375" style="16" customWidth="1"/>
    <col min="2582" max="2582" width="9.28515625" style="16" customWidth="1"/>
    <col min="2583" max="2583" width="11" style="16" customWidth="1"/>
    <col min="2584" max="2598" width="7.85546875" style="16" customWidth="1"/>
    <col min="2599" max="2599" width="9.140625" style="16"/>
    <col min="2600" max="2600" width="4.140625" style="16" customWidth="1"/>
    <col min="2601" max="2816" width="9.140625" style="16"/>
    <col min="2817" max="2817" width="34.28515625" style="16" customWidth="1"/>
    <col min="2818" max="2828" width="7.7109375" style="16" customWidth="1"/>
    <col min="2829" max="2833" width="9" style="16" customWidth="1"/>
    <col min="2834" max="2834" width="10.7109375" style="16" customWidth="1"/>
    <col min="2835" max="2836" width="9" style="16" customWidth="1"/>
    <col min="2837" max="2837" width="7.7109375" style="16" customWidth="1"/>
    <col min="2838" max="2838" width="9.28515625" style="16" customWidth="1"/>
    <col min="2839" max="2839" width="11" style="16" customWidth="1"/>
    <col min="2840" max="2854" width="7.85546875" style="16" customWidth="1"/>
    <col min="2855" max="2855" width="9.140625" style="16"/>
    <col min="2856" max="2856" width="4.140625" style="16" customWidth="1"/>
    <col min="2857" max="3072" width="9.140625" style="16"/>
    <col min="3073" max="3073" width="34.28515625" style="16" customWidth="1"/>
    <col min="3074" max="3084" width="7.7109375" style="16" customWidth="1"/>
    <col min="3085" max="3089" width="9" style="16" customWidth="1"/>
    <col min="3090" max="3090" width="10.7109375" style="16" customWidth="1"/>
    <col min="3091" max="3092" width="9" style="16" customWidth="1"/>
    <col min="3093" max="3093" width="7.7109375" style="16" customWidth="1"/>
    <col min="3094" max="3094" width="9.28515625" style="16" customWidth="1"/>
    <col min="3095" max="3095" width="11" style="16" customWidth="1"/>
    <col min="3096" max="3110" width="7.85546875" style="16" customWidth="1"/>
    <col min="3111" max="3111" width="9.140625" style="16"/>
    <col min="3112" max="3112" width="4.140625" style="16" customWidth="1"/>
    <col min="3113" max="3328" width="9.140625" style="16"/>
    <col min="3329" max="3329" width="34.28515625" style="16" customWidth="1"/>
    <col min="3330" max="3340" width="7.7109375" style="16" customWidth="1"/>
    <col min="3341" max="3345" width="9" style="16" customWidth="1"/>
    <col min="3346" max="3346" width="10.7109375" style="16" customWidth="1"/>
    <col min="3347" max="3348" width="9" style="16" customWidth="1"/>
    <col min="3349" max="3349" width="7.7109375" style="16" customWidth="1"/>
    <col min="3350" max="3350" width="9.28515625" style="16" customWidth="1"/>
    <col min="3351" max="3351" width="11" style="16" customWidth="1"/>
    <col min="3352" max="3366" width="7.85546875" style="16" customWidth="1"/>
    <col min="3367" max="3367" width="9.140625" style="16"/>
    <col min="3368" max="3368" width="4.140625" style="16" customWidth="1"/>
    <col min="3369" max="3584" width="9.140625" style="16"/>
    <col min="3585" max="3585" width="34.28515625" style="16" customWidth="1"/>
    <col min="3586" max="3596" width="7.7109375" style="16" customWidth="1"/>
    <col min="3597" max="3601" width="9" style="16" customWidth="1"/>
    <col min="3602" max="3602" width="10.7109375" style="16" customWidth="1"/>
    <col min="3603" max="3604" width="9" style="16" customWidth="1"/>
    <col min="3605" max="3605" width="7.7109375" style="16" customWidth="1"/>
    <col min="3606" max="3606" width="9.28515625" style="16" customWidth="1"/>
    <col min="3607" max="3607" width="11" style="16" customWidth="1"/>
    <col min="3608" max="3622" width="7.85546875" style="16" customWidth="1"/>
    <col min="3623" max="3623" width="9.140625" style="16"/>
    <col min="3624" max="3624" width="4.140625" style="16" customWidth="1"/>
    <col min="3625" max="3840" width="9.140625" style="16"/>
    <col min="3841" max="3841" width="34.28515625" style="16" customWidth="1"/>
    <col min="3842" max="3852" width="7.7109375" style="16" customWidth="1"/>
    <col min="3853" max="3857" width="9" style="16" customWidth="1"/>
    <col min="3858" max="3858" width="10.7109375" style="16" customWidth="1"/>
    <col min="3859" max="3860" width="9" style="16" customWidth="1"/>
    <col min="3861" max="3861" width="7.7109375" style="16" customWidth="1"/>
    <col min="3862" max="3862" width="9.28515625" style="16" customWidth="1"/>
    <col min="3863" max="3863" width="11" style="16" customWidth="1"/>
    <col min="3864" max="3878" width="7.85546875" style="16" customWidth="1"/>
    <col min="3879" max="3879" width="9.140625" style="16"/>
    <col min="3880" max="3880" width="4.140625" style="16" customWidth="1"/>
    <col min="3881" max="4096" width="9.140625" style="16"/>
    <col min="4097" max="4097" width="34.28515625" style="16" customWidth="1"/>
    <col min="4098" max="4108" width="7.7109375" style="16" customWidth="1"/>
    <col min="4109" max="4113" width="9" style="16" customWidth="1"/>
    <col min="4114" max="4114" width="10.7109375" style="16" customWidth="1"/>
    <col min="4115" max="4116" width="9" style="16" customWidth="1"/>
    <col min="4117" max="4117" width="7.7109375" style="16" customWidth="1"/>
    <col min="4118" max="4118" width="9.28515625" style="16" customWidth="1"/>
    <col min="4119" max="4119" width="11" style="16" customWidth="1"/>
    <col min="4120" max="4134" width="7.85546875" style="16" customWidth="1"/>
    <col min="4135" max="4135" width="9.140625" style="16"/>
    <col min="4136" max="4136" width="4.140625" style="16" customWidth="1"/>
    <col min="4137" max="4352" width="9.140625" style="16"/>
    <col min="4353" max="4353" width="34.28515625" style="16" customWidth="1"/>
    <col min="4354" max="4364" width="7.7109375" style="16" customWidth="1"/>
    <col min="4365" max="4369" width="9" style="16" customWidth="1"/>
    <col min="4370" max="4370" width="10.7109375" style="16" customWidth="1"/>
    <col min="4371" max="4372" width="9" style="16" customWidth="1"/>
    <col min="4373" max="4373" width="7.7109375" style="16" customWidth="1"/>
    <col min="4374" max="4374" width="9.28515625" style="16" customWidth="1"/>
    <col min="4375" max="4375" width="11" style="16" customWidth="1"/>
    <col min="4376" max="4390" width="7.85546875" style="16" customWidth="1"/>
    <col min="4391" max="4391" width="9.140625" style="16"/>
    <col min="4392" max="4392" width="4.140625" style="16" customWidth="1"/>
    <col min="4393" max="4608" width="9.140625" style="16"/>
    <col min="4609" max="4609" width="34.28515625" style="16" customWidth="1"/>
    <col min="4610" max="4620" width="7.7109375" style="16" customWidth="1"/>
    <col min="4621" max="4625" width="9" style="16" customWidth="1"/>
    <col min="4626" max="4626" width="10.7109375" style="16" customWidth="1"/>
    <col min="4627" max="4628" width="9" style="16" customWidth="1"/>
    <col min="4629" max="4629" width="7.7109375" style="16" customWidth="1"/>
    <col min="4630" max="4630" width="9.28515625" style="16" customWidth="1"/>
    <col min="4631" max="4631" width="11" style="16" customWidth="1"/>
    <col min="4632" max="4646" width="7.85546875" style="16" customWidth="1"/>
    <col min="4647" max="4647" width="9.140625" style="16"/>
    <col min="4648" max="4648" width="4.140625" style="16" customWidth="1"/>
    <col min="4649" max="4864" width="9.140625" style="16"/>
    <col min="4865" max="4865" width="34.28515625" style="16" customWidth="1"/>
    <col min="4866" max="4876" width="7.7109375" style="16" customWidth="1"/>
    <col min="4877" max="4881" width="9" style="16" customWidth="1"/>
    <col min="4882" max="4882" width="10.7109375" style="16" customWidth="1"/>
    <col min="4883" max="4884" width="9" style="16" customWidth="1"/>
    <col min="4885" max="4885" width="7.7109375" style="16" customWidth="1"/>
    <col min="4886" max="4886" width="9.28515625" style="16" customWidth="1"/>
    <col min="4887" max="4887" width="11" style="16" customWidth="1"/>
    <col min="4888" max="4902" width="7.85546875" style="16" customWidth="1"/>
    <col min="4903" max="4903" width="9.140625" style="16"/>
    <col min="4904" max="4904" width="4.140625" style="16" customWidth="1"/>
    <col min="4905" max="5120" width="9.140625" style="16"/>
    <col min="5121" max="5121" width="34.28515625" style="16" customWidth="1"/>
    <col min="5122" max="5132" width="7.7109375" style="16" customWidth="1"/>
    <col min="5133" max="5137" width="9" style="16" customWidth="1"/>
    <col min="5138" max="5138" width="10.7109375" style="16" customWidth="1"/>
    <col min="5139" max="5140" width="9" style="16" customWidth="1"/>
    <col min="5141" max="5141" width="7.7109375" style="16" customWidth="1"/>
    <col min="5142" max="5142" width="9.28515625" style="16" customWidth="1"/>
    <col min="5143" max="5143" width="11" style="16" customWidth="1"/>
    <col min="5144" max="5158" width="7.85546875" style="16" customWidth="1"/>
    <col min="5159" max="5159" width="9.140625" style="16"/>
    <col min="5160" max="5160" width="4.140625" style="16" customWidth="1"/>
    <col min="5161" max="5376" width="9.140625" style="16"/>
    <col min="5377" max="5377" width="34.28515625" style="16" customWidth="1"/>
    <col min="5378" max="5388" width="7.7109375" style="16" customWidth="1"/>
    <col min="5389" max="5393" width="9" style="16" customWidth="1"/>
    <col min="5394" max="5394" width="10.7109375" style="16" customWidth="1"/>
    <col min="5395" max="5396" width="9" style="16" customWidth="1"/>
    <col min="5397" max="5397" width="7.7109375" style="16" customWidth="1"/>
    <col min="5398" max="5398" width="9.28515625" style="16" customWidth="1"/>
    <col min="5399" max="5399" width="11" style="16" customWidth="1"/>
    <col min="5400" max="5414" width="7.85546875" style="16" customWidth="1"/>
    <col min="5415" max="5415" width="9.140625" style="16"/>
    <col min="5416" max="5416" width="4.140625" style="16" customWidth="1"/>
    <col min="5417" max="5632" width="9.140625" style="16"/>
    <col min="5633" max="5633" width="34.28515625" style="16" customWidth="1"/>
    <col min="5634" max="5644" width="7.7109375" style="16" customWidth="1"/>
    <col min="5645" max="5649" width="9" style="16" customWidth="1"/>
    <col min="5650" max="5650" width="10.7109375" style="16" customWidth="1"/>
    <col min="5651" max="5652" width="9" style="16" customWidth="1"/>
    <col min="5653" max="5653" width="7.7109375" style="16" customWidth="1"/>
    <col min="5654" max="5654" width="9.28515625" style="16" customWidth="1"/>
    <col min="5655" max="5655" width="11" style="16" customWidth="1"/>
    <col min="5656" max="5670" width="7.85546875" style="16" customWidth="1"/>
    <col min="5671" max="5671" width="9.140625" style="16"/>
    <col min="5672" max="5672" width="4.140625" style="16" customWidth="1"/>
    <col min="5673" max="5888" width="9.140625" style="16"/>
    <col min="5889" max="5889" width="34.28515625" style="16" customWidth="1"/>
    <col min="5890" max="5900" width="7.7109375" style="16" customWidth="1"/>
    <col min="5901" max="5905" width="9" style="16" customWidth="1"/>
    <col min="5906" max="5906" width="10.7109375" style="16" customWidth="1"/>
    <col min="5907" max="5908" width="9" style="16" customWidth="1"/>
    <col min="5909" max="5909" width="7.7109375" style="16" customWidth="1"/>
    <col min="5910" max="5910" width="9.28515625" style="16" customWidth="1"/>
    <col min="5911" max="5911" width="11" style="16" customWidth="1"/>
    <col min="5912" max="5926" width="7.85546875" style="16" customWidth="1"/>
    <col min="5927" max="5927" width="9.140625" style="16"/>
    <col min="5928" max="5928" width="4.140625" style="16" customWidth="1"/>
    <col min="5929" max="6144" width="9.140625" style="16"/>
    <col min="6145" max="6145" width="34.28515625" style="16" customWidth="1"/>
    <col min="6146" max="6156" width="7.7109375" style="16" customWidth="1"/>
    <col min="6157" max="6161" width="9" style="16" customWidth="1"/>
    <col min="6162" max="6162" width="10.7109375" style="16" customWidth="1"/>
    <col min="6163" max="6164" width="9" style="16" customWidth="1"/>
    <col min="6165" max="6165" width="7.7109375" style="16" customWidth="1"/>
    <col min="6166" max="6166" width="9.28515625" style="16" customWidth="1"/>
    <col min="6167" max="6167" width="11" style="16" customWidth="1"/>
    <col min="6168" max="6182" width="7.85546875" style="16" customWidth="1"/>
    <col min="6183" max="6183" width="9.140625" style="16"/>
    <col min="6184" max="6184" width="4.140625" style="16" customWidth="1"/>
    <col min="6185" max="6400" width="9.140625" style="16"/>
    <col min="6401" max="6401" width="34.28515625" style="16" customWidth="1"/>
    <col min="6402" max="6412" width="7.7109375" style="16" customWidth="1"/>
    <col min="6413" max="6417" width="9" style="16" customWidth="1"/>
    <col min="6418" max="6418" width="10.7109375" style="16" customWidth="1"/>
    <col min="6419" max="6420" width="9" style="16" customWidth="1"/>
    <col min="6421" max="6421" width="7.7109375" style="16" customWidth="1"/>
    <col min="6422" max="6422" width="9.28515625" style="16" customWidth="1"/>
    <col min="6423" max="6423" width="11" style="16" customWidth="1"/>
    <col min="6424" max="6438" width="7.85546875" style="16" customWidth="1"/>
    <col min="6439" max="6439" width="9.140625" style="16"/>
    <col min="6440" max="6440" width="4.140625" style="16" customWidth="1"/>
    <col min="6441" max="6656" width="9.140625" style="16"/>
    <col min="6657" max="6657" width="34.28515625" style="16" customWidth="1"/>
    <col min="6658" max="6668" width="7.7109375" style="16" customWidth="1"/>
    <col min="6669" max="6673" width="9" style="16" customWidth="1"/>
    <col min="6674" max="6674" width="10.7109375" style="16" customWidth="1"/>
    <col min="6675" max="6676" width="9" style="16" customWidth="1"/>
    <col min="6677" max="6677" width="7.7109375" style="16" customWidth="1"/>
    <col min="6678" max="6678" width="9.28515625" style="16" customWidth="1"/>
    <col min="6679" max="6679" width="11" style="16" customWidth="1"/>
    <col min="6680" max="6694" width="7.85546875" style="16" customWidth="1"/>
    <col min="6695" max="6695" width="9.140625" style="16"/>
    <col min="6696" max="6696" width="4.140625" style="16" customWidth="1"/>
    <col min="6697" max="6912" width="9.140625" style="16"/>
    <col min="6913" max="6913" width="34.28515625" style="16" customWidth="1"/>
    <col min="6914" max="6924" width="7.7109375" style="16" customWidth="1"/>
    <col min="6925" max="6929" width="9" style="16" customWidth="1"/>
    <col min="6930" max="6930" width="10.7109375" style="16" customWidth="1"/>
    <col min="6931" max="6932" width="9" style="16" customWidth="1"/>
    <col min="6933" max="6933" width="7.7109375" style="16" customWidth="1"/>
    <col min="6934" max="6934" width="9.28515625" style="16" customWidth="1"/>
    <col min="6935" max="6935" width="11" style="16" customWidth="1"/>
    <col min="6936" max="6950" width="7.85546875" style="16" customWidth="1"/>
    <col min="6951" max="6951" width="9.140625" style="16"/>
    <col min="6952" max="6952" width="4.140625" style="16" customWidth="1"/>
    <col min="6953" max="7168" width="9.140625" style="16"/>
    <col min="7169" max="7169" width="34.28515625" style="16" customWidth="1"/>
    <col min="7170" max="7180" width="7.7109375" style="16" customWidth="1"/>
    <col min="7181" max="7185" width="9" style="16" customWidth="1"/>
    <col min="7186" max="7186" width="10.7109375" style="16" customWidth="1"/>
    <col min="7187" max="7188" width="9" style="16" customWidth="1"/>
    <col min="7189" max="7189" width="7.7109375" style="16" customWidth="1"/>
    <col min="7190" max="7190" width="9.28515625" style="16" customWidth="1"/>
    <col min="7191" max="7191" width="11" style="16" customWidth="1"/>
    <col min="7192" max="7206" width="7.85546875" style="16" customWidth="1"/>
    <col min="7207" max="7207" width="9.140625" style="16"/>
    <col min="7208" max="7208" width="4.140625" style="16" customWidth="1"/>
    <col min="7209" max="7424" width="9.140625" style="16"/>
    <col min="7425" max="7425" width="34.28515625" style="16" customWidth="1"/>
    <col min="7426" max="7436" width="7.7109375" style="16" customWidth="1"/>
    <col min="7437" max="7441" width="9" style="16" customWidth="1"/>
    <col min="7442" max="7442" width="10.7109375" style="16" customWidth="1"/>
    <col min="7443" max="7444" width="9" style="16" customWidth="1"/>
    <col min="7445" max="7445" width="7.7109375" style="16" customWidth="1"/>
    <col min="7446" max="7446" width="9.28515625" style="16" customWidth="1"/>
    <col min="7447" max="7447" width="11" style="16" customWidth="1"/>
    <col min="7448" max="7462" width="7.85546875" style="16" customWidth="1"/>
    <col min="7463" max="7463" width="9.140625" style="16"/>
    <col min="7464" max="7464" width="4.140625" style="16" customWidth="1"/>
    <col min="7465" max="7680" width="9.140625" style="16"/>
    <col min="7681" max="7681" width="34.28515625" style="16" customWidth="1"/>
    <col min="7682" max="7692" width="7.7109375" style="16" customWidth="1"/>
    <col min="7693" max="7697" width="9" style="16" customWidth="1"/>
    <col min="7698" max="7698" width="10.7109375" style="16" customWidth="1"/>
    <col min="7699" max="7700" width="9" style="16" customWidth="1"/>
    <col min="7701" max="7701" width="7.7109375" style="16" customWidth="1"/>
    <col min="7702" max="7702" width="9.28515625" style="16" customWidth="1"/>
    <col min="7703" max="7703" width="11" style="16" customWidth="1"/>
    <col min="7704" max="7718" width="7.85546875" style="16" customWidth="1"/>
    <col min="7719" max="7719" width="9.140625" style="16"/>
    <col min="7720" max="7720" width="4.140625" style="16" customWidth="1"/>
    <col min="7721" max="7936" width="9.140625" style="16"/>
    <col min="7937" max="7937" width="34.28515625" style="16" customWidth="1"/>
    <col min="7938" max="7948" width="7.7109375" style="16" customWidth="1"/>
    <col min="7949" max="7953" width="9" style="16" customWidth="1"/>
    <col min="7954" max="7954" width="10.7109375" style="16" customWidth="1"/>
    <col min="7955" max="7956" width="9" style="16" customWidth="1"/>
    <col min="7957" max="7957" width="7.7109375" style="16" customWidth="1"/>
    <col min="7958" max="7958" width="9.28515625" style="16" customWidth="1"/>
    <col min="7959" max="7959" width="11" style="16" customWidth="1"/>
    <col min="7960" max="7974" width="7.85546875" style="16" customWidth="1"/>
    <col min="7975" max="7975" width="9.140625" style="16"/>
    <col min="7976" max="7976" width="4.140625" style="16" customWidth="1"/>
    <col min="7977" max="8192" width="9.140625" style="16"/>
    <col min="8193" max="8193" width="34.28515625" style="16" customWidth="1"/>
    <col min="8194" max="8204" width="7.7109375" style="16" customWidth="1"/>
    <col min="8205" max="8209" width="9" style="16" customWidth="1"/>
    <col min="8210" max="8210" width="10.7109375" style="16" customWidth="1"/>
    <col min="8211" max="8212" width="9" style="16" customWidth="1"/>
    <col min="8213" max="8213" width="7.7109375" style="16" customWidth="1"/>
    <col min="8214" max="8214" width="9.28515625" style="16" customWidth="1"/>
    <col min="8215" max="8215" width="11" style="16" customWidth="1"/>
    <col min="8216" max="8230" width="7.85546875" style="16" customWidth="1"/>
    <col min="8231" max="8231" width="9.140625" style="16"/>
    <col min="8232" max="8232" width="4.140625" style="16" customWidth="1"/>
    <col min="8233" max="8448" width="9.140625" style="16"/>
    <col min="8449" max="8449" width="34.28515625" style="16" customWidth="1"/>
    <col min="8450" max="8460" width="7.7109375" style="16" customWidth="1"/>
    <col min="8461" max="8465" width="9" style="16" customWidth="1"/>
    <col min="8466" max="8466" width="10.7109375" style="16" customWidth="1"/>
    <col min="8467" max="8468" width="9" style="16" customWidth="1"/>
    <col min="8469" max="8469" width="7.7109375" style="16" customWidth="1"/>
    <col min="8470" max="8470" width="9.28515625" style="16" customWidth="1"/>
    <col min="8471" max="8471" width="11" style="16" customWidth="1"/>
    <col min="8472" max="8486" width="7.85546875" style="16" customWidth="1"/>
    <col min="8487" max="8487" width="9.140625" style="16"/>
    <col min="8488" max="8488" width="4.140625" style="16" customWidth="1"/>
    <col min="8489" max="8704" width="9.140625" style="16"/>
    <col min="8705" max="8705" width="34.28515625" style="16" customWidth="1"/>
    <col min="8706" max="8716" width="7.7109375" style="16" customWidth="1"/>
    <col min="8717" max="8721" width="9" style="16" customWidth="1"/>
    <col min="8722" max="8722" width="10.7109375" style="16" customWidth="1"/>
    <col min="8723" max="8724" width="9" style="16" customWidth="1"/>
    <col min="8725" max="8725" width="7.7109375" style="16" customWidth="1"/>
    <col min="8726" max="8726" width="9.28515625" style="16" customWidth="1"/>
    <col min="8727" max="8727" width="11" style="16" customWidth="1"/>
    <col min="8728" max="8742" width="7.85546875" style="16" customWidth="1"/>
    <col min="8743" max="8743" width="9.140625" style="16"/>
    <col min="8744" max="8744" width="4.140625" style="16" customWidth="1"/>
    <col min="8745" max="8960" width="9.140625" style="16"/>
    <col min="8961" max="8961" width="34.28515625" style="16" customWidth="1"/>
    <col min="8962" max="8972" width="7.7109375" style="16" customWidth="1"/>
    <col min="8973" max="8977" width="9" style="16" customWidth="1"/>
    <col min="8978" max="8978" width="10.7109375" style="16" customWidth="1"/>
    <col min="8979" max="8980" width="9" style="16" customWidth="1"/>
    <col min="8981" max="8981" width="7.7109375" style="16" customWidth="1"/>
    <col min="8982" max="8982" width="9.28515625" style="16" customWidth="1"/>
    <col min="8983" max="8983" width="11" style="16" customWidth="1"/>
    <col min="8984" max="8998" width="7.85546875" style="16" customWidth="1"/>
    <col min="8999" max="8999" width="9.140625" style="16"/>
    <col min="9000" max="9000" width="4.140625" style="16" customWidth="1"/>
    <col min="9001" max="9216" width="9.140625" style="16"/>
    <col min="9217" max="9217" width="34.28515625" style="16" customWidth="1"/>
    <col min="9218" max="9228" width="7.7109375" style="16" customWidth="1"/>
    <col min="9229" max="9233" width="9" style="16" customWidth="1"/>
    <col min="9234" max="9234" width="10.7109375" style="16" customWidth="1"/>
    <col min="9235" max="9236" width="9" style="16" customWidth="1"/>
    <col min="9237" max="9237" width="7.7109375" style="16" customWidth="1"/>
    <col min="9238" max="9238" width="9.28515625" style="16" customWidth="1"/>
    <col min="9239" max="9239" width="11" style="16" customWidth="1"/>
    <col min="9240" max="9254" width="7.85546875" style="16" customWidth="1"/>
    <col min="9255" max="9255" width="9.140625" style="16"/>
    <col min="9256" max="9256" width="4.140625" style="16" customWidth="1"/>
    <col min="9257" max="9472" width="9.140625" style="16"/>
    <col min="9473" max="9473" width="34.28515625" style="16" customWidth="1"/>
    <col min="9474" max="9484" width="7.7109375" style="16" customWidth="1"/>
    <col min="9485" max="9489" width="9" style="16" customWidth="1"/>
    <col min="9490" max="9490" width="10.7109375" style="16" customWidth="1"/>
    <col min="9491" max="9492" width="9" style="16" customWidth="1"/>
    <col min="9493" max="9493" width="7.7109375" style="16" customWidth="1"/>
    <col min="9494" max="9494" width="9.28515625" style="16" customWidth="1"/>
    <col min="9495" max="9495" width="11" style="16" customWidth="1"/>
    <col min="9496" max="9510" width="7.85546875" style="16" customWidth="1"/>
    <col min="9511" max="9511" width="9.140625" style="16"/>
    <col min="9512" max="9512" width="4.140625" style="16" customWidth="1"/>
    <col min="9513" max="9728" width="9.140625" style="16"/>
    <col min="9729" max="9729" width="34.28515625" style="16" customWidth="1"/>
    <col min="9730" max="9740" width="7.7109375" style="16" customWidth="1"/>
    <col min="9741" max="9745" width="9" style="16" customWidth="1"/>
    <col min="9746" max="9746" width="10.7109375" style="16" customWidth="1"/>
    <col min="9747" max="9748" width="9" style="16" customWidth="1"/>
    <col min="9749" max="9749" width="7.7109375" style="16" customWidth="1"/>
    <col min="9750" max="9750" width="9.28515625" style="16" customWidth="1"/>
    <col min="9751" max="9751" width="11" style="16" customWidth="1"/>
    <col min="9752" max="9766" width="7.85546875" style="16" customWidth="1"/>
    <col min="9767" max="9767" width="9.140625" style="16"/>
    <col min="9768" max="9768" width="4.140625" style="16" customWidth="1"/>
    <col min="9769" max="9984" width="9.140625" style="16"/>
    <col min="9985" max="9985" width="34.28515625" style="16" customWidth="1"/>
    <col min="9986" max="9996" width="7.7109375" style="16" customWidth="1"/>
    <col min="9997" max="10001" width="9" style="16" customWidth="1"/>
    <col min="10002" max="10002" width="10.7109375" style="16" customWidth="1"/>
    <col min="10003" max="10004" width="9" style="16" customWidth="1"/>
    <col min="10005" max="10005" width="7.7109375" style="16" customWidth="1"/>
    <col min="10006" max="10006" width="9.28515625" style="16" customWidth="1"/>
    <col min="10007" max="10007" width="11" style="16" customWidth="1"/>
    <col min="10008" max="10022" width="7.85546875" style="16" customWidth="1"/>
    <col min="10023" max="10023" width="9.140625" style="16"/>
    <col min="10024" max="10024" width="4.140625" style="16" customWidth="1"/>
    <col min="10025" max="10240" width="9.140625" style="16"/>
    <col min="10241" max="10241" width="34.28515625" style="16" customWidth="1"/>
    <col min="10242" max="10252" width="7.7109375" style="16" customWidth="1"/>
    <col min="10253" max="10257" width="9" style="16" customWidth="1"/>
    <col min="10258" max="10258" width="10.7109375" style="16" customWidth="1"/>
    <col min="10259" max="10260" width="9" style="16" customWidth="1"/>
    <col min="10261" max="10261" width="7.7109375" style="16" customWidth="1"/>
    <col min="10262" max="10262" width="9.28515625" style="16" customWidth="1"/>
    <col min="10263" max="10263" width="11" style="16" customWidth="1"/>
    <col min="10264" max="10278" width="7.85546875" style="16" customWidth="1"/>
    <col min="10279" max="10279" width="9.140625" style="16"/>
    <col min="10280" max="10280" width="4.140625" style="16" customWidth="1"/>
    <col min="10281" max="10496" width="9.140625" style="16"/>
    <col min="10497" max="10497" width="34.28515625" style="16" customWidth="1"/>
    <col min="10498" max="10508" width="7.7109375" style="16" customWidth="1"/>
    <col min="10509" max="10513" width="9" style="16" customWidth="1"/>
    <col min="10514" max="10514" width="10.7109375" style="16" customWidth="1"/>
    <col min="10515" max="10516" width="9" style="16" customWidth="1"/>
    <col min="10517" max="10517" width="7.7109375" style="16" customWidth="1"/>
    <col min="10518" max="10518" width="9.28515625" style="16" customWidth="1"/>
    <col min="10519" max="10519" width="11" style="16" customWidth="1"/>
    <col min="10520" max="10534" width="7.85546875" style="16" customWidth="1"/>
    <col min="10535" max="10535" width="9.140625" style="16"/>
    <col min="10536" max="10536" width="4.140625" style="16" customWidth="1"/>
    <col min="10537" max="10752" width="9.140625" style="16"/>
    <col min="10753" max="10753" width="34.28515625" style="16" customWidth="1"/>
    <col min="10754" max="10764" width="7.7109375" style="16" customWidth="1"/>
    <col min="10765" max="10769" width="9" style="16" customWidth="1"/>
    <col min="10770" max="10770" width="10.7109375" style="16" customWidth="1"/>
    <col min="10771" max="10772" width="9" style="16" customWidth="1"/>
    <col min="10773" max="10773" width="7.7109375" style="16" customWidth="1"/>
    <col min="10774" max="10774" width="9.28515625" style="16" customWidth="1"/>
    <col min="10775" max="10775" width="11" style="16" customWidth="1"/>
    <col min="10776" max="10790" width="7.85546875" style="16" customWidth="1"/>
    <col min="10791" max="10791" width="9.140625" style="16"/>
    <col min="10792" max="10792" width="4.140625" style="16" customWidth="1"/>
    <col min="10793" max="11008" width="9.140625" style="16"/>
    <col min="11009" max="11009" width="34.28515625" style="16" customWidth="1"/>
    <col min="11010" max="11020" width="7.7109375" style="16" customWidth="1"/>
    <col min="11021" max="11025" width="9" style="16" customWidth="1"/>
    <col min="11026" max="11026" width="10.7109375" style="16" customWidth="1"/>
    <col min="11027" max="11028" width="9" style="16" customWidth="1"/>
    <col min="11029" max="11029" width="7.7109375" style="16" customWidth="1"/>
    <col min="11030" max="11030" width="9.28515625" style="16" customWidth="1"/>
    <col min="11031" max="11031" width="11" style="16" customWidth="1"/>
    <col min="11032" max="11046" width="7.85546875" style="16" customWidth="1"/>
    <col min="11047" max="11047" width="9.140625" style="16"/>
    <col min="11048" max="11048" width="4.140625" style="16" customWidth="1"/>
    <col min="11049" max="11264" width="9.140625" style="16"/>
    <col min="11265" max="11265" width="34.28515625" style="16" customWidth="1"/>
    <col min="11266" max="11276" width="7.7109375" style="16" customWidth="1"/>
    <col min="11277" max="11281" width="9" style="16" customWidth="1"/>
    <col min="11282" max="11282" width="10.7109375" style="16" customWidth="1"/>
    <col min="11283" max="11284" width="9" style="16" customWidth="1"/>
    <col min="11285" max="11285" width="7.7109375" style="16" customWidth="1"/>
    <col min="11286" max="11286" width="9.28515625" style="16" customWidth="1"/>
    <col min="11287" max="11287" width="11" style="16" customWidth="1"/>
    <col min="11288" max="11302" width="7.85546875" style="16" customWidth="1"/>
    <col min="11303" max="11303" width="9.140625" style="16"/>
    <col min="11304" max="11304" width="4.140625" style="16" customWidth="1"/>
    <col min="11305" max="11520" width="9.140625" style="16"/>
    <col min="11521" max="11521" width="34.28515625" style="16" customWidth="1"/>
    <col min="11522" max="11532" width="7.7109375" style="16" customWidth="1"/>
    <col min="11533" max="11537" width="9" style="16" customWidth="1"/>
    <col min="11538" max="11538" width="10.7109375" style="16" customWidth="1"/>
    <col min="11539" max="11540" width="9" style="16" customWidth="1"/>
    <col min="11541" max="11541" width="7.7109375" style="16" customWidth="1"/>
    <col min="11542" max="11542" width="9.28515625" style="16" customWidth="1"/>
    <col min="11543" max="11543" width="11" style="16" customWidth="1"/>
    <col min="11544" max="11558" width="7.85546875" style="16" customWidth="1"/>
    <col min="11559" max="11559" width="9.140625" style="16"/>
    <col min="11560" max="11560" width="4.140625" style="16" customWidth="1"/>
    <col min="11561" max="11776" width="9.140625" style="16"/>
    <col min="11777" max="11777" width="34.28515625" style="16" customWidth="1"/>
    <col min="11778" max="11788" width="7.7109375" style="16" customWidth="1"/>
    <col min="11789" max="11793" width="9" style="16" customWidth="1"/>
    <col min="11794" max="11794" width="10.7109375" style="16" customWidth="1"/>
    <col min="11795" max="11796" width="9" style="16" customWidth="1"/>
    <col min="11797" max="11797" width="7.7109375" style="16" customWidth="1"/>
    <col min="11798" max="11798" width="9.28515625" style="16" customWidth="1"/>
    <col min="11799" max="11799" width="11" style="16" customWidth="1"/>
    <col min="11800" max="11814" width="7.85546875" style="16" customWidth="1"/>
    <col min="11815" max="11815" width="9.140625" style="16"/>
    <col min="11816" max="11816" width="4.140625" style="16" customWidth="1"/>
    <col min="11817" max="12032" width="9.140625" style="16"/>
    <col min="12033" max="12033" width="34.28515625" style="16" customWidth="1"/>
    <col min="12034" max="12044" width="7.7109375" style="16" customWidth="1"/>
    <col min="12045" max="12049" width="9" style="16" customWidth="1"/>
    <col min="12050" max="12050" width="10.7109375" style="16" customWidth="1"/>
    <col min="12051" max="12052" width="9" style="16" customWidth="1"/>
    <col min="12053" max="12053" width="7.7109375" style="16" customWidth="1"/>
    <col min="12054" max="12054" width="9.28515625" style="16" customWidth="1"/>
    <col min="12055" max="12055" width="11" style="16" customWidth="1"/>
    <col min="12056" max="12070" width="7.85546875" style="16" customWidth="1"/>
    <col min="12071" max="12071" width="9.140625" style="16"/>
    <col min="12072" max="12072" width="4.140625" style="16" customWidth="1"/>
    <col min="12073" max="12288" width="9.140625" style="16"/>
    <col min="12289" max="12289" width="34.28515625" style="16" customWidth="1"/>
    <col min="12290" max="12300" width="7.7109375" style="16" customWidth="1"/>
    <col min="12301" max="12305" width="9" style="16" customWidth="1"/>
    <col min="12306" max="12306" width="10.7109375" style="16" customWidth="1"/>
    <col min="12307" max="12308" width="9" style="16" customWidth="1"/>
    <col min="12309" max="12309" width="7.7109375" style="16" customWidth="1"/>
    <col min="12310" max="12310" width="9.28515625" style="16" customWidth="1"/>
    <col min="12311" max="12311" width="11" style="16" customWidth="1"/>
    <col min="12312" max="12326" width="7.85546875" style="16" customWidth="1"/>
    <col min="12327" max="12327" width="9.140625" style="16"/>
    <col min="12328" max="12328" width="4.140625" style="16" customWidth="1"/>
    <col min="12329" max="12544" width="9.140625" style="16"/>
    <col min="12545" max="12545" width="34.28515625" style="16" customWidth="1"/>
    <col min="12546" max="12556" width="7.7109375" style="16" customWidth="1"/>
    <col min="12557" max="12561" width="9" style="16" customWidth="1"/>
    <col min="12562" max="12562" width="10.7109375" style="16" customWidth="1"/>
    <col min="12563" max="12564" width="9" style="16" customWidth="1"/>
    <col min="12565" max="12565" width="7.7109375" style="16" customWidth="1"/>
    <col min="12566" max="12566" width="9.28515625" style="16" customWidth="1"/>
    <col min="12567" max="12567" width="11" style="16" customWidth="1"/>
    <col min="12568" max="12582" width="7.85546875" style="16" customWidth="1"/>
    <col min="12583" max="12583" width="9.140625" style="16"/>
    <col min="12584" max="12584" width="4.140625" style="16" customWidth="1"/>
    <col min="12585" max="12800" width="9.140625" style="16"/>
    <col min="12801" max="12801" width="34.28515625" style="16" customWidth="1"/>
    <col min="12802" max="12812" width="7.7109375" style="16" customWidth="1"/>
    <col min="12813" max="12817" width="9" style="16" customWidth="1"/>
    <col min="12818" max="12818" width="10.7109375" style="16" customWidth="1"/>
    <col min="12819" max="12820" width="9" style="16" customWidth="1"/>
    <col min="12821" max="12821" width="7.7109375" style="16" customWidth="1"/>
    <col min="12822" max="12822" width="9.28515625" style="16" customWidth="1"/>
    <col min="12823" max="12823" width="11" style="16" customWidth="1"/>
    <col min="12824" max="12838" width="7.85546875" style="16" customWidth="1"/>
    <col min="12839" max="12839" width="9.140625" style="16"/>
    <col min="12840" max="12840" width="4.140625" style="16" customWidth="1"/>
    <col min="12841" max="13056" width="9.140625" style="16"/>
    <col min="13057" max="13057" width="34.28515625" style="16" customWidth="1"/>
    <col min="13058" max="13068" width="7.7109375" style="16" customWidth="1"/>
    <col min="13069" max="13073" width="9" style="16" customWidth="1"/>
    <col min="13074" max="13074" width="10.7109375" style="16" customWidth="1"/>
    <col min="13075" max="13076" width="9" style="16" customWidth="1"/>
    <col min="13077" max="13077" width="7.7109375" style="16" customWidth="1"/>
    <col min="13078" max="13078" width="9.28515625" style="16" customWidth="1"/>
    <col min="13079" max="13079" width="11" style="16" customWidth="1"/>
    <col min="13080" max="13094" width="7.85546875" style="16" customWidth="1"/>
    <col min="13095" max="13095" width="9.140625" style="16"/>
    <col min="13096" max="13096" width="4.140625" style="16" customWidth="1"/>
    <col min="13097" max="13312" width="9.140625" style="16"/>
    <col min="13313" max="13313" width="34.28515625" style="16" customWidth="1"/>
    <col min="13314" max="13324" width="7.7109375" style="16" customWidth="1"/>
    <col min="13325" max="13329" width="9" style="16" customWidth="1"/>
    <col min="13330" max="13330" width="10.7109375" style="16" customWidth="1"/>
    <col min="13331" max="13332" width="9" style="16" customWidth="1"/>
    <col min="13333" max="13333" width="7.7109375" style="16" customWidth="1"/>
    <col min="13334" max="13334" width="9.28515625" style="16" customWidth="1"/>
    <col min="13335" max="13335" width="11" style="16" customWidth="1"/>
    <col min="13336" max="13350" width="7.85546875" style="16" customWidth="1"/>
    <col min="13351" max="13351" width="9.140625" style="16"/>
    <col min="13352" max="13352" width="4.140625" style="16" customWidth="1"/>
    <col min="13353" max="13568" width="9.140625" style="16"/>
    <col min="13569" max="13569" width="34.28515625" style="16" customWidth="1"/>
    <col min="13570" max="13580" width="7.7109375" style="16" customWidth="1"/>
    <col min="13581" max="13585" width="9" style="16" customWidth="1"/>
    <col min="13586" max="13586" width="10.7109375" style="16" customWidth="1"/>
    <col min="13587" max="13588" width="9" style="16" customWidth="1"/>
    <col min="13589" max="13589" width="7.7109375" style="16" customWidth="1"/>
    <col min="13590" max="13590" width="9.28515625" style="16" customWidth="1"/>
    <col min="13591" max="13591" width="11" style="16" customWidth="1"/>
    <col min="13592" max="13606" width="7.85546875" style="16" customWidth="1"/>
    <col min="13607" max="13607" width="9.140625" style="16"/>
    <col min="13608" max="13608" width="4.140625" style="16" customWidth="1"/>
    <col min="13609" max="13824" width="9.140625" style="16"/>
    <col min="13825" max="13825" width="34.28515625" style="16" customWidth="1"/>
    <col min="13826" max="13836" width="7.7109375" style="16" customWidth="1"/>
    <col min="13837" max="13841" width="9" style="16" customWidth="1"/>
    <col min="13842" max="13842" width="10.7109375" style="16" customWidth="1"/>
    <col min="13843" max="13844" width="9" style="16" customWidth="1"/>
    <col min="13845" max="13845" width="7.7109375" style="16" customWidth="1"/>
    <col min="13846" max="13846" width="9.28515625" style="16" customWidth="1"/>
    <col min="13847" max="13847" width="11" style="16" customWidth="1"/>
    <col min="13848" max="13862" width="7.85546875" style="16" customWidth="1"/>
    <col min="13863" max="13863" width="9.140625" style="16"/>
    <col min="13864" max="13864" width="4.140625" style="16" customWidth="1"/>
    <col min="13865" max="14080" width="9.140625" style="16"/>
    <col min="14081" max="14081" width="34.28515625" style="16" customWidth="1"/>
    <col min="14082" max="14092" width="7.7109375" style="16" customWidth="1"/>
    <col min="14093" max="14097" width="9" style="16" customWidth="1"/>
    <col min="14098" max="14098" width="10.7109375" style="16" customWidth="1"/>
    <col min="14099" max="14100" width="9" style="16" customWidth="1"/>
    <col min="14101" max="14101" width="7.7109375" style="16" customWidth="1"/>
    <col min="14102" max="14102" width="9.28515625" style="16" customWidth="1"/>
    <col min="14103" max="14103" width="11" style="16" customWidth="1"/>
    <col min="14104" max="14118" width="7.85546875" style="16" customWidth="1"/>
    <col min="14119" max="14119" width="9.140625" style="16"/>
    <col min="14120" max="14120" width="4.140625" style="16" customWidth="1"/>
    <col min="14121" max="14336" width="9.140625" style="16"/>
    <col min="14337" max="14337" width="34.28515625" style="16" customWidth="1"/>
    <col min="14338" max="14348" width="7.7109375" style="16" customWidth="1"/>
    <col min="14349" max="14353" width="9" style="16" customWidth="1"/>
    <col min="14354" max="14354" width="10.7109375" style="16" customWidth="1"/>
    <col min="14355" max="14356" width="9" style="16" customWidth="1"/>
    <col min="14357" max="14357" width="7.7109375" style="16" customWidth="1"/>
    <col min="14358" max="14358" width="9.28515625" style="16" customWidth="1"/>
    <col min="14359" max="14359" width="11" style="16" customWidth="1"/>
    <col min="14360" max="14374" width="7.85546875" style="16" customWidth="1"/>
    <col min="14375" max="14375" width="9.140625" style="16"/>
    <col min="14376" max="14376" width="4.140625" style="16" customWidth="1"/>
    <col min="14377" max="14592" width="9.140625" style="16"/>
    <col min="14593" max="14593" width="34.28515625" style="16" customWidth="1"/>
    <col min="14594" max="14604" width="7.7109375" style="16" customWidth="1"/>
    <col min="14605" max="14609" width="9" style="16" customWidth="1"/>
    <col min="14610" max="14610" width="10.7109375" style="16" customWidth="1"/>
    <col min="14611" max="14612" width="9" style="16" customWidth="1"/>
    <col min="14613" max="14613" width="7.7109375" style="16" customWidth="1"/>
    <col min="14614" max="14614" width="9.28515625" style="16" customWidth="1"/>
    <col min="14615" max="14615" width="11" style="16" customWidth="1"/>
    <col min="14616" max="14630" width="7.85546875" style="16" customWidth="1"/>
    <col min="14631" max="14631" width="9.140625" style="16"/>
    <col min="14632" max="14632" width="4.140625" style="16" customWidth="1"/>
    <col min="14633" max="14848" width="9.140625" style="16"/>
    <col min="14849" max="14849" width="34.28515625" style="16" customWidth="1"/>
    <col min="14850" max="14860" width="7.7109375" style="16" customWidth="1"/>
    <col min="14861" max="14865" width="9" style="16" customWidth="1"/>
    <col min="14866" max="14866" width="10.7109375" style="16" customWidth="1"/>
    <col min="14867" max="14868" width="9" style="16" customWidth="1"/>
    <col min="14869" max="14869" width="7.7109375" style="16" customWidth="1"/>
    <col min="14870" max="14870" width="9.28515625" style="16" customWidth="1"/>
    <col min="14871" max="14871" width="11" style="16" customWidth="1"/>
    <col min="14872" max="14886" width="7.85546875" style="16" customWidth="1"/>
    <col min="14887" max="14887" width="9.140625" style="16"/>
    <col min="14888" max="14888" width="4.140625" style="16" customWidth="1"/>
    <col min="14889" max="15104" width="9.140625" style="16"/>
    <col min="15105" max="15105" width="34.28515625" style="16" customWidth="1"/>
    <col min="15106" max="15116" width="7.7109375" style="16" customWidth="1"/>
    <col min="15117" max="15121" width="9" style="16" customWidth="1"/>
    <col min="15122" max="15122" width="10.7109375" style="16" customWidth="1"/>
    <col min="15123" max="15124" width="9" style="16" customWidth="1"/>
    <col min="15125" max="15125" width="7.7109375" style="16" customWidth="1"/>
    <col min="15126" max="15126" width="9.28515625" style="16" customWidth="1"/>
    <col min="15127" max="15127" width="11" style="16" customWidth="1"/>
    <col min="15128" max="15142" width="7.85546875" style="16" customWidth="1"/>
    <col min="15143" max="15143" width="9.140625" style="16"/>
    <col min="15144" max="15144" width="4.140625" style="16" customWidth="1"/>
    <col min="15145" max="15360" width="9.140625" style="16"/>
    <col min="15361" max="15361" width="34.28515625" style="16" customWidth="1"/>
    <col min="15362" max="15372" width="7.7109375" style="16" customWidth="1"/>
    <col min="15373" max="15377" width="9" style="16" customWidth="1"/>
    <col min="15378" max="15378" width="10.7109375" style="16" customWidth="1"/>
    <col min="15379" max="15380" width="9" style="16" customWidth="1"/>
    <col min="15381" max="15381" width="7.7109375" style="16" customWidth="1"/>
    <col min="15382" max="15382" width="9.28515625" style="16" customWidth="1"/>
    <col min="15383" max="15383" width="11" style="16" customWidth="1"/>
    <col min="15384" max="15398" width="7.85546875" style="16" customWidth="1"/>
    <col min="15399" max="15399" width="9.140625" style="16"/>
    <col min="15400" max="15400" width="4.140625" style="16" customWidth="1"/>
    <col min="15401" max="15616" width="9.140625" style="16"/>
    <col min="15617" max="15617" width="34.28515625" style="16" customWidth="1"/>
    <col min="15618" max="15628" width="7.7109375" style="16" customWidth="1"/>
    <col min="15629" max="15633" width="9" style="16" customWidth="1"/>
    <col min="15634" max="15634" width="10.7109375" style="16" customWidth="1"/>
    <col min="15635" max="15636" width="9" style="16" customWidth="1"/>
    <col min="15637" max="15637" width="7.7109375" style="16" customWidth="1"/>
    <col min="15638" max="15638" width="9.28515625" style="16" customWidth="1"/>
    <col min="15639" max="15639" width="11" style="16" customWidth="1"/>
    <col min="15640" max="15654" width="7.85546875" style="16" customWidth="1"/>
    <col min="15655" max="15655" width="9.140625" style="16"/>
    <col min="15656" max="15656" width="4.140625" style="16" customWidth="1"/>
    <col min="15657" max="15872" width="9.140625" style="16"/>
    <col min="15873" max="15873" width="34.28515625" style="16" customWidth="1"/>
    <col min="15874" max="15884" width="7.7109375" style="16" customWidth="1"/>
    <col min="15885" max="15889" width="9" style="16" customWidth="1"/>
    <col min="15890" max="15890" width="10.7109375" style="16" customWidth="1"/>
    <col min="15891" max="15892" width="9" style="16" customWidth="1"/>
    <col min="15893" max="15893" width="7.7109375" style="16" customWidth="1"/>
    <col min="15894" max="15894" width="9.28515625" style="16" customWidth="1"/>
    <col min="15895" max="15895" width="11" style="16" customWidth="1"/>
    <col min="15896" max="15910" width="7.85546875" style="16" customWidth="1"/>
    <col min="15911" max="15911" width="9.140625" style="16"/>
    <col min="15912" max="15912" width="4.140625" style="16" customWidth="1"/>
    <col min="15913" max="16128" width="9.140625" style="16"/>
    <col min="16129" max="16129" width="34.28515625" style="16" customWidth="1"/>
    <col min="16130" max="16140" width="7.7109375" style="16" customWidth="1"/>
    <col min="16141" max="16145" width="9" style="16" customWidth="1"/>
    <col min="16146" max="16146" width="10.7109375" style="16" customWidth="1"/>
    <col min="16147" max="16148" width="9" style="16" customWidth="1"/>
    <col min="16149" max="16149" width="7.7109375" style="16" customWidth="1"/>
    <col min="16150" max="16150" width="9.28515625" style="16" customWidth="1"/>
    <col min="16151" max="16151" width="11" style="16" customWidth="1"/>
    <col min="16152" max="16166" width="7.85546875" style="16" customWidth="1"/>
    <col min="16167" max="16167" width="9.140625" style="16"/>
    <col min="16168" max="16168" width="4.140625" style="16" customWidth="1"/>
    <col min="16169" max="16384" width="9.140625" style="16"/>
  </cols>
  <sheetData>
    <row r="1" spans="1:23" x14ac:dyDescent="0.2">
      <c r="A1" s="10" t="s">
        <v>583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T1" s="14"/>
      <c r="U1" s="15"/>
      <c r="V1" s="15"/>
    </row>
    <row r="2" spans="1:23" ht="6.75" customHeight="1" thickBot="1" x14ac:dyDescent="0.25">
      <c r="A2" s="17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8"/>
      <c r="B3" s="19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35</v>
      </c>
      <c r="Q3" s="21" t="s">
        <v>572</v>
      </c>
      <c r="R3" s="21" t="s">
        <v>574</v>
      </c>
      <c r="S3" s="22" t="s">
        <v>584</v>
      </c>
      <c r="T3" s="16"/>
    </row>
    <row r="4" spans="1:23" ht="12.75" customHeight="1" thickTop="1" x14ac:dyDescent="0.2">
      <c r="A4" s="23" t="s">
        <v>18</v>
      </c>
      <c r="B4" s="24">
        <v>233.8</v>
      </c>
      <c r="C4" s="25">
        <v>208.2</v>
      </c>
      <c r="D4" s="25">
        <v>237.452</v>
      </c>
      <c r="E4" s="25">
        <v>234</v>
      </c>
      <c r="F4" s="25">
        <v>253.3</v>
      </c>
      <c r="G4" s="25">
        <v>285</v>
      </c>
      <c r="H4" s="25">
        <v>294.8</v>
      </c>
      <c r="I4" s="25">
        <v>303.3</v>
      </c>
      <c r="J4" s="25">
        <v>323.7</v>
      </c>
      <c r="K4" s="26">
        <v>320.36500000000001</v>
      </c>
      <c r="L4" s="26">
        <f>324993/1000</f>
        <v>324.99299999999999</v>
      </c>
      <c r="M4" s="26">
        <v>331.536</v>
      </c>
      <c r="N4" s="26">
        <v>330.06599999999997</v>
      </c>
      <c r="O4" s="26">
        <v>309.452</v>
      </c>
      <c r="P4" s="26">
        <v>291</v>
      </c>
      <c r="Q4" s="26">
        <v>260.46699999999998</v>
      </c>
      <c r="R4" s="26">
        <v>243.71799999999999</v>
      </c>
      <c r="S4" s="27">
        <v>224.15100000000001</v>
      </c>
      <c r="T4" s="16"/>
    </row>
    <row r="5" spans="1:23" ht="12.75" customHeight="1" x14ac:dyDescent="0.2">
      <c r="A5" s="28" t="s">
        <v>19</v>
      </c>
      <c r="B5" s="29">
        <v>105.4</v>
      </c>
      <c r="C5" s="30">
        <v>103.5</v>
      </c>
      <c r="D5" s="30">
        <v>105</v>
      </c>
      <c r="E5" s="30">
        <v>108.8</v>
      </c>
      <c r="F5" s="30">
        <v>117.5</v>
      </c>
      <c r="G5" s="30">
        <v>130.4</v>
      </c>
      <c r="H5" s="30">
        <v>130.9</v>
      </c>
      <c r="I5" s="30">
        <v>137.80000000000001</v>
      </c>
      <c r="J5" s="30">
        <v>146.80000000000001</v>
      </c>
      <c r="K5" s="31">
        <v>147.27600000000001</v>
      </c>
      <c r="L5" s="31">
        <f>146620/1000</f>
        <v>146.62</v>
      </c>
      <c r="M5" s="31">
        <v>150.58799999999999</v>
      </c>
      <c r="N5" s="31">
        <v>149.613</v>
      </c>
      <c r="O5" s="31">
        <f>+'vš_druh studia '!E93/1000</f>
        <v>141.054</v>
      </c>
      <c r="P5" s="31">
        <f>+'vš_druh studia '!E101/1000</f>
        <v>134.25700000000001</v>
      </c>
      <c r="Q5" s="31">
        <v>121.761</v>
      </c>
      <c r="R5" s="31">
        <v>113.093</v>
      </c>
      <c r="S5" s="32">
        <v>102.791</v>
      </c>
      <c r="T5" s="16"/>
    </row>
    <row r="6" spans="1:23" ht="12.75" customHeight="1" x14ac:dyDescent="0.2">
      <c r="A6" s="33" t="s">
        <v>20</v>
      </c>
      <c r="B6" s="29" t="s">
        <v>21</v>
      </c>
      <c r="C6" s="30">
        <v>94.1</v>
      </c>
      <c r="D6" s="30">
        <v>90</v>
      </c>
      <c r="E6" s="30">
        <v>98.3</v>
      </c>
      <c r="F6" s="30">
        <v>107.2</v>
      </c>
      <c r="G6" s="30">
        <v>119.4</v>
      </c>
      <c r="H6" s="30">
        <v>119.7</v>
      </c>
      <c r="I6" s="30">
        <v>127.1</v>
      </c>
      <c r="J6" s="30">
        <v>135.19999999999999</v>
      </c>
      <c r="K6" s="31">
        <v>136.11600000000001</v>
      </c>
      <c r="L6" s="31">
        <f>136767/1000</f>
        <v>136.767</v>
      </c>
      <c r="M6" s="31">
        <v>140.072</v>
      </c>
      <c r="N6" s="31">
        <v>139.28</v>
      </c>
      <c r="O6" s="31">
        <f>+'vš_druh studia '!H93/1000</f>
        <v>130.72800000000001</v>
      </c>
      <c r="P6" s="31">
        <f>+'vš_druh studia '!H101/1000</f>
        <v>123.76600000000001</v>
      </c>
      <c r="Q6" s="31">
        <v>111.374</v>
      </c>
      <c r="R6" s="31">
        <v>103.44199999999999</v>
      </c>
      <c r="S6" s="32">
        <v>94.067999999999998</v>
      </c>
      <c r="T6" s="16"/>
    </row>
    <row r="7" spans="1:23" ht="12.75" customHeight="1" x14ac:dyDescent="0.2">
      <c r="A7" s="28" t="s">
        <v>22</v>
      </c>
      <c r="B7" s="29">
        <v>47.4</v>
      </c>
      <c r="C7" s="30">
        <v>45.2</v>
      </c>
      <c r="D7" s="30">
        <v>54.676000000000002</v>
      </c>
      <c r="E7" s="30">
        <v>61.1</v>
      </c>
      <c r="F7" s="30">
        <v>69.599999999999994</v>
      </c>
      <c r="G7" s="30">
        <v>75.599999999999994</v>
      </c>
      <c r="H7" s="30">
        <v>80</v>
      </c>
      <c r="I7" s="30">
        <v>89.1</v>
      </c>
      <c r="J7" s="30">
        <v>97.2</v>
      </c>
      <c r="K7" s="31">
        <v>104.003</v>
      </c>
      <c r="L7" s="31">
        <f>105570/1000</f>
        <v>105.57</v>
      </c>
      <c r="M7" s="31">
        <v>106.437</v>
      </c>
      <c r="N7" s="31">
        <v>103.761</v>
      </c>
      <c r="O7" s="31">
        <f>+'vš_druh studia '!K93/1000</f>
        <v>98.260999999999996</v>
      </c>
      <c r="P7" s="31">
        <f>+'vš_druh studia '!K101/1000</f>
        <v>93.713999999999999</v>
      </c>
      <c r="Q7" s="31">
        <v>84.763999999999996</v>
      </c>
      <c r="R7" s="31">
        <v>80.302000000000007</v>
      </c>
      <c r="S7" s="32">
        <v>74.766999999999996</v>
      </c>
      <c r="T7" s="16"/>
    </row>
    <row r="8" spans="1:23" ht="12.75" customHeight="1" thickBot="1" x14ac:dyDescent="0.25">
      <c r="A8" s="36" t="s">
        <v>23</v>
      </c>
      <c r="B8" s="37">
        <v>43.2</v>
      </c>
      <c r="C8" s="38">
        <v>43.7</v>
      </c>
      <c r="D8" s="38">
        <v>52.527000000000001</v>
      </c>
      <c r="E8" s="38">
        <v>58.3</v>
      </c>
      <c r="F8" s="38">
        <v>66.5</v>
      </c>
      <c r="G8" s="38">
        <v>72.2</v>
      </c>
      <c r="H8" s="38">
        <v>76.2</v>
      </c>
      <c r="I8" s="38">
        <v>85.5</v>
      </c>
      <c r="J8" s="38">
        <v>92.7</v>
      </c>
      <c r="K8" s="39">
        <v>98.725999999999999</v>
      </c>
      <c r="L8" s="39">
        <f>99818/1000</f>
        <v>99.817999999999998</v>
      </c>
      <c r="M8" s="39">
        <v>100.676</v>
      </c>
      <c r="N8" s="39">
        <v>97.837000000000003</v>
      </c>
      <c r="O8" s="39">
        <f>+'vš_druh studia '!L93/1000</f>
        <v>92.427999999999997</v>
      </c>
      <c r="P8" s="39">
        <f>+'vš_druh studia '!L101/1000</f>
        <v>88.108999999999995</v>
      </c>
      <c r="Q8" s="39">
        <v>79.072999999999993</v>
      </c>
      <c r="R8" s="39">
        <v>74.832999999999998</v>
      </c>
      <c r="S8" s="40">
        <v>69.838999999999999</v>
      </c>
      <c r="T8" s="16"/>
    </row>
    <row r="9" spans="1:23" s="44" customFormat="1" ht="4.5" customHeight="1" thickTop="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M9" s="11"/>
      <c r="N9" s="11"/>
      <c r="O9" s="11"/>
    </row>
    <row r="10" spans="1:23" ht="12.75" customHeight="1" x14ac:dyDescent="0.2">
      <c r="A10" s="45" t="s">
        <v>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15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8"/>
      <c r="S11" s="11"/>
      <c r="T11" s="11"/>
      <c r="U11" s="12"/>
    </row>
    <row r="12" spans="1:23" ht="30" customHeight="1" x14ac:dyDescent="0.2">
      <c r="A12" s="762" t="s">
        <v>585</v>
      </c>
      <c r="B12" s="763"/>
      <c r="C12" s="763"/>
      <c r="D12" s="763"/>
      <c r="E12" s="763"/>
      <c r="F12" s="763"/>
      <c r="G12" s="763"/>
      <c r="H12" s="763"/>
      <c r="I12" s="763"/>
      <c r="J12" s="763"/>
      <c r="K12" s="763"/>
      <c r="L12" s="763"/>
      <c r="S12" s="11"/>
      <c r="T12" s="11"/>
      <c r="U12" s="12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8"/>
      <c r="J13" s="48"/>
      <c r="K13" s="48"/>
      <c r="S13" s="11"/>
      <c r="T13" s="11"/>
      <c r="U13" s="12"/>
    </row>
    <row r="14" spans="1:23" ht="12.75" customHeight="1" thickTop="1" thickBot="1" x14ac:dyDescent="0.25">
      <c r="A14" s="18"/>
      <c r="B14" s="49" t="s">
        <v>25</v>
      </c>
      <c r="C14" s="50" t="s">
        <v>5</v>
      </c>
      <c r="D14" s="51" t="s">
        <v>6</v>
      </c>
      <c r="E14" s="51" t="s">
        <v>7</v>
      </c>
      <c r="F14" s="51" t="s">
        <v>8</v>
      </c>
      <c r="G14" s="51" t="s">
        <v>9</v>
      </c>
      <c r="H14" s="51" t="s">
        <v>10</v>
      </c>
      <c r="I14" s="51" t="s">
        <v>11</v>
      </c>
      <c r="J14" s="51" t="s">
        <v>12</v>
      </c>
      <c r="K14" s="52" t="s">
        <v>13</v>
      </c>
      <c r="L14" s="52" t="s">
        <v>14</v>
      </c>
      <c r="M14" s="52" t="s">
        <v>15</v>
      </c>
      <c r="N14" s="52" t="s">
        <v>16</v>
      </c>
      <c r="O14" s="52" t="s">
        <v>17</v>
      </c>
      <c r="P14" s="725" t="s">
        <v>35</v>
      </c>
      <c r="Q14" s="725" t="s">
        <v>572</v>
      </c>
      <c r="R14" s="725" t="s">
        <v>574</v>
      </c>
      <c r="S14" s="720" t="s">
        <v>584</v>
      </c>
      <c r="T14" s="16"/>
    </row>
    <row r="15" spans="1:23" ht="12.75" customHeight="1" thickTop="1" x14ac:dyDescent="0.2">
      <c r="A15" s="53" t="s">
        <v>26</v>
      </c>
      <c r="B15" s="54">
        <v>105.4</v>
      </c>
      <c r="C15" s="25">
        <v>103.5</v>
      </c>
      <c r="D15" s="25">
        <v>105</v>
      </c>
      <c r="E15" s="25">
        <v>108.8</v>
      </c>
      <c r="F15" s="25">
        <v>117.5</v>
      </c>
      <c r="G15" s="25">
        <v>130.4</v>
      </c>
      <c r="H15" s="25">
        <v>130.9</v>
      </c>
      <c r="I15" s="25">
        <v>137.80000000000001</v>
      </c>
      <c r="J15" s="25">
        <v>146.80000000000001</v>
      </c>
      <c r="K15" s="26">
        <v>147.27600000000001</v>
      </c>
      <c r="L15" s="55">
        <v>146.62</v>
      </c>
      <c r="M15" s="55">
        <v>150.58799999999999</v>
      </c>
      <c r="N15" s="55">
        <f t="shared" ref="N15:S15" si="0">+N5</f>
        <v>149.613</v>
      </c>
      <c r="O15" s="55">
        <f t="shared" si="0"/>
        <v>141.054</v>
      </c>
      <c r="P15" s="726">
        <f t="shared" si="0"/>
        <v>134.25700000000001</v>
      </c>
      <c r="Q15" s="726">
        <f t="shared" si="0"/>
        <v>121.761</v>
      </c>
      <c r="R15" s="726">
        <f t="shared" si="0"/>
        <v>113.093</v>
      </c>
      <c r="S15" s="721">
        <f t="shared" si="0"/>
        <v>102.791</v>
      </c>
      <c r="T15" s="16"/>
    </row>
    <row r="16" spans="1:23" ht="12.75" customHeight="1" x14ac:dyDescent="0.2">
      <c r="A16" s="28" t="s">
        <v>27</v>
      </c>
      <c r="B16" s="57">
        <f>B15/B21</f>
        <v>0.74620525600362497</v>
      </c>
      <c r="C16" s="58">
        <f t="shared" ref="C16:L16" si="1">C15/C21</f>
        <v>0.74612878110672165</v>
      </c>
      <c r="D16" s="58">
        <f t="shared" si="1"/>
        <v>0.75158907404226072</v>
      </c>
      <c r="E16" s="58">
        <f t="shared" si="1"/>
        <v>0.8063500062996094</v>
      </c>
      <c r="F16" s="58">
        <f t="shared" si="1"/>
        <v>0.86538957260802651</v>
      </c>
      <c r="G16" s="58">
        <f t="shared" si="1"/>
        <v>0.96236162361623623</v>
      </c>
      <c r="H16" s="58">
        <f t="shared" si="1"/>
        <v>0.98377411524211067</v>
      </c>
      <c r="I16" s="58">
        <f t="shared" si="1"/>
        <v>1.0493531019882882</v>
      </c>
      <c r="J16" s="58">
        <f t="shared" si="1"/>
        <v>1.0878425444251776</v>
      </c>
      <c r="K16" s="59">
        <v>1.1390255220417633</v>
      </c>
      <c r="L16" s="59">
        <f t="shared" si="1"/>
        <v>1.1061068990230469</v>
      </c>
      <c r="M16" s="59">
        <f t="shared" ref="M16:R16" si="2">M15/M21</f>
        <v>1.1513284146947513</v>
      </c>
      <c r="N16" s="59">
        <f t="shared" si="2"/>
        <v>1.212167614603082</v>
      </c>
      <c r="O16" s="59">
        <f t="shared" si="2"/>
        <v>1.1485640303235105</v>
      </c>
      <c r="P16" s="58">
        <f t="shared" si="2"/>
        <v>1.2312750483771862</v>
      </c>
      <c r="Q16" s="58">
        <f t="shared" si="2"/>
        <v>1.2327356666295446</v>
      </c>
      <c r="R16" s="58">
        <f t="shared" si="2"/>
        <v>1.211468420601594</v>
      </c>
      <c r="S16" s="722">
        <f t="shared" ref="S16" si="3">S15/S21</f>
        <v>1.1110138348465197</v>
      </c>
      <c r="T16" s="16"/>
    </row>
    <row r="17" spans="1:23" ht="12.75" customHeight="1" x14ac:dyDescent="0.2">
      <c r="A17" s="61" t="s">
        <v>28</v>
      </c>
      <c r="B17" s="62">
        <f>B15/B22</f>
        <v>1.1577328646748681</v>
      </c>
      <c r="C17" s="63">
        <f t="shared" ref="C17:L17" si="4">C15/C22</f>
        <v>2.9515770261792049</v>
      </c>
      <c r="D17" s="63">
        <f t="shared" si="4"/>
        <v>1.435975985011146</v>
      </c>
      <c r="E17" s="63">
        <f t="shared" si="4"/>
        <v>1.4684842758806855</v>
      </c>
      <c r="F17" s="63">
        <f t="shared" si="4"/>
        <v>1.481005319014848</v>
      </c>
      <c r="G17" s="63">
        <f t="shared" si="4"/>
        <v>1.5965717783899602</v>
      </c>
      <c r="H17" s="63">
        <f t="shared" si="4"/>
        <v>1.5456735310787832</v>
      </c>
      <c r="I17" s="63">
        <f t="shared" si="4"/>
        <v>1.6139800185057216</v>
      </c>
      <c r="J17" s="63">
        <f t="shared" si="4"/>
        <v>1.711374578859628</v>
      </c>
      <c r="K17" s="64">
        <v>1.6510762331838567</v>
      </c>
      <c r="L17" s="64">
        <f t="shared" si="4"/>
        <v>1.7474316497032392</v>
      </c>
      <c r="M17" s="64">
        <f t="shared" ref="M17:R17" si="5">M15/M22</f>
        <v>1.8576433435310373</v>
      </c>
      <c r="N17" s="64">
        <f t="shared" si="5"/>
        <v>2.0063430333914445</v>
      </c>
      <c r="O17" s="64">
        <f t="shared" si="5"/>
        <v>1.9427052488052117</v>
      </c>
      <c r="P17" s="63">
        <f t="shared" si="5"/>
        <v>1.9172176446227884</v>
      </c>
      <c r="Q17" s="63">
        <f t="shared" si="5"/>
        <v>2.0027797881439566</v>
      </c>
      <c r="R17" s="63">
        <f t="shared" si="5"/>
        <v>2.0151636642255126</v>
      </c>
      <c r="S17" s="723">
        <f t="shared" ref="S17" si="6">S15/S22</f>
        <v>1.8806557257075946</v>
      </c>
      <c r="T17" s="16"/>
    </row>
    <row r="18" spans="1:23" ht="12.75" customHeight="1" x14ac:dyDescent="0.2">
      <c r="A18" s="53" t="s">
        <v>29</v>
      </c>
      <c r="B18" s="66">
        <v>43.2</v>
      </c>
      <c r="C18" s="67">
        <v>43.7</v>
      </c>
      <c r="D18" s="68">
        <v>52.527000000000001</v>
      </c>
      <c r="E18" s="68">
        <v>58.3</v>
      </c>
      <c r="F18" s="25">
        <v>66.5</v>
      </c>
      <c r="G18" s="25">
        <v>72.2</v>
      </c>
      <c r="H18" s="25">
        <v>76.2</v>
      </c>
      <c r="I18" s="25">
        <v>85.5</v>
      </c>
      <c r="J18" s="25">
        <v>92.7</v>
      </c>
      <c r="K18" s="26">
        <v>98.725999999999999</v>
      </c>
      <c r="L18" s="55">
        <v>99.817999999999998</v>
      </c>
      <c r="M18" s="55">
        <v>100.676</v>
      </c>
      <c r="N18" s="55">
        <f t="shared" ref="N18:S18" si="7">+N8</f>
        <v>97.837000000000003</v>
      </c>
      <c r="O18" s="55">
        <f t="shared" si="7"/>
        <v>92.427999999999997</v>
      </c>
      <c r="P18" s="726">
        <f t="shared" si="7"/>
        <v>88.108999999999995</v>
      </c>
      <c r="Q18" s="726">
        <f t="shared" si="7"/>
        <v>79.072999999999993</v>
      </c>
      <c r="R18" s="726">
        <f t="shared" si="7"/>
        <v>74.832999999999998</v>
      </c>
      <c r="S18" s="721">
        <f t="shared" si="7"/>
        <v>69.838999999999999</v>
      </c>
      <c r="T18" s="16"/>
    </row>
    <row r="19" spans="1:23" ht="12.75" customHeight="1" x14ac:dyDescent="0.2">
      <c r="A19" s="28" t="s">
        <v>27</v>
      </c>
      <c r="B19" s="57">
        <f>B18/B21</f>
        <v>0.30584503851381972</v>
      </c>
      <c r="C19" s="58">
        <f t="shared" ref="C19:L19" si="8">C18/C21</f>
        <v>0.31503215202283802</v>
      </c>
      <c r="D19" s="58">
        <f t="shared" si="8"/>
        <v>0.37598780278302696</v>
      </c>
      <c r="E19" s="58">
        <f t="shared" si="8"/>
        <v>0.4320790934491473</v>
      </c>
      <c r="F19" s="58">
        <f t="shared" si="8"/>
        <v>0.48977367300794689</v>
      </c>
      <c r="G19" s="58">
        <f t="shared" si="8"/>
        <v>0.53284132841328413</v>
      </c>
      <c r="H19" s="58">
        <f t="shared" si="8"/>
        <v>0.57267828557256562</v>
      </c>
      <c r="I19" s="58">
        <f t="shared" si="8"/>
        <v>0.65108628606675356</v>
      </c>
      <c r="J19" s="58">
        <f t="shared" si="8"/>
        <v>0.68694144324396433</v>
      </c>
      <c r="K19" s="59">
        <v>0.76354215003866965</v>
      </c>
      <c r="L19" s="59">
        <f t="shared" si="8"/>
        <v>0.75303081739655231</v>
      </c>
      <c r="M19" s="59">
        <f t="shared" ref="M19:R19" si="9">M18/M21</f>
        <v>0.76972361328796979</v>
      </c>
      <c r="N19" s="59">
        <f t="shared" si="9"/>
        <v>0.7926773937419993</v>
      </c>
      <c r="O19" s="59">
        <f t="shared" si="9"/>
        <v>0.75261585062983982</v>
      </c>
      <c r="P19" s="58">
        <f t="shared" si="9"/>
        <v>0.80805033061565124</v>
      </c>
      <c r="Q19" s="58">
        <f t="shared" si="9"/>
        <v>0.80055278264302998</v>
      </c>
      <c r="R19" s="58">
        <f t="shared" si="9"/>
        <v>0.80162181849344416</v>
      </c>
      <c r="S19" s="722">
        <f t="shared" ref="S19" si="10">S18/S21</f>
        <v>0.75485300475572847</v>
      </c>
      <c r="T19" s="16"/>
    </row>
    <row r="20" spans="1:23" ht="12.75" customHeight="1" thickBot="1" x14ac:dyDescent="0.25">
      <c r="A20" s="69" t="s">
        <v>28</v>
      </c>
      <c r="B20" s="70">
        <f>B18/B22</f>
        <v>0.47451669595782076</v>
      </c>
      <c r="C20" s="71">
        <f t="shared" ref="C20:L20" si="11">C18/C22</f>
        <v>1.246221411053442</v>
      </c>
      <c r="D20" s="71">
        <f t="shared" si="11"/>
        <v>0.71835724347314733</v>
      </c>
      <c r="E20" s="71">
        <f t="shared" si="11"/>
        <v>0.7868808206235659</v>
      </c>
      <c r="F20" s="71">
        <f t="shared" si="11"/>
        <v>0.83818598905946717</v>
      </c>
      <c r="G20" s="71">
        <f t="shared" si="11"/>
        <v>0.88399142944597497</v>
      </c>
      <c r="H20" s="71">
        <f t="shared" si="11"/>
        <v>0.89977328547137725</v>
      </c>
      <c r="I20" s="71">
        <f t="shared" si="11"/>
        <v>1.001417210321039</v>
      </c>
      <c r="J20" s="71">
        <f t="shared" si="11"/>
        <v>1.0806840835169449</v>
      </c>
      <c r="K20" s="72">
        <v>1.1067937219730941</v>
      </c>
      <c r="L20" s="72">
        <f t="shared" si="11"/>
        <v>1.1896407885014182</v>
      </c>
      <c r="M20" s="72">
        <f t="shared" ref="M20:R20" si="12">M18/M22</f>
        <v>1.2419323004046188</v>
      </c>
      <c r="N20" s="72">
        <f t="shared" si="12"/>
        <v>1.3120155558535607</v>
      </c>
      <c r="O20" s="72">
        <f t="shared" si="12"/>
        <v>1.2729902075557453</v>
      </c>
      <c r="P20" s="71">
        <f t="shared" si="12"/>
        <v>1.2582146886201035</v>
      </c>
      <c r="Q20" s="71">
        <f t="shared" si="12"/>
        <v>1.3006283308112374</v>
      </c>
      <c r="R20" s="71">
        <f t="shared" si="12"/>
        <v>1.3334224265426489</v>
      </c>
      <c r="S20" s="724">
        <f t="shared" ref="S20" si="13">S18/S22</f>
        <v>1.2777686298186874</v>
      </c>
      <c r="T20" s="16"/>
    </row>
    <row r="21" spans="1:23" ht="12.75" customHeight="1" thickBot="1" x14ac:dyDescent="0.25">
      <c r="A21" s="74" t="s">
        <v>30</v>
      </c>
      <c r="B21" s="75">
        <v>141.24799999999999</v>
      </c>
      <c r="C21" s="76">
        <v>138.71600000000001</v>
      </c>
      <c r="D21" s="76">
        <v>139.70400000000001</v>
      </c>
      <c r="E21" s="76">
        <v>134.929</v>
      </c>
      <c r="F21" s="76">
        <v>135.77699999999999</v>
      </c>
      <c r="G21" s="76">
        <v>135.5</v>
      </c>
      <c r="H21" s="76">
        <v>133.059</v>
      </c>
      <c r="I21" s="76">
        <v>131.31899999999999</v>
      </c>
      <c r="J21" s="76">
        <v>134.946</v>
      </c>
      <c r="K21" s="77">
        <v>131.517</v>
      </c>
      <c r="L21" s="77">
        <v>132.55500000000001</v>
      </c>
      <c r="M21" s="77">
        <v>130.79499999999999</v>
      </c>
      <c r="N21" s="77">
        <v>123.426</v>
      </c>
      <c r="O21" s="77">
        <v>122.809</v>
      </c>
      <c r="P21" s="76">
        <v>109.039</v>
      </c>
      <c r="Q21" s="727">
        <v>98.772999999999996</v>
      </c>
      <c r="R21" s="727">
        <v>93.352000000000004</v>
      </c>
      <c r="S21" s="760">
        <v>92.52</v>
      </c>
      <c r="T21" s="16"/>
    </row>
    <row r="22" spans="1:23" ht="12.75" customHeight="1" thickBot="1" x14ac:dyDescent="0.25">
      <c r="A22" s="79" t="s">
        <v>606</v>
      </c>
      <c r="B22" s="80">
        <v>91.04</v>
      </c>
      <c r="C22" s="81">
        <v>35.066000000000003</v>
      </c>
      <c r="D22" s="81">
        <v>73.120999999999995</v>
      </c>
      <c r="E22" s="81">
        <v>74.09</v>
      </c>
      <c r="F22" s="81">
        <v>79.337999999999994</v>
      </c>
      <c r="G22" s="81">
        <v>81.674999999999997</v>
      </c>
      <c r="H22" s="81">
        <v>84.688000000000002</v>
      </c>
      <c r="I22" s="81">
        <v>85.379000000000005</v>
      </c>
      <c r="J22" s="81">
        <v>85.778999999999996</v>
      </c>
      <c r="K22" s="82">
        <v>84.317999999999998</v>
      </c>
      <c r="L22" s="82">
        <v>83.906000000000006</v>
      </c>
      <c r="M22" s="82">
        <v>81.063999999999993</v>
      </c>
      <c r="N22" s="82">
        <v>74.569999999999993</v>
      </c>
      <c r="O22" s="82">
        <v>72.606999999999999</v>
      </c>
      <c r="P22" s="81">
        <v>70.027000000000001</v>
      </c>
      <c r="Q22" s="728">
        <v>60.795999999999999</v>
      </c>
      <c r="R22" s="728">
        <v>56.121000000000002</v>
      </c>
      <c r="S22" s="761">
        <v>54.656999999999996</v>
      </c>
      <c r="T22" s="16"/>
    </row>
    <row r="23" spans="1:23" s="44" customFormat="1" ht="6" customHeight="1" thickTop="1" x14ac:dyDescent="0.2">
      <c r="A23" s="41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11"/>
      <c r="M23" s="11"/>
      <c r="N23" s="11"/>
      <c r="O23" s="11"/>
      <c r="P23" s="11"/>
      <c r="Q23" s="11"/>
    </row>
    <row r="24" spans="1:23" s="44" customFormat="1" ht="12.75" customHeight="1" x14ac:dyDescent="0.2">
      <c r="A24" s="85" t="s">
        <v>582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11"/>
      <c r="M24" s="11"/>
      <c r="N24" s="11"/>
      <c r="O24" s="11"/>
      <c r="P24" s="11"/>
      <c r="Q24" s="11"/>
    </row>
    <row r="25" spans="1:23" ht="12.7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8"/>
      <c r="T25" s="11"/>
      <c r="U25" s="11"/>
      <c r="V25"/>
    </row>
    <row r="26" spans="1:23" ht="30" customHeight="1" x14ac:dyDescent="0.2">
      <c r="A26" s="764" t="s">
        <v>586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T26" s="11"/>
      <c r="U26" s="11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8"/>
      <c r="J27" s="48"/>
      <c r="K27" s="48"/>
      <c r="T27" s="43"/>
      <c r="U27" s="43"/>
      <c r="V27" s="86"/>
      <c r="W27" s="15"/>
    </row>
    <row r="28" spans="1:23" ht="12.75" customHeight="1" thickTop="1" thickBot="1" x14ac:dyDescent="0.25">
      <c r="A28" s="18"/>
      <c r="B28" s="49" t="s">
        <v>25</v>
      </c>
      <c r="C28" s="50" t="s">
        <v>5</v>
      </c>
      <c r="D28" s="51" t="s">
        <v>6</v>
      </c>
      <c r="E28" s="51" t="s">
        <v>7</v>
      </c>
      <c r="F28" s="51" t="s">
        <v>8</v>
      </c>
      <c r="G28" s="51" t="s">
        <v>9</v>
      </c>
      <c r="H28" s="51" t="s">
        <v>10</v>
      </c>
      <c r="I28" s="51" t="s">
        <v>11</v>
      </c>
      <c r="J28" s="51" t="s">
        <v>12</v>
      </c>
      <c r="K28" s="52" t="s">
        <v>13</v>
      </c>
      <c r="L28" s="52" t="s">
        <v>14</v>
      </c>
      <c r="M28" s="52" t="s">
        <v>15</v>
      </c>
      <c r="N28" s="52" t="s">
        <v>16</v>
      </c>
      <c r="O28" s="52" t="s">
        <v>17</v>
      </c>
      <c r="P28" s="52" t="s">
        <v>35</v>
      </c>
      <c r="Q28" s="52" t="s">
        <v>572</v>
      </c>
      <c r="R28" s="22" t="s">
        <v>574</v>
      </c>
      <c r="S28" s="22" t="s">
        <v>584</v>
      </c>
    </row>
    <row r="29" spans="1:23" ht="12.75" customHeight="1" thickTop="1" x14ac:dyDescent="0.2">
      <c r="A29" s="53" t="s">
        <v>26</v>
      </c>
      <c r="B29" s="87">
        <v>90.6</v>
      </c>
      <c r="C29" s="88">
        <v>78.073999999999998</v>
      </c>
      <c r="D29" s="88">
        <v>82.296999999999997</v>
      </c>
      <c r="E29" s="88">
        <v>83.67</v>
      </c>
      <c r="F29" s="88">
        <v>91.165999999999997</v>
      </c>
      <c r="G29" s="88">
        <v>94.63</v>
      </c>
      <c r="H29" s="88">
        <v>94.3</v>
      </c>
      <c r="I29" s="88">
        <v>96.7</v>
      </c>
      <c r="J29" s="88">
        <v>99.4</v>
      </c>
      <c r="K29" s="89">
        <v>98.694999999999993</v>
      </c>
      <c r="L29" s="90">
        <v>100.56</v>
      </c>
      <c r="M29" s="90">
        <v>105.50700000000001</v>
      </c>
      <c r="N29" s="90">
        <v>104.008</v>
      </c>
      <c r="O29" s="90">
        <f>+'vš_druh studia '!E94/1000</f>
        <v>101.3</v>
      </c>
      <c r="P29" s="90">
        <f>+'vš_druh studia '!E102/1000</f>
        <v>97.665999999999997</v>
      </c>
      <c r="Q29" s="90">
        <v>87.643000000000001</v>
      </c>
      <c r="R29" s="91">
        <v>81.872</v>
      </c>
      <c r="S29" s="91">
        <v>75.528000000000006</v>
      </c>
    </row>
    <row r="30" spans="1:23" ht="12.75" customHeight="1" x14ac:dyDescent="0.2">
      <c r="A30" s="28" t="s">
        <v>27</v>
      </c>
      <c r="B30" s="57">
        <f>B29/B35</f>
        <v>0.64164305949008504</v>
      </c>
      <c r="C30" s="58">
        <f t="shared" ref="C30:L30" si="14">C29/C35</f>
        <v>0.56289834174477293</v>
      </c>
      <c r="D30" s="58">
        <f t="shared" si="14"/>
        <v>0.58909806728704373</v>
      </c>
      <c r="E30" s="58">
        <f t="shared" si="14"/>
        <v>0.62023721275018528</v>
      </c>
      <c r="F30" s="58">
        <f t="shared" si="14"/>
        <v>0.6713254786450662</v>
      </c>
      <c r="G30" s="58">
        <f t="shared" si="14"/>
        <v>0.69837638376383759</v>
      </c>
      <c r="H30" s="58">
        <f t="shared" si="14"/>
        <v>0.70870816705371298</v>
      </c>
      <c r="I30" s="58">
        <f t="shared" si="14"/>
        <v>0.73637478201935758</v>
      </c>
      <c r="J30" s="58">
        <f t="shared" si="14"/>
        <v>0.73659093266936404</v>
      </c>
      <c r="K30" s="59">
        <v>0.76330239752513518</v>
      </c>
      <c r="L30" s="59">
        <f t="shared" si="14"/>
        <v>0.75862849383274866</v>
      </c>
      <c r="M30" s="59">
        <f t="shared" ref="M30:R30" si="15">M29/M35</f>
        <v>0.80665927596620679</v>
      </c>
      <c r="N30" s="59">
        <f t="shared" si="15"/>
        <v>0.84267496313580603</v>
      </c>
      <c r="O30" s="59">
        <f t="shared" si="15"/>
        <v>0.82485811300474721</v>
      </c>
      <c r="P30" s="59">
        <f t="shared" si="15"/>
        <v>0.89569786956960351</v>
      </c>
      <c r="Q30" s="59">
        <f t="shared" si="15"/>
        <v>0.88731738430542761</v>
      </c>
      <c r="R30" s="60">
        <f t="shared" si="15"/>
        <v>0.87702459508098374</v>
      </c>
      <c r="S30" s="60">
        <f t="shared" ref="S30" si="16">S29/S35</f>
        <v>0.81634241245136197</v>
      </c>
      <c r="V30" s="92"/>
    </row>
    <row r="31" spans="1:23" ht="12.75" customHeight="1" x14ac:dyDescent="0.2">
      <c r="A31" s="61" t="s">
        <v>28</v>
      </c>
      <c r="B31" s="62">
        <f>B29/B36</f>
        <v>0.99560439560439551</v>
      </c>
      <c r="C31" s="63">
        <f t="shared" ref="C31:L31" si="17">C29/C36</f>
        <v>2.2243304843304843</v>
      </c>
      <c r="D31" s="63">
        <f t="shared" si="17"/>
        <v>1.1258139534883722</v>
      </c>
      <c r="E31" s="63">
        <f t="shared" si="17"/>
        <v>1.1291497975708502</v>
      </c>
      <c r="F31" s="63">
        <f t="shared" si="17"/>
        <v>1.1481863979848865</v>
      </c>
      <c r="G31" s="63">
        <f t="shared" si="17"/>
        <v>1.1586164677073767</v>
      </c>
      <c r="H31" s="63">
        <f t="shared" si="17"/>
        <v>1.1134989608917438</v>
      </c>
      <c r="I31" s="63">
        <f t="shared" si="17"/>
        <v>1.1325970086320991</v>
      </c>
      <c r="J31" s="63">
        <f t="shared" si="17"/>
        <v>1.1587917788736173</v>
      </c>
      <c r="K31" s="64">
        <v>1.106446188340807</v>
      </c>
      <c r="L31" s="64">
        <f t="shared" si="17"/>
        <v>1.1984840178294758</v>
      </c>
      <c r="M31" s="64">
        <f t="shared" ref="M31:R31" si="18">M29/M36</f>
        <v>1.3015271883943553</v>
      </c>
      <c r="N31" s="64">
        <f t="shared" si="18"/>
        <v>1.3947700147512405</v>
      </c>
      <c r="O31" s="64">
        <f t="shared" si="18"/>
        <v>1.3951822827000151</v>
      </c>
      <c r="P31" s="64">
        <f t="shared" si="18"/>
        <v>1.394690619332543</v>
      </c>
      <c r="Q31" s="64">
        <f t="shared" si="18"/>
        <v>1.4415915520757945</v>
      </c>
      <c r="R31" s="65">
        <f t="shared" si="18"/>
        <v>1.4588478466171309</v>
      </c>
      <c r="S31" s="65">
        <f t="shared" ref="S31" si="19">S29/S36</f>
        <v>1.3818541083484277</v>
      </c>
      <c r="V31" s="92"/>
    </row>
    <row r="32" spans="1:23" ht="12.75" customHeight="1" x14ac:dyDescent="0.2">
      <c r="A32" s="53" t="s">
        <v>29</v>
      </c>
      <c r="B32" s="66">
        <v>39.5</v>
      </c>
      <c r="C32" s="67">
        <v>35.6</v>
      </c>
      <c r="D32" s="68">
        <v>43.5</v>
      </c>
      <c r="E32" s="68">
        <v>47.68</v>
      </c>
      <c r="F32" s="25">
        <v>54.329000000000001</v>
      </c>
      <c r="G32" s="25">
        <v>56.112000000000002</v>
      </c>
      <c r="H32" s="25">
        <v>58.6</v>
      </c>
      <c r="I32" s="25">
        <v>63.7</v>
      </c>
      <c r="J32" s="25">
        <v>66.099999999999994</v>
      </c>
      <c r="K32" s="26">
        <v>69.266000000000005</v>
      </c>
      <c r="L32" s="55">
        <v>70.703000000000003</v>
      </c>
      <c r="M32" s="55">
        <v>72.971000000000004</v>
      </c>
      <c r="N32" s="55">
        <v>71.037999999999997</v>
      </c>
      <c r="O32" s="55">
        <f>'vš_druh studia '!L94/1000</f>
        <v>68.406000000000006</v>
      </c>
      <c r="P32" s="55">
        <f>+'vš_druh studia '!L102/1000</f>
        <v>66.292000000000002</v>
      </c>
      <c r="Q32" s="55">
        <v>58.603000000000002</v>
      </c>
      <c r="R32" s="56">
        <v>55.305999999999997</v>
      </c>
      <c r="S32" s="56">
        <v>51.929000000000002</v>
      </c>
      <c r="V32" s="92"/>
    </row>
    <row r="33" spans="1:25" ht="12.75" customHeight="1" x14ac:dyDescent="0.2">
      <c r="A33" s="28" t="s">
        <v>27</v>
      </c>
      <c r="B33" s="57">
        <f>B32/B35</f>
        <v>0.27974504249291787</v>
      </c>
      <c r="C33" s="58">
        <f t="shared" ref="C33:L33" si="20">C32/C35</f>
        <v>0.25666906993511179</v>
      </c>
      <c r="D33" s="58">
        <f t="shared" si="20"/>
        <v>0.31138153185397283</v>
      </c>
      <c r="E33" s="58">
        <f t="shared" si="20"/>
        <v>0.35344699777613042</v>
      </c>
      <c r="F33" s="58">
        <f t="shared" si="20"/>
        <v>0.4000662739322533</v>
      </c>
      <c r="G33" s="58">
        <f t="shared" si="20"/>
        <v>0.41411070110701109</v>
      </c>
      <c r="H33" s="58">
        <f t="shared" si="20"/>
        <v>0.44040613562404651</v>
      </c>
      <c r="I33" s="58">
        <f t="shared" si="20"/>
        <v>0.48507832073043511</v>
      </c>
      <c r="J33" s="58">
        <f t="shared" si="20"/>
        <v>0.48982555985357101</v>
      </c>
      <c r="K33" s="59">
        <v>0.5356999226604795</v>
      </c>
      <c r="L33" s="59">
        <f t="shared" si="20"/>
        <v>0.53338614160159936</v>
      </c>
      <c r="M33" s="59">
        <f t="shared" ref="M33:R33" si="21">M32/M35</f>
        <v>0.55790358958675801</v>
      </c>
      <c r="N33" s="59">
        <f t="shared" si="21"/>
        <v>0.57555134250482065</v>
      </c>
      <c r="O33" s="59">
        <f t="shared" si="21"/>
        <v>0.55701129396054039</v>
      </c>
      <c r="P33" s="59">
        <f t="shared" si="21"/>
        <v>0.60796595713460322</v>
      </c>
      <c r="Q33" s="59">
        <f t="shared" si="21"/>
        <v>0.59330991262794497</v>
      </c>
      <c r="R33" s="60">
        <f t="shared" si="21"/>
        <v>0.59244579655497465</v>
      </c>
      <c r="S33" s="60">
        <f t="shared" ref="S33" si="22">S32/S35</f>
        <v>0.56127323821876351</v>
      </c>
      <c r="V33" s="92"/>
    </row>
    <row r="34" spans="1:25" ht="12.75" customHeight="1" thickBot="1" x14ac:dyDescent="0.25">
      <c r="A34" s="69" t="s">
        <v>28</v>
      </c>
      <c r="B34" s="70">
        <f>B32/B36</f>
        <v>0.43406593406593408</v>
      </c>
      <c r="C34" s="71">
        <f t="shared" ref="C34:L34" si="23">C32/C36</f>
        <v>1.0142450142450143</v>
      </c>
      <c r="D34" s="71">
        <f t="shared" si="23"/>
        <v>0.59507523939808482</v>
      </c>
      <c r="E34" s="71">
        <f t="shared" si="23"/>
        <v>0.64345479082321189</v>
      </c>
      <c r="F34" s="71">
        <f t="shared" si="23"/>
        <v>0.68424433249370276</v>
      </c>
      <c r="G34" s="71">
        <f t="shared" si="23"/>
        <v>0.68701561065197436</v>
      </c>
      <c r="H34" s="71">
        <f t="shared" si="23"/>
        <v>0.69195163423389383</v>
      </c>
      <c r="I34" s="71">
        <f t="shared" si="23"/>
        <v>0.74608510289415431</v>
      </c>
      <c r="J34" s="71">
        <f t="shared" si="23"/>
        <v>0.77058487508597673</v>
      </c>
      <c r="K34" s="72">
        <v>0.77652466367713013</v>
      </c>
      <c r="L34" s="72">
        <f t="shared" si="23"/>
        <v>0.84264534121516932</v>
      </c>
      <c r="M34" s="72">
        <f t="shared" ref="M34:R34" si="24">M32/M36</f>
        <v>0.9001653014901807</v>
      </c>
      <c r="N34" s="72">
        <f t="shared" si="24"/>
        <v>0.9526351079522597</v>
      </c>
      <c r="O34" s="72">
        <f t="shared" si="24"/>
        <v>0.94214056495930154</v>
      </c>
      <c r="P34" s="72">
        <f t="shared" si="24"/>
        <v>0.94666342981992657</v>
      </c>
      <c r="Q34" s="72">
        <f t="shared" si="24"/>
        <v>0.96392854793078497</v>
      </c>
      <c r="R34" s="73">
        <f t="shared" si="24"/>
        <v>0.98547780688155939</v>
      </c>
      <c r="S34" s="73">
        <f t="shared" ref="S34" si="25">S32/S36</f>
        <v>0.95008873520317627</v>
      </c>
    </row>
    <row r="35" spans="1:25" ht="12.75" customHeight="1" thickBot="1" x14ac:dyDescent="0.25">
      <c r="A35" s="74" t="s">
        <v>30</v>
      </c>
      <c r="B35" s="75">
        <v>141.19999999999999</v>
      </c>
      <c r="C35" s="76">
        <v>138.69999999999999</v>
      </c>
      <c r="D35" s="76">
        <v>139.69999999999999</v>
      </c>
      <c r="E35" s="76">
        <v>134.9</v>
      </c>
      <c r="F35" s="76">
        <v>135.80000000000001</v>
      </c>
      <c r="G35" s="76">
        <f>+G21</f>
        <v>135.5</v>
      </c>
      <c r="H35" s="76">
        <f t="shared" ref="H35:O35" si="26">+H21</f>
        <v>133.059</v>
      </c>
      <c r="I35" s="76">
        <f t="shared" si="26"/>
        <v>131.31899999999999</v>
      </c>
      <c r="J35" s="76">
        <f t="shared" si="26"/>
        <v>134.946</v>
      </c>
      <c r="K35" s="77">
        <f t="shared" si="26"/>
        <v>131.517</v>
      </c>
      <c r="L35" s="77">
        <f t="shared" si="26"/>
        <v>132.55500000000001</v>
      </c>
      <c r="M35" s="77">
        <f t="shared" si="26"/>
        <v>130.79499999999999</v>
      </c>
      <c r="N35" s="77">
        <f t="shared" si="26"/>
        <v>123.426</v>
      </c>
      <c r="O35" s="77">
        <f t="shared" si="26"/>
        <v>122.809</v>
      </c>
      <c r="P35" s="77">
        <f t="shared" ref="P35:Q35" si="27">+P21</f>
        <v>109.039</v>
      </c>
      <c r="Q35" s="77">
        <f t="shared" si="27"/>
        <v>98.772999999999996</v>
      </c>
      <c r="R35" s="78">
        <f t="shared" ref="R35:S35" si="28">+R21</f>
        <v>93.352000000000004</v>
      </c>
      <c r="S35" s="78">
        <f t="shared" si="28"/>
        <v>92.52</v>
      </c>
    </row>
    <row r="36" spans="1:25" ht="12.75" customHeight="1" thickBot="1" x14ac:dyDescent="0.25">
      <c r="A36" s="79" t="s">
        <v>606</v>
      </c>
      <c r="B36" s="80">
        <v>91</v>
      </c>
      <c r="C36" s="81">
        <v>35.1</v>
      </c>
      <c r="D36" s="81">
        <v>73.099999999999994</v>
      </c>
      <c r="E36" s="81">
        <v>74.099999999999994</v>
      </c>
      <c r="F36" s="81">
        <v>79.400000000000006</v>
      </c>
      <c r="G36" s="81">
        <f t="shared" ref="G36:O36" si="29">+G22</f>
        <v>81.674999999999997</v>
      </c>
      <c r="H36" s="81">
        <f t="shared" si="29"/>
        <v>84.688000000000002</v>
      </c>
      <c r="I36" s="81">
        <f t="shared" si="29"/>
        <v>85.379000000000005</v>
      </c>
      <c r="J36" s="81">
        <f t="shared" si="29"/>
        <v>85.778999999999996</v>
      </c>
      <c r="K36" s="82">
        <f t="shared" si="29"/>
        <v>84.317999999999998</v>
      </c>
      <c r="L36" s="82">
        <f t="shared" si="29"/>
        <v>83.906000000000006</v>
      </c>
      <c r="M36" s="82">
        <f t="shared" si="29"/>
        <v>81.063999999999993</v>
      </c>
      <c r="N36" s="82">
        <f t="shared" si="29"/>
        <v>74.569999999999993</v>
      </c>
      <c r="O36" s="82">
        <f t="shared" si="29"/>
        <v>72.606999999999999</v>
      </c>
      <c r="P36" s="82">
        <f t="shared" ref="P36:Q36" si="30">+P22</f>
        <v>70.027000000000001</v>
      </c>
      <c r="Q36" s="82">
        <f t="shared" si="30"/>
        <v>60.795999999999999</v>
      </c>
      <c r="R36" s="83">
        <f t="shared" ref="R36:S36" si="31">+R22</f>
        <v>56.121000000000002</v>
      </c>
      <c r="S36" s="83">
        <f t="shared" si="31"/>
        <v>54.656999999999996</v>
      </c>
      <c r="T36" s="44"/>
    </row>
    <row r="37" spans="1:25" s="44" customFormat="1" ht="4.5" customHeight="1" thickTop="1" x14ac:dyDescent="0.2">
      <c r="A37" s="41"/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1:25" s="44" customFormat="1" ht="12.75" customHeight="1" x14ac:dyDescent="0.2">
      <c r="A38" s="85" t="s">
        <v>582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R38" s="11"/>
    </row>
    <row r="39" spans="1:25" ht="12.75" customHeight="1" x14ac:dyDescent="0.2">
      <c r="A39" s="93"/>
      <c r="B39" s="93"/>
      <c r="C39" s="93"/>
      <c r="D39" s="93"/>
      <c r="E39" s="93"/>
      <c r="F39" s="93"/>
      <c r="G39" s="93"/>
      <c r="H39" s="94"/>
      <c r="I39" s="48"/>
      <c r="J39" s="11"/>
      <c r="K39" s="44"/>
      <c r="L39" s="35"/>
    </row>
    <row r="40" spans="1:25" x14ac:dyDescent="0.2">
      <c r="A40" s="766" t="s">
        <v>587</v>
      </c>
      <c r="B40" s="766"/>
      <c r="C40" s="766"/>
      <c r="D40" s="766"/>
      <c r="E40" s="766"/>
      <c r="F40" s="766"/>
      <c r="G40" s="11"/>
      <c r="H40" s="11"/>
      <c r="I40" s="11"/>
      <c r="J40" s="11"/>
      <c r="K40" s="11"/>
    </row>
    <row r="41" spans="1:25" ht="6.75" customHeight="1" x14ac:dyDescent="0.2">
      <c r="A41" s="17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5"/>
      <c r="B42" s="95"/>
      <c r="C42" s="95"/>
      <c r="D42" s="95"/>
      <c r="E42" s="95"/>
      <c r="F42" s="95"/>
      <c r="G42" s="95"/>
      <c r="H42" s="95"/>
      <c r="I42" s="11"/>
      <c r="J42" s="11"/>
      <c r="K42" s="11"/>
      <c r="L42" s="11"/>
    </row>
    <row r="43" spans="1:25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11"/>
      <c r="L43" s="11"/>
    </row>
    <row r="44" spans="1:25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11"/>
      <c r="L44" s="11"/>
      <c r="O44" s="11"/>
      <c r="P44" s="11"/>
      <c r="Q44" s="11"/>
      <c r="R44" s="11"/>
      <c r="S44" s="11"/>
      <c r="T44" s="11"/>
      <c r="U44" s="44"/>
      <c r="V44" s="44"/>
      <c r="W44" s="44"/>
      <c r="X44" s="44"/>
      <c r="Y44" s="44"/>
    </row>
    <row r="45" spans="1:25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11"/>
      <c r="L45" s="11"/>
      <c r="O45" s="11"/>
      <c r="P45" s="11"/>
      <c r="Q45" s="11"/>
      <c r="R45" s="11"/>
      <c r="S45" s="11"/>
      <c r="T45" s="11"/>
      <c r="U45" s="44"/>
      <c r="V45" s="44"/>
      <c r="W45" s="44"/>
      <c r="X45" s="44"/>
      <c r="Y45" s="44"/>
    </row>
    <row r="46" spans="1:25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11"/>
      <c r="L46" s="11"/>
      <c r="O46" s="11"/>
      <c r="P46" s="11"/>
      <c r="Q46" s="11"/>
      <c r="R46" s="11"/>
      <c r="S46" s="11"/>
      <c r="T46" s="11"/>
      <c r="U46" s="44"/>
      <c r="V46" s="44"/>
      <c r="W46" s="44"/>
      <c r="X46" s="44"/>
      <c r="Y46" s="44"/>
    </row>
    <row r="47" spans="1:25" x14ac:dyDescent="0.2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11"/>
      <c r="L47" s="11"/>
      <c r="O47" s="11"/>
      <c r="P47" s="11"/>
      <c r="Q47" s="11"/>
      <c r="R47" s="11"/>
      <c r="S47" s="11"/>
      <c r="T47" s="11"/>
      <c r="U47" s="44"/>
      <c r="V47" s="44"/>
      <c r="W47" s="44"/>
      <c r="X47" s="44"/>
      <c r="Y47" s="44"/>
    </row>
    <row r="48" spans="1:25" x14ac:dyDescent="0.2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11"/>
      <c r="L48" s="11"/>
      <c r="O48" s="11"/>
      <c r="P48" s="11"/>
      <c r="Q48" s="11"/>
      <c r="R48" s="11"/>
      <c r="S48" s="11"/>
      <c r="T48" s="11"/>
      <c r="U48" s="44"/>
      <c r="V48" s="44"/>
      <c r="W48" s="44"/>
      <c r="X48" s="44"/>
      <c r="Y48" s="44"/>
    </row>
    <row r="49" spans="1:35" x14ac:dyDescent="0.2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11"/>
      <c r="L49" s="11"/>
      <c r="O49" s="11"/>
      <c r="P49" s="11"/>
      <c r="Q49" s="11"/>
      <c r="R49" s="11"/>
      <c r="S49" s="11"/>
      <c r="T49" s="11"/>
      <c r="U49" s="44"/>
      <c r="V49" s="44"/>
      <c r="W49" s="44"/>
      <c r="X49" s="44"/>
      <c r="Y49" s="44"/>
    </row>
    <row r="50" spans="1:35" x14ac:dyDescent="0.2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11"/>
      <c r="L50" s="11"/>
      <c r="O50" s="11"/>
      <c r="P50" s="11"/>
      <c r="Q50" s="11"/>
      <c r="R50" s="11"/>
      <c r="S50" s="11"/>
      <c r="T50" s="11"/>
      <c r="U50" s="44"/>
      <c r="V50" s="44"/>
      <c r="W50" s="44"/>
      <c r="X50" s="44"/>
      <c r="Y50" s="44"/>
    </row>
    <row r="51" spans="1:35" x14ac:dyDescent="0.2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11"/>
      <c r="L51" s="11"/>
      <c r="O51" s="11"/>
      <c r="P51" s="11"/>
      <c r="Q51" s="11"/>
      <c r="R51" s="11"/>
      <c r="S51" s="11"/>
      <c r="T51" s="11"/>
      <c r="U51" s="44"/>
      <c r="V51" s="44"/>
      <c r="W51" s="44"/>
      <c r="X51" s="44"/>
      <c r="Y51" s="44"/>
    </row>
    <row r="52" spans="1:35" x14ac:dyDescent="0.2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11"/>
      <c r="L52" s="11"/>
      <c r="O52" s="11"/>
      <c r="P52" s="11"/>
      <c r="Q52" s="11"/>
      <c r="R52" s="11"/>
      <c r="S52" s="11"/>
      <c r="T52" s="11"/>
      <c r="U52" s="44"/>
      <c r="V52" s="44"/>
      <c r="W52" s="44"/>
      <c r="X52" s="44"/>
      <c r="Y52" s="44"/>
    </row>
    <row r="53" spans="1:35" x14ac:dyDescent="0.2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11"/>
      <c r="L57" s="11"/>
      <c r="O57" s="11"/>
      <c r="P57" s="11"/>
      <c r="Q57" s="11"/>
      <c r="R57" s="11"/>
      <c r="S57" s="11"/>
      <c r="T57" s="11"/>
      <c r="U57" s="44"/>
      <c r="V57" s="44"/>
      <c r="W57" s="44"/>
      <c r="X57" s="44"/>
      <c r="Y57" s="44"/>
    </row>
    <row r="58" spans="1:35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11"/>
      <c r="L58" s="11"/>
      <c r="O58" s="11"/>
      <c r="P58" s="11"/>
      <c r="Q58" s="11"/>
      <c r="R58" s="11"/>
      <c r="S58" s="11"/>
      <c r="T58" s="11"/>
      <c r="U58" s="44"/>
      <c r="V58" s="44"/>
      <c r="W58" s="44"/>
      <c r="X58" s="44"/>
      <c r="Y58" s="44"/>
    </row>
    <row r="59" spans="1:35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11"/>
      <c r="L59" s="11"/>
      <c r="O59" s="11"/>
      <c r="P59" s="11"/>
      <c r="Q59" s="11"/>
      <c r="R59" s="11"/>
      <c r="S59" s="11"/>
      <c r="T59" s="11"/>
      <c r="U59" s="44"/>
      <c r="V59" s="44"/>
      <c r="W59" s="44"/>
      <c r="X59" s="44"/>
      <c r="Y59" s="44"/>
    </row>
    <row r="60" spans="1:35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11"/>
      <c r="L60" s="11"/>
      <c r="O60" s="11"/>
      <c r="P60" s="11"/>
      <c r="Q60" s="11"/>
      <c r="R60" s="11"/>
      <c r="S60" s="11"/>
      <c r="T60" s="11"/>
      <c r="U60" s="44"/>
      <c r="V60" s="44"/>
      <c r="W60" s="44"/>
      <c r="X60" s="44"/>
      <c r="Y60" s="44"/>
    </row>
    <row r="61" spans="1:35" ht="7.5" customHeight="1" x14ac:dyDescent="0.2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11"/>
      <c r="L61" s="11"/>
      <c r="O61" s="11"/>
      <c r="P61" s="11"/>
      <c r="Q61" s="11"/>
      <c r="R61" s="11"/>
      <c r="S61" s="11"/>
      <c r="T61" s="11"/>
      <c r="U61" s="44"/>
      <c r="V61" s="44"/>
      <c r="W61" s="44"/>
      <c r="X61" s="44"/>
      <c r="Y61" s="44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44"/>
      <c r="V62" s="44"/>
      <c r="W62" s="44"/>
      <c r="X62" s="44"/>
      <c r="Y62" s="44"/>
    </row>
    <row r="63" spans="1:35" x14ac:dyDescent="0.2">
      <c r="A63" s="10" t="s">
        <v>588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6"/>
      <c r="N63" s="16"/>
      <c r="O63" s="16"/>
      <c r="P63" s="16"/>
      <c r="Q63" s="16"/>
      <c r="R63" s="16"/>
      <c r="S63" s="16"/>
      <c r="T63" s="16"/>
    </row>
    <row r="64" spans="1:35" ht="3.75" customHeight="1" thickBot="1" x14ac:dyDescent="0.25">
      <c r="A64" s="96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16"/>
      <c r="N64" s="16"/>
      <c r="O64" s="16"/>
      <c r="P64" s="16"/>
      <c r="Q64" s="16"/>
      <c r="R64" s="16"/>
      <c r="S64" s="16"/>
      <c r="T64" s="16"/>
    </row>
    <row r="65" spans="1:31" ht="12.75" customHeight="1" thickTop="1" x14ac:dyDescent="0.2">
      <c r="A65" s="97"/>
      <c r="B65" s="98" t="s">
        <v>31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9"/>
      <c r="R65" s="767" t="s">
        <v>32</v>
      </c>
      <c r="S65" s="16"/>
      <c r="T65" s="16"/>
    </row>
    <row r="66" spans="1:31" ht="12.75" customHeight="1" thickBot="1" x14ac:dyDescent="0.25">
      <c r="A66" s="100"/>
      <c r="B66" s="101">
        <v>1</v>
      </c>
      <c r="C66" s="102">
        <v>2</v>
      </c>
      <c r="D66" s="102">
        <v>3</v>
      </c>
      <c r="E66" s="102">
        <v>4</v>
      </c>
      <c r="F66" s="102">
        <v>5</v>
      </c>
      <c r="G66" s="102">
        <v>6</v>
      </c>
      <c r="H66" s="102">
        <v>7</v>
      </c>
      <c r="I66" s="102">
        <v>8</v>
      </c>
      <c r="J66" s="102">
        <v>9</v>
      </c>
      <c r="K66" s="102">
        <v>10</v>
      </c>
      <c r="L66" s="102">
        <v>11</v>
      </c>
      <c r="M66" s="102">
        <v>12</v>
      </c>
      <c r="N66" s="102">
        <v>13</v>
      </c>
      <c r="O66" s="102">
        <v>14</v>
      </c>
      <c r="P66" s="103" t="s">
        <v>33</v>
      </c>
      <c r="Q66" s="104" t="s">
        <v>34</v>
      </c>
      <c r="R66" s="768"/>
      <c r="S66" s="16"/>
      <c r="T66" s="16"/>
    </row>
    <row r="67" spans="1:31" ht="12.75" customHeight="1" thickTop="1" x14ac:dyDescent="0.2">
      <c r="A67" s="105" t="s">
        <v>25</v>
      </c>
      <c r="B67" s="106">
        <v>45115</v>
      </c>
      <c r="C67" s="107">
        <v>24718</v>
      </c>
      <c r="D67" s="107">
        <v>16884</v>
      </c>
      <c r="E67" s="107">
        <v>10334</v>
      </c>
      <c r="F67" s="107">
        <v>5079</v>
      </c>
      <c r="G67" s="107">
        <v>2077</v>
      </c>
      <c r="H67" s="107">
        <v>730</v>
      </c>
      <c r="I67" s="107">
        <v>320</v>
      </c>
      <c r="J67" s="107">
        <v>108</v>
      </c>
      <c r="K67" s="107">
        <v>38</v>
      </c>
      <c r="L67" s="107">
        <v>19</v>
      </c>
      <c r="M67" s="107">
        <v>7</v>
      </c>
      <c r="N67" s="107">
        <v>5</v>
      </c>
      <c r="O67" s="107">
        <v>2</v>
      </c>
      <c r="P67" s="107">
        <v>1</v>
      </c>
      <c r="Q67" s="108">
        <v>2.2200000000000002</v>
      </c>
      <c r="R67" s="109">
        <v>105437</v>
      </c>
      <c r="S67" s="16"/>
      <c r="T67" s="16"/>
      <c r="Z67" s="110"/>
      <c r="AA67" s="111"/>
      <c r="AD67" s="35"/>
      <c r="AE67" s="35"/>
    </row>
    <row r="68" spans="1:31" ht="12.75" customHeight="1" x14ac:dyDescent="0.2">
      <c r="A68" s="112" t="s">
        <v>5</v>
      </c>
      <c r="B68" s="113">
        <v>53027</v>
      </c>
      <c r="C68" s="114">
        <v>22275</v>
      </c>
      <c r="D68" s="114">
        <v>13383</v>
      </c>
      <c r="E68" s="114">
        <v>8017</v>
      </c>
      <c r="F68" s="114">
        <v>3998</v>
      </c>
      <c r="G68" s="114">
        <v>1759</v>
      </c>
      <c r="H68" s="114">
        <v>648</v>
      </c>
      <c r="I68" s="114">
        <v>226</v>
      </c>
      <c r="J68" s="114">
        <v>87</v>
      </c>
      <c r="K68" s="114">
        <v>39</v>
      </c>
      <c r="L68" s="114">
        <v>13</v>
      </c>
      <c r="M68" s="114">
        <v>4</v>
      </c>
      <c r="N68" s="114">
        <v>5</v>
      </c>
      <c r="O68" s="114">
        <v>1</v>
      </c>
      <c r="P68" s="114">
        <v>3</v>
      </c>
      <c r="Q68" s="115">
        <v>2</v>
      </c>
      <c r="R68" s="116">
        <v>103485</v>
      </c>
      <c r="S68" s="16"/>
      <c r="T68" s="16"/>
      <c r="Z68" s="110"/>
      <c r="AA68" s="111"/>
      <c r="AD68" s="35"/>
      <c r="AE68" s="35"/>
    </row>
    <row r="69" spans="1:31" ht="12.75" customHeight="1" x14ac:dyDescent="0.2">
      <c r="A69" s="117" t="s">
        <v>6</v>
      </c>
      <c r="B69" s="118">
        <v>46603</v>
      </c>
      <c r="C69" s="119">
        <v>22897</v>
      </c>
      <c r="D69" s="119">
        <v>15213</v>
      </c>
      <c r="E69" s="119">
        <v>10170</v>
      </c>
      <c r="F69" s="119">
        <v>5549</v>
      </c>
      <c r="G69" s="119">
        <v>2589</v>
      </c>
      <c r="H69" s="119">
        <v>1134</v>
      </c>
      <c r="I69" s="119">
        <v>469</v>
      </c>
      <c r="J69" s="119">
        <v>196</v>
      </c>
      <c r="K69" s="119">
        <v>99</v>
      </c>
      <c r="L69" s="119">
        <v>37</v>
      </c>
      <c r="M69" s="119">
        <v>19</v>
      </c>
      <c r="N69" s="119">
        <v>9</v>
      </c>
      <c r="O69" s="119">
        <v>10</v>
      </c>
      <c r="P69" s="119">
        <v>6</v>
      </c>
      <c r="Q69" s="120">
        <v>2.2599999999999998</v>
      </c>
      <c r="R69" s="121">
        <v>105000</v>
      </c>
      <c r="S69" s="16"/>
      <c r="T69" s="16"/>
      <c r="Z69" s="110"/>
      <c r="AA69" s="111"/>
      <c r="AD69" s="35"/>
      <c r="AE69" s="35"/>
    </row>
    <row r="70" spans="1:31" ht="12.75" customHeight="1" x14ac:dyDescent="0.2">
      <c r="A70" s="117" t="s">
        <v>7</v>
      </c>
      <c r="B70" s="118">
        <v>50640</v>
      </c>
      <c r="C70" s="119">
        <v>24203</v>
      </c>
      <c r="D70" s="119">
        <v>15673</v>
      </c>
      <c r="E70" s="119">
        <v>9686</v>
      </c>
      <c r="F70" s="119">
        <v>5015</v>
      </c>
      <c r="G70" s="119">
        <v>2187</v>
      </c>
      <c r="H70" s="119">
        <v>894</v>
      </c>
      <c r="I70" s="119">
        <v>348</v>
      </c>
      <c r="J70" s="119">
        <v>106</v>
      </c>
      <c r="K70" s="119">
        <v>57</v>
      </c>
      <c r="L70" s="119">
        <v>25</v>
      </c>
      <c r="M70" s="119">
        <v>9</v>
      </c>
      <c r="N70" s="119">
        <v>2</v>
      </c>
      <c r="O70" s="119">
        <v>2</v>
      </c>
      <c r="P70" s="119">
        <v>1</v>
      </c>
      <c r="Q70" s="120">
        <v>2.15</v>
      </c>
      <c r="R70" s="121">
        <v>108848</v>
      </c>
      <c r="S70" s="16"/>
      <c r="T70" s="16"/>
      <c r="Z70" s="110"/>
      <c r="AA70" s="111"/>
      <c r="AD70" s="35"/>
      <c r="AE70" s="35"/>
    </row>
    <row r="71" spans="1:31" ht="12.75" customHeight="1" x14ac:dyDescent="0.2">
      <c r="A71" s="117" t="s">
        <v>8</v>
      </c>
      <c r="B71" s="122">
        <v>54922</v>
      </c>
      <c r="C71" s="119">
        <v>25900</v>
      </c>
      <c r="D71" s="119">
        <v>16624</v>
      </c>
      <c r="E71" s="119">
        <v>10569</v>
      </c>
      <c r="F71" s="119">
        <v>5609</v>
      </c>
      <c r="G71" s="119">
        <v>2429</v>
      </c>
      <c r="H71" s="119">
        <v>898</v>
      </c>
      <c r="I71" s="119">
        <v>376</v>
      </c>
      <c r="J71" s="119">
        <v>128</v>
      </c>
      <c r="K71" s="119">
        <v>42</v>
      </c>
      <c r="L71" s="119">
        <v>20</v>
      </c>
      <c r="M71" s="119">
        <v>11</v>
      </c>
      <c r="N71" s="119">
        <v>4</v>
      </c>
      <c r="O71" s="119">
        <v>5</v>
      </c>
      <c r="P71" s="119">
        <v>3</v>
      </c>
      <c r="Q71" s="123">
        <v>2.2000000000000002</v>
      </c>
      <c r="R71" s="124">
        <v>117544</v>
      </c>
      <c r="S71" s="16"/>
      <c r="T71" s="16"/>
      <c r="Z71" s="110"/>
      <c r="AA71" s="111"/>
      <c r="AD71" s="35"/>
      <c r="AE71" s="35"/>
    </row>
    <row r="72" spans="1:31" ht="12.75" customHeight="1" x14ac:dyDescent="0.2">
      <c r="A72" s="117" t="s">
        <v>9</v>
      </c>
      <c r="B72" s="122">
        <v>61312</v>
      </c>
      <c r="C72" s="119">
        <v>27698</v>
      </c>
      <c r="D72" s="119">
        <v>17910</v>
      </c>
      <c r="E72" s="119">
        <v>11678</v>
      </c>
      <c r="F72" s="119">
        <v>6575</v>
      </c>
      <c r="G72" s="119">
        <v>3023</v>
      </c>
      <c r="H72" s="119">
        <v>1235</v>
      </c>
      <c r="I72" s="119">
        <v>525</v>
      </c>
      <c r="J72" s="119">
        <v>210</v>
      </c>
      <c r="K72" s="119">
        <v>98</v>
      </c>
      <c r="L72" s="119">
        <v>47</v>
      </c>
      <c r="M72" s="119">
        <v>19</v>
      </c>
      <c r="N72" s="119">
        <v>12</v>
      </c>
      <c r="O72" s="119">
        <v>4</v>
      </c>
      <c r="P72" s="119">
        <v>7</v>
      </c>
      <c r="Q72" s="123">
        <v>2.2000000000000002</v>
      </c>
      <c r="R72" s="124">
        <v>130353</v>
      </c>
      <c r="S72" s="125"/>
      <c r="T72" s="126"/>
      <c r="Z72" s="110"/>
      <c r="AA72" s="111"/>
      <c r="AD72" s="35"/>
      <c r="AE72" s="35"/>
    </row>
    <row r="73" spans="1:31" ht="12.75" customHeight="1" x14ac:dyDescent="0.2">
      <c r="A73" s="117" t="s">
        <v>10</v>
      </c>
      <c r="B73" s="122">
        <v>68347</v>
      </c>
      <c r="C73" s="119">
        <v>30691</v>
      </c>
      <c r="D73" s="119">
        <v>19069</v>
      </c>
      <c r="E73" s="119">
        <v>12517</v>
      </c>
      <c r="F73" s="119">
        <v>7234</v>
      </c>
      <c r="G73" s="119">
        <v>3466</v>
      </c>
      <c r="H73" s="119">
        <v>1528</v>
      </c>
      <c r="I73" s="119">
        <v>652</v>
      </c>
      <c r="J73" s="119">
        <v>312</v>
      </c>
      <c r="K73" s="119">
        <v>152</v>
      </c>
      <c r="L73" s="119">
        <v>66</v>
      </c>
      <c r="M73" s="119">
        <v>35</v>
      </c>
      <c r="N73" s="119">
        <v>17</v>
      </c>
      <c r="O73" s="119">
        <v>11</v>
      </c>
      <c r="P73" s="119">
        <v>13</v>
      </c>
      <c r="Q73" s="123">
        <v>2.2000000000000002</v>
      </c>
      <c r="R73" s="124">
        <v>130934</v>
      </c>
      <c r="S73" s="127"/>
      <c r="T73" s="127"/>
      <c r="Z73" s="110"/>
      <c r="AA73" s="111"/>
      <c r="AD73" s="35"/>
      <c r="AE73" s="35"/>
    </row>
    <row r="74" spans="1:31" ht="12.75" customHeight="1" x14ac:dyDescent="0.2">
      <c r="A74" s="117" t="s">
        <v>11</v>
      </c>
      <c r="B74" s="122">
        <v>66300</v>
      </c>
      <c r="C74" s="119">
        <v>28675</v>
      </c>
      <c r="D74" s="119">
        <v>17859</v>
      </c>
      <c r="E74" s="119">
        <v>11902</v>
      </c>
      <c r="F74" s="119">
        <v>7035</v>
      </c>
      <c r="G74" s="119">
        <v>3515</v>
      </c>
      <c r="H74" s="119">
        <v>1527</v>
      </c>
      <c r="I74" s="119">
        <v>699</v>
      </c>
      <c r="J74" s="119">
        <v>300</v>
      </c>
      <c r="K74" s="119">
        <v>132</v>
      </c>
      <c r="L74" s="119">
        <v>62</v>
      </c>
      <c r="M74" s="119">
        <v>45</v>
      </c>
      <c r="N74" s="119">
        <v>12</v>
      </c>
      <c r="O74" s="119">
        <v>15</v>
      </c>
      <c r="P74" s="119">
        <v>17</v>
      </c>
      <c r="Q74" s="123">
        <v>2.2000000000000002</v>
      </c>
      <c r="R74" s="124">
        <v>137836</v>
      </c>
      <c r="S74" s="127"/>
      <c r="T74" s="127"/>
      <c r="Z74" s="110"/>
      <c r="AA74" s="111"/>
      <c r="AD74" s="35"/>
      <c r="AE74" s="35"/>
    </row>
    <row r="75" spans="1:31" ht="12.75" customHeight="1" x14ac:dyDescent="0.2">
      <c r="A75" s="117" t="s">
        <v>12</v>
      </c>
      <c r="B75" s="122">
        <v>71660</v>
      </c>
      <c r="C75" s="119">
        <v>29567</v>
      </c>
      <c r="D75" s="119">
        <v>18599</v>
      </c>
      <c r="E75" s="119">
        <v>12342</v>
      </c>
      <c r="F75" s="119">
        <v>7285</v>
      </c>
      <c r="G75" s="119">
        <v>3864</v>
      </c>
      <c r="H75" s="119">
        <v>1789</v>
      </c>
      <c r="I75" s="119">
        <v>872</v>
      </c>
      <c r="J75" s="119">
        <v>398</v>
      </c>
      <c r="K75" s="119">
        <v>189</v>
      </c>
      <c r="L75" s="119">
        <v>116</v>
      </c>
      <c r="M75" s="119">
        <v>50</v>
      </c>
      <c r="N75" s="119">
        <v>33</v>
      </c>
      <c r="O75" s="119">
        <v>10</v>
      </c>
      <c r="P75" s="119">
        <v>27</v>
      </c>
      <c r="Q75" s="123">
        <v>2.2000000000000002</v>
      </c>
      <c r="R75" s="124">
        <v>146800</v>
      </c>
      <c r="S75" s="127"/>
      <c r="T75" s="127"/>
      <c r="Z75" s="110"/>
      <c r="AA75" s="111"/>
      <c r="AD75" s="35"/>
      <c r="AE75" s="35"/>
    </row>
    <row r="76" spans="1:31" ht="12.75" customHeight="1" x14ac:dyDescent="0.2">
      <c r="A76" s="117" t="s">
        <v>13</v>
      </c>
      <c r="B76" s="122">
        <v>74231</v>
      </c>
      <c r="C76" s="119">
        <v>29360</v>
      </c>
      <c r="D76" s="119">
        <v>17823</v>
      </c>
      <c r="E76" s="119">
        <v>11541</v>
      </c>
      <c r="F76" s="119">
        <v>6906</v>
      </c>
      <c r="G76" s="119">
        <v>3578</v>
      </c>
      <c r="H76" s="119">
        <v>1844</v>
      </c>
      <c r="I76" s="119">
        <v>911</v>
      </c>
      <c r="J76" s="119">
        <v>483</v>
      </c>
      <c r="K76" s="119">
        <v>247</v>
      </c>
      <c r="L76" s="119">
        <v>145</v>
      </c>
      <c r="M76" s="119">
        <v>82</v>
      </c>
      <c r="N76" s="119">
        <v>51</v>
      </c>
      <c r="O76" s="119">
        <v>26</v>
      </c>
      <c r="P76" s="119">
        <v>48</v>
      </c>
      <c r="Q76" s="123">
        <v>2.1730085010456559</v>
      </c>
      <c r="R76" s="124">
        <v>147276</v>
      </c>
      <c r="S76" s="127"/>
      <c r="T76" s="127"/>
      <c r="Z76" s="110"/>
      <c r="AA76" s="111"/>
      <c r="AD76" s="35"/>
      <c r="AE76" s="35"/>
    </row>
    <row r="77" spans="1:31" ht="12.75" customHeight="1" x14ac:dyDescent="0.2">
      <c r="A77" s="128" t="s">
        <v>14</v>
      </c>
      <c r="B77" s="119">
        <v>72892</v>
      </c>
      <c r="C77" s="119">
        <v>29117</v>
      </c>
      <c r="D77" s="119">
        <v>17949</v>
      </c>
      <c r="E77" s="119">
        <v>11611</v>
      </c>
      <c r="F77" s="119">
        <v>6974</v>
      </c>
      <c r="G77" s="119">
        <v>3835</v>
      </c>
      <c r="H77" s="119">
        <v>1898</v>
      </c>
      <c r="I77" s="119">
        <v>1092</v>
      </c>
      <c r="J77" s="119">
        <v>546</v>
      </c>
      <c r="K77" s="119">
        <v>318</v>
      </c>
      <c r="L77" s="119">
        <v>153</v>
      </c>
      <c r="M77" s="119">
        <v>95</v>
      </c>
      <c r="N77" s="119">
        <v>44</v>
      </c>
      <c r="O77" s="119">
        <v>25</v>
      </c>
      <c r="P77" s="119">
        <v>71</v>
      </c>
      <c r="Q77" s="129">
        <v>2.2127335970536079</v>
      </c>
      <c r="R77" s="130">
        <v>146620</v>
      </c>
      <c r="S77" s="131"/>
      <c r="T77" s="44"/>
      <c r="Z77" s="110"/>
      <c r="AA77" s="111"/>
      <c r="AD77" s="35"/>
      <c r="AE77" s="35"/>
    </row>
    <row r="78" spans="1:31" ht="12.75" customHeight="1" x14ac:dyDescent="0.2">
      <c r="A78" s="128" t="s">
        <v>15</v>
      </c>
      <c r="B78" s="119">
        <v>74452</v>
      </c>
      <c r="C78" s="119">
        <v>30281</v>
      </c>
      <c r="D78" s="119">
        <v>19043</v>
      </c>
      <c r="E78" s="119">
        <v>11905</v>
      </c>
      <c r="F78" s="119">
        <v>6987</v>
      </c>
      <c r="G78" s="119">
        <v>3792</v>
      </c>
      <c r="H78" s="119">
        <v>1958</v>
      </c>
      <c r="I78" s="119">
        <v>1010</v>
      </c>
      <c r="J78" s="119">
        <v>504</v>
      </c>
      <c r="K78" s="119">
        <v>283</v>
      </c>
      <c r="L78" s="119">
        <v>147</v>
      </c>
      <c r="M78" s="119">
        <v>90</v>
      </c>
      <c r="N78" s="119">
        <v>40</v>
      </c>
      <c r="O78" s="119">
        <v>30</v>
      </c>
      <c r="P78" s="119">
        <v>66</v>
      </c>
      <c r="Q78" s="129">
        <v>2.2007331261455438</v>
      </c>
      <c r="R78" s="130">
        <v>150588</v>
      </c>
      <c r="S78" s="131"/>
      <c r="T78" s="44"/>
      <c r="Z78" s="110"/>
      <c r="AA78" s="111"/>
      <c r="AD78" s="35"/>
      <c r="AE78" s="35"/>
    </row>
    <row r="79" spans="1:31" ht="12.75" customHeight="1" x14ac:dyDescent="0.2">
      <c r="A79" s="128" t="s">
        <v>16</v>
      </c>
      <c r="B79" s="119">
        <v>73347</v>
      </c>
      <c r="C79" s="119">
        <v>30563</v>
      </c>
      <c r="D79" s="119">
        <v>18855</v>
      </c>
      <c r="E79" s="119">
        <v>12058</v>
      </c>
      <c r="F79" s="119">
        <v>6939</v>
      </c>
      <c r="G79" s="119">
        <v>3730</v>
      </c>
      <c r="H79" s="119">
        <v>2004</v>
      </c>
      <c r="I79" s="119">
        <v>976</v>
      </c>
      <c r="J79" s="119">
        <v>523</v>
      </c>
      <c r="K79" s="119">
        <v>243</v>
      </c>
      <c r="L79" s="119">
        <v>147</v>
      </c>
      <c r="M79" s="119">
        <v>118</v>
      </c>
      <c r="N79" s="119">
        <v>38</v>
      </c>
      <c r="O79" s="119">
        <v>29</v>
      </c>
      <c r="P79" s="119">
        <v>43</v>
      </c>
      <c r="Q79" s="129">
        <v>2.2055770554697789</v>
      </c>
      <c r="R79" s="130">
        <v>149613</v>
      </c>
      <c r="S79" s="131"/>
      <c r="T79" s="44"/>
      <c r="Z79" s="110"/>
      <c r="AA79" s="111"/>
      <c r="AD79" s="35"/>
      <c r="AE79" s="35"/>
    </row>
    <row r="80" spans="1:31" ht="12.75" customHeight="1" x14ac:dyDescent="0.2">
      <c r="A80" s="128" t="s">
        <v>17</v>
      </c>
      <c r="B80" s="119">
        <v>67999</v>
      </c>
      <c r="C80" s="119">
        <v>29972</v>
      </c>
      <c r="D80" s="119">
        <v>18399</v>
      </c>
      <c r="E80" s="119">
        <v>11383</v>
      </c>
      <c r="F80" s="119">
        <v>6499</v>
      </c>
      <c r="G80" s="119">
        <v>3351</v>
      </c>
      <c r="H80" s="119">
        <v>1696</v>
      </c>
      <c r="I80" s="119">
        <v>790</v>
      </c>
      <c r="J80" s="119">
        <v>443</v>
      </c>
      <c r="K80" s="119">
        <v>226</v>
      </c>
      <c r="L80" s="119">
        <v>129</v>
      </c>
      <c r="M80" s="119">
        <v>70</v>
      </c>
      <c r="N80" s="119">
        <v>41</v>
      </c>
      <c r="O80" s="119">
        <v>21</v>
      </c>
      <c r="P80" s="119">
        <f>R80-SUM(B80:O80)</f>
        <v>35</v>
      </c>
      <c r="Q80" s="129">
        <f>+'vš_druh studia '!D93/'vš_druh studia '!E93</f>
        <v>2.1938548357366683</v>
      </c>
      <c r="R80" s="130">
        <f>+'vš_druh studia '!E93</f>
        <v>141054</v>
      </c>
      <c r="S80" s="131"/>
      <c r="T80" s="44"/>
      <c r="Z80" s="110"/>
      <c r="AA80" s="111"/>
      <c r="AD80" s="35"/>
      <c r="AE80" s="35"/>
    </row>
    <row r="81" spans="1:31" ht="12.75" customHeight="1" x14ac:dyDescent="0.2">
      <c r="A81" s="128" t="s">
        <v>35</v>
      </c>
      <c r="B81" s="119">
        <v>65102</v>
      </c>
      <c r="C81" s="119">
        <v>28667</v>
      </c>
      <c r="D81" s="119">
        <v>17791</v>
      </c>
      <c r="E81" s="119">
        <v>10677</v>
      </c>
      <c r="F81" s="119">
        <v>5960</v>
      </c>
      <c r="G81" s="119">
        <v>3045</v>
      </c>
      <c r="H81" s="119">
        <v>1435</v>
      </c>
      <c r="I81" s="119">
        <v>745</v>
      </c>
      <c r="J81" s="119">
        <v>366</v>
      </c>
      <c r="K81" s="119">
        <v>194</v>
      </c>
      <c r="L81" s="119">
        <v>102</v>
      </c>
      <c r="M81" s="119">
        <v>53</v>
      </c>
      <c r="N81" s="119">
        <v>27</v>
      </c>
      <c r="O81" s="119">
        <v>24</v>
      </c>
      <c r="P81" s="119">
        <f>R81-SUM(B81:O81)</f>
        <v>69</v>
      </c>
      <c r="Q81" s="129">
        <f>+'vš_druh studia '!D101/'vš_druh studia '!E101</f>
        <v>2.1671346745421096</v>
      </c>
      <c r="R81" s="130">
        <f>+'vš_druh studia '!E101</f>
        <v>134257</v>
      </c>
      <c r="S81" s="131"/>
      <c r="T81" s="44"/>
      <c r="Z81" s="110"/>
      <c r="AA81" s="111"/>
      <c r="AD81" s="35"/>
      <c r="AE81" s="35"/>
    </row>
    <row r="82" spans="1:31" ht="12.75" customHeight="1" x14ac:dyDescent="0.2">
      <c r="A82" s="128" t="s">
        <v>572</v>
      </c>
      <c r="B82" s="119">
        <v>59967</v>
      </c>
      <c r="C82" s="119">
        <v>26168</v>
      </c>
      <c r="D82" s="119">
        <v>15859</v>
      </c>
      <c r="E82" s="119">
        <v>9399</v>
      </c>
      <c r="F82" s="119">
        <v>4967</v>
      </c>
      <c r="G82" s="119">
        <v>2675</v>
      </c>
      <c r="H82" s="119">
        <v>1243</v>
      </c>
      <c r="I82" s="119">
        <v>686</v>
      </c>
      <c r="J82" s="119">
        <v>351</v>
      </c>
      <c r="K82" s="119">
        <v>196</v>
      </c>
      <c r="L82" s="119">
        <v>116</v>
      </c>
      <c r="M82" s="119">
        <v>51</v>
      </c>
      <c r="N82" s="119">
        <v>31</v>
      </c>
      <c r="O82" s="119">
        <v>16</v>
      </c>
      <c r="P82" s="119">
        <f>R82-SUM(B82:O82)</f>
        <v>36</v>
      </c>
      <c r="Q82" s="129">
        <f>+'vš_druh studia '!D102/'vš_druh studia '!E102</f>
        <v>2.4282759609280609</v>
      </c>
      <c r="R82" s="130">
        <f>+'vš_druh studia '!E109</f>
        <v>121761</v>
      </c>
      <c r="S82" s="131"/>
      <c r="T82" s="44"/>
      <c r="Z82" s="110"/>
      <c r="AA82" s="111"/>
      <c r="AD82" s="35"/>
      <c r="AE82" s="35"/>
    </row>
    <row r="83" spans="1:31" ht="12.75" customHeight="1" x14ac:dyDescent="0.2">
      <c r="A83" s="128" t="s">
        <v>574</v>
      </c>
      <c r="B83" s="119">
        <v>55397</v>
      </c>
      <c r="C83" s="119">
        <v>24191</v>
      </c>
      <c r="D83" s="119">
        <v>14856</v>
      </c>
      <c r="E83" s="119">
        <v>8736</v>
      </c>
      <c r="F83" s="119">
        <v>4801</v>
      </c>
      <c r="G83" s="119">
        <v>2409</v>
      </c>
      <c r="H83" s="119">
        <v>1307</v>
      </c>
      <c r="I83" s="119">
        <v>648</v>
      </c>
      <c r="J83" s="119">
        <v>301</v>
      </c>
      <c r="K83" s="119">
        <v>191</v>
      </c>
      <c r="L83" s="119">
        <v>89</v>
      </c>
      <c r="M83" s="119">
        <v>58</v>
      </c>
      <c r="N83" s="119">
        <v>33</v>
      </c>
      <c r="O83" s="119">
        <v>15</v>
      </c>
      <c r="P83" s="119">
        <f>R83-SUM(B83:O83)</f>
        <v>61</v>
      </c>
      <c r="Q83" s="129">
        <f>+'vš_druh studia '!D103/'vš_druh studia '!E103</f>
        <v>2.2203836516028685</v>
      </c>
      <c r="R83" s="130">
        <f>+'vš_druh studia '!E117</f>
        <v>113093</v>
      </c>
      <c r="S83" s="131"/>
      <c r="T83" s="44"/>
      <c r="Z83" s="110"/>
      <c r="AA83" s="111"/>
      <c r="AD83" s="35"/>
      <c r="AE83" s="35"/>
    </row>
    <row r="84" spans="1:31" ht="12.75" customHeight="1" thickBot="1" x14ac:dyDescent="0.25">
      <c r="A84" s="132" t="s">
        <v>584</v>
      </c>
      <c r="B84" s="133">
        <v>50036</v>
      </c>
      <c r="C84" s="133">
        <v>21867</v>
      </c>
      <c r="D84" s="133">
        <v>13382</v>
      </c>
      <c r="E84" s="133">
        <v>8089</v>
      </c>
      <c r="F84" s="133">
        <v>4480</v>
      </c>
      <c r="G84" s="133">
        <v>2336</v>
      </c>
      <c r="H84" s="133">
        <v>1222</v>
      </c>
      <c r="I84" s="133">
        <v>628</v>
      </c>
      <c r="J84" s="133">
        <v>337</v>
      </c>
      <c r="K84" s="133">
        <v>195</v>
      </c>
      <c r="L84" s="133">
        <v>89</v>
      </c>
      <c r="M84" s="133">
        <v>50</v>
      </c>
      <c r="N84" s="133">
        <v>19</v>
      </c>
      <c r="O84" s="133">
        <v>20</v>
      </c>
      <c r="P84" s="133">
        <f>R84-SUM(B84:O84)</f>
        <v>41</v>
      </c>
      <c r="Q84" s="134">
        <f>+'vš_druh studia '!D104/'vš_druh studia '!E104</f>
        <v>1.9272727272727272</v>
      </c>
      <c r="R84" s="135">
        <f>+'vš_druh studia '!E125</f>
        <v>102791</v>
      </c>
      <c r="S84" s="131"/>
      <c r="T84" s="44"/>
      <c r="Z84" s="110"/>
      <c r="AA84" s="111"/>
      <c r="AD84" s="35"/>
      <c r="AE84" s="35"/>
    </row>
    <row r="85" spans="1:31" ht="12.75" customHeight="1" thickTop="1" x14ac:dyDescent="0.2">
      <c r="A85" s="136"/>
      <c r="B85" s="137"/>
      <c r="C85" s="137"/>
      <c r="D85" s="137"/>
      <c r="E85" s="137"/>
      <c r="F85" s="137"/>
      <c r="G85" s="137"/>
      <c r="H85" s="137"/>
      <c r="I85" s="11"/>
      <c r="J85" s="11"/>
      <c r="K85" s="125"/>
      <c r="L85" s="125"/>
      <c r="M85" s="125"/>
      <c r="N85" s="125"/>
      <c r="O85" s="125"/>
      <c r="P85" s="125"/>
      <c r="Q85" s="125"/>
      <c r="R85" s="125"/>
      <c r="S85" s="131"/>
      <c r="T85" s="44"/>
      <c r="Z85" s="110"/>
      <c r="AA85" s="111"/>
      <c r="AD85" s="35"/>
      <c r="AE85" s="35"/>
    </row>
    <row r="86" spans="1:31" ht="12.75" customHeight="1" x14ac:dyDescent="0.2">
      <c r="A86" s="10" t="s">
        <v>589</v>
      </c>
      <c r="B86" s="131"/>
      <c r="C86" s="131"/>
      <c r="D86" s="131"/>
      <c r="E86" s="131"/>
      <c r="F86" s="131"/>
      <c r="G86" s="131"/>
      <c r="H86" s="131"/>
      <c r="I86" s="16"/>
      <c r="J86" s="16"/>
      <c r="K86" s="131"/>
      <c r="L86" s="131"/>
      <c r="M86" s="131"/>
      <c r="N86" s="131"/>
      <c r="O86" s="131"/>
      <c r="P86" s="131"/>
      <c r="Q86" s="131"/>
      <c r="R86" s="138"/>
      <c r="S86" s="16"/>
      <c r="T86" s="16"/>
      <c r="Z86" s="110"/>
      <c r="AA86" s="111"/>
      <c r="AD86" s="35"/>
      <c r="AE86" s="35"/>
    </row>
    <row r="87" spans="1:31" ht="5.25" customHeight="1" thickBot="1" x14ac:dyDescent="0.25">
      <c r="A87" s="96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6"/>
      <c r="T87" s="16"/>
      <c r="Z87" s="110"/>
      <c r="AA87" s="111"/>
      <c r="AD87" s="35"/>
      <c r="AE87" s="35"/>
    </row>
    <row r="88" spans="1:31" ht="12.75" customHeight="1" thickTop="1" x14ac:dyDescent="0.2">
      <c r="A88" s="97"/>
      <c r="B88" s="139" t="s">
        <v>31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140"/>
      <c r="Q88" s="44"/>
      <c r="R88" s="44"/>
      <c r="S88" s="16"/>
      <c r="T88" s="16"/>
      <c r="Z88" s="110"/>
      <c r="AA88" s="111"/>
      <c r="AD88" s="35"/>
      <c r="AE88" s="35"/>
    </row>
    <row r="89" spans="1:31" ht="12.75" customHeight="1" thickBot="1" x14ac:dyDescent="0.25">
      <c r="A89" s="100"/>
      <c r="B89" s="101">
        <v>1</v>
      </c>
      <c r="C89" s="102">
        <v>2</v>
      </c>
      <c r="D89" s="102">
        <v>3</v>
      </c>
      <c r="E89" s="102">
        <v>4</v>
      </c>
      <c r="F89" s="102">
        <v>5</v>
      </c>
      <c r="G89" s="102">
        <v>6</v>
      </c>
      <c r="H89" s="102">
        <v>7</v>
      </c>
      <c r="I89" s="102">
        <v>8</v>
      </c>
      <c r="J89" s="102">
        <v>9</v>
      </c>
      <c r="K89" s="102">
        <v>10</v>
      </c>
      <c r="L89" s="102">
        <v>11</v>
      </c>
      <c r="M89" s="102">
        <v>12</v>
      </c>
      <c r="N89" s="102">
        <v>13</v>
      </c>
      <c r="O89" s="141">
        <v>14</v>
      </c>
      <c r="P89" s="142" t="s">
        <v>33</v>
      </c>
      <c r="Q89" s="44"/>
      <c r="R89" s="44"/>
      <c r="S89" s="16"/>
      <c r="T89" s="16"/>
      <c r="Z89" s="110"/>
      <c r="AA89" s="111"/>
      <c r="AD89" s="35"/>
      <c r="AE89" s="35"/>
    </row>
    <row r="90" spans="1:31" ht="12.75" customHeight="1" thickTop="1" x14ac:dyDescent="0.2">
      <c r="A90" s="105" t="s">
        <v>25</v>
      </c>
      <c r="B90" s="143">
        <v>0.42788584652446482</v>
      </c>
      <c r="C90" s="144">
        <v>0.234433832525584</v>
      </c>
      <c r="D90" s="144">
        <v>0.1601335394595825</v>
      </c>
      <c r="E90" s="144">
        <v>9.8011134611189626E-2</v>
      </c>
      <c r="F90" s="144">
        <v>4.8170945683204187E-2</v>
      </c>
      <c r="G90" s="144">
        <v>1.9698967155742292E-2</v>
      </c>
      <c r="H90" s="144">
        <v>6.9235657311949314E-3</v>
      </c>
      <c r="I90" s="144">
        <v>3.0349877177840794E-3</v>
      </c>
      <c r="J90" s="144">
        <v>1.0243083547521268E-3</v>
      </c>
      <c r="K90" s="144">
        <v>3.6040479148685944E-4</v>
      </c>
      <c r="L90" s="144">
        <v>1.8020239574342972E-4</v>
      </c>
      <c r="M90" s="144">
        <v>6.6390356326526736E-5</v>
      </c>
      <c r="N90" s="144">
        <v>4.7421683090376241E-5</v>
      </c>
      <c r="O90" s="145">
        <v>1.8968673236150498E-5</v>
      </c>
      <c r="P90" s="146">
        <v>9.4843366180752492E-6</v>
      </c>
      <c r="Q90" s="44"/>
      <c r="R90" s="44"/>
      <c r="S90" s="16"/>
      <c r="T90" s="16"/>
    </row>
    <row r="91" spans="1:31" ht="12.75" customHeight="1" x14ac:dyDescent="0.2">
      <c r="A91" s="112" t="s">
        <v>5</v>
      </c>
      <c r="B91" s="147">
        <v>0.51241242692177613</v>
      </c>
      <c r="C91" s="148">
        <v>0.21524858675170314</v>
      </c>
      <c r="D91" s="148">
        <v>0.12932309030294245</v>
      </c>
      <c r="E91" s="148">
        <v>7.7470164758177515E-2</v>
      </c>
      <c r="F91" s="148">
        <v>3.8633618398801757E-2</v>
      </c>
      <c r="G91" s="148">
        <v>1.6997632507126638E-2</v>
      </c>
      <c r="H91" s="148">
        <v>6.2617770691404551E-3</v>
      </c>
      <c r="I91" s="148">
        <v>2.1838913852249117E-3</v>
      </c>
      <c r="J91" s="148">
        <v>8.4070155094941295E-4</v>
      </c>
      <c r="K91" s="148">
        <v>3.7686621249456443E-4</v>
      </c>
      <c r="L91" s="148">
        <v>1.2562207083152149E-4</v>
      </c>
      <c r="M91" s="148">
        <v>3.8652944871237379E-5</v>
      </c>
      <c r="N91" s="148">
        <v>4.8316181089046722E-5</v>
      </c>
      <c r="O91" s="149">
        <v>9.6632362178093447E-6</v>
      </c>
      <c r="P91" s="150">
        <v>2.8989708653428032E-5</v>
      </c>
      <c r="Q91" s="44"/>
      <c r="R91" s="44"/>
      <c r="S91" s="16"/>
      <c r="T91" s="16"/>
    </row>
    <row r="92" spans="1:31" ht="12.75" customHeight="1" x14ac:dyDescent="0.2">
      <c r="A92" s="117" t="s">
        <v>6</v>
      </c>
      <c r="B92" s="151">
        <v>0.44383809523809525</v>
      </c>
      <c r="C92" s="152">
        <v>0.21806666666666666</v>
      </c>
      <c r="D92" s="152">
        <v>0.14488571428571428</v>
      </c>
      <c r="E92" s="152">
        <v>9.6857142857142864E-2</v>
      </c>
      <c r="F92" s="152">
        <v>5.2847619047619046E-2</v>
      </c>
      <c r="G92" s="152">
        <v>2.4657142857142857E-2</v>
      </c>
      <c r="H92" s="152">
        <v>1.0800000000000001E-2</v>
      </c>
      <c r="I92" s="152">
        <v>4.4666666666666665E-3</v>
      </c>
      <c r="J92" s="152">
        <v>1.8666666666666666E-3</v>
      </c>
      <c r="K92" s="152">
        <v>9.4285714285714285E-4</v>
      </c>
      <c r="L92" s="152">
        <v>3.5238095238095238E-4</v>
      </c>
      <c r="M92" s="152">
        <v>1.8095238095238095E-4</v>
      </c>
      <c r="N92" s="152">
        <v>8.5714285714285713E-5</v>
      </c>
      <c r="O92" s="153">
        <v>9.5238095238095241E-5</v>
      </c>
      <c r="P92" s="150">
        <v>5.7142857142857142E-5</v>
      </c>
      <c r="Q92" s="44"/>
      <c r="R92" s="44"/>
      <c r="S92" s="44"/>
      <c r="T92" s="16"/>
    </row>
    <row r="93" spans="1:31" ht="12.75" customHeight="1" x14ac:dyDescent="0.2">
      <c r="A93" s="117" t="s">
        <v>7</v>
      </c>
      <c r="B93" s="151">
        <v>0.46523592532706159</v>
      </c>
      <c r="C93" s="152">
        <v>0.22235594590621785</v>
      </c>
      <c r="D93" s="152">
        <v>0.14398978391885933</v>
      </c>
      <c r="E93" s="152">
        <v>8.8986476554461263E-2</v>
      </c>
      <c r="F93" s="152">
        <v>4.6073423489636924E-2</v>
      </c>
      <c r="G93" s="152">
        <v>2.0092238718212554E-2</v>
      </c>
      <c r="H93" s="152">
        <v>8.2132882551815382E-3</v>
      </c>
      <c r="I93" s="152">
        <v>3.197118918124357E-3</v>
      </c>
      <c r="J93" s="152">
        <v>9.7383507276201672E-4</v>
      </c>
      <c r="K93" s="152">
        <v>5.2366602969278263E-4</v>
      </c>
      <c r="L93" s="152">
        <v>2.2967808319858887E-4</v>
      </c>
      <c r="M93" s="152">
        <v>8.2684109951491986E-5</v>
      </c>
      <c r="N93" s="152">
        <v>1.8374246655887108E-5</v>
      </c>
      <c r="O93" s="153">
        <v>1.8374246655887108E-5</v>
      </c>
      <c r="P93" s="150">
        <v>9.1871233279435542E-6</v>
      </c>
      <c r="Q93" s="44"/>
      <c r="R93" s="44"/>
      <c r="S93" s="16"/>
      <c r="T93" s="16"/>
    </row>
    <row r="94" spans="1:31" ht="12.75" customHeight="1" x14ac:dyDescent="0.2">
      <c r="A94" s="117" t="s">
        <v>8</v>
      </c>
      <c r="B94" s="154">
        <v>0.46724630776560305</v>
      </c>
      <c r="C94" s="152">
        <v>0.22</v>
      </c>
      <c r="D94" s="152">
        <v>0.14099999999999999</v>
      </c>
      <c r="E94" s="152">
        <v>0.09</v>
      </c>
      <c r="F94" s="152">
        <v>4.8000000000000001E-2</v>
      </c>
      <c r="G94" s="152">
        <v>2.1000000000000001E-2</v>
      </c>
      <c r="H94" s="152">
        <v>8.0000000000000002E-3</v>
      </c>
      <c r="I94" s="152">
        <v>3.0000000000000001E-3</v>
      </c>
      <c r="J94" s="152">
        <v>1E-3</v>
      </c>
      <c r="K94" s="152">
        <v>2.2967808319858887E-4</v>
      </c>
      <c r="L94" s="152">
        <v>2.2967808319858887E-4</v>
      </c>
      <c r="M94" s="152">
        <v>8.2684109951491986E-5</v>
      </c>
      <c r="N94" s="152">
        <v>1.8374246655887108E-5</v>
      </c>
      <c r="O94" s="153">
        <v>1.8374246655887108E-5</v>
      </c>
      <c r="P94" s="150">
        <v>9.1871233279435542E-6</v>
      </c>
      <c r="Q94" s="16"/>
      <c r="R94" s="16"/>
      <c r="S94" s="16"/>
    </row>
    <row r="95" spans="1:31" ht="12.75" customHeight="1" x14ac:dyDescent="0.2">
      <c r="A95" s="117" t="s">
        <v>9</v>
      </c>
      <c r="B95" s="154">
        <v>0.47039999999999998</v>
      </c>
      <c r="C95" s="152">
        <v>0.21249999999999999</v>
      </c>
      <c r="D95" s="152">
        <v>0.13739999999999999</v>
      </c>
      <c r="E95" s="152">
        <v>8.9599999999999999E-2</v>
      </c>
      <c r="F95" s="152">
        <v>5.0439959187744E-2</v>
      </c>
      <c r="G95" s="152">
        <v>2.3190874011338399E-2</v>
      </c>
      <c r="H95" s="152">
        <v>9.4742737029450807E-3</v>
      </c>
      <c r="I95" s="152">
        <v>4.4027525258336902E-3</v>
      </c>
      <c r="J95" s="152">
        <v>1.6110101033347899E-3</v>
      </c>
      <c r="K95" s="152">
        <v>7.51804714889569E-4</v>
      </c>
      <c r="L95" s="152">
        <v>2.2967808319858887E-4</v>
      </c>
      <c r="M95" s="152">
        <v>8.2684109951491986E-5</v>
      </c>
      <c r="N95" s="152">
        <v>1.8374246655887108E-5</v>
      </c>
      <c r="O95" s="153">
        <v>1.8374246655887108E-5</v>
      </c>
      <c r="P95" s="150">
        <v>9.1871233279435542E-6</v>
      </c>
      <c r="Q95" s="16"/>
      <c r="R95" s="16"/>
    </row>
    <row r="96" spans="1:31" ht="12.75" customHeight="1" x14ac:dyDescent="0.2">
      <c r="A96" s="117" t="s">
        <v>10</v>
      </c>
      <c r="B96" s="154">
        <v>0.47426965512455765</v>
      </c>
      <c r="C96" s="152">
        <v>0.21296925959336618</v>
      </c>
      <c r="D96" s="152">
        <v>0.1323225313996253</v>
      </c>
      <c r="E96" s="152">
        <v>8.6857261813892167E-2</v>
      </c>
      <c r="F96" s="152">
        <v>5.0197765595725488E-2</v>
      </c>
      <c r="G96" s="152">
        <v>2.4051072097703144E-2</v>
      </c>
      <c r="H96" s="152">
        <v>1.0603011588369994E-2</v>
      </c>
      <c r="I96" s="152">
        <v>4.5243216987023802E-3</v>
      </c>
      <c r="J96" s="152">
        <v>2.1650128374158628E-3</v>
      </c>
      <c r="K96" s="152">
        <v>1.0547498438692666E-3</v>
      </c>
      <c r="L96" s="152">
        <v>4.5798348483797101E-4</v>
      </c>
      <c r="M96" s="152">
        <v>2.4287002983831797E-4</v>
      </c>
      <c r="N96" s="152">
        <v>1.1796544306432587E-4</v>
      </c>
      <c r="O96" s="153">
        <v>7.6330580806328497E-5</v>
      </c>
      <c r="P96" s="150">
        <v>7.6330580806328497E-5</v>
      </c>
      <c r="Q96" s="16"/>
      <c r="R96" s="16"/>
    </row>
    <row r="97" spans="1:27" ht="12.75" customHeight="1" x14ac:dyDescent="0.2">
      <c r="A97" s="117" t="s">
        <v>11</v>
      </c>
      <c r="B97" s="154">
        <v>0.48010427604185524</v>
      </c>
      <c r="C97" s="152">
        <v>0.20764690973605127</v>
      </c>
      <c r="D97" s="152">
        <v>0.12932401607588978</v>
      </c>
      <c r="E97" s="152">
        <v>8.6187045150077857E-2</v>
      </c>
      <c r="F97" s="152">
        <v>5.0943191281364285E-2</v>
      </c>
      <c r="G97" s="152">
        <v>2.5453492161193383E-2</v>
      </c>
      <c r="H97" s="152">
        <v>1.1057605271733226E-2</v>
      </c>
      <c r="I97" s="152">
        <v>5.0617328650566637E-3</v>
      </c>
      <c r="J97" s="152">
        <v>2.1724175386509288E-3</v>
      </c>
      <c r="K97" s="152">
        <v>9.5586371700640872E-4</v>
      </c>
      <c r="L97" s="152">
        <v>4.4896629132119191E-4</v>
      </c>
      <c r="M97" s="152">
        <v>3.2586263079763928E-4</v>
      </c>
      <c r="N97" s="152">
        <v>8.6896701546037154E-5</v>
      </c>
      <c r="O97" s="153">
        <v>1.0862087693254644E-4</v>
      </c>
      <c r="P97" s="150">
        <v>7.6330580806328497E-5</v>
      </c>
      <c r="Q97" s="16"/>
      <c r="R97" s="16"/>
    </row>
    <row r="98" spans="1:27" ht="12.75" customHeight="1" x14ac:dyDescent="0.2">
      <c r="A98" s="117" t="s">
        <v>12</v>
      </c>
      <c r="B98" s="154">
        <v>0.48814381373423887</v>
      </c>
      <c r="C98" s="152">
        <v>0.20140870974993358</v>
      </c>
      <c r="D98" s="152">
        <v>0.12669532223894933</v>
      </c>
      <c r="E98" s="152">
        <v>8.4072996777951103E-2</v>
      </c>
      <c r="F98" s="152">
        <v>4.9625002554478506E-2</v>
      </c>
      <c r="G98" s="152">
        <v>2.6321346584832529E-2</v>
      </c>
      <c r="H98" s="152">
        <v>1.2186565486611128E-2</v>
      </c>
      <c r="I98" s="152">
        <v>5.940014032601958E-3</v>
      </c>
      <c r="J98" s="152">
        <v>2.7111531937793337E-3</v>
      </c>
      <c r="K98" s="152">
        <v>1.2874571699102867E-3</v>
      </c>
      <c r="L98" s="152">
        <v>7.9018535296081086E-4</v>
      </c>
      <c r="M98" s="152">
        <v>3.4059713489690126E-4</v>
      </c>
      <c r="N98" s="152">
        <v>2.2479410903195483E-4</v>
      </c>
      <c r="O98" s="153">
        <v>6.8119426979380241E-5</v>
      </c>
      <c r="P98" s="150">
        <v>6.8119426979380241E-5</v>
      </c>
      <c r="Q98" s="16"/>
      <c r="R98" s="16"/>
    </row>
    <row r="99" spans="1:27" ht="12.75" customHeight="1" x14ac:dyDescent="0.2">
      <c r="A99" s="117" t="s">
        <v>13</v>
      </c>
      <c r="B99" s="154">
        <v>0.50402645373312693</v>
      </c>
      <c r="C99" s="152">
        <v>0.19935359461147775</v>
      </c>
      <c r="D99" s="152">
        <v>0.1210176810885684</v>
      </c>
      <c r="E99" s="152">
        <v>7.8363073413183409E-2</v>
      </c>
      <c r="F99" s="152">
        <v>4.6891550558135743E-2</v>
      </c>
      <c r="G99" s="152">
        <v>2.4294521850131728E-2</v>
      </c>
      <c r="H99" s="152">
        <v>1.2520709416333957E-2</v>
      </c>
      <c r="I99" s="152">
        <v>6.18566500991336E-3</v>
      </c>
      <c r="J99" s="152">
        <v>3.2795567505907275E-3</v>
      </c>
      <c r="K99" s="152">
        <v>1.6771232244221735E-3</v>
      </c>
      <c r="L99" s="152">
        <v>9.8454602243406935E-4</v>
      </c>
      <c r="M99" s="152">
        <v>5.5677775061788756E-4</v>
      </c>
      <c r="N99" s="152">
        <v>3.4628860099405199E-4</v>
      </c>
      <c r="O99" s="153">
        <v>1.7653928678128139E-4</v>
      </c>
      <c r="P99" s="155">
        <v>3.2591868328851953E-4</v>
      </c>
      <c r="Q99" s="16"/>
      <c r="R99" s="16"/>
    </row>
    <row r="100" spans="1:27" ht="12.75" customHeight="1" x14ac:dyDescent="0.2">
      <c r="A100" s="117" t="s">
        <v>14</v>
      </c>
      <c r="B100" s="156">
        <v>0.49714909289319331</v>
      </c>
      <c r="C100" s="156">
        <v>0.19858818715045695</v>
      </c>
      <c r="D100" s="156">
        <v>0.12241849679443459</v>
      </c>
      <c r="E100" s="152">
        <v>7.9191106261083069E-2</v>
      </c>
      <c r="F100" s="152">
        <v>4.7565134360933022E-2</v>
      </c>
      <c r="G100" s="152">
        <v>2.6156049652162051E-2</v>
      </c>
      <c r="H100" s="152">
        <v>1.2945027963442914E-2</v>
      </c>
      <c r="I100" s="152">
        <v>7.4478243077342795E-3</v>
      </c>
      <c r="J100" s="152">
        <v>3.7239121538671397E-3</v>
      </c>
      <c r="K100" s="152">
        <v>2.1688719137907516E-3</v>
      </c>
      <c r="L100" s="152">
        <v>1.0435138453144183E-3</v>
      </c>
      <c r="M100" s="152">
        <v>6.4793343336516163E-4</v>
      </c>
      <c r="N100" s="156">
        <v>3.0009548492702221E-4</v>
      </c>
      <c r="O100" s="157">
        <v>1.7050879825398991E-4</v>
      </c>
      <c r="P100" s="155">
        <v>4.8424498704133131E-4</v>
      </c>
    </row>
    <row r="101" spans="1:27" ht="12.75" customHeight="1" x14ac:dyDescent="0.2">
      <c r="A101" s="117" t="s">
        <v>15</v>
      </c>
      <c r="B101" s="156">
        <v>0.49440858501341406</v>
      </c>
      <c r="C101" s="156">
        <v>0.20108507982043722</v>
      </c>
      <c r="D101" s="156">
        <v>0.12645761946503042</v>
      </c>
      <c r="E101" s="152">
        <v>7.9056764151193989E-2</v>
      </c>
      <c r="F101" s="152">
        <v>4.6398119372061522E-2</v>
      </c>
      <c r="G101" s="152">
        <v>2.5181289345764604E-2</v>
      </c>
      <c r="H101" s="152">
        <v>1.3002364066193853E-2</v>
      </c>
      <c r="I101" s="152">
        <v>6.7070417297527031E-3</v>
      </c>
      <c r="J101" s="152">
        <v>3.3468802295003584E-3</v>
      </c>
      <c r="K101" s="152">
        <v>1.8792998114059553E-3</v>
      </c>
      <c r="L101" s="152">
        <v>9.7617340027093792E-4</v>
      </c>
      <c r="M101" s="152">
        <v>5.976571838393497E-4</v>
      </c>
      <c r="N101" s="156">
        <v>2.6562541503971101E-4</v>
      </c>
      <c r="O101" s="157">
        <v>1.9921906127978324E-4</v>
      </c>
      <c r="P101" s="155">
        <v>4.3828193481552317E-4</v>
      </c>
    </row>
    <row r="102" spans="1:27" ht="12.75" customHeight="1" x14ac:dyDescent="0.2">
      <c r="A102" s="117" t="s">
        <v>16</v>
      </c>
      <c r="B102" s="156">
        <f t="shared" ref="B102:B107" si="32">+B79/$R79</f>
        <v>0.49024483166569749</v>
      </c>
      <c r="C102" s="156">
        <f t="shared" ref="C102:P107" si="33">+C79/$R79</f>
        <v>0.20428037670523283</v>
      </c>
      <c r="D102" s="156">
        <f t="shared" si="33"/>
        <v>0.12602514487377434</v>
      </c>
      <c r="E102" s="152">
        <f t="shared" si="33"/>
        <v>8.0594600736567004E-2</v>
      </c>
      <c r="F102" s="152">
        <f t="shared" si="33"/>
        <v>4.6379659521565642E-2</v>
      </c>
      <c r="G102" s="152">
        <f t="shared" si="33"/>
        <v>2.49309886172993E-2</v>
      </c>
      <c r="H102" s="152">
        <f t="shared" si="33"/>
        <v>1.3394557959535602E-2</v>
      </c>
      <c r="I102" s="152">
        <f t="shared" si="33"/>
        <v>6.5234972896740257E-3</v>
      </c>
      <c r="J102" s="152">
        <f t="shared" si="33"/>
        <v>3.4956855353478642E-3</v>
      </c>
      <c r="K102" s="152">
        <f t="shared" si="33"/>
        <v>1.6241904112610536E-3</v>
      </c>
      <c r="L102" s="152">
        <f t="shared" si="33"/>
        <v>9.8253494014557551E-4</v>
      </c>
      <c r="M102" s="152">
        <f t="shared" si="33"/>
        <v>7.887015165794416E-4</v>
      </c>
      <c r="N102" s="156">
        <f t="shared" si="33"/>
        <v>2.5398862398321001E-4</v>
      </c>
      <c r="O102" s="157">
        <f t="shared" si="33"/>
        <v>1.9383342356613396E-4</v>
      </c>
      <c r="P102" s="155">
        <f t="shared" si="33"/>
        <v>2.874081797704745E-4</v>
      </c>
    </row>
    <row r="103" spans="1:27" ht="12.75" customHeight="1" x14ac:dyDescent="0.2">
      <c r="A103" s="117" t="s">
        <v>17</v>
      </c>
      <c r="B103" s="156">
        <f t="shared" si="32"/>
        <v>0.48207778581252569</v>
      </c>
      <c r="C103" s="156">
        <f t="shared" si="33"/>
        <v>0.21248599827016604</v>
      </c>
      <c r="D103" s="156">
        <f t="shared" si="33"/>
        <v>0.13043940618486538</v>
      </c>
      <c r="E103" s="152">
        <f t="shared" si="33"/>
        <v>8.0699590227856E-2</v>
      </c>
      <c r="F103" s="152">
        <f t="shared" si="33"/>
        <v>4.6074553008067835E-2</v>
      </c>
      <c r="G103" s="152">
        <f t="shared" si="33"/>
        <v>2.3756859075247778E-2</v>
      </c>
      <c r="H103" s="152">
        <f t="shared" si="33"/>
        <v>1.2023763948558709E-2</v>
      </c>
      <c r="I103" s="152">
        <f t="shared" si="33"/>
        <v>5.6006919335857188E-3</v>
      </c>
      <c r="J103" s="152">
        <f t="shared" si="33"/>
        <v>3.1406411728841436E-3</v>
      </c>
      <c r="K103" s="152">
        <f t="shared" si="33"/>
        <v>1.6022232620131298E-3</v>
      </c>
      <c r="L103" s="152">
        <f t="shared" si="33"/>
        <v>9.145433663703263E-4</v>
      </c>
      <c r="M103" s="152">
        <f t="shared" si="33"/>
        <v>4.9626384221645612E-4</v>
      </c>
      <c r="N103" s="156">
        <f t="shared" si="33"/>
        <v>2.9066882186963859E-4</v>
      </c>
      <c r="O103" s="157">
        <f t="shared" si="33"/>
        <v>1.4887915266493683E-4</v>
      </c>
      <c r="P103" s="155">
        <f t="shared" si="33"/>
        <v>2.4813192110822806E-4</v>
      </c>
    </row>
    <row r="104" spans="1:27" ht="12.75" customHeight="1" x14ac:dyDescent="0.2">
      <c r="A104" s="117" t="s">
        <v>35</v>
      </c>
      <c r="B104" s="156">
        <f t="shared" si="32"/>
        <v>0.48490581496681739</v>
      </c>
      <c r="C104" s="156">
        <f t="shared" si="33"/>
        <v>0.21352331721995874</v>
      </c>
      <c r="D104" s="156">
        <f t="shared" si="33"/>
        <v>0.13251450576133833</v>
      </c>
      <c r="E104" s="152">
        <f t="shared" si="33"/>
        <v>7.9526579619684637E-2</v>
      </c>
      <c r="F104" s="152">
        <f t="shared" si="33"/>
        <v>4.439247115606635E-2</v>
      </c>
      <c r="G104" s="152">
        <f t="shared" si="33"/>
        <v>2.2680381656077522E-2</v>
      </c>
      <c r="H104" s="152">
        <f t="shared" si="33"/>
        <v>1.0688455722979063E-2</v>
      </c>
      <c r="I104" s="152">
        <f t="shared" si="33"/>
        <v>5.5490588945082938E-3</v>
      </c>
      <c r="J104" s="152">
        <f t="shared" si="33"/>
        <v>2.726114839449712E-3</v>
      </c>
      <c r="K104" s="152">
        <f t="shared" si="33"/>
        <v>1.4449898329323611E-3</v>
      </c>
      <c r="L104" s="152">
        <f t="shared" si="33"/>
        <v>7.5973692246959193E-4</v>
      </c>
      <c r="M104" s="152">
        <f t="shared" si="33"/>
        <v>3.9476526363616047E-4</v>
      </c>
      <c r="N104" s="156">
        <f t="shared" si="33"/>
        <v>2.0110683241842138E-4</v>
      </c>
      <c r="O104" s="157">
        <f t="shared" si="33"/>
        <v>1.7876162881637456E-4</v>
      </c>
      <c r="P104" s="155">
        <f t="shared" si="33"/>
        <v>5.1393968284707688E-4</v>
      </c>
    </row>
    <row r="105" spans="1:27" x14ac:dyDescent="0.2">
      <c r="A105" s="117" t="s">
        <v>572</v>
      </c>
      <c r="B105" s="156">
        <f t="shared" si="32"/>
        <v>0.49249759775297508</v>
      </c>
      <c r="C105" s="156">
        <f t="shared" si="33"/>
        <v>0.21491282101822423</v>
      </c>
      <c r="D105" s="156">
        <f t="shared" si="33"/>
        <v>0.13024695920697105</v>
      </c>
      <c r="E105" s="152">
        <f t="shared" si="33"/>
        <v>7.7192204400423778E-2</v>
      </c>
      <c r="F105" s="152">
        <f t="shared" si="33"/>
        <v>4.0793028966582073E-2</v>
      </c>
      <c r="G105" s="152">
        <f t="shared" si="33"/>
        <v>2.1969267663701841E-2</v>
      </c>
      <c r="H105" s="152">
        <f t="shared" si="33"/>
        <v>1.0208523254572482E-2</v>
      </c>
      <c r="I105" s="152">
        <f t="shared" si="33"/>
        <v>5.6339878943175567E-3</v>
      </c>
      <c r="J105" s="152">
        <f t="shared" si="33"/>
        <v>2.8826964298913444E-3</v>
      </c>
      <c r="K105" s="152">
        <f t="shared" si="33"/>
        <v>1.6097108269478733E-3</v>
      </c>
      <c r="L105" s="152">
        <f t="shared" si="33"/>
        <v>9.5268599962221073E-4</v>
      </c>
      <c r="M105" s="152">
        <f t="shared" si="33"/>
        <v>4.1885332742010991E-4</v>
      </c>
      <c r="N105" s="156">
        <f t="shared" si="33"/>
        <v>2.5459712058869426E-4</v>
      </c>
      <c r="O105" s="157">
        <f t="shared" si="33"/>
        <v>1.3140496546513251E-4</v>
      </c>
      <c r="P105" s="155">
        <f t="shared" si="33"/>
        <v>2.9566117229654814E-4</v>
      </c>
    </row>
    <row r="106" spans="1:27" x14ac:dyDescent="0.2">
      <c r="A106" s="117" t="s">
        <v>574</v>
      </c>
      <c r="B106" s="156">
        <f t="shared" si="32"/>
        <v>0.48983579885580891</v>
      </c>
      <c r="C106" s="156">
        <f t="shared" si="33"/>
        <v>0.21390360146074469</v>
      </c>
      <c r="D106" s="156">
        <f t="shared" si="33"/>
        <v>0.13136091535285119</v>
      </c>
      <c r="E106" s="152">
        <f t="shared" si="33"/>
        <v>7.7246160239802644E-2</v>
      </c>
      <c r="F106" s="152">
        <f t="shared" si="33"/>
        <v>4.2451787466951975E-2</v>
      </c>
      <c r="G106" s="152">
        <f t="shared" si="33"/>
        <v>2.1301053115577444E-2</v>
      </c>
      <c r="H106" s="152">
        <f t="shared" si="33"/>
        <v>1.1556860283129813E-2</v>
      </c>
      <c r="I106" s="152">
        <f t="shared" si="33"/>
        <v>5.7297976002051408E-3</v>
      </c>
      <c r="J106" s="152">
        <f t="shared" si="33"/>
        <v>2.6615263544162767E-3</v>
      </c>
      <c r="K106" s="152">
        <f t="shared" si="33"/>
        <v>1.6888755272209597E-3</v>
      </c>
      <c r="L106" s="152">
        <f t="shared" si="33"/>
        <v>7.8696294200348389E-4</v>
      </c>
      <c r="M106" s="152">
        <f t="shared" si="33"/>
        <v>5.1285225433934901E-4</v>
      </c>
      <c r="N106" s="156">
        <f t="shared" si="33"/>
        <v>2.9179524815859515E-4</v>
      </c>
      <c r="O106" s="157">
        <f t="shared" si="33"/>
        <v>1.3263420370845233E-4</v>
      </c>
      <c r="P106" s="155">
        <f t="shared" si="33"/>
        <v>5.3937909508103949E-4</v>
      </c>
      <c r="U106" s="12"/>
      <c r="V106" s="12"/>
    </row>
    <row r="107" spans="1:27" ht="13.5" thickBot="1" x14ac:dyDescent="0.25">
      <c r="A107" s="132" t="s">
        <v>584</v>
      </c>
      <c r="B107" s="158">
        <f t="shared" si="32"/>
        <v>0.48677413392223057</v>
      </c>
      <c r="C107" s="158">
        <f t="shared" si="33"/>
        <v>0.21273263223433958</v>
      </c>
      <c r="D107" s="158">
        <f t="shared" si="33"/>
        <v>0.13018649492659864</v>
      </c>
      <c r="E107" s="159">
        <f t="shared" si="33"/>
        <v>7.8693659950773903E-2</v>
      </c>
      <c r="F107" s="159">
        <f t="shared" si="33"/>
        <v>4.3583582220233286E-2</v>
      </c>
      <c r="G107" s="159">
        <f t="shared" si="33"/>
        <v>2.272572501483593E-2</v>
      </c>
      <c r="H107" s="159">
        <f t="shared" si="33"/>
        <v>1.1888200328822563E-2</v>
      </c>
      <c r="I107" s="159">
        <f t="shared" si="33"/>
        <v>6.1094842933719874E-3</v>
      </c>
      <c r="J107" s="159">
        <f t="shared" si="33"/>
        <v>3.2784971446916558E-3</v>
      </c>
      <c r="K107" s="159">
        <f t="shared" si="33"/>
        <v>1.8970532439610472E-3</v>
      </c>
      <c r="L107" s="159">
        <f t="shared" si="33"/>
        <v>8.6583455750017027E-4</v>
      </c>
      <c r="M107" s="159">
        <f t="shared" si="33"/>
        <v>4.8642390870796081E-4</v>
      </c>
      <c r="N107" s="158">
        <f t="shared" si="33"/>
        <v>1.848410853090251E-4</v>
      </c>
      <c r="O107" s="160">
        <f t="shared" si="33"/>
        <v>1.9456956348318433E-4</v>
      </c>
      <c r="P107" s="161">
        <f t="shared" si="33"/>
        <v>3.9886760514052787E-4</v>
      </c>
      <c r="U107" s="12"/>
      <c r="V107" s="12"/>
    </row>
    <row r="108" spans="1:27" ht="13.5" thickTop="1" x14ac:dyDescent="0.2">
      <c r="U108" s="12"/>
      <c r="V108" s="12"/>
      <c r="W108" s="12"/>
      <c r="X108" s="12"/>
      <c r="Y108" s="12"/>
      <c r="Z108" s="12"/>
      <c r="AA108" s="12"/>
    </row>
    <row r="109" spans="1:27" x14ac:dyDescent="0.2">
      <c r="E109" s="162"/>
    </row>
    <row r="110" spans="1:27" x14ac:dyDescent="0.2">
      <c r="E110" s="162"/>
    </row>
    <row r="111" spans="1:27" x14ac:dyDescent="0.2">
      <c r="E111" s="162"/>
    </row>
    <row r="112" spans="1:27" x14ac:dyDescent="0.2">
      <c r="E112" s="162"/>
    </row>
    <row r="113" spans="5:5" x14ac:dyDescent="0.2">
      <c r="E113" s="162"/>
    </row>
    <row r="114" spans="5:5" x14ac:dyDescent="0.2">
      <c r="E114" s="162"/>
    </row>
    <row r="115" spans="5:5" x14ac:dyDescent="0.2">
      <c r="E115" s="162"/>
    </row>
    <row r="116" spans="5:5" x14ac:dyDescent="0.2">
      <c r="E116" s="162"/>
    </row>
    <row r="117" spans="5:5" x14ac:dyDescent="0.2">
      <c r="E117" s="162"/>
    </row>
    <row r="118" spans="5:5" x14ac:dyDescent="0.2">
      <c r="E118" s="162"/>
    </row>
    <row r="119" spans="5:5" x14ac:dyDescent="0.2">
      <c r="E119" s="162"/>
    </row>
    <row r="120" spans="5:5" x14ac:dyDescent="0.2">
      <c r="E120" s="162"/>
    </row>
    <row r="121" spans="5:5" x14ac:dyDescent="0.2">
      <c r="E121" s="162"/>
    </row>
    <row r="122" spans="5:5" x14ac:dyDescent="0.2">
      <c r="E122" s="162"/>
    </row>
    <row r="123" spans="5:5" x14ac:dyDescent="0.2">
      <c r="E123" s="162"/>
    </row>
    <row r="124" spans="5:5" x14ac:dyDescent="0.2">
      <c r="E124" s="162"/>
    </row>
    <row r="125" spans="5:5" x14ac:dyDescent="0.2">
      <c r="E125" s="162"/>
    </row>
    <row r="126" spans="5:5" x14ac:dyDescent="0.2">
      <c r="E126" s="162"/>
    </row>
    <row r="127" spans="5:5" x14ac:dyDescent="0.2">
      <c r="E127" s="162"/>
    </row>
    <row r="128" spans="5:5" x14ac:dyDescent="0.2">
      <c r="E128" s="162"/>
    </row>
    <row r="129" spans="5:7" x14ac:dyDescent="0.2">
      <c r="E129" s="162"/>
    </row>
    <row r="130" spans="5:7" x14ac:dyDescent="0.2">
      <c r="E130" s="162"/>
    </row>
    <row r="131" spans="5:7" x14ac:dyDescent="0.2">
      <c r="E131" s="162"/>
    </row>
    <row r="132" spans="5:7" x14ac:dyDescent="0.2">
      <c r="E132" s="162"/>
    </row>
    <row r="133" spans="5:7" x14ac:dyDescent="0.2">
      <c r="E133" s="162"/>
    </row>
    <row r="134" spans="5:7" x14ac:dyDescent="0.2">
      <c r="E134" s="162"/>
      <c r="G134" s="163"/>
    </row>
    <row r="135" spans="5:7" x14ac:dyDescent="0.2">
      <c r="E135" s="162"/>
    </row>
    <row r="167" spans="23:27" x14ac:dyDescent="0.2">
      <c r="W167" s="164"/>
      <c r="X167" s="164"/>
    </row>
    <row r="168" spans="23:27" x14ac:dyDescent="0.2">
      <c r="W168" s="164"/>
      <c r="X168" s="164"/>
    </row>
    <row r="169" spans="23:27" x14ac:dyDescent="0.2">
      <c r="W169" s="164"/>
      <c r="X169" s="164"/>
      <c r="Y169" s="165"/>
      <c r="Z169" s="165"/>
      <c r="AA169" s="165"/>
    </row>
    <row r="170" spans="23:27" x14ac:dyDescent="0.2">
      <c r="W170" s="164"/>
      <c r="X170" s="164"/>
    </row>
    <row r="171" spans="23:27" x14ac:dyDescent="0.2">
      <c r="W171" s="164"/>
      <c r="X171" s="164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3"/>
  <sheetViews>
    <sheetView workbookViewId="0">
      <pane ySplit="3" topLeftCell="A4" activePane="bottomLeft" state="frozen"/>
      <selection pane="bottomLeft" sqref="A1:M1"/>
    </sheetView>
  </sheetViews>
  <sheetFormatPr defaultRowHeight="12.75" x14ac:dyDescent="0.2"/>
  <cols>
    <col min="1" max="2" width="2.28515625" style="16" customWidth="1"/>
    <col min="3" max="3" width="24" style="16" customWidth="1"/>
    <col min="4" max="4" width="8.7109375" style="271" customWidth="1"/>
    <col min="5" max="5" width="10.5703125" style="271" customWidth="1"/>
    <col min="6" max="6" width="7.5703125" style="271" customWidth="1"/>
    <col min="7" max="7" width="15" style="271" customWidth="1"/>
    <col min="8" max="8" width="19.7109375" style="272" customWidth="1"/>
    <col min="9" max="9" width="20.7109375" style="273" customWidth="1"/>
    <col min="10" max="10" width="16.7109375" style="273" customWidth="1"/>
    <col min="11" max="11" width="7.42578125" style="271" customWidth="1"/>
    <col min="12" max="12" width="8.85546875" style="271" customWidth="1"/>
    <col min="13" max="13" width="14.7109375" style="274" customWidth="1"/>
    <col min="14" max="14" width="9.85546875" style="166" customWidth="1"/>
    <col min="15" max="15" width="7.85546875" style="16" customWidth="1"/>
    <col min="16" max="16" width="7.7109375" style="16" customWidth="1"/>
    <col min="17" max="17" width="7.5703125" style="16" customWidth="1"/>
    <col min="18" max="18" width="7.42578125" style="16" customWidth="1"/>
    <col min="19" max="21" width="9.140625" style="16"/>
    <col min="22" max="22" width="10.140625" style="16" bestFit="1" customWidth="1"/>
    <col min="23" max="256" width="9.140625" style="16"/>
    <col min="257" max="258" width="2.28515625" style="16" customWidth="1"/>
    <col min="259" max="259" width="24" style="16" customWidth="1"/>
    <col min="260" max="260" width="8.7109375" style="16" customWidth="1"/>
    <col min="261" max="261" width="10.5703125" style="16" customWidth="1"/>
    <col min="262" max="262" width="7.5703125" style="16" customWidth="1"/>
    <col min="263" max="263" width="15" style="16" customWidth="1"/>
    <col min="264" max="264" width="19.7109375" style="16" customWidth="1"/>
    <col min="265" max="265" width="20.7109375" style="16" customWidth="1"/>
    <col min="266" max="266" width="16.7109375" style="16" customWidth="1"/>
    <col min="267" max="267" width="7.42578125" style="16" customWidth="1"/>
    <col min="268" max="268" width="8.85546875" style="16" customWidth="1"/>
    <col min="269" max="269" width="14.7109375" style="16" customWidth="1"/>
    <col min="270" max="270" width="9.85546875" style="16" customWidth="1"/>
    <col min="271" max="271" width="7.85546875" style="16" customWidth="1"/>
    <col min="272" max="272" width="7.7109375" style="16" customWidth="1"/>
    <col min="273" max="273" width="7.5703125" style="16" customWidth="1"/>
    <col min="274" max="274" width="7.42578125" style="16" customWidth="1"/>
    <col min="275" max="277" width="9.140625" style="16"/>
    <col min="278" max="278" width="10.140625" style="16" bestFit="1" customWidth="1"/>
    <col min="279" max="512" width="9.140625" style="16"/>
    <col min="513" max="514" width="2.28515625" style="16" customWidth="1"/>
    <col min="515" max="515" width="24" style="16" customWidth="1"/>
    <col min="516" max="516" width="8.7109375" style="16" customWidth="1"/>
    <col min="517" max="517" width="10.5703125" style="16" customWidth="1"/>
    <col min="518" max="518" width="7.5703125" style="16" customWidth="1"/>
    <col min="519" max="519" width="15" style="16" customWidth="1"/>
    <col min="520" max="520" width="19.7109375" style="16" customWidth="1"/>
    <col min="521" max="521" width="20.7109375" style="16" customWidth="1"/>
    <col min="522" max="522" width="16.7109375" style="16" customWidth="1"/>
    <col min="523" max="523" width="7.42578125" style="16" customWidth="1"/>
    <col min="524" max="524" width="8.85546875" style="16" customWidth="1"/>
    <col min="525" max="525" width="14.7109375" style="16" customWidth="1"/>
    <col min="526" max="526" width="9.85546875" style="16" customWidth="1"/>
    <col min="527" max="527" width="7.85546875" style="16" customWidth="1"/>
    <col min="528" max="528" width="7.7109375" style="16" customWidth="1"/>
    <col min="529" max="529" width="7.5703125" style="16" customWidth="1"/>
    <col min="530" max="530" width="7.42578125" style="16" customWidth="1"/>
    <col min="531" max="533" width="9.140625" style="16"/>
    <col min="534" max="534" width="10.140625" style="16" bestFit="1" customWidth="1"/>
    <col min="535" max="768" width="9.140625" style="16"/>
    <col min="769" max="770" width="2.28515625" style="16" customWidth="1"/>
    <col min="771" max="771" width="24" style="16" customWidth="1"/>
    <col min="772" max="772" width="8.7109375" style="16" customWidth="1"/>
    <col min="773" max="773" width="10.5703125" style="16" customWidth="1"/>
    <col min="774" max="774" width="7.5703125" style="16" customWidth="1"/>
    <col min="775" max="775" width="15" style="16" customWidth="1"/>
    <col min="776" max="776" width="19.7109375" style="16" customWidth="1"/>
    <col min="777" max="777" width="20.7109375" style="16" customWidth="1"/>
    <col min="778" max="778" width="16.7109375" style="16" customWidth="1"/>
    <col min="779" max="779" width="7.42578125" style="16" customWidth="1"/>
    <col min="780" max="780" width="8.85546875" style="16" customWidth="1"/>
    <col min="781" max="781" width="14.7109375" style="16" customWidth="1"/>
    <col min="782" max="782" width="9.85546875" style="16" customWidth="1"/>
    <col min="783" max="783" width="7.85546875" style="16" customWidth="1"/>
    <col min="784" max="784" width="7.7109375" style="16" customWidth="1"/>
    <col min="785" max="785" width="7.5703125" style="16" customWidth="1"/>
    <col min="786" max="786" width="7.42578125" style="16" customWidth="1"/>
    <col min="787" max="789" width="9.140625" style="16"/>
    <col min="790" max="790" width="10.140625" style="16" bestFit="1" customWidth="1"/>
    <col min="791" max="1024" width="9.140625" style="16"/>
    <col min="1025" max="1026" width="2.28515625" style="16" customWidth="1"/>
    <col min="1027" max="1027" width="24" style="16" customWidth="1"/>
    <col min="1028" max="1028" width="8.7109375" style="16" customWidth="1"/>
    <col min="1029" max="1029" width="10.5703125" style="16" customWidth="1"/>
    <col min="1030" max="1030" width="7.5703125" style="16" customWidth="1"/>
    <col min="1031" max="1031" width="15" style="16" customWidth="1"/>
    <col min="1032" max="1032" width="19.7109375" style="16" customWidth="1"/>
    <col min="1033" max="1033" width="20.7109375" style="16" customWidth="1"/>
    <col min="1034" max="1034" width="16.7109375" style="16" customWidth="1"/>
    <col min="1035" max="1035" width="7.42578125" style="16" customWidth="1"/>
    <col min="1036" max="1036" width="8.85546875" style="16" customWidth="1"/>
    <col min="1037" max="1037" width="14.7109375" style="16" customWidth="1"/>
    <col min="1038" max="1038" width="9.85546875" style="16" customWidth="1"/>
    <col min="1039" max="1039" width="7.85546875" style="16" customWidth="1"/>
    <col min="1040" max="1040" width="7.7109375" style="16" customWidth="1"/>
    <col min="1041" max="1041" width="7.5703125" style="16" customWidth="1"/>
    <col min="1042" max="1042" width="7.42578125" style="16" customWidth="1"/>
    <col min="1043" max="1045" width="9.140625" style="16"/>
    <col min="1046" max="1046" width="10.140625" style="16" bestFit="1" customWidth="1"/>
    <col min="1047" max="1280" width="9.140625" style="16"/>
    <col min="1281" max="1282" width="2.28515625" style="16" customWidth="1"/>
    <col min="1283" max="1283" width="24" style="16" customWidth="1"/>
    <col min="1284" max="1284" width="8.7109375" style="16" customWidth="1"/>
    <col min="1285" max="1285" width="10.5703125" style="16" customWidth="1"/>
    <col min="1286" max="1286" width="7.5703125" style="16" customWidth="1"/>
    <col min="1287" max="1287" width="15" style="16" customWidth="1"/>
    <col min="1288" max="1288" width="19.7109375" style="16" customWidth="1"/>
    <col min="1289" max="1289" width="20.7109375" style="16" customWidth="1"/>
    <col min="1290" max="1290" width="16.7109375" style="16" customWidth="1"/>
    <col min="1291" max="1291" width="7.42578125" style="16" customWidth="1"/>
    <col min="1292" max="1292" width="8.85546875" style="16" customWidth="1"/>
    <col min="1293" max="1293" width="14.7109375" style="16" customWidth="1"/>
    <col min="1294" max="1294" width="9.85546875" style="16" customWidth="1"/>
    <col min="1295" max="1295" width="7.85546875" style="16" customWidth="1"/>
    <col min="1296" max="1296" width="7.7109375" style="16" customWidth="1"/>
    <col min="1297" max="1297" width="7.5703125" style="16" customWidth="1"/>
    <col min="1298" max="1298" width="7.42578125" style="16" customWidth="1"/>
    <col min="1299" max="1301" width="9.140625" style="16"/>
    <col min="1302" max="1302" width="10.140625" style="16" bestFit="1" customWidth="1"/>
    <col min="1303" max="1536" width="9.140625" style="16"/>
    <col min="1537" max="1538" width="2.28515625" style="16" customWidth="1"/>
    <col min="1539" max="1539" width="24" style="16" customWidth="1"/>
    <col min="1540" max="1540" width="8.7109375" style="16" customWidth="1"/>
    <col min="1541" max="1541" width="10.5703125" style="16" customWidth="1"/>
    <col min="1542" max="1542" width="7.5703125" style="16" customWidth="1"/>
    <col min="1543" max="1543" width="15" style="16" customWidth="1"/>
    <col min="1544" max="1544" width="19.7109375" style="16" customWidth="1"/>
    <col min="1545" max="1545" width="20.7109375" style="16" customWidth="1"/>
    <col min="1546" max="1546" width="16.7109375" style="16" customWidth="1"/>
    <col min="1547" max="1547" width="7.42578125" style="16" customWidth="1"/>
    <col min="1548" max="1548" width="8.85546875" style="16" customWidth="1"/>
    <col min="1549" max="1549" width="14.7109375" style="16" customWidth="1"/>
    <col min="1550" max="1550" width="9.85546875" style="16" customWidth="1"/>
    <col min="1551" max="1551" width="7.85546875" style="16" customWidth="1"/>
    <col min="1552" max="1552" width="7.7109375" style="16" customWidth="1"/>
    <col min="1553" max="1553" width="7.5703125" style="16" customWidth="1"/>
    <col min="1554" max="1554" width="7.42578125" style="16" customWidth="1"/>
    <col min="1555" max="1557" width="9.140625" style="16"/>
    <col min="1558" max="1558" width="10.140625" style="16" bestFit="1" customWidth="1"/>
    <col min="1559" max="1792" width="9.140625" style="16"/>
    <col min="1793" max="1794" width="2.28515625" style="16" customWidth="1"/>
    <col min="1795" max="1795" width="24" style="16" customWidth="1"/>
    <col min="1796" max="1796" width="8.7109375" style="16" customWidth="1"/>
    <col min="1797" max="1797" width="10.5703125" style="16" customWidth="1"/>
    <col min="1798" max="1798" width="7.5703125" style="16" customWidth="1"/>
    <col min="1799" max="1799" width="15" style="16" customWidth="1"/>
    <col min="1800" max="1800" width="19.7109375" style="16" customWidth="1"/>
    <col min="1801" max="1801" width="20.7109375" style="16" customWidth="1"/>
    <col min="1802" max="1802" width="16.7109375" style="16" customWidth="1"/>
    <col min="1803" max="1803" width="7.42578125" style="16" customWidth="1"/>
    <col min="1804" max="1804" width="8.85546875" style="16" customWidth="1"/>
    <col min="1805" max="1805" width="14.7109375" style="16" customWidth="1"/>
    <col min="1806" max="1806" width="9.85546875" style="16" customWidth="1"/>
    <col min="1807" max="1807" width="7.85546875" style="16" customWidth="1"/>
    <col min="1808" max="1808" width="7.7109375" style="16" customWidth="1"/>
    <col min="1809" max="1809" width="7.5703125" style="16" customWidth="1"/>
    <col min="1810" max="1810" width="7.42578125" style="16" customWidth="1"/>
    <col min="1811" max="1813" width="9.140625" style="16"/>
    <col min="1814" max="1814" width="10.140625" style="16" bestFit="1" customWidth="1"/>
    <col min="1815" max="2048" width="9.140625" style="16"/>
    <col min="2049" max="2050" width="2.28515625" style="16" customWidth="1"/>
    <col min="2051" max="2051" width="24" style="16" customWidth="1"/>
    <col min="2052" max="2052" width="8.7109375" style="16" customWidth="1"/>
    <col min="2053" max="2053" width="10.5703125" style="16" customWidth="1"/>
    <col min="2054" max="2054" width="7.5703125" style="16" customWidth="1"/>
    <col min="2055" max="2055" width="15" style="16" customWidth="1"/>
    <col min="2056" max="2056" width="19.7109375" style="16" customWidth="1"/>
    <col min="2057" max="2057" width="20.7109375" style="16" customWidth="1"/>
    <col min="2058" max="2058" width="16.7109375" style="16" customWidth="1"/>
    <col min="2059" max="2059" width="7.42578125" style="16" customWidth="1"/>
    <col min="2060" max="2060" width="8.85546875" style="16" customWidth="1"/>
    <col min="2061" max="2061" width="14.7109375" style="16" customWidth="1"/>
    <col min="2062" max="2062" width="9.85546875" style="16" customWidth="1"/>
    <col min="2063" max="2063" width="7.85546875" style="16" customWidth="1"/>
    <col min="2064" max="2064" width="7.7109375" style="16" customWidth="1"/>
    <col min="2065" max="2065" width="7.5703125" style="16" customWidth="1"/>
    <col min="2066" max="2066" width="7.42578125" style="16" customWidth="1"/>
    <col min="2067" max="2069" width="9.140625" style="16"/>
    <col min="2070" max="2070" width="10.140625" style="16" bestFit="1" customWidth="1"/>
    <col min="2071" max="2304" width="9.140625" style="16"/>
    <col min="2305" max="2306" width="2.28515625" style="16" customWidth="1"/>
    <col min="2307" max="2307" width="24" style="16" customWidth="1"/>
    <col min="2308" max="2308" width="8.7109375" style="16" customWidth="1"/>
    <col min="2309" max="2309" width="10.5703125" style="16" customWidth="1"/>
    <col min="2310" max="2310" width="7.5703125" style="16" customWidth="1"/>
    <col min="2311" max="2311" width="15" style="16" customWidth="1"/>
    <col min="2312" max="2312" width="19.7109375" style="16" customWidth="1"/>
    <col min="2313" max="2313" width="20.7109375" style="16" customWidth="1"/>
    <col min="2314" max="2314" width="16.7109375" style="16" customWidth="1"/>
    <col min="2315" max="2315" width="7.42578125" style="16" customWidth="1"/>
    <col min="2316" max="2316" width="8.85546875" style="16" customWidth="1"/>
    <col min="2317" max="2317" width="14.7109375" style="16" customWidth="1"/>
    <col min="2318" max="2318" width="9.85546875" style="16" customWidth="1"/>
    <col min="2319" max="2319" width="7.85546875" style="16" customWidth="1"/>
    <col min="2320" max="2320" width="7.7109375" style="16" customWidth="1"/>
    <col min="2321" max="2321" width="7.5703125" style="16" customWidth="1"/>
    <col min="2322" max="2322" width="7.42578125" style="16" customWidth="1"/>
    <col min="2323" max="2325" width="9.140625" style="16"/>
    <col min="2326" max="2326" width="10.140625" style="16" bestFit="1" customWidth="1"/>
    <col min="2327" max="2560" width="9.140625" style="16"/>
    <col min="2561" max="2562" width="2.28515625" style="16" customWidth="1"/>
    <col min="2563" max="2563" width="24" style="16" customWidth="1"/>
    <col min="2564" max="2564" width="8.7109375" style="16" customWidth="1"/>
    <col min="2565" max="2565" width="10.5703125" style="16" customWidth="1"/>
    <col min="2566" max="2566" width="7.5703125" style="16" customWidth="1"/>
    <col min="2567" max="2567" width="15" style="16" customWidth="1"/>
    <col min="2568" max="2568" width="19.7109375" style="16" customWidth="1"/>
    <col min="2569" max="2569" width="20.7109375" style="16" customWidth="1"/>
    <col min="2570" max="2570" width="16.7109375" style="16" customWidth="1"/>
    <col min="2571" max="2571" width="7.42578125" style="16" customWidth="1"/>
    <col min="2572" max="2572" width="8.85546875" style="16" customWidth="1"/>
    <col min="2573" max="2573" width="14.7109375" style="16" customWidth="1"/>
    <col min="2574" max="2574" width="9.85546875" style="16" customWidth="1"/>
    <col min="2575" max="2575" width="7.85546875" style="16" customWidth="1"/>
    <col min="2576" max="2576" width="7.7109375" style="16" customWidth="1"/>
    <col min="2577" max="2577" width="7.5703125" style="16" customWidth="1"/>
    <col min="2578" max="2578" width="7.42578125" style="16" customWidth="1"/>
    <col min="2579" max="2581" width="9.140625" style="16"/>
    <col min="2582" max="2582" width="10.140625" style="16" bestFit="1" customWidth="1"/>
    <col min="2583" max="2816" width="9.140625" style="16"/>
    <col min="2817" max="2818" width="2.28515625" style="16" customWidth="1"/>
    <col min="2819" max="2819" width="24" style="16" customWidth="1"/>
    <col min="2820" max="2820" width="8.7109375" style="16" customWidth="1"/>
    <col min="2821" max="2821" width="10.5703125" style="16" customWidth="1"/>
    <col min="2822" max="2822" width="7.5703125" style="16" customWidth="1"/>
    <col min="2823" max="2823" width="15" style="16" customWidth="1"/>
    <col min="2824" max="2824" width="19.7109375" style="16" customWidth="1"/>
    <col min="2825" max="2825" width="20.7109375" style="16" customWidth="1"/>
    <col min="2826" max="2826" width="16.7109375" style="16" customWidth="1"/>
    <col min="2827" max="2827" width="7.42578125" style="16" customWidth="1"/>
    <col min="2828" max="2828" width="8.85546875" style="16" customWidth="1"/>
    <col min="2829" max="2829" width="14.7109375" style="16" customWidth="1"/>
    <col min="2830" max="2830" width="9.85546875" style="16" customWidth="1"/>
    <col min="2831" max="2831" width="7.85546875" style="16" customWidth="1"/>
    <col min="2832" max="2832" width="7.7109375" style="16" customWidth="1"/>
    <col min="2833" max="2833" width="7.5703125" style="16" customWidth="1"/>
    <col min="2834" max="2834" width="7.42578125" style="16" customWidth="1"/>
    <col min="2835" max="2837" width="9.140625" style="16"/>
    <col min="2838" max="2838" width="10.140625" style="16" bestFit="1" customWidth="1"/>
    <col min="2839" max="3072" width="9.140625" style="16"/>
    <col min="3073" max="3074" width="2.28515625" style="16" customWidth="1"/>
    <col min="3075" max="3075" width="24" style="16" customWidth="1"/>
    <col min="3076" max="3076" width="8.7109375" style="16" customWidth="1"/>
    <col min="3077" max="3077" width="10.5703125" style="16" customWidth="1"/>
    <col min="3078" max="3078" width="7.5703125" style="16" customWidth="1"/>
    <col min="3079" max="3079" width="15" style="16" customWidth="1"/>
    <col min="3080" max="3080" width="19.7109375" style="16" customWidth="1"/>
    <col min="3081" max="3081" width="20.7109375" style="16" customWidth="1"/>
    <col min="3082" max="3082" width="16.7109375" style="16" customWidth="1"/>
    <col min="3083" max="3083" width="7.42578125" style="16" customWidth="1"/>
    <col min="3084" max="3084" width="8.85546875" style="16" customWidth="1"/>
    <col min="3085" max="3085" width="14.7109375" style="16" customWidth="1"/>
    <col min="3086" max="3086" width="9.85546875" style="16" customWidth="1"/>
    <col min="3087" max="3087" width="7.85546875" style="16" customWidth="1"/>
    <col min="3088" max="3088" width="7.7109375" style="16" customWidth="1"/>
    <col min="3089" max="3089" width="7.5703125" style="16" customWidth="1"/>
    <col min="3090" max="3090" width="7.42578125" style="16" customWidth="1"/>
    <col min="3091" max="3093" width="9.140625" style="16"/>
    <col min="3094" max="3094" width="10.140625" style="16" bestFit="1" customWidth="1"/>
    <col min="3095" max="3328" width="9.140625" style="16"/>
    <col min="3329" max="3330" width="2.28515625" style="16" customWidth="1"/>
    <col min="3331" max="3331" width="24" style="16" customWidth="1"/>
    <col min="3332" max="3332" width="8.7109375" style="16" customWidth="1"/>
    <col min="3333" max="3333" width="10.5703125" style="16" customWidth="1"/>
    <col min="3334" max="3334" width="7.5703125" style="16" customWidth="1"/>
    <col min="3335" max="3335" width="15" style="16" customWidth="1"/>
    <col min="3336" max="3336" width="19.7109375" style="16" customWidth="1"/>
    <col min="3337" max="3337" width="20.7109375" style="16" customWidth="1"/>
    <col min="3338" max="3338" width="16.7109375" style="16" customWidth="1"/>
    <col min="3339" max="3339" width="7.42578125" style="16" customWidth="1"/>
    <col min="3340" max="3340" width="8.85546875" style="16" customWidth="1"/>
    <col min="3341" max="3341" width="14.7109375" style="16" customWidth="1"/>
    <col min="3342" max="3342" width="9.85546875" style="16" customWidth="1"/>
    <col min="3343" max="3343" width="7.85546875" style="16" customWidth="1"/>
    <col min="3344" max="3344" width="7.7109375" style="16" customWidth="1"/>
    <col min="3345" max="3345" width="7.5703125" style="16" customWidth="1"/>
    <col min="3346" max="3346" width="7.42578125" style="16" customWidth="1"/>
    <col min="3347" max="3349" width="9.140625" style="16"/>
    <col min="3350" max="3350" width="10.140625" style="16" bestFit="1" customWidth="1"/>
    <col min="3351" max="3584" width="9.140625" style="16"/>
    <col min="3585" max="3586" width="2.28515625" style="16" customWidth="1"/>
    <col min="3587" max="3587" width="24" style="16" customWidth="1"/>
    <col min="3588" max="3588" width="8.7109375" style="16" customWidth="1"/>
    <col min="3589" max="3589" width="10.5703125" style="16" customWidth="1"/>
    <col min="3590" max="3590" width="7.5703125" style="16" customWidth="1"/>
    <col min="3591" max="3591" width="15" style="16" customWidth="1"/>
    <col min="3592" max="3592" width="19.7109375" style="16" customWidth="1"/>
    <col min="3593" max="3593" width="20.7109375" style="16" customWidth="1"/>
    <col min="3594" max="3594" width="16.7109375" style="16" customWidth="1"/>
    <col min="3595" max="3595" width="7.42578125" style="16" customWidth="1"/>
    <col min="3596" max="3596" width="8.85546875" style="16" customWidth="1"/>
    <col min="3597" max="3597" width="14.7109375" style="16" customWidth="1"/>
    <col min="3598" max="3598" width="9.85546875" style="16" customWidth="1"/>
    <col min="3599" max="3599" width="7.85546875" style="16" customWidth="1"/>
    <col min="3600" max="3600" width="7.7109375" style="16" customWidth="1"/>
    <col min="3601" max="3601" width="7.5703125" style="16" customWidth="1"/>
    <col min="3602" max="3602" width="7.42578125" style="16" customWidth="1"/>
    <col min="3603" max="3605" width="9.140625" style="16"/>
    <col min="3606" max="3606" width="10.140625" style="16" bestFit="1" customWidth="1"/>
    <col min="3607" max="3840" width="9.140625" style="16"/>
    <col min="3841" max="3842" width="2.28515625" style="16" customWidth="1"/>
    <col min="3843" max="3843" width="24" style="16" customWidth="1"/>
    <col min="3844" max="3844" width="8.7109375" style="16" customWidth="1"/>
    <col min="3845" max="3845" width="10.5703125" style="16" customWidth="1"/>
    <col min="3846" max="3846" width="7.5703125" style="16" customWidth="1"/>
    <col min="3847" max="3847" width="15" style="16" customWidth="1"/>
    <col min="3848" max="3848" width="19.7109375" style="16" customWidth="1"/>
    <col min="3849" max="3849" width="20.7109375" style="16" customWidth="1"/>
    <col min="3850" max="3850" width="16.7109375" style="16" customWidth="1"/>
    <col min="3851" max="3851" width="7.42578125" style="16" customWidth="1"/>
    <col min="3852" max="3852" width="8.85546875" style="16" customWidth="1"/>
    <col min="3853" max="3853" width="14.7109375" style="16" customWidth="1"/>
    <col min="3854" max="3854" width="9.85546875" style="16" customWidth="1"/>
    <col min="3855" max="3855" width="7.85546875" style="16" customWidth="1"/>
    <col min="3856" max="3856" width="7.7109375" style="16" customWidth="1"/>
    <col min="3857" max="3857" width="7.5703125" style="16" customWidth="1"/>
    <col min="3858" max="3858" width="7.42578125" style="16" customWidth="1"/>
    <col min="3859" max="3861" width="9.140625" style="16"/>
    <col min="3862" max="3862" width="10.140625" style="16" bestFit="1" customWidth="1"/>
    <col min="3863" max="4096" width="9.140625" style="16"/>
    <col min="4097" max="4098" width="2.28515625" style="16" customWidth="1"/>
    <col min="4099" max="4099" width="24" style="16" customWidth="1"/>
    <col min="4100" max="4100" width="8.7109375" style="16" customWidth="1"/>
    <col min="4101" max="4101" width="10.5703125" style="16" customWidth="1"/>
    <col min="4102" max="4102" width="7.5703125" style="16" customWidth="1"/>
    <col min="4103" max="4103" width="15" style="16" customWidth="1"/>
    <col min="4104" max="4104" width="19.7109375" style="16" customWidth="1"/>
    <col min="4105" max="4105" width="20.7109375" style="16" customWidth="1"/>
    <col min="4106" max="4106" width="16.7109375" style="16" customWidth="1"/>
    <col min="4107" max="4107" width="7.42578125" style="16" customWidth="1"/>
    <col min="4108" max="4108" width="8.85546875" style="16" customWidth="1"/>
    <col min="4109" max="4109" width="14.7109375" style="16" customWidth="1"/>
    <col min="4110" max="4110" width="9.85546875" style="16" customWidth="1"/>
    <col min="4111" max="4111" width="7.85546875" style="16" customWidth="1"/>
    <col min="4112" max="4112" width="7.7109375" style="16" customWidth="1"/>
    <col min="4113" max="4113" width="7.5703125" style="16" customWidth="1"/>
    <col min="4114" max="4114" width="7.42578125" style="16" customWidth="1"/>
    <col min="4115" max="4117" width="9.140625" style="16"/>
    <col min="4118" max="4118" width="10.140625" style="16" bestFit="1" customWidth="1"/>
    <col min="4119" max="4352" width="9.140625" style="16"/>
    <col min="4353" max="4354" width="2.28515625" style="16" customWidth="1"/>
    <col min="4355" max="4355" width="24" style="16" customWidth="1"/>
    <col min="4356" max="4356" width="8.7109375" style="16" customWidth="1"/>
    <col min="4357" max="4357" width="10.5703125" style="16" customWidth="1"/>
    <col min="4358" max="4358" width="7.5703125" style="16" customWidth="1"/>
    <col min="4359" max="4359" width="15" style="16" customWidth="1"/>
    <col min="4360" max="4360" width="19.7109375" style="16" customWidth="1"/>
    <col min="4361" max="4361" width="20.7109375" style="16" customWidth="1"/>
    <col min="4362" max="4362" width="16.7109375" style="16" customWidth="1"/>
    <col min="4363" max="4363" width="7.42578125" style="16" customWidth="1"/>
    <col min="4364" max="4364" width="8.85546875" style="16" customWidth="1"/>
    <col min="4365" max="4365" width="14.7109375" style="16" customWidth="1"/>
    <col min="4366" max="4366" width="9.85546875" style="16" customWidth="1"/>
    <col min="4367" max="4367" width="7.85546875" style="16" customWidth="1"/>
    <col min="4368" max="4368" width="7.7109375" style="16" customWidth="1"/>
    <col min="4369" max="4369" width="7.5703125" style="16" customWidth="1"/>
    <col min="4370" max="4370" width="7.42578125" style="16" customWidth="1"/>
    <col min="4371" max="4373" width="9.140625" style="16"/>
    <col min="4374" max="4374" width="10.140625" style="16" bestFit="1" customWidth="1"/>
    <col min="4375" max="4608" width="9.140625" style="16"/>
    <col min="4609" max="4610" width="2.28515625" style="16" customWidth="1"/>
    <col min="4611" max="4611" width="24" style="16" customWidth="1"/>
    <col min="4612" max="4612" width="8.7109375" style="16" customWidth="1"/>
    <col min="4613" max="4613" width="10.5703125" style="16" customWidth="1"/>
    <col min="4614" max="4614" width="7.5703125" style="16" customWidth="1"/>
    <col min="4615" max="4615" width="15" style="16" customWidth="1"/>
    <col min="4616" max="4616" width="19.7109375" style="16" customWidth="1"/>
    <col min="4617" max="4617" width="20.7109375" style="16" customWidth="1"/>
    <col min="4618" max="4618" width="16.7109375" style="16" customWidth="1"/>
    <col min="4619" max="4619" width="7.42578125" style="16" customWidth="1"/>
    <col min="4620" max="4620" width="8.85546875" style="16" customWidth="1"/>
    <col min="4621" max="4621" width="14.7109375" style="16" customWidth="1"/>
    <col min="4622" max="4622" width="9.85546875" style="16" customWidth="1"/>
    <col min="4623" max="4623" width="7.85546875" style="16" customWidth="1"/>
    <col min="4624" max="4624" width="7.7109375" style="16" customWidth="1"/>
    <col min="4625" max="4625" width="7.5703125" style="16" customWidth="1"/>
    <col min="4626" max="4626" width="7.42578125" style="16" customWidth="1"/>
    <col min="4627" max="4629" width="9.140625" style="16"/>
    <col min="4630" max="4630" width="10.140625" style="16" bestFit="1" customWidth="1"/>
    <col min="4631" max="4864" width="9.140625" style="16"/>
    <col min="4865" max="4866" width="2.28515625" style="16" customWidth="1"/>
    <col min="4867" max="4867" width="24" style="16" customWidth="1"/>
    <col min="4868" max="4868" width="8.7109375" style="16" customWidth="1"/>
    <col min="4869" max="4869" width="10.5703125" style="16" customWidth="1"/>
    <col min="4870" max="4870" width="7.5703125" style="16" customWidth="1"/>
    <col min="4871" max="4871" width="15" style="16" customWidth="1"/>
    <col min="4872" max="4872" width="19.7109375" style="16" customWidth="1"/>
    <col min="4873" max="4873" width="20.7109375" style="16" customWidth="1"/>
    <col min="4874" max="4874" width="16.7109375" style="16" customWidth="1"/>
    <col min="4875" max="4875" width="7.42578125" style="16" customWidth="1"/>
    <col min="4876" max="4876" width="8.85546875" style="16" customWidth="1"/>
    <col min="4877" max="4877" width="14.7109375" style="16" customWidth="1"/>
    <col min="4878" max="4878" width="9.85546875" style="16" customWidth="1"/>
    <col min="4879" max="4879" width="7.85546875" style="16" customWidth="1"/>
    <col min="4880" max="4880" width="7.7109375" style="16" customWidth="1"/>
    <col min="4881" max="4881" width="7.5703125" style="16" customWidth="1"/>
    <col min="4882" max="4882" width="7.42578125" style="16" customWidth="1"/>
    <col min="4883" max="4885" width="9.140625" style="16"/>
    <col min="4886" max="4886" width="10.140625" style="16" bestFit="1" customWidth="1"/>
    <col min="4887" max="5120" width="9.140625" style="16"/>
    <col min="5121" max="5122" width="2.28515625" style="16" customWidth="1"/>
    <col min="5123" max="5123" width="24" style="16" customWidth="1"/>
    <col min="5124" max="5124" width="8.7109375" style="16" customWidth="1"/>
    <col min="5125" max="5125" width="10.5703125" style="16" customWidth="1"/>
    <col min="5126" max="5126" width="7.5703125" style="16" customWidth="1"/>
    <col min="5127" max="5127" width="15" style="16" customWidth="1"/>
    <col min="5128" max="5128" width="19.7109375" style="16" customWidth="1"/>
    <col min="5129" max="5129" width="20.7109375" style="16" customWidth="1"/>
    <col min="5130" max="5130" width="16.7109375" style="16" customWidth="1"/>
    <col min="5131" max="5131" width="7.42578125" style="16" customWidth="1"/>
    <col min="5132" max="5132" width="8.85546875" style="16" customWidth="1"/>
    <col min="5133" max="5133" width="14.7109375" style="16" customWidth="1"/>
    <col min="5134" max="5134" width="9.85546875" style="16" customWidth="1"/>
    <col min="5135" max="5135" width="7.85546875" style="16" customWidth="1"/>
    <col min="5136" max="5136" width="7.7109375" style="16" customWidth="1"/>
    <col min="5137" max="5137" width="7.5703125" style="16" customWidth="1"/>
    <col min="5138" max="5138" width="7.42578125" style="16" customWidth="1"/>
    <col min="5139" max="5141" width="9.140625" style="16"/>
    <col min="5142" max="5142" width="10.140625" style="16" bestFit="1" customWidth="1"/>
    <col min="5143" max="5376" width="9.140625" style="16"/>
    <col min="5377" max="5378" width="2.28515625" style="16" customWidth="1"/>
    <col min="5379" max="5379" width="24" style="16" customWidth="1"/>
    <col min="5380" max="5380" width="8.7109375" style="16" customWidth="1"/>
    <col min="5381" max="5381" width="10.5703125" style="16" customWidth="1"/>
    <col min="5382" max="5382" width="7.5703125" style="16" customWidth="1"/>
    <col min="5383" max="5383" width="15" style="16" customWidth="1"/>
    <col min="5384" max="5384" width="19.7109375" style="16" customWidth="1"/>
    <col min="5385" max="5385" width="20.7109375" style="16" customWidth="1"/>
    <col min="5386" max="5386" width="16.7109375" style="16" customWidth="1"/>
    <col min="5387" max="5387" width="7.42578125" style="16" customWidth="1"/>
    <col min="5388" max="5388" width="8.85546875" style="16" customWidth="1"/>
    <col min="5389" max="5389" width="14.7109375" style="16" customWidth="1"/>
    <col min="5390" max="5390" width="9.85546875" style="16" customWidth="1"/>
    <col min="5391" max="5391" width="7.85546875" style="16" customWidth="1"/>
    <col min="5392" max="5392" width="7.7109375" style="16" customWidth="1"/>
    <col min="5393" max="5393" width="7.5703125" style="16" customWidth="1"/>
    <col min="5394" max="5394" width="7.42578125" style="16" customWidth="1"/>
    <col min="5395" max="5397" width="9.140625" style="16"/>
    <col min="5398" max="5398" width="10.140625" style="16" bestFit="1" customWidth="1"/>
    <col min="5399" max="5632" width="9.140625" style="16"/>
    <col min="5633" max="5634" width="2.28515625" style="16" customWidth="1"/>
    <col min="5635" max="5635" width="24" style="16" customWidth="1"/>
    <col min="5636" max="5636" width="8.7109375" style="16" customWidth="1"/>
    <col min="5637" max="5637" width="10.5703125" style="16" customWidth="1"/>
    <col min="5638" max="5638" width="7.5703125" style="16" customWidth="1"/>
    <col min="5639" max="5639" width="15" style="16" customWidth="1"/>
    <col min="5640" max="5640" width="19.7109375" style="16" customWidth="1"/>
    <col min="5641" max="5641" width="20.7109375" style="16" customWidth="1"/>
    <col min="5642" max="5642" width="16.7109375" style="16" customWidth="1"/>
    <col min="5643" max="5643" width="7.42578125" style="16" customWidth="1"/>
    <col min="5644" max="5644" width="8.85546875" style="16" customWidth="1"/>
    <col min="5645" max="5645" width="14.7109375" style="16" customWidth="1"/>
    <col min="5646" max="5646" width="9.85546875" style="16" customWidth="1"/>
    <col min="5647" max="5647" width="7.85546875" style="16" customWidth="1"/>
    <col min="5648" max="5648" width="7.7109375" style="16" customWidth="1"/>
    <col min="5649" max="5649" width="7.5703125" style="16" customWidth="1"/>
    <col min="5650" max="5650" width="7.42578125" style="16" customWidth="1"/>
    <col min="5651" max="5653" width="9.140625" style="16"/>
    <col min="5654" max="5654" width="10.140625" style="16" bestFit="1" customWidth="1"/>
    <col min="5655" max="5888" width="9.140625" style="16"/>
    <col min="5889" max="5890" width="2.28515625" style="16" customWidth="1"/>
    <col min="5891" max="5891" width="24" style="16" customWidth="1"/>
    <col min="5892" max="5892" width="8.7109375" style="16" customWidth="1"/>
    <col min="5893" max="5893" width="10.5703125" style="16" customWidth="1"/>
    <col min="5894" max="5894" width="7.5703125" style="16" customWidth="1"/>
    <col min="5895" max="5895" width="15" style="16" customWidth="1"/>
    <col min="5896" max="5896" width="19.7109375" style="16" customWidth="1"/>
    <col min="5897" max="5897" width="20.7109375" style="16" customWidth="1"/>
    <col min="5898" max="5898" width="16.7109375" style="16" customWidth="1"/>
    <col min="5899" max="5899" width="7.42578125" style="16" customWidth="1"/>
    <col min="5900" max="5900" width="8.85546875" style="16" customWidth="1"/>
    <col min="5901" max="5901" width="14.7109375" style="16" customWidth="1"/>
    <col min="5902" max="5902" width="9.85546875" style="16" customWidth="1"/>
    <col min="5903" max="5903" width="7.85546875" style="16" customWidth="1"/>
    <col min="5904" max="5904" width="7.7109375" style="16" customWidth="1"/>
    <col min="5905" max="5905" width="7.5703125" style="16" customWidth="1"/>
    <col min="5906" max="5906" width="7.42578125" style="16" customWidth="1"/>
    <col min="5907" max="5909" width="9.140625" style="16"/>
    <col min="5910" max="5910" width="10.140625" style="16" bestFit="1" customWidth="1"/>
    <col min="5911" max="6144" width="9.140625" style="16"/>
    <col min="6145" max="6146" width="2.28515625" style="16" customWidth="1"/>
    <col min="6147" max="6147" width="24" style="16" customWidth="1"/>
    <col min="6148" max="6148" width="8.7109375" style="16" customWidth="1"/>
    <col min="6149" max="6149" width="10.5703125" style="16" customWidth="1"/>
    <col min="6150" max="6150" width="7.5703125" style="16" customWidth="1"/>
    <col min="6151" max="6151" width="15" style="16" customWidth="1"/>
    <col min="6152" max="6152" width="19.7109375" style="16" customWidth="1"/>
    <col min="6153" max="6153" width="20.7109375" style="16" customWidth="1"/>
    <col min="6154" max="6154" width="16.7109375" style="16" customWidth="1"/>
    <col min="6155" max="6155" width="7.42578125" style="16" customWidth="1"/>
    <col min="6156" max="6156" width="8.85546875" style="16" customWidth="1"/>
    <col min="6157" max="6157" width="14.7109375" style="16" customWidth="1"/>
    <col min="6158" max="6158" width="9.85546875" style="16" customWidth="1"/>
    <col min="6159" max="6159" width="7.85546875" style="16" customWidth="1"/>
    <col min="6160" max="6160" width="7.7109375" style="16" customWidth="1"/>
    <col min="6161" max="6161" width="7.5703125" style="16" customWidth="1"/>
    <col min="6162" max="6162" width="7.42578125" style="16" customWidth="1"/>
    <col min="6163" max="6165" width="9.140625" style="16"/>
    <col min="6166" max="6166" width="10.140625" style="16" bestFit="1" customWidth="1"/>
    <col min="6167" max="6400" width="9.140625" style="16"/>
    <col min="6401" max="6402" width="2.28515625" style="16" customWidth="1"/>
    <col min="6403" max="6403" width="24" style="16" customWidth="1"/>
    <col min="6404" max="6404" width="8.7109375" style="16" customWidth="1"/>
    <col min="6405" max="6405" width="10.5703125" style="16" customWidth="1"/>
    <col min="6406" max="6406" width="7.5703125" style="16" customWidth="1"/>
    <col min="6407" max="6407" width="15" style="16" customWidth="1"/>
    <col min="6408" max="6408" width="19.7109375" style="16" customWidth="1"/>
    <col min="6409" max="6409" width="20.7109375" style="16" customWidth="1"/>
    <col min="6410" max="6410" width="16.7109375" style="16" customWidth="1"/>
    <col min="6411" max="6411" width="7.42578125" style="16" customWidth="1"/>
    <col min="6412" max="6412" width="8.85546875" style="16" customWidth="1"/>
    <col min="6413" max="6413" width="14.7109375" style="16" customWidth="1"/>
    <col min="6414" max="6414" width="9.85546875" style="16" customWidth="1"/>
    <col min="6415" max="6415" width="7.85546875" style="16" customWidth="1"/>
    <col min="6416" max="6416" width="7.7109375" style="16" customWidth="1"/>
    <col min="6417" max="6417" width="7.5703125" style="16" customWidth="1"/>
    <col min="6418" max="6418" width="7.42578125" style="16" customWidth="1"/>
    <col min="6419" max="6421" width="9.140625" style="16"/>
    <col min="6422" max="6422" width="10.140625" style="16" bestFit="1" customWidth="1"/>
    <col min="6423" max="6656" width="9.140625" style="16"/>
    <col min="6657" max="6658" width="2.28515625" style="16" customWidth="1"/>
    <col min="6659" max="6659" width="24" style="16" customWidth="1"/>
    <col min="6660" max="6660" width="8.7109375" style="16" customWidth="1"/>
    <col min="6661" max="6661" width="10.5703125" style="16" customWidth="1"/>
    <col min="6662" max="6662" width="7.5703125" style="16" customWidth="1"/>
    <col min="6663" max="6663" width="15" style="16" customWidth="1"/>
    <col min="6664" max="6664" width="19.7109375" style="16" customWidth="1"/>
    <col min="6665" max="6665" width="20.7109375" style="16" customWidth="1"/>
    <col min="6666" max="6666" width="16.7109375" style="16" customWidth="1"/>
    <col min="6667" max="6667" width="7.42578125" style="16" customWidth="1"/>
    <col min="6668" max="6668" width="8.85546875" style="16" customWidth="1"/>
    <col min="6669" max="6669" width="14.7109375" style="16" customWidth="1"/>
    <col min="6670" max="6670" width="9.85546875" style="16" customWidth="1"/>
    <col min="6671" max="6671" width="7.85546875" style="16" customWidth="1"/>
    <col min="6672" max="6672" width="7.7109375" style="16" customWidth="1"/>
    <col min="6673" max="6673" width="7.5703125" style="16" customWidth="1"/>
    <col min="6674" max="6674" width="7.42578125" style="16" customWidth="1"/>
    <col min="6675" max="6677" width="9.140625" style="16"/>
    <col min="6678" max="6678" width="10.140625" style="16" bestFit="1" customWidth="1"/>
    <col min="6679" max="6912" width="9.140625" style="16"/>
    <col min="6913" max="6914" width="2.28515625" style="16" customWidth="1"/>
    <col min="6915" max="6915" width="24" style="16" customWidth="1"/>
    <col min="6916" max="6916" width="8.7109375" style="16" customWidth="1"/>
    <col min="6917" max="6917" width="10.5703125" style="16" customWidth="1"/>
    <col min="6918" max="6918" width="7.5703125" style="16" customWidth="1"/>
    <col min="6919" max="6919" width="15" style="16" customWidth="1"/>
    <col min="6920" max="6920" width="19.7109375" style="16" customWidth="1"/>
    <col min="6921" max="6921" width="20.7109375" style="16" customWidth="1"/>
    <col min="6922" max="6922" width="16.7109375" style="16" customWidth="1"/>
    <col min="6923" max="6923" width="7.42578125" style="16" customWidth="1"/>
    <col min="6924" max="6924" width="8.85546875" style="16" customWidth="1"/>
    <col min="6925" max="6925" width="14.7109375" style="16" customWidth="1"/>
    <col min="6926" max="6926" width="9.85546875" style="16" customWidth="1"/>
    <col min="6927" max="6927" width="7.85546875" style="16" customWidth="1"/>
    <col min="6928" max="6928" width="7.7109375" style="16" customWidth="1"/>
    <col min="6929" max="6929" width="7.5703125" style="16" customWidth="1"/>
    <col min="6930" max="6930" width="7.42578125" style="16" customWidth="1"/>
    <col min="6931" max="6933" width="9.140625" style="16"/>
    <col min="6934" max="6934" width="10.140625" style="16" bestFit="1" customWidth="1"/>
    <col min="6935" max="7168" width="9.140625" style="16"/>
    <col min="7169" max="7170" width="2.28515625" style="16" customWidth="1"/>
    <col min="7171" max="7171" width="24" style="16" customWidth="1"/>
    <col min="7172" max="7172" width="8.7109375" style="16" customWidth="1"/>
    <col min="7173" max="7173" width="10.5703125" style="16" customWidth="1"/>
    <col min="7174" max="7174" width="7.5703125" style="16" customWidth="1"/>
    <col min="7175" max="7175" width="15" style="16" customWidth="1"/>
    <col min="7176" max="7176" width="19.7109375" style="16" customWidth="1"/>
    <col min="7177" max="7177" width="20.7109375" style="16" customWidth="1"/>
    <col min="7178" max="7178" width="16.7109375" style="16" customWidth="1"/>
    <col min="7179" max="7179" width="7.42578125" style="16" customWidth="1"/>
    <col min="7180" max="7180" width="8.85546875" style="16" customWidth="1"/>
    <col min="7181" max="7181" width="14.7109375" style="16" customWidth="1"/>
    <col min="7182" max="7182" width="9.85546875" style="16" customWidth="1"/>
    <col min="7183" max="7183" width="7.85546875" style="16" customWidth="1"/>
    <col min="7184" max="7184" width="7.7109375" style="16" customWidth="1"/>
    <col min="7185" max="7185" width="7.5703125" style="16" customWidth="1"/>
    <col min="7186" max="7186" width="7.42578125" style="16" customWidth="1"/>
    <col min="7187" max="7189" width="9.140625" style="16"/>
    <col min="7190" max="7190" width="10.140625" style="16" bestFit="1" customWidth="1"/>
    <col min="7191" max="7424" width="9.140625" style="16"/>
    <col min="7425" max="7426" width="2.28515625" style="16" customWidth="1"/>
    <col min="7427" max="7427" width="24" style="16" customWidth="1"/>
    <col min="7428" max="7428" width="8.7109375" style="16" customWidth="1"/>
    <col min="7429" max="7429" width="10.5703125" style="16" customWidth="1"/>
    <col min="7430" max="7430" width="7.5703125" style="16" customWidth="1"/>
    <col min="7431" max="7431" width="15" style="16" customWidth="1"/>
    <col min="7432" max="7432" width="19.7109375" style="16" customWidth="1"/>
    <col min="7433" max="7433" width="20.7109375" style="16" customWidth="1"/>
    <col min="7434" max="7434" width="16.7109375" style="16" customWidth="1"/>
    <col min="7435" max="7435" width="7.42578125" style="16" customWidth="1"/>
    <col min="7436" max="7436" width="8.85546875" style="16" customWidth="1"/>
    <col min="7437" max="7437" width="14.7109375" style="16" customWidth="1"/>
    <col min="7438" max="7438" width="9.85546875" style="16" customWidth="1"/>
    <col min="7439" max="7439" width="7.85546875" style="16" customWidth="1"/>
    <col min="7440" max="7440" width="7.7109375" style="16" customWidth="1"/>
    <col min="7441" max="7441" width="7.5703125" style="16" customWidth="1"/>
    <col min="7442" max="7442" width="7.42578125" style="16" customWidth="1"/>
    <col min="7443" max="7445" width="9.140625" style="16"/>
    <col min="7446" max="7446" width="10.140625" style="16" bestFit="1" customWidth="1"/>
    <col min="7447" max="7680" width="9.140625" style="16"/>
    <col min="7681" max="7682" width="2.28515625" style="16" customWidth="1"/>
    <col min="7683" max="7683" width="24" style="16" customWidth="1"/>
    <col min="7684" max="7684" width="8.7109375" style="16" customWidth="1"/>
    <col min="7685" max="7685" width="10.5703125" style="16" customWidth="1"/>
    <col min="7686" max="7686" width="7.5703125" style="16" customWidth="1"/>
    <col min="7687" max="7687" width="15" style="16" customWidth="1"/>
    <col min="7688" max="7688" width="19.7109375" style="16" customWidth="1"/>
    <col min="7689" max="7689" width="20.7109375" style="16" customWidth="1"/>
    <col min="7690" max="7690" width="16.7109375" style="16" customWidth="1"/>
    <col min="7691" max="7691" width="7.42578125" style="16" customWidth="1"/>
    <col min="7692" max="7692" width="8.85546875" style="16" customWidth="1"/>
    <col min="7693" max="7693" width="14.7109375" style="16" customWidth="1"/>
    <col min="7694" max="7694" width="9.85546875" style="16" customWidth="1"/>
    <col min="7695" max="7695" width="7.85546875" style="16" customWidth="1"/>
    <col min="7696" max="7696" width="7.7109375" style="16" customWidth="1"/>
    <col min="7697" max="7697" width="7.5703125" style="16" customWidth="1"/>
    <col min="7698" max="7698" width="7.42578125" style="16" customWidth="1"/>
    <col min="7699" max="7701" width="9.140625" style="16"/>
    <col min="7702" max="7702" width="10.140625" style="16" bestFit="1" customWidth="1"/>
    <col min="7703" max="7936" width="9.140625" style="16"/>
    <col min="7937" max="7938" width="2.28515625" style="16" customWidth="1"/>
    <col min="7939" max="7939" width="24" style="16" customWidth="1"/>
    <col min="7940" max="7940" width="8.7109375" style="16" customWidth="1"/>
    <col min="7941" max="7941" width="10.5703125" style="16" customWidth="1"/>
    <col min="7942" max="7942" width="7.5703125" style="16" customWidth="1"/>
    <col min="7943" max="7943" width="15" style="16" customWidth="1"/>
    <col min="7944" max="7944" width="19.7109375" style="16" customWidth="1"/>
    <col min="7945" max="7945" width="20.7109375" style="16" customWidth="1"/>
    <col min="7946" max="7946" width="16.7109375" style="16" customWidth="1"/>
    <col min="7947" max="7947" width="7.42578125" style="16" customWidth="1"/>
    <col min="7948" max="7948" width="8.85546875" style="16" customWidth="1"/>
    <col min="7949" max="7949" width="14.7109375" style="16" customWidth="1"/>
    <col min="7950" max="7950" width="9.85546875" style="16" customWidth="1"/>
    <col min="7951" max="7951" width="7.85546875" style="16" customWidth="1"/>
    <col min="7952" max="7952" width="7.7109375" style="16" customWidth="1"/>
    <col min="7953" max="7953" width="7.5703125" style="16" customWidth="1"/>
    <col min="7954" max="7954" width="7.42578125" style="16" customWidth="1"/>
    <col min="7955" max="7957" width="9.140625" style="16"/>
    <col min="7958" max="7958" width="10.140625" style="16" bestFit="1" customWidth="1"/>
    <col min="7959" max="8192" width="9.140625" style="16"/>
    <col min="8193" max="8194" width="2.28515625" style="16" customWidth="1"/>
    <col min="8195" max="8195" width="24" style="16" customWidth="1"/>
    <col min="8196" max="8196" width="8.7109375" style="16" customWidth="1"/>
    <col min="8197" max="8197" width="10.5703125" style="16" customWidth="1"/>
    <col min="8198" max="8198" width="7.5703125" style="16" customWidth="1"/>
    <col min="8199" max="8199" width="15" style="16" customWidth="1"/>
    <col min="8200" max="8200" width="19.7109375" style="16" customWidth="1"/>
    <col min="8201" max="8201" width="20.7109375" style="16" customWidth="1"/>
    <col min="8202" max="8202" width="16.7109375" style="16" customWidth="1"/>
    <col min="8203" max="8203" width="7.42578125" style="16" customWidth="1"/>
    <col min="8204" max="8204" width="8.85546875" style="16" customWidth="1"/>
    <col min="8205" max="8205" width="14.7109375" style="16" customWidth="1"/>
    <col min="8206" max="8206" width="9.85546875" style="16" customWidth="1"/>
    <col min="8207" max="8207" width="7.85546875" style="16" customWidth="1"/>
    <col min="8208" max="8208" width="7.7109375" style="16" customWidth="1"/>
    <col min="8209" max="8209" width="7.5703125" style="16" customWidth="1"/>
    <col min="8210" max="8210" width="7.42578125" style="16" customWidth="1"/>
    <col min="8211" max="8213" width="9.140625" style="16"/>
    <col min="8214" max="8214" width="10.140625" style="16" bestFit="1" customWidth="1"/>
    <col min="8215" max="8448" width="9.140625" style="16"/>
    <col min="8449" max="8450" width="2.28515625" style="16" customWidth="1"/>
    <col min="8451" max="8451" width="24" style="16" customWidth="1"/>
    <col min="8452" max="8452" width="8.7109375" style="16" customWidth="1"/>
    <col min="8453" max="8453" width="10.5703125" style="16" customWidth="1"/>
    <col min="8454" max="8454" width="7.5703125" style="16" customWidth="1"/>
    <col min="8455" max="8455" width="15" style="16" customWidth="1"/>
    <col min="8456" max="8456" width="19.7109375" style="16" customWidth="1"/>
    <col min="8457" max="8457" width="20.7109375" style="16" customWidth="1"/>
    <col min="8458" max="8458" width="16.7109375" style="16" customWidth="1"/>
    <col min="8459" max="8459" width="7.42578125" style="16" customWidth="1"/>
    <col min="8460" max="8460" width="8.85546875" style="16" customWidth="1"/>
    <col min="8461" max="8461" width="14.7109375" style="16" customWidth="1"/>
    <col min="8462" max="8462" width="9.85546875" style="16" customWidth="1"/>
    <col min="8463" max="8463" width="7.85546875" style="16" customWidth="1"/>
    <col min="8464" max="8464" width="7.7109375" style="16" customWidth="1"/>
    <col min="8465" max="8465" width="7.5703125" style="16" customWidth="1"/>
    <col min="8466" max="8466" width="7.42578125" style="16" customWidth="1"/>
    <col min="8467" max="8469" width="9.140625" style="16"/>
    <col min="8470" max="8470" width="10.140625" style="16" bestFit="1" customWidth="1"/>
    <col min="8471" max="8704" width="9.140625" style="16"/>
    <col min="8705" max="8706" width="2.28515625" style="16" customWidth="1"/>
    <col min="8707" max="8707" width="24" style="16" customWidth="1"/>
    <col min="8708" max="8708" width="8.7109375" style="16" customWidth="1"/>
    <col min="8709" max="8709" width="10.5703125" style="16" customWidth="1"/>
    <col min="8710" max="8710" width="7.5703125" style="16" customWidth="1"/>
    <col min="8711" max="8711" width="15" style="16" customWidth="1"/>
    <col min="8712" max="8712" width="19.7109375" style="16" customWidth="1"/>
    <col min="8713" max="8713" width="20.7109375" style="16" customWidth="1"/>
    <col min="8714" max="8714" width="16.7109375" style="16" customWidth="1"/>
    <col min="8715" max="8715" width="7.42578125" style="16" customWidth="1"/>
    <col min="8716" max="8716" width="8.85546875" style="16" customWidth="1"/>
    <col min="8717" max="8717" width="14.7109375" style="16" customWidth="1"/>
    <col min="8718" max="8718" width="9.85546875" style="16" customWidth="1"/>
    <col min="8719" max="8719" width="7.85546875" style="16" customWidth="1"/>
    <col min="8720" max="8720" width="7.7109375" style="16" customWidth="1"/>
    <col min="8721" max="8721" width="7.5703125" style="16" customWidth="1"/>
    <col min="8722" max="8722" width="7.42578125" style="16" customWidth="1"/>
    <col min="8723" max="8725" width="9.140625" style="16"/>
    <col min="8726" max="8726" width="10.140625" style="16" bestFit="1" customWidth="1"/>
    <col min="8727" max="8960" width="9.140625" style="16"/>
    <col min="8961" max="8962" width="2.28515625" style="16" customWidth="1"/>
    <col min="8963" max="8963" width="24" style="16" customWidth="1"/>
    <col min="8964" max="8964" width="8.7109375" style="16" customWidth="1"/>
    <col min="8965" max="8965" width="10.5703125" style="16" customWidth="1"/>
    <col min="8966" max="8966" width="7.5703125" style="16" customWidth="1"/>
    <col min="8967" max="8967" width="15" style="16" customWidth="1"/>
    <col min="8968" max="8968" width="19.7109375" style="16" customWidth="1"/>
    <col min="8969" max="8969" width="20.7109375" style="16" customWidth="1"/>
    <col min="8970" max="8970" width="16.7109375" style="16" customWidth="1"/>
    <col min="8971" max="8971" width="7.42578125" style="16" customWidth="1"/>
    <col min="8972" max="8972" width="8.85546875" style="16" customWidth="1"/>
    <col min="8973" max="8973" width="14.7109375" style="16" customWidth="1"/>
    <col min="8974" max="8974" width="9.85546875" style="16" customWidth="1"/>
    <col min="8975" max="8975" width="7.85546875" style="16" customWidth="1"/>
    <col min="8976" max="8976" width="7.7109375" style="16" customWidth="1"/>
    <col min="8977" max="8977" width="7.5703125" style="16" customWidth="1"/>
    <col min="8978" max="8978" width="7.42578125" style="16" customWidth="1"/>
    <col min="8979" max="8981" width="9.140625" style="16"/>
    <col min="8982" max="8982" width="10.140625" style="16" bestFit="1" customWidth="1"/>
    <col min="8983" max="9216" width="9.140625" style="16"/>
    <col min="9217" max="9218" width="2.28515625" style="16" customWidth="1"/>
    <col min="9219" max="9219" width="24" style="16" customWidth="1"/>
    <col min="9220" max="9220" width="8.7109375" style="16" customWidth="1"/>
    <col min="9221" max="9221" width="10.5703125" style="16" customWidth="1"/>
    <col min="9222" max="9222" width="7.5703125" style="16" customWidth="1"/>
    <col min="9223" max="9223" width="15" style="16" customWidth="1"/>
    <col min="9224" max="9224" width="19.7109375" style="16" customWidth="1"/>
    <col min="9225" max="9225" width="20.7109375" style="16" customWidth="1"/>
    <col min="9226" max="9226" width="16.7109375" style="16" customWidth="1"/>
    <col min="9227" max="9227" width="7.42578125" style="16" customWidth="1"/>
    <col min="9228" max="9228" width="8.85546875" style="16" customWidth="1"/>
    <col min="9229" max="9229" width="14.7109375" style="16" customWidth="1"/>
    <col min="9230" max="9230" width="9.85546875" style="16" customWidth="1"/>
    <col min="9231" max="9231" width="7.85546875" style="16" customWidth="1"/>
    <col min="9232" max="9232" width="7.7109375" style="16" customWidth="1"/>
    <col min="9233" max="9233" width="7.5703125" style="16" customWidth="1"/>
    <col min="9234" max="9234" width="7.42578125" style="16" customWidth="1"/>
    <col min="9235" max="9237" width="9.140625" style="16"/>
    <col min="9238" max="9238" width="10.140625" style="16" bestFit="1" customWidth="1"/>
    <col min="9239" max="9472" width="9.140625" style="16"/>
    <col min="9473" max="9474" width="2.28515625" style="16" customWidth="1"/>
    <col min="9475" max="9475" width="24" style="16" customWidth="1"/>
    <col min="9476" max="9476" width="8.7109375" style="16" customWidth="1"/>
    <col min="9477" max="9477" width="10.5703125" style="16" customWidth="1"/>
    <col min="9478" max="9478" width="7.5703125" style="16" customWidth="1"/>
    <col min="9479" max="9479" width="15" style="16" customWidth="1"/>
    <col min="9480" max="9480" width="19.7109375" style="16" customWidth="1"/>
    <col min="9481" max="9481" width="20.7109375" style="16" customWidth="1"/>
    <col min="9482" max="9482" width="16.7109375" style="16" customWidth="1"/>
    <col min="9483" max="9483" width="7.42578125" style="16" customWidth="1"/>
    <col min="9484" max="9484" width="8.85546875" style="16" customWidth="1"/>
    <col min="9485" max="9485" width="14.7109375" style="16" customWidth="1"/>
    <col min="9486" max="9486" width="9.85546875" style="16" customWidth="1"/>
    <col min="9487" max="9487" width="7.85546875" style="16" customWidth="1"/>
    <col min="9488" max="9488" width="7.7109375" style="16" customWidth="1"/>
    <col min="9489" max="9489" width="7.5703125" style="16" customWidth="1"/>
    <col min="9490" max="9490" width="7.42578125" style="16" customWidth="1"/>
    <col min="9491" max="9493" width="9.140625" style="16"/>
    <col min="9494" max="9494" width="10.140625" style="16" bestFit="1" customWidth="1"/>
    <col min="9495" max="9728" width="9.140625" style="16"/>
    <col min="9729" max="9730" width="2.28515625" style="16" customWidth="1"/>
    <col min="9731" max="9731" width="24" style="16" customWidth="1"/>
    <col min="9732" max="9732" width="8.7109375" style="16" customWidth="1"/>
    <col min="9733" max="9733" width="10.5703125" style="16" customWidth="1"/>
    <col min="9734" max="9734" width="7.5703125" style="16" customWidth="1"/>
    <col min="9735" max="9735" width="15" style="16" customWidth="1"/>
    <col min="9736" max="9736" width="19.7109375" style="16" customWidth="1"/>
    <col min="9737" max="9737" width="20.7109375" style="16" customWidth="1"/>
    <col min="9738" max="9738" width="16.7109375" style="16" customWidth="1"/>
    <col min="9739" max="9739" width="7.42578125" style="16" customWidth="1"/>
    <col min="9740" max="9740" width="8.85546875" style="16" customWidth="1"/>
    <col min="9741" max="9741" width="14.7109375" style="16" customWidth="1"/>
    <col min="9742" max="9742" width="9.85546875" style="16" customWidth="1"/>
    <col min="9743" max="9743" width="7.85546875" style="16" customWidth="1"/>
    <col min="9744" max="9744" width="7.7109375" style="16" customWidth="1"/>
    <col min="9745" max="9745" width="7.5703125" style="16" customWidth="1"/>
    <col min="9746" max="9746" width="7.42578125" style="16" customWidth="1"/>
    <col min="9747" max="9749" width="9.140625" style="16"/>
    <col min="9750" max="9750" width="10.140625" style="16" bestFit="1" customWidth="1"/>
    <col min="9751" max="9984" width="9.140625" style="16"/>
    <col min="9985" max="9986" width="2.28515625" style="16" customWidth="1"/>
    <col min="9987" max="9987" width="24" style="16" customWidth="1"/>
    <col min="9988" max="9988" width="8.7109375" style="16" customWidth="1"/>
    <col min="9989" max="9989" width="10.5703125" style="16" customWidth="1"/>
    <col min="9990" max="9990" width="7.5703125" style="16" customWidth="1"/>
    <col min="9991" max="9991" width="15" style="16" customWidth="1"/>
    <col min="9992" max="9992" width="19.7109375" style="16" customWidth="1"/>
    <col min="9993" max="9993" width="20.7109375" style="16" customWidth="1"/>
    <col min="9994" max="9994" width="16.7109375" style="16" customWidth="1"/>
    <col min="9995" max="9995" width="7.42578125" style="16" customWidth="1"/>
    <col min="9996" max="9996" width="8.85546875" style="16" customWidth="1"/>
    <col min="9997" max="9997" width="14.7109375" style="16" customWidth="1"/>
    <col min="9998" max="9998" width="9.85546875" style="16" customWidth="1"/>
    <col min="9999" max="9999" width="7.85546875" style="16" customWidth="1"/>
    <col min="10000" max="10000" width="7.7109375" style="16" customWidth="1"/>
    <col min="10001" max="10001" width="7.5703125" style="16" customWidth="1"/>
    <col min="10002" max="10002" width="7.42578125" style="16" customWidth="1"/>
    <col min="10003" max="10005" width="9.140625" style="16"/>
    <col min="10006" max="10006" width="10.140625" style="16" bestFit="1" customWidth="1"/>
    <col min="10007" max="10240" width="9.140625" style="16"/>
    <col min="10241" max="10242" width="2.28515625" style="16" customWidth="1"/>
    <col min="10243" max="10243" width="24" style="16" customWidth="1"/>
    <col min="10244" max="10244" width="8.7109375" style="16" customWidth="1"/>
    <col min="10245" max="10245" width="10.5703125" style="16" customWidth="1"/>
    <col min="10246" max="10246" width="7.5703125" style="16" customWidth="1"/>
    <col min="10247" max="10247" width="15" style="16" customWidth="1"/>
    <col min="10248" max="10248" width="19.7109375" style="16" customWidth="1"/>
    <col min="10249" max="10249" width="20.7109375" style="16" customWidth="1"/>
    <col min="10250" max="10250" width="16.7109375" style="16" customWidth="1"/>
    <col min="10251" max="10251" width="7.42578125" style="16" customWidth="1"/>
    <col min="10252" max="10252" width="8.85546875" style="16" customWidth="1"/>
    <col min="10253" max="10253" width="14.7109375" style="16" customWidth="1"/>
    <col min="10254" max="10254" width="9.85546875" style="16" customWidth="1"/>
    <col min="10255" max="10255" width="7.85546875" style="16" customWidth="1"/>
    <col min="10256" max="10256" width="7.7109375" style="16" customWidth="1"/>
    <col min="10257" max="10257" width="7.5703125" style="16" customWidth="1"/>
    <col min="10258" max="10258" width="7.42578125" style="16" customWidth="1"/>
    <col min="10259" max="10261" width="9.140625" style="16"/>
    <col min="10262" max="10262" width="10.140625" style="16" bestFit="1" customWidth="1"/>
    <col min="10263" max="10496" width="9.140625" style="16"/>
    <col min="10497" max="10498" width="2.28515625" style="16" customWidth="1"/>
    <col min="10499" max="10499" width="24" style="16" customWidth="1"/>
    <col min="10500" max="10500" width="8.7109375" style="16" customWidth="1"/>
    <col min="10501" max="10501" width="10.5703125" style="16" customWidth="1"/>
    <col min="10502" max="10502" width="7.5703125" style="16" customWidth="1"/>
    <col min="10503" max="10503" width="15" style="16" customWidth="1"/>
    <col min="10504" max="10504" width="19.7109375" style="16" customWidth="1"/>
    <col min="10505" max="10505" width="20.7109375" style="16" customWidth="1"/>
    <col min="10506" max="10506" width="16.7109375" style="16" customWidth="1"/>
    <col min="10507" max="10507" width="7.42578125" style="16" customWidth="1"/>
    <col min="10508" max="10508" width="8.85546875" style="16" customWidth="1"/>
    <col min="10509" max="10509" width="14.7109375" style="16" customWidth="1"/>
    <col min="10510" max="10510" width="9.85546875" style="16" customWidth="1"/>
    <col min="10511" max="10511" width="7.85546875" style="16" customWidth="1"/>
    <col min="10512" max="10512" width="7.7109375" style="16" customWidth="1"/>
    <col min="10513" max="10513" width="7.5703125" style="16" customWidth="1"/>
    <col min="10514" max="10514" width="7.42578125" style="16" customWidth="1"/>
    <col min="10515" max="10517" width="9.140625" style="16"/>
    <col min="10518" max="10518" width="10.140625" style="16" bestFit="1" customWidth="1"/>
    <col min="10519" max="10752" width="9.140625" style="16"/>
    <col min="10753" max="10754" width="2.28515625" style="16" customWidth="1"/>
    <col min="10755" max="10755" width="24" style="16" customWidth="1"/>
    <col min="10756" max="10756" width="8.7109375" style="16" customWidth="1"/>
    <col min="10757" max="10757" width="10.5703125" style="16" customWidth="1"/>
    <col min="10758" max="10758" width="7.5703125" style="16" customWidth="1"/>
    <col min="10759" max="10759" width="15" style="16" customWidth="1"/>
    <col min="10760" max="10760" width="19.7109375" style="16" customWidth="1"/>
    <col min="10761" max="10761" width="20.7109375" style="16" customWidth="1"/>
    <col min="10762" max="10762" width="16.7109375" style="16" customWidth="1"/>
    <col min="10763" max="10763" width="7.42578125" style="16" customWidth="1"/>
    <col min="10764" max="10764" width="8.85546875" style="16" customWidth="1"/>
    <col min="10765" max="10765" width="14.7109375" style="16" customWidth="1"/>
    <col min="10766" max="10766" width="9.85546875" style="16" customWidth="1"/>
    <col min="10767" max="10767" width="7.85546875" style="16" customWidth="1"/>
    <col min="10768" max="10768" width="7.7109375" style="16" customWidth="1"/>
    <col min="10769" max="10769" width="7.5703125" style="16" customWidth="1"/>
    <col min="10770" max="10770" width="7.42578125" style="16" customWidth="1"/>
    <col min="10771" max="10773" width="9.140625" style="16"/>
    <col min="10774" max="10774" width="10.140625" style="16" bestFit="1" customWidth="1"/>
    <col min="10775" max="11008" width="9.140625" style="16"/>
    <col min="11009" max="11010" width="2.28515625" style="16" customWidth="1"/>
    <col min="11011" max="11011" width="24" style="16" customWidth="1"/>
    <col min="11012" max="11012" width="8.7109375" style="16" customWidth="1"/>
    <col min="11013" max="11013" width="10.5703125" style="16" customWidth="1"/>
    <col min="11014" max="11014" width="7.5703125" style="16" customWidth="1"/>
    <col min="11015" max="11015" width="15" style="16" customWidth="1"/>
    <col min="11016" max="11016" width="19.7109375" style="16" customWidth="1"/>
    <col min="11017" max="11017" width="20.7109375" style="16" customWidth="1"/>
    <col min="11018" max="11018" width="16.7109375" style="16" customWidth="1"/>
    <col min="11019" max="11019" width="7.42578125" style="16" customWidth="1"/>
    <col min="11020" max="11020" width="8.85546875" style="16" customWidth="1"/>
    <col min="11021" max="11021" width="14.7109375" style="16" customWidth="1"/>
    <col min="11022" max="11022" width="9.85546875" style="16" customWidth="1"/>
    <col min="11023" max="11023" width="7.85546875" style="16" customWidth="1"/>
    <col min="11024" max="11024" width="7.7109375" style="16" customWidth="1"/>
    <col min="11025" max="11025" width="7.5703125" style="16" customWidth="1"/>
    <col min="11026" max="11026" width="7.42578125" style="16" customWidth="1"/>
    <col min="11027" max="11029" width="9.140625" style="16"/>
    <col min="11030" max="11030" width="10.140625" style="16" bestFit="1" customWidth="1"/>
    <col min="11031" max="11264" width="9.140625" style="16"/>
    <col min="11265" max="11266" width="2.28515625" style="16" customWidth="1"/>
    <col min="11267" max="11267" width="24" style="16" customWidth="1"/>
    <col min="11268" max="11268" width="8.7109375" style="16" customWidth="1"/>
    <col min="11269" max="11269" width="10.5703125" style="16" customWidth="1"/>
    <col min="11270" max="11270" width="7.5703125" style="16" customWidth="1"/>
    <col min="11271" max="11271" width="15" style="16" customWidth="1"/>
    <col min="11272" max="11272" width="19.7109375" style="16" customWidth="1"/>
    <col min="11273" max="11273" width="20.7109375" style="16" customWidth="1"/>
    <col min="11274" max="11274" width="16.7109375" style="16" customWidth="1"/>
    <col min="11275" max="11275" width="7.42578125" style="16" customWidth="1"/>
    <col min="11276" max="11276" width="8.85546875" style="16" customWidth="1"/>
    <col min="11277" max="11277" width="14.7109375" style="16" customWidth="1"/>
    <col min="11278" max="11278" width="9.85546875" style="16" customWidth="1"/>
    <col min="11279" max="11279" width="7.85546875" style="16" customWidth="1"/>
    <col min="11280" max="11280" width="7.7109375" style="16" customWidth="1"/>
    <col min="11281" max="11281" width="7.5703125" style="16" customWidth="1"/>
    <col min="11282" max="11282" width="7.42578125" style="16" customWidth="1"/>
    <col min="11283" max="11285" width="9.140625" style="16"/>
    <col min="11286" max="11286" width="10.140625" style="16" bestFit="1" customWidth="1"/>
    <col min="11287" max="11520" width="9.140625" style="16"/>
    <col min="11521" max="11522" width="2.28515625" style="16" customWidth="1"/>
    <col min="11523" max="11523" width="24" style="16" customWidth="1"/>
    <col min="11524" max="11524" width="8.7109375" style="16" customWidth="1"/>
    <col min="11525" max="11525" width="10.5703125" style="16" customWidth="1"/>
    <col min="11526" max="11526" width="7.5703125" style="16" customWidth="1"/>
    <col min="11527" max="11527" width="15" style="16" customWidth="1"/>
    <col min="11528" max="11528" width="19.7109375" style="16" customWidth="1"/>
    <col min="11529" max="11529" width="20.7109375" style="16" customWidth="1"/>
    <col min="11530" max="11530" width="16.7109375" style="16" customWidth="1"/>
    <col min="11531" max="11531" width="7.42578125" style="16" customWidth="1"/>
    <col min="11532" max="11532" width="8.85546875" style="16" customWidth="1"/>
    <col min="11533" max="11533" width="14.7109375" style="16" customWidth="1"/>
    <col min="11534" max="11534" width="9.85546875" style="16" customWidth="1"/>
    <col min="11535" max="11535" width="7.85546875" style="16" customWidth="1"/>
    <col min="11536" max="11536" width="7.7109375" style="16" customWidth="1"/>
    <col min="11537" max="11537" width="7.5703125" style="16" customWidth="1"/>
    <col min="11538" max="11538" width="7.42578125" style="16" customWidth="1"/>
    <col min="11539" max="11541" width="9.140625" style="16"/>
    <col min="11542" max="11542" width="10.140625" style="16" bestFit="1" customWidth="1"/>
    <col min="11543" max="11776" width="9.140625" style="16"/>
    <col min="11777" max="11778" width="2.28515625" style="16" customWidth="1"/>
    <col min="11779" max="11779" width="24" style="16" customWidth="1"/>
    <col min="11780" max="11780" width="8.7109375" style="16" customWidth="1"/>
    <col min="11781" max="11781" width="10.5703125" style="16" customWidth="1"/>
    <col min="11782" max="11782" width="7.5703125" style="16" customWidth="1"/>
    <col min="11783" max="11783" width="15" style="16" customWidth="1"/>
    <col min="11784" max="11784" width="19.7109375" style="16" customWidth="1"/>
    <col min="11785" max="11785" width="20.7109375" style="16" customWidth="1"/>
    <col min="11786" max="11786" width="16.7109375" style="16" customWidth="1"/>
    <col min="11787" max="11787" width="7.42578125" style="16" customWidth="1"/>
    <col min="11788" max="11788" width="8.85546875" style="16" customWidth="1"/>
    <col min="11789" max="11789" width="14.7109375" style="16" customWidth="1"/>
    <col min="11790" max="11790" width="9.85546875" style="16" customWidth="1"/>
    <col min="11791" max="11791" width="7.85546875" style="16" customWidth="1"/>
    <col min="11792" max="11792" width="7.7109375" style="16" customWidth="1"/>
    <col min="11793" max="11793" width="7.5703125" style="16" customWidth="1"/>
    <col min="11794" max="11794" width="7.42578125" style="16" customWidth="1"/>
    <col min="11795" max="11797" width="9.140625" style="16"/>
    <col min="11798" max="11798" width="10.140625" style="16" bestFit="1" customWidth="1"/>
    <col min="11799" max="12032" width="9.140625" style="16"/>
    <col min="12033" max="12034" width="2.28515625" style="16" customWidth="1"/>
    <col min="12035" max="12035" width="24" style="16" customWidth="1"/>
    <col min="12036" max="12036" width="8.7109375" style="16" customWidth="1"/>
    <col min="12037" max="12037" width="10.5703125" style="16" customWidth="1"/>
    <col min="12038" max="12038" width="7.5703125" style="16" customWidth="1"/>
    <col min="12039" max="12039" width="15" style="16" customWidth="1"/>
    <col min="12040" max="12040" width="19.7109375" style="16" customWidth="1"/>
    <col min="12041" max="12041" width="20.7109375" style="16" customWidth="1"/>
    <col min="12042" max="12042" width="16.7109375" style="16" customWidth="1"/>
    <col min="12043" max="12043" width="7.42578125" style="16" customWidth="1"/>
    <col min="12044" max="12044" width="8.85546875" style="16" customWidth="1"/>
    <col min="12045" max="12045" width="14.7109375" style="16" customWidth="1"/>
    <col min="12046" max="12046" width="9.85546875" style="16" customWidth="1"/>
    <col min="12047" max="12047" width="7.85546875" style="16" customWidth="1"/>
    <col min="12048" max="12048" width="7.7109375" style="16" customWidth="1"/>
    <col min="12049" max="12049" width="7.5703125" style="16" customWidth="1"/>
    <col min="12050" max="12050" width="7.42578125" style="16" customWidth="1"/>
    <col min="12051" max="12053" width="9.140625" style="16"/>
    <col min="12054" max="12054" width="10.140625" style="16" bestFit="1" customWidth="1"/>
    <col min="12055" max="12288" width="9.140625" style="16"/>
    <col min="12289" max="12290" width="2.28515625" style="16" customWidth="1"/>
    <col min="12291" max="12291" width="24" style="16" customWidth="1"/>
    <col min="12292" max="12292" width="8.7109375" style="16" customWidth="1"/>
    <col min="12293" max="12293" width="10.5703125" style="16" customWidth="1"/>
    <col min="12294" max="12294" width="7.5703125" style="16" customWidth="1"/>
    <col min="12295" max="12295" width="15" style="16" customWidth="1"/>
    <col min="12296" max="12296" width="19.7109375" style="16" customWidth="1"/>
    <col min="12297" max="12297" width="20.7109375" style="16" customWidth="1"/>
    <col min="12298" max="12298" width="16.7109375" style="16" customWidth="1"/>
    <col min="12299" max="12299" width="7.42578125" style="16" customWidth="1"/>
    <col min="12300" max="12300" width="8.85546875" style="16" customWidth="1"/>
    <col min="12301" max="12301" width="14.7109375" style="16" customWidth="1"/>
    <col min="12302" max="12302" width="9.85546875" style="16" customWidth="1"/>
    <col min="12303" max="12303" width="7.85546875" style="16" customWidth="1"/>
    <col min="12304" max="12304" width="7.7109375" style="16" customWidth="1"/>
    <col min="12305" max="12305" width="7.5703125" style="16" customWidth="1"/>
    <col min="12306" max="12306" width="7.42578125" style="16" customWidth="1"/>
    <col min="12307" max="12309" width="9.140625" style="16"/>
    <col min="12310" max="12310" width="10.140625" style="16" bestFit="1" customWidth="1"/>
    <col min="12311" max="12544" width="9.140625" style="16"/>
    <col min="12545" max="12546" width="2.28515625" style="16" customWidth="1"/>
    <col min="12547" max="12547" width="24" style="16" customWidth="1"/>
    <col min="12548" max="12548" width="8.7109375" style="16" customWidth="1"/>
    <col min="12549" max="12549" width="10.5703125" style="16" customWidth="1"/>
    <col min="12550" max="12550" width="7.5703125" style="16" customWidth="1"/>
    <col min="12551" max="12551" width="15" style="16" customWidth="1"/>
    <col min="12552" max="12552" width="19.7109375" style="16" customWidth="1"/>
    <col min="12553" max="12553" width="20.7109375" style="16" customWidth="1"/>
    <col min="12554" max="12554" width="16.7109375" style="16" customWidth="1"/>
    <col min="12555" max="12555" width="7.42578125" style="16" customWidth="1"/>
    <col min="12556" max="12556" width="8.85546875" style="16" customWidth="1"/>
    <col min="12557" max="12557" width="14.7109375" style="16" customWidth="1"/>
    <col min="12558" max="12558" width="9.85546875" style="16" customWidth="1"/>
    <col min="12559" max="12559" width="7.85546875" style="16" customWidth="1"/>
    <col min="12560" max="12560" width="7.7109375" style="16" customWidth="1"/>
    <col min="12561" max="12561" width="7.5703125" style="16" customWidth="1"/>
    <col min="12562" max="12562" width="7.42578125" style="16" customWidth="1"/>
    <col min="12563" max="12565" width="9.140625" style="16"/>
    <col min="12566" max="12566" width="10.140625" style="16" bestFit="1" customWidth="1"/>
    <col min="12567" max="12800" width="9.140625" style="16"/>
    <col min="12801" max="12802" width="2.28515625" style="16" customWidth="1"/>
    <col min="12803" max="12803" width="24" style="16" customWidth="1"/>
    <col min="12804" max="12804" width="8.7109375" style="16" customWidth="1"/>
    <col min="12805" max="12805" width="10.5703125" style="16" customWidth="1"/>
    <col min="12806" max="12806" width="7.5703125" style="16" customWidth="1"/>
    <col min="12807" max="12807" width="15" style="16" customWidth="1"/>
    <col min="12808" max="12808" width="19.7109375" style="16" customWidth="1"/>
    <col min="12809" max="12809" width="20.7109375" style="16" customWidth="1"/>
    <col min="12810" max="12810" width="16.7109375" style="16" customWidth="1"/>
    <col min="12811" max="12811" width="7.42578125" style="16" customWidth="1"/>
    <col min="12812" max="12812" width="8.85546875" style="16" customWidth="1"/>
    <col min="12813" max="12813" width="14.7109375" style="16" customWidth="1"/>
    <col min="12814" max="12814" width="9.85546875" style="16" customWidth="1"/>
    <col min="12815" max="12815" width="7.85546875" style="16" customWidth="1"/>
    <col min="12816" max="12816" width="7.7109375" style="16" customWidth="1"/>
    <col min="12817" max="12817" width="7.5703125" style="16" customWidth="1"/>
    <col min="12818" max="12818" width="7.42578125" style="16" customWidth="1"/>
    <col min="12819" max="12821" width="9.140625" style="16"/>
    <col min="12822" max="12822" width="10.140625" style="16" bestFit="1" customWidth="1"/>
    <col min="12823" max="13056" width="9.140625" style="16"/>
    <col min="13057" max="13058" width="2.28515625" style="16" customWidth="1"/>
    <col min="13059" max="13059" width="24" style="16" customWidth="1"/>
    <col min="13060" max="13060" width="8.7109375" style="16" customWidth="1"/>
    <col min="13061" max="13061" width="10.5703125" style="16" customWidth="1"/>
    <col min="13062" max="13062" width="7.5703125" style="16" customWidth="1"/>
    <col min="13063" max="13063" width="15" style="16" customWidth="1"/>
    <col min="13064" max="13064" width="19.7109375" style="16" customWidth="1"/>
    <col min="13065" max="13065" width="20.7109375" style="16" customWidth="1"/>
    <col min="13066" max="13066" width="16.7109375" style="16" customWidth="1"/>
    <col min="13067" max="13067" width="7.42578125" style="16" customWidth="1"/>
    <col min="13068" max="13068" width="8.85546875" style="16" customWidth="1"/>
    <col min="13069" max="13069" width="14.7109375" style="16" customWidth="1"/>
    <col min="13070" max="13070" width="9.85546875" style="16" customWidth="1"/>
    <col min="13071" max="13071" width="7.85546875" style="16" customWidth="1"/>
    <col min="13072" max="13072" width="7.7109375" style="16" customWidth="1"/>
    <col min="13073" max="13073" width="7.5703125" style="16" customWidth="1"/>
    <col min="13074" max="13074" width="7.42578125" style="16" customWidth="1"/>
    <col min="13075" max="13077" width="9.140625" style="16"/>
    <col min="13078" max="13078" width="10.140625" style="16" bestFit="1" customWidth="1"/>
    <col min="13079" max="13312" width="9.140625" style="16"/>
    <col min="13313" max="13314" width="2.28515625" style="16" customWidth="1"/>
    <col min="13315" max="13315" width="24" style="16" customWidth="1"/>
    <col min="13316" max="13316" width="8.7109375" style="16" customWidth="1"/>
    <col min="13317" max="13317" width="10.5703125" style="16" customWidth="1"/>
    <col min="13318" max="13318" width="7.5703125" style="16" customWidth="1"/>
    <col min="13319" max="13319" width="15" style="16" customWidth="1"/>
    <col min="13320" max="13320" width="19.7109375" style="16" customWidth="1"/>
    <col min="13321" max="13321" width="20.7109375" style="16" customWidth="1"/>
    <col min="13322" max="13322" width="16.7109375" style="16" customWidth="1"/>
    <col min="13323" max="13323" width="7.42578125" style="16" customWidth="1"/>
    <col min="13324" max="13324" width="8.85546875" style="16" customWidth="1"/>
    <col min="13325" max="13325" width="14.7109375" style="16" customWidth="1"/>
    <col min="13326" max="13326" width="9.85546875" style="16" customWidth="1"/>
    <col min="13327" max="13327" width="7.85546875" style="16" customWidth="1"/>
    <col min="13328" max="13328" width="7.7109375" style="16" customWidth="1"/>
    <col min="13329" max="13329" width="7.5703125" style="16" customWidth="1"/>
    <col min="13330" max="13330" width="7.42578125" style="16" customWidth="1"/>
    <col min="13331" max="13333" width="9.140625" style="16"/>
    <col min="13334" max="13334" width="10.140625" style="16" bestFit="1" customWidth="1"/>
    <col min="13335" max="13568" width="9.140625" style="16"/>
    <col min="13569" max="13570" width="2.28515625" style="16" customWidth="1"/>
    <col min="13571" max="13571" width="24" style="16" customWidth="1"/>
    <col min="13572" max="13572" width="8.7109375" style="16" customWidth="1"/>
    <col min="13573" max="13573" width="10.5703125" style="16" customWidth="1"/>
    <col min="13574" max="13574" width="7.5703125" style="16" customWidth="1"/>
    <col min="13575" max="13575" width="15" style="16" customWidth="1"/>
    <col min="13576" max="13576" width="19.7109375" style="16" customWidth="1"/>
    <col min="13577" max="13577" width="20.7109375" style="16" customWidth="1"/>
    <col min="13578" max="13578" width="16.7109375" style="16" customWidth="1"/>
    <col min="13579" max="13579" width="7.42578125" style="16" customWidth="1"/>
    <col min="13580" max="13580" width="8.85546875" style="16" customWidth="1"/>
    <col min="13581" max="13581" width="14.7109375" style="16" customWidth="1"/>
    <col min="13582" max="13582" width="9.85546875" style="16" customWidth="1"/>
    <col min="13583" max="13583" width="7.85546875" style="16" customWidth="1"/>
    <col min="13584" max="13584" width="7.7109375" style="16" customWidth="1"/>
    <col min="13585" max="13585" width="7.5703125" style="16" customWidth="1"/>
    <col min="13586" max="13586" width="7.42578125" style="16" customWidth="1"/>
    <col min="13587" max="13589" width="9.140625" style="16"/>
    <col min="13590" max="13590" width="10.140625" style="16" bestFit="1" customWidth="1"/>
    <col min="13591" max="13824" width="9.140625" style="16"/>
    <col min="13825" max="13826" width="2.28515625" style="16" customWidth="1"/>
    <col min="13827" max="13827" width="24" style="16" customWidth="1"/>
    <col min="13828" max="13828" width="8.7109375" style="16" customWidth="1"/>
    <col min="13829" max="13829" width="10.5703125" style="16" customWidth="1"/>
    <col min="13830" max="13830" width="7.5703125" style="16" customWidth="1"/>
    <col min="13831" max="13831" width="15" style="16" customWidth="1"/>
    <col min="13832" max="13832" width="19.7109375" style="16" customWidth="1"/>
    <col min="13833" max="13833" width="20.7109375" style="16" customWidth="1"/>
    <col min="13834" max="13834" width="16.7109375" style="16" customWidth="1"/>
    <col min="13835" max="13835" width="7.42578125" style="16" customWidth="1"/>
    <col min="13836" max="13836" width="8.85546875" style="16" customWidth="1"/>
    <col min="13837" max="13837" width="14.7109375" style="16" customWidth="1"/>
    <col min="13838" max="13838" width="9.85546875" style="16" customWidth="1"/>
    <col min="13839" max="13839" width="7.85546875" style="16" customWidth="1"/>
    <col min="13840" max="13840" width="7.7109375" style="16" customWidth="1"/>
    <col min="13841" max="13841" width="7.5703125" style="16" customWidth="1"/>
    <col min="13842" max="13842" width="7.42578125" style="16" customWidth="1"/>
    <col min="13843" max="13845" width="9.140625" style="16"/>
    <col min="13846" max="13846" width="10.140625" style="16" bestFit="1" customWidth="1"/>
    <col min="13847" max="14080" width="9.140625" style="16"/>
    <col min="14081" max="14082" width="2.28515625" style="16" customWidth="1"/>
    <col min="14083" max="14083" width="24" style="16" customWidth="1"/>
    <col min="14084" max="14084" width="8.7109375" style="16" customWidth="1"/>
    <col min="14085" max="14085" width="10.5703125" style="16" customWidth="1"/>
    <col min="14086" max="14086" width="7.5703125" style="16" customWidth="1"/>
    <col min="14087" max="14087" width="15" style="16" customWidth="1"/>
    <col min="14088" max="14088" width="19.7109375" style="16" customWidth="1"/>
    <col min="14089" max="14089" width="20.7109375" style="16" customWidth="1"/>
    <col min="14090" max="14090" width="16.7109375" style="16" customWidth="1"/>
    <col min="14091" max="14091" width="7.42578125" style="16" customWidth="1"/>
    <col min="14092" max="14092" width="8.85546875" style="16" customWidth="1"/>
    <col min="14093" max="14093" width="14.7109375" style="16" customWidth="1"/>
    <col min="14094" max="14094" width="9.85546875" style="16" customWidth="1"/>
    <col min="14095" max="14095" width="7.85546875" style="16" customWidth="1"/>
    <col min="14096" max="14096" width="7.7109375" style="16" customWidth="1"/>
    <col min="14097" max="14097" width="7.5703125" style="16" customWidth="1"/>
    <col min="14098" max="14098" width="7.42578125" style="16" customWidth="1"/>
    <col min="14099" max="14101" width="9.140625" style="16"/>
    <col min="14102" max="14102" width="10.140625" style="16" bestFit="1" customWidth="1"/>
    <col min="14103" max="14336" width="9.140625" style="16"/>
    <col min="14337" max="14338" width="2.28515625" style="16" customWidth="1"/>
    <col min="14339" max="14339" width="24" style="16" customWidth="1"/>
    <col min="14340" max="14340" width="8.7109375" style="16" customWidth="1"/>
    <col min="14341" max="14341" width="10.5703125" style="16" customWidth="1"/>
    <col min="14342" max="14342" width="7.5703125" style="16" customWidth="1"/>
    <col min="14343" max="14343" width="15" style="16" customWidth="1"/>
    <col min="14344" max="14344" width="19.7109375" style="16" customWidth="1"/>
    <col min="14345" max="14345" width="20.7109375" style="16" customWidth="1"/>
    <col min="14346" max="14346" width="16.7109375" style="16" customWidth="1"/>
    <col min="14347" max="14347" width="7.42578125" style="16" customWidth="1"/>
    <col min="14348" max="14348" width="8.85546875" style="16" customWidth="1"/>
    <col min="14349" max="14349" width="14.7109375" style="16" customWidth="1"/>
    <col min="14350" max="14350" width="9.85546875" style="16" customWidth="1"/>
    <col min="14351" max="14351" width="7.85546875" style="16" customWidth="1"/>
    <col min="14352" max="14352" width="7.7109375" style="16" customWidth="1"/>
    <col min="14353" max="14353" width="7.5703125" style="16" customWidth="1"/>
    <col min="14354" max="14354" width="7.42578125" style="16" customWidth="1"/>
    <col min="14355" max="14357" width="9.140625" style="16"/>
    <col min="14358" max="14358" width="10.140625" style="16" bestFit="1" customWidth="1"/>
    <col min="14359" max="14592" width="9.140625" style="16"/>
    <col min="14593" max="14594" width="2.28515625" style="16" customWidth="1"/>
    <col min="14595" max="14595" width="24" style="16" customWidth="1"/>
    <col min="14596" max="14596" width="8.7109375" style="16" customWidth="1"/>
    <col min="14597" max="14597" width="10.5703125" style="16" customWidth="1"/>
    <col min="14598" max="14598" width="7.5703125" style="16" customWidth="1"/>
    <col min="14599" max="14599" width="15" style="16" customWidth="1"/>
    <col min="14600" max="14600" width="19.7109375" style="16" customWidth="1"/>
    <col min="14601" max="14601" width="20.7109375" style="16" customWidth="1"/>
    <col min="14602" max="14602" width="16.7109375" style="16" customWidth="1"/>
    <col min="14603" max="14603" width="7.42578125" style="16" customWidth="1"/>
    <col min="14604" max="14604" width="8.85546875" style="16" customWidth="1"/>
    <col min="14605" max="14605" width="14.7109375" style="16" customWidth="1"/>
    <col min="14606" max="14606" width="9.85546875" style="16" customWidth="1"/>
    <col min="14607" max="14607" width="7.85546875" style="16" customWidth="1"/>
    <col min="14608" max="14608" width="7.7109375" style="16" customWidth="1"/>
    <col min="14609" max="14609" width="7.5703125" style="16" customWidth="1"/>
    <col min="14610" max="14610" width="7.42578125" style="16" customWidth="1"/>
    <col min="14611" max="14613" width="9.140625" style="16"/>
    <col min="14614" max="14614" width="10.140625" style="16" bestFit="1" customWidth="1"/>
    <col min="14615" max="14848" width="9.140625" style="16"/>
    <col min="14849" max="14850" width="2.28515625" style="16" customWidth="1"/>
    <col min="14851" max="14851" width="24" style="16" customWidth="1"/>
    <col min="14852" max="14852" width="8.7109375" style="16" customWidth="1"/>
    <col min="14853" max="14853" width="10.5703125" style="16" customWidth="1"/>
    <col min="14854" max="14854" width="7.5703125" style="16" customWidth="1"/>
    <col min="14855" max="14855" width="15" style="16" customWidth="1"/>
    <col min="14856" max="14856" width="19.7109375" style="16" customWidth="1"/>
    <col min="14857" max="14857" width="20.7109375" style="16" customWidth="1"/>
    <col min="14858" max="14858" width="16.7109375" style="16" customWidth="1"/>
    <col min="14859" max="14859" width="7.42578125" style="16" customWidth="1"/>
    <col min="14860" max="14860" width="8.85546875" style="16" customWidth="1"/>
    <col min="14861" max="14861" width="14.7109375" style="16" customWidth="1"/>
    <col min="14862" max="14862" width="9.85546875" style="16" customWidth="1"/>
    <col min="14863" max="14863" width="7.85546875" style="16" customWidth="1"/>
    <col min="14864" max="14864" width="7.7109375" style="16" customWidth="1"/>
    <col min="14865" max="14865" width="7.5703125" style="16" customWidth="1"/>
    <col min="14866" max="14866" width="7.42578125" style="16" customWidth="1"/>
    <col min="14867" max="14869" width="9.140625" style="16"/>
    <col min="14870" max="14870" width="10.140625" style="16" bestFit="1" customWidth="1"/>
    <col min="14871" max="15104" width="9.140625" style="16"/>
    <col min="15105" max="15106" width="2.28515625" style="16" customWidth="1"/>
    <col min="15107" max="15107" width="24" style="16" customWidth="1"/>
    <col min="15108" max="15108" width="8.7109375" style="16" customWidth="1"/>
    <col min="15109" max="15109" width="10.5703125" style="16" customWidth="1"/>
    <col min="15110" max="15110" width="7.5703125" style="16" customWidth="1"/>
    <col min="15111" max="15111" width="15" style="16" customWidth="1"/>
    <col min="15112" max="15112" width="19.7109375" style="16" customWidth="1"/>
    <col min="15113" max="15113" width="20.7109375" style="16" customWidth="1"/>
    <col min="15114" max="15114" width="16.7109375" style="16" customWidth="1"/>
    <col min="15115" max="15115" width="7.42578125" style="16" customWidth="1"/>
    <col min="15116" max="15116" width="8.85546875" style="16" customWidth="1"/>
    <col min="15117" max="15117" width="14.7109375" style="16" customWidth="1"/>
    <col min="15118" max="15118" width="9.85546875" style="16" customWidth="1"/>
    <col min="15119" max="15119" width="7.85546875" style="16" customWidth="1"/>
    <col min="15120" max="15120" width="7.7109375" style="16" customWidth="1"/>
    <col min="15121" max="15121" width="7.5703125" style="16" customWidth="1"/>
    <col min="15122" max="15122" width="7.42578125" style="16" customWidth="1"/>
    <col min="15123" max="15125" width="9.140625" style="16"/>
    <col min="15126" max="15126" width="10.140625" style="16" bestFit="1" customWidth="1"/>
    <col min="15127" max="15360" width="9.140625" style="16"/>
    <col min="15361" max="15362" width="2.28515625" style="16" customWidth="1"/>
    <col min="15363" max="15363" width="24" style="16" customWidth="1"/>
    <col min="15364" max="15364" width="8.7109375" style="16" customWidth="1"/>
    <col min="15365" max="15365" width="10.5703125" style="16" customWidth="1"/>
    <col min="15366" max="15366" width="7.5703125" style="16" customWidth="1"/>
    <col min="15367" max="15367" width="15" style="16" customWidth="1"/>
    <col min="15368" max="15368" width="19.7109375" style="16" customWidth="1"/>
    <col min="15369" max="15369" width="20.7109375" style="16" customWidth="1"/>
    <col min="15370" max="15370" width="16.7109375" style="16" customWidth="1"/>
    <col min="15371" max="15371" width="7.42578125" style="16" customWidth="1"/>
    <col min="15372" max="15372" width="8.85546875" style="16" customWidth="1"/>
    <col min="15373" max="15373" width="14.7109375" style="16" customWidth="1"/>
    <col min="15374" max="15374" width="9.85546875" style="16" customWidth="1"/>
    <col min="15375" max="15375" width="7.85546875" style="16" customWidth="1"/>
    <col min="15376" max="15376" width="7.7109375" style="16" customWidth="1"/>
    <col min="15377" max="15377" width="7.5703125" style="16" customWidth="1"/>
    <col min="15378" max="15378" width="7.42578125" style="16" customWidth="1"/>
    <col min="15379" max="15381" width="9.140625" style="16"/>
    <col min="15382" max="15382" width="10.140625" style="16" bestFit="1" customWidth="1"/>
    <col min="15383" max="15616" width="9.140625" style="16"/>
    <col min="15617" max="15618" width="2.28515625" style="16" customWidth="1"/>
    <col min="15619" max="15619" width="24" style="16" customWidth="1"/>
    <col min="15620" max="15620" width="8.7109375" style="16" customWidth="1"/>
    <col min="15621" max="15621" width="10.5703125" style="16" customWidth="1"/>
    <col min="15622" max="15622" width="7.5703125" style="16" customWidth="1"/>
    <col min="15623" max="15623" width="15" style="16" customWidth="1"/>
    <col min="15624" max="15624" width="19.7109375" style="16" customWidth="1"/>
    <col min="15625" max="15625" width="20.7109375" style="16" customWidth="1"/>
    <col min="15626" max="15626" width="16.7109375" style="16" customWidth="1"/>
    <col min="15627" max="15627" width="7.42578125" style="16" customWidth="1"/>
    <col min="15628" max="15628" width="8.85546875" style="16" customWidth="1"/>
    <col min="15629" max="15629" width="14.7109375" style="16" customWidth="1"/>
    <col min="15630" max="15630" width="9.85546875" style="16" customWidth="1"/>
    <col min="15631" max="15631" width="7.85546875" style="16" customWidth="1"/>
    <col min="15632" max="15632" width="7.7109375" style="16" customWidth="1"/>
    <col min="15633" max="15633" width="7.5703125" style="16" customWidth="1"/>
    <col min="15634" max="15634" width="7.42578125" style="16" customWidth="1"/>
    <col min="15635" max="15637" width="9.140625" style="16"/>
    <col min="15638" max="15638" width="10.140625" style="16" bestFit="1" customWidth="1"/>
    <col min="15639" max="15872" width="9.140625" style="16"/>
    <col min="15873" max="15874" width="2.28515625" style="16" customWidth="1"/>
    <col min="15875" max="15875" width="24" style="16" customWidth="1"/>
    <col min="15876" max="15876" width="8.7109375" style="16" customWidth="1"/>
    <col min="15877" max="15877" width="10.5703125" style="16" customWidth="1"/>
    <col min="15878" max="15878" width="7.5703125" style="16" customWidth="1"/>
    <col min="15879" max="15879" width="15" style="16" customWidth="1"/>
    <col min="15880" max="15880" width="19.7109375" style="16" customWidth="1"/>
    <col min="15881" max="15881" width="20.7109375" style="16" customWidth="1"/>
    <col min="15882" max="15882" width="16.7109375" style="16" customWidth="1"/>
    <col min="15883" max="15883" width="7.42578125" style="16" customWidth="1"/>
    <col min="15884" max="15884" width="8.85546875" style="16" customWidth="1"/>
    <col min="15885" max="15885" width="14.7109375" style="16" customWidth="1"/>
    <col min="15886" max="15886" width="9.85546875" style="16" customWidth="1"/>
    <col min="15887" max="15887" width="7.85546875" style="16" customWidth="1"/>
    <col min="15888" max="15888" width="7.7109375" style="16" customWidth="1"/>
    <col min="15889" max="15889" width="7.5703125" style="16" customWidth="1"/>
    <col min="15890" max="15890" width="7.42578125" style="16" customWidth="1"/>
    <col min="15891" max="15893" width="9.140625" style="16"/>
    <col min="15894" max="15894" width="10.140625" style="16" bestFit="1" customWidth="1"/>
    <col min="15895" max="16128" width="9.140625" style="16"/>
    <col min="16129" max="16130" width="2.28515625" style="16" customWidth="1"/>
    <col min="16131" max="16131" width="24" style="16" customWidth="1"/>
    <col min="16132" max="16132" width="8.7109375" style="16" customWidth="1"/>
    <col min="16133" max="16133" width="10.5703125" style="16" customWidth="1"/>
    <col min="16134" max="16134" width="7.5703125" style="16" customWidth="1"/>
    <col min="16135" max="16135" width="15" style="16" customWidth="1"/>
    <col min="16136" max="16136" width="19.7109375" style="16" customWidth="1"/>
    <col min="16137" max="16137" width="20.7109375" style="16" customWidth="1"/>
    <col min="16138" max="16138" width="16.7109375" style="16" customWidth="1"/>
    <col min="16139" max="16139" width="7.42578125" style="16" customWidth="1"/>
    <col min="16140" max="16140" width="8.85546875" style="16" customWidth="1"/>
    <col min="16141" max="16141" width="14.7109375" style="16" customWidth="1"/>
    <col min="16142" max="16142" width="9.85546875" style="16" customWidth="1"/>
    <col min="16143" max="16143" width="7.85546875" style="16" customWidth="1"/>
    <col min="16144" max="16144" width="7.7109375" style="16" customWidth="1"/>
    <col min="16145" max="16145" width="7.5703125" style="16" customWidth="1"/>
    <col min="16146" max="16146" width="7.42578125" style="16" customWidth="1"/>
    <col min="16147" max="16149" width="9.140625" style="16"/>
    <col min="16150" max="16150" width="10.140625" style="16" bestFit="1" customWidth="1"/>
    <col min="16151" max="16384" width="9.140625" style="16"/>
  </cols>
  <sheetData>
    <row r="1" spans="1:15" x14ac:dyDescent="0.2">
      <c r="A1" s="786" t="s">
        <v>590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</row>
    <row r="2" spans="1:15" ht="1.5" customHeight="1" thickBot="1" x14ac:dyDescent="0.25">
      <c r="D2" s="16"/>
      <c r="E2" s="16"/>
      <c r="F2" s="16"/>
      <c r="G2" s="16"/>
      <c r="H2" s="44"/>
      <c r="I2" s="16"/>
      <c r="J2" s="16"/>
      <c r="K2" s="16"/>
      <c r="L2" s="16"/>
      <c r="M2" s="16"/>
    </row>
    <row r="3" spans="1:15" s="2" customFormat="1" ht="55.5" customHeight="1" thickTop="1" thickBot="1" x14ac:dyDescent="0.3">
      <c r="A3" s="167" t="s">
        <v>36</v>
      </c>
      <c r="B3" s="168"/>
      <c r="C3" s="169"/>
      <c r="D3" s="170" t="s">
        <v>37</v>
      </c>
      <c r="E3" s="171" t="s">
        <v>38</v>
      </c>
      <c r="F3" s="171" t="s">
        <v>39</v>
      </c>
      <c r="G3" s="171" t="s">
        <v>40</v>
      </c>
      <c r="H3" s="171" t="s">
        <v>41</v>
      </c>
      <c r="I3" s="172" t="s">
        <v>42</v>
      </c>
      <c r="J3" s="172" t="s">
        <v>43</v>
      </c>
      <c r="K3" s="171" t="s">
        <v>44</v>
      </c>
      <c r="L3" s="171" t="s">
        <v>45</v>
      </c>
      <c r="M3" s="173" t="s">
        <v>46</v>
      </c>
      <c r="N3" s="174" t="s">
        <v>47</v>
      </c>
    </row>
    <row r="4" spans="1:15" ht="12.75" customHeight="1" thickTop="1" thickBot="1" x14ac:dyDescent="0.25">
      <c r="A4" s="788" t="s">
        <v>6</v>
      </c>
      <c r="B4" s="789"/>
      <c r="C4" s="789"/>
      <c r="D4" s="789"/>
      <c r="E4" s="789"/>
      <c r="F4" s="789"/>
      <c r="G4" s="789"/>
      <c r="H4" s="789"/>
      <c r="I4" s="789"/>
      <c r="J4" s="789"/>
      <c r="K4" s="789"/>
      <c r="L4" s="789"/>
      <c r="M4" s="789"/>
      <c r="N4" s="790"/>
    </row>
    <row r="5" spans="1:15" ht="12.75" customHeight="1" x14ac:dyDescent="0.2">
      <c r="A5" s="175" t="s">
        <v>48</v>
      </c>
      <c r="B5" s="176"/>
      <c r="C5" s="177"/>
      <c r="D5" s="178">
        <v>237452</v>
      </c>
      <c r="E5" s="179">
        <v>105000</v>
      </c>
      <c r="F5" s="180">
        <f>+D5/E5</f>
        <v>2.2614476190476189</v>
      </c>
      <c r="G5" s="179">
        <v>192616</v>
      </c>
      <c r="H5" s="181">
        <v>94367</v>
      </c>
      <c r="I5" s="182">
        <f>+G5/D5</f>
        <v>0.81117868032275997</v>
      </c>
      <c r="J5" s="182">
        <f>+H5/E5</f>
        <v>0.89873333333333338</v>
      </c>
      <c r="K5" s="179">
        <v>54676</v>
      </c>
      <c r="L5" s="179">
        <v>52527</v>
      </c>
      <c r="M5" s="182">
        <f>+K5/E5</f>
        <v>0.52072380952380948</v>
      </c>
      <c r="N5" s="183">
        <f>K5/H5</f>
        <v>0.57939745885743954</v>
      </c>
    </row>
    <row r="6" spans="1:15" ht="12.75" customHeight="1" x14ac:dyDescent="0.2">
      <c r="A6" s="774" t="s">
        <v>49</v>
      </c>
      <c r="B6" s="769" t="s">
        <v>50</v>
      </c>
      <c r="C6" s="770"/>
      <c r="D6" s="184">
        <v>205170</v>
      </c>
      <c r="E6" s="185">
        <v>82297</v>
      </c>
      <c r="F6" s="186">
        <f t="shared" ref="F6:F11" si="0">+D6/E6</f>
        <v>2.4930434888270532</v>
      </c>
      <c r="G6" s="185">
        <v>166679</v>
      </c>
      <c r="H6" s="187">
        <v>74620</v>
      </c>
      <c r="I6" s="188">
        <f t="shared" ref="I6:J11" si="1">+G6/D6</f>
        <v>0.81239459960033145</v>
      </c>
      <c r="J6" s="188">
        <f t="shared" si="1"/>
        <v>0.90671591917080818</v>
      </c>
      <c r="K6" s="185">
        <v>45349</v>
      </c>
      <c r="L6" s="185">
        <v>43529</v>
      </c>
      <c r="M6" s="188">
        <f t="shared" ref="M6:M11" si="2">+K6/E6</f>
        <v>0.55104074267591774</v>
      </c>
      <c r="N6" s="189">
        <f t="shared" ref="N6:N11" si="3">K6/H6</f>
        <v>0.607732511391048</v>
      </c>
    </row>
    <row r="7" spans="1:15" ht="12.75" customHeight="1" x14ac:dyDescent="0.2">
      <c r="A7" s="775"/>
      <c r="B7" s="777" t="s">
        <v>49</v>
      </c>
      <c r="C7" s="190" t="s">
        <v>51</v>
      </c>
      <c r="D7" s="191">
        <v>58921</v>
      </c>
      <c r="E7" s="192">
        <v>39750</v>
      </c>
      <c r="F7" s="193">
        <f t="shared" si="0"/>
        <v>1.4822893081761006</v>
      </c>
      <c r="G7" s="192">
        <v>48418</v>
      </c>
      <c r="H7" s="194">
        <v>34331</v>
      </c>
      <c r="I7" s="195">
        <f t="shared" si="1"/>
        <v>0.82174436957960661</v>
      </c>
      <c r="J7" s="195">
        <f t="shared" si="1"/>
        <v>0.86367295597484273</v>
      </c>
      <c r="K7" s="192">
        <v>15850</v>
      </c>
      <c r="L7" s="192">
        <v>12744</v>
      </c>
      <c r="M7" s="195">
        <f t="shared" si="2"/>
        <v>0.3987421383647799</v>
      </c>
      <c r="N7" s="196">
        <f t="shared" si="3"/>
        <v>0.46168186187410792</v>
      </c>
    </row>
    <row r="8" spans="1:15" ht="12.75" customHeight="1" x14ac:dyDescent="0.2">
      <c r="A8" s="775"/>
      <c r="B8" s="778"/>
      <c r="C8" s="197" t="s">
        <v>52</v>
      </c>
      <c r="D8" s="198">
        <v>146249</v>
      </c>
      <c r="E8" s="199">
        <v>67509</v>
      </c>
      <c r="F8" s="200">
        <f t="shared" si="0"/>
        <v>2.1663630034513917</v>
      </c>
      <c r="G8" s="199">
        <v>118261</v>
      </c>
      <c r="H8" s="201">
        <v>60720</v>
      </c>
      <c r="I8" s="202">
        <f t="shared" si="1"/>
        <v>0.80862775130086362</v>
      </c>
      <c r="J8" s="202">
        <f t="shared" si="1"/>
        <v>0.89943563080478162</v>
      </c>
      <c r="K8" s="199">
        <v>34468</v>
      </c>
      <c r="L8" s="199">
        <v>31938</v>
      </c>
      <c r="M8" s="202">
        <f t="shared" si="2"/>
        <v>0.51056896117554695</v>
      </c>
      <c r="N8" s="203">
        <f t="shared" si="3"/>
        <v>0.56765480895915676</v>
      </c>
    </row>
    <row r="9" spans="1:15" ht="12.75" customHeight="1" x14ac:dyDescent="0.2">
      <c r="A9" s="775"/>
      <c r="B9" s="769" t="s">
        <v>53</v>
      </c>
      <c r="C9" s="770"/>
      <c r="D9" s="184">
        <v>32282</v>
      </c>
      <c r="E9" s="185">
        <v>26640</v>
      </c>
      <c r="F9" s="186">
        <f t="shared" si="0"/>
        <v>1.2117867867867869</v>
      </c>
      <c r="G9" s="185">
        <v>25937</v>
      </c>
      <c r="H9" s="187">
        <v>22249</v>
      </c>
      <c r="I9" s="188">
        <f t="shared" si="1"/>
        <v>0.80345083947710794</v>
      </c>
      <c r="J9" s="188">
        <f t="shared" si="1"/>
        <v>0.8351726726726727</v>
      </c>
      <c r="K9" s="185">
        <v>9852</v>
      </c>
      <c r="L9" s="185">
        <v>9204</v>
      </c>
      <c r="M9" s="188">
        <f t="shared" si="2"/>
        <v>0.36981981981981982</v>
      </c>
      <c r="N9" s="189">
        <f t="shared" si="3"/>
        <v>0.44280641826598949</v>
      </c>
    </row>
    <row r="10" spans="1:15" ht="12.75" customHeight="1" x14ac:dyDescent="0.2">
      <c r="A10" s="775"/>
      <c r="B10" s="777" t="s">
        <v>49</v>
      </c>
      <c r="C10" s="190" t="s">
        <v>51</v>
      </c>
      <c r="D10" s="191">
        <v>21699</v>
      </c>
      <c r="E10" s="192">
        <v>18487</v>
      </c>
      <c r="F10" s="193">
        <f t="shared" si="0"/>
        <v>1.1737437117974794</v>
      </c>
      <c r="G10" s="192">
        <v>17462</v>
      </c>
      <c r="H10" s="194">
        <v>15639</v>
      </c>
      <c r="I10" s="195">
        <f t="shared" si="1"/>
        <v>0.80473754550900967</v>
      </c>
      <c r="J10" s="195">
        <f t="shared" si="1"/>
        <v>0.84594579975117645</v>
      </c>
      <c r="K10" s="192">
        <v>6442</v>
      </c>
      <c r="L10" s="192">
        <v>5942</v>
      </c>
      <c r="M10" s="195">
        <f t="shared" si="2"/>
        <v>0.34846108075945259</v>
      </c>
      <c r="N10" s="196">
        <f t="shared" si="3"/>
        <v>0.41191892064710017</v>
      </c>
    </row>
    <row r="11" spans="1:15" ht="12.75" customHeight="1" thickBot="1" x14ac:dyDescent="0.25">
      <c r="A11" s="785"/>
      <c r="B11" s="780"/>
      <c r="C11" s="204" t="s">
        <v>52</v>
      </c>
      <c r="D11" s="205">
        <v>10583</v>
      </c>
      <c r="E11" s="206">
        <v>9545</v>
      </c>
      <c r="F11" s="207">
        <f t="shared" si="0"/>
        <v>1.1087480356207438</v>
      </c>
      <c r="G11" s="206">
        <v>8475</v>
      </c>
      <c r="H11" s="208">
        <v>7866</v>
      </c>
      <c r="I11" s="209">
        <f t="shared" si="1"/>
        <v>0.80081262401965414</v>
      </c>
      <c r="J11" s="209">
        <f t="shared" si="1"/>
        <v>0.82409638554216869</v>
      </c>
      <c r="K11" s="206">
        <v>3562</v>
      </c>
      <c r="L11" s="206">
        <v>3299</v>
      </c>
      <c r="M11" s="209">
        <f t="shared" si="2"/>
        <v>0.37317967522262963</v>
      </c>
      <c r="N11" s="210">
        <f t="shared" si="3"/>
        <v>0.45283498601576405</v>
      </c>
    </row>
    <row r="12" spans="1:15" ht="12.75" customHeight="1" thickBot="1" x14ac:dyDescent="0.25">
      <c r="A12" s="781" t="s">
        <v>7</v>
      </c>
      <c r="B12" s="782"/>
      <c r="C12" s="782"/>
      <c r="D12" s="782"/>
      <c r="E12" s="782"/>
      <c r="F12" s="782"/>
      <c r="G12" s="782"/>
      <c r="H12" s="782"/>
      <c r="I12" s="782"/>
      <c r="J12" s="782"/>
      <c r="K12" s="782"/>
      <c r="L12" s="782"/>
      <c r="M12" s="782"/>
      <c r="N12" s="783"/>
      <c r="O12" s="211"/>
    </row>
    <row r="13" spans="1:15" ht="12.75" customHeight="1" x14ac:dyDescent="0.2">
      <c r="A13" s="175" t="s">
        <v>48</v>
      </c>
      <c r="B13" s="176"/>
      <c r="C13" s="177"/>
      <c r="D13" s="178">
        <v>234026</v>
      </c>
      <c r="E13" s="179">
        <v>108848</v>
      </c>
      <c r="F13" s="180">
        <f t="shared" ref="F13:F19" si="4">D13/E13</f>
        <v>2.1500257239453182</v>
      </c>
      <c r="G13" s="179">
        <v>191809</v>
      </c>
      <c r="H13" s="181">
        <v>98337</v>
      </c>
      <c r="I13" s="182">
        <f t="shared" ref="I13:I19" si="5">G13/D13</f>
        <v>0.81960551391725711</v>
      </c>
      <c r="J13" s="182">
        <f>+H13/E13</f>
        <v>0.90343414669998534</v>
      </c>
      <c r="K13" s="179">
        <v>61077</v>
      </c>
      <c r="L13" s="179">
        <v>58342</v>
      </c>
      <c r="M13" s="182">
        <f t="shared" ref="M13:M19" si="6">K13/E13</f>
        <v>0.56112193150080847</v>
      </c>
      <c r="N13" s="183">
        <v>0.62109887427926413</v>
      </c>
      <c r="O13" s="211"/>
    </row>
    <row r="14" spans="1:15" ht="12.75" customHeight="1" x14ac:dyDescent="0.2">
      <c r="A14" s="774" t="s">
        <v>49</v>
      </c>
      <c r="B14" s="769" t="s">
        <v>50</v>
      </c>
      <c r="C14" s="770"/>
      <c r="D14" s="184">
        <v>198393</v>
      </c>
      <c r="E14" s="185">
        <v>83674</v>
      </c>
      <c r="F14" s="186">
        <f t="shared" si="4"/>
        <v>2.3710232569256879</v>
      </c>
      <c r="G14" s="185">
        <v>162489</v>
      </c>
      <c r="H14" s="187">
        <v>76306</v>
      </c>
      <c r="I14" s="188">
        <f t="shared" si="5"/>
        <v>0.81902587288866036</v>
      </c>
      <c r="J14" s="188">
        <f t="shared" ref="J14:J19" si="7">+H14/E14</f>
        <v>0.91194397303821972</v>
      </c>
      <c r="K14" s="185">
        <v>49877</v>
      </c>
      <c r="L14" s="185">
        <v>47684</v>
      </c>
      <c r="M14" s="188">
        <f t="shared" si="6"/>
        <v>0.59608719554461365</v>
      </c>
      <c r="N14" s="189">
        <v>0.65364453647157494</v>
      </c>
    </row>
    <row r="15" spans="1:15" ht="12.75" customHeight="1" x14ac:dyDescent="0.2">
      <c r="A15" s="775"/>
      <c r="B15" s="777" t="s">
        <v>49</v>
      </c>
      <c r="C15" s="190" t="s">
        <v>51</v>
      </c>
      <c r="D15" s="191">
        <v>77180</v>
      </c>
      <c r="E15" s="192">
        <v>50322</v>
      </c>
      <c r="F15" s="193">
        <f t="shared" si="4"/>
        <v>1.5337228250069552</v>
      </c>
      <c r="G15" s="192">
        <v>64201</v>
      </c>
      <c r="H15" s="194">
        <v>44167</v>
      </c>
      <c r="I15" s="195">
        <f t="shared" si="5"/>
        <v>0.83183467219486917</v>
      </c>
      <c r="J15" s="195">
        <f t="shared" si="7"/>
        <v>0.87768769126823254</v>
      </c>
      <c r="K15" s="192">
        <v>24946</v>
      </c>
      <c r="L15" s="192">
        <v>20431</v>
      </c>
      <c r="M15" s="195">
        <f t="shared" si="6"/>
        <v>0.49572751480465799</v>
      </c>
      <c r="N15" s="196">
        <v>0.56481083161636514</v>
      </c>
    </row>
    <row r="16" spans="1:15" ht="12.75" customHeight="1" x14ac:dyDescent="0.2">
      <c r="A16" s="775"/>
      <c r="B16" s="778"/>
      <c r="C16" s="197" t="s">
        <v>52</v>
      </c>
      <c r="D16" s="198">
        <v>121213</v>
      </c>
      <c r="E16" s="199">
        <v>61248</v>
      </c>
      <c r="F16" s="200">
        <f t="shared" si="4"/>
        <v>1.9790523772204807</v>
      </c>
      <c r="G16" s="199">
        <v>98288</v>
      </c>
      <c r="H16" s="201">
        <v>54602</v>
      </c>
      <c r="I16" s="202">
        <f t="shared" si="5"/>
        <v>0.81087012119162138</v>
      </c>
      <c r="J16" s="202">
        <f t="shared" si="7"/>
        <v>0.89149033437826541</v>
      </c>
      <c r="K16" s="199">
        <v>32705</v>
      </c>
      <c r="L16" s="199">
        <v>29181</v>
      </c>
      <c r="M16" s="202">
        <f t="shared" si="6"/>
        <v>0.53397661964472309</v>
      </c>
      <c r="N16" s="203">
        <v>0.33274662217157741</v>
      </c>
    </row>
    <row r="17" spans="1:14" ht="12.75" customHeight="1" x14ac:dyDescent="0.2">
      <c r="A17" s="775"/>
      <c r="B17" s="769" t="s">
        <v>53</v>
      </c>
      <c r="C17" s="770"/>
      <c r="D17" s="184">
        <v>35633</v>
      </c>
      <c r="E17" s="185">
        <v>29328</v>
      </c>
      <c r="F17" s="186">
        <f t="shared" si="4"/>
        <v>1.2149822695035462</v>
      </c>
      <c r="G17" s="185">
        <v>29320</v>
      </c>
      <c r="H17" s="187">
        <v>29320</v>
      </c>
      <c r="I17" s="188">
        <f t="shared" si="5"/>
        <v>0.8228327673785536</v>
      </c>
      <c r="J17" s="188">
        <f t="shared" si="7"/>
        <v>0.99972722313147844</v>
      </c>
      <c r="K17" s="185">
        <v>11874</v>
      </c>
      <c r="L17" s="185">
        <v>10955</v>
      </c>
      <c r="M17" s="188">
        <f t="shared" si="6"/>
        <v>0.40486906710310966</v>
      </c>
      <c r="N17" s="189">
        <v>0.40497953615279675</v>
      </c>
    </row>
    <row r="18" spans="1:14" ht="12.75" customHeight="1" x14ac:dyDescent="0.2">
      <c r="A18" s="775"/>
      <c r="B18" s="777" t="s">
        <v>49</v>
      </c>
      <c r="C18" s="190" t="s">
        <v>51</v>
      </c>
      <c r="D18" s="191">
        <v>26211</v>
      </c>
      <c r="E18" s="192">
        <v>22278</v>
      </c>
      <c r="F18" s="193">
        <f t="shared" si="4"/>
        <v>1.1765418798814975</v>
      </c>
      <c r="G18" s="192">
        <v>21805</v>
      </c>
      <c r="H18" s="194">
        <v>19150</v>
      </c>
      <c r="I18" s="195">
        <f t="shared" si="5"/>
        <v>0.83190263629773764</v>
      </c>
      <c r="J18" s="195">
        <f t="shared" si="7"/>
        <v>0.85959242301822425</v>
      </c>
      <c r="K18" s="192">
        <v>8743</v>
      </c>
      <c r="L18" s="192">
        <v>8008</v>
      </c>
      <c r="M18" s="195">
        <f t="shared" si="6"/>
        <v>0.39244995062393395</v>
      </c>
      <c r="N18" s="196">
        <v>0.40096308186195828</v>
      </c>
    </row>
    <row r="19" spans="1:14" ht="12.75" customHeight="1" thickBot="1" x14ac:dyDescent="0.25">
      <c r="A19" s="785"/>
      <c r="B19" s="780"/>
      <c r="C19" s="204" t="s">
        <v>52</v>
      </c>
      <c r="D19" s="205">
        <v>9421</v>
      </c>
      <c r="E19" s="206">
        <v>8556</v>
      </c>
      <c r="F19" s="207">
        <f t="shared" si="4"/>
        <v>1.101098644226274</v>
      </c>
      <c r="G19" s="206">
        <v>7515</v>
      </c>
      <c r="H19" s="208">
        <v>6942</v>
      </c>
      <c r="I19" s="209">
        <f t="shared" si="5"/>
        <v>0.79768602059229377</v>
      </c>
      <c r="J19" s="209">
        <f t="shared" si="7"/>
        <v>0.81136044880785418</v>
      </c>
      <c r="K19" s="206">
        <v>3278</v>
      </c>
      <c r="L19" s="206">
        <v>2991</v>
      </c>
      <c r="M19" s="209">
        <f t="shared" si="6"/>
        <v>0.38312295465170643</v>
      </c>
      <c r="N19" s="210">
        <v>0.436252328985893</v>
      </c>
    </row>
    <row r="20" spans="1:14" ht="12.75" customHeight="1" thickBot="1" x14ac:dyDescent="0.25">
      <c r="A20" s="781" t="s">
        <v>8</v>
      </c>
      <c r="B20" s="782"/>
      <c r="C20" s="782"/>
      <c r="D20" s="782"/>
      <c r="E20" s="782"/>
      <c r="F20" s="782"/>
      <c r="G20" s="782"/>
      <c r="H20" s="782"/>
      <c r="I20" s="782"/>
      <c r="J20" s="782"/>
      <c r="K20" s="782"/>
      <c r="L20" s="782"/>
      <c r="M20" s="782"/>
      <c r="N20" s="783"/>
    </row>
    <row r="21" spans="1:14" ht="12.75" customHeight="1" x14ac:dyDescent="0.2">
      <c r="A21" s="175" t="s">
        <v>48</v>
      </c>
      <c r="B21" s="176"/>
      <c r="C21" s="177"/>
      <c r="D21" s="178">
        <v>253273</v>
      </c>
      <c r="E21" s="179">
        <v>117544</v>
      </c>
      <c r="F21" s="180">
        <f>D21/E21</f>
        <v>2.1547080242292247</v>
      </c>
      <c r="G21" s="179">
        <v>209436</v>
      </c>
      <c r="H21" s="181">
        <v>107169</v>
      </c>
      <c r="I21" s="182">
        <f>G21/D21</f>
        <v>0.826917989679121</v>
      </c>
      <c r="J21" s="182">
        <f>+H21/E21</f>
        <v>0.91173518001769549</v>
      </c>
      <c r="K21" s="179">
        <v>69582</v>
      </c>
      <c r="L21" s="179">
        <v>66517</v>
      </c>
      <c r="M21" s="182">
        <f>K21/E21</f>
        <v>0.59196556183216498</v>
      </c>
      <c r="N21" s="183">
        <v>0.64927357724715173</v>
      </c>
    </row>
    <row r="22" spans="1:14" ht="12.75" customHeight="1" x14ac:dyDescent="0.2">
      <c r="A22" s="774" t="s">
        <v>49</v>
      </c>
      <c r="B22" s="769" t="s">
        <v>50</v>
      </c>
      <c r="C22" s="770"/>
      <c r="D22" s="184">
        <v>216092</v>
      </c>
      <c r="E22" s="185">
        <v>91166</v>
      </c>
      <c r="F22" s="186">
        <f t="shared" ref="F22:F27" si="8">D22/E22</f>
        <v>2.37031349406577</v>
      </c>
      <c r="G22" s="185">
        <v>178490</v>
      </c>
      <c r="H22" s="187">
        <v>83894</v>
      </c>
      <c r="I22" s="188">
        <f t="shared" ref="I22:I27" si="9">G22/D22</f>
        <v>0.82599078170408902</v>
      </c>
      <c r="J22" s="188">
        <f t="shared" ref="J22:J27" si="10">+H22/E22</f>
        <v>0.9202334203540794</v>
      </c>
      <c r="K22" s="185">
        <v>56930</v>
      </c>
      <c r="L22" s="185">
        <v>54329</v>
      </c>
      <c r="M22" s="188">
        <f t="shared" ref="M22:M27" si="11">K22/E22</f>
        <v>0.62446526117192813</v>
      </c>
      <c r="N22" s="189">
        <v>0.67859441676401178</v>
      </c>
    </row>
    <row r="23" spans="1:14" ht="12.75" customHeight="1" x14ac:dyDescent="0.2">
      <c r="A23" s="775"/>
      <c r="B23" s="777" t="s">
        <v>49</v>
      </c>
      <c r="C23" s="190" t="s">
        <v>51</v>
      </c>
      <c r="D23" s="191">
        <v>122985</v>
      </c>
      <c r="E23" s="192">
        <v>69258</v>
      </c>
      <c r="F23" s="193">
        <f t="shared" si="8"/>
        <v>1.7757515377284934</v>
      </c>
      <c r="G23" s="192">
        <v>101510</v>
      </c>
      <c r="H23" s="194">
        <v>62211</v>
      </c>
      <c r="I23" s="195">
        <f t="shared" si="9"/>
        <v>0.82538520957840389</v>
      </c>
      <c r="J23" s="195">
        <f t="shared" si="10"/>
        <v>0.89825002165814782</v>
      </c>
      <c r="K23" s="192">
        <v>39130</v>
      </c>
      <c r="L23" s="192">
        <v>33296</v>
      </c>
      <c r="M23" s="195">
        <f t="shared" si="11"/>
        <v>0.56498888215079845</v>
      </c>
      <c r="N23" s="196">
        <v>0.62898844255839004</v>
      </c>
    </row>
    <row r="24" spans="1:14" ht="12.75" customHeight="1" x14ac:dyDescent="0.2">
      <c r="A24" s="775"/>
      <c r="B24" s="778"/>
      <c r="C24" s="197" t="s">
        <v>52</v>
      </c>
      <c r="D24" s="198">
        <v>93107</v>
      </c>
      <c r="E24" s="199">
        <v>52057</v>
      </c>
      <c r="F24" s="200">
        <f t="shared" si="8"/>
        <v>1.7885586952763317</v>
      </c>
      <c r="G24" s="199">
        <v>76980</v>
      </c>
      <c r="H24" s="201">
        <v>46402</v>
      </c>
      <c r="I24" s="202">
        <f t="shared" si="9"/>
        <v>0.82679068168880965</v>
      </c>
      <c r="J24" s="202">
        <f t="shared" si="10"/>
        <v>0.89136907620492922</v>
      </c>
      <c r="K24" s="199">
        <v>26368</v>
      </c>
      <c r="L24" s="199">
        <v>22313</v>
      </c>
      <c r="M24" s="202">
        <f t="shared" si="11"/>
        <v>0.50652169737019037</v>
      </c>
      <c r="N24" s="203">
        <v>0.56825136847549673</v>
      </c>
    </row>
    <row r="25" spans="1:14" ht="12.75" customHeight="1" x14ac:dyDescent="0.2">
      <c r="A25" s="775"/>
      <c r="B25" s="769" t="s">
        <v>53</v>
      </c>
      <c r="C25" s="770"/>
      <c r="D25" s="184">
        <v>37181</v>
      </c>
      <c r="E25" s="185">
        <v>30806</v>
      </c>
      <c r="F25" s="186">
        <f t="shared" si="8"/>
        <v>1.2069402064532884</v>
      </c>
      <c r="G25" s="185">
        <v>30946</v>
      </c>
      <c r="H25" s="187">
        <v>26589</v>
      </c>
      <c r="I25" s="188">
        <f t="shared" si="9"/>
        <v>0.83230682337753148</v>
      </c>
      <c r="J25" s="188">
        <f t="shared" si="10"/>
        <v>0.86311108225670319</v>
      </c>
      <c r="K25" s="185">
        <v>13445</v>
      </c>
      <c r="L25" s="185">
        <v>12530</v>
      </c>
      <c r="M25" s="188">
        <f t="shared" si="11"/>
        <v>0.43644095306109199</v>
      </c>
      <c r="N25" s="189">
        <v>0.50566023543570648</v>
      </c>
    </row>
    <row r="26" spans="1:14" ht="12.75" customHeight="1" x14ac:dyDescent="0.2">
      <c r="A26" s="775"/>
      <c r="B26" s="777" t="s">
        <v>49</v>
      </c>
      <c r="C26" s="190" t="s">
        <v>51</v>
      </c>
      <c r="D26" s="191">
        <v>31188</v>
      </c>
      <c r="E26" s="192">
        <v>26434</v>
      </c>
      <c r="F26" s="193">
        <f t="shared" si="8"/>
        <v>1.1798441401225694</v>
      </c>
      <c r="G26" s="192">
        <v>26164</v>
      </c>
      <c r="H26" s="194">
        <v>22845</v>
      </c>
      <c r="I26" s="195">
        <f t="shared" si="9"/>
        <v>0.83891240220597663</v>
      </c>
      <c r="J26" s="195">
        <f t="shared" si="10"/>
        <v>0.86422788832564124</v>
      </c>
      <c r="K26" s="192">
        <v>11180</v>
      </c>
      <c r="L26" s="192">
        <v>10310</v>
      </c>
      <c r="M26" s="195">
        <f t="shared" si="11"/>
        <v>0.42294015283347203</v>
      </c>
      <c r="N26" s="196">
        <v>0.48938498577369227</v>
      </c>
    </row>
    <row r="27" spans="1:14" ht="12.75" customHeight="1" thickBot="1" x14ac:dyDescent="0.25">
      <c r="A27" s="785"/>
      <c r="B27" s="780"/>
      <c r="C27" s="204" t="s">
        <v>52</v>
      </c>
      <c r="D27" s="205">
        <v>5993</v>
      </c>
      <c r="E27" s="206">
        <v>5595</v>
      </c>
      <c r="F27" s="207">
        <f t="shared" si="8"/>
        <v>1.0711349419124219</v>
      </c>
      <c r="G27" s="206">
        <v>4782</v>
      </c>
      <c r="H27" s="208">
        <v>4546</v>
      </c>
      <c r="I27" s="209">
        <f t="shared" si="9"/>
        <v>0.7979309194059736</v>
      </c>
      <c r="J27" s="209">
        <f t="shared" si="10"/>
        <v>0.8125111706881144</v>
      </c>
      <c r="K27" s="206">
        <v>2388</v>
      </c>
      <c r="L27" s="206">
        <v>2253</v>
      </c>
      <c r="M27" s="209">
        <f t="shared" si="11"/>
        <v>0.42680965147453082</v>
      </c>
      <c r="N27" s="210">
        <v>0.52529696436427631</v>
      </c>
    </row>
    <row r="28" spans="1:14" ht="12.75" customHeight="1" thickBot="1" x14ac:dyDescent="0.25">
      <c r="A28" s="781" t="s">
        <v>9</v>
      </c>
      <c r="B28" s="782"/>
      <c r="C28" s="782"/>
      <c r="D28" s="782"/>
      <c r="E28" s="782"/>
      <c r="F28" s="782"/>
      <c r="G28" s="782"/>
      <c r="H28" s="782"/>
      <c r="I28" s="782"/>
      <c r="J28" s="782"/>
      <c r="K28" s="782"/>
      <c r="L28" s="782"/>
      <c r="M28" s="782"/>
      <c r="N28" s="783"/>
    </row>
    <row r="29" spans="1:14" ht="12.75" customHeight="1" x14ac:dyDescent="0.2">
      <c r="A29" s="175" t="s">
        <v>48</v>
      </c>
      <c r="B29" s="176"/>
      <c r="C29" s="177"/>
      <c r="D29" s="178">
        <v>284977</v>
      </c>
      <c r="E29" s="179">
        <v>130353</v>
      </c>
      <c r="F29" s="180">
        <v>2.1861944105620892</v>
      </c>
      <c r="G29" s="179">
        <v>240977</v>
      </c>
      <c r="H29" s="181">
        <v>119446</v>
      </c>
      <c r="I29" s="182">
        <v>0.84560157486393639</v>
      </c>
      <c r="J29" s="182">
        <v>0.916327203823464</v>
      </c>
      <c r="K29" s="179">
        <v>75613</v>
      </c>
      <c r="L29" s="179">
        <v>72199</v>
      </c>
      <c r="M29" s="182">
        <v>0.58006336639739786</v>
      </c>
      <c r="N29" s="183">
        <v>0.63303082564506141</v>
      </c>
    </row>
    <row r="30" spans="1:14" ht="12.75" customHeight="1" x14ac:dyDescent="0.2">
      <c r="A30" s="774" t="s">
        <v>49</v>
      </c>
      <c r="B30" s="769" t="s">
        <v>50</v>
      </c>
      <c r="C30" s="770"/>
      <c r="D30" s="184">
        <v>233597</v>
      </c>
      <c r="E30" s="185">
        <v>94630</v>
      </c>
      <c r="F30" s="186">
        <v>2.4685300644615871</v>
      </c>
      <c r="G30" s="185">
        <v>197385</v>
      </c>
      <c r="H30" s="187">
        <v>87705</v>
      </c>
      <c r="I30" s="188">
        <v>0.84498088588466458</v>
      </c>
      <c r="J30" s="188">
        <v>0.92682024727887558</v>
      </c>
      <c r="K30" s="185">
        <v>59036</v>
      </c>
      <c r="L30" s="185">
        <v>56112</v>
      </c>
      <c r="M30" s="188">
        <v>0.62386135475007931</v>
      </c>
      <c r="N30" s="189">
        <v>0.67312011857932841</v>
      </c>
    </row>
    <row r="31" spans="1:14" ht="12.75" customHeight="1" x14ac:dyDescent="0.2">
      <c r="A31" s="775"/>
      <c r="B31" s="777" t="s">
        <v>49</v>
      </c>
      <c r="C31" s="190" t="s">
        <v>51</v>
      </c>
      <c r="D31" s="191">
        <v>158898</v>
      </c>
      <c r="E31" s="192">
        <v>78931</v>
      </c>
      <c r="F31" s="193">
        <v>2.0131253879971114</v>
      </c>
      <c r="G31" s="192">
        <v>134677</v>
      </c>
      <c r="H31" s="194">
        <v>72271</v>
      </c>
      <c r="I31" s="195">
        <v>0.84756888066558422</v>
      </c>
      <c r="J31" s="195">
        <v>0.91562250573285531</v>
      </c>
      <c r="K31" s="192">
        <v>48224</v>
      </c>
      <c r="L31" s="192">
        <v>43002</v>
      </c>
      <c r="M31" s="195">
        <v>0.61096400653735539</v>
      </c>
      <c r="N31" s="196">
        <v>0.66726626170939929</v>
      </c>
    </row>
    <row r="32" spans="1:14" ht="12.75" customHeight="1" x14ac:dyDescent="0.2">
      <c r="A32" s="775"/>
      <c r="B32" s="778"/>
      <c r="C32" s="197" t="s">
        <v>52</v>
      </c>
      <c r="D32" s="198">
        <v>74699</v>
      </c>
      <c r="E32" s="199">
        <v>41964</v>
      </c>
      <c r="F32" s="200">
        <v>1.7800733962444</v>
      </c>
      <c r="G32" s="199">
        <v>62708</v>
      </c>
      <c r="H32" s="201">
        <v>37668</v>
      </c>
      <c r="I32" s="202">
        <v>0.83947576272774738</v>
      </c>
      <c r="J32" s="202">
        <v>0.89762653703174144</v>
      </c>
      <c r="K32" s="199">
        <v>17348</v>
      </c>
      <c r="L32" s="199">
        <v>14116</v>
      </c>
      <c r="M32" s="202">
        <v>0.41340196358783721</v>
      </c>
      <c r="N32" s="203">
        <v>0.46055006902410534</v>
      </c>
    </row>
    <row r="33" spans="1:16" ht="12.75" customHeight="1" x14ac:dyDescent="0.2">
      <c r="A33" s="775"/>
      <c r="B33" s="769" t="s">
        <v>53</v>
      </c>
      <c r="C33" s="770"/>
      <c r="D33" s="184">
        <v>51380</v>
      </c>
      <c r="E33" s="185">
        <v>40993</v>
      </c>
      <c r="F33" s="186">
        <v>1.2533847242212084</v>
      </c>
      <c r="G33" s="185">
        <v>43592</v>
      </c>
      <c r="H33" s="187">
        <v>35853</v>
      </c>
      <c r="I33" s="188">
        <v>0.84842351109381087</v>
      </c>
      <c r="J33" s="188">
        <v>0.87461273876027612</v>
      </c>
      <c r="K33" s="185">
        <v>17422</v>
      </c>
      <c r="L33" s="185">
        <v>16494</v>
      </c>
      <c r="M33" s="188">
        <v>0.42499939013977994</v>
      </c>
      <c r="N33" s="189">
        <v>0.48592865311131567</v>
      </c>
    </row>
    <row r="34" spans="1:16" ht="12.75" customHeight="1" x14ac:dyDescent="0.2">
      <c r="A34" s="775"/>
      <c r="B34" s="777" t="s">
        <v>49</v>
      </c>
      <c r="C34" s="190" t="s">
        <v>51</v>
      </c>
      <c r="D34" s="191">
        <v>44770</v>
      </c>
      <c r="E34" s="192">
        <v>36598</v>
      </c>
      <c r="F34" s="193">
        <v>1.2232908902125799</v>
      </c>
      <c r="G34" s="192">
        <v>37962</v>
      </c>
      <c r="H34" s="194">
        <v>31956</v>
      </c>
      <c r="I34" s="195">
        <v>0.8479338842975207</v>
      </c>
      <c r="J34" s="195">
        <v>0.87316246789442042</v>
      </c>
      <c r="K34" s="192">
        <v>15586</v>
      </c>
      <c r="L34" s="192">
        <v>14710</v>
      </c>
      <c r="M34" s="195">
        <v>0.42587026613476148</v>
      </c>
      <c r="N34" s="196">
        <v>0.48773313305795468</v>
      </c>
    </row>
    <row r="35" spans="1:16" ht="12.75" customHeight="1" thickBot="1" x14ac:dyDescent="0.25">
      <c r="A35" s="785"/>
      <c r="B35" s="780"/>
      <c r="C35" s="204" t="s">
        <v>52</v>
      </c>
      <c r="D35" s="205">
        <v>6610</v>
      </c>
      <c r="E35" s="206">
        <v>6020</v>
      </c>
      <c r="F35" s="207">
        <v>1.0980066445182723</v>
      </c>
      <c r="G35" s="206">
        <v>5630</v>
      </c>
      <c r="H35" s="208">
        <v>5142</v>
      </c>
      <c r="I35" s="209">
        <v>0.85173978819969742</v>
      </c>
      <c r="J35" s="209">
        <v>0.85415282392026581</v>
      </c>
      <c r="K35" s="206">
        <v>1990</v>
      </c>
      <c r="L35" s="206">
        <v>1829</v>
      </c>
      <c r="M35" s="209">
        <v>0.33056478405315615</v>
      </c>
      <c r="N35" s="210">
        <v>0.38700894593543367</v>
      </c>
    </row>
    <row r="36" spans="1:16" ht="12.75" customHeight="1" thickBot="1" x14ac:dyDescent="0.25">
      <c r="A36" s="781" t="s">
        <v>10</v>
      </c>
      <c r="B36" s="782"/>
      <c r="C36" s="782"/>
      <c r="D36" s="782"/>
      <c r="E36" s="782"/>
      <c r="F36" s="782"/>
      <c r="G36" s="782"/>
      <c r="H36" s="782"/>
      <c r="I36" s="782"/>
      <c r="J36" s="782"/>
      <c r="K36" s="782"/>
      <c r="L36" s="782"/>
      <c r="M36" s="782"/>
      <c r="N36" s="783"/>
    </row>
    <row r="37" spans="1:16" ht="12.75" customHeight="1" x14ac:dyDescent="0.2">
      <c r="A37" s="175" t="s">
        <v>48</v>
      </c>
      <c r="B37" s="176"/>
      <c r="C37" s="177"/>
      <c r="D37" s="178">
        <v>294758</v>
      </c>
      <c r="E37" s="179">
        <v>130934</v>
      </c>
      <c r="F37" s="180">
        <f>D37/E37</f>
        <v>2.2511952586799455</v>
      </c>
      <c r="G37" s="179">
        <v>248747</v>
      </c>
      <c r="H37" s="181">
        <v>119687</v>
      </c>
      <c r="I37" s="182">
        <f t="shared" ref="I37:I43" si="12">G37/D37</f>
        <v>0.8439024555737249</v>
      </c>
      <c r="J37" s="182">
        <f t="shared" ref="J37:J43" si="13">+H37/E37</f>
        <v>0.91410176119266195</v>
      </c>
      <c r="K37" s="179">
        <v>79986</v>
      </c>
      <c r="L37" s="179">
        <v>76209</v>
      </c>
      <c r="M37" s="182">
        <f t="shared" ref="M37:M43" si="14">+K37/E37</f>
        <v>0.61088792826920435</v>
      </c>
      <c r="N37" s="183">
        <f t="shared" ref="N37:N43" si="15">K37/H37</f>
        <v>0.66829313125067891</v>
      </c>
    </row>
    <row r="38" spans="1:16" ht="12.75" customHeight="1" x14ac:dyDescent="0.2">
      <c r="A38" s="774" t="s">
        <v>49</v>
      </c>
      <c r="B38" s="769" t="s">
        <v>50</v>
      </c>
      <c r="C38" s="770"/>
      <c r="D38" s="184">
        <v>240902</v>
      </c>
      <c r="E38" s="185">
        <v>94259</v>
      </c>
      <c r="F38" s="186">
        <f t="shared" ref="F38:F43" si="16">D38/E38</f>
        <v>2.5557453399675363</v>
      </c>
      <c r="G38" s="185">
        <v>204248</v>
      </c>
      <c r="H38" s="187">
        <v>87652</v>
      </c>
      <c r="I38" s="188">
        <f t="shared" si="12"/>
        <v>0.84784684228441443</v>
      </c>
      <c r="J38" s="188">
        <f t="shared" si="13"/>
        <v>0.92990589758007192</v>
      </c>
      <c r="K38" s="185">
        <v>61808</v>
      </c>
      <c r="L38" s="185">
        <v>58625</v>
      </c>
      <c r="M38" s="188">
        <f t="shared" si="14"/>
        <v>0.65572518274117064</v>
      </c>
      <c r="N38" s="189">
        <f t="shared" si="15"/>
        <v>0.70515219276228724</v>
      </c>
    </row>
    <row r="39" spans="1:16" ht="12.75" customHeight="1" x14ac:dyDescent="0.2">
      <c r="A39" s="775"/>
      <c r="B39" s="777" t="s">
        <v>49</v>
      </c>
      <c r="C39" s="190" t="s">
        <v>51</v>
      </c>
      <c r="D39" s="191">
        <v>176307</v>
      </c>
      <c r="E39" s="192">
        <v>81173</v>
      </c>
      <c r="F39" s="193">
        <f t="shared" si="16"/>
        <v>2.1719906865583383</v>
      </c>
      <c r="G39" s="192">
        <v>149650</v>
      </c>
      <c r="H39" s="194">
        <v>75059</v>
      </c>
      <c r="I39" s="195">
        <f t="shared" si="12"/>
        <v>0.84880350751813594</v>
      </c>
      <c r="J39" s="195">
        <f t="shared" si="13"/>
        <v>0.92467938846660835</v>
      </c>
      <c r="K39" s="192">
        <v>52791</v>
      </c>
      <c r="L39" s="192">
        <v>47566</v>
      </c>
      <c r="M39" s="195">
        <f t="shared" si="14"/>
        <v>0.65035171793576685</v>
      </c>
      <c r="N39" s="196">
        <f t="shared" si="15"/>
        <v>0.70332671631649768</v>
      </c>
    </row>
    <row r="40" spans="1:16" ht="12.75" customHeight="1" x14ac:dyDescent="0.2">
      <c r="A40" s="775"/>
      <c r="B40" s="778"/>
      <c r="C40" s="197" t="s">
        <v>52</v>
      </c>
      <c r="D40" s="198">
        <v>64595</v>
      </c>
      <c r="E40" s="199">
        <v>34629</v>
      </c>
      <c r="F40" s="200">
        <f t="shared" si="16"/>
        <v>1.8653440757746398</v>
      </c>
      <c r="G40" s="199">
        <v>54598</v>
      </c>
      <c r="H40" s="201">
        <v>31024</v>
      </c>
      <c r="I40" s="202">
        <f t="shared" si="12"/>
        <v>0.8452356993575354</v>
      </c>
      <c r="J40" s="202">
        <f t="shared" si="13"/>
        <v>0.89589650293106937</v>
      </c>
      <c r="K40" s="199">
        <v>14332</v>
      </c>
      <c r="L40" s="199">
        <v>11963</v>
      </c>
      <c r="M40" s="202">
        <f t="shared" si="14"/>
        <v>0.41387276560108577</v>
      </c>
      <c r="N40" s="203">
        <f t="shared" si="15"/>
        <v>0.46196493037648273</v>
      </c>
    </row>
    <row r="41" spans="1:16" ht="12.75" customHeight="1" x14ac:dyDescent="0.2">
      <c r="A41" s="775"/>
      <c r="B41" s="769" t="s">
        <v>53</v>
      </c>
      <c r="C41" s="770"/>
      <c r="D41" s="184">
        <v>53856</v>
      </c>
      <c r="E41" s="185">
        <v>42628</v>
      </c>
      <c r="F41" s="186">
        <f t="shared" si="16"/>
        <v>1.2633949516749554</v>
      </c>
      <c r="G41" s="185">
        <v>44499</v>
      </c>
      <c r="H41" s="187">
        <v>36659</v>
      </c>
      <c r="I41" s="188">
        <f t="shared" si="12"/>
        <v>0.82625891265597151</v>
      </c>
      <c r="J41" s="188">
        <f t="shared" si="13"/>
        <v>0.85997466453973914</v>
      </c>
      <c r="K41" s="185">
        <v>19193</v>
      </c>
      <c r="L41" s="185">
        <v>18048</v>
      </c>
      <c r="M41" s="188">
        <f t="shared" si="14"/>
        <v>0.45024397109880832</v>
      </c>
      <c r="N41" s="189">
        <f t="shared" si="15"/>
        <v>0.523554925120707</v>
      </c>
    </row>
    <row r="42" spans="1:16" ht="12.75" customHeight="1" x14ac:dyDescent="0.2">
      <c r="A42" s="775"/>
      <c r="B42" s="777" t="s">
        <v>49</v>
      </c>
      <c r="C42" s="190" t="s">
        <v>51</v>
      </c>
      <c r="D42" s="191">
        <v>49763</v>
      </c>
      <c r="E42" s="192">
        <v>39925</v>
      </c>
      <c r="F42" s="193">
        <f t="shared" si="16"/>
        <v>1.2464120225422668</v>
      </c>
      <c r="G42" s="192">
        <v>41061</v>
      </c>
      <c r="H42" s="194">
        <v>34230</v>
      </c>
      <c r="I42" s="195">
        <f t="shared" si="12"/>
        <v>0.82513112151598578</v>
      </c>
      <c r="J42" s="195">
        <f t="shared" si="13"/>
        <v>0.85735754539762055</v>
      </c>
      <c r="K42" s="192">
        <v>18092</v>
      </c>
      <c r="L42" s="192">
        <v>16957</v>
      </c>
      <c r="M42" s="195">
        <f t="shared" si="14"/>
        <v>0.45314965560425796</v>
      </c>
      <c r="N42" s="196">
        <f t="shared" si="15"/>
        <v>0.52854221443178495</v>
      </c>
    </row>
    <row r="43" spans="1:16" ht="12.75" customHeight="1" thickBot="1" x14ac:dyDescent="0.25">
      <c r="A43" s="785"/>
      <c r="B43" s="780"/>
      <c r="C43" s="204" t="s">
        <v>52</v>
      </c>
      <c r="D43" s="205">
        <v>4093</v>
      </c>
      <c r="E43" s="206">
        <v>3723</v>
      </c>
      <c r="F43" s="207">
        <f t="shared" si="16"/>
        <v>1.099382218640881</v>
      </c>
      <c r="G43" s="206">
        <v>3438</v>
      </c>
      <c r="H43" s="208">
        <v>3156</v>
      </c>
      <c r="I43" s="209">
        <f t="shared" si="12"/>
        <v>0.83997068165160027</v>
      </c>
      <c r="J43" s="209">
        <f t="shared" si="13"/>
        <v>0.84770346494762283</v>
      </c>
      <c r="K43" s="206">
        <v>1195</v>
      </c>
      <c r="L43" s="206">
        <v>1118</v>
      </c>
      <c r="M43" s="209">
        <f t="shared" si="14"/>
        <v>0.32097770615095356</v>
      </c>
      <c r="N43" s="210">
        <f t="shared" si="15"/>
        <v>0.37864385297845377</v>
      </c>
    </row>
    <row r="44" spans="1:16" ht="12.75" customHeight="1" thickBot="1" x14ac:dyDescent="0.25">
      <c r="A44" s="781" t="s">
        <v>11</v>
      </c>
      <c r="B44" s="782"/>
      <c r="C44" s="782"/>
      <c r="D44" s="782"/>
      <c r="E44" s="782"/>
      <c r="F44" s="782"/>
      <c r="G44" s="782"/>
      <c r="H44" s="782"/>
      <c r="I44" s="782"/>
      <c r="J44" s="782"/>
      <c r="K44" s="782"/>
      <c r="L44" s="782"/>
      <c r="M44" s="782"/>
      <c r="N44" s="783"/>
      <c r="P44" s="13"/>
    </row>
    <row r="45" spans="1:16" ht="12.75" customHeight="1" x14ac:dyDescent="0.2">
      <c r="A45" s="175" t="s">
        <v>48</v>
      </c>
      <c r="B45" s="176"/>
      <c r="C45" s="177"/>
      <c r="D45" s="178">
        <v>303334</v>
      </c>
      <c r="E45" s="179">
        <v>137836</v>
      </c>
      <c r="F45" s="180">
        <v>2.2006877738762007</v>
      </c>
      <c r="G45" s="179">
        <v>256955</v>
      </c>
      <c r="H45" s="181">
        <v>127125</v>
      </c>
      <c r="I45" s="182">
        <v>0.84710253384058498</v>
      </c>
      <c r="J45" s="182">
        <v>0.92229170898749235</v>
      </c>
      <c r="K45" s="179">
        <v>89075</v>
      </c>
      <c r="L45" s="179">
        <v>85482</v>
      </c>
      <c r="M45" s="182">
        <v>0.64623900867697848</v>
      </c>
      <c r="N45" s="183">
        <v>0.70068829891838746</v>
      </c>
      <c r="P45" s="13"/>
    </row>
    <row r="46" spans="1:16" ht="12.75" customHeight="1" x14ac:dyDescent="0.2">
      <c r="A46" s="774" t="s">
        <v>49</v>
      </c>
      <c r="B46" s="769" t="s">
        <v>50</v>
      </c>
      <c r="C46" s="770"/>
      <c r="D46" s="184">
        <v>243851</v>
      </c>
      <c r="E46" s="185">
        <v>96707</v>
      </c>
      <c r="F46" s="186">
        <v>2.5215444590360572</v>
      </c>
      <c r="G46" s="185">
        <v>206651</v>
      </c>
      <c r="H46" s="187">
        <v>90214</v>
      </c>
      <c r="I46" s="188">
        <v>0.84744782674666086</v>
      </c>
      <c r="J46" s="188">
        <v>0.93285904846598489</v>
      </c>
      <c r="K46" s="185">
        <v>66608</v>
      </c>
      <c r="L46" s="185">
        <v>63703</v>
      </c>
      <c r="M46" s="188">
        <v>0.68876089631567516</v>
      </c>
      <c r="N46" s="189">
        <v>0.73833329638415324</v>
      </c>
      <c r="P46" s="13"/>
    </row>
    <row r="47" spans="1:16" ht="12.75" customHeight="1" x14ac:dyDescent="0.2">
      <c r="A47" s="775"/>
      <c r="B47" s="777" t="s">
        <v>49</v>
      </c>
      <c r="C47" s="190" t="s">
        <v>51</v>
      </c>
      <c r="D47" s="191">
        <v>190932</v>
      </c>
      <c r="E47" s="192">
        <v>87073</v>
      </c>
      <c r="F47" s="193">
        <v>2.192780770158373</v>
      </c>
      <c r="G47" s="192">
        <v>161784</v>
      </c>
      <c r="H47" s="194">
        <v>80757</v>
      </c>
      <c r="I47" s="195">
        <v>0.84733831940167181</v>
      </c>
      <c r="J47" s="195">
        <v>0.92746316309303689</v>
      </c>
      <c r="K47" s="192">
        <v>59987</v>
      </c>
      <c r="L47" s="192">
        <v>54815</v>
      </c>
      <c r="M47" s="195">
        <v>0.68892768137080385</v>
      </c>
      <c r="N47" s="196">
        <v>0.7428086729323774</v>
      </c>
      <c r="P47" s="13"/>
    </row>
    <row r="48" spans="1:16" ht="12.75" customHeight="1" x14ac:dyDescent="0.2">
      <c r="A48" s="775"/>
      <c r="B48" s="778"/>
      <c r="C48" s="197" t="s">
        <v>52</v>
      </c>
      <c r="D48" s="198">
        <v>52919</v>
      </c>
      <c r="E48" s="199">
        <v>28873</v>
      </c>
      <c r="F48" s="200">
        <v>1.8328195892356181</v>
      </c>
      <c r="G48" s="199">
        <v>44867</v>
      </c>
      <c r="H48" s="201">
        <v>26020</v>
      </c>
      <c r="I48" s="202">
        <v>0.84784292976057751</v>
      </c>
      <c r="J48" s="202">
        <v>0.90118796107089671</v>
      </c>
      <c r="K48" s="199">
        <v>11735</v>
      </c>
      <c r="L48" s="199">
        <v>9748</v>
      </c>
      <c r="M48" s="202">
        <v>0.40643507775430332</v>
      </c>
      <c r="N48" s="203">
        <v>0.45099923136049191</v>
      </c>
      <c r="P48" s="13"/>
    </row>
    <row r="49" spans="1:20" ht="12.75" customHeight="1" x14ac:dyDescent="0.2">
      <c r="A49" s="775"/>
      <c r="B49" s="769" t="s">
        <v>53</v>
      </c>
      <c r="C49" s="770"/>
      <c r="D49" s="184">
        <v>59483</v>
      </c>
      <c r="E49" s="185">
        <v>47704</v>
      </c>
      <c r="F49" s="186">
        <v>1.2469184974006373</v>
      </c>
      <c r="G49" s="185">
        <v>50304</v>
      </c>
      <c r="H49" s="187">
        <v>42011</v>
      </c>
      <c r="I49" s="188">
        <v>0.84568700300926314</v>
      </c>
      <c r="J49" s="188">
        <v>0.88065990273352335</v>
      </c>
      <c r="K49" s="185">
        <v>23768</v>
      </c>
      <c r="L49" s="185">
        <v>22338</v>
      </c>
      <c r="M49" s="188">
        <v>0.4982391413717927</v>
      </c>
      <c r="N49" s="189">
        <v>0.56575658756040081</v>
      </c>
      <c r="P49" s="13"/>
    </row>
    <row r="50" spans="1:20" ht="12.75" customHeight="1" x14ac:dyDescent="0.2">
      <c r="A50" s="775"/>
      <c r="B50" s="777" t="s">
        <v>49</v>
      </c>
      <c r="C50" s="190" t="s">
        <v>51</v>
      </c>
      <c r="D50" s="191">
        <v>54848</v>
      </c>
      <c r="E50" s="192">
        <v>44830</v>
      </c>
      <c r="F50" s="193">
        <v>1.2234664287307606</v>
      </c>
      <c r="G50" s="192">
        <v>46386</v>
      </c>
      <c r="H50" s="194">
        <v>39358</v>
      </c>
      <c r="I50" s="195">
        <v>0.8457190781796966</v>
      </c>
      <c r="J50" s="195">
        <v>0.87793888021414235</v>
      </c>
      <c r="K50" s="192">
        <v>22683</v>
      </c>
      <c r="L50" s="192">
        <v>21263</v>
      </c>
      <c r="M50" s="195">
        <v>0.50597813963863481</v>
      </c>
      <c r="N50" s="196">
        <v>0.57632501651506685</v>
      </c>
      <c r="P50" s="13"/>
    </row>
    <row r="51" spans="1:20" ht="12.75" customHeight="1" thickBot="1" x14ac:dyDescent="0.25">
      <c r="A51" s="785"/>
      <c r="B51" s="780"/>
      <c r="C51" s="204" t="s">
        <v>52</v>
      </c>
      <c r="D51" s="205">
        <v>4635</v>
      </c>
      <c r="E51" s="206">
        <v>4123</v>
      </c>
      <c r="F51" s="207">
        <v>1.1241814212951735</v>
      </c>
      <c r="G51" s="206">
        <v>3918</v>
      </c>
      <c r="H51" s="208">
        <v>3544</v>
      </c>
      <c r="I51" s="209">
        <v>0.84530744336569574</v>
      </c>
      <c r="J51" s="209">
        <v>0.85956827552752846</v>
      </c>
      <c r="K51" s="206">
        <v>1174</v>
      </c>
      <c r="L51" s="206">
        <v>1098</v>
      </c>
      <c r="M51" s="209">
        <v>0.28474411836041719</v>
      </c>
      <c r="N51" s="210">
        <v>0.33126410835214448</v>
      </c>
      <c r="P51" s="13"/>
    </row>
    <row r="52" spans="1:20" ht="12.75" customHeight="1" thickBot="1" x14ac:dyDescent="0.25">
      <c r="A52" s="781" t="s">
        <v>12</v>
      </c>
      <c r="B52" s="782"/>
      <c r="C52" s="782"/>
      <c r="D52" s="782"/>
      <c r="E52" s="782"/>
      <c r="F52" s="782"/>
      <c r="G52" s="782"/>
      <c r="H52" s="782"/>
      <c r="I52" s="782"/>
      <c r="J52" s="782"/>
      <c r="K52" s="782"/>
      <c r="L52" s="782"/>
      <c r="M52" s="782"/>
      <c r="N52" s="783"/>
      <c r="O52" s="212"/>
      <c r="P52" s="212"/>
      <c r="Q52" s="212"/>
      <c r="R52" s="212"/>
      <c r="S52" s="212"/>
    </row>
    <row r="53" spans="1:20" ht="12.75" customHeight="1" x14ac:dyDescent="0.2">
      <c r="A53" s="175" t="s">
        <v>48</v>
      </c>
      <c r="B53" s="176"/>
      <c r="C53" s="177"/>
      <c r="D53" s="178">
        <v>323704</v>
      </c>
      <c r="E53" s="179">
        <v>146800</v>
      </c>
      <c r="F53" s="180">
        <v>2.205068119891008</v>
      </c>
      <c r="G53" s="179">
        <v>274428</v>
      </c>
      <c r="H53" s="181">
        <v>135231</v>
      </c>
      <c r="I53" s="182">
        <v>0.84777451004621507</v>
      </c>
      <c r="J53" s="182">
        <v>0.92119209809264302</v>
      </c>
      <c r="K53" s="179">
        <v>97190</v>
      </c>
      <c r="L53" s="179">
        <v>92727</v>
      </c>
      <c r="M53" s="182">
        <v>0.66205722070844686</v>
      </c>
      <c r="N53" s="183">
        <v>0.71869615694626232</v>
      </c>
      <c r="O53" s="212"/>
      <c r="P53" s="212"/>
      <c r="Q53" s="212"/>
      <c r="R53" s="212"/>
      <c r="S53" s="212"/>
    </row>
    <row r="54" spans="1:20" ht="12.75" customHeight="1" x14ac:dyDescent="0.2">
      <c r="A54" s="774" t="s">
        <v>49</v>
      </c>
      <c r="B54" s="769" t="s">
        <v>50</v>
      </c>
      <c r="C54" s="770"/>
      <c r="D54" s="184">
        <v>254098</v>
      </c>
      <c r="E54" s="185">
        <v>99428</v>
      </c>
      <c r="F54" s="186">
        <v>2.5555980206782798</v>
      </c>
      <c r="G54" s="185">
        <v>215576</v>
      </c>
      <c r="H54" s="187">
        <v>92788</v>
      </c>
      <c r="I54" s="188">
        <v>0.84839707514423568</v>
      </c>
      <c r="J54" s="188">
        <v>0.93321800700004021</v>
      </c>
      <c r="K54" s="185">
        <v>69762</v>
      </c>
      <c r="L54" s="185">
        <v>66133</v>
      </c>
      <c r="M54" s="188">
        <v>0.70163334272036049</v>
      </c>
      <c r="N54" s="189">
        <v>0.7518429107212139</v>
      </c>
      <c r="O54" s="212"/>
      <c r="P54" s="212"/>
      <c r="Q54" s="212"/>
      <c r="R54" s="212"/>
      <c r="S54" s="212"/>
    </row>
    <row r="55" spans="1:20" ht="12.75" customHeight="1" x14ac:dyDescent="0.2">
      <c r="A55" s="775"/>
      <c r="B55" s="777" t="s">
        <v>49</v>
      </c>
      <c r="C55" s="190" t="s">
        <v>51</v>
      </c>
      <c r="D55" s="191">
        <v>211451</v>
      </c>
      <c r="E55" s="192">
        <v>92462</v>
      </c>
      <c r="F55" s="193">
        <v>2.2868962384547165</v>
      </c>
      <c r="G55" s="192">
        <v>179506</v>
      </c>
      <c r="H55" s="194">
        <v>86167</v>
      </c>
      <c r="I55" s="195">
        <v>0.84892481000326314</v>
      </c>
      <c r="J55" s="195">
        <v>0.93191797711492286</v>
      </c>
      <c r="K55" s="192">
        <v>65711</v>
      </c>
      <c r="L55" s="192">
        <v>60062</v>
      </c>
      <c r="M55" s="195">
        <v>0.71068114468646582</v>
      </c>
      <c r="N55" s="196">
        <v>0.76260053152599028</v>
      </c>
      <c r="O55" s="212"/>
      <c r="P55" s="212"/>
      <c r="Q55" s="212"/>
      <c r="R55" s="212"/>
      <c r="S55" s="212"/>
    </row>
    <row r="56" spans="1:20" ht="12.75" customHeight="1" x14ac:dyDescent="0.25">
      <c r="A56" s="775"/>
      <c r="B56" s="778"/>
      <c r="C56" s="197" t="s">
        <v>52</v>
      </c>
      <c r="D56" s="198">
        <v>42647</v>
      </c>
      <c r="E56" s="199">
        <v>23151</v>
      </c>
      <c r="F56" s="200">
        <v>1.8421234503909119</v>
      </c>
      <c r="G56" s="199">
        <v>36070</v>
      </c>
      <c r="H56" s="201">
        <v>20645</v>
      </c>
      <c r="I56" s="202">
        <v>0.84578047693858893</v>
      </c>
      <c r="J56" s="202">
        <v>0.89175413589045827</v>
      </c>
      <c r="K56" s="199">
        <v>8152</v>
      </c>
      <c r="L56" s="199">
        <v>6771</v>
      </c>
      <c r="M56" s="202">
        <v>0.35212301844412769</v>
      </c>
      <c r="N56" s="203">
        <v>0.39486558488738194</v>
      </c>
      <c r="O56" s="212"/>
      <c r="P56"/>
      <c r="Q56" s="212"/>
      <c r="R56" s="212"/>
      <c r="S56" s="16" t="s">
        <v>54</v>
      </c>
      <c r="T56" s="16" t="s">
        <v>54</v>
      </c>
    </row>
    <row r="57" spans="1:20" ht="12.75" customHeight="1" x14ac:dyDescent="0.2">
      <c r="A57" s="775"/>
      <c r="B57" s="769" t="s">
        <v>53</v>
      </c>
      <c r="C57" s="770"/>
      <c r="D57" s="184">
        <v>69606</v>
      </c>
      <c r="E57" s="185">
        <v>54728</v>
      </c>
      <c r="F57" s="186">
        <v>1.2718535301856453</v>
      </c>
      <c r="G57" s="185">
        <v>58852</v>
      </c>
      <c r="H57" s="187">
        <v>48241</v>
      </c>
      <c r="I57" s="188">
        <v>0.84550182455535439</v>
      </c>
      <c r="J57" s="188">
        <v>0.8814683525800322</v>
      </c>
      <c r="K57" s="185">
        <v>28973</v>
      </c>
      <c r="L57" s="185">
        <v>27276</v>
      </c>
      <c r="M57" s="188">
        <v>0.52939994152901626</v>
      </c>
      <c r="N57" s="189">
        <v>0.60058871084761922</v>
      </c>
      <c r="O57" s="212"/>
      <c r="P57" s="212"/>
      <c r="Q57" s="212"/>
      <c r="R57" s="212"/>
    </row>
    <row r="58" spans="1:20" ht="12.75" customHeight="1" x14ac:dyDescent="0.2">
      <c r="A58" s="775"/>
      <c r="B58" s="777" t="s">
        <v>49</v>
      </c>
      <c r="C58" s="190" t="s">
        <v>51</v>
      </c>
      <c r="D58" s="191">
        <v>66566</v>
      </c>
      <c r="E58" s="192">
        <v>52879</v>
      </c>
      <c r="F58" s="193">
        <v>1.2588362109722195</v>
      </c>
      <c r="G58" s="192">
        <v>56260</v>
      </c>
      <c r="H58" s="194">
        <v>46540</v>
      </c>
      <c r="I58" s="195">
        <v>0.84517621608629034</v>
      </c>
      <c r="J58" s="195">
        <v>0.88012254392102729</v>
      </c>
      <c r="K58" s="192">
        <v>28066</v>
      </c>
      <c r="L58" s="192">
        <v>26416</v>
      </c>
      <c r="M58" s="195">
        <v>0.53075890239981849</v>
      </c>
      <c r="N58" s="196">
        <v>0.60305113880532879</v>
      </c>
      <c r="O58" s="212"/>
      <c r="P58" s="212"/>
      <c r="Q58" s="212"/>
      <c r="R58" s="212"/>
    </row>
    <row r="59" spans="1:20" ht="12.75" customHeight="1" thickBot="1" x14ac:dyDescent="0.25">
      <c r="A59" s="785"/>
      <c r="B59" s="780"/>
      <c r="C59" s="204" t="s">
        <v>52</v>
      </c>
      <c r="D59" s="205">
        <v>3040</v>
      </c>
      <c r="E59" s="206">
        <v>2721</v>
      </c>
      <c r="F59" s="207">
        <v>1.1172363101800808</v>
      </c>
      <c r="G59" s="206">
        <v>2592</v>
      </c>
      <c r="H59" s="208">
        <v>2365</v>
      </c>
      <c r="I59" s="209">
        <v>0.85263157894736841</v>
      </c>
      <c r="J59" s="209">
        <v>0.86916574788680634</v>
      </c>
      <c r="K59" s="206">
        <v>993</v>
      </c>
      <c r="L59" s="206">
        <v>893</v>
      </c>
      <c r="M59" s="209">
        <v>0.36493936052921722</v>
      </c>
      <c r="N59" s="210">
        <v>0.41987315010570825</v>
      </c>
    </row>
    <row r="60" spans="1:20" ht="12.75" customHeight="1" thickBot="1" x14ac:dyDescent="0.25">
      <c r="A60" s="781" t="s">
        <v>13</v>
      </c>
      <c r="B60" s="782"/>
      <c r="C60" s="782"/>
      <c r="D60" s="782"/>
      <c r="E60" s="782"/>
      <c r="F60" s="782"/>
      <c r="G60" s="782"/>
      <c r="H60" s="782"/>
      <c r="I60" s="782"/>
      <c r="J60" s="782"/>
      <c r="K60" s="782"/>
      <c r="L60" s="782"/>
      <c r="M60" s="782"/>
      <c r="N60" s="783"/>
    </row>
    <row r="61" spans="1:20" ht="12.75" customHeight="1" x14ac:dyDescent="0.2">
      <c r="A61" s="213" t="s">
        <v>48</v>
      </c>
      <c r="B61" s="177"/>
      <c r="C61" s="177"/>
      <c r="D61" s="178">
        <v>320365</v>
      </c>
      <c r="E61" s="214">
        <v>147277</v>
      </c>
      <c r="F61" s="180">
        <f>D61/E61</f>
        <v>2.1752547919906027</v>
      </c>
      <c r="G61" s="181">
        <v>273393</v>
      </c>
      <c r="H61" s="181">
        <v>136117</v>
      </c>
      <c r="I61" s="182">
        <f t="shared" ref="I61:I67" si="17">G61/D61</f>
        <v>0.85337973873550477</v>
      </c>
      <c r="J61" s="182">
        <f t="shared" ref="J61:J67" si="18">+H61/E61</f>
        <v>0.92422442064952437</v>
      </c>
      <c r="K61" s="181">
        <v>104003</v>
      </c>
      <c r="L61" s="181">
        <v>98726</v>
      </c>
      <c r="M61" s="182">
        <f t="shared" ref="M61:M67" si="19">+K61/E61</f>
        <v>0.70617272214941917</v>
      </c>
      <c r="N61" s="183">
        <f t="shared" ref="N61:N67" si="20">K61/H61</f>
        <v>0.76407061572029944</v>
      </c>
      <c r="O61" s="35"/>
      <c r="P61" s="35"/>
    </row>
    <row r="62" spans="1:20" ht="12.75" customHeight="1" x14ac:dyDescent="0.2">
      <c r="A62" s="774" t="s">
        <v>49</v>
      </c>
      <c r="B62" s="769" t="s">
        <v>50</v>
      </c>
      <c r="C62" s="770"/>
      <c r="D62" s="184">
        <v>249947</v>
      </c>
      <c r="E62" s="215">
        <v>98695</v>
      </c>
      <c r="F62" s="186">
        <f t="shared" ref="F62:F67" si="21">D62/E62</f>
        <v>2.5325193778813517</v>
      </c>
      <c r="G62" s="187">
        <v>213508</v>
      </c>
      <c r="H62" s="187">
        <v>92379</v>
      </c>
      <c r="I62" s="188">
        <f t="shared" si="17"/>
        <v>0.85421309317575322</v>
      </c>
      <c r="J62" s="188">
        <f t="shared" si="18"/>
        <v>0.93600486346826084</v>
      </c>
      <c r="K62" s="187">
        <v>73177</v>
      </c>
      <c r="L62" s="187">
        <v>69266</v>
      </c>
      <c r="M62" s="188">
        <f t="shared" si="19"/>
        <v>0.7414458685850347</v>
      </c>
      <c r="N62" s="189">
        <f t="shared" si="20"/>
        <v>0.7921389060284264</v>
      </c>
      <c r="O62" s="35"/>
      <c r="P62" s="35"/>
    </row>
    <row r="63" spans="1:20" ht="12.75" customHeight="1" x14ac:dyDescent="0.2">
      <c r="A63" s="775"/>
      <c r="B63" s="777" t="s">
        <v>49</v>
      </c>
      <c r="C63" s="190" t="s">
        <v>51</v>
      </c>
      <c r="D63" s="191">
        <v>212240</v>
      </c>
      <c r="E63" s="216">
        <v>92484</v>
      </c>
      <c r="F63" s="193">
        <f t="shared" si="21"/>
        <v>2.2948834392976081</v>
      </c>
      <c r="G63" s="194">
        <v>182042</v>
      </c>
      <c r="H63" s="194">
        <v>86771</v>
      </c>
      <c r="I63" s="195">
        <f t="shared" si="17"/>
        <v>0.85771767810026389</v>
      </c>
      <c r="J63" s="195">
        <f t="shared" si="18"/>
        <v>0.93822715280480951</v>
      </c>
      <c r="K63" s="194">
        <v>69739</v>
      </c>
      <c r="L63" s="194">
        <v>63820</v>
      </c>
      <c r="M63" s="195">
        <f t="shared" si="19"/>
        <v>0.75406556809826564</v>
      </c>
      <c r="N63" s="196">
        <f t="shared" si="20"/>
        <v>0.80371322215947727</v>
      </c>
      <c r="O63" s="35"/>
      <c r="P63" s="35"/>
    </row>
    <row r="64" spans="1:20" ht="12.75" customHeight="1" x14ac:dyDescent="0.2">
      <c r="A64" s="775"/>
      <c r="B64" s="784"/>
      <c r="C64" s="197" t="s">
        <v>52</v>
      </c>
      <c r="D64" s="198">
        <v>37707</v>
      </c>
      <c r="E64" s="217">
        <v>20124</v>
      </c>
      <c r="F64" s="200">
        <f t="shared" si="21"/>
        <v>1.8737328562909958</v>
      </c>
      <c r="G64" s="201">
        <v>31466</v>
      </c>
      <c r="H64" s="201">
        <v>17644</v>
      </c>
      <c r="I64" s="202">
        <f t="shared" si="17"/>
        <v>0.83448696528496036</v>
      </c>
      <c r="J64" s="202">
        <f t="shared" si="18"/>
        <v>0.8767640628105744</v>
      </c>
      <c r="K64" s="201">
        <v>7198</v>
      </c>
      <c r="L64" s="201">
        <v>6123</v>
      </c>
      <c r="M64" s="202">
        <f t="shared" si="19"/>
        <v>0.3576823693102763</v>
      </c>
      <c r="N64" s="203">
        <f t="shared" si="20"/>
        <v>0.40795737927907505</v>
      </c>
    </row>
    <row r="65" spans="1:27" ht="12.75" customHeight="1" x14ac:dyDescent="0.2">
      <c r="A65" s="775"/>
      <c r="B65" s="769" t="s">
        <v>53</v>
      </c>
      <c r="C65" s="770"/>
      <c r="D65" s="184">
        <v>70418</v>
      </c>
      <c r="E65" s="215">
        <v>56180</v>
      </c>
      <c r="F65" s="186">
        <f t="shared" si="21"/>
        <v>1.2534353862584551</v>
      </c>
      <c r="G65" s="187">
        <v>59885</v>
      </c>
      <c r="H65" s="187">
        <v>49787</v>
      </c>
      <c r="I65" s="188">
        <f t="shared" si="17"/>
        <v>0.85042176716180518</v>
      </c>
      <c r="J65" s="188">
        <f t="shared" si="18"/>
        <v>0.88620505517977932</v>
      </c>
      <c r="K65" s="187">
        <v>32645</v>
      </c>
      <c r="L65" s="187">
        <v>30222</v>
      </c>
      <c r="M65" s="188">
        <f t="shared" si="19"/>
        <v>0.58107867568529725</v>
      </c>
      <c r="N65" s="189">
        <f t="shared" si="20"/>
        <v>0.65569325325888284</v>
      </c>
    </row>
    <row r="66" spans="1:27" ht="12.75" customHeight="1" x14ac:dyDescent="0.2">
      <c r="A66" s="775"/>
      <c r="B66" s="777" t="s">
        <v>49</v>
      </c>
      <c r="C66" s="190" t="s">
        <v>51</v>
      </c>
      <c r="D66" s="191">
        <v>68437</v>
      </c>
      <c r="E66" s="216">
        <v>55002</v>
      </c>
      <c r="F66" s="193">
        <f t="shared" si="21"/>
        <v>1.2442638449510928</v>
      </c>
      <c r="G66" s="194">
        <v>58324</v>
      </c>
      <c r="H66" s="194">
        <v>48786</v>
      </c>
      <c r="I66" s="195">
        <f t="shared" si="17"/>
        <v>0.85222905738124111</v>
      </c>
      <c r="J66" s="195">
        <f t="shared" si="18"/>
        <v>0.88698592778444418</v>
      </c>
      <c r="K66" s="194">
        <v>32001</v>
      </c>
      <c r="L66" s="194">
        <v>29573</v>
      </c>
      <c r="M66" s="195">
        <f t="shared" si="19"/>
        <v>0.58181520671975562</v>
      </c>
      <c r="N66" s="196">
        <f t="shared" si="20"/>
        <v>0.65594637805927936</v>
      </c>
    </row>
    <row r="67" spans="1:27" ht="12.75" customHeight="1" thickBot="1" x14ac:dyDescent="0.25">
      <c r="A67" s="776"/>
      <c r="B67" s="779"/>
      <c r="C67" s="218" t="s">
        <v>52</v>
      </c>
      <c r="D67" s="219">
        <v>1981</v>
      </c>
      <c r="E67" s="220">
        <v>1783</v>
      </c>
      <c r="F67" s="221">
        <f t="shared" si="21"/>
        <v>1.1110487941671341</v>
      </c>
      <c r="G67" s="222">
        <v>1561</v>
      </c>
      <c r="H67" s="222">
        <v>1426</v>
      </c>
      <c r="I67" s="223">
        <f t="shared" si="17"/>
        <v>0.78798586572438167</v>
      </c>
      <c r="J67" s="223">
        <f t="shared" si="18"/>
        <v>0.79977565900168257</v>
      </c>
      <c r="K67" s="222">
        <v>737</v>
      </c>
      <c r="L67" s="222">
        <v>671</v>
      </c>
      <c r="M67" s="223">
        <f t="shared" si="19"/>
        <v>0.41334828939988782</v>
      </c>
      <c r="N67" s="224">
        <f t="shared" si="20"/>
        <v>0.51683029453015428</v>
      </c>
    </row>
    <row r="68" spans="1:27" ht="12.75" customHeight="1" thickTop="1" thickBot="1" x14ac:dyDescent="0.25">
      <c r="A68" s="781" t="s">
        <v>14</v>
      </c>
      <c r="B68" s="782"/>
      <c r="C68" s="782"/>
      <c r="D68" s="782"/>
      <c r="E68" s="782"/>
      <c r="F68" s="782"/>
      <c r="G68" s="782"/>
      <c r="H68" s="782"/>
      <c r="I68" s="782"/>
      <c r="J68" s="782"/>
      <c r="K68" s="782"/>
      <c r="L68" s="782"/>
      <c r="M68" s="782"/>
      <c r="N68" s="783"/>
    </row>
    <row r="69" spans="1:27" ht="12.75" customHeight="1" x14ac:dyDescent="0.2">
      <c r="A69" s="213" t="s">
        <v>48</v>
      </c>
      <c r="B69" s="177"/>
      <c r="C69" s="177"/>
      <c r="D69" s="178">
        <v>324993</v>
      </c>
      <c r="E69" s="214">
        <v>146620</v>
      </c>
      <c r="F69" s="180">
        <f>D69/E69</f>
        <v>2.2165666348383577</v>
      </c>
      <c r="G69" s="181">
        <v>282097</v>
      </c>
      <c r="H69" s="181">
        <v>136767</v>
      </c>
      <c r="I69" s="182">
        <f t="shared" ref="I69:I75" si="22">G69/D69</f>
        <v>0.86800946481924224</v>
      </c>
      <c r="J69" s="182">
        <f t="shared" ref="J69:J75" si="23">+H69/E69</f>
        <v>0.93279907243213744</v>
      </c>
      <c r="K69" s="181">
        <v>105570</v>
      </c>
      <c r="L69" s="181">
        <v>99818</v>
      </c>
      <c r="M69" s="182">
        <f t="shared" ref="M69:M75" si="24">+K69/E69</f>
        <v>0.72002455326694859</v>
      </c>
      <c r="N69" s="183">
        <f t="shared" ref="N69:N75" si="25">K69/H69</f>
        <v>0.77189672947421528</v>
      </c>
      <c r="O69" s="35"/>
      <c r="P69" s="35"/>
    </row>
    <row r="70" spans="1:27" ht="12.75" customHeight="1" x14ac:dyDescent="0.2">
      <c r="A70" s="774" t="s">
        <v>49</v>
      </c>
      <c r="B70" s="769" t="s">
        <v>50</v>
      </c>
      <c r="C70" s="770"/>
      <c r="D70" s="184">
        <v>257108</v>
      </c>
      <c r="E70" s="215">
        <v>100560</v>
      </c>
      <c r="F70" s="186">
        <f t="shared" ref="F70:F75" si="26">D70/E70</f>
        <v>2.5567621320604612</v>
      </c>
      <c r="G70" s="187">
        <v>223710</v>
      </c>
      <c r="H70" s="187">
        <v>94893</v>
      </c>
      <c r="I70" s="188">
        <f t="shared" si="22"/>
        <v>0.87010128039578694</v>
      </c>
      <c r="J70" s="188">
        <f t="shared" si="23"/>
        <v>0.94364558472553695</v>
      </c>
      <c r="K70" s="187">
        <v>75344</v>
      </c>
      <c r="L70" s="187">
        <v>70703</v>
      </c>
      <c r="M70" s="188">
        <f t="shared" si="24"/>
        <v>0.74924423229912485</v>
      </c>
      <c r="N70" s="189">
        <f t="shared" si="25"/>
        <v>0.79398901921111142</v>
      </c>
      <c r="O70" s="35"/>
      <c r="P70" s="35"/>
    </row>
    <row r="71" spans="1:27" ht="12.75" customHeight="1" x14ac:dyDescent="0.2">
      <c r="A71" s="775"/>
      <c r="B71" s="777" t="s">
        <v>49</v>
      </c>
      <c r="C71" s="190" t="s">
        <v>51</v>
      </c>
      <c r="D71" s="191">
        <v>221555</v>
      </c>
      <c r="E71" s="216">
        <v>95168</v>
      </c>
      <c r="F71" s="193">
        <f t="shared" si="26"/>
        <v>2.3280409381304641</v>
      </c>
      <c r="G71" s="194">
        <v>193064</v>
      </c>
      <c r="H71" s="194">
        <v>89811</v>
      </c>
      <c r="I71" s="195">
        <f t="shared" si="22"/>
        <v>0.87140439168603734</v>
      </c>
      <c r="J71" s="195">
        <f t="shared" si="23"/>
        <v>0.94371007061197043</v>
      </c>
      <c r="K71" s="194">
        <v>72344</v>
      </c>
      <c r="L71" s="194">
        <v>65781</v>
      </c>
      <c r="M71" s="195">
        <f t="shared" si="24"/>
        <v>0.76017148621385344</v>
      </c>
      <c r="N71" s="196">
        <f t="shared" si="25"/>
        <v>0.80551380120475224</v>
      </c>
      <c r="O71" s="35"/>
      <c r="P71" s="35"/>
    </row>
    <row r="72" spans="1:27" ht="12.75" customHeight="1" x14ac:dyDescent="0.2">
      <c r="A72" s="775"/>
      <c r="B72" s="784"/>
      <c r="C72" s="197" t="s">
        <v>52</v>
      </c>
      <c r="D72" s="198">
        <v>35553</v>
      </c>
      <c r="E72" s="217">
        <v>18416</v>
      </c>
      <c r="F72" s="200">
        <f t="shared" si="26"/>
        <v>1.930549522154648</v>
      </c>
      <c r="G72" s="201">
        <v>30646</v>
      </c>
      <c r="H72" s="201">
        <v>16740</v>
      </c>
      <c r="I72" s="202">
        <f t="shared" si="22"/>
        <v>0.86198070486316203</v>
      </c>
      <c r="J72" s="202">
        <f t="shared" si="23"/>
        <v>0.90899218071242394</v>
      </c>
      <c r="K72" s="201">
        <v>6283</v>
      </c>
      <c r="L72" s="201">
        <v>5582</v>
      </c>
      <c r="M72" s="202">
        <f t="shared" si="24"/>
        <v>0.34117072111207647</v>
      </c>
      <c r="N72" s="203">
        <f t="shared" si="25"/>
        <v>0.37532855436081242</v>
      </c>
      <c r="W72" s="15"/>
      <c r="X72" s="15"/>
      <c r="Y72" s="15"/>
      <c r="Z72" s="15"/>
      <c r="AA72" s="15"/>
    </row>
    <row r="73" spans="1:27" ht="12.75" customHeight="1" x14ac:dyDescent="0.2">
      <c r="A73" s="775"/>
      <c r="B73" s="769" t="s">
        <v>53</v>
      </c>
      <c r="C73" s="770"/>
      <c r="D73" s="184">
        <v>67885</v>
      </c>
      <c r="E73" s="215">
        <v>53507</v>
      </c>
      <c r="F73" s="186">
        <f t="shared" si="26"/>
        <v>1.2687125049059003</v>
      </c>
      <c r="G73" s="187">
        <v>58387</v>
      </c>
      <c r="H73" s="187">
        <v>47931</v>
      </c>
      <c r="I73" s="188">
        <f t="shared" si="22"/>
        <v>0.86008691168888562</v>
      </c>
      <c r="J73" s="188">
        <f t="shared" si="23"/>
        <v>0.89578933597473231</v>
      </c>
      <c r="K73" s="187">
        <v>32300</v>
      </c>
      <c r="L73" s="187">
        <v>29966</v>
      </c>
      <c r="M73" s="188">
        <f t="shared" si="24"/>
        <v>0.60365933429270935</v>
      </c>
      <c r="N73" s="189">
        <f t="shared" si="25"/>
        <v>0.67388537689595462</v>
      </c>
      <c r="P73" s="34"/>
      <c r="Q73" s="34"/>
      <c r="R73" s="34"/>
      <c r="W73" s="15"/>
      <c r="X73" s="15"/>
      <c r="Y73" s="15"/>
      <c r="Z73" s="15"/>
      <c r="AA73" s="15"/>
    </row>
    <row r="74" spans="1:27" ht="12.75" customHeight="1" x14ac:dyDescent="0.2">
      <c r="A74" s="775"/>
      <c r="B74" s="777" t="s">
        <v>49</v>
      </c>
      <c r="C74" s="190" t="s">
        <v>51</v>
      </c>
      <c r="D74" s="191">
        <v>66620</v>
      </c>
      <c r="E74" s="216">
        <v>52790</v>
      </c>
      <c r="F74" s="193">
        <f t="shared" si="26"/>
        <v>1.2619814358780073</v>
      </c>
      <c r="G74" s="194">
        <v>57321</v>
      </c>
      <c r="H74" s="194">
        <v>47279</v>
      </c>
      <c r="I74" s="195">
        <f t="shared" si="22"/>
        <v>0.86041729210447315</v>
      </c>
      <c r="J74" s="195">
        <f t="shared" si="23"/>
        <v>0.89560522826292854</v>
      </c>
      <c r="K74" s="194">
        <v>31792</v>
      </c>
      <c r="L74" s="194">
        <v>29451</v>
      </c>
      <c r="M74" s="195">
        <f t="shared" si="24"/>
        <v>0.60223527183178638</v>
      </c>
      <c r="N74" s="196">
        <f t="shared" si="25"/>
        <v>0.67243385012373358</v>
      </c>
      <c r="P74" s="211"/>
      <c r="Q74" s="211"/>
      <c r="R74" s="211"/>
      <c r="W74" s="15"/>
      <c r="X74" s="15"/>
      <c r="Y74" s="15"/>
      <c r="Z74" s="15"/>
      <c r="AA74" s="15"/>
    </row>
    <row r="75" spans="1:27" ht="12.75" customHeight="1" thickBot="1" x14ac:dyDescent="0.25">
      <c r="A75" s="776"/>
      <c r="B75" s="779"/>
      <c r="C75" s="218" t="s">
        <v>52</v>
      </c>
      <c r="D75" s="219">
        <v>1265</v>
      </c>
      <c r="E75" s="220">
        <v>1098</v>
      </c>
      <c r="F75" s="221">
        <f t="shared" si="26"/>
        <v>1.1520947176684881</v>
      </c>
      <c r="G75" s="222">
        <v>1066</v>
      </c>
      <c r="H75" s="222">
        <v>953</v>
      </c>
      <c r="I75" s="223">
        <f t="shared" si="22"/>
        <v>0.84268774703557314</v>
      </c>
      <c r="J75" s="223">
        <f t="shared" si="23"/>
        <v>0.86794171220400729</v>
      </c>
      <c r="K75" s="222">
        <v>597</v>
      </c>
      <c r="L75" s="222">
        <v>538</v>
      </c>
      <c r="M75" s="223">
        <f t="shared" si="24"/>
        <v>0.54371584699453557</v>
      </c>
      <c r="N75" s="224">
        <f t="shared" si="25"/>
        <v>0.62644281217208819</v>
      </c>
      <c r="P75" s="34"/>
      <c r="Q75" s="34"/>
      <c r="R75" s="34"/>
      <c r="V75" s="15"/>
      <c r="W75" s="15"/>
      <c r="X75" s="15"/>
      <c r="Y75" s="15"/>
      <c r="Z75" s="15"/>
      <c r="AA75" s="15"/>
    </row>
    <row r="76" spans="1:27" ht="12.75" customHeight="1" thickTop="1" thickBot="1" x14ac:dyDescent="0.25">
      <c r="A76" s="781" t="s">
        <v>15</v>
      </c>
      <c r="B76" s="782"/>
      <c r="C76" s="782"/>
      <c r="D76" s="782"/>
      <c r="E76" s="782"/>
      <c r="F76" s="782"/>
      <c r="G76" s="782"/>
      <c r="H76" s="782"/>
      <c r="I76" s="782"/>
      <c r="J76" s="782"/>
      <c r="K76" s="782"/>
      <c r="L76" s="782"/>
      <c r="M76" s="782"/>
      <c r="N76" s="783"/>
      <c r="R76" s="34"/>
      <c r="S76" s="34"/>
      <c r="Y76" s="15"/>
      <c r="Z76" s="15"/>
      <c r="AA76" s="15"/>
    </row>
    <row r="77" spans="1:27" ht="12.75" customHeight="1" x14ac:dyDescent="0.2">
      <c r="A77" s="213" t="s">
        <v>48</v>
      </c>
      <c r="B77" s="177"/>
      <c r="C77" s="177"/>
      <c r="D77" s="178">
        <v>331536</v>
      </c>
      <c r="E77" s="214">
        <v>150588</v>
      </c>
      <c r="F77" s="180">
        <f>D77/E77</f>
        <v>2.2016096900151405</v>
      </c>
      <c r="G77" s="181">
        <v>288945</v>
      </c>
      <c r="H77" s="181">
        <v>140072</v>
      </c>
      <c r="I77" s="182">
        <f t="shared" ref="I77:I83" si="27">G77/D77</f>
        <v>0.8715343130157811</v>
      </c>
      <c r="J77" s="182">
        <f t="shared" ref="J77:J83" si="28">+H77/E77</f>
        <v>0.93016707838605994</v>
      </c>
      <c r="K77" s="181">
        <v>106437</v>
      </c>
      <c r="L77" s="181">
        <v>100676</v>
      </c>
      <c r="M77" s="182">
        <f t="shared" ref="M77:M83" si="29">+K77/E77</f>
        <v>0.70680930751454296</v>
      </c>
      <c r="N77" s="183">
        <f t="shared" ref="N77:N83" si="30">K77/H77</f>
        <v>0.75987349363184653</v>
      </c>
      <c r="R77" s="34"/>
      <c r="S77" s="34"/>
      <c r="Y77" s="15"/>
      <c r="Z77" s="15"/>
      <c r="AA77" s="15"/>
    </row>
    <row r="78" spans="1:27" ht="12.75" customHeight="1" x14ac:dyDescent="0.2">
      <c r="A78" s="774" t="s">
        <v>49</v>
      </c>
      <c r="B78" s="769" t="s">
        <v>50</v>
      </c>
      <c r="C78" s="770"/>
      <c r="D78" s="184">
        <v>265780</v>
      </c>
      <c r="E78" s="215">
        <v>105507</v>
      </c>
      <c r="F78" s="186">
        <f t="shared" ref="F78:F83" si="31">D78/E78</f>
        <v>2.5190745637730196</v>
      </c>
      <c r="G78" s="187">
        <v>232752</v>
      </c>
      <c r="H78" s="187">
        <v>99421</v>
      </c>
      <c r="I78" s="188">
        <f t="shared" si="27"/>
        <v>0.87573180826247277</v>
      </c>
      <c r="J78" s="188">
        <f t="shared" si="28"/>
        <v>0.94231662354156598</v>
      </c>
      <c r="K78" s="187">
        <v>77298</v>
      </c>
      <c r="L78" s="187">
        <v>72971</v>
      </c>
      <c r="M78" s="188">
        <f t="shared" si="29"/>
        <v>0.73263385367795497</v>
      </c>
      <c r="N78" s="189">
        <f t="shared" si="30"/>
        <v>0.7774816185715292</v>
      </c>
      <c r="Y78" s="15"/>
      <c r="Z78" s="15"/>
      <c r="AA78" s="15"/>
    </row>
    <row r="79" spans="1:27" ht="12.75" customHeight="1" x14ac:dyDescent="0.2">
      <c r="A79" s="775"/>
      <c r="B79" s="777" t="s">
        <v>49</v>
      </c>
      <c r="C79" s="190" t="s">
        <v>51</v>
      </c>
      <c r="D79" s="191">
        <v>230623</v>
      </c>
      <c r="E79" s="216">
        <v>100377</v>
      </c>
      <c r="F79" s="193">
        <f t="shared" si="31"/>
        <v>2.2975681680066149</v>
      </c>
      <c r="G79" s="194">
        <v>202103</v>
      </c>
      <c r="H79" s="194">
        <v>94678</v>
      </c>
      <c r="I79" s="195">
        <f t="shared" si="27"/>
        <v>0.87633497092657719</v>
      </c>
      <c r="J79" s="195">
        <f t="shared" si="28"/>
        <v>0.94322404534903415</v>
      </c>
      <c r="K79" s="194">
        <v>74324</v>
      </c>
      <c r="L79" s="194">
        <v>68079</v>
      </c>
      <c r="M79" s="195">
        <f t="shared" si="29"/>
        <v>0.74044850912061533</v>
      </c>
      <c r="N79" s="196">
        <f t="shared" si="30"/>
        <v>0.78501869494497134</v>
      </c>
      <c r="Y79" s="15"/>
      <c r="Z79" s="15"/>
      <c r="AA79" s="15"/>
    </row>
    <row r="80" spans="1:27" ht="12.75" customHeight="1" x14ac:dyDescent="0.2">
      <c r="A80" s="775"/>
      <c r="B80" s="784"/>
      <c r="C80" s="197" t="s">
        <v>52</v>
      </c>
      <c r="D80" s="198">
        <v>35157</v>
      </c>
      <c r="E80" s="217">
        <v>17862</v>
      </c>
      <c r="F80" s="200">
        <f t="shared" si="31"/>
        <v>1.9682566341954988</v>
      </c>
      <c r="G80" s="201">
        <v>30649</v>
      </c>
      <c r="H80" s="201">
        <v>16189</v>
      </c>
      <c r="I80" s="202">
        <f t="shared" si="27"/>
        <v>0.87177517990727305</v>
      </c>
      <c r="J80" s="202">
        <f t="shared" si="28"/>
        <v>0.90633747620647187</v>
      </c>
      <c r="K80" s="201">
        <v>6109</v>
      </c>
      <c r="L80" s="201">
        <v>5461</v>
      </c>
      <c r="M80" s="202">
        <f t="shared" si="29"/>
        <v>0.34201097301533984</v>
      </c>
      <c r="N80" s="203">
        <f t="shared" si="30"/>
        <v>0.37735499413181789</v>
      </c>
      <c r="Y80" s="15"/>
      <c r="Z80" s="15"/>
      <c r="AA80" s="15"/>
    </row>
    <row r="81" spans="1:27" ht="12.75" customHeight="1" x14ac:dyDescent="0.2">
      <c r="A81" s="775"/>
      <c r="B81" s="769" t="s">
        <v>53</v>
      </c>
      <c r="C81" s="770"/>
      <c r="D81" s="184">
        <v>65756</v>
      </c>
      <c r="E81" s="215">
        <v>52807</v>
      </c>
      <c r="F81" s="186">
        <f t="shared" si="31"/>
        <v>1.2452137027288048</v>
      </c>
      <c r="G81" s="187">
        <v>56193</v>
      </c>
      <c r="H81" s="187">
        <v>46826</v>
      </c>
      <c r="I81" s="188">
        <f t="shared" si="27"/>
        <v>0.85456840440416082</v>
      </c>
      <c r="J81" s="188">
        <f t="shared" si="28"/>
        <v>0.88673850057757497</v>
      </c>
      <c r="K81" s="187">
        <v>31217</v>
      </c>
      <c r="L81" s="187">
        <v>28480</v>
      </c>
      <c r="M81" s="188">
        <f t="shared" si="29"/>
        <v>0.59115268809059407</v>
      </c>
      <c r="N81" s="189">
        <f t="shared" si="30"/>
        <v>0.66665954811429551</v>
      </c>
      <c r="Y81" s="15"/>
      <c r="Z81" s="15"/>
      <c r="AA81" s="15"/>
    </row>
    <row r="82" spans="1:27" ht="12.75" customHeight="1" x14ac:dyDescent="0.2">
      <c r="A82" s="775"/>
      <c r="B82" s="777" t="s">
        <v>49</v>
      </c>
      <c r="C82" s="190" t="s">
        <v>51</v>
      </c>
      <c r="D82" s="191">
        <v>64114</v>
      </c>
      <c r="E82" s="216">
        <v>51867</v>
      </c>
      <c r="F82" s="193">
        <f t="shared" si="31"/>
        <v>1.2361231611622032</v>
      </c>
      <c r="G82" s="194">
        <v>54940</v>
      </c>
      <c r="H82" s="194">
        <v>46034</v>
      </c>
      <c r="I82" s="195">
        <f t="shared" si="27"/>
        <v>0.85691112705493344</v>
      </c>
      <c r="J82" s="195">
        <f t="shared" si="28"/>
        <v>0.88753928316656061</v>
      </c>
      <c r="K82" s="194">
        <v>30662</v>
      </c>
      <c r="L82" s="194">
        <v>27952</v>
      </c>
      <c r="M82" s="195">
        <f t="shared" si="29"/>
        <v>0.59116586654327419</v>
      </c>
      <c r="N82" s="196">
        <f t="shared" si="30"/>
        <v>0.66607290263718122</v>
      </c>
      <c r="W82" s="15"/>
      <c r="X82" s="15"/>
      <c r="Y82" s="15"/>
      <c r="Z82" s="15"/>
      <c r="AA82" s="15"/>
    </row>
    <row r="83" spans="1:27" ht="12.75" customHeight="1" thickBot="1" x14ac:dyDescent="0.25">
      <c r="A83" s="776"/>
      <c r="B83" s="779"/>
      <c r="C83" s="218" t="s">
        <v>52</v>
      </c>
      <c r="D83" s="219">
        <v>1642</v>
      </c>
      <c r="E83" s="220">
        <v>1508</v>
      </c>
      <c r="F83" s="221">
        <f t="shared" si="31"/>
        <v>1.0888594164456233</v>
      </c>
      <c r="G83" s="222">
        <v>1253</v>
      </c>
      <c r="H83" s="222">
        <v>1166</v>
      </c>
      <c r="I83" s="223">
        <f t="shared" si="27"/>
        <v>0.76309378806333739</v>
      </c>
      <c r="J83" s="223">
        <f t="shared" si="28"/>
        <v>0.77320954907161799</v>
      </c>
      <c r="K83" s="222">
        <v>633</v>
      </c>
      <c r="L83" s="222">
        <v>555</v>
      </c>
      <c r="M83" s="223">
        <f t="shared" si="29"/>
        <v>0.41976127320954909</v>
      </c>
      <c r="N83" s="224">
        <f t="shared" si="30"/>
        <v>0.54288164665523153</v>
      </c>
      <c r="W83" s="15"/>
      <c r="X83" s="15"/>
      <c r="Y83" s="15"/>
      <c r="Z83" s="15"/>
      <c r="AA83" s="15"/>
    </row>
    <row r="84" spans="1:27" ht="12.75" customHeight="1" thickTop="1" thickBot="1" x14ac:dyDescent="0.25">
      <c r="A84" s="781" t="s">
        <v>16</v>
      </c>
      <c r="B84" s="782"/>
      <c r="C84" s="782"/>
      <c r="D84" s="782"/>
      <c r="E84" s="782"/>
      <c r="F84" s="782"/>
      <c r="G84" s="782"/>
      <c r="H84" s="782"/>
      <c r="I84" s="782"/>
      <c r="J84" s="782"/>
      <c r="K84" s="782"/>
      <c r="L84" s="782"/>
      <c r="M84" s="782"/>
      <c r="N84" s="783"/>
      <c r="R84" s="34"/>
      <c r="S84" s="34"/>
      <c r="Y84" s="15"/>
      <c r="Z84" s="15"/>
      <c r="AA84" s="15"/>
    </row>
    <row r="85" spans="1:27" ht="12.75" customHeight="1" x14ac:dyDescent="0.2">
      <c r="A85" s="213" t="s">
        <v>48</v>
      </c>
      <c r="B85" s="177"/>
      <c r="C85" s="177"/>
      <c r="D85" s="178">
        <v>330066</v>
      </c>
      <c r="E85" s="214">
        <v>149613</v>
      </c>
      <c r="F85" s="180">
        <f>D85/E85</f>
        <v>2.2061318200958473</v>
      </c>
      <c r="G85" s="181">
        <v>288581</v>
      </c>
      <c r="H85" s="181">
        <v>139280</v>
      </c>
      <c r="I85" s="182">
        <f t="shared" ref="I85:I91" si="32">G85/D85</f>
        <v>0.87431301618464186</v>
      </c>
      <c r="J85" s="182">
        <f t="shared" ref="J85:J91" si="33">+H85/E85</f>
        <v>0.93093514601003924</v>
      </c>
      <c r="K85" s="181">
        <v>103761</v>
      </c>
      <c r="L85" s="181">
        <v>97837</v>
      </c>
      <c r="M85" s="182">
        <f t="shared" ref="M85:M91" si="34">+K85/E85</f>
        <v>0.69352930560846981</v>
      </c>
      <c r="N85" s="183">
        <f t="shared" ref="N85:N91" si="35">K85/H85</f>
        <v>0.74498133256749</v>
      </c>
      <c r="R85" s="34"/>
      <c r="S85" s="34"/>
      <c r="Y85" s="15"/>
      <c r="Z85" s="15"/>
      <c r="AA85" s="15"/>
    </row>
    <row r="86" spans="1:27" ht="12.75" customHeight="1" x14ac:dyDescent="0.2">
      <c r="A86" s="774" t="s">
        <v>49</v>
      </c>
      <c r="B86" s="769" t="s">
        <v>50</v>
      </c>
      <c r="C86" s="770"/>
      <c r="D86" s="184">
        <v>262648</v>
      </c>
      <c r="E86" s="215">
        <v>104008</v>
      </c>
      <c r="F86" s="186">
        <f t="shared" ref="F86:F91" si="36">D86/E86</f>
        <v>2.5252672871317592</v>
      </c>
      <c r="G86" s="187">
        <v>230504</v>
      </c>
      <c r="H86" s="187">
        <v>98025</v>
      </c>
      <c r="I86" s="188">
        <f t="shared" si="32"/>
        <v>0.87761566811854652</v>
      </c>
      <c r="J86" s="188">
        <f t="shared" si="33"/>
        <v>0.94247557880163069</v>
      </c>
      <c r="K86" s="187">
        <v>75720</v>
      </c>
      <c r="L86" s="187">
        <v>71038</v>
      </c>
      <c r="M86" s="188">
        <f t="shared" si="34"/>
        <v>0.72802092146757946</v>
      </c>
      <c r="N86" s="189">
        <f t="shared" si="35"/>
        <v>0.7724560061208875</v>
      </c>
      <c r="Y86" s="15"/>
      <c r="Z86" s="15"/>
      <c r="AA86" s="15"/>
    </row>
    <row r="87" spans="1:27" ht="12.75" customHeight="1" x14ac:dyDescent="0.2">
      <c r="A87" s="775"/>
      <c r="B87" s="777" t="s">
        <v>49</v>
      </c>
      <c r="C87" s="190" t="s">
        <v>51</v>
      </c>
      <c r="D87" s="191">
        <v>227851</v>
      </c>
      <c r="E87" s="216">
        <v>98974</v>
      </c>
      <c r="F87" s="193">
        <f t="shared" si="36"/>
        <v>2.3021298522844384</v>
      </c>
      <c r="G87" s="194">
        <v>200372</v>
      </c>
      <c r="H87" s="194">
        <v>93377</v>
      </c>
      <c r="I87" s="195">
        <f t="shared" si="32"/>
        <v>0.87939925653168083</v>
      </c>
      <c r="J87" s="195">
        <f t="shared" si="33"/>
        <v>0.94344979489562919</v>
      </c>
      <c r="K87" s="194">
        <v>72334</v>
      </c>
      <c r="L87" s="194">
        <v>66163</v>
      </c>
      <c r="M87" s="195">
        <f t="shared" si="34"/>
        <v>0.73083840200456684</v>
      </c>
      <c r="N87" s="196">
        <f t="shared" si="35"/>
        <v>0.77464471979181171</v>
      </c>
      <c r="Y87" s="15"/>
      <c r="Z87" s="15"/>
      <c r="AA87" s="15"/>
    </row>
    <row r="88" spans="1:27" ht="12.75" customHeight="1" x14ac:dyDescent="0.2">
      <c r="A88" s="775"/>
      <c r="B88" s="784"/>
      <c r="C88" s="197" t="s">
        <v>52</v>
      </c>
      <c r="D88" s="198">
        <v>34797</v>
      </c>
      <c r="E88" s="217">
        <v>17592</v>
      </c>
      <c r="F88" s="200">
        <f t="shared" si="36"/>
        <v>1.9780013642564802</v>
      </c>
      <c r="G88" s="201">
        <v>30132</v>
      </c>
      <c r="H88" s="201">
        <v>15728</v>
      </c>
      <c r="I88" s="202">
        <f t="shared" si="32"/>
        <v>0.8659367186826451</v>
      </c>
      <c r="J88" s="202">
        <f t="shared" si="33"/>
        <v>0.89404274670304684</v>
      </c>
      <c r="K88" s="201">
        <v>6037</v>
      </c>
      <c r="L88" s="201">
        <v>5478</v>
      </c>
      <c r="M88" s="202">
        <f t="shared" si="34"/>
        <v>0.34316734879490679</v>
      </c>
      <c r="N88" s="203">
        <f t="shared" si="35"/>
        <v>0.38383774160732453</v>
      </c>
      <c r="Y88" s="15"/>
      <c r="Z88" s="15"/>
      <c r="AA88" s="15"/>
    </row>
    <row r="89" spans="1:27" ht="12.75" customHeight="1" x14ac:dyDescent="0.2">
      <c r="A89" s="775"/>
      <c r="B89" s="769" t="s">
        <v>53</v>
      </c>
      <c r="C89" s="770"/>
      <c r="D89" s="184">
        <v>67418</v>
      </c>
      <c r="E89" s="215">
        <v>53508</v>
      </c>
      <c r="F89" s="186">
        <f t="shared" si="36"/>
        <v>1.259961127308066</v>
      </c>
      <c r="G89" s="187">
        <v>58077</v>
      </c>
      <c r="H89" s="187">
        <v>47751</v>
      </c>
      <c r="I89" s="188">
        <f t="shared" si="32"/>
        <v>0.86144649796790174</v>
      </c>
      <c r="J89" s="188">
        <f t="shared" si="33"/>
        <v>0.89240861179636688</v>
      </c>
      <c r="K89" s="187">
        <v>30127</v>
      </c>
      <c r="L89" s="187">
        <v>27629</v>
      </c>
      <c r="M89" s="188">
        <f t="shared" si="34"/>
        <v>0.56303730283322118</v>
      </c>
      <c r="N89" s="189">
        <f t="shared" si="35"/>
        <v>0.63091872421519968</v>
      </c>
      <c r="Y89" s="15"/>
      <c r="Z89" s="15"/>
      <c r="AA89" s="15"/>
    </row>
    <row r="90" spans="1:27" ht="12.75" customHeight="1" x14ac:dyDescent="0.2">
      <c r="A90" s="775"/>
      <c r="B90" s="777" t="s">
        <v>49</v>
      </c>
      <c r="C90" s="190" t="s">
        <v>51</v>
      </c>
      <c r="D90" s="191">
        <v>66043</v>
      </c>
      <c r="E90" s="216">
        <v>52733</v>
      </c>
      <c r="F90" s="193">
        <f t="shared" si="36"/>
        <v>1.2524036182276752</v>
      </c>
      <c r="G90" s="194">
        <v>56873</v>
      </c>
      <c r="H90" s="194">
        <v>47026</v>
      </c>
      <c r="I90" s="195">
        <f t="shared" si="32"/>
        <v>0.86115106824341714</v>
      </c>
      <c r="J90" s="195">
        <f t="shared" si="33"/>
        <v>0.89177554851800578</v>
      </c>
      <c r="K90" s="194">
        <v>29541</v>
      </c>
      <c r="L90" s="194">
        <v>27066</v>
      </c>
      <c r="M90" s="195">
        <f t="shared" si="34"/>
        <v>0.56019949557203275</v>
      </c>
      <c r="N90" s="196">
        <f t="shared" si="35"/>
        <v>0.6281844086250159</v>
      </c>
      <c r="W90" s="15"/>
      <c r="X90" s="15"/>
      <c r="Y90" s="15"/>
      <c r="Z90" s="15"/>
      <c r="AA90" s="15"/>
    </row>
    <row r="91" spans="1:27" ht="12.75" customHeight="1" thickBot="1" x14ac:dyDescent="0.25">
      <c r="A91" s="776"/>
      <c r="B91" s="779"/>
      <c r="C91" s="218" t="s">
        <v>52</v>
      </c>
      <c r="D91" s="219">
        <v>1375</v>
      </c>
      <c r="E91" s="220">
        <v>1201</v>
      </c>
      <c r="F91" s="221">
        <f t="shared" si="36"/>
        <v>1.144879267277269</v>
      </c>
      <c r="G91" s="222">
        <v>1204</v>
      </c>
      <c r="H91" s="222">
        <v>1084</v>
      </c>
      <c r="I91" s="223">
        <f t="shared" si="32"/>
        <v>0.87563636363636366</v>
      </c>
      <c r="J91" s="223">
        <f t="shared" si="33"/>
        <v>0.9025811823480433</v>
      </c>
      <c r="K91" s="222">
        <v>674</v>
      </c>
      <c r="L91" s="222">
        <v>583</v>
      </c>
      <c r="M91" s="223">
        <f t="shared" si="34"/>
        <v>0.56119900083263952</v>
      </c>
      <c r="N91" s="224">
        <f t="shared" si="35"/>
        <v>0.62177121771217714</v>
      </c>
      <c r="W91" s="15"/>
      <c r="X91" s="15"/>
      <c r="Y91" s="15"/>
      <c r="Z91" s="15"/>
      <c r="AA91" s="15"/>
    </row>
    <row r="92" spans="1:27" ht="12.75" customHeight="1" thickTop="1" thickBot="1" x14ac:dyDescent="0.25">
      <c r="A92" s="781" t="s">
        <v>17</v>
      </c>
      <c r="B92" s="782"/>
      <c r="C92" s="782"/>
      <c r="D92" s="782"/>
      <c r="E92" s="782"/>
      <c r="F92" s="782"/>
      <c r="G92" s="782"/>
      <c r="H92" s="782"/>
      <c r="I92" s="782"/>
      <c r="J92" s="782"/>
      <c r="K92" s="782"/>
      <c r="L92" s="782"/>
      <c r="M92" s="782"/>
      <c r="N92" s="783"/>
      <c r="R92" s="34"/>
      <c r="S92" s="34"/>
      <c r="Y92" s="15"/>
      <c r="Z92" s="15"/>
      <c r="AA92" s="15"/>
    </row>
    <row r="93" spans="1:27" ht="12.75" customHeight="1" x14ac:dyDescent="0.2">
      <c r="A93" s="213" t="s">
        <v>48</v>
      </c>
      <c r="B93" s="177"/>
      <c r="C93" s="177"/>
      <c r="D93" s="178">
        <v>309452</v>
      </c>
      <c r="E93" s="214">
        <v>141054</v>
      </c>
      <c r="F93" s="180">
        <f>D93/E93</f>
        <v>2.1938548357366683</v>
      </c>
      <c r="G93" s="181">
        <v>268712</v>
      </c>
      <c r="H93" s="181">
        <v>130728</v>
      </c>
      <c r="I93" s="182">
        <f t="shared" ref="I93:I99" si="37">G93/D93</f>
        <v>0.86834791825549684</v>
      </c>
      <c r="J93" s="182">
        <f>+H93/E93</f>
        <v>0.92679399378961247</v>
      </c>
      <c r="K93" s="181">
        <v>98261</v>
      </c>
      <c r="L93" s="181">
        <v>92428</v>
      </c>
      <c r="M93" s="182">
        <f t="shared" ref="M93:M99" si="38">+K93/E93</f>
        <v>0.69661973428615986</v>
      </c>
      <c r="N93" s="183">
        <f>K93/H93</f>
        <v>0.75164463619117561</v>
      </c>
      <c r="R93" s="34"/>
      <c r="S93" s="34"/>
      <c r="Y93" s="15"/>
      <c r="Z93" s="15"/>
      <c r="AA93" s="15"/>
    </row>
    <row r="94" spans="1:27" ht="12.75" customHeight="1" x14ac:dyDescent="0.2">
      <c r="A94" s="774" t="s">
        <v>49</v>
      </c>
      <c r="B94" s="769" t="s">
        <v>50</v>
      </c>
      <c r="C94" s="770"/>
      <c r="D94" s="184">
        <v>250672</v>
      </c>
      <c r="E94" s="215">
        <v>101300</v>
      </c>
      <c r="F94" s="186">
        <f t="shared" ref="F94:F99" si="39">D94/E94</f>
        <v>2.4745508390918065</v>
      </c>
      <c r="G94" s="187">
        <v>218559</v>
      </c>
      <c r="H94" s="187">
        <v>95025</v>
      </c>
      <c r="I94" s="188">
        <f t="shared" si="37"/>
        <v>0.87189235335418391</v>
      </c>
      <c r="J94" s="188">
        <f t="shared" ref="J94:J99" si="40">+H94/E94</f>
        <v>0.9380552813425469</v>
      </c>
      <c r="K94" s="187">
        <v>73041</v>
      </c>
      <c r="L94" s="187">
        <v>68406</v>
      </c>
      <c r="M94" s="188">
        <f t="shared" si="38"/>
        <v>0.72103652517275418</v>
      </c>
      <c r="N94" s="189">
        <f t="shared" ref="N94:N99" si="41">K94/H94</f>
        <v>0.76865035516969216</v>
      </c>
      <c r="Y94" s="15"/>
      <c r="Z94" s="15"/>
      <c r="AA94" s="15"/>
    </row>
    <row r="95" spans="1:27" ht="12.75" customHeight="1" x14ac:dyDescent="0.2">
      <c r="A95" s="775"/>
      <c r="B95" s="777" t="s">
        <v>49</v>
      </c>
      <c r="C95" s="190" t="s">
        <v>51</v>
      </c>
      <c r="D95" s="191">
        <v>218313</v>
      </c>
      <c r="E95" s="216">
        <v>96418</v>
      </c>
      <c r="F95" s="193">
        <f t="shared" si="39"/>
        <v>2.2642348938994794</v>
      </c>
      <c r="G95" s="194">
        <v>190718</v>
      </c>
      <c r="H95" s="194">
        <v>90493</v>
      </c>
      <c r="I95" s="195">
        <f t="shared" si="37"/>
        <v>0.87359891531883127</v>
      </c>
      <c r="J95" s="195">
        <f t="shared" si="40"/>
        <v>0.93854881868530771</v>
      </c>
      <c r="K95" s="194">
        <v>70356</v>
      </c>
      <c r="L95" s="194">
        <v>64269</v>
      </c>
      <c r="M95" s="195">
        <f t="shared" si="38"/>
        <v>0.7296977742745131</v>
      </c>
      <c r="N95" s="196">
        <f t="shared" si="41"/>
        <v>0.77747450079011637</v>
      </c>
      <c r="Y95" s="15"/>
      <c r="Z95" s="15"/>
      <c r="AA95" s="15"/>
    </row>
    <row r="96" spans="1:27" ht="12.75" customHeight="1" x14ac:dyDescent="0.2">
      <c r="A96" s="775"/>
      <c r="B96" s="784"/>
      <c r="C96" s="197" t="s">
        <v>52</v>
      </c>
      <c r="D96" s="198">
        <v>32359</v>
      </c>
      <c r="E96" s="217">
        <v>16549</v>
      </c>
      <c r="F96" s="200">
        <f t="shared" si="39"/>
        <v>1.9553447338207746</v>
      </c>
      <c r="G96" s="201">
        <v>27841</v>
      </c>
      <c r="H96" s="201">
        <v>14888</v>
      </c>
      <c r="I96" s="202">
        <f t="shared" si="37"/>
        <v>0.86037887450168427</v>
      </c>
      <c r="J96" s="202">
        <f t="shared" si="40"/>
        <v>0.89963139766753275</v>
      </c>
      <c r="K96" s="201">
        <v>4993</v>
      </c>
      <c r="L96" s="201">
        <v>4532</v>
      </c>
      <c r="M96" s="202">
        <f t="shared" si="38"/>
        <v>0.30171007311620035</v>
      </c>
      <c r="N96" s="203">
        <f t="shared" si="41"/>
        <v>0.33537076840408381</v>
      </c>
      <c r="Y96" s="15"/>
      <c r="Z96" s="15"/>
      <c r="AA96" s="15"/>
    </row>
    <row r="97" spans="1:27" ht="12.75" customHeight="1" x14ac:dyDescent="0.2">
      <c r="A97" s="775"/>
      <c r="B97" s="769" t="s">
        <v>53</v>
      </c>
      <c r="C97" s="770"/>
      <c r="D97" s="184">
        <v>58780</v>
      </c>
      <c r="E97" s="215">
        <v>46839</v>
      </c>
      <c r="F97" s="186">
        <f t="shared" si="39"/>
        <v>1.2549371250453683</v>
      </c>
      <c r="G97" s="187">
        <v>50153</v>
      </c>
      <c r="H97" s="187">
        <v>41395</v>
      </c>
      <c r="I97" s="188">
        <f t="shared" si="37"/>
        <v>0.85323239197005785</v>
      </c>
      <c r="J97" s="188">
        <f t="shared" si="40"/>
        <v>0.88377207028331095</v>
      </c>
      <c r="K97" s="187">
        <v>26964</v>
      </c>
      <c r="L97" s="187">
        <v>24586</v>
      </c>
      <c r="M97" s="188">
        <f t="shared" si="38"/>
        <v>0.57567411772241084</v>
      </c>
      <c r="N97" s="189">
        <f t="shared" si="41"/>
        <v>0.65138301727261749</v>
      </c>
      <c r="Y97" s="15"/>
      <c r="Z97" s="15"/>
      <c r="AA97" s="15"/>
    </row>
    <row r="98" spans="1:27" ht="12.75" customHeight="1" x14ac:dyDescent="0.2">
      <c r="A98" s="775"/>
      <c r="B98" s="777" t="s">
        <v>49</v>
      </c>
      <c r="C98" s="190" t="s">
        <v>51</v>
      </c>
      <c r="D98" s="191">
        <v>56965</v>
      </c>
      <c r="E98" s="216">
        <v>45920</v>
      </c>
      <c r="F98" s="193">
        <f t="shared" si="39"/>
        <v>1.2405270034843205</v>
      </c>
      <c r="G98" s="194">
        <v>48776</v>
      </c>
      <c r="H98" s="194">
        <v>40609</v>
      </c>
      <c r="I98" s="195">
        <f t="shared" si="37"/>
        <v>0.85624506275783374</v>
      </c>
      <c r="J98" s="195">
        <f t="shared" si="40"/>
        <v>0.88434233449477351</v>
      </c>
      <c r="K98" s="194">
        <v>26224</v>
      </c>
      <c r="L98" s="194">
        <v>23913</v>
      </c>
      <c r="M98" s="195">
        <f t="shared" si="38"/>
        <v>0.57108013937282232</v>
      </c>
      <c r="N98" s="196">
        <f t="shared" si="41"/>
        <v>0.64576817946760567</v>
      </c>
      <c r="W98" s="15"/>
      <c r="X98" s="15"/>
      <c r="Y98" s="15"/>
      <c r="Z98" s="15"/>
      <c r="AA98" s="15"/>
    </row>
    <row r="99" spans="1:27" ht="12.75" customHeight="1" thickBot="1" x14ac:dyDescent="0.25">
      <c r="A99" s="776"/>
      <c r="B99" s="779"/>
      <c r="C99" s="218" t="s">
        <v>52</v>
      </c>
      <c r="D99" s="219">
        <v>1815</v>
      </c>
      <c r="E99" s="220">
        <v>1677</v>
      </c>
      <c r="F99" s="221">
        <f t="shared" si="39"/>
        <v>1.0822898032200359</v>
      </c>
      <c r="G99" s="222">
        <v>1377</v>
      </c>
      <c r="H99" s="222">
        <v>1274</v>
      </c>
      <c r="I99" s="223">
        <f t="shared" si="37"/>
        <v>0.75867768595041318</v>
      </c>
      <c r="J99" s="223">
        <f t="shared" si="40"/>
        <v>0.75968992248062017</v>
      </c>
      <c r="K99" s="222">
        <v>810</v>
      </c>
      <c r="L99" s="222">
        <v>691</v>
      </c>
      <c r="M99" s="223">
        <f t="shared" si="38"/>
        <v>0.48300536672629696</v>
      </c>
      <c r="N99" s="224">
        <f t="shared" si="41"/>
        <v>0.63579277864992145</v>
      </c>
      <c r="W99" s="15"/>
      <c r="X99" s="15"/>
      <c r="Y99" s="15"/>
      <c r="Z99" s="15"/>
      <c r="AA99" s="15"/>
    </row>
    <row r="100" spans="1:27" ht="12.75" customHeight="1" thickTop="1" thickBot="1" x14ac:dyDescent="0.25">
      <c r="A100" s="781" t="s">
        <v>35</v>
      </c>
      <c r="B100" s="782"/>
      <c r="C100" s="782"/>
      <c r="D100" s="782"/>
      <c r="E100" s="782"/>
      <c r="F100" s="782"/>
      <c r="G100" s="782"/>
      <c r="H100" s="782"/>
      <c r="I100" s="782"/>
      <c r="J100" s="782"/>
      <c r="K100" s="782"/>
      <c r="L100" s="782"/>
      <c r="M100" s="782"/>
      <c r="N100" s="783"/>
      <c r="W100" s="15"/>
      <c r="X100" s="15"/>
      <c r="Y100" s="15"/>
      <c r="Z100" s="15"/>
      <c r="AA100" s="15"/>
    </row>
    <row r="101" spans="1:27" ht="12.75" customHeight="1" x14ac:dyDescent="0.2">
      <c r="A101" s="213" t="s">
        <v>48</v>
      </c>
      <c r="B101" s="177"/>
      <c r="C101" s="177"/>
      <c r="D101" s="178">
        <v>290953</v>
      </c>
      <c r="E101" s="214">
        <v>134257</v>
      </c>
      <c r="F101" s="180">
        <f>D101/E101</f>
        <v>2.1671346745421096</v>
      </c>
      <c r="G101" s="181">
        <v>250402</v>
      </c>
      <c r="H101" s="181">
        <v>123766</v>
      </c>
      <c r="I101" s="182">
        <f t="shared" ref="I101:I107" si="42">G101/D101</f>
        <v>0.86062697411609435</v>
      </c>
      <c r="J101" s="182">
        <f>+H101/E101</f>
        <v>0.9218588230036423</v>
      </c>
      <c r="K101" s="181">
        <v>93714</v>
      </c>
      <c r="L101" s="181">
        <v>88109</v>
      </c>
      <c r="M101" s="182">
        <f t="shared" ref="M101:M107" si="43">+K101/E101</f>
        <v>0.69801947012073862</v>
      </c>
      <c r="N101" s="183">
        <f>K101/H101</f>
        <v>0.75718694956611665</v>
      </c>
      <c r="W101" s="15"/>
      <c r="X101" s="15"/>
      <c r="Y101" s="15"/>
      <c r="Z101" s="15"/>
      <c r="AA101" s="15"/>
    </row>
    <row r="102" spans="1:27" ht="12.75" customHeight="1" x14ac:dyDescent="0.2">
      <c r="A102" s="774" t="s">
        <v>49</v>
      </c>
      <c r="B102" s="769" t="s">
        <v>50</v>
      </c>
      <c r="C102" s="770"/>
      <c r="D102" s="184">
        <v>237160</v>
      </c>
      <c r="E102" s="215">
        <v>97666</v>
      </c>
      <c r="F102" s="186">
        <f t="shared" ref="F102:F107" si="44">D102/E102</f>
        <v>2.4282759609280609</v>
      </c>
      <c r="G102" s="187">
        <v>205424</v>
      </c>
      <c r="H102" s="187">
        <v>85070</v>
      </c>
      <c r="I102" s="188">
        <f t="shared" si="42"/>
        <v>0.86618316748186874</v>
      </c>
      <c r="J102" s="188">
        <f t="shared" ref="J102:J107" si="45">+H102/E102</f>
        <v>0.87102983638113574</v>
      </c>
      <c r="K102" s="187">
        <v>70690</v>
      </c>
      <c r="L102" s="187">
        <v>66292</v>
      </c>
      <c r="M102" s="188">
        <f t="shared" si="43"/>
        <v>0.72379333647328647</v>
      </c>
      <c r="N102" s="189">
        <f t="shared" ref="N102:N107" si="46">K102/H102</f>
        <v>0.83096273656988362</v>
      </c>
      <c r="W102" s="15"/>
      <c r="X102" s="15"/>
      <c r="Y102" s="15"/>
      <c r="Z102" s="15"/>
      <c r="AA102" s="15"/>
    </row>
    <row r="103" spans="1:27" ht="12.75" customHeight="1" x14ac:dyDescent="0.2">
      <c r="A103" s="775"/>
      <c r="B103" s="777" t="s">
        <v>49</v>
      </c>
      <c r="C103" s="190" t="s">
        <v>51</v>
      </c>
      <c r="D103" s="191">
        <v>205572</v>
      </c>
      <c r="E103" s="216">
        <v>92584</v>
      </c>
      <c r="F103" s="193">
        <f t="shared" si="44"/>
        <v>2.2203836516028685</v>
      </c>
      <c r="G103" s="194">
        <v>178201</v>
      </c>
      <c r="H103" s="194">
        <v>80814</v>
      </c>
      <c r="I103" s="195">
        <f t="shared" si="42"/>
        <v>0.86685443542894947</v>
      </c>
      <c r="J103" s="195">
        <f t="shared" si="45"/>
        <v>0.87287220254039577</v>
      </c>
      <c r="K103" s="194">
        <v>67687</v>
      </c>
      <c r="L103" s="194">
        <v>61907</v>
      </c>
      <c r="M103" s="195">
        <f t="shared" si="43"/>
        <v>0.73108744491488808</v>
      </c>
      <c r="N103" s="196">
        <f t="shared" si="46"/>
        <v>0.83756527334372755</v>
      </c>
      <c r="W103" s="15"/>
      <c r="X103" s="15"/>
      <c r="Y103" s="15"/>
      <c r="Z103" s="15"/>
      <c r="AA103" s="15"/>
    </row>
    <row r="104" spans="1:27" ht="12.75" customHeight="1" x14ac:dyDescent="0.2">
      <c r="A104" s="775"/>
      <c r="B104" s="784"/>
      <c r="C104" s="197" t="s">
        <v>52</v>
      </c>
      <c r="D104" s="198">
        <v>31588</v>
      </c>
      <c r="E104" s="217">
        <v>16390</v>
      </c>
      <c r="F104" s="200">
        <f t="shared" si="44"/>
        <v>1.9272727272727272</v>
      </c>
      <c r="G104" s="201">
        <v>27223</v>
      </c>
      <c r="H104" s="201">
        <v>14077</v>
      </c>
      <c r="I104" s="202">
        <f t="shared" si="42"/>
        <v>0.86181461314423202</v>
      </c>
      <c r="J104" s="202">
        <f t="shared" si="45"/>
        <v>0.85887736424649175</v>
      </c>
      <c r="K104" s="201">
        <v>5186</v>
      </c>
      <c r="L104" s="201">
        <v>4763</v>
      </c>
      <c r="M104" s="202">
        <f t="shared" si="43"/>
        <v>0.31641244661378892</v>
      </c>
      <c r="N104" s="203">
        <f t="shared" si="46"/>
        <v>0.3684023584570576</v>
      </c>
      <c r="W104" s="15"/>
      <c r="X104" s="15"/>
      <c r="Y104" s="15"/>
      <c r="Z104" s="15"/>
      <c r="AA104" s="15"/>
    </row>
    <row r="105" spans="1:27" ht="12.75" customHeight="1" x14ac:dyDescent="0.2">
      <c r="A105" s="775"/>
      <c r="B105" s="769" t="s">
        <v>53</v>
      </c>
      <c r="C105" s="770"/>
      <c r="D105" s="184">
        <v>53793</v>
      </c>
      <c r="E105" s="215">
        <v>43313</v>
      </c>
      <c r="F105" s="186">
        <f t="shared" si="44"/>
        <v>1.2419596887770414</v>
      </c>
      <c r="G105" s="187">
        <v>44978</v>
      </c>
      <c r="H105" s="187">
        <v>36494</v>
      </c>
      <c r="I105" s="188">
        <f t="shared" si="42"/>
        <v>0.83613109512390082</v>
      </c>
      <c r="J105" s="188">
        <f t="shared" si="45"/>
        <v>0.84256458799898415</v>
      </c>
      <c r="K105" s="187">
        <v>24839</v>
      </c>
      <c r="L105" s="187">
        <v>22368</v>
      </c>
      <c r="M105" s="188">
        <f t="shared" si="43"/>
        <v>0.57347678526077617</v>
      </c>
      <c r="N105" s="189">
        <f t="shared" si="46"/>
        <v>0.68063243272866769</v>
      </c>
      <c r="W105" s="15"/>
      <c r="X105" s="15"/>
      <c r="Y105" s="15"/>
      <c r="Z105" s="15"/>
      <c r="AA105" s="15"/>
    </row>
    <row r="106" spans="1:27" ht="12.75" customHeight="1" x14ac:dyDescent="0.2">
      <c r="A106" s="775"/>
      <c r="B106" s="777" t="s">
        <v>49</v>
      </c>
      <c r="C106" s="190" t="s">
        <v>51</v>
      </c>
      <c r="D106" s="191">
        <v>52776</v>
      </c>
      <c r="E106" s="216">
        <v>42764</v>
      </c>
      <c r="F106" s="193">
        <f t="shared" si="44"/>
        <v>1.2341221588251801</v>
      </c>
      <c r="G106" s="194">
        <v>44111</v>
      </c>
      <c r="H106" s="194">
        <v>36032</v>
      </c>
      <c r="I106" s="195">
        <f t="shared" si="42"/>
        <v>0.83581552220706379</v>
      </c>
      <c r="J106" s="195">
        <f t="shared" si="45"/>
        <v>0.8425778692358058</v>
      </c>
      <c r="K106" s="194">
        <v>24463</v>
      </c>
      <c r="L106" s="194">
        <v>22006</v>
      </c>
      <c r="M106" s="195">
        <f t="shared" si="43"/>
        <v>0.57204658123655416</v>
      </c>
      <c r="N106" s="196">
        <f t="shared" si="46"/>
        <v>0.67892428952042627</v>
      </c>
      <c r="W106" s="15"/>
      <c r="X106" s="15"/>
      <c r="Y106" s="15"/>
      <c r="Z106" s="15"/>
      <c r="AA106" s="15"/>
    </row>
    <row r="107" spans="1:27" ht="12.75" customHeight="1" thickBot="1" x14ac:dyDescent="0.25">
      <c r="A107" s="776"/>
      <c r="B107" s="779"/>
      <c r="C107" s="218" t="s">
        <v>52</v>
      </c>
      <c r="D107" s="219">
        <v>1017</v>
      </c>
      <c r="E107" s="220">
        <v>872</v>
      </c>
      <c r="F107" s="221">
        <f t="shared" si="44"/>
        <v>1.1662844036697249</v>
      </c>
      <c r="G107" s="222">
        <v>867</v>
      </c>
      <c r="H107" s="222">
        <v>737</v>
      </c>
      <c r="I107" s="223">
        <f t="shared" si="42"/>
        <v>0.85250737463126847</v>
      </c>
      <c r="J107" s="223">
        <f t="shared" si="45"/>
        <v>0.84518348623853212</v>
      </c>
      <c r="K107" s="222">
        <v>426</v>
      </c>
      <c r="L107" s="222">
        <v>373</v>
      </c>
      <c r="M107" s="223">
        <f t="shared" si="43"/>
        <v>0.48853211009174313</v>
      </c>
      <c r="N107" s="224">
        <f t="shared" si="46"/>
        <v>0.57801899592944372</v>
      </c>
      <c r="W107" s="15"/>
      <c r="X107" s="15"/>
      <c r="Y107" s="15"/>
      <c r="Z107" s="15"/>
      <c r="AA107" s="15"/>
    </row>
    <row r="108" spans="1:27" ht="12.75" customHeight="1" thickTop="1" thickBot="1" x14ac:dyDescent="0.25">
      <c r="A108" s="781" t="s">
        <v>572</v>
      </c>
      <c r="B108" s="782"/>
      <c r="C108" s="782"/>
      <c r="D108" s="782"/>
      <c r="E108" s="782"/>
      <c r="F108" s="782"/>
      <c r="G108" s="782"/>
      <c r="H108" s="782"/>
      <c r="I108" s="782"/>
      <c r="J108" s="782"/>
      <c r="K108" s="782"/>
      <c r="L108" s="782"/>
      <c r="M108" s="782"/>
      <c r="N108" s="783"/>
      <c r="W108" s="15"/>
      <c r="X108" s="15"/>
      <c r="Y108" s="15"/>
      <c r="Z108" s="15"/>
      <c r="AA108" s="15"/>
    </row>
    <row r="109" spans="1:27" ht="12.75" customHeight="1" x14ac:dyDescent="0.2">
      <c r="A109" s="213" t="s">
        <v>48</v>
      </c>
      <c r="B109" s="177"/>
      <c r="C109" s="177"/>
      <c r="D109" s="178">
        <v>260467</v>
      </c>
      <c r="E109" s="214">
        <v>121761</v>
      </c>
      <c r="F109" s="180">
        <f>D109/E109</f>
        <v>2.1391660712379168</v>
      </c>
      <c r="G109" s="181">
        <v>223347</v>
      </c>
      <c r="H109" s="181">
        <v>111374</v>
      </c>
      <c r="I109" s="182">
        <f t="shared" ref="I109:I115" si="47">G109/D109</f>
        <v>0.85748674496193378</v>
      </c>
      <c r="J109" s="182">
        <f>+H109/E109</f>
        <v>0.91469353898210426</v>
      </c>
      <c r="K109" s="181">
        <v>84764</v>
      </c>
      <c r="L109" s="181">
        <v>79073</v>
      </c>
      <c r="M109" s="182">
        <f t="shared" ref="M109:M115" si="48">+K109/E109</f>
        <v>0.6961506557929058</v>
      </c>
      <c r="N109" s="183">
        <f>K109/H109</f>
        <v>0.76107529585001887</v>
      </c>
      <c r="W109" s="15"/>
      <c r="X109" s="15"/>
      <c r="Y109" s="15"/>
      <c r="Z109" s="15"/>
      <c r="AA109" s="15"/>
    </row>
    <row r="110" spans="1:27" ht="12.75" customHeight="1" x14ac:dyDescent="0.2">
      <c r="A110" s="774" t="s">
        <v>49</v>
      </c>
      <c r="B110" s="769" t="s">
        <v>50</v>
      </c>
      <c r="C110" s="770"/>
      <c r="D110" s="184">
        <v>209861</v>
      </c>
      <c r="E110" s="215">
        <v>87643</v>
      </c>
      <c r="F110" s="186">
        <f>D110/E110</f>
        <v>2.3944981344773684</v>
      </c>
      <c r="G110" s="187">
        <v>181367</v>
      </c>
      <c r="H110" s="187">
        <v>81471</v>
      </c>
      <c r="I110" s="188">
        <f t="shared" si="47"/>
        <v>0.86422441520816162</v>
      </c>
      <c r="J110" s="188">
        <f t="shared" ref="J110:J115" si="49">+H110/E110</f>
        <v>0.92957794689821205</v>
      </c>
      <c r="K110" s="187">
        <v>62998</v>
      </c>
      <c r="L110" s="187">
        <v>58603</v>
      </c>
      <c r="M110" s="188">
        <f t="shared" si="48"/>
        <v>0.71880241433999292</v>
      </c>
      <c r="N110" s="189">
        <f t="shared" ref="N110:N115" si="50">K110/H110</f>
        <v>0.77325674166267755</v>
      </c>
      <c r="W110" s="15"/>
      <c r="X110" s="15"/>
      <c r="Y110" s="15"/>
      <c r="Z110" s="15"/>
      <c r="AA110" s="15"/>
    </row>
    <row r="111" spans="1:27" ht="12.75" customHeight="1" x14ac:dyDescent="0.2">
      <c r="A111" s="775"/>
      <c r="B111" s="777" t="s">
        <v>49</v>
      </c>
      <c r="C111" s="190" t="s">
        <v>51</v>
      </c>
      <c r="D111" s="191">
        <v>178632</v>
      </c>
      <c r="E111" s="216">
        <v>82629</v>
      </c>
      <c r="F111" s="186">
        <f t="shared" ref="F111:F115" si="51">D111/E111</f>
        <v>2.1618560069709183</v>
      </c>
      <c r="G111" s="194">
        <v>154627</v>
      </c>
      <c r="H111" s="194">
        <v>76889</v>
      </c>
      <c r="I111" s="195">
        <f t="shared" si="47"/>
        <v>0.86561758251601062</v>
      </c>
      <c r="J111" s="195">
        <f t="shared" si="49"/>
        <v>0.93053286376453792</v>
      </c>
      <c r="K111" s="194">
        <v>60175</v>
      </c>
      <c r="L111" s="194">
        <v>54301</v>
      </c>
      <c r="M111" s="195">
        <f t="shared" si="48"/>
        <v>0.72825521306078977</v>
      </c>
      <c r="N111" s="196">
        <f t="shared" si="50"/>
        <v>0.78262170141372633</v>
      </c>
      <c r="W111" s="15"/>
      <c r="X111" s="15"/>
      <c r="Y111" s="15"/>
      <c r="Z111" s="15"/>
      <c r="AA111" s="15"/>
    </row>
    <row r="112" spans="1:27" ht="12.75" customHeight="1" x14ac:dyDescent="0.2">
      <c r="A112" s="775"/>
      <c r="B112" s="784"/>
      <c r="C112" s="197" t="s">
        <v>52</v>
      </c>
      <c r="D112" s="198">
        <v>31229</v>
      </c>
      <c r="E112" s="217">
        <v>15861</v>
      </c>
      <c r="F112" s="186">
        <f t="shared" si="51"/>
        <v>1.9689174705251875</v>
      </c>
      <c r="G112" s="201">
        <v>26740</v>
      </c>
      <c r="H112" s="201">
        <v>14047</v>
      </c>
      <c r="I112" s="202">
        <f t="shared" si="47"/>
        <v>0.8562554036312402</v>
      </c>
      <c r="J112" s="202">
        <f t="shared" si="49"/>
        <v>0.88563142298720132</v>
      </c>
      <c r="K112" s="201">
        <v>5187</v>
      </c>
      <c r="L112" s="201">
        <v>4670</v>
      </c>
      <c r="M112" s="202">
        <f t="shared" si="48"/>
        <v>0.32702856062038965</v>
      </c>
      <c r="N112" s="203">
        <f t="shared" si="50"/>
        <v>0.3692603402861821</v>
      </c>
      <c r="W112" s="15"/>
      <c r="X112" s="15"/>
      <c r="Y112" s="15"/>
      <c r="Z112" s="15"/>
      <c r="AA112" s="15"/>
    </row>
    <row r="113" spans="1:27" ht="12.75" customHeight="1" x14ac:dyDescent="0.2">
      <c r="A113" s="775"/>
      <c r="B113" s="769" t="s">
        <v>53</v>
      </c>
      <c r="C113" s="770"/>
      <c r="D113" s="184">
        <v>50606</v>
      </c>
      <c r="E113" s="215">
        <v>40201</v>
      </c>
      <c r="F113" s="186">
        <f t="shared" si="51"/>
        <v>1.258824407353051</v>
      </c>
      <c r="G113" s="187">
        <v>41980</v>
      </c>
      <c r="H113" s="187">
        <v>34627</v>
      </c>
      <c r="I113" s="188">
        <f t="shared" si="47"/>
        <v>0.8295459036477888</v>
      </c>
      <c r="J113" s="188">
        <f t="shared" si="49"/>
        <v>0.86134673266834161</v>
      </c>
      <c r="K113" s="187">
        <v>23506</v>
      </c>
      <c r="L113" s="187">
        <v>21016</v>
      </c>
      <c r="M113" s="188">
        <f t="shared" si="48"/>
        <v>0.58471182308897784</v>
      </c>
      <c r="N113" s="189">
        <f t="shared" si="50"/>
        <v>0.67883443555606893</v>
      </c>
      <c r="W113" s="15"/>
      <c r="X113" s="15"/>
      <c r="Y113" s="15"/>
      <c r="Z113" s="15"/>
      <c r="AA113" s="15"/>
    </row>
    <row r="114" spans="1:27" ht="12.75" customHeight="1" x14ac:dyDescent="0.2">
      <c r="A114" s="775"/>
      <c r="B114" s="777" t="s">
        <v>49</v>
      </c>
      <c r="C114" s="190" t="s">
        <v>51</v>
      </c>
      <c r="D114" s="191">
        <v>48832</v>
      </c>
      <c r="E114" s="216">
        <v>39190</v>
      </c>
      <c r="F114" s="186">
        <f t="shared" si="51"/>
        <v>1.2460321510589436</v>
      </c>
      <c r="G114" s="194">
        <v>40472</v>
      </c>
      <c r="H114" s="194">
        <v>33695</v>
      </c>
      <c r="I114" s="195">
        <f t="shared" si="47"/>
        <v>0.82880078636959376</v>
      </c>
      <c r="J114" s="195">
        <f t="shared" si="49"/>
        <v>0.85978565960704256</v>
      </c>
      <c r="K114" s="194">
        <v>22774</v>
      </c>
      <c r="L114" s="194">
        <v>20325</v>
      </c>
      <c r="M114" s="195">
        <f t="shared" si="48"/>
        <v>0.58111763204899214</v>
      </c>
      <c r="N114" s="196">
        <f t="shared" si="50"/>
        <v>0.67588663006380767</v>
      </c>
      <c r="W114" s="15"/>
      <c r="X114" s="15"/>
      <c r="Y114" s="15"/>
      <c r="Z114" s="15"/>
      <c r="AA114" s="15"/>
    </row>
    <row r="115" spans="1:27" ht="12.75" customHeight="1" thickBot="1" x14ac:dyDescent="0.25">
      <c r="A115" s="776"/>
      <c r="B115" s="779"/>
      <c r="C115" s="218" t="s">
        <v>52</v>
      </c>
      <c r="D115" s="219">
        <v>1774</v>
      </c>
      <c r="E115" s="220">
        <v>1485</v>
      </c>
      <c r="F115" s="718">
        <f t="shared" si="51"/>
        <v>1.1946127946127947</v>
      </c>
      <c r="G115" s="222">
        <v>1508</v>
      </c>
      <c r="H115" s="222">
        <v>1302</v>
      </c>
      <c r="I115" s="223">
        <f t="shared" si="47"/>
        <v>0.8500563697857948</v>
      </c>
      <c r="J115" s="223">
        <f t="shared" si="49"/>
        <v>0.87676767676767675</v>
      </c>
      <c r="K115" s="222">
        <v>833</v>
      </c>
      <c r="L115" s="222">
        <v>717</v>
      </c>
      <c r="M115" s="223">
        <f t="shared" si="48"/>
        <v>0.56094276094276097</v>
      </c>
      <c r="N115" s="224">
        <f t="shared" si="50"/>
        <v>0.63978494623655913</v>
      </c>
      <c r="W115" s="15"/>
      <c r="X115" s="15"/>
      <c r="Y115" s="15"/>
      <c r="Z115" s="15"/>
      <c r="AA115" s="15"/>
    </row>
    <row r="116" spans="1:27" ht="12.75" customHeight="1" thickTop="1" thickBot="1" x14ac:dyDescent="0.25">
      <c r="A116" s="781" t="s">
        <v>574</v>
      </c>
      <c r="B116" s="782"/>
      <c r="C116" s="782"/>
      <c r="D116" s="782"/>
      <c r="E116" s="782"/>
      <c r="F116" s="782"/>
      <c r="G116" s="782"/>
      <c r="H116" s="782"/>
      <c r="I116" s="782"/>
      <c r="J116" s="782"/>
      <c r="K116" s="782"/>
      <c r="L116" s="782"/>
      <c r="M116" s="782"/>
      <c r="N116" s="783"/>
      <c r="W116" s="15"/>
      <c r="X116" s="15"/>
      <c r="Y116" s="15"/>
      <c r="Z116" s="15"/>
      <c r="AA116" s="15"/>
    </row>
    <row r="117" spans="1:27" ht="12.75" customHeight="1" x14ac:dyDescent="0.2">
      <c r="A117" s="213" t="s">
        <v>48</v>
      </c>
      <c r="B117" s="177"/>
      <c r="C117" s="177"/>
      <c r="D117" s="178">
        <v>243718</v>
      </c>
      <c r="E117" s="214">
        <v>113093</v>
      </c>
      <c r="F117" s="180">
        <f>D117/E117</f>
        <v>2.1550228572944392</v>
      </c>
      <c r="G117" s="181">
        <v>208353</v>
      </c>
      <c r="H117" s="181">
        <v>103442</v>
      </c>
      <c r="I117" s="182">
        <f t="shared" ref="I117:I123" si="52">G117/D117</f>
        <v>0.85489377066938022</v>
      </c>
      <c r="J117" s="182">
        <f>+H117/E117</f>
        <v>0.91466315333398174</v>
      </c>
      <c r="K117" s="181">
        <v>80302</v>
      </c>
      <c r="L117" s="181">
        <v>74833</v>
      </c>
      <c r="M117" s="182">
        <f t="shared" ref="M117:M123" si="53">+K117/E117</f>
        <v>0.71005278841307595</v>
      </c>
      <c r="N117" s="183">
        <f>K117/H117</f>
        <v>0.77629976218557262</v>
      </c>
      <c r="W117" s="15"/>
      <c r="X117" s="15"/>
      <c r="Y117" s="15"/>
      <c r="Z117" s="15"/>
      <c r="AA117" s="15"/>
    </row>
    <row r="118" spans="1:27" ht="12.75" customHeight="1" x14ac:dyDescent="0.2">
      <c r="A118" s="774" t="s">
        <v>49</v>
      </c>
      <c r="B118" s="769" t="s">
        <v>50</v>
      </c>
      <c r="C118" s="770"/>
      <c r="D118" s="184">
        <v>197353</v>
      </c>
      <c r="E118" s="215">
        <v>81826</v>
      </c>
      <c r="F118" s="186">
        <f t="shared" ref="F118:F123" si="54">D118/E118</f>
        <v>2.4118617554322586</v>
      </c>
      <c r="G118" s="187">
        <v>170004</v>
      </c>
      <c r="H118" s="187">
        <v>76019</v>
      </c>
      <c r="I118" s="188">
        <f t="shared" si="52"/>
        <v>0.86142090568676433</v>
      </c>
      <c r="J118" s="188">
        <f t="shared" ref="J118:J123" si="55">+H118/E118</f>
        <v>0.92903233691002862</v>
      </c>
      <c r="K118" s="187">
        <v>59402</v>
      </c>
      <c r="L118" s="187">
        <v>55299</v>
      </c>
      <c r="M118" s="188">
        <f t="shared" si="53"/>
        <v>0.7259550754039058</v>
      </c>
      <c r="N118" s="189">
        <f t="shared" ref="N118:N123" si="56">K118/H118</f>
        <v>0.7814099106802247</v>
      </c>
      <c r="W118" s="15"/>
      <c r="X118" s="15"/>
      <c r="Y118" s="15"/>
      <c r="Z118" s="15"/>
      <c r="AA118" s="15"/>
    </row>
    <row r="119" spans="1:27" ht="12.75" customHeight="1" x14ac:dyDescent="0.2">
      <c r="A119" s="775"/>
      <c r="B119" s="777" t="s">
        <v>49</v>
      </c>
      <c r="C119" s="190" t="s">
        <v>51</v>
      </c>
      <c r="D119" s="191">
        <v>167100</v>
      </c>
      <c r="E119" s="216">
        <v>77049</v>
      </c>
      <c r="F119" s="186">
        <f t="shared" si="54"/>
        <v>2.1687497566483667</v>
      </c>
      <c r="G119" s="194">
        <v>144054</v>
      </c>
      <c r="H119" s="194">
        <v>71501</v>
      </c>
      <c r="I119" s="195">
        <f t="shared" si="52"/>
        <v>0.86208258527827653</v>
      </c>
      <c r="J119" s="195">
        <f t="shared" si="55"/>
        <v>0.92799387402821576</v>
      </c>
      <c r="K119" s="194">
        <v>56533</v>
      </c>
      <c r="L119" s="194">
        <v>51032</v>
      </c>
      <c r="M119" s="195">
        <f t="shared" si="53"/>
        <v>0.73372788744824724</v>
      </c>
      <c r="N119" s="196">
        <f t="shared" si="56"/>
        <v>0.79066027048572751</v>
      </c>
      <c r="W119" s="15"/>
      <c r="X119" s="15"/>
      <c r="Y119" s="15"/>
      <c r="Z119" s="15"/>
      <c r="AA119" s="15"/>
    </row>
    <row r="120" spans="1:27" ht="12.75" customHeight="1" x14ac:dyDescent="0.2">
      <c r="A120" s="775"/>
      <c r="B120" s="784"/>
      <c r="C120" s="197" t="s">
        <v>52</v>
      </c>
      <c r="D120" s="198">
        <v>30253</v>
      </c>
      <c r="E120" s="217">
        <v>14805</v>
      </c>
      <c r="F120" s="186">
        <f t="shared" si="54"/>
        <v>2.0434312732185074</v>
      </c>
      <c r="G120" s="201">
        <v>25950</v>
      </c>
      <c r="H120" s="201">
        <v>13395</v>
      </c>
      <c r="I120" s="202">
        <f t="shared" si="52"/>
        <v>0.85776617194988924</v>
      </c>
      <c r="J120" s="202">
        <f t="shared" si="55"/>
        <v>0.90476190476190477</v>
      </c>
      <c r="K120" s="201">
        <v>5159</v>
      </c>
      <c r="L120" s="201">
        <v>4606</v>
      </c>
      <c r="M120" s="202">
        <f t="shared" si="53"/>
        <v>0.34846335697399528</v>
      </c>
      <c r="N120" s="203">
        <f t="shared" si="56"/>
        <v>0.38514371033967898</v>
      </c>
      <c r="W120" s="15"/>
      <c r="X120" s="15"/>
      <c r="Y120" s="15"/>
      <c r="Z120" s="15"/>
      <c r="AA120" s="15"/>
    </row>
    <row r="121" spans="1:27" ht="12.75" customHeight="1" x14ac:dyDescent="0.2">
      <c r="A121" s="775"/>
      <c r="B121" s="769" t="s">
        <v>53</v>
      </c>
      <c r="C121" s="770"/>
      <c r="D121" s="184">
        <v>46365</v>
      </c>
      <c r="E121" s="215">
        <v>36844</v>
      </c>
      <c r="F121" s="186">
        <f t="shared" si="54"/>
        <v>1.2584138530018456</v>
      </c>
      <c r="G121" s="187">
        <v>38349</v>
      </c>
      <c r="H121" s="187">
        <v>31626</v>
      </c>
      <c r="I121" s="188">
        <f t="shared" si="52"/>
        <v>0.82711096732449041</v>
      </c>
      <c r="J121" s="188">
        <f t="shared" si="55"/>
        <v>0.85837585495603086</v>
      </c>
      <c r="K121" s="187">
        <v>22411</v>
      </c>
      <c r="L121" s="187">
        <v>20003</v>
      </c>
      <c r="M121" s="188">
        <f t="shared" si="53"/>
        <v>0.60826728911084571</v>
      </c>
      <c r="N121" s="189">
        <f t="shared" si="56"/>
        <v>0.70862581420350346</v>
      </c>
      <c r="W121" s="15"/>
      <c r="X121" s="15"/>
      <c r="Y121" s="15"/>
      <c r="Z121" s="15"/>
      <c r="AA121" s="15"/>
    </row>
    <row r="122" spans="1:27" ht="12.75" customHeight="1" x14ac:dyDescent="0.2">
      <c r="A122" s="775"/>
      <c r="B122" s="777" t="s">
        <v>49</v>
      </c>
      <c r="C122" s="190" t="s">
        <v>51</v>
      </c>
      <c r="D122" s="191">
        <v>45072</v>
      </c>
      <c r="E122" s="216">
        <v>36176</v>
      </c>
      <c r="F122" s="186">
        <f t="shared" si="54"/>
        <v>1.2459088898717381</v>
      </c>
      <c r="G122" s="194">
        <v>37278</v>
      </c>
      <c r="H122" s="194">
        <v>31051</v>
      </c>
      <c r="I122" s="195">
        <f t="shared" si="52"/>
        <v>0.82707667731629397</v>
      </c>
      <c r="J122" s="195">
        <f t="shared" si="55"/>
        <v>0.85833149049093327</v>
      </c>
      <c r="K122" s="194">
        <v>22031</v>
      </c>
      <c r="L122" s="194">
        <v>19646</v>
      </c>
      <c r="M122" s="195">
        <f t="shared" si="53"/>
        <v>0.60899491375497572</v>
      </c>
      <c r="N122" s="196">
        <f t="shared" si="56"/>
        <v>0.70951016070335904</v>
      </c>
      <c r="W122" s="15"/>
      <c r="X122" s="15"/>
      <c r="Y122" s="15"/>
      <c r="Z122" s="15"/>
      <c r="AA122" s="15"/>
    </row>
    <row r="123" spans="1:27" ht="12.75" customHeight="1" thickBot="1" x14ac:dyDescent="0.25">
      <c r="A123" s="776"/>
      <c r="B123" s="779"/>
      <c r="C123" s="218" t="s">
        <v>52</v>
      </c>
      <c r="D123" s="219">
        <v>1293</v>
      </c>
      <c r="E123" s="220">
        <v>1037</v>
      </c>
      <c r="F123" s="718">
        <f t="shared" si="54"/>
        <v>1.2468659594985536</v>
      </c>
      <c r="G123" s="222">
        <v>1071</v>
      </c>
      <c r="H123" s="222">
        <v>896</v>
      </c>
      <c r="I123" s="223">
        <f t="shared" si="52"/>
        <v>0.82830626450116007</v>
      </c>
      <c r="J123" s="223">
        <f t="shared" si="55"/>
        <v>0.86403085824493731</v>
      </c>
      <c r="K123" s="222">
        <v>455</v>
      </c>
      <c r="L123" s="222">
        <v>378</v>
      </c>
      <c r="M123" s="223">
        <f t="shared" si="53"/>
        <v>0.43876567020250723</v>
      </c>
      <c r="N123" s="224">
        <f t="shared" si="56"/>
        <v>0.5078125</v>
      </c>
      <c r="W123" s="15"/>
      <c r="X123" s="15"/>
      <c r="Y123" s="15"/>
      <c r="Z123" s="15"/>
      <c r="AA123" s="15"/>
    </row>
    <row r="124" spans="1:27" ht="12.75" customHeight="1" thickTop="1" thickBot="1" x14ac:dyDescent="0.25">
      <c r="A124" s="781" t="s">
        <v>584</v>
      </c>
      <c r="B124" s="782"/>
      <c r="C124" s="782"/>
      <c r="D124" s="782"/>
      <c r="E124" s="782"/>
      <c r="F124" s="782"/>
      <c r="G124" s="782"/>
      <c r="H124" s="782"/>
      <c r="I124" s="782"/>
      <c r="J124" s="782"/>
      <c r="K124" s="782"/>
      <c r="L124" s="782"/>
      <c r="M124" s="782"/>
      <c r="N124" s="783"/>
      <c r="W124" s="15"/>
      <c r="X124" s="15"/>
      <c r="Y124" s="15"/>
      <c r="Z124" s="15"/>
      <c r="AA124" s="15"/>
    </row>
    <row r="125" spans="1:27" ht="12.75" customHeight="1" x14ac:dyDescent="0.2">
      <c r="A125" s="213" t="s">
        <v>48</v>
      </c>
      <c r="B125" s="177"/>
      <c r="C125" s="177"/>
      <c r="D125" s="178">
        <v>224151</v>
      </c>
      <c r="E125" s="214">
        <v>102791</v>
      </c>
      <c r="F125" s="180">
        <f>D125/E125</f>
        <v>2.1806481112159624</v>
      </c>
      <c r="G125" s="181">
        <v>190861</v>
      </c>
      <c r="H125" s="181">
        <v>94068</v>
      </c>
      <c r="I125" s="182">
        <f t="shared" ref="I125:I131" si="57">G125/D125</f>
        <v>0.85148404423803592</v>
      </c>
      <c r="J125" s="182">
        <f>+H125/E125</f>
        <v>0.91513848488680916</v>
      </c>
      <c r="K125" s="181">
        <v>74767</v>
      </c>
      <c r="L125" s="181">
        <v>69839</v>
      </c>
      <c r="M125" s="182">
        <f t="shared" ref="M125:M131" si="58">+K125/E125</f>
        <v>0.72736912764736217</v>
      </c>
      <c r="N125" s="183">
        <f>K125/H125</f>
        <v>0.79481864183356721</v>
      </c>
      <c r="W125" s="15"/>
      <c r="X125" s="15"/>
      <c r="Y125" s="15"/>
      <c r="Z125" s="15"/>
      <c r="AA125" s="15"/>
    </row>
    <row r="126" spans="1:27" ht="12.75" customHeight="1" x14ac:dyDescent="0.2">
      <c r="A126" s="774" t="s">
        <v>49</v>
      </c>
      <c r="B126" s="769" t="s">
        <v>50</v>
      </c>
      <c r="C126" s="770"/>
      <c r="D126" s="184">
        <v>184010</v>
      </c>
      <c r="E126" s="215">
        <v>75528</v>
      </c>
      <c r="F126" s="186">
        <f t="shared" ref="F126:F131" si="59">D126/E126</f>
        <v>2.4363150090032835</v>
      </c>
      <c r="G126" s="187">
        <v>157822</v>
      </c>
      <c r="H126" s="187">
        <v>70245</v>
      </c>
      <c r="I126" s="188">
        <f t="shared" si="57"/>
        <v>0.8576816477365361</v>
      </c>
      <c r="J126" s="188">
        <f t="shared" ref="J126:J131" si="60">+H126/E126</f>
        <v>0.93005243088655865</v>
      </c>
      <c r="K126" s="187">
        <v>55769</v>
      </c>
      <c r="L126" s="187">
        <v>51929</v>
      </c>
      <c r="M126" s="188">
        <f t="shared" si="58"/>
        <v>0.73838841224446561</v>
      </c>
      <c r="N126" s="189">
        <f t="shared" ref="N126:N131" si="61">K126/H126</f>
        <v>0.7939212755356253</v>
      </c>
      <c r="W126" s="15"/>
      <c r="X126" s="15"/>
      <c r="Y126" s="15"/>
      <c r="Z126" s="15"/>
      <c r="AA126" s="15"/>
    </row>
    <row r="127" spans="1:27" ht="12.75" customHeight="1" x14ac:dyDescent="0.2">
      <c r="A127" s="775"/>
      <c r="B127" s="777" t="s">
        <v>49</v>
      </c>
      <c r="C127" s="190" t="s">
        <v>51</v>
      </c>
      <c r="D127" s="191">
        <v>154760</v>
      </c>
      <c r="E127" s="216">
        <v>71028</v>
      </c>
      <c r="F127" s="186">
        <f t="shared" si="59"/>
        <v>2.1788590415047588</v>
      </c>
      <c r="G127" s="194">
        <v>132969</v>
      </c>
      <c r="H127" s="194">
        <v>66005</v>
      </c>
      <c r="I127" s="195">
        <f t="shared" si="57"/>
        <v>0.85919488239855257</v>
      </c>
      <c r="J127" s="195">
        <f t="shared" si="60"/>
        <v>0.92928141014811061</v>
      </c>
      <c r="K127" s="194">
        <v>52913</v>
      </c>
      <c r="L127" s="194">
        <v>47748</v>
      </c>
      <c r="M127" s="195">
        <f t="shared" si="58"/>
        <v>0.74495973418933381</v>
      </c>
      <c r="N127" s="196">
        <f t="shared" si="61"/>
        <v>0.80165139004620867</v>
      </c>
      <c r="W127" s="15"/>
      <c r="X127" s="15"/>
      <c r="Y127" s="15"/>
      <c r="Z127" s="15"/>
      <c r="AA127" s="15"/>
    </row>
    <row r="128" spans="1:27" ht="12.75" customHeight="1" x14ac:dyDescent="0.2">
      <c r="A128" s="775"/>
      <c r="B128" s="784"/>
      <c r="C128" s="197" t="s">
        <v>52</v>
      </c>
      <c r="D128" s="198">
        <v>29250</v>
      </c>
      <c r="E128" s="217">
        <v>14060</v>
      </c>
      <c r="F128" s="186">
        <f t="shared" si="59"/>
        <v>2.0803698435277385</v>
      </c>
      <c r="G128" s="201">
        <v>24853</v>
      </c>
      <c r="H128" s="201">
        <v>12639</v>
      </c>
      <c r="I128" s="202">
        <f t="shared" si="57"/>
        <v>0.8496752136752137</v>
      </c>
      <c r="J128" s="202">
        <f t="shared" si="60"/>
        <v>0.89893314366998578</v>
      </c>
      <c r="K128" s="201">
        <v>5044</v>
      </c>
      <c r="L128" s="201">
        <v>4474</v>
      </c>
      <c r="M128" s="202">
        <f t="shared" si="58"/>
        <v>0.35874822190611666</v>
      </c>
      <c r="N128" s="203">
        <f t="shared" si="61"/>
        <v>0.39908220587071763</v>
      </c>
      <c r="W128" s="15"/>
      <c r="X128" s="15"/>
      <c r="Y128" s="15"/>
      <c r="Z128" s="15"/>
      <c r="AA128" s="15"/>
    </row>
    <row r="129" spans="1:27" ht="12.75" customHeight="1" x14ac:dyDescent="0.2">
      <c r="A129" s="775"/>
      <c r="B129" s="769" t="s">
        <v>53</v>
      </c>
      <c r="C129" s="770"/>
      <c r="D129" s="184">
        <v>40141</v>
      </c>
      <c r="E129" s="215">
        <v>32234</v>
      </c>
      <c r="F129" s="186">
        <f t="shared" si="59"/>
        <v>1.2452999937953713</v>
      </c>
      <c r="G129" s="187">
        <v>33039</v>
      </c>
      <c r="H129" s="187">
        <v>27655</v>
      </c>
      <c r="I129" s="188">
        <f t="shared" si="57"/>
        <v>0.82307366532971271</v>
      </c>
      <c r="J129" s="188">
        <f t="shared" si="60"/>
        <v>0.85794502699013464</v>
      </c>
      <c r="K129" s="187">
        <v>20484</v>
      </c>
      <c r="L129" s="187">
        <v>18352</v>
      </c>
      <c r="M129" s="188">
        <f t="shared" si="58"/>
        <v>0.63547806663771178</v>
      </c>
      <c r="N129" s="189">
        <f t="shared" si="61"/>
        <v>0.74069788465015363</v>
      </c>
      <c r="W129" s="15"/>
      <c r="X129" s="15"/>
      <c r="Y129" s="15"/>
      <c r="Z129" s="15"/>
      <c r="AA129" s="15"/>
    </row>
    <row r="130" spans="1:27" ht="12.75" customHeight="1" x14ac:dyDescent="0.2">
      <c r="A130" s="775"/>
      <c r="B130" s="777" t="s">
        <v>49</v>
      </c>
      <c r="C130" s="190" t="s">
        <v>51</v>
      </c>
      <c r="D130" s="191">
        <v>39054</v>
      </c>
      <c r="E130" s="216">
        <v>31617</v>
      </c>
      <c r="F130" s="186">
        <f t="shared" si="59"/>
        <v>1.2352215580225827</v>
      </c>
      <c r="G130" s="194">
        <v>32142</v>
      </c>
      <c r="H130" s="194">
        <v>27109</v>
      </c>
      <c r="I130" s="195">
        <f t="shared" si="57"/>
        <v>0.82301428790904896</v>
      </c>
      <c r="J130" s="195">
        <f t="shared" si="60"/>
        <v>0.85741847740139798</v>
      </c>
      <c r="K130" s="194">
        <v>20081</v>
      </c>
      <c r="L130" s="194">
        <v>17967</v>
      </c>
      <c r="M130" s="195">
        <f t="shared" si="58"/>
        <v>0.63513299807065815</v>
      </c>
      <c r="N130" s="196">
        <f t="shared" si="61"/>
        <v>0.74075030432697631</v>
      </c>
      <c r="W130" s="15"/>
      <c r="X130" s="15"/>
      <c r="Y130" s="15"/>
      <c r="Z130" s="15"/>
      <c r="AA130" s="15"/>
    </row>
    <row r="131" spans="1:27" ht="12.75" customHeight="1" thickBot="1" x14ac:dyDescent="0.25">
      <c r="A131" s="776"/>
      <c r="B131" s="779"/>
      <c r="C131" s="218" t="s">
        <v>52</v>
      </c>
      <c r="D131" s="219">
        <v>1087</v>
      </c>
      <c r="E131" s="220">
        <v>884</v>
      </c>
      <c r="F131" s="718">
        <f t="shared" si="59"/>
        <v>1.2296380090497738</v>
      </c>
      <c r="G131" s="222">
        <v>897</v>
      </c>
      <c r="H131" s="222">
        <v>761</v>
      </c>
      <c r="I131" s="223">
        <f t="shared" si="57"/>
        <v>0.82520699172033118</v>
      </c>
      <c r="J131" s="223">
        <f t="shared" si="60"/>
        <v>0.86085972850678738</v>
      </c>
      <c r="K131" s="222">
        <v>448</v>
      </c>
      <c r="L131" s="222">
        <v>398</v>
      </c>
      <c r="M131" s="223">
        <f t="shared" si="58"/>
        <v>0.50678733031674206</v>
      </c>
      <c r="N131" s="224">
        <f t="shared" si="61"/>
        <v>0.58869908015768724</v>
      </c>
      <c r="W131" s="15"/>
      <c r="X131" s="15"/>
      <c r="Y131" s="15"/>
      <c r="Z131" s="15"/>
      <c r="AA131" s="15"/>
    </row>
    <row r="132" spans="1:27" ht="13.5" thickTop="1" x14ac:dyDescent="0.2">
      <c r="A132" s="225" t="s">
        <v>55</v>
      </c>
      <c r="B132" s="226"/>
      <c r="C132" s="226"/>
      <c r="D132" s="226"/>
      <c r="E132" s="226"/>
      <c r="F132" s="226"/>
      <c r="G132" s="227"/>
      <c r="H132" s="226"/>
      <c r="I132" s="226"/>
      <c r="J132" s="226"/>
      <c r="K132" s="226"/>
      <c r="L132" s="226"/>
      <c r="M132" s="226"/>
      <c r="N132" s="228"/>
      <c r="W132" s="15"/>
      <c r="X132" s="15"/>
      <c r="Y132" s="15"/>
      <c r="Z132" s="15"/>
      <c r="AA132" s="15"/>
    </row>
    <row r="133" spans="1:27" ht="13.5" thickBot="1" x14ac:dyDescent="0.25">
      <c r="B133" s="226"/>
      <c r="C133" s="226"/>
      <c r="D133" s="226"/>
      <c r="E133" s="226"/>
      <c r="F133" s="226"/>
      <c r="G133" s="227"/>
      <c r="H133" s="226"/>
      <c r="I133" s="226"/>
      <c r="J133" s="226"/>
      <c r="K133" s="226"/>
      <c r="L133" s="226"/>
      <c r="M133" s="226"/>
      <c r="N133" s="228"/>
      <c r="W133" s="15"/>
      <c r="X133" s="15"/>
      <c r="Y133" s="15"/>
      <c r="Z133" s="15"/>
      <c r="AA133" s="15"/>
    </row>
    <row r="134" spans="1:27" ht="12.75" customHeight="1" thickBot="1" x14ac:dyDescent="0.25">
      <c r="A134" s="229" t="s">
        <v>56</v>
      </c>
      <c r="B134" s="230"/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  <c r="M134" s="230"/>
      <c r="N134" s="231"/>
      <c r="W134" s="15">
        <v>10838</v>
      </c>
      <c r="X134" s="15"/>
      <c r="Y134" s="15"/>
      <c r="Z134" s="15"/>
      <c r="AA134" s="15"/>
    </row>
    <row r="135" spans="1:27" ht="12.75" customHeight="1" thickBot="1" x14ac:dyDescent="0.25">
      <c r="A135" s="791" t="s">
        <v>6</v>
      </c>
      <c r="B135" s="792"/>
      <c r="C135" s="792"/>
      <c r="D135" s="792"/>
      <c r="E135" s="792"/>
      <c r="F135" s="792"/>
      <c r="G135" s="792"/>
      <c r="H135" s="792"/>
      <c r="I135" s="792"/>
      <c r="J135" s="792"/>
      <c r="K135" s="792"/>
      <c r="L135" s="792"/>
      <c r="M135" s="792"/>
      <c r="N135" s="793"/>
      <c r="W135" s="15"/>
      <c r="X135" s="15"/>
      <c r="Y135" s="15"/>
      <c r="Z135" s="15"/>
      <c r="AA135" s="15"/>
    </row>
    <row r="136" spans="1:27" ht="12.75" customHeight="1" x14ac:dyDescent="0.2">
      <c r="A136" s="175" t="s">
        <v>48</v>
      </c>
      <c r="B136" s="176"/>
      <c r="C136" s="177"/>
      <c r="D136" s="178">
        <v>233592</v>
      </c>
      <c r="E136" s="179">
        <v>102948</v>
      </c>
      <c r="F136" s="180">
        <f>+D136/E136</f>
        <v>2.2690290243618136</v>
      </c>
      <c r="G136" s="179">
        <v>189240</v>
      </c>
      <c r="H136" s="181">
        <v>92300</v>
      </c>
      <c r="I136" s="182">
        <f>+G136/D136</f>
        <v>0.81013048392068221</v>
      </c>
      <c r="J136" s="182">
        <f>+H136/E136</f>
        <v>0.89656914170260715</v>
      </c>
      <c r="K136" s="179">
        <v>51883</v>
      </c>
      <c r="L136" s="179">
        <v>49820</v>
      </c>
      <c r="M136" s="182">
        <f>+K136/E136</f>
        <v>0.50397287951198666</v>
      </c>
      <c r="N136" s="183">
        <v>0.56211267605633808</v>
      </c>
      <c r="X136" s="15"/>
      <c r="Y136" s="15"/>
      <c r="Z136" s="15"/>
      <c r="AA136" s="15"/>
    </row>
    <row r="137" spans="1:27" ht="12.75" customHeight="1" x14ac:dyDescent="0.2">
      <c r="A137" s="774" t="s">
        <v>49</v>
      </c>
      <c r="B137" s="769" t="s">
        <v>50</v>
      </c>
      <c r="C137" s="770"/>
      <c r="D137" s="184">
        <v>202819</v>
      </c>
      <c r="E137" s="185">
        <v>81297</v>
      </c>
      <c r="F137" s="186">
        <f t="shared" ref="F137:F142" si="62">+D137/E137</f>
        <v>2.4947907056840966</v>
      </c>
      <c r="G137" s="185">
        <v>164660</v>
      </c>
      <c r="H137" s="187">
        <v>73892</v>
      </c>
      <c r="I137" s="188">
        <f t="shared" ref="I137:J142" si="63">+G137/D137</f>
        <v>0.8118568773142556</v>
      </c>
      <c r="J137" s="188">
        <f t="shared" si="63"/>
        <v>0.90891422807729683</v>
      </c>
      <c r="K137" s="185">
        <v>43740</v>
      </c>
      <c r="L137" s="185">
        <v>41965</v>
      </c>
      <c r="M137" s="188">
        <f t="shared" ref="M137:M142" si="64">+K137/E137</f>
        <v>0.53802723347725012</v>
      </c>
      <c r="N137" s="189">
        <v>0.59194500081199586</v>
      </c>
      <c r="X137" s="15"/>
      <c r="Y137" s="15"/>
      <c r="Z137" s="15"/>
      <c r="AA137" s="15"/>
    </row>
    <row r="138" spans="1:27" ht="12.75" customHeight="1" x14ac:dyDescent="0.2">
      <c r="A138" s="775"/>
      <c r="B138" s="777" t="s">
        <v>49</v>
      </c>
      <c r="C138" s="190" t="s">
        <v>51</v>
      </c>
      <c r="D138" s="191">
        <v>56708</v>
      </c>
      <c r="E138" s="192">
        <v>38404</v>
      </c>
      <c r="F138" s="193">
        <f t="shared" si="62"/>
        <v>1.4766170190605146</v>
      </c>
      <c r="G138" s="192">
        <v>46502</v>
      </c>
      <c r="H138" s="194">
        <v>33045</v>
      </c>
      <c r="I138" s="195">
        <f t="shared" si="63"/>
        <v>0.82002539324257595</v>
      </c>
      <c r="J138" s="195">
        <f t="shared" si="63"/>
        <v>0.86045724403707946</v>
      </c>
      <c r="K138" s="192">
        <v>14220</v>
      </c>
      <c r="L138" s="192">
        <v>11250</v>
      </c>
      <c r="M138" s="195">
        <f t="shared" si="64"/>
        <v>0.37027392979897927</v>
      </c>
      <c r="N138" s="196">
        <v>0.43032228778937814</v>
      </c>
      <c r="X138" s="15"/>
      <c r="Y138" s="15"/>
      <c r="Z138" s="15"/>
      <c r="AA138" s="15"/>
    </row>
    <row r="139" spans="1:27" ht="12.75" customHeight="1" x14ac:dyDescent="0.2">
      <c r="A139" s="775"/>
      <c r="B139" s="778"/>
      <c r="C139" s="197" t="s">
        <v>52</v>
      </c>
      <c r="D139" s="198">
        <v>146111</v>
      </c>
      <c r="E139" s="199">
        <v>67445</v>
      </c>
      <c r="F139" s="200">
        <f t="shared" si="62"/>
        <v>2.1663725998962118</v>
      </c>
      <c r="G139" s="199">
        <v>118158</v>
      </c>
      <c r="H139" s="201">
        <v>60655</v>
      </c>
      <c r="I139" s="202">
        <f t="shared" si="63"/>
        <v>0.80868654652969318</v>
      </c>
      <c r="J139" s="202">
        <f t="shared" si="63"/>
        <v>0.89932537623248576</v>
      </c>
      <c r="K139" s="199">
        <v>34375</v>
      </c>
      <c r="L139" s="199">
        <v>31840</v>
      </c>
      <c r="M139" s="202">
        <f t="shared" si="64"/>
        <v>0.50967454963303438</v>
      </c>
      <c r="N139" s="203">
        <v>0.56672986563350092</v>
      </c>
      <c r="X139" s="15"/>
      <c r="Y139" s="15"/>
      <c r="Z139" s="15"/>
      <c r="AA139" s="15"/>
    </row>
    <row r="140" spans="1:27" ht="12.75" customHeight="1" x14ac:dyDescent="0.2">
      <c r="A140" s="775"/>
      <c r="B140" s="769" t="s">
        <v>53</v>
      </c>
      <c r="C140" s="770"/>
      <c r="D140" s="184">
        <v>30773</v>
      </c>
      <c r="E140" s="185">
        <v>25340</v>
      </c>
      <c r="F140" s="186">
        <f t="shared" si="62"/>
        <v>1.2144041041831097</v>
      </c>
      <c r="G140" s="185">
        <v>24580</v>
      </c>
      <c r="H140" s="187">
        <v>21013</v>
      </c>
      <c r="I140" s="188">
        <f t="shared" si="63"/>
        <v>0.79875215286127454</v>
      </c>
      <c r="J140" s="188">
        <f t="shared" si="63"/>
        <v>0.82924230465666926</v>
      </c>
      <c r="K140" s="185">
        <v>8644</v>
      </c>
      <c r="L140" s="185">
        <v>8052</v>
      </c>
      <c r="M140" s="188">
        <f t="shared" si="64"/>
        <v>0.34112075769534334</v>
      </c>
      <c r="N140" s="189">
        <v>0.41136439347070863</v>
      </c>
      <c r="X140" s="15" t="s">
        <v>57</v>
      </c>
      <c r="Y140" s="15"/>
      <c r="Z140" s="15"/>
      <c r="AA140" s="15"/>
    </row>
    <row r="141" spans="1:27" ht="12.75" customHeight="1" x14ac:dyDescent="0.2">
      <c r="A141" s="775"/>
      <c r="B141" s="777" t="s">
        <v>49</v>
      </c>
      <c r="C141" s="190" t="s">
        <v>51</v>
      </c>
      <c r="D141" s="191">
        <v>20190</v>
      </c>
      <c r="E141" s="192">
        <v>17454</v>
      </c>
      <c r="F141" s="193">
        <f t="shared" si="62"/>
        <v>1.1567548985905809</v>
      </c>
      <c r="G141" s="192">
        <v>16105</v>
      </c>
      <c r="H141" s="194">
        <v>14377</v>
      </c>
      <c r="I141" s="195">
        <f t="shared" si="63"/>
        <v>0.79767211490837053</v>
      </c>
      <c r="J141" s="195">
        <f t="shared" si="63"/>
        <v>0.82370803254268365</v>
      </c>
      <c r="K141" s="192">
        <v>5231</v>
      </c>
      <c r="L141" s="192">
        <v>4789</v>
      </c>
      <c r="M141" s="195">
        <f t="shared" si="64"/>
        <v>0.29970207402314658</v>
      </c>
      <c r="N141" s="196">
        <v>0.36384503025665993</v>
      </c>
      <c r="X141" s="15">
        <v>22.000104799832322</v>
      </c>
      <c r="Y141" s="15"/>
      <c r="Z141" s="15"/>
      <c r="AA141" s="15"/>
    </row>
    <row r="142" spans="1:27" ht="12.75" customHeight="1" thickBot="1" x14ac:dyDescent="0.25">
      <c r="A142" s="785"/>
      <c r="B142" s="780"/>
      <c r="C142" s="204" t="s">
        <v>52</v>
      </c>
      <c r="D142" s="205">
        <v>10853</v>
      </c>
      <c r="E142" s="206">
        <v>9545</v>
      </c>
      <c r="F142" s="207">
        <f t="shared" si="62"/>
        <v>1.1370350969093765</v>
      </c>
      <c r="G142" s="206">
        <v>8475</v>
      </c>
      <c r="H142" s="208">
        <v>7806</v>
      </c>
      <c r="I142" s="209">
        <f t="shared" si="63"/>
        <v>0.78089007647655029</v>
      </c>
      <c r="J142" s="209">
        <f t="shared" si="63"/>
        <v>0.81781037192247252</v>
      </c>
      <c r="K142" s="206">
        <v>3562</v>
      </c>
      <c r="L142" s="206">
        <v>3299</v>
      </c>
      <c r="M142" s="209">
        <f t="shared" si="64"/>
        <v>0.37317967522262963</v>
      </c>
      <c r="N142" s="210">
        <v>0.45631565462464768</v>
      </c>
      <c r="X142" s="15"/>
      <c r="Y142" s="15"/>
      <c r="Z142" s="15"/>
      <c r="AA142" s="15"/>
    </row>
    <row r="143" spans="1:27" ht="12.75" customHeight="1" thickBot="1" x14ac:dyDescent="0.25">
      <c r="A143" s="781" t="s">
        <v>7</v>
      </c>
      <c r="B143" s="782"/>
      <c r="C143" s="782"/>
      <c r="D143" s="782"/>
      <c r="E143" s="782"/>
      <c r="F143" s="782"/>
      <c r="G143" s="782"/>
      <c r="H143" s="782"/>
      <c r="I143" s="782"/>
      <c r="J143" s="782"/>
      <c r="K143" s="782"/>
      <c r="L143" s="782"/>
      <c r="M143" s="782"/>
      <c r="N143" s="783"/>
      <c r="X143" s="15"/>
      <c r="Y143" s="15"/>
      <c r="Z143" s="15"/>
      <c r="AA143" s="15"/>
    </row>
    <row r="144" spans="1:27" ht="12.75" customHeight="1" x14ac:dyDescent="0.2">
      <c r="A144" s="175" t="s">
        <v>48</v>
      </c>
      <c r="B144" s="176"/>
      <c r="C144" s="177"/>
      <c r="D144" s="178">
        <v>228872</v>
      </c>
      <c r="E144" s="179">
        <v>106086</v>
      </c>
      <c r="F144" s="180">
        <f t="shared" ref="F144:F150" si="65">D144/E144</f>
        <v>2.1574194521426011</v>
      </c>
      <c r="G144" s="179">
        <v>187268</v>
      </c>
      <c r="H144" s="181">
        <v>95493</v>
      </c>
      <c r="I144" s="182">
        <f t="shared" ref="I144:I150" si="66">G144/D144</f>
        <v>0.81822153867664027</v>
      </c>
      <c r="J144" s="182">
        <f t="shared" ref="J144:J150" si="67">+H144/E144</f>
        <v>0.90014705050619304</v>
      </c>
      <c r="K144" s="179">
        <v>57239</v>
      </c>
      <c r="L144" s="179">
        <v>54716</v>
      </c>
      <c r="M144" s="182">
        <f t="shared" ref="M144:M150" si="68">K144/E144</f>
        <v>0.53955281564014101</v>
      </c>
      <c r="N144" s="183">
        <v>0.59940519200360232</v>
      </c>
      <c r="X144" s="15"/>
      <c r="Y144" s="15"/>
      <c r="Z144" s="15"/>
      <c r="AA144" s="15"/>
    </row>
    <row r="145" spans="1:27" ht="12.75" customHeight="1" x14ac:dyDescent="0.2">
      <c r="A145" s="774" t="s">
        <v>49</v>
      </c>
      <c r="B145" s="769" t="s">
        <v>50</v>
      </c>
      <c r="C145" s="770"/>
      <c r="D145" s="184">
        <v>195082</v>
      </c>
      <c r="E145" s="185">
        <v>82195</v>
      </c>
      <c r="F145" s="186">
        <f t="shared" si="65"/>
        <v>2.3734047083155909</v>
      </c>
      <c r="G145" s="185">
        <v>159639</v>
      </c>
      <c r="H145" s="187">
        <v>74830</v>
      </c>
      <c r="I145" s="188">
        <f t="shared" si="66"/>
        <v>0.81831742549286968</v>
      </c>
      <c r="J145" s="188">
        <f t="shared" si="67"/>
        <v>0.91039600948962829</v>
      </c>
      <c r="K145" s="185">
        <v>47613</v>
      </c>
      <c r="L145" s="185">
        <v>45543</v>
      </c>
      <c r="M145" s="188">
        <f t="shared" si="68"/>
        <v>0.57926881197153113</v>
      </c>
      <c r="N145" s="189">
        <v>0.63628223974341847</v>
      </c>
      <c r="X145" s="15"/>
      <c r="Y145" s="15"/>
      <c r="Z145" s="15"/>
      <c r="AA145" s="15"/>
    </row>
    <row r="146" spans="1:27" ht="12.75" customHeight="1" x14ac:dyDescent="0.2">
      <c r="A146" s="775"/>
      <c r="B146" s="777" t="s">
        <v>49</v>
      </c>
      <c r="C146" s="190" t="s">
        <v>51</v>
      </c>
      <c r="D146" s="191">
        <v>73983</v>
      </c>
      <c r="E146" s="192">
        <v>48434</v>
      </c>
      <c r="F146" s="193">
        <f t="shared" si="65"/>
        <v>1.5275013420324566</v>
      </c>
      <c r="G146" s="192">
        <v>61419</v>
      </c>
      <c r="H146" s="194">
        <v>42368</v>
      </c>
      <c r="I146" s="195">
        <f t="shared" si="66"/>
        <v>0.83017720287092978</v>
      </c>
      <c r="J146" s="195">
        <f t="shared" si="67"/>
        <v>0.87475740182516415</v>
      </c>
      <c r="K146" s="192">
        <v>22628</v>
      </c>
      <c r="L146" s="192">
        <v>18336</v>
      </c>
      <c r="M146" s="195">
        <f t="shared" si="68"/>
        <v>0.46719246810092085</v>
      </c>
      <c r="N146" s="196">
        <v>0.53408232628398788</v>
      </c>
      <c r="X146" s="15"/>
      <c r="Y146" s="15"/>
      <c r="Z146" s="15"/>
      <c r="AA146" s="15"/>
    </row>
    <row r="147" spans="1:27" ht="12.75" customHeight="1" x14ac:dyDescent="0.2">
      <c r="A147" s="775"/>
      <c r="B147" s="778"/>
      <c r="C147" s="197" t="s">
        <v>52</v>
      </c>
      <c r="D147" s="198">
        <v>121099</v>
      </c>
      <c r="E147" s="199">
        <v>61192</v>
      </c>
      <c r="F147" s="200">
        <f t="shared" si="65"/>
        <v>1.9790005229441756</v>
      </c>
      <c r="G147" s="199">
        <v>98220</v>
      </c>
      <c r="H147" s="201">
        <v>54558</v>
      </c>
      <c r="I147" s="202">
        <f t="shared" si="66"/>
        <v>0.81107193288136148</v>
      </c>
      <c r="J147" s="202">
        <f t="shared" si="67"/>
        <v>0.89158713557327751</v>
      </c>
      <c r="K147" s="199">
        <v>32640</v>
      </c>
      <c r="L147" s="199">
        <v>29115</v>
      </c>
      <c r="M147" s="202">
        <f t="shared" si="68"/>
        <v>0.5334030592234279</v>
      </c>
      <c r="N147" s="203">
        <v>0.59826239964808092</v>
      </c>
      <c r="X147" s="15"/>
      <c r="Y147" s="15"/>
      <c r="Z147" s="15"/>
      <c r="AA147" s="15"/>
    </row>
    <row r="148" spans="1:27" ht="12.75" customHeight="1" x14ac:dyDescent="0.2">
      <c r="A148" s="775"/>
      <c r="B148" s="769" t="s">
        <v>53</v>
      </c>
      <c r="C148" s="770"/>
      <c r="D148" s="184">
        <v>33790</v>
      </c>
      <c r="E148" s="185">
        <v>27807</v>
      </c>
      <c r="F148" s="186">
        <f t="shared" si="65"/>
        <v>1.2151616499442586</v>
      </c>
      <c r="G148" s="185">
        <v>27629</v>
      </c>
      <c r="H148" s="187">
        <v>23571</v>
      </c>
      <c r="I148" s="188">
        <f t="shared" si="66"/>
        <v>0.81766794909736606</v>
      </c>
      <c r="J148" s="188">
        <f t="shared" si="67"/>
        <v>0.84766425720142413</v>
      </c>
      <c r="K148" s="185">
        <v>10260</v>
      </c>
      <c r="L148" s="185">
        <v>9456</v>
      </c>
      <c r="M148" s="188">
        <f t="shared" si="68"/>
        <v>0.36897184162261298</v>
      </c>
      <c r="N148" s="189">
        <v>0.43528064146620848</v>
      </c>
      <c r="X148" s="15"/>
      <c r="Y148" s="15"/>
      <c r="Z148" s="15"/>
      <c r="AA148" s="15"/>
    </row>
    <row r="149" spans="1:27" ht="12.75" customHeight="1" x14ac:dyDescent="0.2">
      <c r="A149" s="775"/>
      <c r="B149" s="777" t="s">
        <v>49</v>
      </c>
      <c r="C149" s="190" t="s">
        <v>51</v>
      </c>
      <c r="D149" s="191">
        <v>24368</v>
      </c>
      <c r="E149" s="192">
        <v>20691</v>
      </c>
      <c r="F149" s="193">
        <f t="shared" si="65"/>
        <v>1.1777101155091585</v>
      </c>
      <c r="G149" s="192">
        <v>20114</v>
      </c>
      <c r="H149" s="194">
        <v>17619</v>
      </c>
      <c r="I149" s="195">
        <f t="shared" si="66"/>
        <v>0.82542678923177937</v>
      </c>
      <c r="J149" s="195">
        <f t="shared" si="67"/>
        <v>0.85152965057271279</v>
      </c>
      <c r="K149" s="192">
        <v>7117</v>
      </c>
      <c r="L149" s="192">
        <v>6506</v>
      </c>
      <c r="M149" s="195">
        <f t="shared" si="68"/>
        <v>0.34396597554492292</v>
      </c>
      <c r="N149" s="196">
        <v>0.40393892956467448</v>
      </c>
      <c r="X149" s="15"/>
      <c r="Y149" s="15"/>
      <c r="Z149" s="15"/>
      <c r="AA149" s="15"/>
    </row>
    <row r="150" spans="1:27" ht="12.75" customHeight="1" thickBot="1" x14ac:dyDescent="0.25">
      <c r="A150" s="785"/>
      <c r="B150" s="780"/>
      <c r="C150" s="204" t="s">
        <v>52</v>
      </c>
      <c r="D150" s="205">
        <v>9422</v>
      </c>
      <c r="E150" s="206">
        <v>8556</v>
      </c>
      <c r="F150" s="207">
        <f t="shared" si="65"/>
        <v>1.1012155212716221</v>
      </c>
      <c r="G150" s="206">
        <v>7514</v>
      </c>
      <c r="H150" s="208">
        <v>6942</v>
      </c>
      <c r="I150" s="209">
        <f t="shared" si="66"/>
        <v>0.797495223943961</v>
      </c>
      <c r="J150" s="209">
        <f t="shared" si="67"/>
        <v>0.81136044880785418</v>
      </c>
      <c r="K150" s="206">
        <v>3279</v>
      </c>
      <c r="L150" s="206">
        <v>2991</v>
      </c>
      <c r="M150" s="209">
        <f t="shared" si="68"/>
        <v>0.38323983169705472</v>
      </c>
      <c r="N150" s="210">
        <v>0.47234226447709593</v>
      </c>
      <c r="X150" s="15"/>
      <c r="Y150" s="15"/>
      <c r="Z150" s="15"/>
      <c r="AA150" s="15"/>
    </row>
    <row r="151" spans="1:27" ht="12.75" customHeight="1" thickBot="1" x14ac:dyDescent="0.25">
      <c r="A151" s="791" t="s">
        <v>8</v>
      </c>
      <c r="B151" s="792"/>
      <c r="C151" s="792"/>
      <c r="D151" s="792"/>
      <c r="E151" s="792"/>
      <c r="F151" s="792"/>
      <c r="G151" s="792"/>
      <c r="H151" s="792"/>
      <c r="I151" s="792"/>
      <c r="J151" s="792"/>
      <c r="K151" s="792"/>
      <c r="L151" s="792"/>
      <c r="M151" s="792"/>
      <c r="N151" s="793"/>
      <c r="X151" s="15"/>
      <c r="Y151" s="15"/>
      <c r="Z151" s="15"/>
      <c r="AA151" s="15"/>
    </row>
    <row r="152" spans="1:27" ht="12.75" customHeight="1" x14ac:dyDescent="0.2">
      <c r="A152" s="175" t="s">
        <v>48</v>
      </c>
      <c r="B152" s="176"/>
      <c r="C152" s="177"/>
      <c r="D152" s="178">
        <v>247058</v>
      </c>
      <c r="E152" s="179">
        <v>113958</v>
      </c>
      <c r="F152" s="180">
        <v>2.1679741659207776</v>
      </c>
      <c r="G152" s="179">
        <v>203997</v>
      </c>
      <c r="H152" s="181">
        <v>103516</v>
      </c>
      <c r="I152" s="182">
        <f>G152/D152</f>
        <v>0.82570489520679358</v>
      </c>
      <c r="J152" s="182">
        <f t="shared" ref="J152:J158" si="69">+H152/E152</f>
        <v>0.90836975025886735</v>
      </c>
      <c r="K152" s="179">
        <v>64782</v>
      </c>
      <c r="L152" s="179">
        <v>62175</v>
      </c>
      <c r="M152" s="182">
        <f>K152/E152</f>
        <v>0.56847259516664039</v>
      </c>
      <c r="N152" s="183">
        <v>0.62581629892963409</v>
      </c>
      <c r="X152" s="15"/>
      <c r="Y152" s="15"/>
      <c r="Z152" s="15"/>
      <c r="AA152" s="15"/>
    </row>
    <row r="153" spans="1:27" ht="12.75" customHeight="1" x14ac:dyDescent="0.2">
      <c r="A153" s="774" t="s">
        <v>49</v>
      </c>
      <c r="B153" s="769" t="s">
        <v>50</v>
      </c>
      <c r="C153" s="770"/>
      <c r="D153" s="184">
        <v>212314</v>
      </c>
      <c r="E153" s="185">
        <v>89428</v>
      </c>
      <c r="F153" s="186">
        <v>2.3741333810439684</v>
      </c>
      <c r="G153" s="185">
        <v>175319</v>
      </c>
      <c r="H153" s="187">
        <v>82139</v>
      </c>
      <c r="I153" s="188">
        <f t="shared" ref="I153:I158" si="70">G153/D153</f>
        <v>0.82575336529856724</v>
      </c>
      <c r="J153" s="188">
        <f t="shared" si="69"/>
        <v>0.9184930894127119</v>
      </c>
      <c r="K153" s="185">
        <v>54270</v>
      </c>
      <c r="L153" s="185">
        <v>51900</v>
      </c>
      <c r="M153" s="188">
        <f t="shared" ref="M153:M158" si="71">K153/E153</f>
        <v>0.60685691282372412</v>
      </c>
      <c r="N153" s="189">
        <v>0.66070928547949204</v>
      </c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12.75" customHeight="1" x14ac:dyDescent="0.2">
      <c r="A154" s="775"/>
      <c r="B154" s="777" t="s">
        <v>49</v>
      </c>
      <c r="C154" s="190" t="s">
        <v>51</v>
      </c>
      <c r="D154" s="191">
        <v>119285</v>
      </c>
      <c r="E154" s="192">
        <v>67128</v>
      </c>
      <c r="F154" s="193">
        <v>1.7769783100941485</v>
      </c>
      <c r="G154" s="192">
        <v>98398</v>
      </c>
      <c r="H154" s="194">
        <v>60113</v>
      </c>
      <c r="I154" s="195">
        <f t="shared" si="70"/>
        <v>0.82489835268474665</v>
      </c>
      <c r="J154" s="195">
        <f t="shared" si="69"/>
        <v>0.89549815278274336</v>
      </c>
      <c r="K154" s="192">
        <v>36426</v>
      </c>
      <c r="L154" s="192">
        <v>30899</v>
      </c>
      <c r="M154" s="195">
        <f t="shared" si="71"/>
        <v>0.54263496603503758</v>
      </c>
      <c r="N154" s="196">
        <v>0.60595877763545325</v>
      </c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ht="12.75" customHeight="1" x14ac:dyDescent="0.2">
      <c r="A155" s="775"/>
      <c r="B155" s="778"/>
      <c r="C155" s="197" t="s">
        <v>52</v>
      </c>
      <c r="D155" s="198">
        <v>93029</v>
      </c>
      <c r="E155" s="199">
        <v>52015</v>
      </c>
      <c r="F155" s="200">
        <v>1.7885033163510526</v>
      </c>
      <c r="G155" s="199">
        <v>76921</v>
      </c>
      <c r="H155" s="201">
        <v>46346</v>
      </c>
      <c r="I155" s="202">
        <f t="shared" si="70"/>
        <v>0.82684969203151704</v>
      </c>
      <c r="J155" s="202">
        <f t="shared" si="69"/>
        <v>0.89101220801691816</v>
      </c>
      <c r="K155" s="199">
        <v>26312</v>
      </c>
      <c r="L155" s="199">
        <v>22262</v>
      </c>
      <c r="M155" s="202">
        <f t="shared" si="71"/>
        <v>0.50585408055368641</v>
      </c>
      <c r="N155" s="203">
        <v>0.56772968540974411</v>
      </c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ht="12.75" customHeight="1" x14ac:dyDescent="0.2">
      <c r="A156" s="775"/>
      <c r="B156" s="769" t="s">
        <v>53</v>
      </c>
      <c r="C156" s="770"/>
      <c r="D156" s="184">
        <v>34744</v>
      </c>
      <c r="E156" s="185">
        <v>28694</v>
      </c>
      <c r="F156" s="186">
        <v>1.2108454729211682</v>
      </c>
      <c r="G156" s="185">
        <v>28678</v>
      </c>
      <c r="H156" s="187">
        <v>24524</v>
      </c>
      <c r="I156" s="188">
        <f t="shared" si="70"/>
        <v>0.82540870366106378</v>
      </c>
      <c r="J156" s="188">
        <f t="shared" si="69"/>
        <v>0.8546734508956576</v>
      </c>
      <c r="K156" s="185">
        <v>11261</v>
      </c>
      <c r="L156" s="185">
        <v>10601</v>
      </c>
      <c r="M156" s="188">
        <f t="shared" si="71"/>
        <v>0.39245138356450826</v>
      </c>
      <c r="N156" s="189">
        <v>0.45918284129831999</v>
      </c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ht="12.75" customHeight="1" x14ac:dyDescent="0.2">
      <c r="A157" s="775"/>
      <c r="B157" s="777" t="s">
        <v>49</v>
      </c>
      <c r="C157" s="190" t="s">
        <v>51</v>
      </c>
      <c r="D157" s="191">
        <v>28751</v>
      </c>
      <c r="E157" s="192">
        <v>24288</v>
      </c>
      <c r="F157" s="193">
        <v>1.1837532938076416</v>
      </c>
      <c r="G157" s="192">
        <v>23896</v>
      </c>
      <c r="H157" s="194">
        <v>20757</v>
      </c>
      <c r="I157" s="195">
        <f t="shared" si="70"/>
        <v>0.83113630830231988</v>
      </c>
      <c r="J157" s="195">
        <f t="shared" si="69"/>
        <v>0.85461956521739135</v>
      </c>
      <c r="K157" s="192">
        <v>8994</v>
      </c>
      <c r="L157" s="192">
        <v>8380</v>
      </c>
      <c r="M157" s="195">
        <f t="shared" si="71"/>
        <v>0.37030632411067194</v>
      </c>
      <c r="N157" s="196">
        <v>0.43329960977019799</v>
      </c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2.75" customHeight="1" thickBot="1" x14ac:dyDescent="0.25">
      <c r="A158" s="785"/>
      <c r="B158" s="780"/>
      <c r="C158" s="204" t="s">
        <v>52</v>
      </c>
      <c r="D158" s="205">
        <v>5993</v>
      </c>
      <c r="E158" s="206">
        <v>5595</v>
      </c>
      <c r="F158" s="207">
        <v>1.0711349419124219</v>
      </c>
      <c r="G158" s="206">
        <v>4782</v>
      </c>
      <c r="H158" s="208">
        <v>4546</v>
      </c>
      <c r="I158" s="209">
        <f t="shared" si="70"/>
        <v>0.7979309194059736</v>
      </c>
      <c r="J158" s="209">
        <f t="shared" si="69"/>
        <v>0.8125111706881144</v>
      </c>
      <c r="K158" s="206">
        <v>2388</v>
      </c>
      <c r="L158" s="206">
        <v>2253</v>
      </c>
      <c r="M158" s="209">
        <f t="shared" si="71"/>
        <v>0.42680965147453082</v>
      </c>
      <c r="N158" s="210">
        <v>0.52529696436427631</v>
      </c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2.75" customHeight="1" thickBot="1" x14ac:dyDescent="0.25">
      <c r="A159" s="781" t="s">
        <v>9</v>
      </c>
      <c r="B159" s="782"/>
      <c r="C159" s="782"/>
      <c r="D159" s="782"/>
      <c r="E159" s="782"/>
      <c r="F159" s="782"/>
      <c r="G159" s="782"/>
      <c r="H159" s="782"/>
      <c r="I159" s="782"/>
      <c r="J159" s="782"/>
      <c r="K159" s="782"/>
      <c r="L159" s="782"/>
      <c r="M159" s="782"/>
      <c r="N159" s="773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2.75" customHeight="1" x14ac:dyDescent="0.2">
      <c r="A160" s="175" t="s">
        <v>48</v>
      </c>
      <c r="B160" s="176"/>
      <c r="C160" s="177"/>
      <c r="D160" s="178">
        <v>276262</v>
      </c>
      <c r="E160" s="179">
        <v>125092</v>
      </c>
      <c r="F160" s="180">
        <v>2.2084705656636716</v>
      </c>
      <c r="G160" s="179">
        <v>233198</v>
      </c>
      <c r="H160" s="181">
        <v>114166</v>
      </c>
      <c r="I160" s="182">
        <v>0.8441189884964273</v>
      </c>
      <c r="J160" s="182">
        <v>0.91265628497425899</v>
      </c>
      <c r="K160" s="179">
        <v>68698</v>
      </c>
      <c r="L160" s="179">
        <v>65694</v>
      </c>
      <c r="M160" s="182">
        <v>0.54917980366450292</v>
      </c>
      <c r="N160" s="183">
        <v>0.60173782036683421</v>
      </c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2.75" customHeight="1" x14ac:dyDescent="0.2">
      <c r="A161" s="774" t="s">
        <v>49</v>
      </c>
      <c r="B161" s="769" t="s">
        <v>50</v>
      </c>
      <c r="C161" s="770"/>
      <c r="D161" s="184">
        <v>229232</v>
      </c>
      <c r="E161" s="185">
        <v>92723</v>
      </c>
      <c r="F161" s="186">
        <v>2.4722237201125936</v>
      </c>
      <c r="G161" s="185">
        <v>193652</v>
      </c>
      <c r="H161" s="187">
        <v>85777</v>
      </c>
      <c r="I161" s="188">
        <v>0.84478606826272074</v>
      </c>
      <c r="J161" s="188">
        <v>0.92508870506778251</v>
      </c>
      <c r="K161" s="185">
        <v>55941</v>
      </c>
      <c r="L161" s="185">
        <v>53178</v>
      </c>
      <c r="M161" s="188">
        <v>0.60331309383863763</v>
      </c>
      <c r="N161" s="189">
        <v>0.65216783053732352</v>
      </c>
      <c r="S161" s="15"/>
      <c r="T161" s="15"/>
      <c r="U161" s="15"/>
      <c r="V161" s="15"/>
      <c r="W161" s="232"/>
      <c r="X161" s="232"/>
      <c r="Y161" s="15"/>
      <c r="Z161" s="15"/>
      <c r="AA161" s="15"/>
    </row>
    <row r="162" spans="1:27" ht="12.75" customHeight="1" x14ac:dyDescent="0.2">
      <c r="A162" s="775"/>
      <c r="B162" s="777" t="s">
        <v>49</v>
      </c>
      <c r="C162" s="190" t="s">
        <v>51</v>
      </c>
      <c r="D162" s="191">
        <v>154589</v>
      </c>
      <c r="E162" s="192">
        <v>76714</v>
      </c>
      <c r="F162" s="193">
        <v>2.0151341345777825</v>
      </c>
      <c r="G162" s="192">
        <v>130985</v>
      </c>
      <c r="H162" s="194">
        <v>70054</v>
      </c>
      <c r="I162" s="195">
        <v>0.84731125759271353</v>
      </c>
      <c r="J162" s="195">
        <v>0.91318403420496908</v>
      </c>
      <c r="K162" s="192">
        <v>45087</v>
      </c>
      <c r="L162" s="192">
        <v>40085</v>
      </c>
      <c r="M162" s="195">
        <v>0.58772844591599971</v>
      </c>
      <c r="N162" s="196">
        <v>0.64360350586690263</v>
      </c>
      <c r="S162" s="15"/>
      <c r="T162" s="15"/>
      <c r="U162" s="15"/>
      <c r="V162" s="15"/>
      <c r="W162" s="232"/>
      <c r="X162" s="232"/>
      <c r="Y162" s="233"/>
      <c r="Z162" s="233"/>
      <c r="AA162" s="233"/>
    </row>
    <row r="163" spans="1:27" ht="12.75" customHeight="1" x14ac:dyDescent="0.2">
      <c r="A163" s="775"/>
      <c r="B163" s="778"/>
      <c r="C163" s="197" t="s">
        <v>52</v>
      </c>
      <c r="D163" s="198">
        <v>74643</v>
      </c>
      <c r="E163" s="199">
        <v>41929</v>
      </c>
      <c r="F163" s="200">
        <v>1.7802237115123185</v>
      </c>
      <c r="G163" s="199">
        <v>62667</v>
      </c>
      <c r="H163" s="201">
        <v>37639</v>
      </c>
      <c r="I163" s="202">
        <v>0.83955628793054937</v>
      </c>
      <c r="J163" s="202">
        <v>0.89768418040020037</v>
      </c>
      <c r="K163" s="199">
        <v>17310</v>
      </c>
      <c r="L163" s="199">
        <v>14081</v>
      </c>
      <c r="M163" s="202">
        <v>0.41284075460898184</v>
      </c>
      <c r="N163" s="203">
        <v>0.45989532134222483</v>
      </c>
      <c r="S163" s="15"/>
      <c r="T163" s="15"/>
      <c r="U163" s="15"/>
      <c r="V163" s="15"/>
      <c r="W163" s="232"/>
      <c r="X163" s="232"/>
      <c r="Y163" s="15"/>
      <c r="Z163" s="15"/>
      <c r="AA163" s="15"/>
    </row>
    <row r="164" spans="1:27" ht="12.75" customHeight="1" x14ac:dyDescent="0.2">
      <c r="A164" s="775"/>
      <c r="B164" s="769" t="s">
        <v>53</v>
      </c>
      <c r="C164" s="770"/>
      <c r="D164" s="184">
        <v>47030</v>
      </c>
      <c r="E164" s="185">
        <v>37284</v>
      </c>
      <c r="F164" s="186">
        <v>1.2613989915245145</v>
      </c>
      <c r="G164" s="185">
        <v>39546</v>
      </c>
      <c r="H164" s="187">
        <v>32241</v>
      </c>
      <c r="I164" s="188">
        <v>0.84086753136295977</v>
      </c>
      <c r="J164" s="188">
        <v>0.86474090762793687</v>
      </c>
      <c r="K164" s="185">
        <v>13539</v>
      </c>
      <c r="L164" s="185">
        <v>12893</v>
      </c>
      <c r="M164" s="188">
        <v>0.36313163823624073</v>
      </c>
      <c r="N164" s="189">
        <v>0.41993114357495115</v>
      </c>
      <c r="S164" s="15"/>
      <c r="T164" s="15"/>
      <c r="U164" s="15"/>
      <c r="V164" s="15"/>
      <c r="W164" s="232"/>
      <c r="X164" s="232"/>
      <c r="Y164" s="15"/>
      <c r="Z164" s="15"/>
      <c r="AA164" s="15"/>
    </row>
    <row r="165" spans="1:27" ht="12.75" customHeight="1" x14ac:dyDescent="0.2">
      <c r="A165" s="775"/>
      <c r="B165" s="777" t="s">
        <v>49</v>
      </c>
      <c r="C165" s="190" t="s">
        <v>51</v>
      </c>
      <c r="D165" s="191">
        <v>40420</v>
      </c>
      <c r="E165" s="192">
        <v>32852</v>
      </c>
      <c r="F165" s="193">
        <v>1.2303664921465969</v>
      </c>
      <c r="G165" s="192">
        <v>33916</v>
      </c>
      <c r="H165" s="194">
        <v>28319</v>
      </c>
      <c r="I165" s="195">
        <v>0.83908955962394849</v>
      </c>
      <c r="J165" s="195">
        <v>0.86201753317910634</v>
      </c>
      <c r="K165" s="192">
        <v>11698</v>
      </c>
      <c r="L165" s="192">
        <v>11108</v>
      </c>
      <c r="M165" s="195">
        <v>0.35608182150249607</v>
      </c>
      <c r="N165" s="196">
        <v>0.41307955789399342</v>
      </c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2.75" customHeight="1" thickBot="1" x14ac:dyDescent="0.25">
      <c r="A166" s="785"/>
      <c r="B166" s="780"/>
      <c r="C166" s="204" t="s">
        <v>52</v>
      </c>
      <c r="D166" s="205">
        <v>6610</v>
      </c>
      <c r="E166" s="206">
        <v>6020</v>
      </c>
      <c r="F166" s="207">
        <v>1.0980066445182723</v>
      </c>
      <c r="G166" s="206">
        <v>5630</v>
      </c>
      <c r="H166" s="208">
        <v>5142</v>
      </c>
      <c r="I166" s="209">
        <v>0.85173978819969742</v>
      </c>
      <c r="J166" s="209">
        <v>0.85415282392026581</v>
      </c>
      <c r="K166" s="206">
        <v>1990</v>
      </c>
      <c r="L166" s="206">
        <v>1829</v>
      </c>
      <c r="M166" s="209">
        <v>0.33056478405315615</v>
      </c>
      <c r="N166" s="210">
        <v>0.38700894593543367</v>
      </c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2.75" customHeight="1" thickBot="1" x14ac:dyDescent="0.25">
      <c r="A167" s="781" t="s">
        <v>10</v>
      </c>
      <c r="B167" s="782"/>
      <c r="C167" s="782"/>
      <c r="D167" s="782"/>
      <c r="E167" s="782"/>
      <c r="F167" s="782"/>
      <c r="G167" s="782"/>
      <c r="H167" s="782"/>
      <c r="I167" s="782"/>
      <c r="J167" s="782"/>
      <c r="K167" s="782"/>
      <c r="L167" s="782"/>
      <c r="M167" s="782"/>
      <c r="N167" s="773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2.75" customHeight="1" x14ac:dyDescent="0.2">
      <c r="A168" s="175" t="s">
        <v>48</v>
      </c>
      <c r="B168" s="176"/>
      <c r="C168" s="177"/>
      <c r="D168" s="178">
        <v>284645</v>
      </c>
      <c r="E168" s="179">
        <v>125054</v>
      </c>
      <c r="F168" s="180">
        <f>D168/E168</f>
        <v>2.2761766916691988</v>
      </c>
      <c r="G168" s="179">
        <v>239710</v>
      </c>
      <c r="H168" s="181">
        <v>113734</v>
      </c>
      <c r="I168" s="182">
        <f t="shared" ref="I168:I174" si="72">G168/D168</f>
        <v>0.84213669658697676</v>
      </c>
      <c r="J168" s="182">
        <f t="shared" ref="J168:J174" si="73">+H168/E168</f>
        <v>0.90947910502662854</v>
      </c>
      <c r="K168" s="179">
        <v>72277</v>
      </c>
      <c r="L168" s="179">
        <v>68773</v>
      </c>
      <c r="M168" s="182">
        <f t="shared" ref="M168:M174" si="74">+K168/E168</f>
        <v>0.57796631855038627</v>
      </c>
      <c r="N168" s="183">
        <f t="shared" ref="N168:N174" si="75">K168/H168</f>
        <v>0.63549158562962704</v>
      </c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2.75" customHeight="1" x14ac:dyDescent="0.2">
      <c r="A169" s="774" t="s">
        <v>49</v>
      </c>
      <c r="B169" s="769" t="s">
        <v>50</v>
      </c>
      <c r="C169" s="770"/>
      <c r="D169" s="184">
        <v>235798</v>
      </c>
      <c r="E169" s="185">
        <v>92205</v>
      </c>
      <c r="F169" s="186">
        <f t="shared" ref="F169:F174" si="76">D169/E169</f>
        <v>2.557323355566401</v>
      </c>
      <c r="G169" s="185">
        <v>199797</v>
      </c>
      <c r="H169" s="187">
        <v>85482</v>
      </c>
      <c r="I169" s="188">
        <f t="shared" si="72"/>
        <v>0.84732270841991875</v>
      </c>
      <c r="J169" s="188">
        <f t="shared" si="73"/>
        <v>0.92708638360175699</v>
      </c>
      <c r="K169" s="185">
        <v>58338</v>
      </c>
      <c r="L169" s="185">
        <v>55264</v>
      </c>
      <c r="M169" s="188">
        <f t="shared" si="74"/>
        <v>0.63269887750122011</v>
      </c>
      <c r="N169" s="189">
        <f t="shared" si="75"/>
        <v>0.682459465150558</v>
      </c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ht="12.75" customHeight="1" x14ac:dyDescent="0.2">
      <c r="A170" s="775"/>
      <c r="B170" s="777" t="s">
        <v>49</v>
      </c>
      <c r="C170" s="190" t="s">
        <v>51</v>
      </c>
      <c r="D170" s="191">
        <v>171259</v>
      </c>
      <c r="E170" s="192">
        <v>78809</v>
      </c>
      <c r="F170" s="193">
        <f t="shared" si="76"/>
        <v>2.1730893679655878</v>
      </c>
      <c r="G170" s="192">
        <v>145242</v>
      </c>
      <c r="H170" s="194">
        <v>72618</v>
      </c>
      <c r="I170" s="195">
        <f t="shared" si="72"/>
        <v>0.8480838963207773</v>
      </c>
      <c r="J170" s="195">
        <f t="shared" si="73"/>
        <v>0.92144298240048728</v>
      </c>
      <c r="K170" s="192">
        <v>49294</v>
      </c>
      <c r="L170" s="192">
        <v>44228</v>
      </c>
      <c r="M170" s="195">
        <f t="shared" si="74"/>
        <v>0.62548693677118095</v>
      </c>
      <c r="N170" s="196">
        <f t="shared" si="75"/>
        <v>0.67881241565452088</v>
      </c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ht="12.75" customHeight="1" x14ac:dyDescent="0.2">
      <c r="A171" s="775"/>
      <c r="B171" s="778"/>
      <c r="C171" s="197" t="s">
        <v>52</v>
      </c>
      <c r="D171" s="198">
        <v>64539</v>
      </c>
      <c r="E171" s="199">
        <v>34586</v>
      </c>
      <c r="F171" s="200">
        <f t="shared" si="76"/>
        <v>1.8660440640721678</v>
      </c>
      <c r="G171" s="199">
        <v>54555</v>
      </c>
      <c r="H171" s="201">
        <v>30988</v>
      </c>
      <c r="I171" s="202">
        <f t="shared" si="72"/>
        <v>0.84530284014316925</v>
      </c>
      <c r="J171" s="202">
        <f t="shared" si="73"/>
        <v>0.89596946741456085</v>
      </c>
      <c r="K171" s="199">
        <v>14291</v>
      </c>
      <c r="L171" s="199">
        <v>11929</v>
      </c>
      <c r="M171" s="202">
        <f t="shared" si="74"/>
        <v>0.41320187359047011</v>
      </c>
      <c r="N171" s="203">
        <f t="shared" si="75"/>
        <v>0.46117852071769716</v>
      </c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ht="12.75" customHeight="1" x14ac:dyDescent="0.2">
      <c r="A172" s="775"/>
      <c r="B172" s="769" t="s">
        <v>53</v>
      </c>
      <c r="C172" s="770"/>
      <c r="D172" s="184">
        <v>48847</v>
      </c>
      <c r="E172" s="185">
        <v>38407</v>
      </c>
      <c r="F172" s="186">
        <f t="shared" si="76"/>
        <v>1.271825448485953</v>
      </c>
      <c r="G172" s="185">
        <v>39913</v>
      </c>
      <c r="H172" s="187">
        <v>32591</v>
      </c>
      <c r="I172" s="188">
        <f t="shared" si="72"/>
        <v>0.81710238090363785</v>
      </c>
      <c r="J172" s="188">
        <f t="shared" si="73"/>
        <v>0.84856927122659931</v>
      </c>
      <c r="K172" s="185">
        <v>14880</v>
      </c>
      <c r="L172" s="185">
        <v>13939</v>
      </c>
      <c r="M172" s="188">
        <f t="shared" si="74"/>
        <v>0.38742937485354234</v>
      </c>
      <c r="N172" s="189">
        <f t="shared" si="75"/>
        <v>0.45656776410665523</v>
      </c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ht="12.75" customHeight="1" x14ac:dyDescent="0.2">
      <c r="A173" s="775"/>
      <c r="B173" s="777" t="s">
        <v>49</v>
      </c>
      <c r="C173" s="190" t="s">
        <v>51</v>
      </c>
      <c r="D173" s="191">
        <v>44754</v>
      </c>
      <c r="E173" s="192">
        <v>35684</v>
      </c>
      <c r="F173" s="193">
        <f t="shared" si="76"/>
        <v>1.2541755408586481</v>
      </c>
      <c r="G173" s="192">
        <v>36475</v>
      </c>
      <c r="H173" s="194">
        <v>30144</v>
      </c>
      <c r="I173" s="195">
        <f t="shared" si="72"/>
        <v>0.81501094874201185</v>
      </c>
      <c r="J173" s="195">
        <f t="shared" si="73"/>
        <v>0.84474834659791498</v>
      </c>
      <c r="K173" s="192">
        <v>13776</v>
      </c>
      <c r="L173" s="192">
        <v>12847</v>
      </c>
      <c r="M173" s="195">
        <f t="shared" si="74"/>
        <v>0.38605537495796438</v>
      </c>
      <c r="N173" s="196">
        <f t="shared" si="75"/>
        <v>0.4570063694267516</v>
      </c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ht="12.75" customHeight="1" thickBot="1" x14ac:dyDescent="0.25">
      <c r="A174" s="785"/>
      <c r="B174" s="780"/>
      <c r="C174" s="204" t="s">
        <v>52</v>
      </c>
      <c r="D174" s="205">
        <v>4093</v>
      </c>
      <c r="E174" s="206">
        <v>3723</v>
      </c>
      <c r="F174" s="207">
        <f t="shared" si="76"/>
        <v>1.099382218640881</v>
      </c>
      <c r="G174" s="206">
        <v>3438</v>
      </c>
      <c r="H174" s="208">
        <v>3156</v>
      </c>
      <c r="I174" s="209">
        <f t="shared" si="72"/>
        <v>0.83997068165160027</v>
      </c>
      <c r="J174" s="209">
        <f t="shared" si="73"/>
        <v>0.84770346494762283</v>
      </c>
      <c r="K174" s="206">
        <v>1195</v>
      </c>
      <c r="L174" s="206">
        <v>1118</v>
      </c>
      <c r="M174" s="209">
        <f t="shared" si="74"/>
        <v>0.32097770615095356</v>
      </c>
      <c r="N174" s="210">
        <f t="shared" si="75"/>
        <v>0.37864385297845377</v>
      </c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2.75" customHeight="1" thickBot="1" x14ac:dyDescent="0.25">
      <c r="A175" s="781" t="s">
        <v>11</v>
      </c>
      <c r="B175" s="782"/>
      <c r="C175" s="782"/>
      <c r="D175" s="782"/>
      <c r="E175" s="782"/>
      <c r="F175" s="782"/>
      <c r="G175" s="782"/>
      <c r="H175" s="782"/>
      <c r="I175" s="782"/>
      <c r="J175" s="782"/>
      <c r="K175" s="782"/>
      <c r="L175" s="782"/>
      <c r="M175" s="782"/>
      <c r="N175" s="783"/>
      <c r="O175" s="15" t="s">
        <v>58</v>
      </c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2.75" customHeight="1" x14ac:dyDescent="0.2">
      <c r="A176" s="175" t="s">
        <v>48</v>
      </c>
      <c r="B176" s="176"/>
      <c r="C176" s="177"/>
      <c r="D176" s="178">
        <v>290519</v>
      </c>
      <c r="E176" s="179">
        <v>129910</v>
      </c>
      <c r="F176" s="180">
        <v>2.236309752905858</v>
      </c>
      <c r="G176" s="179">
        <v>245444</v>
      </c>
      <c r="H176" s="181">
        <v>119097</v>
      </c>
      <c r="I176" s="182">
        <v>0.84484663653668091</v>
      </c>
      <c r="J176" s="182">
        <v>0.91676545300592716</v>
      </c>
      <c r="K176" s="179">
        <v>79101</v>
      </c>
      <c r="L176" s="179">
        <v>75825</v>
      </c>
      <c r="M176" s="182">
        <v>0.6088907705334462</v>
      </c>
      <c r="N176" s="183">
        <v>0.66417290108063176</v>
      </c>
      <c r="O176" s="15" t="s">
        <v>54</v>
      </c>
      <c r="P176" s="15" t="s">
        <v>54</v>
      </c>
      <c r="Q176" s="15" t="s">
        <v>59</v>
      </c>
      <c r="R176" s="15" t="s">
        <v>60</v>
      </c>
      <c r="S176" s="15" t="s">
        <v>61</v>
      </c>
      <c r="T176" s="15" t="s">
        <v>57</v>
      </c>
      <c r="U176" s="15"/>
      <c r="V176" s="15"/>
      <c r="W176" s="15"/>
      <c r="X176" s="15"/>
      <c r="Y176" s="15"/>
      <c r="Z176" s="15"/>
      <c r="AA176" s="15"/>
    </row>
    <row r="177" spans="1:27" ht="12.75" customHeight="1" x14ac:dyDescent="0.2">
      <c r="A177" s="774" t="s">
        <v>49</v>
      </c>
      <c r="B177" s="769" t="s">
        <v>50</v>
      </c>
      <c r="C177" s="770"/>
      <c r="D177" s="184">
        <v>237872</v>
      </c>
      <c r="E177" s="185">
        <v>94048</v>
      </c>
      <c r="F177" s="186">
        <v>2.5292616536236814</v>
      </c>
      <c r="G177" s="185">
        <v>201387</v>
      </c>
      <c r="H177" s="187">
        <v>87392</v>
      </c>
      <c r="I177" s="188">
        <v>0.84661919015268716</v>
      </c>
      <c r="J177" s="188">
        <v>0.92922762844504936</v>
      </c>
      <c r="K177" s="185">
        <v>62367</v>
      </c>
      <c r="L177" s="185">
        <v>59542</v>
      </c>
      <c r="M177" s="188">
        <v>0.66314009867301804</v>
      </c>
      <c r="N177" s="189">
        <v>0.713646558037349</v>
      </c>
      <c r="O177" s="15" t="s">
        <v>62</v>
      </c>
      <c r="P177" s="15" t="s">
        <v>63</v>
      </c>
      <c r="Q177" s="15">
        <v>16314</v>
      </c>
      <c r="R177" s="15">
        <v>10.747956017313737</v>
      </c>
      <c r="S177" s="15">
        <v>10.747956017313737</v>
      </c>
      <c r="T177" s="15">
        <v>10.747956017313737</v>
      </c>
      <c r="U177" s="15"/>
      <c r="V177" s="15"/>
      <c r="W177" s="15"/>
      <c r="X177" s="15"/>
      <c r="Y177" s="15"/>
      <c r="Z177" s="15"/>
      <c r="AA177" s="15"/>
    </row>
    <row r="178" spans="1:27" ht="12.75" customHeight="1" x14ac:dyDescent="0.2">
      <c r="A178" s="775"/>
      <c r="B178" s="777" t="s">
        <v>49</v>
      </c>
      <c r="C178" s="190" t="s">
        <v>51</v>
      </c>
      <c r="D178" s="191">
        <v>184968</v>
      </c>
      <c r="E178" s="192">
        <v>84201</v>
      </c>
      <c r="F178" s="193">
        <v>2.1967435066091854</v>
      </c>
      <c r="G178" s="192">
        <v>156529</v>
      </c>
      <c r="H178" s="194">
        <v>77730</v>
      </c>
      <c r="I178" s="195">
        <v>0.84624908092210549</v>
      </c>
      <c r="J178" s="195">
        <v>0.92314818113799124</v>
      </c>
      <c r="K178" s="192">
        <v>55703</v>
      </c>
      <c r="L178" s="192">
        <v>50650</v>
      </c>
      <c r="M178" s="195">
        <v>0.66154796261327065</v>
      </c>
      <c r="N178" s="196">
        <v>0.71662163900681852</v>
      </c>
      <c r="O178" s="15"/>
      <c r="P178" s="15" t="s">
        <v>64</v>
      </c>
      <c r="Q178" s="15">
        <v>135473</v>
      </c>
      <c r="R178" s="15">
        <v>89.25204398268626</v>
      </c>
      <c r="S178" s="15">
        <v>89.25204398268626</v>
      </c>
      <c r="T178" s="15">
        <v>100</v>
      </c>
      <c r="U178" s="15" t="s">
        <v>57</v>
      </c>
      <c r="V178" s="15"/>
      <c r="W178" s="15"/>
      <c r="X178" s="15"/>
      <c r="Y178" s="15"/>
      <c r="Z178" s="15"/>
      <c r="AA178" s="15"/>
    </row>
    <row r="179" spans="1:27" ht="12.75" customHeight="1" x14ac:dyDescent="0.2">
      <c r="A179" s="775"/>
      <c r="B179" s="778"/>
      <c r="C179" s="197" t="s">
        <v>52</v>
      </c>
      <c r="D179" s="198">
        <v>52904</v>
      </c>
      <c r="E179" s="199">
        <v>28862</v>
      </c>
      <c r="F179" s="200">
        <v>1.832998406208856</v>
      </c>
      <c r="G179" s="199">
        <v>44858</v>
      </c>
      <c r="H179" s="201">
        <v>26012</v>
      </c>
      <c r="I179" s="202">
        <v>0.84791320127022529</v>
      </c>
      <c r="J179" s="202">
        <v>0.90125424433511192</v>
      </c>
      <c r="K179" s="199">
        <v>11727</v>
      </c>
      <c r="L179" s="199">
        <v>9740</v>
      </c>
      <c r="M179" s="202">
        <v>0.40631279883583954</v>
      </c>
      <c r="N179" s="203">
        <v>0.45083038597570352</v>
      </c>
      <c r="O179" s="15"/>
      <c r="P179" s="15" t="s">
        <v>65</v>
      </c>
      <c r="Q179" s="15">
        <v>151787</v>
      </c>
      <c r="R179" s="15">
        <v>100</v>
      </c>
      <c r="S179" s="15">
        <v>100</v>
      </c>
      <c r="T179" s="15"/>
      <c r="U179" s="15">
        <v>23.883733146559273</v>
      </c>
      <c r="V179" s="15"/>
      <c r="W179" s="15"/>
      <c r="X179" s="15"/>
      <c r="Y179" s="15"/>
      <c r="Z179" s="15"/>
      <c r="AA179" s="15"/>
    </row>
    <row r="180" spans="1:27" ht="12.75" customHeight="1" x14ac:dyDescent="0.2">
      <c r="A180" s="775"/>
      <c r="B180" s="769" t="s">
        <v>53</v>
      </c>
      <c r="C180" s="770"/>
      <c r="D180" s="184">
        <v>52647</v>
      </c>
      <c r="E180" s="185">
        <v>41827</v>
      </c>
      <c r="F180" s="186">
        <v>1.2586845817295049</v>
      </c>
      <c r="G180" s="185">
        <v>44057</v>
      </c>
      <c r="H180" s="187">
        <v>36361</v>
      </c>
      <c r="I180" s="188">
        <v>0.8368378065226888</v>
      </c>
      <c r="J180" s="188">
        <v>0.86931886102278433</v>
      </c>
      <c r="K180" s="185">
        <v>17917</v>
      </c>
      <c r="L180" s="185">
        <v>16794</v>
      </c>
      <c r="M180" s="188">
        <v>0.42835967198221242</v>
      </c>
      <c r="N180" s="189">
        <v>0.49275322460878412</v>
      </c>
      <c r="O180" s="15"/>
      <c r="P180" s="15"/>
      <c r="Q180" s="15"/>
      <c r="R180" s="15"/>
      <c r="S180" s="15"/>
      <c r="T180" s="15"/>
      <c r="U180" s="15">
        <v>100</v>
      </c>
      <c r="V180" s="15"/>
      <c r="W180" s="15"/>
      <c r="X180" s="15"/>
      <c r="Y180" s="15"/>
      <c r="Z180" s="15"/>
      <c r="AA180" s="15"/>
    </row>
    <row r="181" spans="1:27" ht="12.75" customHeight="1" x14ac:dyDescent="0.2">
      <c r="A181" s="775"/>
      <c r="B181" s="777" t="s">
        <v>49</v>
      </c>
      <c r="C181" s="190" t="s">
        <v>51</v>
      </c>
      <c r="D181" s="191">
        <v>48012</v>
      </c>
      <c r="E181" s="192">
        <v>38922</v>
      </c>
      <c r="F181" s="193">
        <v>1.2335440110991214</v>
      </c>
      <c r="G181" s="192">
        <v>40139</v>
      </c>
      <c r="H181" s="194">
        <v>33690</v>
      </c>
      <c r="I181" s="195">
        <v>0.83602016162626014</v>
      </c>
      <c r="J181" s="195">
        <v>0.86557730846308001</v>
      </c>
      <c r="K181" s="192">
        <v>16829</v>
      </c>
      <c r="L181" s="192">
        <v>15718</v>
      </c>
      <c r="M181" s="195">
        <v>0.43237757566414881</v>
      </c>
      <c r="N181" s="196">
        <v>0.49952508162659542</v>
      </c>
      <c r="P181" s="212"/>
      <c r="Q181" s="212"/>
      <c r="R181" s="212"/>
      <c r="S181" s="212"/>
      <c r="T181" s="212"/>
      <c r="U181" s="15"/>
      <c r="V181" s="15"/>
      <c r="W181" s="15"/>
      <c r="X181" s="15"/>
      <c r="Y181" s="15"/>
      <c r="Z181" s="15"/>
      <c r="AA181" s="15"/>
    </row>
    <row r="182" spans="1:27" ht="12.75" customHeight="1" thickBot="1" x14ac:dyDescent="0.25">
      <c r="A182" s="785"/>
      <c r="B182" s="780"/>
      <c r="C182" s="204" t="s">
        <v>52</v>
      </c>
      <c r="D182" s="205">
        <v>4635</v>
      </c>
      <c r="E182" s="206">
        <v>4123</v>
      </c>
      <c r="F182" s="207">
        <v>1.1241814212951735</v>
      </c>
      <c r="G182" s="206">
        <v>3918</v>
      </c>
      <c r="H182" s="208">
        <v>3544</v>
      </c>
      <c r="I182" s="209">
        <v>0.84530744336569574</v>
      </c>
      <c r="J182" s="209">
        <v>0.85956827552752846</v>
      </c>
      <c r="K182" s="206">
        <v>1174</v>
      </c>
      <c r="L182" s="206">
        <v>1098</v>
      </c>
      <c r="M182" s="209">
        <v>0.28474411836041719</v>
      </c>
      <c r="N182" s="210">
        <v>0.33126410835214448</v>
      </c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ht="12.75" customHeight="1" thickBot="1" x14ac:dyDescent="0.25">
      <c r="A183" s="781" t="s">
        <v>12</v>
      </c>
      <c r="B183" s="782"/>
      <c r="C183" s="782"/>
      <c r="D183" s="782"/>
      <c r="E183" s="782"/>
      <c r="F183" s="782"/>
      <c r="G183" s="782"/>
      <c r="H183" s="782"/>
      <c r="I183" s="782"/>
      <c r="J183" s="782"/>
      <c r="K183" s="782"/>
      <c r="L183" s="782"/>
      <c r="M183" s="782"/>
      <c r="N183" s="773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ht="12.75" customHeight="1" x14ac:dyDescent="0.2">
      <c r="A184" s="175" t="s">
        <v>48</v>
      </c>
      <c r="B184" s="176"/>
      <c r="C184" s="177"/>
      <c r="D184" s="178">
        <v>306195</v>
      </c>
      <c r="E184" s="179">
        <v>135473</v>
      </c>
      <c r="F184" s="180">
        <v>2.2601920677921061</v>
      </c>
      <c r="G184" s="179">
        <v>258371</v>
      </c>
      <c r="H184" s="181">
        <v>123631</v>
      </c>
      <c r="I184" s="182">
        <v>0.84381194990120678</v>
      </c>
      <c r="J184" s="182">
        <v>0.91258774811216992</v>
      </c>
      <c r="K184" s="179">
        <v>83559</v>
      </c>
      <c r="L184" s="179">
        <v>79378</v>
      </c>
      <c r="M184" s="182">
        <v>0.61679449041506429</v>
      </c>
      <c r="N184" s="183">
        <v>0.67587417395313476</v>
      </c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ht="12.75" customHeight="1" x14ac:dyDescent="0.2">
      <c r="A185" s="774" t="s">
        <v>49</v>
      </c>
      <c r="B185" s="769" t="s">
        <v>50</v>
      </c>
      <c r="C185" s="770"/>
      <c r="D185" s="184">
        <v>246585</v>
      </c>
      <c r="E185" s="185">
        <v>95849</v>
      </c>
      <c r="F185" s="186">
        <v>2.5726402988033259</v>
      </c>
      <c r="G185" s="185">
        <v>208968</v>
      </c>
      <c r="H185" s="187">
        <v>89065</v>
      </c>
      <c r="I185" s="188">
        <v>0.84744814161445348</v>
      </c>
      <c r="J185" s="188">
        <v>0.92922200544606626</v>
      </c>
      <c r="K185" s="185">
        <v>64506</v>
      </c>
      <c r="L185" s="185">
        <v>60858</v>
      </c>
      <c r="M185" s="188">
        <v>0.67299606672996071</v>
      </c>
      <c r="N185" s="189">
        <v>0.72425756469993829</v>
      </c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ht="12.75" customHeight="1" x14ac:dyDescent="0.2">
      <c r="A186" s="775"/>
      <c r="B186" s="777" t="s">
        <v>49</v>
      </c>
      <c r="C186" s="190" t="s">
        <v>51</v>
      </c>
      <c r="D186" s="191">
        <v>203938</v>
      </c>
      <c r="E186" s="192">
        <v>88678</v>
      </c>
      <c r="F186" s="193">
        <v>2.2997586774622794</v>
      </c>
      <c r="G186" s="192">
        <v>172898</v>
      </c>
      <c r="H186" s="194">
        <v>82241</v>
      </c>
      <c r="I186" s="195">
        <v>0.84779687944375248</v>
      </c>
      <c r="J186" s="195">
        <v>0.92741153386409259</v>
      </c>
      <c r="K186" s="192">
        <v>60430</v>
      </c>
      <c r="L186" s="192">
        <v>54775</v>
      </c>
      <c r="M186" s="195">
        <v>0.68145425020861994</v>
      </c>
      <c r="N186" s="196">
        <v>0.73479164893422988</v>
      </c>
      <c r="X186" s="15"/>
      <c r="Y186" s="15"/>
      <c r="Z186" s="15"/>
      <c r="AA186" s="15"/>
    </row>
    <row r="187" spans="1:27" ht="12.75" customHeight="1" x14ac:dyDescent="0.2">
      <c r="A187" s="775"/>
      <c r="B187" s="778"/>
      <c r="C187" s="197" t="s">
        <v>52</v>
      </c>
      <c r="D187" s="198">
        <v>42647</v>
      </c>
      <c r="E187" s="199">
        <v>23151</v>
      </c>
      <c r="F187" s="200">
        <v>1.8421234503909119</v>
      </c>
      <c r="G187" s="199">
        <v>36070</v>
      </c>
      <c r="H187" s="201">
        <v>20645</v>
      </c>
      <c r="I187" s="202">
        <v>0.84578047693858893</v>
      </c>
      <c r="J187" s="202">
        <v>0.89175413589045827</v>
      </c>
      <c r="K187" s="199">
        <v>8152</v>
      </c>
      <c r="L187" s="199">
        <v>6771</v>
      </c>
      <c r="M187" s="202">
        <v>0.35212301844412769</v>
      </c>
      <c r="N187" s="203">
        <v>0.39486558488738194</v>
      </c>
      <c r="X187" s="15"/>
      <c r="Y187" s="15"/>
      <c r="Z187" s="15"/>
      <c r="AA187" s="15"/>
    </row>
    <row r="188" spans="1:27" ht="12.75" customHeight="1" x14ac:dyDescent="0.2">
      <c r="A188" s="775"/>
      <c r="B188" s="769" t="s">
        <v>53</v>
      </c>
      <c r="C188" s="770"/>
      <c r="D188" s="184">
        <v>59610</v>
      </c>
      <c r="E188" s="185">
        <v>46167</v>
      </c>
      <c r="F188" s="186">
        <v>1.291182013126259</v>
      </c>
      <c r="G188" s="185">
        <v>49403</v>
      </c>
      <c r="H188" s="187">
        <v>39732</v>
      </c>
      <c r="I188" s="188">
        <v>0.82877034054688814</v>
      </c>
      <c r="J188" s="188">
        <v>0.86061472480343104</v>
      </c>
      <c r="K188" s="185">
        <v>20402</v>
      </c>
      <c r="L188" s="185">
        <v>19096</v>
      </c>
      <c r="M188" s="188">
        <v>0.44191738687807308</v>
      </c>
      <c r="N188" s="189">
        <v>0.51349038558340887</v>
      </c>
      <c r="X188" s="15"/>
      <c r="Y188" s="15"/>
      <c r="Z188" s="15"/>
      <c r="AA188" s="15"/>
    </row>
    <row r="189" spans="1:27" ht="12.75" customHeight="1" x14ac:dyDescent="0.2">
      <c r="A189" s="775"/>
      <c r="B189" s="777" t="s">
        <v>49</v>
      </c>
      <c r="C189" s="190" t="s">
        <v>51</v>
      </c>
      <c r="D189" s="191">
        <v>56609</v>
      </c>
      <c r="E189" s="192">
        <v>44316</v>
      </c>
      <c r="F189" s="193">
        <v>1.2773941691488402</v>
      </c>
      <c r="G189" s="192">
        <v>46850</v>
      </c>
      <c r="H189" s="194">
        <v>38041</v>
      </c>
      <c r="I189" s="195">
        <v>0.82760691762793903</v>
      </c>
      <c r="J189" s="195">
        <v>0.85840328549508083</v>
      </c>
      <c r="K189" s="192">
        <v>19527</v>
      </c>
      <c r="L189" s="192">
        <v>18272</v>
      </c>
      <c r="M189" s="195">
        <v>0.44063092336853504</v>
      </c>
      <c r="N189" s="196">
        <v>0.51331458163560373</v>
      </c>
      <c r="X189" s="15"/>
      <c r="Y189" s="15"/>
      <c r="Z189" s="15"/>
      <c r="AA189" s="15"/>
    </row>
    <row r="190" spans="1:27" ht="12.75" customHeight="1" thickBot="1" x14ac:dyDescent="0.25">
      <c r="A190" s="785"/>
      <c r="B190" s="780"/>
      <c r="C190" s="204" t="s">
        <v>52</v>
      </c>
      <c r="D190" s="205">
        <v>3001</v>
      </c>
      <c r="E190" s="206">
        <v>2683</v>
      </c>
      <c r="F190" s="207">
        <v>1.1185240402534475</v>
      </c>
      <c r="G190" s="206">
        <v>2553</v>
      </c>
      <c r="H190" s="208">
        <v>2327</v>
      </c>
      <c r="I190" s="209">
        <v>0.85071642785738089</v>
      </c>
      <c r="J190" s="209">
        <v>0.86731270965337304</v>
      </c>
      <c r="K190" s="206">
        <v>955</v>
      </c>
      <c r="L190" s="206">
        <v>855</v>
      </c>
      <c r="M190" s="209">
        <v>0.35594483786805814</v>
      </c>
      <c r="N190" s="210">
        <v>0.41039965620971208</v>
      </c>
      <c r="X190" s="15"/>
      <c r="Y190" s="15"/>
      <c r="Z190" s="15"/>
      <c r="AA190" s="15"/>
    </row>
    <row r="191" spans="1:27" ht="12.75" customHeight="1" thickBot="1" x14ac:dyDescent="0.25">
      <c r="A191" s="781" t="s">
        <v>13</v>
      </c>
      <c r="B191" s="782"/>
      <c r="C191" s="782"/>
      <c r="D191" s="782"/>
      <c r="E191" s="782"/>
      <c r="F191" s="782"/>
      <c r="G191" s="782"/>
      <c r="H191" s="782"/>
      <c r="I191" s="782"/>
      <c r="J191" s="782"/>
      <c r="K191" s="782"/>
      <c r="L191" s="782"/>
      <c r="M191" s="782"/>
      <c r="N191" s="773"/>
      <c r="X191" s="15"/>
      <c r="Y191" s="15"/>
      <c r="Z191" s="15"/>
      <c r="AA191" s="15"/>
    </row>
    <row r="192" spans="1:27" ht="12.75" customHeight="1" x14ac:dyDescent="0.2">
      <c r="A192" s="213" t="s">
        <v>48</v>
      </c>
      <c r="B192" s="177"/>
      <c r="C192" s="177"/>
      <c r="D192" s="178">
        <v>300856</v>
      </c>
      <c r="E192" s="214">
        <v>134261</v>
      </c>
      <c r="F192" s="180">
        <f>D192/E192</f>
        <v>2.2408294292460207</v>
      </c>
      <c r="G192" s="181">
        <v>255963</v>
      </c>
      <c r="H192" s="181">
        <v>123164</v>
      </c>
      <c r="I192" s="182">
        <f t="shared" ref="I192:I198" si="77">G192/D192</f>
        <v>0.85078243412130716</v>
      </c>
      <c r="J192" s="182">
        <f t="shared" ref="J192:J198" si="78">+H192/E192</f>
        <v>0.91734755439032933</v>
      </c>
      <c r="K192" s="181">
        <v>88702</v>
      </c>
      <c r="L192" s="181">
        <v>84057</v>
      </c>
      <c r="M192" s="182">
        <f t="shared" ref="M192:M198" si="79">+K192/E192</f>
        <v>0.66066839960971535</v>
      </c>
      <c r="N192" s="183">
        <f t="shared" ref="N192:N198" si="80">K192/H192</f>
        <v>0.72019421259458938</v>
      </c>
      <c r="X192" s="15"/>
      <c r="Y192" s="15"/>
      <c r="Z192" s="15"/>
      <c r="AA192" s="15"/>
    </row>
    <row r="193" spans="1:27" ht="12.75" customHeight="1" x14ac:dyDescent="0.2">
      <c r="A193" s="774" t="s">
        <v>49</v>
      </c>
      <c r="B193" s="769" t="s">
        <v>50</v>
      </c>
      <c r="C193" s="770"/>
      <c r="D193" s="184">
        <v>241976</v>
      </c>
      <c r="E193" s="215">
        <v>94854</v>
      </c>
      <c r="F193" s="186">
        <f t="shared" ref="F193:F198" si="81">D193/E193</f>
        <v>2.551036329516942</v>
      </c>
      <c r="G193" s="187">
        <v>206654</v>
      </c>
      <c r="H193" s="187">
        <v>88461</v>
      </c>
      <c r="I193" s="188">
        <f t="shared" si="77"/>
        <v>0.85402684563758391</v>
      </c>
      <c r="J193" s="188">
        <f t="shared" si="78"/>
        <v>0.93260168258586884</v>
      </c>
      <c r="K193" s="187">
        <v>67652</v>
      </c>
      <c r="L193" s="187">
        <v>63771</v>
      </c>
      <c r="M193" s="188">
        <f t="shared" si="79"/>
        <v>0.71322242604423636</v>
      </c>
      <c r="N193" s="189">
        <f t="shared" si="80"/>
        <v>0.76476639423022574</v>
      </c>
      <c r="X193" s="15"/>
      <c r="Y193" s="15"/>
      <c r="Z193" s="15"/>
      <c r="AA193" s="15"/>
    </row>
    <row r="194" spans="1:27" ht="12.75" customHeight="1" x14ac:dyDescent="0.2">
      <c r="A194" s="775"/>
      <c r="B194" s="777" t="s">
        <v>49</v>
      </c>
      <c r="C194" s="190" t="s">
        <v>51</v>
      </c>
      <c r="D194" s="191">
        <v>204269</v>
      </c>
      <c r="E194" s="216">
        <v>88451</v>
      </c>
      <c r="F194" s="193">
        <f t="shared" si="81"/>
        <v>2.3094029462640333</v>
      </c>
      <c r="G194" s="194">
        <v>175188</v>
      </c>
      <c r="H194" s="194">
        <v>72752</v>
      </c>
      <c r="I194" s="195">
        <f t="shared" si="77"/>
        <v>0.85763380640234199</v>
      </c>
      <c r="J194" s="195">
        <f t="shared" si="78"/>
        <v>0.82251189924364898</v>
      </c>
      <c r="K194" s="194">
        <v>64183</v>
      </c>
      <c r="L194" s="194">
        <v>58320</v>
      </c>
      <c r="M194" s="195">
        <f t="shared" si="79"/>
        <v>0.72563340154435785</v>
      </c>
      <c r="N194" s="196">
        <f t="shared" si="80"/>
        <v>0.88221629645920385</v>
      </c>
      <c r="X194" s="15"/>
      <c r="Y194" s="15"/>
      <c r="Z194" s="15"/>
      <c r="AA194" s="15"/>
    </row>
    <row r="195" spans="1:27" ht="12.75" customHeight="1" x14ac:dyDescent="0.2">
      <c r="A195" s="775"/>
      <c r="B195" s="784"/>
      <c r="C195" s="197" t="s">
        <v>52</v>
      </c>
      <c r="D195" s="198">
        <v>37707</v>
      </c>
      <c r="E195" s="217">
        <v>20124</v>
      </c>
      <c r="F195" s="200">
        <f t="shared" si="81"/>
        <v>1.8737328562909958</v>
      </c>
      <c r="G195" s="201">
        <v>31466</v>
      </c>
      <c r="H195" s="201">
        <v>15709</v>
      </c>
      <c r="I195" s="202">
        <f t="shared" si="77"/>
        <v>0.83448696528496036</v>
      </c>
      <c r="J195" s="202">
        <f t="shared" si="78"/>
        <v>0.78061021665672825</v>
      </c>
      <c r="K195" s="201">
        <v>7198</v>
      </c>
      <c r="L195" s="201">
        <v>6123</v>
      </c>
      <c r="M195" s="202">
        <f t="shared" si="79"/>
        <v>0.3576823693102763</v>
      </c>
      <c r="N195" s="203">
        <f t="shared" si="80"/>
        <v>0.45820867018906358</v>
      </c>
      <c r="X195" s="15"/>
      <c r="Y195" s="15"/>
      <c r="Z195" s="15"/>
      <c r="AA195" s="15"/>
    </row>
    <row r="196" spans="1:27" ht="12.75" customHeight="1" x14ac:dyDescent="0.2">
      <c r="A196" s="775"/>
      <c r="B196" s="769" t="s">
        <v>53</v>
      </c>
      <c r="C196" s="770"/>
      <c r="D196" s="184">
        <v>58880</v>
      </c>
      <c r="E196" s="215">
        <v>46184</v>
      </c>
      <c r="F196" s="186">
        <f t="shared" si="81"/>
        <v>1.2749003984063745</v>
      </c>
      <c r="G196" s="187">
        <v>49309</v>
      </c>
      <c r="H196" s="187">
        <v>40137</v>
      </c>
      <c r="I196" s="188">
        <f t="shared" si="77"/>
        <v>0.8374490489130435</v>
      </c>
      <c r="J196" s="188">
        <f t="shared" si="78"/>
        <v>0.86906720942317683</v>
      </c>
      <c r="K196" s="187">
        <v>22679</v>
      </c>
      <c r="L196" s="187">
        <v>20962</v>
      </c>
      <c r="M196" s="188">
        <f t="shared" si="79"/>
        <v>0.49105750909405854</v>
      </c>
      <c r="N196" s="189">
        <f t="shared" si="80"/>
        <v>0.56503973889428705</v>
      </c>
      <c r="X196" s="15"/>
      <c r="Y196" s="15"/>
      <c r="Z196" s="15"/>
      <c r="AA196" s="15"/>
    </row>
    <row r="197" spans="1:27" ht="12.75" customHeight="1" x14ac:dyDescent="0.2">
      <c r="A197" s="775"/>
      <c r="B197" s="777" t="s">
        <v>49</v>
      </c>
      <c r="C197" s="190" t="s">
        <v>51</v>
      </c>
      <c r="D197" s="191">
        <v>56983</v>
      </c>
      <c r="E197" s="216">
        <v>45069</v>
      </c>
      <c r="F197" s="193">
        <f t="shared" si="81"/>
        <v>1.2643502185537732</v>
      </c>
      <c r="G197" s="194">
        <v>47832</v>
      </c>
      <c r="H197" s="194">
        <v>38832</v>
      </c>
      <c r="I197" s="195">
        <f t="shared" si="77"/>
        <v>0.83940824456416829</v>
      </c>
      <c r="J197" s="195">
        <f t="shared" si="78"/>
        <v>0.86161219463489314</v>
      </c>
      <c r="K197" s="194">
        <v>22111</v>
      </c>
      <c r="L197" s="194">
        <v>20391</v>
      </c>
      <c r="M197" s="195">
        <f t="shared" si="79"/>
        <v>0.49060329716656681</v>
      </c>
      <c r="N197" s="196">
        <f t="shared" si="80"/>
        <v>0.56940152451586323</v>
      </c>
      <c r="X197" s="15"/>
      <c r="Y197" s="15"/>
      <c r="Z197" s="15"/>
      <c r="AA197" s="15"/>
    </row>
    <row r="198" spans="1:27" ht="12.75" customHeight="1" thickBot="1" x14ac:dyDescent="0.25">
      <c r="A198" s="776"/>
      <c r="B198" s="779"/>
      <c r="C198" s="218" t="s">
        <v>52</v>
      </c>
      <c r="D198" s="219">
        <v>1897</v>
      </c>
      <c r="E198" s="220">
        <v>1699</v>
      </c>
      <c r="F198" s="221">
        <f t="shared" si="81"/>
        <v>1.116539140670983</v>
      </c>
      <c r="G198" s="222">
        <v>1477</v>
      </c>
      <c r="H198" s="222">
        <v>1311</v>
      </c>
      <c r="I198" s="223">
        <f t="shared" si="77"/>
        <v>0.77859778597785978</v>
      </c>
      <c r="J198" s="223">
        <f t="shared" si="78"/>
        <v>0.77163037080635666</v>
      </c>
      <c r="K198" s="222">
        <v>657</v>
      </c>
      <c r="L198" s="222">
        <v>591</v>
      </c>
      <c r="M198" s="223">
        <f t="shared" si="79"/>
        <v>0.3866980576809888</v>
      </c>
      <c r="N198" s="224">
        <f t="shared" si="80"/>
        <v>0.50114416475972545</v>
      </c>
      <c r="X198" s="15"/>
      <c r="Y198" s="15"/>
      <c r="Z198" s="15"/>
      <c r="AA198" s="15"/>
    </row>
    <row r="199" spans="1:27" ht="12.75" customHeight="1" thickTop="1" thickBot="1" x14ac:dyDescent="0.25">
      <c r="A199" s="781" t="s">
        <v>14</v>
      </c>
      <c r="B199" s="782"/>
      <c r="C199" s="782"/>
      <c r="D199" s="782"/>
      <c r="E199" s="782"/>
      <c r="F199" s="782"/>
      <c r="G199" s="782"/>
      <c r="H199" s="782"/>
      <c r="I199" s="782"/>
      <c r="J199" s="782"/>
      <c r="K199" s="782"/>
      <c r="L199" s="782"/>
      <c r="M199" s="782"/>
      <c r="N199" s="773"/>
      <c r="X199" s="15"/>
      <c r="Y199" s="15"/>
      <c r="Z199" s="15"/>
      <c r="AA199" s="15"/>
    </row>
    <row r="200" spans="1:27" ht="12.75" customHeight="1" x14ac:dyDescent="0.2">
      <c r="A200" s="213" t="s">
        <v>48</v>
      </c>
      <c r="B200" s="177"/>
      <c r="C200" s="177"/>
      <c r="D200" s="178">
        <v>306512</v>
      </c>
      <c r="E200" s="214">
        <v>134108</v>
      </c>
      <c r="F200" s="180">
        <f>D200/E200</f>
        <v>2.285560891222</v>
      </c>
      <c r="G200" s="181">
        <v>264761</v>
      </c>
      <c r="H200" s="181">
        <v>124081</v>
      </c>
      <c r="I200" s="182">
        <f t="shared" ref="I200:I206" si="82">G200/D200</f>
        <v>0.86378673591898525</v>
      </c>
      <c r="J200" s="182">
        <f t="shared" ref="J200:J206" si="83">+H200/E200</f>
        <v>0.92523190264562893</v>
      </c>
      <c r="K200" s="181">
        <v>91403</v>
      </c>
      <c r="L200" s="181">
        <v>86115</v>
      </c>
      <c r="M200" s="182">
        <f t="shared" ref="M200:M206" si="84">+K200/E200</f>
        <v>0.68156262117099653</v>
      </c>
      <c r="N200" s="183">
        <f t="shared" ref="N200:N206" si="85">K200/H200</f>
        <v>0.73663977563043492</v>
      </c>
      <c r="AA200" s="15"/>
    </row>
    <row r="201" spans="1:27" ht="12.75" customHeight="1" x14ac:dyDescent="0.2">
      <c r="A201" s="774" t="s">
        <v>49</v>
      </c>
      <c r="B201" s="769" t="s">
        <v>50</v>
      </c>
      <c r="C201" s="770"/>
      <c r="D201" s="184">
        <v>248843</v>
      </c>
      <c r="E201" s="215">
        <v>96277</v>
      </c>
      <c r="F201" s="186">
        <f t="shared" ref="F201:F206" si="86">D201/E201</f>
        <v>2.5846567716069258</v>
      </c>
      <c r="G201" s="187">
        <v>216118</v>
      </c>
      <c r="H201" s="187">
        <v>90474</v>
      </c>
      <c r="I201" s="188">
        <f t="shared" si="82"/>
        <v>0.86849137809783683</v>
      </c>
      <c r="J201" s="188">
        <f t="shared" si="83"/>
        <v>0.93972599894055697</v>
      </c>
      <c r="K201" s="187">
        <v>69537</v>
      </c>
      <c r="L201" s="187">
        <v>64962</v>
      </c>
      <c r="M201" s="188">
        <f t="shared" si="84"/>
        <v>0.72225972973815133</v>
      </c>
      <c r="N201" s="189">
        <f t="shared" si="85"/>
        <v>0.7685854499635254</v>
      </c>
      <c r="AA201" s="15"/>
    </row>
    <row r="202" spans="1:27" ht="12.75" customHeight="1" x14ac:dyDescent="0.2">
      <c r="A202" s="775"/>
      <c r="B202" s="777" t="s">
        <v>49</v>
      </c>
      <c r="C202" s="190" t="s">
        <v>51</v>
      </c>
      <c r="D202" s="191">
        <v>213290</v>
      </c>
      <c r="E202" s="216">
        <v>90740</v>
      </c>
      <c r="F202" s="193">
        <f t="shared" si="86"/>
        <v>2.3505620454044522</v>
      </c>
      <c r="G202" s="194">
        <v>185472</v>
      </c>
      <c r="H202" s="194">
        <v>85252</v>
      </c>
      <c r="I202" s="195">
        <f t="shared" si="82"/>
        <v>0.86957663275352803</v>
      </c>
      <c r="J202" s="195">
        <f t="shared" si="83"/>
        <v>0.9395195062816839</v>
      </c>
      <c r="K202" s="194">
        <v>66510</v>
      </c>
      <c r="L202" s="194">
        <v>60034</v>
      </c>
      <c r="M202" s="195">
        <f t="shared" si="84"/>
        <v>0.73297333039453383</v>
      </c>
      <c r="N202" s="196">
        <f t="shared" si="85"/>
        <v>0.7801576502604044</v>
      </c>
      <c r="AA202" s="15"/>
    </row>
    <row r="203" spans="1:27" ht="12.75" customHeight="1" x14ac:dyDescent="0.2">
      <c r="A203" s="775"/>
      <c r="B203" s="784"/>
      <c r="C203" s="197" t="s">
        <v>52</v>
      </c>
      <c r="D203" s="198">
        <v>35553</v>
      </c>
      <c r="E203" s="217">
        <v>18416</v>
      </c>
      <c r="F203" s="200">
        <f t="shared" si="86"/>
        <v>1.930549522154648</v>
      </c>
      <c r="G203" s="201">
        <v>30646</v>
      </c>
      <c r="H203" s="201">
        <v>16740</v>
      </c>
      <c r="I203" s="202">
        <f t="shared" si="82"/>
        <v>0.86198070486316203</v>
      </c>
      <c r="J203" s="202">
        <f t="shared" si="83"/>
        <v>0.90899218071242394</v>
      </c>
      <c r="K203" s="201">
        <v>6283</v>
      </c>
      <c r="L203" s="201">
        <v>5582</v>
      </c>
      <c r="M203" s="202">
        <f t="shared" si="84"/>
        <v>0.34117072111207647</v>
      </c>
      <c r="N203" s="203">
        <f t="shared" si="85"/>
        <v>0.37532855436081242</v>
      </c>
      <c r="AA203" s="15"/>
    </row>
    <row r="204" spans="1:27" ht="12.75" customHeight="1" x14ac:dyDescent="0.2">
      <c r="A204" s="775"/>
      <c r="B204" s="769" t="s">
        <v>53</v>
      </c>
      <c r="C204" s="770"/>
      <c r="D204" s="184">
        <v>57669</v>
      </c>
      <c r="E204" s="215">
        <v>44496</v>
      </c>
      <c r="F204" s="186">
        <f t="shared" si="86"/>
        <v>1.2960490830636462</v>
      </c>
      <c r="G204" s="187">
        <v>48643</v>
      </c>
      <c r="H204" s="187">
        <v>39018</v>
      </c>
      <c r="I204" s="188">
        <f t="shared" si="82"/>
        <v>0.84348610171842753</v>
      </c>
      <c r="J204" s="188">
        <f t="shared" si="83"/>
        <v>0.87688781014023731</v>
      </c>
      <c r="K204" s="187">
        <v>23699</v>
      </c>
      <c r="L204" s="187">
        <v>21890</v>
      </c>
      <c r="M204" s="188">
        <f t="shared" si="84"/>
        <v>0.53260967277957572</v>
      </c>
      <c r="N204" s="189">
        <f t="shared" si="85"/>
        <v>0.60738633451227642</v>
      </c>
      <c r="AA204" s="15"/>
    </row>
    <row r="205" spans="1:27" ht="12.75" customHeight="1" x14ac:dyDescent="0.2">
      <c r="A205" s="775"/>
      <c r="B205" s="777" t="s">
        <v>49</v>
      </c>
      <c r="C205" s="190" t="s">
        <v>51</v>
      </c>
      <c r="D205" s="191">
        <v>56493</v>
      </c>
      <c r="E205" s="216">
        <v>43855</v>
      </c>
      <c r="F205" s="193">
        <f t="shared" si="86"/>
        <v>1.2881769467563562</v>
      </c>
      <c r="G205" s="194">
        <v>47666</v>
      </c>
      <c r="H205" s="194">
        <v>38445</v>
      </c>
      <c r="I205" s="195">
        <f t="shared" si="82"/>
        <v>0.84375055316587899</v>
      </c>
      <c r="J205" s="195">
        <f t="shared" si="83"/>
        <v>0.8766389237259149</v>
      </c>
      <c r="K205" s="194">
        <v>23273</v>
      </c>
      <c r="L205" s="194">
        <v>21458</v>
      </c>
      <c r="M205" s="195">
        <f t="shared" si="84"/>
        <v>0.53068065214912785</v>
      </c>
      <c r="N205" s="196">
        <f t="shared" si="85"/>
        <v>0.60535830407075042</v>
      </c>
      <c r="P205" s="16" t="s">
        <v>54</v>
      </c>
      <c r="Y205" s="15"/>
    </row>
    <row r="206" spans="1:27" ht="12.75" customHeight="1" thickBot="1" x14ac:dyDescent="0.25">
      <c r="A206" s="776"/>
      <c r="B206" s="779"/>
      <c r="C206" s="218" t="s">
        <v>52</v>
      </c>
      <c r="D206" s="219">
        <v>1176</v>
      </c>
      <c r="E206" s="220">
        <v>1011</v>
      </c>
      <c r="F206" s="221">
        <f t="shared" si="86"/>
        <v>1.1632047477744807</v>
      </c>
      <c r="G206" s="222">
        <v>977</v>
      </c>
      <c r="H206" s="222">
        <v>866</v>
      </c>
      <c r="I206" s="223">
        <f t="shared" si="82"/>
        <v>0.83078231292517002</v>
      </c>
      <c r="J206" s="223">
        <f t="shared" si="83"/>
        <v>0.85657764589515328</v>
      </c>
      <c r="K206" s="222">
        <v>513</v>
      </c>
      <c r="L206" s="222">
        <v>454</v>
      </c>
      <c r="M206" s="223">
        <f t="shared" si="84"/>
        <v>0.50741839762611274</v>
      </c>
      <c r="N206" s="224">
        <f t="shared" si="85"/>
        <v>0.59237875288683606</v>
      </c>
      <c r="Y206" s="15"/>
    </row>
    <row r="207" spans="1:27" ht="12.75" customHeight="1" thickTop="1" thickBot="1" x14ac:dyDescent="0.25">
      <c r="A207" s="781" t="s">
        <v>15</v>
      </c>
      <c r="B207" s="782"/>
      <c r="C207" s="782"/>
      <c r="D207" s="782"/>
      <c r="E207" s="782"/>
      <c r="F207" s="782"/>
      <c r="G207" s="782"/>
      <c r="H207" s="782"/>
      <c r="I207" s="782"/>
      <c r="J207" s="782"/>
      <c r="K207" s="782"/>
      <c r="L207" s="782"/>
      <c r="M207" s="782"/>
      <c r="N207" s="773"/>
      <c r="V207" s="15"/>
      <c r="W207" s="15"/>
      <c r="X207" s="15"/>
      <c r="Y207" s="15"/>
    </row>
    <row r="208" spans="1:27" ht="12.75" customHeight="1" x14ac:dyDescent="0.2">
      <c r="A208" s="213" t="s">
        <v>48</v>
      </c>
      <c r="B208" s="177"/>
      <c r="C208" s="177"/>
      <c r="D208" s="178">
        <v>313230</v>
      </c>
      <c r="E208" s="214">
        <v>138660</v>
      </c>
      <c r="F208" s="180">
        <f>D208/E208</f>
        <v>2.258978797057551</v>
      </c>
      <c r="G208" s="181">
        <v>272661</v>
      </c>
      <c r="H208" s="181">
        <v>128453</v>
      </c>
      <c r="I208" s="182">
        <f t="shared" ref="I208:I214" si="87">G208/D208</f>
        <v>0.87048175462120492</v>
      </c>
      <c r="J208" s="182">
        <f t="shared" ref="J208:J214" si="88">+H208/E208</f>
        <v>0.92638828789845662</v>
      </c>
      <c r="K208" s="181">
        <v>92933</v>
      </c>
      <c r="L208" s="181">
        <v>87711</v>
      </c>
      <c r="M208" s="182">
        <f t="shared" ref="M208:M214" si="89">+K208/E208</f>
        <v>0.67022212606375309</v>
      </c>
      <c r="N208" s="183">
        <f t="shared" ref="N208:N214" si="90">K208/H208</f>
        <v>0.72347862642367244</v>
      </c>
      <c r="V208" s="15"/>
      <c r="W208" s="15"/>
      <c r="X208" s="15"/>
      <c r="Y208" s="15"/>
    </row>
    <row r="209" spans="1:25" ht="12.75" customHeight="1" x14ac:dyDescent="0.2">
      <c r="A209" s="774" t="s">
        <v>49</v>
      </c>
      <c r="B209" s="769" t="s">
        <v>50</v>
      </c>
      <c r="C209" s="770"/>
      <c r="D209" s="184">
        <v>257315</v>
      </c>
      <c r="E209" s="215">
        <v>101334</v>
      </c>
      <c r="F209" s="186">
        <f t="shared" ref="F209:F214" si="91">D209/E209</f>
        <v>2.5392760573943591</v>
      </c>
      <c r="G209" s="187">
        <v>225300</v>
      </c>
      <c r="H209" s="187">
        <v>95233</v>
      </c>
      <c r="I209" s="188">
        <f t="shared" si="87"/>
        <v>0.87558051415580129</v>
      </c>
      <c r="J209" s="188">
        <f t="shared" si="88"/>
        <v>0.9397931592555312</v>
      </c>
      <c r="K209" s="187">
        <v>71515</v>
      </c>
      <c r="L209" s="187">
        <v>67265</v>
      </c>
      <c r="M209" s="188">
        <f t="shared" si="89"/>
        <v>0.70573548858231194</v>
      </c>
      <c r="N209" s="189">
        <f t="shared" si="90"/>
        <v>0.75094767570065002</v>
      </c>
      <c r="V209" s="15"/>
      <c r="W209" s="15"/>
      <c r="X209" s="15"/>
      <c r="Y209" s="15"/>
    </row>
    <row r="210" spans="1:25" ht="12.75" customHeight="1" x14ac:dyDescent="0.2">
      <c r="A210" s="775"/>
      <c r="B210" s="777" t="s">
        <v>49</v>
      </c>
      <c r="C210" s="190" t="s">
        <v>51</v>
      </c>
      <c r="D210" s="191">
        <v>222158</v>
      </c>
      <c r="E210" s="216">
        <v>96086</v>
      </c>
      <c r="F210" s="193">
        <f t="shared" si="91"/>
        <v>2.3120745998376453</v>
      </c>
      <c r="G210" s="194">
        <v>194651</v>
      </c>
      <c r="H210" s="194">
        <v>90392</v>
      </c>
      <c r="I210" s="195">
        <f t="shared" si="87"/>
        <v>0.87618271680515669</v>
      </c>
      <c r="J210" s="195">
        <f t="shared" si="88"/>
        <v>0.94074058655787529</v>
      </c>
      <c r="K210" s="194">
        <v>68534</v>
      </c>
      <c r="L210" s="194">
        <v>62371</v>
      </c>
      <c r="M210" s="195">
        <f t="shared" si="89"/>
        <v>0.71325687405032989</v>
      </c>
      <c r="N210" s="196">
        <f t="shared" si="90"/>
        <v>0.75818656518275951</v>
      </c>
      <c r="V210" s="15"/>
      <c r="W210" s="15"/>
      <c r="X210" s="15"/>
      <c r="Y210" s="15"/>
    </row>
    <row r="211" spans="1:25" ht="12.75" customHeight="1" x14ac:dyDescent="0.2">
      <c r="A211" s="775"/>
      <c r="B211" s="784"/>
      <c r="C211" s="197" t="s">
        <v>52</v>
      </c>
      <c r="D211" s="198">
        <v>35157</v>
      </c>
      <c r="E211" s="217">
        <v>17862</v>
      </c>
      <c r="F211" s="200">
        <f t="shared" si="91"/>
        <v>1.9682566341954988</v>
      </c>
      <c r="G211" s="201">
        <v>30649</v>
      </c>
      <c r="H211" s="201">
        <v>16189</v>
      </c>
      <c r="I211" s="202">
        <f t="shared" si="87"/>
        <v>0.87177517990727305</v>
      </c>
      <c r="J211" s="202">
        <f t="shared" si="88"/>
        <v>0.90633747620647187</v>
      </c>
      <c r="K211" s="201">
        <v>6109</v>
      </c>
      <c r="L211" s="201">
        <v>5461</v>
      </c>
      <c r="M211" s="202">
        <f t="shared" si="89"/>
        <v>0.34201097301533984</v>
      </c>
      <c r="N211" s="203">
        <f t="shared" si="90"/>
        <v>0.37735499413181789</v>
      </c>
      <c r="V211" s="15"/>
      <c r="W211" s="15"/>
      <c r="X211" s="15"/>
      <c r="Y211" s="15"/>
    </row>
    <row r="212" spans="1:25" ht="12.75" customHeight="1" x14ac:dyDescent="0.2">
      <c r="A212" s="775"/>
      <c r="B212" s="769" t="s">
        <v>53</v>
      </c>
      <c r="C212" s="770"/>
      <c r="D212" s="184">
        <v>55915</v>
      </c>
      <c r="E212" s="215">
        <v>44289</v>
      </c>
      <c r="F212" s="186">
        <f t="shared" si="91"/>
        <v>1.2625031046083677</v>
      </c>
      <c r="G212" s="187">
        <v>47361</v>
      </c>
      <c r="H212" s="187">
        <v>38818</v>
      </c>
      <c r="I212" s="188">
        <f t="shared" si="87"/>
        <v>0.84701779486720918</v>
      </c>
      <c r="J212" s="188">
        <f t="shared" si="88"/>
        <v>0.87647045541782387</v>
      </c>
      <c r="K212" s="187">
        <v>23293</v>
      </c>
      <c r="L212" s="187">
        <v>21135</v>
      </c>
      <c r="M212" s="188">
        <f t="shared" si="89"/>
        <v>0.52593194698457857</v>
      </c>
      <c r="N212" s="189">
        <f t="shared" si="90"/>
        <v>0.60005667473852331</v>
      </c>
      <c r="V212" s="15"/>
      <c r="W212" s="15"/>
      <c r="X212" s="15"/>
      <c r="Y212" s="15"/>
    </row>
    <row r="213" spans="1:25" ht="12.75" customHeight="1" x14ac:dyDescent="0.2">
      <c r="A213" s="775"/>
      <c r="B213" s="777" t="s">
        <v>49</v>
      </c>
      <c r="C213" s="190" t="s">
        <v>51</v>
      </c>
      <c r="D213" s="191">
        <v>54345</v>
      </c>
      <c r="E213" s="216">
        <v>43404</v>
      </c>
      <c r="F213" s="193">
        <f t="shared" si="91"/>
        <v>1.2520735416090683</v>
      </c>
      <c r="G213" s="194">
        <v>46180</v>
      </c>
      <c r="H213" s="194">
        <v>38086</v>
      </c>
      <c r="I213" s="195">
        <f t="shared" si="87"/>
        <v>0.84975618732174074</v>
      </c>
      <c r="J213" s="195">
        <f t="shared" si="88"/>
        <v>0.87747673025527606</v>
      </c>
      <c r="K213" s="194">
        <v>22806</v>
      </c>
      <c r="L213" s="194">
        <v>20676</v>
      </c>
      <c r="M213" s="195">
        <f t="shared" si="89"/>
        <v>0.5254354437379043</v>
      </c>
      <c r="N213" s="196">
        <f t="shared" si="90"/>
        <v>0.59880270965709181</v>
      </c>
      <c r="V213" s="15"/>
      <c r="W213" s="15"/>
      <c r="X213" s="15"/>
      <c r="Y213" s="15"/>
    </row>
    <row r="214" spans="1:25" ht="12.75" customHeight="1" thickBot="1" x14ac:dyDescent="0.25">
      <c r="A214" s="776"/>
      <c r="B214" s="779"/>
      <c r="C214" s="218" t="s">
        <v>52</v>
      </c>
      <c r="D214" s="219">
        <v>1570</v>
      </c>
      <c r="E214" s="220">
        <v>1437</v>
      </c>
      <c r="F214" s="221">
        <f t="shared" si="91"/>
        <v>1.092553931802366</v>
      </c>
      <c r="G214" s="222">
        <v>1181</v>
      </c>
      <c r="H214" s="222">
        <v>1095</v>
      </c>
      <c r="I214" s="223">
        <f t="shared" si="87"/>
        <v>0.75222929936305738</v>
      </c>
      <c r="J214" s="223">
        <f t="shared" si="88"/>
        <v>0.76200417536534448</v>
      </c>
      <c r="K214" s="222">
        <v>562</v>
      </c>
      <c r="L214" s="222">
        <v>484</v>
      </c>
      <c r="M214" s="223">
        <f t="shared" si="89"/>
        <v>0.39109255393180237</v>
      </c>
      <c r="N214" s="224">
        <f t="shared" si="90"/>
        <v>0.51324200913242013</v>
      </c>
      <c r="V214" s="15"/>
      <c r="W214" s="15"/>
      <c r="X214" s="15"/>
      <c r="Y214" s="15"/>
    </row>
    <row r="215" spans="1:25" ht="12.75" customHeight="1" thickTop="1" thickBot="1" x14ac:dyDescent="0.25">
      <c r="A215" s="781" t="s">
        <v>16</v>
      </c>
      <c r="B215" s="782"/>
      <c r="C215" s="782"/>
      <c r="D215" s="782"/>
      <c r="E215" s="782"/>
      <c r="F215" s="782"/>
      <c r="G215" s="782"/>
      <c r="H215" s="782"/>
      <c r="I215" s="782"/>
      <c r="J215" s="782"/>
      <c r="K215" s="782"/>
      <c r="L215" s="782"/>
      <c r="M215" s="782"/>
      <c r="N215" s="773"/>
      <c r="V215" s="15"/>
      <c r="W215" s="15"/>
      <c r="X215" s="15"/>
      <c r="Y215" s="15"/>
    </row>
    <row r="216" spans="1:25" ht="12.75" customHeight="1" x14ac:dyDescent="0.2">
      <c r="A216" s="213" t="s">
        <v>48</v>
      </c>
      <c r="B216" s="177"/>
      <c r="C216" s="177"/>
      <c r="D216" s="178">
        <v>314176</v>
      </c>
      <c r="E216" s="214">
        <v>139307</v>
      </c>
      <c r="F216" s="180">
        <f>D216/E216</f>
        <v>2.255277911375595</v>
      </c>
      <c r="G216" s="181">
        <v>274901</v>
      </c>
      <c r="H216" s="181">
        <v>129451</v>
      </c>
      <c r="I216" s="182">
        <f t="shared" ref="I216:I222" si="92">G216/D216</f>
        <v>0.87499045121205943</v>
      </c>
      <c r="J216" s="182">
        <f t="shared" ref="J216:J222" si="93">+H216/E216</f>
        <v>0.92924978644289236</v>
      </c>
      <c r="K216" s="181">
        <v>92293</v>
      </c>
      <c r="L216" s="181">
        <v>86851</v>
      </c>
      <c r="M216" s="182">
        <f t="shared" ref="M216:M222" si="94">+K216/E216</f>
        <v>0.66251516434924307</v>
      </c>
      <c r="N216" s="183">
        <f t="shared" ref="N216:N222" si="95">K216/H216</f>
        <v>0.71295702621068979</v>
      </c>
      <c r="V216" s="15"/>
      <c r="W216" s="15"/>
      <c r="X216" s="15"/>
      <c r="Y216" s="15"/>
    </row>
    <row r="217" spans="1:25" ht="12.75" customHeight="1" x14ac:dyDescent="0.2">
      <c r="A217" s="774" t="s">
        <v>49</v>
      </c>
      <c r="B217" s="769" t="s">
        <v>50</v>
      </c>
      <c r="C217" s="770"/>
      <c r="D217" s="184">
        <v>255012</v>
      </c>
      <c r="E217" s="215">
        <v>100119</v>
      </c>
      <c r="F217" s="186">
        <f t="shared" ref="F217:F222" si="96">D217/E217</f>
        <v>2.5470889641326822</v>
      </c>
      <c r="G217" s="187">
        <v>224058</v>
      </c>
      <c r="H217" s="187">
        <v>94208</v>
      </c>
      <c r="I217" s="188">
        <f t="shared" si="92"/>
        <v>0.87861747682461999</v>
      </c>
      <c r="J217" s="188">
        <f t="shared" si="93"/>
        <v>0.94096025729382038</v>
      </c>
      <c r="K217" s="187">
        <v>70650</v>
      </c>
      <c r="L217" s="187">
        <v>66093</v>
      </c>
      <c r="M217" s="188">
        <f t="shared" si="94"/>
        <v>0.70566026428550022</v>
      </c>
      <c r="N217" s="189">
        <f t="shared" si="95"/>
        <v>0.74993631114130432</v>
      </c>
      <c r="V217" s="15"/>
      <c r="W217" s="15"/>
      <c r="X217" s="15"/>
      <c r="Y217" s="15"/>
    </row>
    <row r="218" spans="1:25" ht="12.75" customHeight="1" x14ac:dyDescent="0.2">
      <c r="A218" s="775"/>
      <c r="B218" s="777" t="s">
        <v>49</v>
      </c>
      <c r="C218" s="190" t="s">
        <v>51</v>
      </c>
      <c r="D218" s="191">
        <v>220215</v>
      </c>
      <c r="E218" s="216">
        <v>94976</v>
      </c>
      <c r="F218" s="193">
        <f t="shared" si="96"/>
        <v>2.3186383928571428</v>
      </c>
      <c r="G218" s="194">
        <v>193926</v>
      </c>
      <c r="H218" s="194">
        <v>89471</v>
      </c>
      <c r="I218" s="195">
        <f t="shared" si="92"/>
        <v>0.88062121108916291</v>
      </c>
      <c r="J218" s="195">
        <f t="shared" si="93"/>
        <v>0.9420379885444744</v>
      </c>
      <c r="K218" s="194">
        <v>67251</v>
      </c>
      <c r="L218" s="194">
        <v>61214</v>
      </c>
      <c r="M218" s="195">
        <f t="shared" si="94"/>
        <v>0.70808414757412397</v>
      </c>
      <c r="N218" s="196">
        <f t="shared" si="95"/>
        <v>0.75165137307060392</v>
      </c>
      <c r="V218" s="15"/>
      <c r="W218" s="15"/>
      <c r="X218" s="15"/>
      <c r="Y218" s="15"/>
    </row>
    <row r="219" spans="1:25" ht="12.75" customHeight="1" x14ac:dyDescent="0.2">
      <c r="A219" s="775"/>
      <c r="B219" s="784"/>
      <c r="C219" s="197" t="s">
        <v>52</v>
      </c>
      <c r="D219" s="198">
        <v>34797</v>
      </c>
      <c r="E219" s="217">
        <v>17592</v>
      </c>
      <c r="F219" s="200">
        <f t="shared" si="96"/>
        <v>1.9780013642564802</v>
      </c>
      <c r="G219" s="201">
        <v>30132</v>
      </c>
      <c r="H219" s="201">
        <v>15728</v>
      </c>
      <c r="I219" s="202">
        <f t="shared" si="92"/>
        <v>0.8659367186826451</v>
      </c>
      <c r="J219" s="202">
        <f t="shared" si="93"/>
        <v>0.89404274670304684</v>
      </c>
      <c r="K219" s="201">
        <v>6037</v>
      </c>
      <c r="L219" s="201">
        <v>5478</v>
      </c>
      <c r="M219" s="202">
        <f t="shared" si="94"/>
        <v>0.34316734879490679</v>
      </c>
      <c r="N219" s="203">
        <f t="shared" si="95"/>
        <v>0.38383774160732453</v>
      </c>
      <c r="V219" s="15"/>
      <c r="W219" s="15"/>
      <c r="X219" s="15"/>
      <c r="Y219" s="15"/>
    </row>
    <row r="220" spans="1:25" ht="12.75" customHeight="1" x14ac:dyDescent="0.2">
      <c r="A220" s="775"/>
      <c r="B220" s="769" t="s">
        <v>53</v>
      </c>
      <c r="C220" s="770"/>
      <c r="D220" s="184">
        <v>59164</v>
      </c>
      <c r="E220" s="215">
        <v>46304</v>
      </c>
      <c r="F220" s="186">
        <f t="shared" si="96"/>
        <v>1.2777297857636489</v>
      </c>
      <c r="G220" s="187">
        <v>50843</v>
      </c>
      <c r="H220" s="187">
        <v>41150</v>
      </c>
      <c r="I220" s="188">
        <f t="shared" si="92"/>
        <v>0.85935704144412139</v>
      </c>
      <c r="J220" s="188">
        <f t="shared" si="93"/>
        <v>0.88869212163096056</v>
      </c>
      <c r="K220" s="187">
        <v>23530</v>
      </c>
      <c r="L220" s="187">
        <v>21490</v>
      </c>
      <c r="M220" s="188">
        <f t="shared" si="94"/>
        <v>0.50816344160331717</v>
      </c>
      <c r="N220" s="189">
        <f t="shared" si="95"/>
        <v>0.5718104495747266</v>
      </c>
      <c r="V220" s="15"/>
      <c r="W220" s="15"/>
      <c r="X220" s="15"/>
      <c r="Y220" s="15"/>
    </row>
    <row r="221" spans="1:25" ht="12.75" customHeight="1" x14ac:dyDescent="0.2">
      <c r="A221" s="775"/>
      <c r="B221" s="777" t="s">
        <v>49</v>
      </c>
      <c r="C221" s="190" t="s">
        <v>51</v>
      </c>
      <c r="D221" s="191">
        <v>57924</v>
      </c>
      <c r="E221" s="216">
        <v>45650</v>
      </c>
      <c r="F221" s="193">
        <f t="shared" si="96"/>
        <v>1.2688718510405257</v>
      </c>
      <c r="G221" s="194">
        <v>49774</v>
      </c>
      <c r="H221" s="194">
        <v>40554</v>
      </c>
      <c r="I221" s="195">
        <f t="shared" si="92"/>
        <v>0.85929839099509697</v>
      </c>
      <c r="J221" s="195">
        <f t="shared" si="93"/>
        <v>0.888368017524644</v>
      </c>
      <c r="K221" s="194">
        <v>23068</v>
      </c>
      <c r="L221" s="194">
        <v>21053</v>
      </c>
      <c r="M221" s="195">
        <f t="shared" si="94"/>
        <v>0.50532311062431545</v>
      </c>
      <c r="N221" s="196">
        <f t="shared" si="95"/>
        <v>0.56882181782314933</v>
      </c>
      <c r="V221" s="15"/>
      <c r="W221" s="15"/>
      <c r="X221" s="15"/>
      <c r="Y221" s="15"/>
    </row>
    <row r="222" spans="1:25" ht="12.75" customHeight="1" thickBot="1" x14ac:dyDescent="0.25">
      <c r="A222" s="776"/>
      <c r="B222" s="779"/>
      <c r="C222" s="218" t="s">
        <v>52</v>
      </c>
      <c r="D222" s="219">
        <v>1240</v>
      </c>
      <c r="E222" s="220">
        <v>1067</v>
      </c>
      <c r="F222" s="221">
        <f t="shared" si="96"/>
        <v>1.162136832239925</v>
      </c>
      <c r="G222" s="222">
        <v>1069</v>
      </c>
      <c r="H222" s="222">
        <v>950</v>
      </c>
      <c r="I222" s="223">
        <f t="shared" si="92"/>
        <v>0.86209677419354835</v>
      </c>
      <c r="J222" s="223">
        <f t="shared" si="93"/>
        <v>0.89034676663542645</v>
      </c>
      <c r="K222" s="222">
        <v>546</v>
      </c>
      <c r="L222" s="222">
        <v>455</v>
      </c>
      <c r="M222" s="223">
        <f t="shared" si="94"/>
        <v>0.51171508903467666</v>
      </c>
      <c r="N222" s="224">
        <f t="shared" si="95"/>
        <v>0.57473684210526321</v>
      </c>
      <c r="V222" s="15"/>
      <c r="W222" s="15"/>
      <c r="X222" s="15"/>
      <c r="Y222" s="15"/>
    </row>
    <row r="223" spans="1:25" ht="12.75" customHeight="1" thickTop="1" thickBot="1" x14ac:dyDescent="0.25">
      <c r="A223" s="781" t="s">
        <v>17</v>
      </c>
      <c r="B223" s="782"/>
      <c r="C223" s="782"/>
      <c r="D223" s="782"/>
      <c r="E223" s="782"/>
      <c r="F223" s="782"/>
      <c r="G223" s="782"/>
      <c r="H223" s="782"/>
      <c r="I223" s="782"/>
      <c r="J223" s="782"/>
      <c r="K223" s="782"/>
      <c r="L223" s="782"/>
      <c r="M223" s="782"/>
      <c r="N223" s="773"/>
      <c r="V223" s="15"/>
      <c r="W223" s="15"/>
      <c r="X223" s="15"/>
      <c r="Y223" s="15"/>
    </row>
    <row r="224" spans="1:25" ht="12.75" customHeight="1" x14ac:dyDescent="0.2">
      <c r="A224" s="213" t="s">
        <v>48</v>
      </c>
      <c r="B224" s="177"/>
      <c r="C224" s="177"/>
      <c r="D224" s="178">
        <v>295170</v>
      </c>
      <c r="E224" s="214">
        <v>131825</v>
      </c>
      <c r="F224" s="180">
        <f>D224/E224</f>
        <v>2.2391048738858337</v>
      </c>
      <c r="G224" s="181">
        <v>256940</v>
      </c>
      <c r="H224" s="181">
        <v>122092</v>
      </c>
      <c r="I224" s="182">
        <f t="shared" ref="I224:I230" si="97">G224/D224</f>
        <v>0.87048141748822716</v>
      </c>
      <c r="J224" s="182">
        <f>+H224/E224</f>
        <v>0.92616726721031672</v>
      </c>
      <c r="K224" s="181">
        <v>88014</v>
      </c>
      <c r="L224" s="181">
        <v>82509</v>
      </c>
      <c r="M224" s="182">
        <f t="shared" ref="M224:M230" si="98">+K224/E224</f>
        <v>0.6676578797648397</v>
      </c>
      <c r="N224" s="183">
        <f>K224/H224</f>
        <v>0.72088261311142421</v>
      </c>
      <c r="V224" s="15"/>
      <c r="W224" s="15"/>
      <c r="X224" s="15"/>
      <c r="Y224" s="15"/>
    </row>
    <row r="225" spans="1:25" ht="12.75" customHeight="1" x14ac:dyDescent="0.2">
      <c r="A225" s="774" t="s">
        <v>49</v>
      </c>
      <c r="B225" s="769" t="s">
        <v>50</v>
      </c>
      <c r="C225" s="770"/>
      <c r="D225" s="184">
        <v>243632</v>
      </c>
      <c r="E225" s="215">
        <v>97725</v>
      </c>
      <c r="F225" s="186">
        <f t="shared" ref="F225:F230" si="99">D225/E225</f>
        <v>2.4930365822460989</v>
      </c>
      <c r="G225" s="187">
        <v>212938</v>
      </c>
      <c r="H225" s="187">
        <v>91545</v>
      </c>
      <c r="I225" s="188">
        <f t="shared" si="97"/>
        <v>0.8740149077296907</v>
      </c>
      <c r="J225" s="188">
        <f t="shared" ref="J225:J230" si="100">+H225/E225</f>
        <v>0.93676132003069834</v>
      </c>
      <c r="K225" s="187">
        <v>68380</v>
      </c>
      <c r="L225" s="187">
        <v>63827</v>
      </c>
      <c r="M225" s="188">
        <f t="shared" si="98"/>
        <v>0.69971859810693271</v>
      </c>
      <c r="N225" s="189">
        <f t="shared" ref="N225:N230" si="101">K225/H225</f>
        <v>0.7469550494292424</v>
      </c>
      <c r="V225" s="15"/>
      <c r="W225" s="15"/>
      <c r="X225" s="15"/>
      <c r="Y225" s="15"/>
    </row>
    <row r="226" spans="1:25" ht="12.75" customHeight="1" x14ac:dyDescent="0.2">
      <c r="A226" s="775"/>
      <c r="B226" s="777" t="s">
        <v>49</v>
      </c>
      <c r="C226" s="190" t="s">
        <v>51</v>
      </c>
      <c r="D226" s="191">
        <v>211273</v>
      </c>
      <c r="E226" s="216">
        <v>92748</v>
      </c>
      <c r="F226" s="193">
        <f t="shared" si="99"/>
        <v>2.2779251304610342</v>
      </c>
      <c r="G226" s="194">
        <v>185097</v>
      </c>
      <c r="H226" s="194">
        <v>86918</v>
      </c>
      <c r="I226" s="195">
        <f t="shared" si="97"/>
        <v>0.87610343015908332</v>
      </c>
      <c r="J226" s="195">
        <f t="shared" si="100"/>
        <v>0.93714150170354082</v>
      </c>
      <c r="K226" s="194">
        <v>65684</v>
      </c>
      <c r="L226" s="194">
        <v>59688</v>
      </c>
      <c r="M226" s="195">
        <f t="shared" si="98"/>
        <v>0.70819855953767197</v>
      </c>
      <c r="N226" s="196">
        <f t="shared" si="101"/>
        <v>0.75570077544352143</v>
      </c>
      <c r="V226" s="15"/>
      <c r="W226" s="15"/>
      <c r="X226" s="15"/>
      <c r="Y226" s="15"/>
    </row>
    <row r="227" spans="1:25" ht="12.75" customHeight="1" x14ac:dyDescent="0.2">
      <c r="A227" s="775"/>
      <c r="B227" s="784"/>
      <c r="C227" s="197" t="s">
        <v>52</v>
      </c>
      <c r="D227" s="198">
        <v>32359</v>
      </c>
      <c r="E227" s="217">
        <v>16549</v>
      </c>
      <c r="F227" s="200">
        <f t="shared" si="99"/>
        <v>1.9553447338207746</v>
      </c>
      <c r="G227" s="201">
        <v>27841</v>
      </c>
      <c r="H227" s="201">
        <v>14888</v>
      </c>
      <c r="I227" s="202">
        <f t="shared" si="97"/>
        <v>0.86037887450168427</v>
      </c>
      <c r="J227" s="202">
        <f t="shared" si="100"/>
        <v>0.89963139766753275</v>
      </c>
      <c r="K227" s="201">
        <v>4993</v>
      </c>
      <c r="L227" s="201">
        <v>4532</v>
      </c>
      <c r="M227" s="202">
        <f t="shared" si="98"/>
        <v>0.30171007311620035</v>
      </c>
      <c r="N227" s="203">
        <f t="shared" si="101"/>
        <v>0.33537076840408381</v>
      </c>
      <c r="V227" s="15"/>
      <c r="W227" s="15"/>
      <c r="X227" s="15"/>
      <c r="Y227" s="15"/>
    </row>
    <row r="228" spans="1:25" ht="12.75" customHeight="1" x14ac:dyDescent="0.2">
      <c r="A228" s="775"/>
      <c r="B228" s="769" t="s">
        <v>53</v>
      </c>
      <c r="C228" s="770"/>
      <c r="D228" s="184">
        <v>51538</v>
      </c>
      <c r="E228" s="215">
        <v>40455</v>
      </c>
      <c r="F228" s="186">
        <f t="shared" si="99"/>
        <v>1.2739587195649487</v>
      </c>
      <c r="G228" s="187">
        <v>44002</v>
      </c>
      <c r="H228" s="187">
        <v>35706</v>
      </c>
      <c r="I228" s="188">
        <f t="shared" si="97"/>
        <v>0.85377779502503004</v>
      </c>
      <c r="J228" s="188">
        <f t="shared" si="100"/>
        <v>0.88261030774935112</v>
      </c>
      <c r="K228" s="187">
        <v>21208</v>
      </c>
      <c r="L228" s="187">
        <v>19157</v>
      </c>
      <c r="M228" s="188">
        <f t="shared" si="98"/>
        <v>0.52423680632801883</v>
      </c>
      <c r="N228" s="189">
        <f t="shared" si="101"/>
        <v>0.59396179913739988</v>
      </c>
      <c r="V228" s="15"/>
      <c r="W228" s="15"/>
      <c r="X228" s="15"/>
      <c r="Y228" s="15"/>
    </row>
    <row r="229" spans="1:25" ht="12.75" customHeight="1" x14ac:dyDescent="0.2">
      <c r="A229" s="775"/>
      <c r="B229" s="777" t="s">
        <v>49</v>
      </c>
      <c r="C229" s="190" t="s">
        <v>51</v>
      </c>
      <c r="D229" s="191">
        <v>49723</v>
      </c>
      <c r="E229" s="216">
        <v>39525</v>
      </c>
      <c r="F229" s="193">
        <f t="shared" si="99"/>
        <v>1.2580139152435168</v>
      </c>
      <c r="G229" s="194">
        <v>42625</v>
      </c>
      <c r="H229" s="194">
        <v>34914</v>
      </c>
      <c r="I229" s="195">
        <f t="shared" si="97"/>
        <v>0.85724916034832976</v>
      </c>
      <c r="J229" s="195">
        <f t="shared" si="100"/>
        <v>0.88333965844402274</v>
      </c>
      <c r="K229" s="194">
        <v>20467</v>
      </c>
      <c r="L229" s="194">
        <v>18484</v>
      </c>
      <c r="M229" s="195">
        <f t="shared" si="98"/>
        <v>0.51782416192283365</v>
      </c>
      <c r="N229" s="196">
        <f t="shared" si="101"/>
        <v>0.58621183479406547</v>
      </c>
      <c r="V229" s="15"/>
      <c r="W229" s="15"/>
      <c r="X229" s="15"/>
      <c r="Y229" s="15"/>
    </row>
    <row r="230" spans="1:25" ht="12.75" customHeight="1" thickBot="1" x14ac:dyDescent="0.25">
      <c r="A230" s="776"/>
      <c r="B230" s="779"/>
      <c r="C230" s="218" t="s">
        <v>52</v>
      </c>
      <c r="D230" s="219">
        <v>1815</v>
      </c>
      <c r="E230" s="220">
        <v>1677</v>
      </c>
      <c r="F230" s="221">
        <f t="shared" si="99"/>
        <v>1.0822898032200359</v>
      </c>
      <c r="G230" s="222">
        <v>1377</v>
      </c>
      <c r="H230" s="222">
        <v>1274</v>
      </c>
      <c r="I230" s="223">
        <f t="shared" si="97"/>
        <v>0.75867768595041318</v>
      </c>
      <c r="J230" s="223">
        <f t="shared" si="100"/>
        <v>0.75968992248062017</v>
      </c>
      <c r="K230" s="222">
        <v>810</v>
      </c>
      <c r="L230" s="222">
        <v>691</v>
      </c>
      <c r="M230" s="223">
        <f t="shared" si="98"/>
        <v>0.48300536672629696</v>
      </c>
      <c r="N230" s="224">
        <f t="shared" si="101"/>
        <v>0.63579277864992145</v>
      </c>
      <c r="V230" s="15"/>
      <c r="W230" s="15"/>
      <c r="X230" s="15"/>
      <c r="Y230" s="15"/>
    </row>
    <row r="231" spans="1:25" ht="12.75" customHeight="1" thickTop="1" thickBot="1" x14ac:dyDescent="0.25">
      <c r="A231" s="781" t="s">
        <v>35</v>
      </c>
      <c r="B231" s="782"/>
      <c r="C231" s="782"/>
      <c r="D231" s="782"/>
      <c r="E231" s="782"/>
      <c r="F231" s="782"/>
      <c r="G231" s="782"/>
      <c r="H231" s="782"/>
      <c r="I231" s="782"/>
      <c r="J231" s="782"/>
      <c r="K231" s="782"/>
      <c r="L231" s="782"/>
      <c r="M231" s="782"/>
      <c r="N231" s="773"/>
      <c r="V231" s="15"/>
      <c r="W231" s="15"/>
      <c r="X231" s="15"/>
      <c r="Y231" s="15"/>
    </row>
    <row r="232" spans="1:25" ht="12.75" customHeight="1" x14ac:dyDescent="0.2">
      <c r="A232" s="213" t="s">
        <v>48</v>
      </c>
      <c r="B232" s="177"/>
      <c r="C232" s="177"/>
      <c r="D232" s="178">
        <v>277561</v>
      </c>
      <c r="E232" s="214">
        <v>125798</v>
      </c>
      <c r="F232" s="180">
        <f>D232/E232</f>
        <v>2.2064023275409785</v>
      </c>
      <c r="G232" s="181">
        <v>239564</v>
      </c>
      <c r="H232" s="181">
        <v>108747</v>
      </c>
      <c r="I232" s="182">
        <f t="shared" ref="I232:I238" si="102">G232/D232</f>
        <v>0.86310396633532804</v>
      </c>
      <c r="J232" s="182">
        <f>+H232/E232</f>
        <v>0.86445730456764014</v>
      </c>
      <c r="K232" s="181">
        <v>84467</v>
      </c>
      <c r="L232" s="181">
        <v>79253</v>
      </c>
      <c r="M232" s="182">
        <f t="shared" ref="M232:M238" si="103">+K232/E232</f>
        <v>0.67144946660519245</v>
      </c>
      <c r="N232" s="183">
        <f>K232/H232</f>
        <v>0.77672947299695627</v>
      </c>
      <c r="V232" s="15"/>
      <c r="W232" s="15"/>
      <c r="X232" s="15"/>
      <c r="Y232" s="15"/>
    </row>
    <row r="233" spans="1:25" ht="12.75" customHeight="1" x14ac:dyDescent="0.2">
      <c r="A233" s="774" t="s">
        <v>49</v>
      </c>
      <c r="B233" s="769" t="s">
        <v>50</v>
      </c>
      <c r="C233" s="770"/>
      <c r="D233" s="184">
        <v>230405</v>
      </c>
      <c r="E233" s="215">
        <v>94356</v>
      </c>
      <c r="F233" s="186">
        <f t="shared" ref="F233:F238" si="104">D233/E233</f>
        <v>2.4418690915257111</v>
      </c>
      <c r="G233" s="187">
        <v>199977</v>
      </c>
      <c r="H233" s="187">
        <v>82182</v>
      </c>
      <c r="I233" s="188">
        <f t="shared" si="102"/>
        <v>0.86793689373060479</v>
      </c>
      <c r="J233" s="188">
        <f t="shared" ref="J233:J238" si="105">+H233/E233</f>
        <v>0.87097799821950905</v>
      </c>
      <c r="K233" s="187">
        <v>66323</v>
      </c>
      <c r="L233" s="187">
        <v>62006</v>
      </c>
      <c r="M233" s="188">
        <f t="shared" si="103"/>
        <v>0.70290177625164274</v>
      </c>
      <c r="N233" s="189">
        <f t="shared" ref="N233:N238" si="106">K233/H233</f>
        <v>0.80702586941179333</v>
      </c>
      <c r="V233" s="15"/>
      <c r="W233" s="15"/>
      <c r="X233" s="15"/>
      <c r="Y233" s="15"/>
    </row>
    <row r="234" spans="1:25" ht="12.75" customHeight="1" x14ac:dyDescent="0.2">
      <c r="A234" s="775"/>
      <c r="B234" s="777" t="s">
        <v>49</v>
      </c>
      <c r="C234" s="190" t="s">
        <v>51</v>
      </c>
      <c r="D234" s="191">
        <v>198817</v>
      </c>
      <c r="E234" s="216">
        <v>89171</v>
      </c>
      <c r="F234" s="193">
        <f t="shared" si="104"/>
        <v>2.2296150093640308</v>
      </c>
      <c r="G234" s="194">
        <v>172754</v>
      </c>
      <c r="H234" s="194">
        <v>77846</v>
      </c>
      <c r="I234" s="195">
        <f t="shared" si="102"/>
        <v>0.86890960028568986</v>
      </c>
      <c r="J234" s="195">
        <f t="shared" si="105"/>
        <v>0.87299682632245912</v>
      </c>
      <c r="K234" s="194">
        <v>63314</v>
      </c>
      <c r="L234" s="194">
        <v>57618</v>
      </c>
      <c r="M234" s="195">
        <f t="shared" si="103"/>
        <v>0.71002904531742383</v>
      </c>
      <c r="N234" s="196">
        <f t="shared" si="106"/>
        <v>0.81332374174652522</v>
      </c>
      <c r="V234" s="15"/>
      <c r="W234" s="15"/>
      <c r="X234" s="15"/>
      <c r="Y234" s="15"/>
    </row>
    <row r="235" spans="1:25" ht="12.75" customHeight="1" x14ac:dyDescent="0.2">
      <c r="A235" s="775"/>
      <c r="B235" s="784"/>
      <c r="C235" s="197" t="s">
        <v>52</v>
      </c>
      <c r="D235" s="198">
        <v>31588</v>
      </c>
      <c r="E235" s="217">
        <v>16390</v>
      </c>
      <c r="F235" s="200">
        <f t="shared" si="104"/>
        <v>1.9272727272727272</v>
      </c>
      <c r="G235" s="201">
        <v>27223</v>
      </c>
      <c r="H235" s="201">
        <v>14077</v>
      </c>
      <c r="I235" s="202">
        <f t="shared" si="102"/>
        <v>0.86181461314423202</v>
      </c>
      <c r="J235" s="202">
        <f t="shared" si="105"/>
        <v>0.85887736424649175</v>
      </c>
      <c r="K235" s="201">
        <v>5186</v>
      </c>
      <c r="L235" s="201">
        <v>4763</v>
      </c>
      <c r="M235" s="202">
        <f t="shared" si="103"/>
        <v>0.31641244661378892</v>
      </c>
      <c r="N235" s="203">
        <f t="shared" si="106"/>
        <v>0.3684023584570576</v>
      </c>
      <c r="V235" s="15"/>
      <c r="W235" s="15"/>
      <c r="X235" s="15"/>
      <c r="Y235" s="15"/>
    </row>
    <row r="236" spans="1:25" ht="12.75" customHeight="1" x14ac:dyDescent="0.2">
      <c r="A236" s="775"/>
      <c r="B236" s="769" t="s">
        <v>53</v>
      </c>
      <c r="C236" s="770"/>
      <c r="D236" s="184">
        <v>47156</v>
      </c>
      <c r="E236" s="215">
        <v>37540</v>
      </c>
      <c r="F236" s="186">
        <f t="shared" si="104"/>
        <v>1.2561534363345765</v>
      </c>
      <c r="G236" s="187">
        <v>39587</v>
      </c>
      <c r="H236" s="187">
        <v>31678</v>
      </c>
      <c r="I236" s="188">
        <f t="shared" si="102"/>
        <v>0.83949020273135977</v>
      </c>
      <c r="J236" s="188">
        <f t="shared" si="105"/>
        <v>0.84384656366542354</v>
      </c>
      <c r="K236" s="187">
        <v>19770</v>
      </c>
      <c r="L236" s="187">
        <v>17719</v>
      </c>
      <c r="M236" s="188">
        <f t="shared" si="103"/>
        <v>0.52663825253063401</v>
      </c>
      <c r="N236" s="189">
        <f t="shared" si="106"/>
        <v>0.62409243007765647</v>
      </c>
      <c r="V236" s="15"/>
      <c r="W236" s="15"/>
      <c r="X236" s="15"/>
      <c r="Y236" s="15"/>
    </row>
    <row r="237" spans="1:25" ht="12.75" customHeight="1" x14ac:dyDescent="0.2">
      <c r="A237" s="775"/>
      <c r="B237" s="777" t="s">
        <v>49</v>
      </c>
      <c r="C237" s="190" t="s">
        <v>51</v>
      </c>
      <c r="D237" s="191">
        <v>46139</v>
      </c>
      <c r="E237" s="216">
        <v>36980</v>
      </c>
      <c r="F237" s="193">
        <f t="shared" si="104"/>
        <v>1.2476744186046511</v>
      </c>
      <c r="G237" s="194">
        <v>38720</v>
      </c>
      <c r="H237" s="194">
        <v>31210</v>
      </c>
      <c r="I237" s="195">
        <f t="shared" si="102"/>
        <v>0.83920327705411912</v>
      </c>
      <c r="J237" s="195">
        <f t="shared" si="105"/>
        <v>0.84396971335857218</v>
      </c>
      <c r="K237" s="194">
        <v>19394</v>
      </c>
      <c r="L237" s="194">
        <v>17357</v>
      </c>
      <c r="M237" s="195">
        <f t="shared" si="103"/>
        <v>0.52444564629529478</v>
      </c>
      <c r="N237" s="196">
        <f t="shared" si="106"/>
        <v>0.62140339634732455</v>
      </c>
      <c r="V237" s="15"/>
      <c r="W237" s="15"/>
      <c r="X237" s="15"/>
      <c r="Y237" s="15"/>
    </row>
    <row r="238" spans="1:25" ht="12.75" customHeight="1" thickBot="1" x14ac:dyDescent="0.25">
      <c r="A238" s="776"/>
      <c r="B238" s="779"/>
      <c r="C238" s="218" t="s">
        <v>52</v>
      </c>
      <c r="D238" s="219">
        <v>1017</v>
      </c>
      <c r="E238" s="220">
        <v>872</v>
      </c>
      <c r="F238" s="221">
        <f t="shared" si="104"/>
        <v>1.1662844036697249</v>
      </c>
      <c r="G238" s="222">
        <v>867</v>
      </c>
      <c r="H238" s="222">
        <v>737</v>
      </c>
      <c r="I238" s="223">
        <f t="shared" si="102"/>
        <v>0.85250737463126847</v>
      </c>
      <c r="J238" s="223">
        <f t="shared" si="105"/>
        <v>0.84518348623853212</v>
      </c>
      <c r="K238" s="222">
        <v>426</v>
      </c>
      <c r="L238" s="222">
        <v>373</v>
      </c>
      <c r="M238" s="223">
        <f t="shared" si="103"/>
        <v>0.48853211009174313</v>
      </c>
      <c r="N238" s="224">
        <f t="shared" si="106"/>
        <v>0.57801899592944372</v>
      </c>
      <c r="V238" s="15"/>
      <c r="W238" s="15"/>
      <c r="X238" s="15"/>
      <c r="Y238" s="15"/>
    </row>
    <row r="239" spans="1:25" ht="12.75" customHeight="1" thickTop="1" thickBot="1" x14ac:dyDescent="0.25">
      <c r="A239" s="781" t="s">
        <v>572</v>
      </c>
      <c r="B239" s="782"/>
      <c r="C239" s="782"/>
      <c r="D239" s="782"/>
      <c r="E239" s="782"/>
      <c r="F239" s="782"/>
      <c r="G239" s="782"/>
      <c r="H239" s="782"/>
      <c r="I239" s="782"/>
      <c r="J239" s="782"/>
      <c r="K239" s="782"/>
      <c r="L239" s="782"/>
      <c r="M239" s="782"/>
      <c r="N239" s="783"/>
      <c r="V239" s="15"/>
      <c r="W239" s="15"/>
      <c r="X239" s="15"/>
      <c r="Y239" s="15"/>
    </row>
    <row r="240" spans="1:25" ht="12.75" customHeight="1" x14ac:dyDescent="0.2">
      <c r="A240" s="213" t="s">
        <v>48</v>
      </c>
      <c r="B240" s="177"/>
      <c r="C240" s="177"/>
      <c r="D240" s="178">
        <v>248575</v>
      </c>
      <c r="E240" s="214">
        <v>114138</v>
      </c>
      <c r="F240" s="180">
        <f>D240/E240</f>
        <v>2.1778461161050657</v>
      </c>
      <c r="G240" s="181">
        <v>213747</v>
      </c>
      <c r="H240" s="181">
        <v>104346</v>
      </c>
      <c r="I240" s="182">
        <f t="shared" ref="I240:I246" si="107">G240/D240</f>
        <v>0.859889369405612</v>
      </c>
      <c r="J240" s="182">
        <f>+H240/E240</f>
        <v>0.91420911528150139</v>
      </c>
      <c r="K240" s="181">
        <v>76576</v>
      </c>
      <c r="L240" s="181">
        <v>71223</v>
      </c>
      <c r="M240" s="182">
        <f t="shared" ref="M240:M246" si="108">+K240/E240</f>
        <v>0.67090714748812841</v>
      </c>
      <c r="N240" s="183">
        <f>K240/H240</f>
        <v>0.73386617599141313</v>
      </c>
      <c r="V240" s="15"/>
      <c r="W240" s="15"/>
      <c r="X240" s="15"/>
      <c r="Y240" s="15"/>
    </row>
    <row r="241" spans="1:25" ht="12.75" customHeight="1" x14ac:dyDescent="0.2">
      <c r="A241" s="774" t="s">
        <v>49</v>
      </c>
      <c r="B241" s="769" t="s">
        <v>50</v>
      </c>
      <c r="C241" s="770"/>
      <c r="D241" s="184">
        <v>204168</v>
      </c>
      <c r="E241" s="215">
        <v>84790</v>
      </c>
      <c r="F241" s="186">
        <f>D241/E241</f>
        <v>2.407925462908362</v>
      </c>
      <c r="G241" s="187">
        <v>176751</v>
      </c>
      <c r="H241" s="187">
        <v>78634</v>
      </c>
      <c r="I241" s="188">
        <f t="shared" si="107"/>
        <v>0.86571353003408957</v>
      </c>
      <c r="J241" s="188">
        <f t="shared" ref="J241:J246" si="109">+H241/E241</f>
        <v>0.92739709871447107</v>
      </c>
      <c r="K241" s="187">
        <v>59275</v>
      </c>
      <c r="L241" s="187">
        <v>54920</v>
      </c>
      <c r="M241" s="188">
        <f t="shared" si="108"/>
        <v>0.69908008019813661</v>
      </c>
      <c r="N241" s="189">
        <f t="shared" ref="N241:N246" si="110">K241/H241</f>
        <v>0.75380878500394233</v>
      </c>
      <c r="V241" s="15"/>
      <c r="W241" s="15"/>
      <c r="X241" s="15"/>
      <c r="Y241" s="15"/>
    </row>
    <row r="242" spans="1:25" ht="12.75" customHeight="1" x14ac:dyDescent="0.2">
      <c r="A242" s="775"/>
      <c r="B242" s="777" t="s">
        <v>49</v>
      </c>
      <c r="C242" s="190" t="s">
        <v>51</v>
      </c>
      <c r="D242" s="191">
        <v>172949</v>
      </c>
      <c r="E242" s="216">
        <v>79653</v>
      </c>
      <c r="F242" s="186">
        <f t="shared" ref="F242:F246" si="111">D242/E242</f>
        <v>2.171280428860181</v>
      </c>
      <c r="G242" s="194">
        <v>150011</v>
      </c>
      <c r="H242" s="194">
        <v>73940</v>
      </c>
      <c r="I242" s="195">
        <f t="shared" si="107"/>
        <v>0.86737130599193979</v>
      </c>
      <c r="J242" s="195">
        <f t="shared" si="109"/>
        <v>0.92827639888014257</v>
      </c>
      <c r="K242" s="194">
        <v>56439</v>
      </c>
      <c r="L242" s="194">
        <v>50614</v>
      </c>
      <c r="M242" s="195">
        <f t="shared" si="108"/>
        <v>0.70856088282927199</v>
      </c>
      <c r="N242" s="196">
        <f t="shared" si="110"/>
        <v>0.7633080876386259</v>
      </c>
      <c r="V242" s="15"/>
      <c r="W242" s="15"/>
      <c r="X242" s="15"/>
      <c r="Y242" s="15"/>
    </row>
    <row r="243" spans="1:25" ht="12.75" customHeight="1" x14ac:dyDescent="0.2">
      <c r="A243" s="775"/>
      <c r="B243" s="784"/>
      <c r="C243" s="197" t="s">
        <v>52</v>
      </c>
      <c r="D243" s="198">
        <v>31229</v>
      </c>
      <c r="E243" s="217">
        <v>15861</v>
      </c>
      <c r="F243" s="186">
        <f t="shared" si="111"/>
        <v>1.9689174705251875</v>
      </c>
      <c r="G243" s="201">
        <v>26740</v>
      </c>
      <c r="H243" s="201">
        <v>14047</v>
      </c>
      <c r="I243" s="202">
        <f t="shared" si="107"/>
        <v>0.8562554036312402</v>
      </c>
      <c r="J243" s="202">
        <f t="shared" si="109"/>
        <v>0.88563142298720132</v>
      </c>
      <c r="K243" s="201">
        <v>5187</v>
      </c>
      <c r="L243" s="201">
        <v>4670</v>
      </c>
      <c r="M243" s="202">
        <f t="shared" si="108"/>
        <v>0.32702856062038965</v>
      </c>
      <c r="N243" s="203">
        <f t="shared" si="110"/>
        <v>0.3692603402861821</v>
      </c>
      <c r="V243" s="15"/>
      <c r="W243" s="15"/>
      <c r="X243" s="15"/>
      <c r="Y243" s="15"/>
    </row>
    <row r="244" spans="1:25" ht="12.75" customHeight="1" x14ac:dyDescent="0.2">
      <c r="A244" s="775"/>
      <c r="B244" s="769" t="s">
        <v>53</v>
      </c>
      <c r="C244" s="770"/>
      <c r="D244" s="184">
        <v>44407</v>
      </c>
      <c r="E244" s="215">
        <v>34890</v>
      </c>
      <c r="F244" s="186">
        <f t="shared" si="111"/>
        <v>1.2727715677844655</v>
      </c>
      <c r="G244" s="187">
        <v>36996</v>
      </c>
      <c r="H244" s="187">
        <v>30072</v>
      </c>
      <c r="I244" s="188">
        <f t="shared" si="107"/>
        <v>0.83311189677303132</v>
      </c>
      <c r="J244" s="188">
        <f t="shared" si="109"/>
        <v>0.86190885640584691</v>
      </c>
      <c r="K244" s="187">
        <v>18865</v>
      </c>
      <c r="L244" s="187">
        <v>16761</v>
      </c>
      <c r="M244" s="188">
        <f t="shared" si="108"/>
        <v>0.54069934078532533</v>
      </c>
      <c r="N244" s="189">
        <f t="shared" si="110"/>
        <v>0.62732774674115455</v>
      </c>
      <c r="V244" s="15"/>
      <c r="W244" s="15"/>
      <c r="X244" s="15"/>
      <c r="Y244" s="15"/>
    </row>
    <row r="245" spans="1:25" ht="12.75" customHeight="1" x14ac:dyDescent="0.2">
      <c r="A245" s="775"/>
      <c r="B245" s="777" t="s">
        <v>49</v>
      </c>
      <c r="C245" s="190" t="s">
        <v>51</v>
      </c>
      <c r="D245" s="191">
        <v>42633</v>
      </c>
      <c r="E245" s="216">
        <v>33852</v>
      </c>
      <c r="F245" s="186">
        <f t="shared" si="111"/>
        <v>1.2593938319744771</v>
      </c>
      <c r="G245" s="194">
        <v>35448</v>
      </c>
      <c r="H245" s="194">
        <v>29127</v>
      </c>
      <c r="I245" s="195">
        <f t="shared" si="107"/>
        <v>0.83146858067694041</v>
      </c>
      <c r="J245" s="195">
        <f t="shared" si="109"/>
        <v>0.86042183622828783</v>
      </c>
      <c r="K245" s="194">
        <v>18121</v>
      </c>
      <c r="L245" s="194">
        <v>16065</v>
      </c>
      <c r="M245" s="195">
        <f t="shared" si="108"/>
        <v>0.53530072078459179</v>
      </c>
      <c r="N245" s="196">
        <f t="shared" si="110"/>
        <v>0.62213753561987162</v>
      </c>
      <c r="V245" s="15"/>
      <c r="W245" s="15"/>
      <c r="X245" s="15"/>
      <c r="Y245" s="15"/>
    </row>
    <row r="246" spans="1:25" ht="12.75" customHeight="1" thickBot="1" x14ac:dyDescent="0.25">
      <c r="A246" s="776"/>
      <c r="B246" s="779"/>
      <c r="C246" s="218" t="s">
        <v>52</v>
      </c>
      <c r="D246" s="219">
        <v>1774</v>
      </c>
      <c r="E246" s="220">
        <v>1485</v>
      </c>
      <c r="F246" s="718">
        <f t="shared" si="111"/>
        <v>1.1946127946127947</v>
      </c>
      <c r="G246" s="222">
        <v>1508</v>
      </c>
      <c r="H246" s="222">
        <v>1302</v>
      </c>
      <c r="I246" s="223">
        <f t="shared" si="107"/>
        <v>0.8500563697857948</v>
      </c>
      <c r="J246" s="223">
        <f t="shared" si="109"/>
        <v>0.87676767676767675</v>
      </c>
      <c r="K246" s="222">
        <v>833</v>
      </c>
      <c r="L246" s="222">
        <v>717</v>
      </c>
      <c r="M246" s="223">
        <f t="shared" si="108"/>
        <v>0.56094276094276097</v>
      </c>
      <c r="N246" s="224">
        <f t="shared" si="110"/>
        <v>0.63978494623655913</v>
      </c>
      <c r="V246" s="15"/>
      <c r="W246" s="15"/>
      <c r="X246" s="15"/>
      <c r="Y246" s="15"/>
    </row>
    <row r="247" spans="1:25" ht="12.75" customHeight="1" thickTop="1" thickBot="1" x14ac:dyDescent="0.25">
      <c r="A247" s="781" t="s">
        <v>574</v>
      </c>
      <c r="B247" s="782"/>
      <c r="C247" s="782"/>
      <c r="D247" s="782"/>
      <c r="E247" s="782"/>
      <c r="F247" s="782"/>
      <c r="G247" s="782"/>
      <c r="H247" s="782"/>
      <c r="I247" s="782"/>
      <c r="J247" s="782"/>
      <c r="K247" s="782"/>
      <c r="L247" s="782"/>
      <c r="M247" s="782"/>
      <c r="N247" s="783"/>
      <c r="V247" s="15"/>
      <c r="W247" s="15"/>
      <c r="X247" s="15"/>
      <c r="Y247" s="15"/>
    </row>
    <row r="248" spans="1:25" ht="12.75" customHeight="1" x14ac:dyDescent="0.2">
      <c r="A248" s="213" t="s">
        <v>48</v>
      </c>
      <c r="B248" s="177"/>
      <c r="C248" s="177"/>
      <c r="D248" s="178">
        <v>231132</v>
      </c>
      <c r="E248" s="214">
        <v>105050</v>
      </c>
      <c r="F248" s="180">
        <f>D248/E248</f>
        <v>2.2002094240837695</v>
      </c>
      <c r="G248" s="181">
        <v>197846</v>
      </c>
      <c r="H248" s="181">
        <v>95940</v>
      </c>
      <c r="I248" s="182">
        <f t="shared" ref="I248:I254" si="112">G248/D248</f>
        <v>0.85598705501618122</v>
      </c>
      <c r="J248" s="182">
        <f>+H248/E248</f>
        <v>0.91327939076630171</v>
      </c>
      <c r="K248" s="181">
        <v>71778</v>
      </c>
      <c r="L248" s="181">
        <v>67071</v>
      </c>
      <c r="M248" s="182">
        <f t="shared" ref="M248:M254" si="113">+K248/E248</f>
        <v>0.68327463112803422</v>
      </c>
      <c r="N248" s="183">
        <f>K248/H248</f>
        <v>0.7481550969355848</v>
      </c>
      <c r="V248" s="15"/>
      <c r="W248" s="15"/>
      <c r="X248" s="15"/>
      <c r="Y248" s="15"/>
    </row>
    <row r="249" spans="1:25" ht="12.75" customHeight="1" x14ac:dyDescent="0.2">
      <c r="A249" s="774" t="s">
        <v>49</v>
      </c>
      <c r="B249" s="769" t="s">
        <v>50</v>
      </c>
      <c r="C249" s="770"/>
      <c r="D249" s="184">
        <v>191750</v>
      </c>
      <c r="E249" s="215">
        <v>78999</v>
      </c>
      <c r="F249" s="186">
        <f>D249/E249</f>
        <v>2.4272459145052467</v>
      </c>
      <c r="G249" s="187">
        <v>165384</v>
      </c>
      <c r="H249" s="187">
        <v>73226</v>
      </c>
      <c r="I249" s="188">
        <f t="shared" si="112"/>
        <v>0.86249804432855282</v>
      </c>
      <c r="J249" s="188">
        <f t="shared" ref="J249:J254" si="114">+H249/E249</f>
        <v>0.92692312560918488</v>
      </c>
      <c r="K249" s="187">
        <v>55772</v>
      </c>
      <c r="L249" s="187">
        <v>51852</v>
      </c>
      <c r="M249" s="188">
        <f t="shared" si="113"/>
        <v>0.70598362004582338</v>
      </c>
      <c r="N249" s="189">
        <f t="shared" ref="N249:N254" si="115">K249/H249</f>
        <v>0.76164203971267042</v>
      </c>
      <c r="V249" s="15"/>
      <c r="W249" s="15"/>
      <c r="X249" s="15"/>
      <c r="Y249" s="15"/>
    </row>
    <row r="250" spans="1:25" ht="12.75" customHeight="1" x14ac:dyDescent="0.2">
      <c r="A250" s="775"/>
      <c r="B250" s="777" t="s">
        <v>49</v>
      </c>
      <c r="C250" s="190" t="s">
        <v>51</v>
      </c>
      <c r="D250" s="191">
        <v>161497</v>
      </c>
      <c r="E250" s="216">
        <v>74117</v>
      </c>
      <c r="F250" s="186">
        <f t="shared" ref="F250:F254" si="116">D250/E250</f>
        <v>2.1789468003292094</v>
      </c>
      <c r="G250" s="194">
        <v>139434</v>
      </c>
      <c r="H250" s="194">
        <v>68611</v>
      </c>
      <c r="I250" s="195">
        <f t="shared" si="112"/>
        <v>0.86338445915404005</v>
      </c>
      <c r="J250" s="195">
        <f t="shared" si="114"/>
        <v>0.92571204986710198</v>
      </c>
      <c r="K250" s="194">
        <v>52890</v>
      </c>
      <c r="L250" s="194">
        <v>47582</v>
      </c>
      <c r="M250" s="195">
        <f t="shared" si="113"/>
        <v>0.71360146794932333</v>
      </c>
      <c r="N250" s="196">
        <f t="shared" si="115"/>
        <v>0.77086764512978967</v>
      </c>
      <c r="V250" s="15"/>
      <c r="W250" s="15"/>
      <c r="X250" s="15"/>
      <c r="Y250" s="15"/>
    </row>
    <row r="251" spans="1:25" ht="12.75" customHeight="1" x14ac:dyDescent="0.2">
      <c r="A251" s="775"/>
      <c r="B251" s="778"/>
      <c r="C251" s="197" t="s">
        <v>52</v>
      </c>
      <c r="D251" s="198">
        <v>30253</v>
      </c>
      <c r="E251" s="217">
        <v>14805</v>
      </c>
      <c r="F251" s="186">
        <f t="shared" si="116"/>
        <v>2.0434312732185074</v>
      </c>
      <c r="G251" s="201">
        <v>25950</v>
      </c>
      <c r="H251" s="201">
        <v>13395</v>
      </c>
      <c r="I251" s="202">
        <f t="shared" si="112"/>
        <v>0.85776617194988924</v>
      </c>
      <c r="J251" s="202">
        <f t="shared" si="114"/>
        <v>0.90476190476190477</v>
      </c>
      <c r="K251" s="201">
        <v>5159</v>
      </c>
      <c r="L251" s="201">
        <v>4606</v>
      </c>
      <c r="M251" s="202">
        <f t="shared" si="113"/>
        <v>0.34846335697399528</v>
      </c>
      <c r="N251" s="203">
        <f t="shared" si="115"/>
        <v>0.38514371033967898</v>
      </c>
      <c r="V251" s="15"/>
      <c r="W251" s="15"/>
      <c r="X251" s="15"/>
      <c r="Y251" s="15"/>
    </row>
    <row r="252" spans="1:25" ht="12.75" customHeight="1" x14ac:dyDescent="0.2">
      <c r="A252" s="775"/>
      <c r="B252" s="769" t="s">
        <v>53</v>
      </c>
      <c r="C252" s="770"/>
      <c r="D252" s="184">
        <v>39382</v>
      </c>
      <c r="E252" s="215">
        <v>31160</v>
      </c>
      <c r="F252" s="186">
        <f t="shared" si="116"/>
        <v>1.2638639281129653</v>
      </c>
      <c r="G252" s="187">
        <v>32462</v>
      </c>
      <c r="H252" s="187">
        <v>26647</v>
      </c>
      <c r="I252" s="188">
        <f t="shared" si="112"/>
        <v>0.8242852064394901</v>
      </c>
      <c r="J252" s="188">
        <f t="shared" si="114"/>
        <v>0.85516688061617463</v>
      </c>
      <c r="K252" s="187">
        <v>17384</v>
      </c>
      <c r="L252" s="187">
        <v>15617</v>
      </c>
      <c r="M252" s="188">
        <f t="shared" si="113"/>
        <v>0.55789473684210522</v>
      </c>
      <c r="N252" s="189">
        <f t="shared" si="115"/>
        <v>0.65238113108417461</v>
      </c>
      <c r="V252" s="15"/>
      <c r="W252" s="15"/>
      <c r="X252" s="15"/>
      <c r="Y252" s="15"/>
    </row>
    <row r="253" spans="1:25" ht="12.75" customHeight="1" x14ac:dyDescent="0.2">
      <c r="A253" s="775"/>
      <c r="B253" s="777" t="s">
        <v>49</v>
      </c>
      <c r="C253" s="190" t="s">
        <v>51</v>
      </c>
      <c r="D253" s="191">
        <v>38089</v>
      </c>
      <c r="E253" s="216">
        <v>30482</v>
      </c>
      <c r="F253" s="186">
        <f t="shared" si="116"/>
        <v>1.2495571156748244</v>
      </c>
      <c r="G253" s="194">
        <v>31391</v>
      </c>
      <c r="H253" s="194">
        <v>26041</v>
      </c>
      <c r="I253" s="195">
        <f t="shared" si="112"/>
        <v>0.82414870435033738</v>
      </c>
      <c r="J253" s="195">
        <f t="shared" si="114"/>
        <v>0.8543074601404107</v>
      </c>
      <c r="K253" s="194">
        <v>17003</v>
      </c>
      <c r="L253" s="194">
        <v>15259</v>
      </c>
      <c r="M253" s="195">
        <f t="shared" si="113"/>
        <v>0.55780460599698178</v>
      </c>
      <c r="N253" s="196">
        <f t="shared" si="115"/>
        <v>0.65293191505702541</v>
      </c>
      <c r="V253" s="15"/>
      <c r="W253" s="15"/>
      <c r="X253" s="15"/>
      <c r="Y253" s="15"/>
    </row>
    <row r="254" spans="1:25" ht="12.75" customHeight="1" thickBot="1" x14ac:dyDescent="0.25">
      <c r="A254" s="776"/>
      <c r="B254" s="779"/>
      <c r="C254" s="218" t="s">
        <v>52</v>
      </c>
      <c r="D254" s="219">
        <v>1293</v>
      </c>
      <c r="E254" s="220">
        <v>1037</v>
      </c>
      <c r="F254" s="718">
        <f t="shared" si="116"/>
        <v>1.2468659594985536</v>
      </c>
      <c r="G254" s="222">
        <v>1071</v>
      </c>
      <c r="H254" s="222">
        <v>896</v>
      </c>
      <c r="I254" s="223">
        <f t="shared" si="112"/>
        <v>0.82830626450116007</v>
      </c>
      <c r="J254" s="223">
        <f t="shared" si="114"/>
        <v>0.86403085824493731</v>
      </c>
      <c r="K254" s="222">
        <v>455</v>
      </c>
      <c r="L254" s="222">
        <v>378</v>
      </c>
      <c r="M254" s="223">
        <f t="shared" si="113"/>
        <v>0.43876567020250723</v>
      </c>
      <c r="N254" s="224">
        <f t="shared" si="115"/>
        <v>0.5078125</v>
      </c>
      <c r="V254" s="15"/>
      <c r="W254" s="15"/>
      <c r="X254" s="15"/>
      <c r="Y254" s="15"/>
    </row>
    <row r="255" spans="1:25" ht="12.75" customHeight="1" thickTop="1" thickBot="1" x14ac:dyDescent="0.25">
      <c r="A255" s="788" t="s">
        <v>584</v>
      </c>
      <c r="B255" s="789"/>
      <c r="C255" s="789"/>
      <c r="D255" s="789"/>
      <c r="E255" s="789"/>
      <c r="F255" s="789"/>
      <c r="G255" s="789"/>
      <c r="H255" s="789"/>
      <c r="I255" s="789"/>
      <c r="J255" s="789"/>
      <c r="K255" s="789"/>
      <c r="L255" s="789"/>
      <c r="M255" s="789"/>
      <c r="N255" s="790"/>
      <c r="V255" s="15"/>
      <c r="W255" s="15"/>
      <c r="X255" s="15"/>
      <c r="Y255" s="15"/>
    </row>
    <row r="256" spans="1:25" ht="12.75" customHeight="1" x14ac:dyDescent="0.2">
      <c r="A256" s="213" t="s">
        <v>48</v>
      </c>
      <c r="B256" s="177"/>
      <c r="C256" s="177"/>
      <c r="D256" s="178">
        <v>213624</v>
      </c>
      <c r="E256" s="214">
        <v>95900</v>
      </c>
      <c r="F256" s="180">
        <f>D256/E256</f>
        <v>2.2275703858185611</v>
      </c>
      <c r="G256" s="181">
        <v>182401</v>
      </c>
      <c r="H256" s="181">
        <v>87763</v>
      </c>
      <c r="I256" s="182">
        <f t="shared" ref="I256:I262" si="117">G256/D256</f>
        <v>0.85384132868966034</v>
      </c>
      <c r="J256" s="182">
        <f>+H256/E256</f>
        <v>0.91515119916579768</v>
      </c>
      <c r="K256" s="181">
        <v>67709</v>
      </c>
      <c r="L256" s="181">
        <v>63185</v>
      </c>
      <c r="M256" s="182">
        <f t="shared" ref="M256:M262" si="118">+K256/E256</f>
        <v>0.70603753910323253</v>
      </c>
      <c r="N256" s="183">
        <f>K256/H256</f>
        <v>0.77149823957704267</v>
      </c>
      <c r="V256" s="15"/>
      <c r="W256" s="15"/>
      <c r="X256" s="15"/>
      <c r="Y256" s="15"/>
    </row>
    <row r="257" spans="1:25" ht="12.75" customHeight="1" x14ac:dyDescent="0.2">
      <c r="A257" s="774" t="s">
        <v>49</v>
      </c>
      <c r="B257" s="769" t="s">
        <v>50</v>
      </c>
      <c r="C257" s="770"/>
      <c r="D257" s="184">
        <v>178963</v>
      </c>
      <c r="E257" s="215">
        <v>72993</v>
      </c>
      <c r="F257" s="186">
        <f>D257/E257</f>
        <v>2.4517830476895046</v>
      </c>
      <c r="G257" s="187">
        <v>153797</v>
      </c>
      <c r="H257" s="187">
        <v>67791</v>
      </c>
      <c r="I257" s="188">
        <f t="shared" si="117"/>
        <v>0.85937875426764188</v>
      </c>
      <c r="J257" s="188">
        <f t="shared" ref="J257:J262" si="119">+H257/E257</f>
        <v>0.92873289219514199</v>
      </c>
      <c r="K257" s="187">
        <v>52615</v>
      </c>
      <c r="L257" s="187">
        <v>48927</v>
      </c>
      <c r="M257" s="188">
        <f t="shared" si="118"/>
        <v>0.72082254462756701</v>
      </c>
      <c r="N257" s="189">
        <f t="shared" ref="N257:N262" si="120">K257/H257</f>
        <v>0.77613547521057369</v>
      </c>
      <c r="V257" s="15"/>
      <c r="W257" s="15"/>
      <c r="X257" s="15"/>
      <c r="Y257" s="15"/>
    </row>
    <row r="258" spans="1:25" ht="12.75" customHeight="1" x14ac:dyDescent="0.2">
      <c r="A258" s="775"/>
      <c r="B258" s="777" t="s">
        <v>49</v>
      </c>
      <c r="C258" s="190" t="s">
        <v>51</v>
      </c>
      <c r="D258" s="191">
        <v>149713</v>
      </c>
      <c r="E258" s="216">
        <v>68394</v>
      </c>
      <c r="F258" s="186">
        <f t="shared" ref="F258:F262" si="121">D258/E258</f>
        <v>2.1889785653712313</v>
      </c>
      <c r="G258" s="194">
        <v>128944</v>
      </c>
      <c r="H258" s="194">
        <v>63458</v>
      </c>
      <c r="I258" s="195">
        <f t="shared" si="117"/>
        <v>0.86127457201445434</v>
      </c>
      <c r="J258" s="195">
        <f t="shared" si="119"/>
        <v>0.92782992660174868</v>
      </c>
      <c r="K258" s="194">
        <v>49745</v>
      </c>
      <c r="L258" s="194">
        <v>44744</v>
      </c>
      <c r="M258" s="195">
        <f t="shared" si="118"/>
        <v>0.72732988273825194</v>
      </c>
      <c r="N258" s="196">
        <f t="shared" si="120"/>
        <v>0.78390431466481769</v>
      </c>
      <c r="V258" s="15"/>
      <c r="W258" s="15"/>
      <c r="X258" s="15"/>
      <c r="Y258" s="15"/>
    </row>
    <row r="259" spans="1:25" ht="12.75" customHeight="1" x14ac:dyDescent="0.2">
      <c r="A259" s="775"/>
      <c r="B259" s="778"/>
      <c r="C259" s="197" t="s">
        <v>52</v>
      </c>
      <c r="D259" s="198">
        <v>29250</v>
      </c>
      <c r="E259" s="217">
        <v>14060</v>
      </c>
      <c r="F259" s="186">
        <f t="shared" si="121"/>
        <v>2.0803698435277385</v>
      </c>
      <c r="G259" s="201">
        <v>24853</v>
      </c>
      <c r="H259" s="201">
        <v>12639</v>
      </c>
      <c r="I259" s="202">
        <f t="shared" si="117"/>
        <v>0.8496752136752137</v>
      </c>
      <c r="J259" s="202">
        <f t="shared" si="119"/>
        <v>0.89893314366998578</v>
      </c>
      <c r="K259" s="201">
        <v>5044</v>
      </c>
      <c r="L259" s="201">
        <v>4474</v>
      </c>
      <c r="M259" s="202">
        <f t="shared" si="118"/>
        <v>0.35874822190611666</v>
      </c>
      <c r="N259" s="203">
        <f t="shared" si="120"/>
        <v>0.39908220587071763</v>
      </c>
      <c r="V259" s="15"/>
      <c r="W259" s="15"/>
      <c r="X259" s="15"/>
      <c r="Y259" s="15"/>
    </row>
    <row r="260" spans="1:25" ht="12.75" customHeight="1" x14ac:dyDescent="0.2">
      <c r="A260" s="775"/>
      <c r="B260" s="769" t="s">
        <v>53</v>
      </c>
      <c r="C260" s="770"/>
      <c r="D260" s="184">
        <v>34661</v>
      </c>
      <c r="E260" s="215">
        <v>27437</v>
      </c>
      <c r="F260" s="186">
        <f t="shared" si="121"/>
        <v>1.2632940919196705</v>
      </c>
      <c r="G260" s="187">
        <v>28604</v>
      </c>
      <c r="H260" s="187">
        <v>23529</v>
      </c>
      <c r="I260" s="188">
        <f t="shared" si="117"/>
        <v>0.8252502812959811</v>
      </c>
      <c r="J260" s="188">
        <f t="shared" si="119"/>
        <v>0.8575646025440099</v>
      </c>
      <c r="K260" s="187">
        <v>16445</v>
      </c>
      <c r="L260" s="187">
        <v>14637</v>
      </c>
      <c r="M260" s="188">
        <f t="shared" si="118"/>
        <v>0.59937310930495313</v>
      </c>
      <c r="N260" s="189">
        <f t="shared" si="120"/>
        <v>0.69892473118279574</v>
      </c>
      <c r="V260" s="15"/>
      <c r="W260" s="15"/>
      <c r="X260" s="15"/>
      <c r="Y260" s="15"/>
    </row>
    <row r="261" spans="1:25" ht="12.75" customHeight="1" x14ac:dyDescent="0.2">
      <c r="A261" s="775"/>
      <c r="B261" s="777" t="s">
        <v>49</v>
      </c>
      <c r="C261" s="190" t="s">
        <v>51</v>
      </c>
      <c r="D261" s="191">
        <v>33574</v>
      </c>
      <c r="E261" s="216">
        <v>26818</v>
      </c>
      <c r="F261" s="186">
        <f t="shared" si="121"/>
        <v>1.2519203520023865</v>
      </c>
      <c r="G261" s="194">
        <v>27707</v>
      </c>
      <c r="H261" s="194">
        <v>22981</v>
      </c>
      <c r="I261" s="195">
        <f t="shared" si="117"/>
        <v>0.82525168284982431</v>
      </c>
      <c r="J261" s="195">
        <f t="shared" si="119"/>
        <v>0.85692445372510995</v>
      </c>
      <c r="K261" s="194">
        <v>16041</v>
      </c>
      <c r="L261" s="194">
        <v>14251</v>
      </c>
      <c r="M261" s="195">
        <f t="shared" si="118"/>
        <v>0.59814303825788651</v>
      </c>
      <c r="N261" s="196">
        <f t="shared" si="120"/>
        <v>0.69801140072233581</v>
      </c>
      <c r="V261" s="15"/>
      <c r="W261" s="15"/>
      <c r="X261" s="15"/>
      <c r="Y261" s="15"/>
    </row>
    <row r="262" spans="1:25" ht="12.75" customHeight="1" thickBot="1" x14ac:dyDescent="0.25">
      <c r="A262" s="776"/>
      <c r="B262" s="779"/>
      <c r="C262" s="218" t="s">
        <v>52</v>
      </c>
      <c r="D262" s="219">
        <v>1087</v>
      </c>
      <c r="E262" s="220">
        <v>884</v>
      </c>
      <c r="F262" s="718">
        <f t="shared" si="121"/>
        <v>1.2296380090497738</v>
      </c>
      <c r="G262" s="222">
        <v>897</v>
      </c>
      <c r="H262" s="222">
        <v>761</v>
      </c>
      <c r="I262" s="223">
        <f t="shared" si="117"/>
        <v>0.82520699172033118</v>
      </c>
      <c r="J262" s="223">
        <f t="shared" si="119"/>
        <v>0.86085972850678738</v>
      </c>
      <c r="K262" s="222">
        <v>448</v>
      </c>
      <c r="L262" s="222">
        <v>398</v>
      </c>
      <c r="M262" s="223">
        <f t="shared" si="118"/>
        <v>0.50678733031674206</v>
      </c>
      <c r="N262" s="224">
        <f t="shared" si="120"/>
        <v>0.58869908015768724</v>
      </c>
      <c r="V262" s="15"/>
      <c r="W262" s="15"/>
      <c r="X262" s="15"/>
      <c r="Y262" s="15"/>
    </row>
    <row r="263" spans="1:25" ht="14.25" thickTop="1" thickBot="1" x14ac:dyDescent="0.25">
      <c r="A263" s="16" t="s">
        <v>55</v>
      </c>
      <c r="B263" s="226"/>
      <c r="C263" s="226"/>
      <c r="D263" s="226"/>
      <c r="E263" s="226"/>
      <c r="F263" s="226"/>
      <c r="G263" s="226"/>
      <c r="H263" s="226"/>
      <c r="I263" s="226"/>
      <c r="J263" s="226"/>
      <c r="K263" s="226"/>
      <c r="L263" s="226"/>
      <c r="M263" s="226"/>
      <c r="N263" s="226"/>
      <c r="V263" s="15"/>
      <c r="W263" s="15"/>
      <c r="X263" s="15"/>
      <c r="Y263" s="15"/>
    </row>
    <row r="264" spans="1:25" ht="13.5" thickBot="1" x14ac:dyDescent="0.25">
      <c r="A264" s="229" t="s">
        <v>66</v>
      </c>
      <c r="B264" s="230"/>
      <c r="C264" s="230"/>
      <c r="D264" s="230"/>
      <c r="E264" s="230"/>
      <c r="F264" s="230"/>
      <c r="G264" s="230"/>
      <c r="H264" s="230"/>
      <c r="I264" s="230"/>
      <c r="J264" s="230"/>
      <c r="K264" s="230"/>
      <c r="L264" s="230"/>
      <c r="M264" s="230"/>
      <c r="N264" s="231"/>
      <c r="V264" s="15"/>
      <c r="W264" s="15"/>
      <c r="X264" s="15"/>
      <c r="Y264" s="15"/>
    </row>
    <row r="265" spans="1:25" ht="12.75" customHeight="1" thickBot="1" x14ac:dyDescent="0.25">
      <c r="A265" s="791" t="s">
        <v>6</v>
      </c>
      <c r="B265" s="792"/>
      <c r="C265" s="792"/>
      <c r="D265" s="792"/>
      <c r="E265" s="792"/>
      <c r="F265" s="792"/>
      <c r="G265" s="792"/>
      <c r="H265" s="792"/>
      <c r="I265" s="792"/>
      <c r="J265" s="792"/>
      <c r="K265" s="792"/>
      <c r="L265" s="792"/>
      <c r="M265" s="792"/>
      <c r="N265" s="793"/>
      <c r="V265" s="15"/>
      <c r="W265" s="15"/>
      <c r="X265" s="15"/>
      <c r="Y265" s="15"/>
    </row>
    <row r="266" spans="1:25" ht="12.75" customHeight="1" x14ac:dyDescent="0.2">
      <c r="A266" s="175" t="s">
        <v>48</v>
      </c>
      <c r="B266" s="176"/>
      <c r="C266" s="177"/>
      <c r="D266" s="234">
        <v>3860</v>
      </c>
      <c r="E266" s="235">
        <v>3635</v>
      </c>
      <c r="F266" s="236">
        <f t="shared" ref="F266:F271" si="122">+D266/E266</f>
        <v>1.061898211829436</v>
      </c>
      <c r="G266" s="235">
        <v>3376</v>
      </c>
      <c r="H266" s="237">
        <v>3262</v>
      </c>
      <c r="I266" s="238">
        <f t="shared" ref="I266:J279" si="123">+G266/D266</f>
        <v>0.87461139896373052</v>
      </c>
      <c r="J266" s="238">
        <f t="shared" si="123"/>
        <v>0.89738651994497942</v>
      </c>
      <c r="K266" s="235">
        <v>3022</v>
      </c>
      <c r="L266" s="237">
        <v>2760</v>
      </c>
      <c r="M266" s="238">
        <f t="shared" ref="M266:M271" si="124">+K266/E266</f>
        <v>0.83136176066024758</v>
      </c>
      <c r="N266" s="239">
        <v>0.92642550582464744</v>
      </c>
      <c r="V266" s="15"/>
      <c r="W266" s="15"/>
      <c r="X266" s="15"/>
      <c r="Y266" s="15"/>
    </row>
    <row r="267" spans="1:25" ht="12.75" customHeight="1" x14ac:dyDescent="0.2">
      <c r="A267" s="774" t="s">
        <v>49</v>
      </c>
      <c r="B267" s="769" t="s">
        <v>50</v>
      </c>
      <c r="C267" s="770"/>
      <c r="D267" s="240">
        <v>2351</v>
      </c>
      <c r="E267" s="241">
        <v>2183</v>
      </c>
      <c r="F267" s="242">
        <f t="shared" si="122"/>
        <v>1.0769583142464498</v>
      </c>
      <c r="G267" s="243">
        <v>2019</v>
      </c>
      <c r="H267" s="241">
        <v>1923</v>
      </c>
      <c r="I267" s="244">
        <f t="shared" si="123"/>
        <v>0.85878349638451723</v>
      </c>
      <c r="J267" s="244">
        <f t="shared" si="123"/>
        <v>0.88089784699954188</v>
      </c>
      <c r="K267" s="243">
        <v>1813</v>
      </c>
      <c r="L267" s="243">
        <v>1605</v>
      </c>
      <c r="M267" s="244">
        <f t="shared" si="124"/>
        <v>0.83050847457627119</v>
      </c>
      <c r="N267" s="245">
        <v>0.94279771190847639</v>
      </c>
      <c r="V267" s="15"/>
      <c r="W267" s="15"/>
      <c r="X267" s="15"/>
      <c r="Y267" s="15"/>
    </row>
    <row r="268" spans="1:25" ht="12.75" customHeight="1" x14ac:dyDescent="0.2">
      <c r="A268" s="775"/>
      <c r="B268" s="777" t="s">
        <v>49</v>
      </c>
      <c r="C268" s="190" t="s">
        <v>51</v>
      </c>
      <c r="D268" s="246">
        <v>2213</v>
      </c>
      <c r="E268" s="247">
        <v>2054</v>
      </c>
      <c r="F268" s="248">
        <f t="shared" si="122"/>
        <v>1.0774099318403116</v>
      </c>
      <c r="G268" s="249">
        <v>1916</v>
      </c>
      <c r="H268" s="247">
        <v>1821</v>
      </c>
      <c r="I268" s="250">
        <f t="shared" si="123"/>
        <v>0.8657930411206507</v>
      </c>
      <c r="J268" s="250">
        <f t="shared" si="123"/>
        <v>0.88656280428432332</v>
      </c>
      <c r="K268" s="249">
        <v>1711</v>
      </c>
      <c r="L268" s="249">
        <v>1502</v>
      </c>
      <c r="M268" s="250">
        <f t="shared" si="124"/>
        <v>0.83300876338851026</v>
      </c>
      <c r="N268" s="251">
        <v>0.93959362987369577</v>
      </c>
      <c r="V268" s="15"/>
      <c r="W268" s="15"/>
      <c r="X268" s="15"/>
      <c r="Y268" s="15"/>
    </row>
    <row r="269" spans="1:25" ht="12.75" customHeight="1" x14ac:dyDescent="0.2">
      <c r="A269" s="775"/>
      <c r="B269" s="778"/>
      <c r="C269" s="197" t="s">
        <v>52</v>
      </c>
      <c r="D269" s="252">
        <v>138</v>
      </c>
      <c r="E269" s="253">
        <v>138</v>
      </c>
      <c r="F269" s="254">
        <f t="shared" si="122"/>
        <v>1</v>
      </c>
      <c r="G269" s="255">
        <v>103</v>
      </c>
      <c r="H269" s="253">
        <v>103</v>
      </c>
      <c r="I269" s="256">
        <f t="shared" si="123"/>
        <v>0.74637681159420288</v>
      </c>
      <c r="J269" s="256">
        <f t="shared" si="123"/>
        <v>0.74637681159420288</v>
      </c>
      <c r="K269" s="255">
        <v>103</v>
      </c>
      <c r="L269" s="255">
        <v>103</v>
      </c>
      <c r="M269" s="256">
        <f t="shared" si="124"/>
        <v>0.74637681159420288</v>
      </c>
      <c r="N269" s="257">
        <v>1</v>
      </c>
      <c r="V269" s="15"/>
      <c r="W269" s="15"/>
      <c r="X269" s="15"/>
      <c r="Y269" s="15"/>
    </row>
    <row r="270" spans="1:25" ht="12.75" customHeight="1" x14ac:dyDescent="0.2">
      <c r="A270" s="775"/>
      <c r="B270" s="769" t="s">
        <v>53</v>
      </c>
      <c r="C270" s="770"/>
      <c r="D270" s="240">
        <v>1509</v>
      </c>
      <c r="E270" s="241">
        <v>1482</v>
      </c>
      <c r="F270" s="242">
        <f t="shared" si="122"/>
        <v>1.0182186234817814</v>
      </c>
      <c r="G270" s="243">
        <v>1357</v>
      </c>
      <c r="H270" s="241">
        <v>1350</v>
      </c>
      <c r="I270" s="244">
        <f t="shared" si="123"/>
        <v>0.89927104042412198</v>
      </c>
      <c r="J270" s="244">
        <f t="shared" si="123"/>
        <v>0.91093117408906887</v>
      </c>
      <c r="K270" s="243">
        <v>1218</v>
      </c>
      <c r="L270" s="243">
        <v>1155</v>
      </c>
      <c r="M270" s="244">
        <f t="shared" si="124"/>
        <v>0.82186234817813764</v>
      </c>
      <c r="N270" s="245">
        <v>0.90222222222222226</v>
      </c>
      <c r="V270" s="15"/>
      <c r="W270" s="15"/>
      <c r="X270" s="15"/>
      <c r="Y270" s="15"/>
    </row>
    <row r="271" spans="1:25" ht="12.75" customHeight="1" x14ac:dyDescent="0.2">
      <c r="A271" s="775"/>
      <c r="B271" s="777" t="s">
        <v>49</v>
      </c>
      <c r="C271" s="190" t="s">
        <v>51</v>
      </c>
      <c r="D271" s="246">
        <v>1509</v>
      </c>
      <c r="E271" s="247">
        <v>1482</v>
      </c>
      <c r="F271" s="248">
        <f t="shared" si="122"/>
        <v>1.0182186234817814</v>
      </c>
      <c r="G271" s="249">
        <v>1357</v>
      </c>
      <c r="H271" s="247">
        <v>1350</v>
      </c>
      <c r="I271" s="250">
        <f t="shared" si="123"/>
        <v>0.89927104042412198</v>
      </c>
      <c r="J271" s="250">
        <f t="shared" si="123"/>
        <v>0.91093117408906887</v>
      </c>
      <c r="K271" s="249">
        <v>1218</v>
      </c>
      <c r="L271" s="249">
        <v>1155</v>
      </c>
      <c r="M271" s="250">
        <f t="shared" si="124"/>
        <v>0.82186234817813764</v>
      </c>
      <c r="N271" s="251">
        <v>0.90222222222222226</v>
      </c>
      <c r="V271" s="15"/>
      <c r="W271" s="15"/>
      <c r="X271" s="15"/>
      <c r="Y271" s="15"/>
    </row>
    <row r="272" spans="1:25" ht="12.75" customHeight="1" thickBot="1" x14ac:dyDescent="0.25">
      <c r="A272" s="785"/>
      <c r="B272" s="780"/>
      <c r="C272" s="204" t="s">
        <v>52</v>
      </c>
      <c r="D272" s="258">
        <v>0</v>
      </c>
      <c r="E272" s="259">
        <v>0</v>
      </c>
      <c r="F272" s="260" t="s">
        <v>67</v>
      </c>
      <c r="G272" s="261">
        <v>0</v>
      </c>
      <c r="H272" s="259">
        <v>0</v>
      </c>
      <c r="I272" s="262" t="s">
        <v>67</v>
      </c>
      <c r="J272" s="262" t="s">
        <v>67</v>
      </c>
      <c r="K272" s="261">
        <v>0</v>
      </c>
      <c r="L272" s="261">
        <v>0</v>
      </c>
      <c r="M272" s="262" t="s">
        <v>67</v>
      </c>
      <c r="N272" s="263" t="s">
        <v>67</v>
      </c>
      <c r="V272" s="15" t="s">
        <v>61</v>
      </c>
      <c r="W272" s="15" t="s">
        <v>57</v>
      </c>
      <c r="X272" s="15"/>
      <c r="Y272" s="15"/>
    </row>
    <row r="273" spans="1:27" ht="12.75" customHeight="1" thickBot="1" x14ac:dyDescent="0.25">
      <c r="A273" s="791" t="s">
        <v>7</v>
      </c>
      <c r="B273" s="792"/>
      <c r="C273" s="792"/>
      <c r="D273" s="792"/>
      <c r="E273" s="792"/>
      <c r="F273" s="792"/>
      <c r="G273" s="792"/>
      <c r="H273" s="792"/>
      <c r="I273" s="792"/>
      <c r="J273" s="792"/>
      <c r="K273" s="792"/>
      <c r="L273" s="792"/>
      <c r="M273" s="792"/>
      <c r="N273" s="793"/>
      <c r="V273" s="15">
        <v>56.852116997340971</v>
      </c>
      <c r="W273" s="15">
        <v>56.852116997340971</v>
      </c>
      <c r="X273" s="15"/>
      <c r="Y273" s="15"/>
    </row>
    <row r="274" spans="1:27" ht="12.75" customHeight="1" x14ac:dyDescent="0.2">
      <c r="A274" s="175" t="s">
        <v>48</v>
      </c>
      <c r="B274" s="176"/>
      <c r="C274" s="177"/>
      <c r="D274" s="234">
        <v>5154</v>
      </c>
      <c r="E274" s="235">
        <v>4843</v>
      </c>
      <c r="F274" s="236">
        <f t="shared" ref="F274:F279" si="125">D274/E274</f>
        <v>1.0642163947966137</v>
      </c>
      <c r="G274" s="235">
        <v>5451</v>
      </c>
      <c r="H274" s="237">
        <v>4396</v>
      </c>
      <c r="I274" s="238">
        <f t="shared" ref="I274:I279" si="126">G274/D274</f>
        <v>1.0576251455180443</v>
      </c>
      <c r="J274" s="238">
        <f t="shared" si="123"/>
        <v>0.90770183770390256</v>
      </c>
      <c r="K274" s="235">
        <v>4174</v>
      </c>
      <c r="L274" s="237">
        <v>3694</v>
      </c>
      <c r="M274" s="238">
        <f t="shared" ref="M274:M279" si="127">K274/E274</f>
        <v>0.86186248193268633</v>
      </c>
      <c r="N274" s="239">
        <v>0.94949954504094636</v>
      </c>
      <c r="X274" s="15">
        <v>43.147883002659029</v>
      </c>
      <c r="Y274" s="15">
        <v>100</v>
      </c>
      <c r="Z274" s="15"/>
      <c r="AA274" s="15"/>
    </row>
    <row r="275" spans="1:27" ht="12.75" customHeight="1" x14ac:dyDescent="0.2">
      <c r="A275" s="774" t="s">
        <v>49</v>
      </c>
      <c r="B275" s="769" t="s">
        <v>50</v>
      </c>
      <c r="C275" s="770"/>
      <c r="D275" s="240">
        <v>3311</v>
      </c>
      <c r="E275" s="241">
        <v>3079</v>
      </c>
      <c r="F275" s="242">
        <f t="shared" si="125"/>
        <v>1.0753491393309516</v>
      </c>
      <c r="G275" s="243">
        <v>2740</v>
      </c>
      <c r="H275" s="241">
        <v>2735</v>
      </c>
      <c r="I275" s="244">
        <f t="shared" si="126"/>
        <v>0.82754454847478098</v>
      </c>
      <c r="J275" s="244">
        <f t="shared" si="123"/>
        <v>0.88827541409548549</v>
      </c>
      <c r="K275" s="243">
        <v>2533</v>
      </c>
      <c r="L275" s="243">
        <v>2189</v>
      </c>
      <c r="M275" s="244">
        <f t="shared" si="127"/>
        <v>0.82266969795388112</v>
      </c>
      <c r="N275" s="245">
        <v>0.92614259597806214</v>
      </c>
      <c r="X275" s="15">
        <v>100</v>
      </c>
      <c r="Y275" s="15"/>
      <c r="Z275" s="15"/>
      <c r="AA275" s="15"/>
    </row>
    <row r="276" spans="1:27" ht="12.75" customHeight="1" x14ac:dyDescent="0.2">
      <c r="A276" s="775"/>
      <c r="B276" s="777" t="s">
        <v>49</v>
      </c>
      <c r="C276" s="190" t="s">
        <v>51</v>
      </c>
      <c r="D276" s="246">
        <v>3197</v>
      </c>
      <c r="E276" s="247">
        <v>2970</v>
      </c>
      <c r="F276" s="248">
        <f t="shared" si="125"/>
        <v>1.0764309764309765</v>
      </c>
      <c r="G276" s="249">
        <v>2782</v>
      </c>
      <c r="H276" s="247">
        <v>2669</v>
      </c>
      <c r="I276" s="250">
        <f t="shared" si="126"/>
        <v>0.87019080387863623</v>
      </c>
      <c r="J276" s="250">
        <f t="shared" si="123"/>
        <v>0.8986531986531987</v>
      </c>
      <c r="K276" s="249">
        <v>2465</v>
      </c>
      <c r="L276" s="249">
        <v>2121</v>
      </c>
      <c r="M276" s="250">
        <f t="shared" si="127"/>
        <v>0.82996632996633002</v>
      </c>
      <c r="N276" s="251">
        <v>0.92356687898089174</v>
      </c>
      <c r="X276" s="15"/>
      <c r="Y276" s="15"/>
      <c r="Z276" s="15"/>
      <c r="AA276" s="15"/>
    </row>
    <row r="277" spans="1:27" ht="12.75" customHeight="1" x14ac:dyDescent="0.2">
      <c r="A277" s="775"/>
      <c r="B277" s="778"/>
      <c r="C277" s="197" t="s">
        <v>52</v>
      </c>
      <c r="D277" s="252">
        <v>114</v>
      </c>
      <c r="E277" s="253">
        <v>114</v>
      </c>
      <c r="F277" s="254">
        <f t="shared" si="125"/>
        <v>1</v>
      </c>
      <c r="G277" s="255">
        <v>68</v>
      </c>
      <c r="H277" s="253">
        <v>68</v>
      </c>
      <c r="I277" s="256">
        <f t="shared" si="126"/>
        <v>0.59649122807017541</v>
      </c>
      <c r="J277" s="256">
        <f t="shared" si="123"/>
        <v>0.59649122807017541</v>
      </c>
      <c r="K277" s="255">
        <v>68</v>
      </c>
      <c r="L277" s="255">
        <v>68</v>
      </c>
      <c r="M277" s="256">
        <f t="shared" si="127"/>
        <v>0.59649122807017541</v>
      </c>
      <c r="N277" s="257">
        <v>1</v>
      </c>
      <c r="X277" s="15"/>
      <c r="Y277" s="15"/>
      <c r="Z277" s="15"/>
      <c r="AA277" s="15"/>
    </row>
    <row r="278" spans="1:27" ht="12.75" customHeight="1" x14ac:dyDescent="0.2">
      <c r="A278" s="775"/>
      <c r="B278" s="769" t="s">
        <v>53</v>
      </c>
      <c r="C278" s="770"/>
      <c r="D278" s="240">
        <v>1843</v>
      </c>
      <c r="E278" s="241">
        <v>1808</v>
      </c>
      <c r="F278" s="242">
        <f t="shared" si="125"/>
        <v>1.019358407079646</v>
      </c>
      <c r="G278" s="243">
        <v>1691</v>
      </c>
      <c r="H278" s="241">
        <v>1675</v>
      </c>
      <c r="I278" s="244">
        <f t="shared" si="126"/>
        <v>0.91752577319587625</v>
      </c>
      <c r="J278" s="244">
        <f t="shared" si="123"/>
        <v>0.92643805309734517</v>
      </c>
      <c r="K278" s="243">
        <v>1652</v>
      </c>
      <c r="L278" s="243">
        <v>1506</v>
      </c>
      <c r="M278" s="244">
        <f t="shared" si="127"/>
        <v>0.91371681415929207</v>
      </c>
      <c r="N278" s="245">
        <v>0.98626865671641795</v>
      </c>
      <c r="X278" s="15"/>
      <c r="Y278" s="15"/>
      <c r="Z278" s="15"/>
      <c r="AA278" s="15"/>
    </row>
    <row r="279" spans="1:27" ht="12.75" customHeight="1" x14ac:dyDescent="0.2">
      <c r="A279" s="775"/>
      <c r="B279" s="777" t="s">
        <v>49</v>
      </c>
      <c r="C279" s="190" t="s">
        <v>51</v>
      </c>
      <c r="D279" s="246">
        <v>1843</v>
      </c>
      <c r="E279" s="247">
        <v>1808</v>
      </c>
      <c r="F279" s="248">
        <f t="shared" si="125"/>
        <v>1.019358407079646</v>
      </c>
      <c r="G279" s="249">
        <v>1691</v>
      </c>
      <c r="H279" s="247">
        <v>1675</v>
      </c>
      <c r="I279" s="250">
        <f t="shared" si="126"/>
        <v>0.91752577319587625</v>
      </c>
      <c r="J279" s="250">
        <f t="shared" si="123"/>
        <v>0.92643805309734517</v>
      </c>
      <c r="K279" s="249">
        <v>1652</v>
      </c>
      <c r="L279" s="249">
        <v>1506</v>
      </c>
      <c r="M279" s="250">
        <f t="shared" si="127"/>
        <v>0.91371681415929207</v>
      </c>
      <c r="N279" s="251">
        <v>0.98626865671641795</v>
      </c>
    </row>
    <row r="280" spans="1:27" ht="12.75" customHeight="1" thickBot="1" x14ac:dyDescent="0.25">
      <c r="A280" s="785"/>
      <c r="B280" s="780"/>
      <c r="C280" s="204" t="s">
        <v>52</v>
      </c>
      <c r="D280" s="258">
        <v>0</v>
      </c>
      <c r="E280" s="259">
        <v>0</v>
      </c>
      <c r="F280" s="260" t="s">
        <v>67</v>
      </c>
      <c r="G280" s="261">
        <v>0</v>
      </c>
      <c r="H280" s="259">
        <v>0</v>
      </c>
      <c r="I280" s="262" t="s">
        <v>67</v>
      </c>
      <c r="J280" s="262" t="s">
        <v>67</v>
      </c>
      <c r="K280" s="261">
        <v>0</v>
      </c>
      <c r="L280" s="261">
        <v>0</v>
      </c>
      <c r="M280" s="262" t="s">
        <v>67</v>
      </c>
      <c r="N280" s="263" t="s">
        <v>67</v>
      </c>
    </row>
    <row r="281" spans="1:27" ht="12.75" customHeight="1" thickBot="1" x14ac:dyDescent="0.25">
      <c r="A281" s="771" t="s">
        <v>8</v>
      </c>
      <c r="B281" s="772"/>
      <c r="C281" s="772"/>
      <c r="D281" s="772"/>
      <c r="E281" s="772"/>
      <c r="F281" s="772"/>
      <c r="G281" s="772"/>
      <c r="H281" s="772"/>
      <c r="I281" s="772"/>
      <c r="J281" s="772"/>
      <c r="K281" s="772"/>
      <c r="L281" s="772"/>
      <c r="M281" s="772"/>
      <c r="N281" s="773"/>
    </row>
    <row r="282" spans="1:27" ht="12.75" customHeight="1" x14ac:dyDescent="0.2">
      <c r="A282" s="175" t="s">
        <v>48</v>
      </c>
      <c r="B282" s="176"/>
      <c r="C282" s="177"/>
      <c r="D282" s="234">
        <v>6215</v>
      </c>
      <c r="E282" s="235">
        <v>5826</v>
      </c>
      <c r="F282" s="236">
        <f t="shared" ref="F282:F287" si="128">D282/E282</f>
        <v>1.0667696532784072</v>
      </c>
      <c r="G282" s="235">
        <v>5439</v>
      </c>
      <c r="H282" s="237">
        <v>5276</v>
      </c>
      <c r="I282" s="238">
        <f t="shared" ref="I282:I287" si="129">G282/D282</f>
        <v>0.87514078841512466</v>
      </c>
      <c r="J282" s="238">
        <f t="shared" ref="J282:J287" si="130">+H282/E282</f>
        <v>0.90559560590456578</v>
      </c>
      <c r="K282" s="235">
        <v>5112</v>
      </c>
      <c r="L282" s="237">
        <v>4400</v>
      </c>
      <c r="M282" s="238">
        <f t="shared" ref="M282:M287" si="131">K282/E282</f>
        <v>0.87744593202883625</v>
      </c>
      <c r="N282" s="239">
        <v>0.96891584533737685</v>
      </c>
    </row>
    <row r="283" spans="1:27" ht="12.75" customHeight="1" x14ac:dyDescent="0.2">
      <c r="A283" s="774" t="s">
        <v>49</v>
      </c>
      <c r="B283" s="769" t="s">
        <v>50</v>
      </c>
      <c r="C283" s="770"/>
      <c r="D283" s="240">
        <v>3778</v>
      </c>
      <c r="E283" s="241">
        <v>3487</v>
      </c>
      <c r="F283" s="242">
        <f t="shared" si="128"/>
        <v>1.083452824777746</v>
      </c>
      <c r="G283" s="243">
        <v>3171</v>
      </c>
      <c r="H283" s="241">
        <v>3057</v>
      </c>
      <c r="I283" s="244">
        <f t="shared" si="129"/>
        <v>0.83933298041291693</v>
      </c>
      <c r="J283" s="244">
        <f t="shared" si="130"/>
        <v>0.87668482936621739</v>
      </c>
      <c r="K283" s="243">
        <v>2922</v>
      </c>
      <c r="L283" s="243">
        <v>2467</v>
      </c>
      <c r="M283" s="244">
        <f t="shared" si="131"/>
        <v>0.83796960137654142</v>
      </c>
      <c r="N283" s="245">
        <v>0.95583905789990187</v>
      </c>
    </row>
    <row r="284" spans="1:27" ht="12.75" customHeight="1" x14ac:dyDescent="0.2">
      <c r="A284" s="775"/>
      <c r="B284" s="777" t="s">
        <v>49</v>
      </c>
      <c r="C284" s="190" t="s">
        <v>51</v>
      </c>
      <c r="D284" s="246">
        <v>3700</v>
      </c>
      <c r="E284" s="247">
        <v>3412</v>
      </c>
      <c r="F284" s="248">
        <f t="shared" si="128"/>
        <v>1.0844079718640094</v>
      </c>
      <c r="G284" s="249">
        <v>3112</v>
      </c>
      <c r="H284" s="247">
        <v>2998</v>
      </c>
      <c r="I284" s="250">
        <f t="shared" si="129"/>
        <v>0.84108108108108104</v>
      </c>
      <c r="J284" s="250">
        <f t="shared" si="130"/>
        <v>0.87866354044548656</v>
      </c>
      <c r="K284" s="249">
        <v>2863</v>
      </c>
      <c r="L284" s="249">
        <v>2416</v>
      </c>
      <c r="M284" s="250">
        <f t="shared" si="131"/>
        <v>0.83909730363423207</v>
      </c>
      <c r="N284" s="251">
        <v>0.95496997998665778</v>
      </c>
    </row>
    <row r="285" spans="1:27" ht="12.75" customHeight="1" x14ac:dyDescent="0.2">
      <c r="A285" s="775"/>
      <c r="B285" s="778"/>
      <c r="C285" s="197" t="s">
        <v>52</v>
      </c>
      <c r="D285" s="252">
        <v>78</v>
      </c>
      <c r="E285" s="253">
        <v>78</v>
      </c>
      <c r="F285" s="254">
        <f t="shared" si="128"/>
        <v>1</v>
      </c>
      <c r="G285" s="255">
        <v>59</v>
      </c>
      <c r="H285" s="253">
        <v>59</v>
      </c>
      <c r="I285" s="256">
        <f t="shared" si="129"/>
        <v>0.75641025641025639</v>
      </c>
      <c r="J285" s="256">
        <f t="shared" si="130"/>
        <v>0.75641025641025639</v>
      </c>
      <c r="K285" s="255">
        <v>59</v>
      </c>
      <c r="L285" s="255">
        <v>51</v>
      </c>
      <c r="M285" s="256">
        <f t="shared" si="131"/>
        <v>0.75641025641025639</v>
      </c>
      <c r="N285" s="257">
        <v>1</v>
      </c>
    </row>
    <row r="286" spans="1:27" ht="12.75" customHeight="1" x14ac:dyDescent="0.2">
      <c r="A286" s="775"/>
      <c r="B286" s="769" t="s">
        <v>53</v>
      </c>
      <c r="C286" s="770"/>
      <c r="D286" s="240">
        <v>2437</v>
      </c>
      <c r="E286" s="241">
        <v>2380</v>
      </c>
      <c r="F286" s="242">
        <f t="shared" si="128"/>
        <v>1.0239495798319327</v>
      </c>
      <c r="G286" s="243">
        <v>2268</v>
      </c>
      <c r="H286" s="241">
        <v>2236</v>
      </c>
      <c r="I286" s="244">
        <f t="shared" si="129"/>
        <v>0.93065244152646698</v>
      </c>
      <c r="J286" s="244">
        <f t="shared" si="130"/>
        <v>0.93949579831932772</v>
      </c>
      <c r="K286" s="243">
        <v>2202</v>
      </c>
      <c r="L286" s="243">
        <v>1935</v>
      </c>
      <c r="M286" s="244">
        <f t="shared" si="131"/>
        <v>0.92521008403361349</v>
      </c>
      <c r="N286" s="245">
        <v>0.98479427549194987</v>
      </c>
    </row>
    <row r="287" spans="1:27" ht="12.75" customHeight="1" x14ac:dyDescent="0.2">
      <c r="A287" s="775"/>
      <c r="B287" s="777" t="s">
        <v>49</v>
      </c>
      <c r="C287" s="190" t="s">
        <v>51</v>
      </c>
      <c r="D287" s="246">
        <v>2437</v>
      </c>
      <c r="E287" s="247">
        <v>2380</v>
      </c>
      <c r="F287" s="248">
        <f t="shared" si="128"/>
        <v>1.0239495798319327</v>
      </c>
      <c r="G287" s="249">
        <v>2268</v>
      </c>
      <c r="H287" s="247">
        <v>2236</v>
      </c>
      <c r="I287" s="250">
        <f t="shared" si="129"/>
        <v>0.93065244152646698</v>
      </c>
      <c r="J287" s="250">
        <f t="shared" si="130"/>
        <v>0.93949579831932772</v>
      </c>
      <c r="K287" s="249">
        <v>2202</v>
      </c>
      <c r="L287" s="249">
        <v>1935</v>
      </c>
      <c r="M287" s="250">
        <f t="shared" si="131"/>
        <v>0.92521008403361349</v>
      </c>
      <c r="N287" s="251">
        <v>0.98479427549194987</v>
      </c>
    </row>
    <row r="288" spans="1:27" ht="12.75" customHeight="1" thickBot="1" x14ac:dyDescent="0.25">
      <c r="A288" s="785"/>
      <c r="B288" s="780"/>
      <c r="C288" s="204" t="s">
        <v>52</v>
      </c>
      <c r="D288" s="258">
        <v>0</v>
      </c>
      <c r="E288" s="259">
        <v>0</v>
      </c>
      <c r="F288" s="260" t="s">
        <v>67</v>
      </c>
      <c r="G288" s="261">
        <v>0</v>
      </c>
      <c r="H288" s="259">
        <v>0</v>
      </c>
      <c r="I288" s="262" t="s">
        <v>67</v>
      </c>
      <c r="J288" s="262" t="s">
        <v>67</v>
      </c>
      <c r="K288" s="261">
        <v>0</v>
      </c>
      <c r="L288" s="261">
        <v>0</v>
      </c>
      <c r="M288" s="262" t="s">
        <v>67</v>
      </c>
      <c r="N288" s="263" t="s">
        <v>67</v>
      </c>
    </row>
    <row r="289" spans="1:14" ht="12.75" customHeight="1" thickBot="1" x14ac:dyDescent="0.25">
      <c r="A289" s="771" t="s">
        <v>9</v>
      </c>
      <c r="B289" s="772"/>
      <c r="C289" s="772"/>
      <c r="D289" s="772"/>
      <c r="E289" s="772"/>
      <c r="F289" s="772"/>
      <c r="G289" s="772"/>
      <c r="H289" s="772"/>
      <c r="I289" s="772"/>
      <c r="J289" s="772"/>
      <c r="K289" s="772"/>
      <c r="L289" s="772"/>
      <c r="M289" s="772"/>
      <c r="N289" s="773"/>
    </row>
    <row r="290" spans="1:14" ht="12.75" customHeight="1" x14ac:dyDescent="0.2">
      <c r="A290" s="175" t="s">
        <v>48</v>
      </c>
      <c r="B290" s="176"/>
      <c r="C290" s="177"/>
      <c r="D290" s="234">
        <v>8715</v>
      </c>
      <c r="E290" s="235">
        <v>8242</v>
      </c>
      <c r="F290" s="236">
        <v>1.0573889832564911</v>
      </c>
      <c r="G290" s="235">
        <v>7779</v>
      </c>
      <c r="H290" s="237">
        <v>7570</v>
      </c>
      <c r="I290" s="238">
        <v>0.89259896729776245</v>
      </c>
      <c r="J290" s="238">
        <v>0.91846639165251154</v>
      </c>
      <c r="K290" s="235">
        <v>7319</v>
      </c>
      <c r="L290" s="237">
        <v>6592</v>
      </c>
      <c r="M290" s="238">
        <v>0.88801261829653</v>
      </c>
      <c r="N290" s="239">
        <v>0.96684280052840155</v>
      </c>
    </row>
    <row r="291" spans="1:14" ht="12.75" customHeight="1" x14ac:dyDescent="0.2">
      <c r="A291" s="774" t="s">
        <v>49</v>
      </c>
      <c r="B291" s="769" t="s">
        <v>50</v>
      </c>
      <c r="C291" s="770"/>
      <c r="D291" s="240">
        <v>4365</v>
      </c>
      <c r="E291" s="241">
        <v>4025</v>
      </c>
      <c r="F291" s="242">
        <v>1.0844720496894409</v>
      </c>
      <c r="G291" s="243">
        <v>3733</v>
      </c>
      <c r="H291" s="241">
        <v>3579</v>
      </c>
      <c r="I291" s="244">
        <v>0.85521191294387167</v>
      </c>
      <c r="J291" s="244">
        <v>0.88919254658385094</v>
      </c>
      <c r="K291" s="243">
        <v>3412</v>
      </c>
      <c r="L291" s="243">
        <v>2985</v>
      </c>
      <c r="M291" s="244">
        <v>0.8477018633540373</v>
      </c>
      <c r="N291" s="245">
        <v>0.95333892148644872</v>
      </c>
    </row>
    <row r="292" spans="1:14" ht="12.75" customHeight="1" x14ac:dyDescent="0.2">
      <c r="A292" s="775"/>
      <c r="B292" s="777" t="s">
        <v>49</v>
      </c>
      <c r="C292" s="190" t="s">
        <v>51</v>
      </c>
      <c r="D292" s="246">
        <v>4309</v>
      </c>
      <c r="E292" s="247">
        <v>3982</v>
      </c>
      <c r="F292" s="248">
        <v>1.082119537920643</v>
      </c>
      <c r="G292" s="249">
        <v>3692</v>
      </c>
      <c r="H292" s="247">
        <v>3546</v>
      </c>
      <c r="I292" s="250">
        <v>0.8568113251334416</v>
      </c>
      <c r="J292" s="250">
        <v>0.89050728277247615</v>
      </c>
      <c r="K292" s="249">
        <v>3378</v>
      </c>
      <c r="L292" s="249">
        <v>2949</v>
      </c>
      <c r="M292" s="250">
        <v>0.84831742842792568</v>
      </c>
      <c r="N292" s="251">
        <v>0.95262267343485618</v>
      </c>
    </row>
    <row r="293" spans="1:14" ht="12.75" customHeight="1" x14ac:dyDescent="0.2">
      <c r="A293" s="775"/>
      <c r="B293" s="778"/>
      <c r="C293" s="197" t="s">
        <v>52</v>
      </c>
      <c r="D293" s="252">
        <v>56</v>
      </c>
      <c r="E293" s="253">
        <v>56</v>
      </c>
      <c r="F293" s="254">
        <v>1</v>
      </c>
      <c r="G293" s="255">
        <v>41</v>
      </c>
      <c r="H293" s="253">
        <v>41</v>
      </c>
      <c r="I293" s="256">
        <v>0.7321428571428571</v>
      </c>
      <c r="J293" s="256">
        <v>0.7321428571428571</v>
      </c>
      <c r="K293" s="255">
        <v>41</v>
      </c>
      <c r="L293" s="255">
        <v>36</v>
      </c>
      <c r="M293" s="256">
        <v>0.7321428571428571</v>
      </c>
      <c r="N293" s="257">
        <v>1</v>
      </c>
    </row>
    <row r="294" spans="1:14" ht="12.75" customHeight="1" x14ac:dyDescent="0.2">
      <c r="A294" s="775"/>
      <c r="B294" s="769" t="s">
        <v>53</v>
      </c>
      <c r="C294" s="770"/>
      <c r="D294" s="240">
        <v>4350</v>
      </c>
      <c r="E294" s="241">
        <v>4261</v>
      </c>
      <c r="F294" s="242">
        <v>1.0208871157005397</v>
      </c>
      <c r="G294" s="243">
        <v>4046</v>
      </c>
      <c r="H294" s="241">
        <v>4015</v>
      </c>
      <c r="I294" s="244">
        <v>0.93011494252873561</v>
      </c>
      <c r="J294" s="244">
        <v>0.94226707345693494</v>
      </c>
      <c r="K294" s="243">
        <v>3923</v>
      </c>
      <c r="L294" s="243">
        <v>3611</v>
      </c>
      <c r="M294" s="244">
        <v>0.92067589767660174</v>
      </c>
      <c r="N294" s="245">
        <v>0.97708592777085923</v>
      </c>
    </row>
    <row r="295" spans="1:14" ht="12.75" customHeight="1" x14ac:dyDescent="0.2">
      <c r="A295" s="775"/>
      <c r="B295" s="777" t="s">
        <v>49</v>
      </c>
      <c r="C295" s="190" t="s">
        <v>51</v>
      </c>
      <c r="D295" s="246">
        <v>4350</v>
      </c>
      <c r="E295" s="247">
        <v>4261</v>
      </c>
      <c r="F295" s="248">
        <v>1.0208871157005397</v>
      </c>
      <c r="G295" s="249">
        <v>4046</v>
      </c>
      <c r="H295" s="247">
        <v>4015</v>
      </c>
      <c r="I295" s="250">
        <v>0.93011494252873561</v>
      </c>
      <c r="J295" s="250">
        <v>0.94226707345693494</v>
      </c>
      <c r="K295" s="249">
        <v>3923</v>
      </c>
      <c r="L295" s="249">
        <v>3611</v>
      </c>
      <c r="M295" s="250">
        <v>0.92067589767660174</v>
      </c>
      <c r="N295" s="251">
        <v>0.97708592777085923</v>
      </c>
    </row>
    <row r="296" spans="1:14" ht="12.75" customHeight="1" thickBot="1" x14ac:dyDescent="0.25">
      <c r="A296" s="785"/>
      <c r="B296" s="780"/>
      <c r="C296" s="204" t="s">
        <v>52</v>
      </c>
      <c r="D296" s="258">
        <v>0</v>
      </c>
      <c r="E296" s="259">
        <v>0</v>
      </c>
      <c r="F296" s="260" t="s">
        <v>67</v>
      </c>
      <c r="G296" s="261">
        <v>0</v>
      </c>
      <c r="H296" s="259">
        <v>0</v>
      </c>
      <c r="I296" s="262" t="s">
        <v>67</v>
      </c>
      <c r="J296" s="262" t="s">
        <v>67</v>
      </c>
      <c r="K296" s="261">
        <v>0</v>
      </c>
      <c r="L296" s="261">
        <v>0</v>
      </c>
      <c r="M296" s="262" t="s">
        <v>67</v>
      </c>
      <c r="N296" s="263" t="s">
        <v>67</v>
      </c>
    </row>
    <row r="297" spans="1:14" ht="12.75" customHeight="1" thickBot="1" x14ac:dyDescent="0.25">
      <c r="A297" s="771" t="s">
        <v>10</v>
      </c>
      <c r="B297" s="772"/>
      <c r="C297" s="772"/>
      <c r="D297" s="772"/>
      <c r="E297" s="772"/>
      <c r="F297" s="772"/>
      <c r="G297" s="772"/>
      <c r="H297" s="772"/>
      <c r="I297" s="772"/>
      <c r="J297" s="772"/>
      <c r="K297" s="772"/>
      <c r="L297" s="772"/>
      <c r="M297" s="772"/>
      <c r="N297" s="773"/>
    </row>
    <row r="298" spans="1:14" ht="12.75" customHeight="1" x14ac:dyDescent="0.2">
      <c r="A298" s="175" t="s">
        <v>48</v>
      </c>
      <c r="B298" s="176"/>
      <c r="C298" s="177"/>
      <c r="D298" s="234">
        <v>10113</v>
      </c>
      <c r="E298" s="235">
        <v>9336</v>
      </c>
      <c r="F298" s="236">
        <f t="shared" ref="F298:F303" si="132">D298/E298</f>
        <v>1.0832262210796915</v>
      </c>
      <c r="G298" s="235">
        <v>9037</v>
      </c>
      <c r="H298" s="237">
        <v>8583</v>
      </c>
      <c r="I298" s="238">
        <f t="shared" ref="I298:I303" si="133">G298/D298</f>
        <v>0.8936022940769307</v>
      </c>
      <c r="J298" s="238">
        <f t="shared" ref="J298:J303" si="134">+H298/E298</f>
        <v>0.91934447300771205</v>
      </c>
      <c r="K298" s="235">
        <v>8197</v>
      </c>
      <c r="L298" s="237">
        <v>7538</v>
      </c>
      <c r="M298" s="238">
        <f t="shared" ref="M298:M303" si="135">+K298/E298</f>
        <v>0.87799914310197091</v>
      </c>
      <c r="N298" s="239">
        <f t="shared" ref="N298:N303" si="136">K298/H298</f>
        <v>0.95502737970406615</v>
      </c>
    </row>
    <row r="299" spans="1:14" ht="12.75" customHeight="1" x14ac:dyDescent="0.2">
      <c r="A299" s="774" t="s">
        <v>49</v>
      </c>
      <c r="B299" s="769" t="s">
        <v>50</v>
      </c>
      <c r="C299" s="770"/>
      <c r="D299" s="240">
        <v>5104</v>
      </c>
      <c r="E299" s="241">
        <v>4575</v>
      </c>
      <c r="F299" s="242">
        <f t="shared" si="132"/>
        <v>1.1156284153005465</v>
      </c>
      <c r="G299" s="243">
        <v>4451</v>
      </c>
      <c r="H299" s="241">
        <v>4136</v>
      </c>
      <c r="I299" s="244">
        <f t="shared" si="133"/>
        <v>0.87206112852664575</v>
      </c>
      <c r="J299" s="244">
        <f t="shared" si="134"/>
        <v>0.9040437158469945</v>
      </c>
      <c r="K299" s="243">
        <v>3874</v>
      </c>
      <c r="L299" s="243">
        <v>3430</v>
      </c>
      <c r="M299" s="244">
        <f t="shared" si="135"/>
        <v>0.84677595628415303</v>
      </c>
      <c r="N299" s="245">
        <f t="shared" si="136"/>
        <v>0.93665377176015474</v>
      </c>
    </row>
    <row r="300" spans="1:14" ht="12.75" customHeight="1" x14ac:dyDescent="0.2">
      <c r="A300" s="775"/>
      <c r="B300" s="777" t="s">
        <v>49</v>
      </c>
      <c r="C300" s="190" t="s">
        <v>51</v>
      </c>
      <c r="D300" s="246">
        <v>5048</v>
      </c>
      <c r="E300" s="247">
        <v>4526</v>
      </c>
      <c r="F300" s="248">
        <f t="shared" si="132"/>
        <v>1.1153336279275299</v>
      </c>
      <c r="G300" s="249">
        <v>4408</v>
      </c>
      <c r="H300" s="247">
        <v>4097</v>
      </c>
      <c r="I300" s="250">
        <f t="shared" si="133"/>
        <v>0.87321711568938198</v>
      </c>
      <c r="J300" s="250">
        <f t="shared" si="134"/>
        <v>0.90521431727794965</v>
      </c>
      <c r="K300" s="249">
        <v>3832</v>
      </c>
      <c r="L300" s="249">
        <v>3396</v>
      </c>
      <c r="M300" s="250">
        <f t="shared" si="135"/>
        <v>0.84666372072470175</v>
      </c>
      <c r="N300" s="251">
        <f t="shared" si="136"/>
        <v>0.93531852575054919</v>
      </c>
    </row>
    <row r="301" spans="1:14" ht="12.75" customHeight="1" x14ac:dyDescent="0.2">
      <c r="A301" s="775"/>
      <c r="B301" s="778"/>
      <c r="C301" s="197" t="s">
        <v>52</v>
      </c>
      <c r="D301" s="252">
        <v>56</v>
      </c>
      <c r="E301" s="253">
        <v>55</v>
      </c>
      <c r="F301" s="254">
        <f t="shared" si="132"/>
        <v>1.0181818181818181</v>
      </c>
      <c r="G301" s="255">
        <v>43</v>
      </c>
      <c r="H301" s="253">
        <v>42</v>
      </c>
      <c r="I301" s="256">
        <f t="shared" si="133"/>
        <v>0.7678571428571429</v>
      </c>
      <c r="J301" s="256">
        <f t="shared" si="134"/>
        <v>0.76363636363636367</v>
      </c>
      <c r="K301" s="255">
        <v>42</v>
      </c>
      <c r="L301" s="255">
        <v>34</v>
      </c>
      <c r="M301" s="256">
        <f t="shared" si="135"/>
        <v>0.76363636363636367</v>
      </c>
      <c r="N301" s="257">
        <f t="shared" si="136"/>
        <v>1</v>
      </c>
    </row>
    <row r="302" spans="1:14" ht="12.75" customHeight="1" x14ac:dyDescent="0.2">
      <c r="A302" s="775"/>
      <c r="B302" s="769" t="s">
        <v>53</v>
      </c>
      <c r="C302" s="770"/>
      <c r="D302" s="240">
        <v>5009</v>
      </c>
      <c r="E302" s="241">
        <v>4813</v>
      </c>
      <c r="F302" s="242">
        <f t="shared" si="132"/>
        <v>1.0407230417618949</v>
      </c>
      <c r="G302" s="243">
        <v>4586</v>
      </c>
      <c r="H302" s="241">
        <v>4475</v>
      </c>
      <c r="I302" s="244">
        <f t="shared" si="133"/>
        <v>0.91555200638850065</v>
      </c>
      <c r="J302" s="244">
        <f t="shared" si="134"/>
        <v>0.92977353002285479</v>
      </c>
      <c r="K302" s="243">
        <v>4347</v>
      </c>
      <c r="L302" s="243">
        <v>4118</v>
      </c>
      <c r="M302" s="244">
        <f t="shared" si="135"/>
        <v>0.90317889050488265</v>
      </c>
      <c r="N302" s="245">
        <f t="shared" si="136"/>
        <v>0.97139664804469272</v>
      </c>
    </row>
    <row r="303" spans="1:14" ht="12.75" customHeight="1" x14ac:dyDescent="0.2">
      <c r="A303" s="775"/>
      <c r="B303" s="777" t="s">
        <v>49</v>
      </c>
      <c r="C303" s="190" t="s">
        <v>51</v>
      </c>
      <c r="D303" s="246">
        <v>5009</v>
      </c>
      <c r="E303" s="247">
        <v>4813</v>
      </c>
      <c r="F303" s="248">
        <f t="shared" si="132"/>
        <v>1.0407230417618949</v>
      </c>
      <c r="G303" s="249">
        <v>4586</v>
      </c>
      <c r="H303" s="247">
        <v>4475</v>
      </c>
      <c r="I303" s="250">
        <f t="shared" si="133"/>
        <v>0.91555200638850065</v>
      </c>
      <c r="J303" s="250">
        <f t="shared" si="134"/>
        <v>0.92977353002285479</v>
      </c>
      <c r="K303" s="249">
        <v>4347</v>
      </c>
      <c r="L303" s="249">
        <v>4118</v>
      </c>
      <c r="M303" s="250">
        <f t="shared" si="135"/>
        <v>0.90317889050488265</v>
      </c>
      <c r="N303" s="251">
        <f t="shared" si="136"/>
        <v>0.97139664804469272</v>
      </c>
    </row>
    <row r="304" spans="1:14" ht="12.75" customHeight="1" thickBot="1" x14ac:dyDescent="0.25">
      <c r="A304" s="785"/>
      <c r="B304" s="780"/>
      <c r="C304" s="204" t="s">
        <v>52</v>
      </c>
      <c r="D304" s="258">
        <v>0</v>
      </c>
      <c r="E304" s="259">
        <v>0</v>
      </c>
      <c r="F304" s="260" t="s">
        <v>67</v>
      </c>
      <c r="G304" s="261">
        <v>0</v>
      </c>
      <c r="H304" s="259">
        <v>0</v>
      </c>
      <c r="I304" s="262" t="s">
        <v>67</v>
      </c>
      <c r="J304" s="262" t="s">
        <v>67</v>
      </c>
      <c r="K304" s="261">
        <v>0</v>
      </c>
      <c r="L304" s="261">
        <v>0</v>
      </c>
      <c r="M304" s="262" t="s">
        <v>67</v>
      </c>
      <c r="N304" s="263" t="s">
        <v>67</v>
      </c>
    </row>
    <row r="305" spans="1:14" ht="12.75" customHeight="1" thickBot="1" x14ac:dyDescent="0.25">
      <c r="A305" s="771" t="s">
        <v>11</v>
      </c>
      <c r="B305" s="772"/>
      <c r="C305" s="772"/>
      <c r="D305" s="772"/>
      <c r="E305" s="772"/>
      <c r="F305" s="772"/>
      <c r="G305" s="772"/>
      <c r="H305" s="772"/>
      <c r="I305" s="772"/>
      <c r="J305" s="772"/>
      <c r="K305" s="772"/>
      <c r="L305" s="772"/>
      <c r="M305" s="772"/>
      <c r="N305" s="773"/>
    </row>
    <row r="306" spans="1:14" ht="12.75" customHeight="1" x14ac:dyDescent="0.2">
      <c r="A306" s="175" t="s">
        <v>48</v>
      </c>
      <c r="B306" s="176"/>
      <c r="C306" s="177"/>
      <c r="D306" s="234">
        <v>12815</v>
      </c>
      <c r="E306" s="235">
        <v>11978</v>
      </c>
      <c r="F306" s="236">
        <v>1.0698781098680914</v>
      </c>
      <c r="G306" s="235">
        <v>11511</v>
      </c>
      <c r="H306" s="237">
        <v>11037</v>
      </c>
      <c r="I306" s="238">
        <v>0.89824424502536093</v>
      </c>
      <c r="J306" s="238">
        <v>0.92143930539322094</v>
      </c>
      <c r="K306" s="235">
        <v>10357</v>
      </c>
      <c r="L306" s="237">
        <v>9774</v>
      </c>
      <c r="M306" s="238">
        <v>0.86466855902487894</v>
      </c>
      <c r="N306" s="239">
        <v>0.9383890549968289</v>
      </c>
    </row>
    <row r="307" spans="1:14" ht="12.75" customHeight="1" x14ac:dyDescent="0.2">
      <c r="A307" s="774" t="s">
        <v>49</v>
      </c>
      <c r="B307" s="769" t="s">
        <v>50</v>
      </c>
      <c r="C307" s="770"/>
      <c r="D307" s="240">
        <v>5979</v>
      </c>
      <c r="E307" s="241">
        <v>5448</v>
      </c>
      <c r="F307" s="242">
        <v>1.097466960352423</v>
      </c>
      <c r="G307" s="243">
        <v>5264</v>
      </c>
      <c r="H307" s="241">
        <v>4941</v>
      </c>
      <c r="I307" s="244">
        <v>0.88041478508111726</v>
      </c>
      <c r="J307" s="244">
        <v>0.9069383259911894</v>
      </c>
      <c r="K307" s="243">
        <v>4758</v>
      </c>
      <c r="L307" s="243">
        <v>4219</v>
      </c>
      <c r="M307" s="244">
        <v>0.87334801762114533</v>
      </c>
      <c r="N307" s="245">
        <v>0.96296296296296291</v>
      </c>
    </row>
    <row r="308" spans="1:14" ht="12.75" customHeight="1" x14ac:dyDescent="0.2">
      <c r="A308" s="775"/>
      <c r="B308" s="777" t="s">
        <v>49</v>
      </c>
      <c r="C308" s="190" t="s">
        <v>51</v>
      </c>
      <c r="D308" s="246">
        <v>5964</v>
      </c>
      <c r="E308" s="247">
        <v>5435</v>
      </c>
      <c r="F308" s="248">
        <v>1.0973321067157313</v>
      </c>
      <c r="G308" s="249">
        <v>5255</v>
      </c>
      <c r="H308" s="247">
        <v>4933</v>
      </c>
      <c r="I308" s="250">
        <v>0.88112005365526491</v>
      </c>
      <c r="J308" s="250">
        <v>0.90763569457221716</v>
      </c>
      <c r="K308" s="249">
        <v>4750</v>
      </c>
      <c r="L308" s="249">
        <v>4211</v>
      </c>
      <c r="M308" s="250">
        <v>0.87396504139834408</v>
      </c>
      <c r="N308" s="251">
        <v>0.96290289884451652</v>
      </c>
    </row>
    <row r="309" spans="1:14" ht="12.75" customHeight="1" x14ac:dyDescent="0.2">
      <c r="A309" s="775"/>
      <c r="B309" s="778"/>
      <c r="C309" s="197" t="s">
        <v>52</v>
      </c>
      <c r="D309" s="252">
        <v>15</v>
      </c>
      <c r="E309" s="253">
        <v>13</v>
      </c>
      <c r="F309" s="254">
        <v>1.1538461538461537</v>
      </c>
      <c r="G309" s="255">
        <v>9</v>
      </c>
      <c r="H309" s="253">
        <v>8</v>
      </c>
      <c r="I309" s="256">
        <v>0.6</v>
      </c>
      <c r="J309" s="256">
        <v>0.61538461538461542</v>
      </c>
      <c r="K309" s="255">
        <v>8</v>
      </c>
      <c r="L309" s="255">
        <v>8</v>
      </c>
      <c r="M309" s="256">
        <v>0.61538461538461542</v>
      </c>
      <c r="N309" s="257">
        <v>1</v>
      </c>
    </row>
    <row r="310" spans="1:14" ht="12.75" customHeight="1" x14ac:dyDescent="0.2">
      <c r="A310" s="775"/>
      <c r="B310" s="769" t="s">
        <v>53</v>
      </c>
      <c r="C310" s="770"/>
      <c r="D310" s="240">
        <v>6836</v>
      </c>
      <c r="E310" s="241">
        <v>6623</v>
      </c>
      <c r="F310" s="242">
        <v>1.0321606522723841</v>
      </c>
      <c r="G310" s="243">
        <v>6247</v>
      </c>
      <c r="H310" s="241">
        <v>6136</v>
      </c>
      <c r="I310" s="244">
        <v>0.91383850204798123</v>
      </c>
      <c r="J310" s="244">
        <v>0.92646836780914998</v>
      </c>
      <c r="K310" s="243">
        <v>5909</v>
      </c>
      <c r="L310" s="243">
        <v>5559</v>
      </c>
      <c r="M310" s="244">
        <v>0.89219386984750115</v>
      </c>
      <c r="N310" s="245">
        <v>0.96300521512385917</v>
      </c>
    </row>
    <row r="311" spans="1:14" ht="12.75" customHeight="1" x14ac:dyDescent="0.2">
      <c r="A311" s="775"/>
      <c r="B311" s="777" t="s">
        <v>49</v>
      </c>
      <c r="C311" s="190" t="s">
        <v>51</v>
      </c>
      <c r="D311" s="246">
        <v>6836</v>
      </c>
      <c r="E311" s="247">
        <v>6623</v>
      </c>
      <c r="F311" s="248">
        <v>1.0321606522723841</v>
      </c>
      <c r="G311" s="249">
        <v>6247</v>
      </c>
      <c r="H311" s="247">
        <v>6136</v>
      </c>
      <c r="I311" s="250">
        <v>0.91383850204798123</v>
      </c>
      <c r="J311" s="250">
        <v>0.92646836780914998</v>
      </c>
      <c r="K311" s="249">
        <v>5909</v>
      </c>
      <c r="L311" s="249">
        <v>5559</v>
      </c>
      <c r="M311" s="250">
        <v>0.89219386984750115</v>
      </c>
      <c r="N311" s="251">
        <v>0.96300521512385917</v>
      </c>
    </row>
    <row r="312" spans="1:14" ht="12.75" customHeight="1" thickBot="1" x14ac:dyDescent="0.25">
      <c r="A312" s="785"/>
      <c r="B312" s="780"/>
      <c r="C312" s="204" t="s">
        <v>52</v>
      </c>
      <c r="D312" s="258">
        <v>0</v>
      </c>
      <c r="E312" s="259">
        <v>0</v>
      </c>
      <c r="F312" s="260" t="s">
        <v>67</v>
      </c>
      <c r="G312" s="261">
        <v>0</v>
      </c>
      <c r="H312" s="259">
        <v>0</v>
      </c>
      <c r="I312" s="262" t="s">
        <v>67</v>
      </c>
      <c r="J312" s="262" t="s">
        <v>67</v>
      </c>
      <c r="K312" s="261">
        <v>0</v>
      </c>
      <c r="L312" s="261">
        <v>0</v>
      </c>
      <c r="M312" s="262" t="s">
        <v>67</v>
      </c>
      <c r="N312" s="263" t="s">
        <v>67</v>
      </c>
    </row>
    <row r="313" spans="1:14" ht="12.75" customHeight="1" thickBot="1" x14ac:dyDescent="0.25">
      <c r="A313" s="771" t="s">
        <v>12</v>
      </c>
      <c r="B313" s="772"/>
      <c r="C313" s="772"/>
      <c r="D313" s="772"/>
      <c r="E313" s="772"/>
      <c r="F313" s="772"/>
      <c r="G313" s="772"/>
      <c r="H313" s="772"/>
      <c r="I313" s="772"/>
      <c r="J313" s="772"/>
      <c r="K313" s="772"/>
      <c r="L313" s="772"/>
      <c r="M313" s="772"/>
      <c r="N313" s="773"/>
    </row>
    <row r="314" spans="1:14" ht="12.75" customHeight="1" x14ac:dyDescent="0.2">
      <c r="A314" s="175" t="s">
        <v>48</v>
      </c>
      <c r="B314" s="176"/>
      <c r="C314" s="177"/>
      <c r="D314" s="234">
        <v>17509</v>
      </c>
      <c r="E314" s="235">
        <v>16314</v>
      </c>
      <c r="F314" s="236">
        <f>D314/E314</f>
        <v>1.0732499693514772</v>
      </c>
      <c r="G314" s="235">
        <v>16057</v>
      </c>
      <c r="H314" s="237">
        <v>15398</v>
      </c>
      <c r="I314" s="238">
        <f>G314/D314</f>
        <v>0.91707122051516365</v>
      </c>
      <c r="J314" s="238">
        <f>+H314/E314</f>
        <v>0.94385190633811455</v>
      </c>
      <c r="K314" s="235">
        <v>14459</v>
      </c>
      <c r="L314" s="237">
        <v>13595</v>
      </c>
      <c r="M314" s="238">
        <f>+K314/E314</f>
        <v>0.88629398063013365</v>
      </c>
      <c r="N314" s="239">
        <f>K314/H314</f>
        <v>0.9390180542927653</v>
      </c>
    </row>
    <row r="315" spans="1:14" ht="12.75" customHeight="1" x14ac:dyDescent="0.2">
      <c r="A315" s="774" t="s">
        <v>49</v>
      </c>
      <c r="B315" s="769" t="s">
        <v>50</v>
      </c>
      <c r="C315" s="770"/>
      <c r="D315" s="240">
        <v>7513</v>
      </c>
      <c r="E315" s="241">
        <v>6814</v>
      </c>
      <c r="F315" s="242">
        <f>D315/E315</f>
        <v>1.1025829175227473</v>
      </c>
      <c r="G315" s="243">
        <v>6608</v>
      </c>
      <c r="H315" s="241">
        <v>6281</v>
      </c>
      <c r="I315" s="244">
        <f>G315/D315</f>
        <v>0.87954212697990153</v>
      </c>
      <c r="J315" s="244">
        <f>+H315/E315</f>
        <v>0.92177869093043729</v>
      </c>
      <c r="K315" s="243">
        <v>5825</v>
      </c>
      <c r="L315" s="243">
        <v>5407</v>
      </c>
      <c r="M315" s="244">
        <f>+K315/E315</f>
        <v>0.85485764602289405</v>
      </c>
      <c r="N315" s="245">
        <f>K315/H315</f>
        <v>0.92740009552619007</v>
      </c>
    </row>
    <row r="316" spans="1:14" ht="12.75" customHeight="1" x14ac:dyDescent="0.2">
      <c r="A316" s="775"/>
      <c r="B316" s="777" t="s">
        <v>49</v>
      </c>
      <c r="C316" s="190" t="s">
        <v>51</v>
      </c>
      <c r="D316" s="246">
        <v>7513</v>
      </c>
      <c r="E316" s="247">
        <v>6814</v>
      </c>
      <c r="F316" s="248">
        <f>D316/E316</f>
        <v>1.1025829175227473</v>
      </c>
      <c r="G316" s="249">
        <v>6608</v>
      </c>
      <c r="H316" s="247">
        <v>6281</v>
      </c>
      <c r="I316" s="250">
        <f>G316/D316</f>
        <v>0.87954212697990153</v>
      </c>
      <c r="J316" s="250">
        <f>+H316/E316</f>
        <v>0.92177869093043729</v>
      </c>
      <c r="K316" s="249">
        <v>5825</v>
      </c>
      <c r="L316" s="249">
        <v>5407</v>
      </c>
      <c r="M316" s="250">
        <f>+K316/E316</f>
        <v>0.85485764602289405</v>
      </c>
      <c r="N316" s="251">
        <f>K316/H316</f>
        <v>0.92740009552619007</v>
      </c>
    </row>
    <row r="317" spans="1:14" ht="12.75" customHeight="1" x14ac:dyDescent="0.2">
      <c r="A317" s="775"/>
      <c r="B317" s="778"/>
      <c r="C317" s="197" t="s">
        <v>52</v>
      </c>
      <c r="D317" s="252">
        <v>0</v>
      </c>
      <c r="E317" s="253">
        <v>0</v>
      </c>
      <c r="F317" s="254" t="s">
        <v>67</v>
      </c>
      <c r="G317" s="255">
        <v>0</v>
      </c>
      <c r="H317" s="253">
        <v>0</v>
      </c>
      <c r="I317" s="256" t="s">
        <v>67</v>
      </c>
      <c r="J317" s="256" t="s">
        <v>67</v>
      </c>
      <c r="K317" s="255">
        <v>0</v>
      </c>
      <c r="L317" s="255">
        <v>0</v>
      </c>
      <c r="M317" s="256" t="s">
        <v>67</v>
      </c>
      <c r="N317" s="257" t="s">
        <v>67</v>
      </c>
    </row>
    <row r="318" spans="1:14" ht="12.75" customHeight="1" x14ac:dyDescent="0.2">
      <c r="A318" s="775"/>
      <c r="B318" s="769" t="s">
        <v>53</v>
      </c>
      <c r="C318" s="770"/>
      <c r="D318" s="240">
        <v>9996</v>
      </c>
      <c r="E318" s="241">
        <v>9639</v>
      </c>
      <c r="F318" s="242">
        <f>D318/E318</f>
        <v>1.037037037037037</v>
      </c>
      <c r="G318" s="243">
        <v>9449</v>
      </c>
      <c r="H318" s="241">
        <v>9216</v>
      </c>
      <c r="I318" s="244">
        <f>G318/D318</f>
        <v>0.94527811124449779</v>
      </c>
      <c r="J318" s="244">
        <f>+H318/E318</f>
        <v>0.95611577964519145</v>
      </c>
      <c r="K318" s="243">
        <v>8685</v>
      </c>
      <c r="L318" s="243">
        <v>8210</v>
      </c>
      <c r="M318" s="244">
        <f>+K318/E318</f>
        <v>0.90102707749766575</v>
      </c>
      <c r="N318" s="245">
        <f>K318/H318</f>
        <v>0.9423828125</v>
      </c>
    </row>
    <row r="319" spans="1:14" ht="12.75" customHeight="1" x14ac:dyDescent="0.2">
      <c r="A319" s="775"/>
      <c r="B319" s="777" t="s">
        <v>49</v>
      </c>
      <c r="C319" s="190" t="s">
        <v>51</v>
      </c>
      <c r="D319" s="246">
        <v>9957</v>
      </c>
      <c r="E319" s="247">
        <v>9602</v>
      </c>
      <c r="F319" s="248">
        <f>D319/E319</f>
        <v>1.0369714642782755</v>
      </c>
      <c r="G319" s="249">
        <v>9410</v>
      </c>
      <c r="H319" s="247">
        <v>9179</v>
      </c>
      <c r="I319" s="250">
        <f>G319/D319</f>
        <v>0.94506377422918553</v>
      </c>
      <c r="J319" s="250">
        <f>+H319/E319</f>
        <v>0.95594667777546349</v>
      </c>
      <c r="K319" s="249">
        <v>8648</v>
      </c>
      <c r="L319" s="249">
        <v>8173</v>
      </c>
      <c r="M319" s="250">
        <f>+K319/E319</f>
        <v>0.90064569881274736</v>
      </c>
      <c r="N319" s="251">
        <f>K319/H319</f>
        <v>0.94215056106329664</v>
      </c>
    </row>
    <row r="320" spans="1:14" ht="12.75" customHeight="1" thickBot="1" x14ac:dyDescent="0.25">
      <c r="A320" s="785"/>
      <c r="B320" s="780"/>
      <c r="C320" s="204" t="s">
        <v>52</v>
      </c>
      <c r="D320" s="258">
        <v>39</v>
      </c>
      <c r="E320" s="259">
        <v>38</v>
      </c>
      <c r="F320" s="260">
        <f>D320/E320</f>
        <v>1.0263157894736843</v>
      </c>
      <c r="G320" s="261">
        <v>39</v>
      </c>
      <c r="H320" s="259">
        <v>38</v>
      </c>
      <c r="I320" s="262">
        <f>G320/D320</f>
        <v>1</v>
      </c>
      <c r="J320" s="262">
        <f>+H320/E320</f>
        <v>1</v>
      </c>
      <c r="K320" s="261">
        <v>38</v>
      </c>
      <c r="L320" s="261">
        <v>38</v>
      </c>
      <c r="M320" s="262">
        <f>+K320/E320</f>
        <v>1</v>
      </c>
      <c r="N320" s="263">
        <f>K320/H320</f>
        <v>1</v>
      </c>
    </row>
    <row r="321" spans="1:14" ht="12.75" customHeight="1" thickBot="1" x14ac:dyDescent="0.25">
      <c r="A321" s="771" t="s">
        <v>13</v>
      </c>
      <c r="B321" s="772"/>
      <c r="C321" s="772"/>
      <c r="D321" s="772"/>
      <c r="E321" s="772"/>
      <c r="F321" s="772"/>
      <c r="G321" s="772"/>
      <c r="H321" s="772"/>
      <c r="I321" s="772"/>
      <c r="J321" s="772"/>
      <c r="K321" s="772"/>
      <c r="L321" s="772"/>
      <c r="M321" s="772"/>
      <c r="N321" s="773"/>
    </row>
    <row r="322" spans="1:14" ht="12.75" customHeight="1" x14ac:dyDescent="0.2">
      <c r="A322" s="175" t="s">
        <v>48</v>
      </c>
      <c r="B322" s="176"/>
      <c r="C322" s="177"/>
      <c r="D322" s="234">
        <v>19509</v>
      </c>
      <c r="E322" s="235">
        <v>18059</v>
      </c>
      <c r="F322" s="236">
        <f>D322/E322</f>
        <v>1.0802923749930782</v>
      </c>
      <c r="G322" s="235">
        <v>17430</v>
      </c>
      <c r="H322" s="237">
        <v>16715</v>
      </c>
      <c r="I322" s="238">
        <f>G322/D322</f>
        <v>0.89343379978471471</v>
      </c>
      <c r="J322" s="238">
        <f>+H322/E322</f>
        <v>0.92557727448917437</v>
      </c>
      <c r="K322" s="235">
        <v>16298</v>
      </c>
      <c r="L322" s="237">
        <v>14916</v>
      </c>
      <c r="M322" s="238">
        <f>+K322/E322</f>
        <v>0.90248629492219945</v>
      </c>
      <c r="N322" s="239">
        <f>K322/H322</f>
        <v>0.97505234819024833</v>
      </c>
    </row>
    <row r="323" spans="1:14" ht="12.75" customHeight="1" x14ac:dyDescent="0.2">
      <c r="A323" s="774" t="s">
        <v>49</v>
      </c>
      <c r="B323" s="769" t="s">
        <v>50</v>
      </c>
      <c r="C323" s="770"/>
      <c r="D323" s="240">
        <v>7971</v>
      </c>
      <c r="E323" s="241">
        <v>7162</v>
      </c>
      <c r="F323" s="242">
        <f>D323/E323</f>
        <v>1.1129572745043284</v>
      </c>
      <c r="G323" s="243">
        <v>6854</v>
      </c>
      <c r="H323" s="241">
        <v>6468</v>
      </c>
      <c r="I323" s="244">
        <f>G323/D323</f>
        <v>0.85986701794003262</v>
      </c>
      <c r="J323" s="244">
        <f>+H323/E323</f>
        <v>0.90309969282323377</v>
      </c>
      <c r="K323" s="243">
        <v>6266</v>
      </c>
      <c r="L323" s="243">
        <v>5636</v>
      </c>
      <c r="M323" s="244">
        <f>+K323/E323</f>
        <v>0.8748952806478637</v>
      </c>
      <c r="N323" s="245">
        <f>K323/H323</f>
        <v>0.96876932591218301</v>
      </c>
    </row>
    <row r="324" spans="1:14" ht="12.75" customHeight="1" x14ac:dyDescent="0.2">
      <c r="A324" s="775"/>
      <c r="B324" s="777" t="s">
        <v>49</v>
      </c>
      <c r="C324" s="190" t="s">
        <v>51</v>
      </c>
      <c r="D324" s="246">
        <v>7971</v>
      </c>
      <c r="E324" s="247">
        <v>7162</v>
      </c>
      <c r="F324" s="248">
        <f>D324/E324</f>
        <v>1.1129572745043284</v>
      </c>
      <c r="G324" s="249">
        <v>6854</v>
      </c>
      <c r="H324" s="247">
        <v>6468</v>
      </c>
      <c r="I324" s="250">
        <f>G324/D324</f>
        <v>0.85986701794003262</v>
      </c>
      <c r="J324" s="250">
        <f>+H324/E324</f>
        <v>0.90309969282323377</v>
      </c>
      <c r="K324" s="249">
        <v>6266</v>
      </c>
      <c r="L324" s="249">
        <v>5636</v>
      </c>
      <c r="M324" s="250">
        <f>+K324/E324</f>
        <v>0.8748952806478637</v>
      </c>
      <c r="N324" s="251">
        <f>K324/H324</f>
        <v>0.96876932591218301</v>
      </c>
    </row>
    <row r="325" spans="1:14" ht="12.75" customHeight="1" x14ac:dyDescent="0.2">
      <c r="A325" s="775"/>
      <c r="B325" s="778"/>
      <c r="C325" s="197" t="s">
        <v>52</v>
      </c>
      <c r="D325" s="252" t="s">
        <v>68</v>
      </c>
      <c r="E325" s="253" t="s">
        <v>68</v>
      </c>
      <c r="F325" s="254" t="s">
        <v>67</v>
      </c>
      <c r="G325" s="255" t="s">
        <v>68</v>
      </c>
      <c r="H325" s="253" t="s">
        <v>67</v>
      </c>
      <c r="I325" s="256" t="s">
        <v>67</v>
      </c>
      <c r="J325" s="256" t="s">
        <v>67</v>
      </c>
      <c r="K325" s="255" t="s">
        <v>68</v>
      </c>
      <c r="L325" s="255" t="s">
        <v>68</v>
      </c>
      <c r="M325" s="256" t="s">
        <v>67</v>
      </c>
      <c r="N325" s="257" t="s">
        <v>67</v>
      </c>
    </row>
    <row r="326" spans="1:14" ht="12.75" customHeight="1" x14ac:dyDescent="0.2">
      <c r="A326" s="775"/>
      <c r="B326" s="769" t="s">
        <v>53</v>
      </c>
      <c r="C326" s="770"/>
      <c r="D326" s="240">
        <v>11538</v>
      </c>
      <c r="E326" s="241">
        <v>11060</v>
      </c>
      <c r="F326" s="242">
        <f>D326/E326</f>
        <v>1.0432188065099457</v>
      </c>
      <c r="G326" s="243">
        <v>10576</v>
      </c>
      <c r="H326" s="241">
        <v>10331</v>
      </c>
      <c r="I326" s="244">
        <f>G326/D326</f>
        <v>0.9166233315999307</v>
      </c>
      <c r="J326" s="244">
        <f>+H326/E326</f>
        <v>0.93408679927667271</v>
      </c>
      <c r="K326" s="243">
        <v>10091</v>
      </c>
      <c r="L326" s="243">
        <v>9299</v>
      </c>
      <c r="M326" s="244">
        <f>+K326/E326</f>
        <v>0.91238698010849906</v>
      </c>
      <c r="N326" s="245">
        <f>K326/H326</f>
        <v>0.97676894782692869</v>
      </c>
    </row>
    <row r="327" spans="1:14" ht="12.75" customHeight="1" x14ac:dyDescent="0.2">
      <c r="A327" s="775"/>
      <c r="B327" s="777" t="s">
        <v>49</v>
      </c>
      <c r="C327" s="190" t="s">
        <v>51</v>
      </c>
      <c r="D327" s="246">
        <v>11454</v>
      </c>
      <c r="E327" s="247">
        <v>10976</v>
      </c>
      <c r="F327" s="248">
        <f>D327/E327</f>
        <v>1.0435495626822158</v>
      </c>
      <c r="G327" s="249">
        <v>10492</v>
      </c>
      <c r="H327" s="247">
        <v>10247</v>
      </c>
      <c r="I327" s="250">
        <f>G327/D327</f>
        <v>0.91601187358128167</v>
      </c>
      <c r="J327" s="250">
        <f>+H327/E327</f>
        <v>0.93358236151603502</v>
      </c>
      <c r="K327" s="249">
        <v>10011</v>
      </c>
      <c r="L327" s="249">
        <v>9219</v>
      </c>
      <c r="M327" s="250">
        <f>+K327/E327</f>
        <v>0.91208090379008744</v>
      </c>
      <c r="N327" s="251">
        <f>K327/H327</f>
        <v>0.97696886893724988</v>
      </c>
    </row>
    <row r="328" spans="1:14" ht="12.75" customHeight="1" thickBot="1" x14ac:dyDescent="0.25">
      <c r="A328" s="776"/>
      <c r="B328" s="779"/>
      <c r="C328" s="218" t="s">
        <v>52</v>
      </c>
      <c r="D328" s="264">
        <v>84</v>
      </c>
      <c r="E328" s="265">
        <v>84</v>
      </c>
      <c r="F328" s="266">
        <f>D328/E328</f>
        <v>1</v>
      </c>
      <c r="G328" s="267">
        <v>84</v>
      </c>
      <c r="H328" s="265">
        <v>84</v>
      </c>
      <c r="I328" s="268">
        <f>G328/D328</f>
        <v>1</v>
      </c>
      <c r="J328" s="268">
        <f>+H328/E328</f>
        <v>1</v>
      </c>
      <c r="K328" s="267">
        <v>80</v>
      </c>
      <c r="L328" s="267">
        <v>80</v>
      </c>
      <c r="M328" s="268">
        <f>+K328/E328</f>
        <v>0.95238095238095233</v>
      </c>
      <c r="N328" s="269">
        <f>K328/H328</f>
        <v>0.95238095238095233</v>
      </c>
    </row>
    <row r="329" spans="1:14" ht="12.75" customHeight="1" thickTop="1" thickBot="1" x14ac:dyDescent="0.25">
      <c r="A329" s="771" t="s">
        <v>14</v>
      </c>
      <c r="B329" s="772"/>
      <c r="C329" s="772"/>
      <c r="D329" s="772"/>
      <c r="E329" s="772"/>
      <c r="F329" s="772"/>
      <c r="G329" s="772"/>
      <c r="H329" s="772"/>
      <c r="I329" s="772"/>
      <c r="J329" s="772"/>
      <c r="K329" s="772"/>
      <c r="L329" s="772"/>
      <c r="M329" s="772"/>
      <c r="N329" s="773"/>
    </row>
    <row r="330" spans="1:14" ht="12.75" customHeight="1" x14ac:dyDescent="0.2">
      <c r="A330" s="175" t="s">
        <v>48</v>
      </c>
      <c r="B330" s="176"/>
      <c r="C330" s="177"/>
      <c r="D330" s="234">
        <v>18481</v>
      </c>
      <c r="E330" s="235">
        <v>17101</v>
      </c>
      <c r="F330" s="236">
        <f>D330/E330</f>
        <v>1.0806970352610958</v>
      </c>
      <c r="G330" s="235">
        <v>17336</v>
      </c>
      <c r="H330" s="237">
        <v>16369</v>
      </c>
      <c r="I330" s="238">
        <f t="shared" ref="I330:I336" si="137">G330/D330</f>
        <v>0.93804447811265623</v>
      </c>
      <c r="J330" s="238">
        <f t="shared" ref="J330:J336" si="138">+H330/E330</f>
        <v>0.95719548564411439</v>
      </c>
      <c r="K330" s="235">
        <v>15007</v>
      </c>
      <c r="L330" s="237">
        <v>13919</v>
      </c>
      <c r="M330" s="238">
        <f t="shared" ref="M330:M336" si="139">+K330/E330</f>
        <v>0.87755102040816324</v>
      </c>
      <c r="N330" s="239">
        <f t="shared" ref="N330:N336" si="140">K330/H330</f>
        <v>0.91679393976418844</v>
      </c>
    </row>
    <row r="331" spans="1:14" ht="12.75" customHeight="1" x14ac:dyDescent="0.2">
      <c r="A331" s="774" t="s">
        <v>49</v>
      </c>
      <c r="B331" s="769" t="s">
        <v>50</v>
      </c>
      <c r="C331" s="770"/>
      <c r="D331" s="240">
        <v>8265</v>
      </c>
      <c r="E331" s="241">
        <v>7462</v>
      </c>
      <c r="F331" s="242">
        <f>D331/E331</f>
        <v>1.107611900294827</v>
      </c>
      <c r="G331" s="243">
        <v>7592</v>
      </c>
      <c r="H331" s="241">
        <v>7051</v>
      </c>
      <c r="I331" s="244">
        <f t="shared" si="137"/>
        <v>0.91857229280096797</v>
      </c>
      <c r="J331" s="244">
        <f t="shared" si="138"/>
        <v>0.94492093272581079</v>
      </c>
      <c r="K331" s="243">
        <v>6398</v>
      </c>
      <c r="L331" s="243">
        <v>5848</v>
      </c>
      <c r="M331" s="244">
        <f t="shared" si="139"/>
        <v>0.85741088180112568</v>
      </c>
      <c r="N331" s="245">
        <f t="shared" si="140"/>
        <v>0.90738902283364065</v>
      </c>
    </row>
    <row r="332" spans="1:14" ht="12.75" customHeight="1" x14ac:dyDescent="0.2">
      <c r="A332" s="775"/>
      <c r="B332" s="777" t="s">
        <v>49</v>
      </c>
      <c r="C332" s="190" t="s">
        <v>51</v>
      </c>
      <c r="D332" s="246">
        <v>8265</v>
      </c>
      <c r="E332" s="247">
        <v>7462</v>
      </c>
      <c r="F332" s="248">
        <f>D332/E332</f>
        <v>1.107611900294827</v>
      </c>
      <c r="G332" s="249">
        <v>7592</v>
      </c>
      <c r="H332" s="247">
        <v>7051</v>
      </c>
      <c r="I332" s="250">
        <f t="shared" si="137"/>
        <v>0.91857229280096797</v>
      </c>
      <c r="J332" s="250">
        <f t="shared" si="138"/>
        <v>0.94492093272581079</v>
      </c>
      <c r="K332" s="249">
        <v>6398</v>
      </c>
      <c r="L332" s="249">
        <v>5848</v>
      </c>
      <c r="M332" s="250">
        <f t="shared" si="139"/>
        <v>0.85741088180112568</v>
      </c>
      <c r="N332" s="251">
        <f t="shared" si="140"/>
        <v>0.90738902283364065</v>
      </c>
    </row>
    <row r="333" spans="1:14" ht="12.75" customHeight="1" x14ac:dyDescent="0.2">
      <c r="A333" s="775"/>
      <c r="B333" s="778"/>
      <c r="C333" s="197" t="s">
        <v>52</v>
      </c>
      <c r="D333" s="252" t="s">
        <v>68</v>
      </c>
      <c r="E333" s="253" t="s">
        <v>68</v>
      </c>
      <c r="F333" s="255" t="s">
        <v>67</v>
      </c>
      <c r="G333" s="255" t="s">
        <v>68</v>
      </c>
      <c r="H333" s="253" t="s">
        <v>67</v>
      </c>
      <c r="I333" s="256" t="s">
        <v>67</v>
      </c>
      <c r="J333" s="256" t="s">
        <v>67</v>
      </c>
      <c r="K333" s="255" t="s">
        <v>68</v>
      </c>
      <c r="L333" s="270" t="s">
        <v>68</v>
      </c>
      <c r="M333" s="256" t="s">
        <v>67</v>
      </c>
      <c r="N333" s="257" t="s">
        <v>67</v>
      </c>
    </row>
    <row r="334" spans="1:14" ht="12.75" customHeight="1" x14ac:dyDescent="0.2">
      <c r="A334" s="775"/>
      <c r="B334" s="769" t="s">
        <v>53</v>
      </c>
      <c r="C334" s="770"/>
      <c r="D334" s="240">
        <v>10216</v>
      </c>
      <c r="E334" s="241">
        <v>9816</v>
      </c>
      <c r="F334" s="242">
        <f>D334/E334</f>
        <v>1.0407497962510188</v>
      </c>
      <c r="G334" s="243">
        <v>9744</v>
      </c>
      <c r="H334" s="241">
        <v>9460</v>
      </c>
      <c r="I334" s="244">
        <f t="shared" si="137"/>
        <v>0.95379796397807359</v>
      </c>
      <c r="J334" s="244">
        <f t="shared" si="138"/>
        <v>0.96373268133659329</v>
      </c>
      <c r="K334" s="243">
        <v>8689</v>
      </c>
      <c r="L334" s="243">
        <v>8099</v>
      </c>
      <c r="M334" s="244">
        <f t="shared" si="139"/>
        <v>0.88518744906275471</v>
      </c>
      <c r="N334" s="245">
        <f t="shared" si="140"/>
        <v>0.91849894291754752</v>
      </c>
    </row>
    <row r="335" spans="1:14" ht="12.75" customHeight="1" x14ac:dyDescent="0.2">
      <c r="A335" s="775"/>
      <c r="B335" s="777" t="s">
        <v>49</v>
      </c>
      <c r="C335" s="190" t="s">
        <v>51</v>
      </c>
      <c r="D335" s="246">
        <v>10127</v>
      </c>
      <c r="E335" s="247">
        <v>9729</v>
      </c>
      <c r="F335" s="248">
        <f>D335/E335</f>
        <v>1.0409086237023333</v>
      </c>
      <c r="G335" s="249">
        <v>9655</v>
      </c>
      <c r="H335" s="247">
        <v>9373</v>
      </c>
      <c r="I335" s="250">
        <f t="shared" si="137"/>
        <v>0.9533919225831935</v>
      </c>
      <c r="J335" s="250">
        <f t="shared" si="138"/>
        <v>0.96340836673861652</v>
      </c>
      <c r="K335" s="249">
        <v>8605</v>
      </c>
      <c r="L335" s="249">
        <v>8015</v>
      </c>
      <c r="M335" s="250">
        <f t="shared" si="139"/>
        <v>0.88446911296124986</v>
      </c>
      <c r="N335" s="251">
        <f t="shared" si="140"/>
        <v>0.91806252000426758</v>
      </c>
    </row>
    <row r="336" spans="1:14" ht="12.75" customHeight="1" thickBot="1" x14ac:dyDescent="0.25">
      <c r="A336" s="776"/>
      <c r="B336" s="779"/>
      <c r="C336" s="218" t="s">
        <v>52</v>
      </c>
      <c r="D336" s="264">
        <v>89</v>
      </c>
      <c r="E336" s="265">
        <v>87</v>
      </c>
      <c r="F336" s="266">
        <f>D336/E336</f>
        <v>1.0229885057471264</v>
      </c>
      <c r="G336" s="267">
        <v>89</v>
      </c>
      <c r="H336" s="265">
        <v>87</v>
      </c>
      <c r="I336" s="268">
        <f t="shared" si="137"/>
        <v>1</v>
      </c>
      <c r="J336" s="268">
        <f t="shared" si="138"/>
        <v>1</v>
      </c>
      <c r="K336" s="267">
        <v>84</v>
      </c>
      <c r="L336" s="267">
        <v>84</v>
      </c>
      <c r="M336" s="268">
        <f t="shared" si="139"/>
        <v>0.96551724137931039</v>
      </c>
      <c r="N336" s="269">
        <f t="shared" si="140"/>
        <v>0.96551724137931039</v>
      </c>
    </row>
    <row r="337" spans="1:14" ht="12.75" customHeight="1" thickTop="1" thickBot="1" x14ac:dyDescent="0.25">
      <c r="A337" s="771" t="s">
        <v>15</v>
      </c>
      <c r="B337" s="772"/>
      <c r="C337" s="772"/>
      <c r="D337" s="772"/>
      <c r="E337" s="772"/>
      <c r="F337" s="772"/>
      <c r="G337" s="772"/>
      <c r="H337" s="772"/>
      <c r="I337" s="772"/>
      <c r="J337" s="772"/>
      <c r="K337" s="772"/>
      <c r="L337" s="772"/>
      <c r="M337" s="772"/>
      <c r="N337" s="773"/>
    </row>
    <row r="338" spans="1:14" ht="12.75" customHeight="1" x14ac:dyDescent="0.2">
      <c r="A338" s="175" t="s">
        <v>48</v>
      </c>
      <c r="B338" s="176"/>
      <c r="C338" s="177"/>
      <c r="D338" s="234">
        <v>18306</v>
      </c>
      <c r="E338" s="235">
        <v>16724</v>
      </c>
      <c r="F338" s="236">
        <f>D338/E338</f>
        <v>1.0945945945945945</v>
      </c>
      <c r="G338" s="235">
        <v>16284</v>
      </c>
      <c r="H338" s="237">
        <v>15324</v>
      </c>
      <c r="I338" s="238">
        <f>G338/D338</f>
        <v>0.88954441166830545</v>
      </c>
      <c r="J338" s="238">
        <f>+H338/E338</f>
        <v>0.91628796938531454</v>
      </c>
      <c r="K338" s="235">
        <v>14352</v>
      </c>
      <c r="L338" s="237">
        <v>13222</v>
      </c>
      <c r="M338" s="238">
        <f>+K338/E338</f>
        <v>0.85816790241569008</v>
      </c>
      <c r="N338" s="239">
        <f>K338/H338</f>
        <v>0.93657008613938919</v>
      </c>
    </row>
    <row r="339" spans="1:14" ht="12.75" customHeight="1" x14ac:dyDescent="0.2">
      <c r="A339" s="774" t="s">
        <v>49</v>
      </c>
      <c r="B339" s="769" t="s">
        <v>50</v>
      </c>
      <c r="C339" s="770"/>
      <c r="D339" s="240">
        <v>8465</v>
      </c>
      <c r="E339" s="241">
        <v>7555</v>
      </c>
      <c r="F339" s="242">
        <f>D339/E339</f>
        <v>1.1204500330906684</v>
      </c>
      <c r="G339" s="243">
        <v>7452</v>
      </c>
      <c r="H339" s="241">
        <v>6896</v>
      </c>
      <c r="I339" s="244">
        <f>G339/D339</f>
        <v>0.88033077377436508</v>
      </c>
      <c r="J339" s="244">
        <f>+H339/E339</f>
        <v>0.91277299801455991</v>
      </c>
      <c r="K339" s="243">
        <v>6375</v>
      </c>
      <c r="L339" s="243">
        <v>5847</v>
      </c>
      <c r="M339" s="244">
        <f>+K339/E339</f>
        <v>0.84381204500330909</v>
      </c>
      <c r="N339" s="245">
        <f>K339/H339</f>
        <v>0.92444895591647336</v>
      </c>
    </row>
    <row r="340" spans="1:14" ht="12.75" customHeight="1" x14ac:dyDescent="0.2">
      <c r="A340" s="775"/>
      <c r="B340" s="777" t="s">
        <v>49</v>
      </c>
      <c r="C340" s="190" t="s">
        <v>51</v>
      </c>
      <c r="D340" s="246">
        <v>8465</v>
      </c>
      <c r="E340" s="247">
        <v>7555</v>
      </c>
      <c r="F340" s="248">
        <f>D340/E340</f>
        <v>1.1204500330906684</v>
      </c>
      <c r="G340" s="249">
        <v>7452</v>
      </c>
      <c r="H340" s="247">
        <v>6896</v>
      </c>
      <c r="I340" s="250">
        <f>G340/D340</f>
        <v>0.88033077377436508</v>
      </c>
      <c r="J340" s="250">
        <f>+H340/E340</f>
        <v>0.91277299801455991</v>
      </c>
      <c r="K340" s="249">
        <v>6375</v>
      </c>
      <c r="L340" s="249">
        <v>5847</v>
      </c>
      <c r="M340" s="250">
        <f>+K340/E340</f>
        <v>0.84381204500330909</v>
      </c>
      <c r="N340" s="251">
        <f>K340/H340</f>
        <v>0.92444895591647336</v>
      </c>
    </row>
    <row r="341" spans="1:14" ht="12.75" customHeight="1" x14ac:dyDescent="0.2">
      <c r="A341" s="775"/>
      <c r="B341" s="778"/>
      <c r="C341" s="197" t="s">
        <v>52</v>
      </c>
      <c r="D341" s="252">
        <v>0</v>
      </c>
      <c r="E341" s="253">
        <v>0</v>
      </c>
      <c r="F341" s="255" t="s">
        <v>67</v>
      </c>
      <c r="G341" s="255">
        <v>0</v>
      </c>
      <c r="H341" s="253">
        <v>0</v>
      </c>
      <c r="I341" s="256" t="s">
        <v>67</v>
      </c>
      <c r="J341" s="256" t="s">
        <v>67</v>
      </c>
      <c r="K341" s="255">
        <v>0</v>
      </c>
      <c r="L341" s="270">
        <v>0</v>
      </c>
      <c r="M341" s="256" t="s">
        <v>67</v>
      </c>
      <c r="N341" s="257" t="s">
        <v>67</v>
      </c>
    </row>
    <row r="342" spans="1:14" ht="12.75" customHeight="1" x14ac:dyDescent="0.2">
      <c r="A342" s="775"/>
      <c r="B342" s="769" t="s">
        <v>53</v>
      </c>
      <c r="C342" s="770"/>
      <c r="D342" s="240">
        <v>9841</v>
      </c>
      <c r="E342" s="241">
        <v>9372</v>
      </c>
      <c r="F342" s="242">
        <f>D342/E342</f>
        <v>1.0500426803243705</v>
      </c>
      <c r="G342" s="243">
        <v>8832</v>
      </c>
      <c r="H342" s="241">
        <v>8550</v>
      </c>
      <c r="I342" s="244">
        <f>G342/D342</f>
        <v>0.89746976933238487</v>
      </c>
      <c r="J342" s="244">
        <f>+H342/E342</f>
        <v>0.91229193341869397</v>
      </c>
      <c r="K342" s="243">
        <v>8041</v>
      </c>
      <c r="L342" s="243">
        <v>7386</v>
      </c>
      <c r="M342" s="244">
        <f>+K342/E342</f>
        <v>0.857981220657277</v>
      </c>
      <c r="N342" s="245">
        <f>K342/H342</f>
        <v>0.9404678362573099</v>
      </c>
    </row>
    <row r="343" spans="1:14" ht="12.75" customHeight="1" x14ac:dyDescent="0.2">
      <c r="A343" s="775"/>
      <c r="B343" s="777" t="s">
        <v>49</v>
      </c>
      <c r="C343" s="190" t="s">
        <v>51</v>
      </c>
      <c r="D343" s="246">
        <v>9769</v>
      </c>
      <c r="E343" s="247">
        <v>9301</v>
      </c>
      <c r="F343" s="248">
        <f>D343/E343</f>
        <v>1.0503171701967531</v>
      </c>
      <c r="G343" s="249">
        <v>8760</v>
      </c>
      <c r="H343" s="247">
        <v>8479</v>
      </c>
      <c r="I343" s="250">
        <f>G343/D343</f>
        <v>0.89671409560855764</v>
      </c>
      <c r="J343" s="250">
        <f>+H343/E343</f>
        <v>0.91162240619288248</v>
      </c>
      <c r="K343" s="249">
        <v>7970</v>
      </c>
      <c r="L343" s="249">
        <v>7315</v>
      </c>
      <c r="M343" s="250">
        <f>+K343/E343</f>
        <v>0.85689710783786688</v>
      </c>
      <c r="N343" s="251">
        <f>K343/H343</f>
        <v>0.93996933600660459</v>
      </c>
    </row>
    <row r="344" spans="1:14" ht="12.75" customHeight="1" thickBot="1" x14ac:dyDescent="0.25">
      <c r="A344" s="776"/>
      <c r="B344" s="779"/>
      <c r="C344" s="218" t="s">
        <v>52</v>
      </c>
      <c r="D344" s="264">
        <v>72</v>
      </c>
      <c r="E344" s="265">
        <v>71</v>
      </c>
      <c r="F344" s="266">
        <f>D344/E344</f>
        <v>1.0140845070422535</v>
      </c>
      <c r="G344" s="267">
        <v>72</v>
      </c>
      <c r="H344" s="265">
        <v>71</v>
      </c>
      <c r="I344" s="268">
        <f>G344/D344</f>
        <v>1</v>
      </c>
      <c r="J344" s="268">
        <f>+H344/E344</f>
        <v>1</v>
      </c>
      <c r="K344" s="267">
        <v>71</v>
      </c>
      <c r="L344" s="267">
        <v>71</v>
      </c>
      <c r="M344" s="268">
        <f>+K344/E344</f>
        <v>1</v>
      </c>
      <c r="N344" s="269">
        <f>K344/H344</f>
        <v>1</v>
      </c>
    </row>
    <row r="345" spans="1:14" ht="12.75" customHeight="1" thickTop="1" thickBot="1" x14ac:dyDescent="0.25">
      <c r="A345" s="771" t="s">
        <v>16</v>
      </c>
      <c r="B345" s="772"/>
      <c r="C345" s="772"/>
      <c r="D345" s="772"/>
      <c r="E345" s="772"/>
      <c r="F345" s="772"/>
      <c r="G345" s="772"/>
      <c r="H345" s="772"/>
      <c r="I345" s="772"/>
      <c r="J345" s="772"/>
      <c r="K345" s="772"/>
      <c r="L345" s="772"/>
      <c r="M345" s="772"/>
      <c r="N345" s="773"/>
    </row>
    <row r="346" spans="1:14" ht="12.75" customHeight="1" x14ac:dyDescent="0.2">
      <c r="A346" s="175" t="s">
        <v>48</v>
      </c>
      <c r="B346" s="176"/>
      <c r="C346" s="177"/>
      <c r="D346" s="234">
        <v>15890</v>
      </c>
      <c r="E346" s="235">
        <v>14616</v>
      </c>
      <c r="F346" s="236">
        <f>D346/E346</f>
        <v>1.0871647509578544</v>
      </c>
      <c r="G346" s="235">
        <v>13680</v>
      </c>
      <c r="H346" s="237">
        <v>13051</v>
      </c>
      <c r="I346" s="238">
        <f>G346/D346</f>
        <v>0.8609188168659534</v>
      </c>
      <c r="J346" s="238">
        <f>+H346/E346</f>
        <v>0.89292556102900933</v>
      </c>
      <c r="K346" s="235">
        <v>12266</v>
      </c>
      <c r="L346" s="237">
        <v>11208</v>
      </c>
      <c r="M346" s="238">
        <f>+K346/E346</f>
        <v>0.83921729611384788</v>
      </c>
      <c r="N346" s="239">
        <f>K346/H346</f>
        <v>0.9398513523867903</v>
      </c>
    </row>
    <row r="347" spans="1:14" ht="12.75" customHeight="1" x14ac:dyDescent="0.2">
      <c r="A347" s="774" t="s">
        <v>49</v>
      </c>
      <c r="B347" s="769" t="s">
        <v>50</v>
      </c>
      <c r="C347" s="770"/>
      <c r="D347" s="240">
        <v>7636</v>
      </c>
      <c r="E347" s="241">
        <v>6886</v>
      </c>
      <c r="F347" s="242">
        <f>D347/E347</f>
        <v>1.1089166424629684</v>
      </c>
      <c r="G347" s="243">
        <v>6446</v>
      </c>
      <c r="H347" s="241">
        <v>6070</v>
      </c>
      <c r="I347" s="244">
        <f>G347/D347</f>
        <v>0.84415924567836564</v>
      </c>
      <c r="J347" s="244">
        <f>+H347/E347</f>
        <v>0.88149869300029049</v>
      </c>
      <c r="K347" s="243">
        <v>5630</v>
      </c>
      <c r="L347" s="243">
        <v>5054</v>
      </c>
      <c r="M347" s="244">
        <f>+K347/E347</f>
        <v>0.81760092942201568</v>
      </c>
      <c r="N347" s="245">
        <f>K347/H347</f>
        <v>0.92751235584843494</v>
      </c>
    </row>
    <row r="348" spans="1:14" ht="12.75" customHeight="1" x14ac:dyDescent="0.2">
      <c r="A348" s="775"/>
      <c r="B348" s="777" t="s">
        <v>49</v>
      </c>
      <c r="C348" s="190" t="s">
        <v>51</v>
      </c>
      <c r="D348" s="246">
        <v>7636</v>
      </c>
      <c r="E348" s="247">
        <v>6886</v>
      </c>
      <c r="F348" s="248">
        <f>D348/E348</f>
        <v>1.1089166424629684</v>
      </c>
      <c r="G348" s="249">
        <v>6446</v>
      </c>
      <c r="H348" s="247">
        <v>6070</v>
      </c>
      <c r="I348" s="250">
        <f>G348/D348</f>
        <v>0.84415924567836564</v>
      </c>
      <c r="J348" s="250">
        <f>+H348/E348</f>
        <v>0.88149869300029049</v>
      </c>
      <c r="K348" s="249">
        <v>5630</v>
      </c>
      <c r="L348" s="249">
        <v>5054</v>
      </c>
      <c r="M348" s="250">
        <f>+K348/E348</f>
        <v>0.81760092942201568</v>
      </c>
      <c r="N348" s="251">
        <f>K348/H348</f>
        <v>0.92751235584843494</v>
      </c>
    </row>
    <row r="349" spans="1:14" ht="12.75" customHeight="1" x14ac:dyDescent="0.2">
      <c r="A349" s="775"/>
      <c r="B349" s="778"/>
      <c r="C349" s="197" t="s">
        <v>52</v>
      </c>
      <c r="D349" s="252">
        <v>0</v>
      </c>
      <c r="E349" s="253">
        <v>0</v>
      </c>
      <c r="F349" s="255" t="s">
        <v>67</v>
      </c>
      <c r="G349" s="255">
        <v>0</v>
      </c>
      <c r="H349" s="253">
        <v>0</v>
      </c>
      <c r="I349" s="256" t="s">
        <v>67</v>
      </c>
      <c r="J349" s="256" t="s">
        <v>67</v>
      </c>
      <c r="K349" s="255">
        <v>0</v>
      </c>
      <c r="L349" s="270">
        <v>0</v>
      </c>
      <c r="M349" s="256" t="s">
        <v>67</v>
      </c>
      <c r="N349" s="257" t="s">
        <v>67</v>
      </c>
    </row>
    <row r="350" spans="1:14" ht="12.75" customHeight="1" x14ac:dyDescent="0.2">
      <c r="A350" s="775"/>
      <c r="B350" s="769" t="s">
        <v>53</v>
      </c>
      <c r="C350" s="770"/>
      <c r="D350" s="240">
        <v>8254</v>
      </c>
      <c r="E350" s="241">
        <v>7926</v>
      </c>
      <c r="F350" s="242">
        <f>D350/E350</f>
        <v>1.041382790815039</v>
      </c>
      <c r="G350" s="243">
        <v>7234</v>
      </c>
      <c r="H350" s="241">
        <v>7077</v>
      </c>
      <c r="I350" s="244">
        <f>G350/D350</f>
        <v>0.87642355221710688</v>
      </c>
      <c r="J350" s="244">
        <f>+H350/E350</f>
        <v>0.892884178652536</v>
      </c>
      <c r="K350" s="243">
        <v>6692</v>
      </c>
      <c r="L350" s="243">
        <v>6168</v>
      </c>
      <c r="M350" s="244">
        <f>+K350/E350</f>
        <v>0.84430986626293214</v>
      </c>
      <c r="N350" s="245">
        <f>K350/H350</f>
        <v>0.94559841740850648</v>
      </c>
    </row>
    <row r="351" spans="1:14" ht="12.75" customHeight="1" x14ac:dyDescent="0.2">
      <c r="A351" s="775"/>
      <c r="B351" s="777" t="s">
        <v>49</v>
      </c>
      <c r="C351" s="190" t="s">
        <v>51</v>
      </c>
      <c r="D351" s="246">
        <v>8119</v>
      </c>
      <c r="E351" s="247">
        <v>7792</v>
      </c>
      <c r="F351" s="248">
        <f>D351/E351</f>
        <v>1.0419661190965093</v>
      </c>
      <c r="G351" s="249">
        <v>7099</v>
      </c>
      <c r="H351" s="247">
        <v>6943</v>
      </c>
      <c r="I351" s="250">
        <f>G351/D351</f>
        <v>0.87436876462618551</v>
      </c>
      <c r="J351" s="250">
        <f>+H351/E351</f>
        <v>0.89104209445585214</v>
      </c>
      <c r="K351" s="249">
        <v>6564</v>
      </c>
      <c r="L351" s="249">
        <v>6040</v>
      </c>
      <c r="M351" s="250">
        <f>+K351/E351</f>
        <v>0.8424024640657084</v>
      </c>
      <c r="N351" s="251">
        <f>K351/H351</f>
        <v>0.94541264583033269</v>
      </c>
    </row>
    <row r="352" spans="1:14" ht="12.75" customHeight="1" thickBot="1" x14ac:dyDescent="0.25">
      <c r="A352" s="776"/>
      <c r="B352" s="779"/>
      <c r="C352" s="218" t="s">
        <v>52</v>
      </c>
      <c r="D352" s="264">
        <v>135</v>
      </c>
      <c r="E352" s="265">
        <v>134</v>
      </c>
      <c r="F352" s="266">
        <f>D352/E352</f>
        <v>1.0074626865671641</v>
      </c>
      <c r="G352" s="267">
        <v>135</v>
      </c>
      <c r="H352" s="265">
        <v>134</v>
      </c>
      <c r="I352" s="268">
        <f>G352/D352</f>
        <v>1</v>
      </c>
      <c r="J352" s="268">
        <f>+H352/E352</f>
        <v>1</v>
      </c>
      <c r="K352" s="267">
        <v>128</v>
      </c>
      <c r="L352" s="267">
        <v>128</v>
      </c>
      <c r="M352" s="268">
        <f>+K352/E352</f>
        <v>0.95522388059701491</v>
      </c>
      <c r="N352" s="269">
        <f>K352/H352</f>
        <v>0.95522388059701491</v>
      </c>
    </row>
    <row r="353" spans="1:14" ht="12.75" customHeight="1" thickTop="1" thickBot="1" x14ac:dyDescent="0.25">
      <c r="A353" s="771" t="s">
        <v>17</v>
      </c>
      <c r="B353" s="772"/>
      <c r="C353" s="772"/>
      <c r="D353" s="772"/>
      <c r="E353" s="772"/>
      <c r="F353" s="772"/>
      <c r="G353" s="772"/>
      <c r="H353" s="772"/>
      <c r="I353" s="772"/>
      <c r="J353" s="772"/>
      <c r="K353" s="772"/>
      <c r="L353" s="772"/>
      <c r="M353" s="772"/>
      <c r="N353" s="773"/>
    </row>
    <row r="354" spans="1:14" ht="12.75" customHeight="1" x14ac:dyDescent="0.2">
      <c r="A354" s="175" t="s">
        <v>48</v>
      </c>
      <c r="B354" s="176"/>
      <c r="C354" s="177"/>
      <c r="D354" s="234">
        <v>14282</v>
      </c>
      <c r="E354" s="235">
        <v>13100</v>
      </c>
      <c r="F354" s="236">
        <f>D354/E354</f>
        <v>1.0902290076335879</v>
      </c>
      <c r="G354" s="235">
        <v>11366</v>
      </c>
      <c r="H354" s="237">
        <v>11772</v>
      </c>
      <c r="I354" s="238">
        <f>G354/D354</f>
        <v>0.79582691499789948</v>
      </c>
      <c r="J354" s="238">
        <f>+H354/E354</f>
        <v>0.89862595419847324</v>
      </c>
      <c r="K354" s="235">
        <v>10906</v>
      </c>
      <c r="L354" s="237">
        <v>10085</v>
      </c>
      <c r="M354" s="238">
        <f>+K354/E354</f>
        <v>0.83251908396946561</v>
      </c>
      <c r="N354" s="239">
        <f>K354/H354</f>
        <v>0.92643560992184848</v>
      </c>
    </row>
    <row r="355" spans="1:14" ht="12.75" customHeight="1" x14ac:dyDescent="0.2">
      <c r="A355" s="774" t="s">
        <v>49</v>
      </c>
      <c r="B355" s="769" t="s">
        <v>50</v>
      </c>
      <c r="C355" s="770"/>
      <c r="D355" s="240">
        <v>7040</v>
      </c>
      <c r="E355" s="241">
        <v>6301</v>
      </c>
      <c r="F355" s="242">
        <f>D355/E355</f>
        <v>1.1172829709569909</v>
      </c>
      <c r="G355" s="243">
        <v>5386</v>
      </c>
      <c r="H355" s="241">
        <v>5621</v>
      </c>
      <c r="I355" s="244">
        <f>G355/D355</f>
        <v>0.76505681818181814</v>
      </c>
      <c r="J355" s="244">
        <f>+H355/E355</f>
        <v>0.8920806221234725</v>
      </c>
      <c r="K355" s="243">
        <v>5115</v>
      </c>
      <c r="L355" s="243">
        <v>4657</v>
      </c>
      <c r="M355" s="244">
        <f>+K355/E355</f>
        <v>0.81177590858593873</v>
      </c>
      <c r="N355" s="245">
        <f>K355/H355</f>
        <v>0.90998043052837574</v>
      </c>
    </row>
    <row r="356" spans="1:14" ht="12.75" customHeight="1" x14ac:dyDescent="0.2">
      <c r="A356" s="775"/>
      <c r="B356" s="777" t="s">
        <v>49</v>
      </c>
      <c r="C356" s="190" t="s">
        <v>51</v>
      </c>
      <c r="D356" s="246">
        <v>7040</v>
      </c>
      <c r="E356" s="247">
        <v>6301</v>
      </c>
      <c r="F356" s="248">
        <f>D356/E356</f>
        <v>1.1172829709569909</v>
      </c>
      <c r="G356" s="249">
        <v>5386</v>
      </c>
      <c r="H356" s="247">
        <v>5621</v>
      </c>
      <c r="I356" s="250">
        <f>G356/D356</f>
        <v>0.76505681818181814</v>
      </c>
      <c r="J356" s="250">
        <f>+H356/E356</f>
        <v>0.8920806221234725</v>
      </c>
      <c r="K356" s="249">
        <v>5115</v>
      </c>
      <c r="L356" s="249">
        <v>4657</v>
      </c>
      <c r="M356" s="250">
        <f>+K356/E356</f>
        <v>0.81177590858593873</v>
      </c>
      <c r="N356" s="251">
        <f>K356/H356</f>
        <v>0.90998043052837574</v>
      </c>
    </row>
    <row r="357" spans="1:14" ht="12.75" customHeight="1" x14ac:dyDescent="0.2">
      <c r="A357" s="775"/>
      <c r="B357" s="778"/>
      <c r="C357" s="197" t="s">
        <v>52</v>
      </c>
      <c r="D357" s="252">
        <v>0</v>
      </c>
      <c r="E357" s="253">
        <v>0</v>
      </c>
      <c r="F357" s="255" t="s">
        <v>67</v>
      </c>
      <c r="G357" s="255">
        <v>0</v>
      </c>
      <c r="H357" s="253">
        <v>0</v>
      </c>
      <c r="I357" s="256" t="s">
        <v>67</v>
      </c>
      <c r="J357" s="256" t="s">
        <v>67</v>
      </c>
      <c r="K357" s="255">
        <v>0</v>
      </c>
      <c r="L357" s="270">
        <v>0</v>
      </c>
      <c r="M357" s="256" t="s">
        <v>67</v>
      </c>
      <c r="N357" s="257" t="s">
        <v>67</v>
      </c>
    </row>
    <row r="358" spans="1:14" ht="12.75" customHeight="1" x14ac:dyDescent="0.2">
      <c r="A358" s="775"/>
      <c r="B358" s="769" t="s">
        <v>53</v>
      </c>
      <c r="C358" s="770"/>
      <c r="D358" s="240">
        <v>7242</v>
      </c>
      <c r="E358" s="241">
        <v>6968</v>
      </c>
      <c r="F358" s="242">
        <f>D358/E358</f>
        <v>1.0393226176808266</v>
      </c>
      <c r="G358" s="243">
        <v>6043</v>
      </c>
      <c r="H358" s="241">
        <v>6151</v>
      </c>
      <c r="I358" s="244">
        <f>G358/D358</f>
        <v>0.83443800055233364</v>
      </c>
      <c r="J358" s="244">
        <f>+H358/E358</f>
        <v>0.88274971297359361</v>
      </c>
      <c r="K358" s="243">
        <v>5833</v>
      </c>
      <c r="L358" s="243">
        <v>5449</v>
      </c>
      <c r="M358" s="244">
        <f>+K358/E358</f>
        <v>0.83711251435132028</v>
      </c>
      <c r="N358" s="245">
        <f>K358/H358</f>
        <v>0.94830108925377987</v>
      </c>
    </row>
    <row r="359" spans="1:14" ht="12.75" customHeight="1" x14ac:dyDescent="0.2">
      <c r="A359" s="775"/>
      <c r="B359" s="777" t="s">
        <v>49</v>
      </c>
      <c r="C359" s="190" t="s">
        <v>51</v>
      </c>
      <c r="D359" s="246">
        <v>7242</v>
      </c>
      <c r="E359" s="247">
        <v>6968</v>
      </c>
      <c r="F359" s="248">
        <f>D359/E359</f>
        <v>1.0393226176808266</v>
      </c>
      <c r="G359" s="249">
        <v>6043</v>
      </c>
      <c r="H359" s="247">
        <v>6151</v>
      </c>
      <c r="I359" s="250">
        <f>G359/D359</f>
        <v>0.83443800055233364</v>
      </c>
      <c r="J359" s="250">
        <f>+H359/E359</f>
        <v>0.88274971297359361</v>
      </c>
      <c r="K359" s="249">
        <v>5833</v>
      </c>
      <c r="L359" s="249">
        <v>5449</v>
      </c>
      <c r="M359" s="250">
        <f>+K359/E359</f>
        <v>0.83711251435132028</v>
      </c>
      <c r="N359" s="251">
        <f>K359/H359</f>
        <v>0.94830108925377987</v>
      </c>
    </row>
    <row r="360" spans="1:14" ht="12.75" customHeight="1" thickBot="1" x14ac:dyDescent="0.25">
      <c r="A360" s="776"/>
      <c r="B360" s="779"/>
      <c r="C360" s="218" t="s">
        <v>52</v>
      </c>
      <c r="D360" s="264">
        <v>0</v>
      </c>
      <c r="E360" s="265">
        <v>0</v>
      </c>
      <c r="F360" s="266" t="s">
        <v>69</v>
      </c>
      <c r="G360" s="267">
        <v>0</v>
      </c>
      <c r="H360" s="265">
        <v>0</v>
      </c>
      <c r="I360" s="268" t="s">
        <v>69</v>
      </c>
      <c r="J360" s="268" t="s">
        <v>69</v>
      </c>
      <c r="K360" s="267">
        <v>0</v>
      </c>
      <c r="L360" s="267">
        <v>0</v>
      </c>
      <c r="M360" s="268" t="s">
        <v>69</v>
      </c>
      <c r="N360" s="269" t="s">
        <v>69</v>
      </c>
    </row>
    <row r="361" spans="1:14" ht="12.75" customHeight="1" thickTop="1" thickBot="1" x14ac:dyDescent="0.25">
      <c r="A361" s="771" t="s">
        <v>35</v>
      </c>
      <c r="B361" s="772"/>
      <c r="C361" s="772"/>
      <c r="D361" s="772"/>
      <c r="E361" s="772"/>
      <c r="F361" s="772"/>
      <c r="G361" s="772"/>
      <c r="H361" s="772"/>
      <c r="I361" s="772"/>
      <c r="J361" s="772"/>
      <c r="K361" s="772"/>
      <c r="L361" s="772"/>
      <c r="M361" s="772"/>
      <c r="N361" s="773"/>
    </row>
    <row r="362" spans="1:14" ht="12.75" customHeight="1" x14ac:dyDescent="0.2">
      <c r="A362" s="175" t="s">
        <v>48</v>
      </c>
      <c r="B362" s="176"/>
      <c r="C362" s="177"/>
      <c r="D362" s="234">
        <v>13392</v>
      </c>
      <c r="E362" s="235">
        <v>12088</v>
      </c>
      <c r="F362" s="236">
        <f>D362/E362</f>
        <v>1.1078755790866976</v>
      </c>
      <c r="G362" s="235">
        <v>10838</v>
      </c>
      <c r="H362" s="237">
        <v>10031</v>
      </c>
      <c r="I362" s="238">
        <f>G362/D362</f>
        <v>0.80928912783751494</v>
      </c>
      <c r="J362" s="238">
        <f>+H362/E362</f>
        <v>0.8298312375909993</v>
      </c>
      <c r="K362" s="235">
        <v>9905</v>
      </c>
      <c r="L362" s="237">
        <v>9052</v>
      </c>
      <c r="M362" s="238">
        <f>+K362/E362</f>
        <v>0.81940767703507611</v>
      </c>
      <c r="N362" s="239">
        <f>K362/H362</f>
        <v>0.98743893928820659</v>
      </c>
    </row>
    <row r="363" spans="1:14" ht="12.75" customHeight="1" x14ac:dyDescent="0.2">
      <c r="A363" s="774" t="s">
        <v>49</v>
      </c>
      <c r="B363" s="769" t="s">
        <v>50</v>
      </c>
      <c r="C363" s="770"/>
      <c r="D363" s="240">
        <v>6755</v>
      </c>
      <c r="E363" s="241">
        <v>5957</v>
      </c>
      <c r="F363" s="242">
        <f>D363/E363</f>
        <v>1.1339600470035254</v>
      </c>
      <c r="G363" s="243">
        <v>5447</v>
      </c>
      <c r="H363" s="241">
        <v>4947</v>
      </c>
      <c r="I363" s="244">
        <f>G363/D363</f>
        <v>0.80636565507031832</v>
      </c>
      <c r="J363" s="244">
        <f>+H363/E363</f>
        <v>0.83045156958200439</v>
      </c>
      <c r="K363" s="243">
        <v>4836</v>
      </c>
      <c r="L363" s="243">
        <v>4406</v>
      </c>
      <c r="M363" s="244">
        <f>+K363/E363</f>
        <v>0.81181802920933355</v>
      </c>
      <c r="N363" s="245">
        <f>K363/H363</f>
        <v>0.97756215888417219</v>
      </c>
    </row>
    <row r="364" spans="1:14" ht="12.75" customHeight="1" x14ac:dyDescent="0.2">
      <c r="A364" s="775"/>
      <c r="B364" s="777" t="s">
        <v>49</v>
      </c>
      <c r="C364" s="190" t="s">
        <v>51</v>
      </c>
      <c r="D364" s="246">
        <v>6755</v>
      </c>
      <c r="E364" s="247">
        <v>5957</v>
      </c>
      <c r="F364" s="248">
        <f>D364/E364</f>
        <v>1.1339600470035254</v>
      </c>
      <c r="G364" s="249">
        <v>5447</v>
      </c>
      <c r="H364" s="247">
        <v>4947</v>
      </c>
      <c r="I364" s="250">
        <f>G364/D364</f>
        <v>0.80636565507031832</v>
      </c>
      <c r="J364" s="250">
        <f>+H364/E364</f>
        <v>0.83045156958200439</v>
      </c>
      <c r="K364" s="249">
        <v>4836</v>
      </c>
      <c r="L364" s="249">
        <v>4406</v>
      </c>
      <c r="M364" s="250">
        <f>+K364/E364</f>
        <v>0.81181802920933355</v>
      </c>
      <c r="N364" s="251">
        <f>K364/H364</f>
        <v>0.97756215888417219</v>
      </c>
    </row>
    <row r="365" spans="1:14" ht="12.75" customHeight="1" x14ac:dyDescent="0.2">
      <c r="A365" s="775"/>
      <c r="B365" s="778"/>
      <c r="C365" s="197" t="s">
        <v>52</v>
      </c>
      <c r="D365" s="252">
        <v>0</v>
      </c>
      <c r="E365" s="253">
        <v>0</v>
      </c>
      <c r="F365" s="255" t="s">
        <v>67</v>
      </c>
      <c r="G365" s="255">
        <v>0</v>
      </c>
      <c r="H365" s="253">
        <v>0</v>
      </c>
      <c r="I365" s="256" t="s">
        <v>67</v>
      </c>
      <c r="J365" s="256" t="s">
        <v>67</v>
      </c>
      <c r="K365" s="255">
        <v>0</v>
      </c>
      <c r="L365" s="270">
        <v>0</v>
      </c>
      <c r="M365" s="256" t="s">
        <v>67</v>
      </c>
      <c r="N365" s="257" t="s">
        <v>67</v>
      </c>
    </row>
    <row r="366" spans="1:14" ht="12.75" customHeight="1" x14ac:dyDescent="0.2">
      <c r="A366" s="775"/>
      <c r="B366" s="769" t="s">
        <v>53</v>
      </c>
      <c r="C366" s="770"/>
      <c r="D366" s="240">
        <v>6637</v>
      </c>
      <c r="E366" s="241">
        <v>6329</v>
      </c>
      <c r="F366" s="242">
        <f>D366/E366</f>
        <v>1.0486648759677675</v>
      </c>
      <c r="G366" s="243">
        <v>5391</v>
      </c>
      <c r="H366" s="241">
        <v>5211</v>
      </c>
      <c r="I366" s="244">
        <f>G366/D366</f>
        <v>0.81226457736929336</v>
      </c>
      <c r="J366" s="244">
        <f>+H366/E366</f>
        <v>0.82335282035076629</v>
      </c>
      <c r="K366" s="243">
        <v>5130</v>
      </c>
      <c r="L366" s="243">
        <v>4667</v>
      </c>
      <c r="M366" s="244">
        <f>+K366/E366</f>
        <v>0.81055458998261964</v>
      </c>
      <c r="N366" s="245">
        <f>K366/H366</f>
        <v>0.98445595854922274</v>
      </c>
    </row>
    <row r="367" spans="1:14" ht="12.75" customHeight="1" x14ac:dyDescent="0.2">
      <c r="A367" s="775"/>
      <c r="B367" s="777" t="s">
        <v>49</v>
      </c>
      <c r="C367" s="190" t="s">
        <v>51</v>
      </c>
      <c r="D367" s="246">
        <v>6637</v>
      </c>
      <c r="E367" s="247">
        <v>6329</v>
      </c>
      <c r="F367" s="248">
        <f>D367/E367</f>
        <v>1.0486648759677675</v>
      </c>
      <c r="G367" s="249">
        <v>5391</v>
      </c>
      <c r="H367" s="247">
        <v>5211</v>
      </c>
      <c r="I367" s="250">
        <f>G367/D367</f>
        <v>0.81226457736929336</v>
      </c>
      <c r="J367" s="250">
        <f>+H367/E367</f>
        <v>0.82335282035076629</v>
      </c>
      <c r="K367" s="249">
        <v>5130</v>
      </c>
      <c r="L367" s="249">
        <v>1667</v>
      </c>
      <c r="M367" s="250">
        <f>+K367/E367</f>
        <v>0.81055458998261964</v>
      </c>
      <c r="N367" s="251">
        <f>K367/H367</f>
        <v>0.98445595854922274</v>
      </c>
    </row>
    <row r="368" spans="1:14" ht="12.75" customHeight="1" thickBot="1" x14ac:dyDescent="0.25">
      <c r="A368" s="776"/>
      <c r="B368" s="779"/>
      <c r="C368" s="218" t="s">
        <v>52</v>
      </c>
      <c r="D368" s="264">
        <v>0</v>
      </c>
      <c r="E368" s="265">
        <v>0</v>
      </c>
      <c r="F368" s="266" t="s">
        <v>69</v>
      </c>
      <c r="G368" s="267">
        <v>0</v>
      </c>
      <c r="H368" s="265">
        <v>0</v>
      </c>
      <c r="I368" s="268" t="s">
        <v>69</v>
      </c>
      <c r="J368" s="268" t="s">
        <v>69</v>
      </c>
      <c r="K368" s="267">
        <v>0</v>
      </c>
      <c r="L368" s="267">
        <v>0</v>
      </c>
      <c r="M368" s="268" t="s">
        <v>69</v>
      </c>
      <c r="N368" s="269" t="s">
        <v>69</v>
      </c>
    </row>
    <row r="369" spans="1:14" ht="12.75" customHeight="1" thickTop="1" thickBot="1" x14ac:dyDescent="0.25">
      <c r="A369" s="771" t="s">
        <v>572</v>
      </c>
      <c r="B369" s="772"/>
      <c r="C369" s="772"/>
      <c r="D369" s="772"/>
      <c r="E369" s="772"/>
      <c r="F369" s="772"/>
      <c r="G369" s="772"/>
      <c r="H369" s="772"/>
      <c r="I369" s="772"/>
      <c r="J369" s="772"/>
      <c r="K369" s="772"/>
      <c r="L369" s="772"/>
      <c r="M369" s="772"/>
      <c r="N369" s="773"/>
    </row>
    <row r="370" spans="1:14" ht="12.75" customHeight="1" x14ac:dyDescent="0.2">
      <c r="A370" s="175" t="s">
        <v>48</v>
      </c>
      <c r="B370" s="176"/>
      <c r="C370" s="177"/>
      <c r="D370" s="234">
        <v>11892</v>
      </c>
      <c r="E370" s="235">
        <v>10884</v>
      </c>
      <c r="F370" s="236">
        <f>D370/E370</f>
        <v>1.0926130099228224</v>
      </c>
      <c r="G370" s="235">
        <v>9600</v>
      </c>
      <c r="H370" s="237">
        <v>9236</v>
      </c>
      <c r="I370" s="238">
        <f t="shared" ref="I370:I375" si="141">G370/D370</f>
        <v>0.80726538849646823</v>
      </c>
      <c r="J370" s="238">
        <f>+H370/E370</f>
        <v>0.84858507901506797</v>
      </c>
      <c r="K370" s="235">
        <v>8837</v>
      </c>
      <c r="L370" s="237">
        <v>8031</v>
      </c>
      <c r="M370" s="238">
        <f t="shared" ref="M370:M375" si="142">+K370/E370</f>
        <v>0.81192576258728411</v>
      </c>
      <c r="N370" s="239">
        <f>K370/H370</f>
        <v>0.95679948029449979</v>
      </c>
    </row>
    <row r="371" spans="1:14" ht="12.75" customHeight="1" x14ac:dyDescent="0.2">
      <c r="A371" s="774" t="s">
        <v>49</v>
      </c>
      <c r="B371" s="769" t="s">
        <v>50</v>
      </c>
      <c r="C371" s="770"/>
      <c r="D371" s="240">
        <v>5693</v>
      </c>
      <c r="E371" s="241">
        <v>5079</v>
      </c>
      <c r="F371" s="242">
        <f>D371/E371</f>
        <v>1.120889938964363</v>
      </c>
      <c r="G371" s="243">
        <v>4616</v>
      </c>
      <c r="H371" s="241">
        <v>4402</v>
      </c>
      <c r="I371" s="244">
        <f t="shared" si="141"/>
        <v>0.81082030563850338</v>
      </c>
      <c r="J371" s="244">
        <f t="shared" ref="J371:J375" si="143">+H371/E371</f>
        <v>0.86670604449694821</v>
      </c>
      <c r="K371" s="243">
        <v>4148</v>
      </c>
      <c r="L371" s="243">
        <v>3755</v>
      </c>
      <c r="M371" s="244">
        <f t="shared" si="142"/>
        <v>0.81669620003937782</v>
      </c>
      <c r="N371" s="245">
        <f t="shared" ref="N371:N375" si="144">K371/H371</f>
        <v>0.94229895502044525</v>
      </c>
    </row>
    <row r="372" spans="1:14" ht="12.75" customHeight="1" x14ac:dyDescent="0.2">
      <c r="A372" s="775"/>
      <c r="B372" s="777" t="s">
        <v>49</v>
      </c>
      <c r="C372" s="190" t="s">
        <v>51</v>
      </c>
      <c r="D372" s="246">
        <v>5693</v>
      </c>
      <c r="E372" s="247">
        <v>5079</v>
      </c>
      <c r="F372" s="248">
        <f t="shared" ref="F372:F375" si="145">D372/E372</f>
        <v>1.120889938964363</v>
      </c>
      <c r="G372" s="249">
        <v>4616</v>
      </c>
      <c r="H372" s="247">
        <v>4402</v>
      </c>
      <c r="I372" s="250">
        <f t="shared" si="141"/>
        <v>0.81082030563850338</v>
      </c>
      <c r="J372" s="250">
        <f t="shared" si="143"/>
        <v>0.86670604449694821</v>
      </c>
      <c r="K372" s="249">
        <v>4148</v>
      </c>
      <c r="L372" s="249">
        <v>3755</v>
      </c>
      <c r="M372" s="250">
        <f t="shared" si="142"/>
        <v>0.81669620003937782</v>
      </c>
      <c r="N372" s="251">
        <f t="shared" si="144"/>
        <v>0.94229895502044525</v>
      </c>
    </row>
    <row r="373" spans="1:14" ht="12.75" customHeight="1" x14ac:dyDescent="0.2">
      <c r="A373" s="775"/>
      <c r="B373" s="778"/>
      <c r="C373" s="197" t="s">
        <v>52</v>
      </c>
      <c r="D373" s="252">
        <v>0</v>
      </c>
      <c r="E373" s="253">
        <v>0</v>
      </c>
      <c r="F373" s="255" t="s">
        <v>67</v>
      </c>
      <c r="G373" s="255">
        <v>0</v>
      </c>
      <c r="H373" s="253">
        <v>0</v>
      </c>
      <c r="I373" s="256" t="s">
        <v>67</v>
      </c>
      <c r="J373" s="256" t="s">
        <v>67</v>
      </c>
      <c r="K373" s="255">
        <v>0</v>
      </c>
      <c r="L373" s="270">
        <v>0</v>
      </c>
      <c r="M373" s="256" t="s">
        <v>67</v>
      </c>
      <c r="N373" s="257" t="s">
        <v>67</v>
      </c>
    </row>
    <row r="374" spans="1:14" ht="12.75" customHeight="1" x14ac:dyDescent="0.2">
      <c r="A374" s="775"/>
      <c r="B374" s="769" t="s">
        <v>53</v>
      </c>
      <c r="C374" s="770"/>
      <c r="D374" s="240">
        <v>6199</v>
      </c>
      <c r="E374" s="241">
        <v>5929</v>
      </c>
      <c r="F374" s="242">
        <f t="shared" si="145"/>
        <v>1.0455388767077078</v>
      </c>
      <c r="G374" s="243">
        <v>4984</v>
      </c>
      <c r="H374" s="241">
        <v>4983</v>
      </c>
      <c r="I374" s="244">
        <f t="shared" si="141"/>
        <v>0.80400064526536541</v>
      </c>
      <c r="J374" s="244">
        <f t="shared" si="143"/>
        <v>0.84044526901669758</v>
      </c>
      <c r="K374" s="243">
        <v>4728</v>
      </c>
      <c r="L374" s="243">
        <v>4283</v>
      </c>
      <c r="M374" s="244">
        <f t="shared" si="142"/>
        <v>0.79743632990386237</v>
      </c>
      <c r="N374" s="245">
        <f t="shared" si="144"/>
        <v>0.94882600842865739</v>
      </c>
    </row>
    <row r="375" spans="1:14" ht="12.75" customHeight="1" x14ac:dyDescent="0.2">
      <c r="A375" s="775"/>
      <c r="B375" s="777" t="s">
        <v>49</v>
      </c>
      <c r="C375" s="190" t="s">
        <v>51</v>
      </c>
      <c r="D375" s="246">
        <v>6199</v>
      </c>
      <c r="E375" s="247">
        <v>5929</v>
      </c>
      <c r="F375" s="248">
        <f t="shared" si="145"/>
        <v>1.0455388767077078</v>
      </c>
      <c r="G375" s="249">
        <v>4984</v>
      </c>
      <c r="H375" s="247">
        <v>4983</v>
      </c>
      <c r="I375" s="250">
        <f t="shared" si="141"/>
        <v>0.80400064526536541</v>
      </c>
      <c r="J375" s="250">
        <f t="shared" si="143"/>
        <v>0.84044526901669758</v>
      </c>
      <c r="K375" s="249">
        <v>4728</v>
      </c>
      <c r="L375" s="249">
        <v>4283</v>
      </c>
      <c r="M375" s="250">
        <f t="shared" si="142"/>
        <v>0.79743632990386237</v>
      </c>
      <c r="N375" s="251">
        <f t="shared" si="144"/>
        <v>0.94882600842865739</v>
      </c>
    </row>
    <row r="376" spans="1:14" ht="12.75" customHeight="1" thickBot="1" x14ac:dyDescent="0.25">
      <c r="A376" s="776"/>
      <c r="B376" s="779"/>
      <c r="C376" s="218" t="s">
        <v>52</v>
      </c>
      <c r="D376" s="264">
        <v>0</v>
      </c>
      <c r="E376" s="265">
        <v>0</v>
      </c>
      <c r="F376" s="266" t="s">
        <v>67</v>
      </c>
      <c r="G376" s="267">
        <v>0</v>
      </c>
      <c r="H376" s="265">
        <v>0</v>
      </c>
      <c r="I376" s="268" t="s">
        <v>67</v>
      </c>
      <c r="J376" s="268" t="s">
        <v>67</v>
      </c>
      <c r="K376" s="267">
        <v>0</v>
      </c>
      <c r="L376" s="267">
        <v>0</v>
      </c>
      <c r="M376" s="268" t="s">
        <v>67</v>
      </c>
      <c r="N376" s="269" t="s">
        <v>67</v>
      </c>
    </row>
    <row r="377" spans="1:14" ht="12.75" customHeight="1" thickTop="1" thickBot="1" x14ac:dyDescent="0.25">
      <c r="A377" s="771" t="s">
        <v>574</v>
      </c>
      <c r="B377" s="772"/>
      <c r="C377" s="772"/>
      <c r="D377" s="772"/>
      <c r="E377" s="772"/>
      <c r="F377" s="772"/>
      <c r="G377" s="772"/>
      <c r="H377" s="772"/>
      <c r="I377" s="772"/>
      <c r="J377" s="772"/>
      <c r="K377" s="772"/>
      <c r="L377" s="772"/>
      <c r="M377" s="772"/>
      <c r="N377" s="773"/>
    </row>
    <row r="378" spans="1:14" ht="12.75" customHeight="1" x14ac:dyDescent="0.2">
      <c r="A378" s="175" t="s">
        <v>48</v>
      </c>
      <c r="B378" s="176"/>
      <c r="C378" s="177"/>
      <c r="D378" s="234">
        <v>12586</v>
      </c>
      <c r="E378" s="235">
        <v>10938</v>
      </c>
      <c r="F378" s="236">
        <f>D378/E378</f>
        <v>1.150667398061803</v>
      </c>
      <c r="G378" s="235">
        <v>10507</v>
      </c>
      <c r="H378" s="237">
        <v>9479</v>
      </c>
      <c r="I378" s="238">
        <f t="shared" ref="I378:I380" si="146">G378/D378</f>
        <v>0.83481646273637378</v>
      </c>
      <c r="J378" s="238">
        <f>+H378/E378</f>
        <v>0.86661181203144999</v>
      </c>
      <c r="K378" s="235">
        <v>9097</v>
      </c>
      <c r="L378" s="237">
        <v>7920</v>
      </c>
      <c r="M378" s="238">
        <f t="shared" ref="M378:M380" si="147">+K378/E378</f>
        <v>0.83168769427683309</v>
      </c>
      <c r="N378" s="239">
        <f>K378/H378</f>
        <v>0.95970039033653343</v>
      </c>
    </row>
    <row r="379" spans="1:14" ht="12.75" customHeight="1" x14ac:dyDescent="0.2">
      <c r="A379" s="774" t="s">
        <v>49</v>
      </c>
      <c r="B379" s="769" t="s">
        <v>50</v>
      </c>
      <c r="C379" s="770"/>
      <c r="D379" s="240">
        <v>5603</v>
      </c>
      <c r="E379" s="241">
        <v>4846</v>
      </c>
      <c r="F379" s="242">
        <f>D379/E379</f>
        <v>1.1562113082955014</v>
      </c>
      <c r="G379" s="243">
        <v>4620</v>
      </c>
      <c r="H379" s="241">
        <v>4241</v>
      </c>
      <c r="I379" s="244">
        <f t="shared" si="146"/>
        <v>0.82455827235409607</v>
      </c>
      <c r="J379" s="244">
        <f t="shared" ref="J379:J380" si="148">+H379/E379</f>
        <v>0.8751547668179942</v>
      </c>
      <c r="K379" s="243">
        <v>4013</v>
      </c>
      <c r="L379" s="243">
        <v>3525</v>
      </c>
      <c r="M379" s="244">
        <f t="shared" si="147"/>
        <v>0.82810565414775072</v>
      </c>
      <c r="N379" s="245">
        <f t="shared" ref="N379:N380" si="149">K379/H379</f>
        <v>0.94623909455317146</v>
      </c>
    </row>
    <row r="380" spans="1:14" ht="12.75" customHeight="1" x14ac:dyDescent="0.2">
      <c r="A380" s="775"/>
      <c r="B380" s="777" t="s">
        <v>49</v>
      </c>
      <c r="C380" s="190" t="s">
        <v>51</v>
      </c>
      <c r="D380" s="246">
        <v>5603</v>
      </c>
      <c r="E380" s="247">
        <v>4846</v>
      </c>
      <c r="F380" s="248">
        <f t="shared" ref="F380" si="150">D380/E380</f>
        <v>1.1562113082955014</v>
      </c>
      <c r="G380" s="249">
        <v>4620</v>
      </c>
      <c r="H380" s="247">
        <v>4241</v>
      </c>
      <c r="I380" s="250">
        <f t="shared" si="146"/>
        <v>0.82455827235409607</v>
      </c>
      <c r="J380" s="250">
        <f t="shared" si="148"/>
        <v>0.8751547668179942</v>
      </c>
      <c r="K380" s="249">
        <v>4013</v>
      </c>
      <c r="L380" s="249">
        <v>3525</v>
      </c>
      <c r="M380" s="250">
        <f t="shared" si="147"/>
        <v>0.82810565414775072</v>
      </c>
      <c r="N380" s="251">
        <f t="shared" si="149"/>
        <v>0.94623909455317146</v>
      </c>
    </row>
    <row r="381" spans="1:14" ht="12.75" customHeight="1" x14ac:dyDescent="0.2">
      <c r="A381" s="775"/>
      <c r="B381" s="778"/>
      <c r="C381" s="197" t="s">
        <v>52</v>
      </c>
      <c r="D381" s="252">
        <v>0</v>
      </c>
      <c r="E381" s="253">
        <v>0</v>
      </c>
      <c r="F381" s="255" t="s">
        <v>67</v>
      </c>
      <c r="G381" s="255">
        <v>0</v>
      </c>
      <c r="H381" s="253">
        <v>0</v>
      </c>
      <c r="I381" s="256" t="s">
        <v>67</v>
      </c>
      <c r="J381" s="256" t="s">
        <v>67</v>
      </c>
      <c r="K381" s="255">
        <v>0</v>
      </c>
      <c r="L381" s="270">
        <v>0</v>
      </c>
      <c r="M381" s="256" t="s">
        <v>67</v>
      </c>
      <c r="N381" s="257" t="s">
        <v>67</v>
      </c>
    </row>
    <row r="382" spans="1:14" ht="12.75" customHeight="1" x14ac:dyDescent="0.2">
      <c r="A382" s="775"/>
      <c r="B382" s="769" t="s">
        <v>53</v>
      </c>
      <c r="C382" s="770"/>
      <c r="D382" s="240">
        <v>6983</v>
      </c>
      <c r="E382" s="241">
        <v>6203</v>
      </c>
      <c r="F382" s="242">
        <f t="shared" ref="F382:F383" si="151">D382/E382</f>
        <v>1.1257456069643721</v>
      </c>
      <c r="G382" s="243">
        <v>5887</v>
      </c>
      <c r="H382" s="241">
        <v>5284</v>
      </c>
      <c r="I382" s="244">
        <f t="shared" ref="I382:I383" si="152">G382/D382</f>
        <v>0.8430474008305886</v>
      </c>
      <c r="J382" s="244">
        <f t="shared" ref="J382:J383" si="153">+H382/E382</f>
        <v>0.85184588102531034</v>
      </c>
      <c r="K382" s="243">
        <v>5110</v>
      </c>
      <c r="L382" s="243">
        <v>4403</v>
      </c>
      <c r="M382" s="244">
        <f t="shared" ref="M382:M383" si="154">+K382/E382</f>
        <v>0.82379493793325809</v>
      </c>
      <c r="N382" s="245">
        <f t="shared" ref="N382:N383" si="155">K382/H382</f>
        <v>0.96707040121120358</v>
      </c>
    </row>
    <row r="383" spans="1:14" ht="12.75" customHeight="1" x14ac:dyDescent="0.2">
      <c r="A383" s="775"/>
      <c r="B383" s="777" t="s">
        <v>49</v>
      </c>
      <c r="C383" s="190" t="s">
        <v>51</v>
      </c>
      <c r="D383" s="246">
        <v>6983</v>
      </c>
      <c r="E383" s="247">
        <v>6203</v>
      </c>
      <c r="F383" s="248">
        <f t="shared" si="151"/>
        <v>1.1257456069643721</v>
      </c>
      <c r="G383" s="249">
        <v>5887</v>
      </c>
      <c r="H383" s="247">
        <v>5284</v>
      </c>
      <c r="I383" s="250">
        <f t="shared" si="152"/>
        <v>0.8430474008305886</v>
      </c>
      <c r="J383" s="250">
        <f t="shared" si="153"/>
        <v>0.85184588102531034</v>
      </c>
      <c r="K383" s="249">
        <v>5110</v>
      </c>
      <c r="L383" s="249">
        <v>4403</v>
      </c>
      <c r="M383" s="250">
        <f t="shared" si="154"/>
        <v>0.82379493793325809</v>
      </c>
      <c r="N383" s="251">
        <f t="shared" si="155"/>
        <v>0.96707040121120358</v>
      </c>
    </row>
    <row r="384" spans="1:14" ht="12.75" customHeight="1" thickBot="1" x14ac:dyDescent="0.25">
      <c r="A384" s="776"/>
      <c r="B384" s="779"/>
      <c r="C384" s="218" t="s">
        <v>52</v>
      </c>
      <c r="D384" s="264">
        <v>0</v>
      </c>
      <c r="E384" s="265">
        <v>0</v>
      </c>
      <c r="F384" s="266" t="s">
        <v>67</v>
      </c>
      <c r="G384" s="267">
        <v>0</v>
      </c>
      <c r="H384" s="265">
        <v>0</v>
      </c>
      <c r="I384" s="268" t="s">
        <v>67</v>
      </c>
      <c r="J384" s="268" t="s">
        <v>67</v>
      </c>
      <c r="K384" s="267">
        <v>0</v>
      </c>
      <c r="L384" s="267">
        <v>0</v>
      </c>
      <c r="M384" s="268" t="s">
        <v>67</v>
      </c>
      <c r="N384" s="269" t="s">
        <v>67</v>
      </c>
    </row>
    <row r="385" spans="1:14" ht="12.75" customHeight="1" thickTop="1" thickBot="1" x14ac:dyDescent="0.25">
      <c r="A385" s="788" t="s">
        <v>584</v>
      </c>
      <c r="B385" s="789"/>
      <c r="C385" s="789"/>
      <c r="D385" s="789"/>
      <c r="E385" s="789"/>
      <c r="F385" s="789"/>
      <c r="G385" s="789"/>
      <c r="H385" s="789"/>
      <c r="I385" s="789"/>
      <c r="J385" s="789"/>
      <c r="K385" s="789"/>
      <c r="L385" s="789"/>
      <c r="M385" s="789"/>
      <c r="N385" s="790"/>
    </row>
    <row r="386" spans="1:14" ht="12.75" customHeight="1" x14ac:dyDescent="0.2">
      <c r="A386" s="213" t="s">
        <v>48</v>
      </c>
      <c r="B386" s="177"/>
      <c r="C386" s="177"/>
      <c r="D386" s="178">
        <v>10527</v>
      </c>
      <c r="E386" s="214">
        <v>9513</v>
      </c>
      <c r="F386" s="180">
        <f>D386/E386</f>
        <v>1.1065909807631662</v>
      </c>
      <c r="G386" s="181">
        <v>8460</v>
      </c>
      <c r="H386" s="181">
        <v>8075</v>
      </c>
      <c r="I386" s="182">
        <f t="shared" ref="I386:I391" si="156">G386/D386</f>
        <v>0.80364776289541184</v>
      </c>
      <c r="J386" s="182">
        <f>+H386/E386</f>
        <v>0.84883843161988859</v>
      </c>
      <c r="K386" s="181">
        <v>7636</v>
      </c>
      <c r="L386" s="181">
        <v>6796</v>
      </c>
      <c r="M386" s="182">
        <f t="shared" ref="M386:M391" si="157">+K386/E386</f>
        <v>0.80269105434668353</v>
      </c>
      <c r="N386" s="183">
        <f>K386/H386</f>
        <v>0.94563467492260067</v>
      </c>
    </row>
    <row r="387" spans="1:14" ht="12.75" customHeight="1" x14ac:dyDescent="0.2">
      <c r="A387" s="774" t="s">
        <v>49</v>
      </c>
      <c r="B387" s="769" t="s">
        <v>50</v>
      </c>
      <c r="C387" s="770"/>
      <c r="D387" s="184">
        <v>5047</v>
      </c>
      <c r="E387" s="215">
        <v>4465</v>
      </c>
      <c r="F387" s="186">
        <f>D387/E387</f>
        <v>1.1303471444568869</v>
      </c>
      <c r="G387" s="187">
        <v>4025</v>
      </c>
      <c r="H387" s="187">
        <v>3799</v>
      </c>
      <c r="I387" s="188">
        <f t="shared" si="156"/>
        <v>0.79750346740638001</v>
      </c>
      <c r="J387" s="188">
        <f t="shared" ref="J387:J391" si="158">+H387/E387</f>
        <v>0.8508398656215006</v>
      </c>
      <c r="K387" s="187">
        <v>3567</v>
      </c>
      <c r="L387" s="187">
        <v>3067</v>
      </c>
      <c r="M387" s="188">
        <f t="shared" si="157"/>
        <v>0.79888017917133258</v>
      </c>
      <c r="N387" s="189">
        <f t="shared" ref="N387:N391" si="159">K387/H387</f>
        <v>0.93893129770992367</v>
      </c>
    </row>
    <row r="388" spans="1:14" ht="12.75" customHeight="1" x14ac:dyDescent="0.2">
      <c r="A388" s="775"/>
      <c r="B388" s="777" t="s">
        <v>49</v>
      </c>
      <c r="C388" s="190" t="s">
        <v>51</v>
      </c>
      <c r="D388" s="246">
        <v>5047</v>
      </c>
      <c r="E388" s="247">
        <v>4465</v>
      </c>
      <c r="F388" s="248">
        <f t="shared" ref="F388:F391" si="160">D388/E388</f>
        <v>1.1303471444568869</v>
      </c>
      <c r="G388" s="249">
        <v>4025</v>
      </c>
      <c r="H388" s="247">
        <v>3799</v>
      </c>
      <c r="I388" s="250">
        <f t="shared" si="156"/>
        <v>0.79750346740638001</v>
      </c>
      <c r="J388" s="250">
        <f t="shared" si="158"/>
        <v>0.8508398656215006</v>
      </c>
      <c r="K388" s="249">
        <v>3567</v>
      </c>
      <c r="L388" s="249">
        <v>3067</v>
      </c>
      <c r="M388" s="250">
        <f t="shared" si="157"/>
        <v>0.79888017917133258</v>
      </c>
      <c r="N388" s="251">
        <f t="shared" si="159"/>
        <v>0.93893129770992367</v>
      </c>
    </row>
    <row r="389" spans="1:14" ht="12.75" customHeight="1" x14ac:dyDescent="0.2">
      <c r="A389" s="775"/>
      <c r="B389" s="778"/>
      <c r="C389" s="197" t="s">
        <v>52</v>
      </c>
      <c r="D389" s="252">
        <v>0</v>
      </c>
      <c r="E389" s="253">
        <v>0</v>
      </c>
      <c r="F389" s="255" t="s">
        <v>67</v>
      </c>
      <c r="G389" s="255">
        <v>0</v>
      </c>
      <c r="H389" s="253">
        <v>0</v>
      </c>
      <c r="I389" s="256" t="s">
        <v>67</v>
      </c>
      <c r="J389" s="256" t="s">
        <v>67</v>
      </c>
      <c r="K389" s="255">
        <v>0</v>
      </c>
      <c r="L389" s="270">
        <v>0</v>
      </c>
      <c r="M389" s="256" t="s">
        <v>67</v>
      </c>
      <c r="N389" s="257" t="s">
        <v>67</v>
      </c>
    </row>
    <row r="390" spans="1:14" ht="12.75" customHeight="1" x14ac:dyDescent="0.2">
      <c r="A390" s="775"/>
      <c r="B390" s="769" t="s">
        <v>53</v>
      </c>
      <c r="C390" s="770"/>
      <c r="D390" s="184">
        <v>5480</v>
      </c>
      <c r="E390" s="215">
        <v>5192</v>
      </c>
      <c r="F390" s="186">
        <f t="shared" si="160"/>
        <v>1.0554699537750385</v>
      </c>
      <c r="G390" s="187">
        <v>4435</v>
      </c>
      <c r="H390" s="187">
        <v>4331</v>
      </c>
      <c r="I390" s="188">
        <f t="shared" si="156"/>
        <v>0.80930656934306566</v>
      </c>
      <c r="J390" s="188">
        <f t="shared" si="158"/>
        <v>0.83416795069337446</v>
      </c>
      <c r="K390" s="187">
        <v>4100</v>
      </c>
      <c r="L390" s="187">
        <v>3732</v>
      </c>
      <c r="M390" s="188">
        <f t="shared" si="157"/>
        <v>0.78967642526964565</v>
      </c>
      <c r="N390" s="189">
        <f t="shared" si="159"/>
        <v>0.94666358808589235</v>
      </c>
    </row>
    <row r="391" spans="1:14" ht="12.75" customHeight="1" x14ac:dyDescent="0.2">
      <c r="A391" s="775"/>
      <c r="B391" s="777" t="s">
        <v>49</v>
      </c>
      <c r="C391" s="190" t="s">
        <v>51</v>
      </c>
      <c r="D391" s="191">
        <v>5480</v>
      </c>
      <c r="E391" s="216">
        <v>5192</v>
      </c>
      <c r="F391" s="248">
        <f t="shared" si="160"/>
        <v>1.0554699537750385</v>
      </c>
      <c r="G391" s="194">
        <v>4435</v>
      </c>
      <c r="H391" s="194">
        <v>4331</v>
      </c>
      <c r="I391" s="195">
        <f t="shared" si="156"/>
        <v>0.80930656934306566</v>
      </c>
      <c r="J391" s="195">
        <f t="shared" si="158"/>
        <v>0.83416795069337446</v>
      </c>
      <c r="K391" s="194">
        <v>4100</v>
      </c>
      <c r="L391" s="194">
        <v>3732</v>
      </c>
      <c r="M391" s="195">
        <f t="shared" si="157"/>
        <v>0.78967642526964565</v>
      </c>
      <c r="N391" s="196">
        <f t="shared" si="159"/>
        <v>0.94666358808589235</v>
      </c>
    </row>
    <row r="392" spans="1:14" ht="12.75" customHeight="1" thickBot="1" x14ac:dyDescent="0.25">
      <c r="A392" s="776"/>
      <c r="B392" s="779"/>
      <c r="C392" s="218" t="s">
        <v>52</v>
      </c>
      <c r="D392" s="219">
        <v>0</v>
      </c>
      <c r="E392" s="220">
        <v>0</v>
      </c>
      <c r="F392" s="718" t="s">
        <v>67</v>
      </c>
      <c r="G392" s="222">
        <v>0</v>
      </c>
      <c r="H392" s="222">
        <v>0</v>
      </c>
      <c r="I392" s="223" t="s">
        <v>67</v>
      </c>
      <c r="J392" s="223" t="s">
        <v>67</v>
      </c>
      <c r="K392" s="222">
        <v>0</v>
      </c>
      <c r="L392" s="222">
        <v>0</v>
      </c>
      <c r="M392" s="223" t="s">
        <v>67</v>
      </c>
      <c r="N392" s="224" t="s">
        <v>67</v>
      </c>
    </row>
    <row r="393" spans="1:14" ht="13.5" thickTop="1" x14ac:dyDescent="0.2">
      <c r="A393" s="16" t="s">
        <v>55</v>
      </c>
    </row>
    <row r="394" spans="1:14" x14ac:dyDescent="0.2">
      <c r="E394" s="16"/>
      <c r="F394" s="16"/>
      <c r="G394" s="16"/>
      <c r="H394" s="16"/>
      <c r="I394" s="16"/>
      <c r="J394" s="16"/>
      <c r="K394" s="16"/>
    </row>
    <row r="395" spans="1:14" x14ac:dyDescent="0.2">
      <c r="E395" s="35"/>
      <c r="F395" s="35"/>
      <c r="G395" s="16"/>
      <c r="H395" s="16"/>
      <c r="I395" s="16"/>
      <c r="J395" s="16"/>
      <c r="K395" s="16"/>
    </row>
    <row r="396" spans="1:14" x14ac:dyDescent="0.2">
      <c r="E396" s="35"/>
      <c r="F396" s="35"/>
      <c r="G396" s="16"/>
      <c r="H396" s="16"/>
      <c r="I396" s="16"/>
      <c r="J396" s="16"/>
      <c r="K396" s="16"/>
    </row>
    <row r="397" spans="1:14" x14ac:dyDescent="0.2">
      <c r="E397" s="35"/>
      <c r="F397" s="35"/>
      <c r="G397" s="16"/>
      <c r="H397" s="16"/>
      <c r="I397" s="16"/>
      <c r="J397" s="16"/>
      <c r="K397" s="16"/>
    </row>
    <row r="398" spans="1:14" x14ac:dyDescent="0.2">
      <c r="E398" s="16"/>
      <c r="F398" s="16"/>
      <c r="G398" s="16"/>
      <c r="H398" s="16"/>
      <c r="I398" s="16"/>
      <c r="J398" s="16"/>
      <c r="K398" s="16"/>
    </row>
    <row r="400" spans="1:14" x14ac:dyDescent="0.2">
      <c r="D400" s="275"/>
      <c r="E400" s="275"/>
      <c r="F400" s="275"/>
      <c r="G400" s="275"/>
      <c r="H400" s="276"/>
      <c r="I400" s="277"/>
      <c r="J400" s="277"/>
    </row>
    <row r="401" spans="4:10" x14ac:dyDescent="0.2">
      <c r="D401" s="275"/>
      <c r="E401" s="275"/>
      <c r="F401" s="275"/>
      <c r="G401" s="275"/>
      <c r="H401" s="276"/>
      <c r="I401" s="277"/>
      <c r="J401" s="277"/>
    </row>
    <row r="402" spans="4:10" x14ac:dyDescent="0.2">
      <c r="D402" s="278"/>
      <c r="E402" s="278"/>
      <c r="F402" s="278"/>
      <c r="G402" s="278"/>
      <c r="H402" s="279"/>
      <c r="I402" s="277"/>
      <c r="J402" s="277"/>
    </row>
    <row r="403" spans="4:10" x14ac:dyDescent="0.2">
      <c r="D403" s="278"/>
      <c r="E403" s="278"/>
      <c r="F403" s="278"/>
      <c r="G403" s="278"/>
      <c r="H403" s="279"/>
      <c r="I403" s="277"/>
      <c r="J403" s="277"/>
    </row>
  </sheetData>
  <mergeCells count="289">
    <mergeCell ref="A385:N385"/>
    <mergeCell ref="A387:A392"/>
    <mergeCell ref="B387:C387"/>
    <mergeCell ref="B388:B389"/>
    <mergeCell ref="B390:C390"/>
    <mergeCell ref="B391:B392"/>
    <mergeCell ref="A124:N124"/>
    <mergeCell ref="A126:A131"/>
    <mergeCell ref="B126:C126"/>
    <mergeCell ref="B127:B128"/>
    <mergeCell ref="B129:C129"/>
    <mergeCell ref="B130:B131"/>
    <mergeCell ref="A255:N255"/>
    <mergeCell ref="A257:A262"/>
    <mergeCell ref="B257:C257"/>
    <mergeCell ref="B258:B259"/>
    <mergeCell ref="B260:C260"/>
    <mergeCell ref="B261:B262"/>
    <mergeCell ref="A369:N369"/>
    <mergeCell ref="A371:A376"/>
    <mergeCell ref="B371:C371"/>
    <mergeCell ref="B372:B373"/>
    <mergeCell ref="B374:C374"/>
    <mergeCell ref="B375:B376"/>
    <mergeCell ref="A329:N329"/>
    <mergeCell ref="A331:A336"/>
    <mergeCell ref="B331:C331"/>
    <mergeCell ref="B332:B333"/>
    <mergeCell ref="B334:C334"/>
    <mergeCell ref="B335:B336"/>
    <mergeCell ref="B366:C366"/>
    <mergeCell ref="B367:B368"/>
    <mergeCell ref="A361:N361"/>
    <mergeCell ref="A363:A368"/>
    <mergeCell ref="B363:C363"/>
    <mergeCell ref="B364:B365"/>
    <mergeCell ref="A353:N353"/>
    <mergeCell ref="A355:A360"/>
    <mergeCell ref="B355:C355"/>
    <mergeCell ref="B356:B357"/>
    <mergeCell ref="B358:C358"/>
    <mergeCell ref="B359:B360"/>
    <mergeCell ref="A345:N345"/>
    <mergeCell ref="A347:A352"/>
    <mergeCell ref="B347:C347"/>
    <mergeCell ref="B348:B349"/>
    <mergeCell ref="B350:C350"/>
    <mergeCell ref="B351:B352"/>
    <mergeCell ref="A337:N337"/>
    <mergeCell ref="A339:A344"/>
    <mergeCell ref="B339:C339"/>
    <mergeCell ref="B340:B341"/>
    <mergeCell ref="B342:C342"/>
    <mergeCell ref="B343:B344"/>
    <mergeCell ref="A305:N305"/>
    <mergeCell ref="A307:A312"/>
    <mergeCell ref="B307:C307"/>
    <mergeCell ref="B308:B309"/>
    <mergeCell ref="B310:C310"/>
    <mergeCell ref="B311:B312"/>
    <mergeCell ref="A313:N313"/>
    <mergeCell ref="A315:A320"/>
    <mergeCell ref="B315:C315"/>
    <mergeCell ref="B316:B317"/>
    <mergeCell ref="B318:C318"/>
    <mergeCell ref="B319:B320"/>
    <mergeCell ref="A321:N321"/>
    <mergeCell ref="A323:A328"/>
    <mergeCell ref="B323:C323"/>
    <mergeCell ref="B324:B325"/>
    <mergeCell ref="B326:C326"/>
    <mergeCell ref="B327:B328"/>
    <mergeCell ref="A297:N297"/>
    <mergeCell ref="A299:A304"/>
    <mergeCell ref="B299:C299"/>
    <mergeCell ref="B300:B301"/>
    <mergeCell ref="B302:C302"/>
    <mergeCell ref="B303:B304"/>
    <mergeCell ref="A289:N289"/>
    <mergeCell ref="A291:A296"/>
    <mergeCell ref="B291:C291"/>
    <mergeCell ref="B292:B293"/>
    <mergeCell ref="B294:C294"/>
    <mergeCell ref="B295:B296"/>
    <mergeCell ref="A281:N281"/>
    <mergeCell ref="A283:A288"/>
    <mergeCell ref="B283:C283"/>
    <mergeCell ref="B284:B285"/>
    <mergeCell ref="B286:C286"/>
    <mergeCell ref="B287:B288"/>
    <mergeCell ref="A273:N273"/>
    <mergeCell ref="A275:A280"/>
    <mergeCell ref="B275:C275"/>
    <mergeCell ref="B276:B277"/>
    <mergeCell ref="B278:C278"/>
    <mergeCell ref="B279:B280"/>
    <mergeCell ref="A265:N265"/>
    <mergeCell ref="A267:A272"/>
    <mergeCell ref="B267:C267"/>
    <mergeCell ref="B268:B269"/>
    <mergeCell ref="B270:C270"/>
    <mergeCell ref="B271:B272"/>
    <mergeCell ref="A239:N239"/>
    <mergeCell ref="A241:A246"/>
    <mergeCell ref="B241:C241"/>
    <mergeCell ref="B242:B243"/>
    <mergeCell ref="B244:C244"/>
    <mergeCell ref="B245:B246"/>
    <mergeCell ref="A231:N231"/>
    <mergeCell ref="A233:A238"/>
    <mergeCell ref="B233:C233"/>
    <mergeCell ref="B234:B235"/>
    <mergeCell ref="B236:C236"/>
    <mergeCell ref="B237:B238"/>
    <mergeCell ref="A207:N207"/>
    <mergeCell ref="A209:A214"/>
    <mergeCell ref="B209:C209"/>
    <mergeCell ref="B210:B211"/>
    <mergeCell ref="B212:C212"/>
    <mergeCell ref="B213:B214"/>
    <mergeCell ref="A215:N215"/>
    <mergeCell ref="A217:A222"/>
    <mergeCell ref="B217:C217"/>
    <mergeCell ref="B218:B219"/>
    <mergeCell ref="B220:C220"/>
    <mergeCell ref="B221:B222"/>
    <mergeCell ref="A223:N223"/>
    <mergeCell ref="A225:A230"/>
    <mergeCell ref="B225:C225"/>
    <mergeCell ref="B226:B227"/>
    <mergeCell ref="B228:C228"/>
    <mergeCell ref="B229:B230"/>
    <mergeCell ref="A199:N199"/>
    <mergeCell ref="A201:A206"/>
    <mergeCell ref="B201:C201"/>
    <mergeCell ref="B202:B203"/>
    <mergeCell ref="B204:C204"/>
    <mergeCell ref="B205:B206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175:N175"/>
    <mergeCell ref="A177:A182"/>
    <mergeCell ref="B177:C177"/>
    <mergeCell ref="B178:B179"/>
    <mergeCell ref="B180:C180"/>
    <mergeCell ref="B181:B182"/>
    <mergeCell ref="A167:N167"/>
    <mergeCell ref="A169:A174"/>
    <mergeCell ref="B169:C169"/>
    <mergeCell ref="B170:B171"/>
    <mergeCell ref="B172:C172"/>
    <mergeCell ref="B173:B174"/>
    <mergeCell ref="A159:N159"/>
    <mergeCell ref="A161:A166"/>
    <mergeCell ref="B161:C161"/>
    <mergeCell ref="B162:B163"/>
    <mergeCell ref="B164:C164"/>
    <mergeCell ref="B165:B166"/>
    <mergeCell ref="A151:N151"/>
    <mergeCell ref="A153:A158"/>
    <mergeCell ref="B153:C153"/>
    <mergeCell ref="B154:B155"/>
    <mergeCell ref="B156:C156"/>
    <mergeCell ref="B157:B158"/>
    <mergeCell ref="A143:N143"/>
    <mergeCell ref="A145:A150"/>
    <mergeCell ref="B145:C145"/>
    <mergeCell ref="B146:B147"/>
    <mergeCell ref="B148:C148"/>
    <mergeCell ref="B149:B150"/>
    <mergeCell ref="A135:N135"/>
    <mergeCell ref="A137:A142"/>
    <mergeCell ref="B137:C137"/>
    <mergeCell ref="B138:B139"/>
    <mergeCell ref="B140:C140"/>
    <mergeCell ref="B141:B142"/>
    <mergeCell ref="A108:N108"/>
    <mergeCell ref="A110:A115"/>
    <mergeCell ref="B110:C110"/>
    <mergeCell ref="B111:B112"/>
    <mergeCell ref="B113:C113"/>
    <mergeCell ref="B114:B115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B15:B16"/>
    <mergeCell ref="A52:N52"/>
    <mergeCell ref="A54:A59"/>
    <mergeCell ref="B54:C54"/>
    <mergeCell ref="B55:B56"/>
    <mergeCell ref="B57:C57"/>
    <mergeCell ref="B58:B59"/>
    <mergeCell ref="A44:N44"/>
    <mergeCell ref="A46:A51"/>
    <mergeCell ref="B46:C46"/>
    <mergeCell ref="B47:B48"/>
    <mergeCell ref="B49:C49"/>
    <mergeCell ref="B50:B51"/>
    <mergeCell ref="B31:B32"/>
    <mergeCell ref="A36:N36"/>
    <mergeCell ref="A38:A43"/>
    <mergeCell ref="B38:C38"/>
    <mergeCell ref="B39:B40"/>
    <mergeCell ref="B41:C41"/>
    <mergeCell ref="B42:B43"/>
    <mergeCell ref="B34:B35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33:C33"/>
    <mergeCell ref="B17:C17"/>
    <mergeCell ref="A377:N377"/>
    <mergeCell ref="A379:A384"/>
    <mergeCell ref="B379:C379"/>
    <mergeCell ref="B380:B381"/>
    <mergeCell ref="B382:C382"/>
    <mergeCell ref="B383:B384"/>
    <mergeCell ref="B18:B19"/>
    <mergeCell ref="A116:N116"/>
    <mergeCell ref="A118:A123"/>
    <mergeCell ref="B118:C118"/>
    <mergeCell ref="B119:B120"/>
    <mergeCell ref="B121:C121"/>
    <mergeCell ref="B122:B123"/>
    <mergeCell ref="A247:N247"/>
    <mergeCell ref="A249:A254"/>
    <mergeCell ref="B249:C249"/>
    <mergeCell ref="B250:B251"/>
    <mergeCell ref="B252:C252"/>
    <mergeCell ref="B253:B254"/>
    <mergeCell ref="A28:N28"/>
    <mergeCell ref="A30:A35"/>
    <mergeCell ref="B30:C30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7"/>
  <sheetViews>
    <sheetView workbookViewId="0"/>
  </sheetViews>
  <sheetFormatPr defaultRowHeight="12.75" x14ac:dyDescent="0.2"/>
  <cols>
    <col min="1" max="1" width="35.5703125" style="12" customWidth="1"/>
    <col min="2" max="18" width="6.7109375" style="12" customWidth="1"/>
    <col min="19" max="19" width="8.28515625" style="283" customWidth="1"/>
    <col min="20" max="256" width="9.140625" style="12"/>
    <col min="257" max="257" width="35.5703125" style="12" customWidth="1"/>
    <col min="258" max="271" width="6.7109375" style="12" customWidth="1"/>
    <col min="272" max="512" width="9.140625" style="12"/>
    <col min="513" max="513" width="35.5703125" style="12" customWidth="1"/>
    <col min="514" max="527" width="6.7109375" style="12" customWidth="1"/>
    <col min="528" max="768" width="9.140625" style="12"/>
    <col min="769" max="769" width="35.5703125" style="12" customWidth="1"/>
    <col min="770" max="783" width="6.7109375" style="12" customWidth="1"/>
    <col min="784" max="1024" width="9.140625" style="12"/>
    <col min="1025" max="1025" width="35.5703125" style="12" customWidth="1"/>
    <col min="1026" max="1039" width="6.7109375" style="12" customWidth="1"/>
    <col min="1040" max="1280" width="9.140625" style="12"/>
    <col min="1281" max="1281" width="35.5703125" style="12" customWidth="1"/>
    <col min="1282" max="1295" width="6.7109375" style="12" customWidth="1"/>
    <col min="1296" max="1536" width="9.140625" style="12"/>
    <col min="1537" max="1537" width="35.5703125" style="12" customWidth="1"/>
    <col min="1538" max="1551" width="6.7109375" style="12" customWidth="1"/>
    <col min="1552" max="1792" width="9.140625" style="12"/>
    <col min="1793" max="1793" width="35.5703125" style="12" customWidth="1"/>
    <col min="1794" max="1807" width="6.7109375" style="12" customWidth="1"/>
    <col min="1808" max="2048" width="9.140625" style="12"/>
    <col min="2049" max="2049" width="35.5703125" style="12" customWidth="1"/>
    <col min="2050" max="2063" width="6.7109375" style="12" customWidth="1"/>
    <col min="2064" max="2304" width="9.140625" style="12"/>
    <col min="2305" max="2305" width="35.5703125" style="12" customWidth="1"/>
    <col min="2306" max="2319" width="6.7109375" style="12" customWidth="1"/>
    <col min="2320" max="2560" width="9.140625" style="12"/>
    <col min="2561" max="2561" width="35.5703125" style="12" customWidth="1"/>
    <col min="2562" max="2575" width="6.7109375" style="12" customWidth="1"/>
    <col min="2576" max="2816" width="9.140625" style="12"/>
    <col min="2817" max="2817" width="35.5703125" style="12" customWidth="1"/>
    <col min="2818" max="2831" width="6.7109375" style="12" customWidth="1"/>
    <col min="2832" max="3072" width="9.140625" style="12"/>
    <col min="3073" max="3073" width="35.5703125" style="12" customWidth="1"/>
    <col min="3074" max="3087" width="6.7109375" style="12" customWidth="1"/>
    <col min="3088" max="3328" width="9.140625" style="12"/>
    <col min="3329" max="3329" width="35.5703125" style="12" customWidth="1"/>
    <col min="3330" max="3343" width="6.7109375" style="12" customWidth="1"/>
    <col min="3344" max="3584" width="9.140625" style="12"/>
    <col min="3585" max="3585" width="35.5703125" style="12" customWidth="1"/>
    <col min="3586" max="3599" width="6.7109375" style="12" customWidth="1"/>
    <col min="3600" max="3840" width="9.140625" style="12"/>
    <col min="3841" max="3841" width="35.5703125" style="12" customWidth="1"/>
    <col min="3842" max="3855" width="6.7109375" style="12" customWidth="1"/>
    <col min="3856" max="4096" width="9.140625" style="12"/>
    <col min="4097" max="4097" width="35.5703125" style="12" customWidth="1"/>
    <col min="4098" max="4111" width="6.7109375" style="12" customWidth="1"/>
    <col min="4112" max="4352" width="9.140625" style="12"/>
    <col min="4353" max="4353" width="35.5703125" style="12" customWidth="1"/>
    <col min="4354" max="4367" width="6.7109375" style="12" customWidth="1"/>
    <col min="4368" max="4608" width="9.140625" style="12"/>
    <col min="4609" max="4609" width="35.5703125" style="12" customWidth="1"/>
    <col min="4610" max="4623" width="6.7109375" style="12" customWidth="1"/>
    <col min="4624" max="4864" width="9.140625" style="12"/>
    <col min="4865" max="4865" width="35.5703125" style="12" customWidth="1"/>
    <col min="4866" max="4879" width="6.7109375" style="12" customWidth="1"/>
    <col min="4880" max="5120" width="9.140625" style="12"/>
    <col min="5121" max="5121" width="35.5703125" style="12" customWidth="1"/>
    <col min="5122" max="5135" width="6.7109375" style="12" customWidth="1"/>
    <col min="5136" max="5376" width="9.140625" style="12"/>
    <col min="5377" max="5377" width="35.5703125" style="12" customWidth="1"/>
    <col min="5378" max="5391" width="6.7109375" style="12" customWidth="1"/>
    <col min="5392" max="5632" width="9.140625" style="12"/>
    <col min="5633" max="5633" width="35.5703125" style="12" customWidth="1"/>
    <col min="5634" max="5647" width="6.7109375" style="12" customWidth="1"/>
    <col min="5648" max="5888" width="9.140625" style="12"/>
    <col min="5889" max="5889" width="35.5703125" style="12" customWidth="1"/>
    <col min="5890" max="5903" width="6.7109375" style="12" customWidth="1"/>
    <col min="5904" max="6144" width="9.140625" style="12"/>
    <col min="6145" max="6145" width="35.5703125" style="12" customWidth="1"/>
    <col min="6146" max="6159" width="6.7109375" style="12" customWidth="1"/>
    <col min="6160" max="6400" width="9.140625" style="12"/>
    <col min="6401" max="6401" width="35.5703125" style="12" customWidth="1"/>
    <col min="6402" max="6415" width="6.7109375" style="12" customWidth="1"/>
    <col min="6416" max="6656" width="9.140625" style="12"/>
    <col min="6657" max="6657" width="35.5703125" style="12" customWidth="1"/>
    <col min="6658" max="6671" width="6.7109375" style="12" customWidth="1"/>
    <col min="6672" max="6912" width="9.140625" style="12"/>
    <col min="6913" max="6913" width="35.5703125" style="12" customWidth="1"/>
    <col min="6914" max="6927" width="6.7109375" style="12" customWidth="1"/>
    <col min="6928" max="7168" width="9.140625" style="12"/>
    <col min="7169" max="7169" width="35.5703125" style="12" customWidth="1"/>
    <col min="7170" max="7183" width="6.7109375" style="12" customWidth="1"/>
    <col min="7184" max="7424" width="9.140625" style="12"/>
    <col min="7425" max="7425" width="35.5703125" style="12" customWidth="1"/>
    <col min="7426" max="7439" width="6.7109375" style="12" customWidth="1"/>
    <col min="7440" max="7680" width="9.140625" style="12"/>
    <col min="7681" max="7681" width="35.5703125" style="12" customWidth="1"/>
    <col min="7682" max="7695" width="6.7109375" style="12" customWidth="1"/>
    <col min="7696" max="7936" width="9.140625" style="12"/>
    <col min="7937" max="7937" width="35.5703125" style="12" customWidth="1"/>
    <col min="7938" max="7951" width="6.7109375" style="12" customWidth="1"/>
    <col min="7952" max="8192" width="9.140625" style="12"/>
    <col min="8193" max="8193" width="35.5703125" style="12" customWidth="1"/>
    <col min="8194" max="8207" width="6.7109375" style="12" customWidth="1"/>
    <col min="8208" max="8448" width="9.140625" style="12"/>
    <col min="8449" max="8449" width="35.5703125" style="12" customWidth="1"/>
    <col min="8450" max="8463" width="6.7109375" style="12" customWidth="1"/>
    <col min="8464" max="8704" width="9.140625" style="12"/>
    <col min="8705" max="8705" width="35.5703125" style="12" customWidth="1"/>
    <col min="8706" max="8719" width="6.7109375" style="12" customWidth="1"/>
    <col min="8720" max="8960" width="9.140625" style="12"/>
    <col min="8961" max="8961" width="35.5703125" style="12" customWidth="1"/>
    <col min="8962" max="8975" width="6.7109375" style="12" customWidth="1"/>
    <col min="8976" max="9216" width="9.140625" style="12"/>
    <col min="9217" max="9217" width="35.5703125" style="12" customWidth="1"/>
    <col min="9218" max="9231" width="6.7109375" style="12" customWidth="1"/>
    <col min="9232" max="9472" width="9.140625" style="12"/>
    <col min="9473" max="9473" width="35.5703125" style="12" customWidth="1"/>
    <col min="9474" max="9487" width="6.7109375" style="12" customWidth="1"/>
    <col min="9488" max="9728" width="9.140625" style="12"/>
    <col min="9729" max="9729" width="35.5703125" style="12" customWidth="1"/>
    <col min="9730" max="9743" width="6.7109375" style="12" customWidth="1"/>
    <col min="9744" max="9984" width="9.140625" style="12"/>
    <col min="9985" max="9985" width="35.5703125" style="12" customWidth="1"/>
    <col min="9986" max="9999" width="6.7109375" style="12" customWidth="1"/>
    <col min="10000" max="10240" width="9.140625" style="12"/>
    <col min="10241" max="10241" width="35.5703125" style="12" customWidth="1"/>
    <col min="10242" max="10255" width="6.7109375" style="12" customWidth="1"/>
    <col min="10256" max="10496" width="9.140625" style="12"/>
    <col min="10497" max="10497" width="35.5703125" style="12" customWidth="1"/>
    <col min="10498" max="10511" width="6.7109375" style="12" customWidth="1"/>
    <col min="10512" max="10752" width="9.140625" style="12"/>
    <col min="10753" max="10753" width="35.5703125" style="12" customWidth="1"/>
    <col min="10754" max="10767" width="6.7109375" style="12" customWidth="1"/>
    <col min="10768" max="11008" width="9.140625" style="12"/>
    <col min="11009" max="11009" width="35.5703125" style="12" customWidth="1"/>
    <col min="11010" max="11023" width="6.7109375" style="12" customWidth="1"/>
    <col min="11024" max="11264" width="9.140625" style="12"/>
    <col min="11265" max="11265" width="35.5703125" style="12" customWidth="1"/>
    <col min="11266" max="11279" width="6.7109375" style="12" customWidth="1"/>
    <col min="11280" max="11520" width="9.140625" style="12"/>
    <col min="11521" max="11521" width="35.5703125" style="12" customWidth="1"/>
    <col min="11522" max="11535" width="6.7109375" style="12" customWidth="1"/>
    <col min="11536" max="11776" width="9.140625" style="12"/>
    <col min="11777" max="11777" width="35.5703125" style="12" customWidth="1"/>
    <col min="11778" max="11791" width="6.7109375" style="12" customWidth="1"/>
    <col min="11792" max="12032" width="9.140625" style="12"/>
    <col min="12033" max="12033" width="35.5703125" style="12" customWidth="1"/>
    <col min="12034" max="12047" width="6.7109375" style="12" customWidth="1"/>
    <col min="12048" max="12288" width="9.140625" style="12"/>
    <col min="12289" max="12289" width="35.5703125" style="12" customWidth="1"/>
    <col min="12290" max="12303" width="6.7109375" style="12" customWidth="1"/>
    <col min="12304" max="12544" width="9.140625" style="12"/>
    <col min="12545" max="12545" width="35.5703125" style="12" customWidth="1"/>
    <col min="12546" max="12559" width="6.7109375" style="12" customWidth="1"/>
    <col min="12560" max="12800" width="9.140625" style="12"/>
    <col min="12801" max="12801" width="35.5703125" style="12" customWidth="1"/>
    <col min="12802" max="12815" width="6.7109375" style="12" customWidth="1"/>
    <col min="12816" max="13056" width="9.140625" style="12"/>
    <col min="13057" max="13057" width="35.5703125" style="12" customWidth="1"/>
    <col min="13058" max="13071" width="6.7109375" style="12" customWidth="1"/>
    <col min="13072" max="13312" width="9.140625" style="12"/>
    <col min="13313" max="13313" width="35.5703125" style="12" customWidth="1"/>
    <col min="13314" max="13327" width="6.7109375" style="12" customWidth="1"/>
    <col min="13328" max="13568" width="9.140625" style="12"/>
    <col min="13569" max="13569" width="35.5703125" style="12" customWidth="1"/>
    <col min="13570" max="13583" width="6.7109375" style="12" customWidth="1"/>
    <col min="13584" max="13824" width="9.140625" style="12"/>
    <col min="13825" max="13825" width="35.5703125" style="12" customWidth="1"/>
    <col min="13826" max="13839" width="6.7109375" style="12" customWidth="1"/>
    <col min="13840" max="14080" width="9.140625" style="12"/>
    <col min="14081" max="14081" width="35.5703125" style="12" customWidth="1"/>
    <col min="14082" max="14095" width="6.7109375" style="12" customWidth="1"/>
    <col min="14096" max="14336" width="9.140625" style="12"/>
    <col min="14337" max="14337" width="35.5703125" style="12" customWidth="1"/>
    <col min="14338" max="14351" width="6.7109375" style="12" customWidth="1"/>
    <col min="14352" max="14592" width="9.140625" style="12"/>
    <col min="14593" max="14593" width="35.5703125" style="12" customWidth="1"/>
    <col min="14594" max="14607" width="6.7109375" style="12" customWidth="1"/>
    <col min="14608" max="14848" width="9.140625" style="12"/>
    <col min="14849" max="14849" width="35.5703125" style="12" customWidth="1"/>
    <col min="14850" max="14863" width="6.7109375" style="12" customWidth="1"/>
    <col min="14864" max="15104" width="9.140625" style="12"/>
    <col min="15105" max="15105" width="35.5703125" style="12" customWidth="1"/>
    <col min="15106" max="15119" width="6.7109375" style="12" customWidth="1"/>
    <col min="15120" max="15360" width="9.140625" style="12"/>
    <col min="15361" max="15361" width="35.5703125" style="12" customWidth="1"/>
    <col min="15362" max="15375" width="6.7109375" style="12" customWidth="1"/>
    <col min="15376" max="15616" width="9.140625" style="12"/>
    <col min="15617" max="15617" width="35.5703125" style="12" customWidth="1"/>
    <col min="15618" max="15631" width="6.7109375" style="12" customWidth="1"/>
    <col min="15632" max="15872" width="9.140625" style="12"/>
    <col min="15873" max="15873" width="35.5703125" style="12" customWidth="1"/>
    <col min="15874" max="15887" width="6.7109375" style="12" customWidth="1"/>
    <col min="15888" max="16128" width="9.140625" style="12"/>
    <col min="16129" max="16129" width="35.5703125" style="12" customWidth="1"/>
    <col min="16130" max="16143" width="6.7109375" style="12" customWidth="1"/>
    <col min="16144" max="16384" width="9.140625" style="12"/>
  </cols>
  <sheetData>
    <row r="1" spans="1:47" s="281" customFormat="1" ht="18" customHeight="1" x14ac:dyDescent="0.25">
      <c r="A1" s="280" t="s">
        <v>591</v>
      </c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</row>
    <row r="2" spans="1:47" ht="5.0999999999999996" customHeight="1" thickBot="1" x14ac:dyDescent="0.25">
      <c r="A2" s="16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</row>
    <row r="3" spans="1:47" ht="14.25" thickTop="1" thickBot="1" x14ac:dyDescent="0.25">
      <c r="A3" s="167" t="s">
        <v>70</v>
      </c>
      <c r="B3" s="284" t="s">
        <v>25</v>
      </c>
      <c r="C3" s="284" t="s">
        <v>5</v>
      </c>
      <c r="D3" s="284" t="s">
        <v>6</v>
      </c>
      <c r="E3" s="284" t="s">
        <v>7</v>
      </c>
      <c r="F3" s="285" t="s">
        <v>8</v>
      </c>
      <c r="G3" s="285" t="s">
        <v>9</v>
      </c>
      <c r="H3" s="284" t="s">
        <v>10</v>
      </c>
      <c r="I3" s="284" t="s">
        <v>11</v>
      </c>
      <c r="J3" s="286" t="s">
        <v>12</v>
      </c>
      <c r="K3" s="287" t="s">
        <v>13</v>
      </c>
      <c r="L3" s="287" t="s">
        <v>14</v>
      </c>
      <c r="M3" s="287" t="s">
        <v>15</v>
      </c>
      <c r="N3" s="287" t="s">
        <v>16</v>
      </c>
      <c r="O3" s="287" t="s">
        <v>17</v>
      </c>
      <c r="P3" s="287" t="s">
        <v>35</v>
      </c>
      <c r="Q3" s="287" t="s">
        <v>572</v>
      </c>
      <c r="R3" s="287" t="s">
        <v>574</v>
      </c>
      <c r="S3" s="288" t="s">
        <v>584</v>
      </c>
      <c r="T3" s="289"/>
      <c r="U3" s="289"/>
      <c r="V3" s="290"/>
      <c r="W3" s="290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</row>
    <row r="4" spans="1:47" ht="14.25" thickTop="1" thickBot="1" x14ac:dyDescent="0.25">
      <c r="A4" s="291" t="s">
        <v>37</v>
      </c>
      <c r="B4" s="292"/>
      <c r="C4" s="292"/>
      <c r="D4" s="292"/>
      <c r="E4" s="292"/>
      <c r="F4" s="292"/>
      <c r="G4" s="292"/>
      <c r="H4" s="292"/>
      <c r="I4" s="292"/>
      <c r="J4" s="293"/>
      <c r="K4" s="292"/>
      <c r="L4" s="292"/>
      <c r="M4" s="292"/>
      <c r="N4" s="292"/>
      <c r="O4" s="292"/>
      <c r="P4" s="292"/>
      <c r="Q4" s="292"/>
      <c r="R4" s="292"/>
      <c r="S4" s="294"/>
      <c r="T4" s="295"/>
      <c r="U4" s="295"/>
      <c r="V4" s="295"/>
      <c r="W4" s="295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</row>
    <row r="5" spans="1:47" x14ac:dyDescent="0.2">
      <c r="A5" s="296" t="s">
        <v>71</v>
      </c>
      <c r="B5" s="297">
        <v>18612</v>
      </c>
      <c r="C5" s="297">
        <v>13956</v>
      </c>
      <c r="D5" s="297">
        <v>21779</v>
      </c>
      <c r="E5" s="297">
        <v>18108</v>
      </c>
      <c r="F5" s="298" t="s">
        <v>72</v>
      </c>
      <c r="G5" s="298">
        <v>22842</v>
      </c>
      <c r="H5" s="297">
        <v>20076</v>
      </c>
      <c r="I5" s="297">
        <v>20599</v>
      </c>
      <c r="J5" s="299">
        <v>21267</v>
      </c>
      <c r="K5" s="300">
        <v>21298</v>
      </c>
      <c r="L5" s="301">
        <v>21688</v>
      </c>
      <c r="M5" s="301">
        <v>23372</v>
      </c>
      <c r="N5" s="301">
        <v>22877</v>
      </c>
      <c r="O5" s="301">
        <v>21918</v>
      </c>
      <c r="P5" s="301">
        <v>21986</v>
      </c>
      <c r="Q5" s="301">
        <v>20557</v>
      </c>
      <c r="R5" s="301">
        <v>18486</v>
      </c>
      <c r="S5" s="302">
        <v>17557</v>
      </c>
      <c r="U5" s="295"/>
      <c r="V5" s="295"/>
      <c r="W5" s="295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</row>
    <row r="6" spans="1:47" x14ac:dyDescent="0.2">
      <c r="A6" s="303" t="s">
        <v>73</v>
      </c>
      <c r="B6" s="304">
        <v>42653</v>
      </c>
      <c r="C6" s="304">
        <v>28740</v>
      </c>
      <c r="D6" s="304">
        <v>42957</v>
      </c>
      <c r="E6" s="304">
        <v>44176</v>
      </c>
      <c r="F6" s="305" t="s">
        <v>72</v>
      </c>
      <c r="G6" s="305">
        <v>27144</v>
      </c>
      <c r="H6" s="304">
        <v>48314</v>
      </c>
      <c r="I6" s="304">
        <v>48542</v>
      </c>
      <c r="J6" s="306">
        <v>48638</v>
      </c>
      <c r="K6" s="307">
        <v>47840</v>
      </c>
      <c r="L6" s="308">
        <v>47089</v>
      </c>
      <c r="M6" s="308">
        <v>48717</v>
      </c>
      <c r="N6" s="308">
        <v>48369</v>
      </c>
      <c r="O6" s="308">
        <v>46979</v>
      </c>
      <c r="P6" s="308">
        <v>45503</v>
      </c>
      <c r="Q6" s="308">
        <v>39428</v>
      </c>
      <c r="R6" s="308">
        <v>36042</v>
      </c>
      <c r="S6" s="309">
        <v>33214</v>
      </c>
      <c r="U6" s="295"/>
      <c r="V6" s="295"/>
      <c r="W6" s="295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</row>
    <row r="7" spans="1:47" x14ac:dyDescent="0.2">
      <c r="A7" s="303" t="s">
        <v>74</v>
      </c>
      <c r="B7" s="304">
        <v>6326</v>
      </c>
      <c r="C7" s="304">
        <v>4766</v>
      </c>
      <c r="D7" s="304">
        <v>5847</v>
      </c>
      <c r="E7" s="304">
        <v>7061</v>
      </c>
      <c r="F7" s="305" t="s">
        <v>72</v>
      </c>
      <c r="G7" s="305">
        <v>7757</v>
      </c>
      <c r="H7" s="304">
        <v>8792</v>
      </c>
      <c r="I7" s="304">
        <v>8980</v>
      </c>
      <c r="J7" s="306">
        <v>9173</v>
      </c>
      <c r="K7" s="307">
        <v>9298</v>
      </c>
      <c r="L7" s="308">
        <v>10078</v>
      </c>
      <c r="M7" s="308">
        <v>10938</v>
      </c>
      <c r="N7" s="308">
        <v>10850</v>
      </c>
      <c r="O7" s="308">
        <v>11598</v>
      </c>
      <c r="P7" s="308">
        <v>10904</v>
      </c>
      <c r="Q7" s="308">
        <v>10187</v>
      </c>
      <c r="R7" s="308">
        <v>9797</v>
      </c>
      <c r="S7" s="309">
        <v>8855</v>
      </c>
      <c r="U7" s="295"/>
      <c r="V7" s="295"/>
      <c r="W7" s="295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</row>
    <row r="8" spans="1:47" x14ac:dyDescent="0.2">
      <c r="A8" s="303" t="s">
        <v>75</v>
      </c>
      <c r="B8" s="304">
        <v>13414</v>
      </c>
      <c r="C8" s="304">
        <v>12829</v>
      </c>
      <c r="D8" s="304">
        <v>17148</v>
      </c>
      <c r="E8" s="304">
        <v>16672</v>
      </c>
      <c r="F8" s="305" t="s">
        <v>72</v>
      </c>
      <c r="G8" s="305">
        <v>23851</v>
      </c>
      <c r="H8" s="304">
        <v>25580</v>
      </c>
      <c r="I8" s="304">
        <v>27543</v>
      </c>
      <c r="J8" s="306">
        <v>26681</v>
      </c>
      <c r="K8" s="307">
        <v>26832</v>
      </c>
      <c r="L8" s="308">
        <v>28389</v>
      </c>
      <c r="M8" s="308">
        <v>31250</v>
      </c>
      <c r="N8" s="308">
        <v>32520</v>
      </c>
      <c r="O8" s="308">
        <v>34042</v>
      </c>
      <c r="P8" s="308">
        <v>34466</v>
      </c>
      <c r="Q8" s="308">
        <v>33876</v>
      </c>
      <c r="R8" s="308">
        <v>34556</v>
      </c>
      <c r="S8" s="309">
        <v>34114</v>
      </c>
      <c r="U8" s="295"/>
      <c r="V8" s="295"/>
      <c r="W8" s="295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</row>
    <row r="9" spans="1:47" x14ac:dyDescent="0.2">
      <c r="A9" s="303" t="s">
        <v>76</v>
      </c>
      <c r="B9" s="304">
        <v>36843</v>
      </c>
      <c r="C9" s="304">
        <v>40517</v>
      </c>
      <c r="D9" s="304">
        <v>39000</v>
      </c>
      <c r="E9" s="304">
        <v>36197</v>
      </c>
      <c r="F9" s="305" t="s">
        <v>72</v>
      </c>
      <c r="G9" s="305">
        <v>52588</v>
      </c>
      <c r="H9" s="304">
        <v>56709</v>
      </c>
      <c r="I9" s="304">
        <v>60104</v>
      </c>
      <c r="J9" s="306">
        <v>68318</v>
      </c>
      <c r="K9" s="307">
        <v>71395</v>
      </c>
      <c r="L9" s="308">
        <v>72967</v>
      </c>
      <c r="M9" s="308">
        <v>71223</v>
      </c>
      <c r="N9" s="308">
        <v>67194</v>
      </c>
      <c r="O9" s="308">
        <v>61775</v>
      </c>
      <c r="P9" s="308">
        <v>58504</v>
      </c>
      <c r="Q9" s="308">
        <v>49849</v>
      </c>
      <c r="R9" s="308">
        <v>47433</v>
      </c>
      <c r="S9" s="309">
        <v>44557</v>
      </c>
      <c r="T9" s="310"/>
      <c r="U9" s="295"/>
      <c r="V9" s="295"/>
      <c r="W9" s="295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</row>
    <row r="10" spans="1:47" x14ac:dyDescent="0.2">
      <c r="A10" s="303" t="s">
        <v>77</v>
      </c>
      <c r="B10" s="304">
        <v>46799</v>
      </c>
      <c r="C10" s="304">
        <v>39372</v>
      </c>
      <c r="D10" s="304">
        <v>46717</v>
      </c>
      <c r="E10" s="304">
        <v>43047</v>
      </c>
      <c r="F10" s="305" t="s">
        <v>72</v>
      </c>
      <c r="G10" s="305">
        <v>52461</v>
      </c>
      <c r="H10" s="304">
        <v>61051</v>
      </c>
      <c r="I10" s="304">
        <v>66010</v>
      </c>
      <c r="J10" s="306">
        <v>71046</v>
      </c>
      <c r="K10" s="307">
        <v>72351</v>
      </c>
      <c r="L10" s="308">
        <v>72968</v>
      </c>
      <c r="M10" s="308">
        <v>71570</v>
      </c>
      <c r="N10" s="308">
        <v>70460</v>
      </c>
      <c r="O10" s="308">
        <v>63160</v>
      </c>
      <c r="P10" s="308">
        <v>55202</v>
      </c>
      <c r="Q10" s="308">
        <v>44675</v>
      </c>
      <c r="R10" s="308">
        <v>41045</v>
      </c>
      <c r="S10" s="309">
        <v>35080</v>
      </c>
      <c r="T10" s="310"/>
      <c r="U10" s="295"/>
      <c r="V10" s="295"/>
      <c r="W10" s="295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</row>
    <row r="11" spans="1:47" x14ac:dyDescent="0.2">
      <c r="A11" s="303" t="s">
        <v>78</v>
      </c>
      <c r="B11" s="304">
        <v>15852</v>
      </c>
      <c r="C11" s="304">
        <v>18074</v>
      </c>
      <c r="D11" s="304">
        <v>16137</v>
      </c>
      <c r="E11" s="304">
        <v>15741</v>
      </c>
      <c r="F11" s="305" t="s">
        <v>72</v>
      </c>
      <c r="G11" s="305">
        <v>20648</v>
      </c>
      <c r="H11" s="304">
        <v>21048</v>
      </c>
      <c r="I11" s="304">
        <v>19393</v>
      </c>
      <c r="J11" s="306">
        <v>20502</v>
      </c>
      <c r="K11" s="307">
        <v>19195</v>
      </c>
      <c r="L11" s="308">
        <v>19139</v>
      </c>
      <c r="M11" s="308">
        <v>17701</v>
      </c>
      <c r="N11" s="308">
        <v>16576</v>
      </c>
      <c r="O11" s="308">
        <v>13360</v>
      </c>
      <c r="P11" s="308">
        <v>12995</v>
      </c>
      <c r="Q11" s="308">
        <v>12299</v>
      </c>
      <c r="R11" s="308">
        <v>12355</v>
      </c>
      <c r="S11" s="309">
        <v>11589</v>
      </c>
      <c r="T11" s="310"/>
      <c r="U11" s="295"/>
      <c r="V11" s="295"/>
      <c r="W11" s="295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</row>
    <row r="12" spans="1:47" x14ac:dyDescent="0.2">
      <c r="A12" s="303" t="s">
        <v>79</v>
      </c>
      <c r="B12" s="304">
        <v>44593</v>
      </c>
      <c r="C12" s="304">
        <v>42516</v>
      </c>
      <c r="D12" s="304">
        <v>40529</v>
      </c>
      <c r="E12" s="304">
        <v>46316</v>
      </c>
      <c r="F12" s="305" t="s">
        <v>72</v>
      </c>
      <c r="G12" s="305">
        <v>47258</v>
      </c>
      <c r="H12" s="304">
        <v>44139</v>
      </c>
      <c r="I12" s="304">
        <v>42817</v>
      </c>
      <c r="J12" s="306">
        <v>48392</v>
      </c>
      <c r="K12" s="307">
        <v>42356</v>
      </c>
      <c r="L12" s="308">
        <v>42227</v>
      </c>
      <c r="M12" s="308">
        <v>46358</v>
      </c>
      <c r="N12" s="308">
        <v>50797</v>
      </c>
      <c r="O12" s="308">
        <v>46773</v>
      </c>
      <c r="P12" s="308">
        <v>42469</v>
      </c>
      <c r="Q12" s="308">
        <v>41180</v>
      </c>
      <c r="R12" s="308">
        <v>35919</v>
      </c>
      <c r="S12" s="309">
        <v>31849</v>
      </c>
      <c r="T12" s="310"/>
      <c r="U12" s="295"/>
      <c r="V12" s="295"/>
      <c r="W12" s="311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</row>
    <row r="13" spans="1:47" x14ac:dyDescent="0.2">
      <c r="A13" s="303" t="s">
        <v>80</v>
      </c>
      <c r="B13" s="304">
        <v>8727</v>
      </c>
      <c r="C13" s="304">
        <v>7403</v>
      </c>
      <c r="D13" s="304">
        <v>7338</v>
      </c>
      <c r="E13" s="304">
        <v>6708</v>
      </c>
      <c r="F13" s="305" t="s">
        <v>72</v>
      </c>
      <c r="G13" s="305">
        <v>7893</v>
      </c>
      <c r="H13" s="304">
        <v>9049</v>
      </c>
      <c r="I13" s="304">
        <v>9346</v>
      </c>
      <c r="J13" s="306">
        <v>9687</v>
      </c>
      <c r="K13" s="307">
        <v>9800</v>
      </c>
      <c r="L13" s="308">
        <v>10448</v>
      </c>
      <c r="M13" s="308">
        <v>10407</v>
      </c>
      <c r="N13" s="308">
        <v>10423</v>
      </c>
      <c r="O13" s="308">
        <v>9847</v>
      </c>
      <c r="P13" s="308">
        <v>8924</v>
      </c>
      <c r="Q13" s="308">
        <v>8416</v>
      </c>
      <c r="R13" s="308">
        <v>8085</v>
      </c>
      <c r="S13" s="309">
        <v>7336</v>
      </c>
      <c r="T13" s="310"/>
      <c r="U13" s="295"/>
      <c r="V13" s="295"/>
      <c r="W13" s="295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</row>
    <row r="14" spans="1:47" x14ac:dyDescent="0.2">
      <c r="A14" s="312" t="s">
        <v>81</v>
      </c>
      <c r="B14" s="313">
        <v>0</v>
      </c>
      <c r="C14" s="313">
        <v>0</v>
      </c>
      <c r="D14" s="313">
        <v>0</v>
      </c>
      <c r="E14" s="313">
        <v>0</v>
      </c>
      <c r="F14" s="314" t="s">
        <v>72</v>
      </c>
      <c r="G14" s="314">
        <v>22535</v>
      </c>
      <c r="H14" s="313">
        <v>0</v>
      </c>
      <c r="I14" s="313">
        <v>0</v>
      </c>
      <c r="J14" s="315">
        <v>0</v>
      </c>
      <c r="K14" s="316">
        <v>0</v>
      </c>
      <c r="L14" s="314">
        <v>0</v>
      </c>
      <c r="M14" s="314">
        <v>0</v>
      </c>
      <c r="N14" s="314">
        <v>0</v>
      </c>
      <c r="O14" s="314">
        <v>0</v>
      </c>
      <c r="P14" s="314">
        <v>0</v>
      </c>
      <c r="Q14" s="314">
        <v>0</v>
      </c>
      <c r="R14" s="314">
        <v>0</v>
      </c>
      <c r="S14" s="317">
        <v>0</v>
      </c>
      <c r="T14" s="310"/>
      <c r="U14" s="295"/>
      <c r="V14" s="295"/>
      <c r="W14" s="295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</row>
    <row r="15" spans="1:47" ht="13.5" thickBot="1" x14ac:dyDescent="0.25">
      <c r="A15" s="318" t="s">
        <v>48</v>
      </c>
      <c r="B15" s="319">
        <v>233819</v>
      </c>
      <c r="C15" s="319">
        <v>208173</v>
      </c>
      <c r="D15" s="319">
        <v>237452</v>
      </c>
      <c r="E15" s="319">
        <v>234026</v>
      </c>
      <c r="F15" s="320" t="s">
        <v>72</v>
      </c>
      <c r="G15" s="320">
        <v>284977</v>
      </c>
      <c r="H15" s="319">
        <v>294758</v>
      </c>
      <c r="I15" s="319">
        <v>303334</v>
      </c>
      <c r="J15" s="321">
        <v>323704</v>
      </c>
      <c r="K15" s="322">
        <v>320365</v>
      </c>
      <c r="L15" s="323">
        <v>324993</v>
      </c>
      <c r="M15" s="323">
        <v>331536</v>
      </c>
      <c r="N15" s="323">
        <v>330066</v>
      </c>
      <c r="O15" s="323">
        <f>+'vš_druh studia '!D93</f>
        <v>309452</v>
      </c>
      <c r="P15" s="323">
        <f>+'vš_druh studia '!D101</f>
        <v>290953</v>
      </c>
      <c r="Q15" s="323">
        <f>+'vš_druh studia '!D109</f>
        <v>260467</v>
      </c>
      <c r="R15" s="323">
        <f>+'vš_druh studia '!D117</f>
        <v>243718</v>
      </c>
      <c r="S15" s="324">
        <f>+'vš_druh studia '!D125</f>
        <v>224151</v>
      </c>
      <c r="T15" s="310"/>
      <c r="U15" s="295"/>
      <c r="V15" s="295"/>
      <c r="W15" s="295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</row>
    <row r="16" spans="1:47" ht="13.5" thickBot="1" x14ac:dyDescent="0.25">
      <c r="A16" s="325" t="s">
        <v>82</v>
      </c>
      <c r="B16" s="326"/>
      <c r="C16" s="326"/>
      <c r="D16" s="326"/>
      <c r="E16" s="326"/>
      <c r="F16" s="326"/>
      <c r="G16" s="326"/>
      <c r="H16" s="326"/>
      <c r="I16" s="326"/>
      <c r="J16" s="327"/>
      <c r="K16" s="326"/>
      <c r="L16" s="328"/>
      <c r="M16" s="328"/>
      <c r="N16" s="328"/>
      <c r="O16" s="328"/>
      <c r="P16" s="328"/>
      <c r="Q16" s="328"/>
      <c r="R16" s="328"/>
      <c r="S16" s="329"/>
      <c r="T16" s="310"/>
      <c r="U16" s="295"/>
      <c r="V16" s="295"/>
      <c r="W16" s="295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3"/>
      <c r="AI16" s="283"/>
      <c r="AJ16" s="283"/>
      <c r="AK16" s="283"/>
      <c r="AL16" s="283"/>
      <c r="AM16" s="283"/>
      <c r="AN16" s="283"/>
      <c r="AO16" s="283"/>
      <c r="AP16" s="283"/>
      <c r="AQ16" s="283"/>
      <c r="AR16" s="283"/>
      <c r="AS16" s="283"/>
      <c r="AT16" s="283"/>
      <c r="AU16" s="283"/>
    </row>
    <row r="17" spans="1:47" x14ac:dyDescent="0.2">
      <c r="A17" s="296" t="s">
        <v>71</v>
      </c>
      <c r="B17" s="297">
        <v>13854</v>
      </c>
      <c r="C17" s="297">
        <v>10285</v>
      </c>
      <c r="D17" s="297">
        <v>13627</v>
      </c>
      <c r="E17" s="297">
        <v>12727</v>
      </c>
      <c r="F17" s="298" t="s">
        <v>72</v>
      </c>
      <c r="G17" s="298">
        <v>15887</v>
      </c>
      <c r="H17" s="297">
        <v>14260</v>
      </c>
      <c r="I17" s="297">
        <v>14810</v>
      </c>
      <c r="J17" s="299">
        <v>15253</v>
      </c>
      <c r="K17" s="300">
        <v>15644</v>
      </c>
      <c r="L17" s="301">
        <v>15847</v>
      </c>
      <c r="M17" s="301">
        <v>17234</v>
      </c>
      <c r="N17" s="301">
        <v>16793</v>
      </c>
      <c r="O17" s="301">
        <v>16215</v>
      </c>
      <c r="P17" s="301">
        <v>16141</v>
      </c>
      <c r="Q17" s="301">
        <v>15065</v>
      </c>
      <c r="R17" s="301">
        <v>13384</v>
      </c>
      <c r="S17" s="302">
        <v>12607</v>
      </c>
      <c r="T17" s="310"/>
      <c r="U17" s="295"/>
      <c r="V17" s="295"/>
      <c r="W17" s="295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</row>
    <row r="18" spans="1:47" x14ac:dyDescent="0.2">
      <c r="A18" s="303" t="s">
        <v>73</v>
      </c>
      <c r="B18" s="304">
        <v>27370</v>
      </c>
      <c r="C18" s="304">
        <v>20646</v>
      </c>
      <c r="D18" s="304">
        <v>27013</v>
      </c>
      <c r="E18" s="304">
        <v>28131</v>
      </c>
      <c r="F18" s="305" t="s">
        <v>72</v>
      </c>
      <c r="G18" s="305">
        <v>21429</v>
      </c>
      <c r="H18" s="304">
        <v>32228</v>
      </c>
      <c r="I18" s="304">
        <v>33528</v>
      </c>
      <c r="J18" s="306">
        <v>34333</v>
      </c>
      <c r="K18" s="307">
        <v>35074</v>
      </c>
      <c r="L18" s="308">
        <v>34285</v>
      </c>
      <c r="M18" s="308">
        <v>35789</v>
      </c>
      <c r="N18" s="308">
        <v>35603</v>
      </c>
      <c r="O18" s="308">
        <v>34571</v>
      </c>
      <c r="P18" s="308">
        <v>33567</v>
      </c>
      <c r="Q18" s="308">
        <v>29614</v>
      </c>
      <c r="R18" s="308">
        <v>26805</v>
      </c>
      <c r="S18" s="309">
        <v>24371</v>
      </c>
      <c r="T18" s="310"/>
      <c r="U18" s="295"/>
      <c r="V18" s="290"/>
      <c r="W18" s="290"/>
      <c r="X18" s="283"/>
      <c r="Y18" s="283"/>
      <c r="Z18" s="283"/>
      <c r="AA18" s="283"/>
      <c r="AB18" s="283"/>
      <c r="AC18" s="283"/>
      <c r="AD18" s="283"/>
      <c r="AE18" s="283"/>
      <c r="AF18" s="283"/>
      <c r="AG18" s="283"/>
      <c r="AH18" s="283"/>
      <c r="AI18" s="283"/>
      <c r="AJ18" s="283"/>
      <c r="AK18" s="283"/>
      <c r="AL18" s="283"/>
      <c r="AM18" s="283"/>
      <c r="AN18" s="283"/>
      <c r="AO18" s="283"/>
      <c r="AP18" s="283"/>
      <c r="AQ18" s="283"/>
      <c r="AR18" s="283"/>
      <c r="AS18" s="283"/>
      <c r="AT18" s="283"/>
      <c r="AU18" s="283"/>
    </row>
    <row r="19" spans="1:47" x14ac:dyDescent="0.2">
      <c r="A19" s="303" t="s">
        <v>74</v>
      </c>
      <c r="B19" s="304">
        <v>4967</v>
      </c>
      <c r="C19" s="304">
        <v>3941</v>
      </c>
      <c r="D19" s="304">
        <v>4477</v>
      </c>
      <c r="E19" s="304">
        <v>5501</v>
      </c>
      <c r="F19" s="305" t="s">
        <v>72</v>
      </c>
      <c r="G19" s="305">
        <v>5829</v>
      </c>
      <c r="H19" s="304">
        <v>6242</v>
      </c>
      <c r="I19" s="304">
        <v>6620</v>
      </c>
      <c r="J19" s="306">
        <v>6629</v>
      </c>
      <c r="K19" s="307">
        <v>6875</v>
      </c>
      <c r="L19" s="308">
        <v>7575</v>
      </c>
      <c r="M19" s="308">
        <v>8034</v>
      </c>
      <c r="N19" s="308">
        <v>7756</v>
      </c>
      <c r="O19" s="308">
        <v>8753</v>
      </c>
      <c r="P19" s="308">
        <v>8211</v>
      </c>
      <c r="Q19" s="308">
        <v>7616</v>
      </c>
      <c r="R19" s="308">
        <v>7279</v>
      </c>
      <c r="S19" s="309">
        <v>6607</v>
      </c>
      <c r="T19" s="310"/>
      <c r="U19" s="295"/>
      <c r="V19" s="290"/>
      <c r="W19" s="290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</row>
    <row r="20" spans="1:47" x14ac:dyDescent="0.2">
      <c r="A20" s="303" t="s">
        <v>75</v>
      </c>
      <c r="B20" s="304">
        <v>7023</v>
      </c>
      <c r="C20" s="304">
        <v>7226</v>
      </c>
      <c r="D20" s="304">
        <v>8803</v>
      </c>
      <c r="E20" s="304">
        <v>8801</v>
      </c>
      <c r="F20" s="305" t="s">
        <v>72</v>
      </c>
      <c r="G20" s="305">
        <v>12464</v>
      </c>
      <c r="H20" s="304">
        <v>12534</v>
      </c>
      <c r="I20" s="304">
        <v>12994</v>
      </c>
      <c r="J20" s="306">
        <v>12605</v>
      </c>
      <c r="K20" s="307">
        <v>12020</v>
      </c>
      <c r="L20" s="308">
        <v>12884</v>
      </c>
      <c r="M20" s="308">
        <v>14157</v>
      </c>
      <c r="N20" s="308">
        <v>14615</v>
      </c>
      <c r="O20" s="308">
        <v>15277</v>
      </c>
      <c r="P20" s="308">
        <v>15871</v>
      </c>
      <c r="Q20" s="308">
        <v>15098</v>
      </c>
      <c r="R20" s="308">
        <v>15088</v>
      </c>
      <c r="S20" s="309">
        <v>14555</v>
      </c>
      <c r="T20" s="295"/>
      <c r="U20" s="295"/>
      <c r="V20" s="290"/>
      <c r="W20" s="290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</row>
    <row r="21" spans="1:47" x14ac:dyDescent="0.2">
      <c r="A21" s="303" t="s">
        <v>76</v>
      </c>
      <c r="B21" s="304">
        <v>25823</v>
      </c>
      <c r="C21" s="304">
        <v>28757</v>
      </c>
      <c r="D21" s="304">
        <v>25658</v>
      </c>
      <c r="E21" s="304">
        <v>23130</v>
      </c>
      <c r="F21" s="305" t="s">
        <v>72</v>
      </c>
      <c r="G21" s="305">
        <v>32631</v>
      </c>
      <c r="H21" s="304">
        <v>34135</v>
      </c>
      <c r="I21" s="304">
        <v>36321</v>
      </c>
      <c r="J21" s="306">
        <v>40058</v>
      </c>
      <c r="K21" s="307">
        <v>40545</v>
      </c>
      <c r="L21" s="308">
        <v>40822</v>
      </c>
      <c r="M21" s="308">
        <v>40725</v>
      </c>
      <c r="N21" s="308">
        <v>39595</v>
      </c>
      <c r="O21" s="308">
        <v>36891</v>
      </c>
      <c r="P21" s="308">
        <v>35371</v>
      </c>
      <c r="Q21" s="308">
        <v>30341</v>
      </c>
      <c r="R21" s="308">
        <v>28628</v>
      </c>
      <c r="S21" s="309">
        <v>26683</v>
      </c>
      <c r="T21" s="295"/>
      <c r="U21" s="295"/>
      <c r="V21" s="290"/>
      <c r="W21" s="290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/>
      <c r="AT21" s="283"/>
      <c r="AU21" s="283"/>
    </row>
    <row r="22" spans="1:47" x14ac:dyDescent="0.2">
      <c r="A22" s="303" t="s">
        <v>77</v>
      </c>
      <c r="B22" s="304">
        <v>26475</v>
      </c>
      <c r="C22" s="304">
        <v>24343</v>
      </c>
      <c r="D22" s="304">
        <v>26950</v>
      </c>
      <c r="E22" s="304">
        <v>25908</v>
      </c>
      <c r="F22" s="305" t="s">
        <v>72</v>
      </c>
      <c r="G22" s="305">
        <v>30336</v>
      </c>
      <c r="H22" s="304">
        <v>33309</v>
      </c>
      <c r="I22" s="304">
        <v>37063</v>
      </c>
      <c r="J22" s="306">
        <v>39906</v>
      </c>
      <c r="K22" s="307">
        <v>42038</v>
      </c>
      <c r="L22" s="308">
        <v>42929</v>
      </c>
      <c r="M22" s="308">
        <v>43140</v>
      </c>
      <c r="N22" s="308">
        <v>41806</v>
      </c>
      <c r="O22" s="308">
        <v>37791</v>
      </c>
      <c r="P22" s="308">
        <v>33767</v>
      </c>
      <c r="Q22" s="308">
        <v>28341</v>
      </c>
      <c r="R22" s="308">
        <v>26394</v>
      </c>
      <c r="S22" s="309">
        <v>22652</v>
      </c>
      <c r="T22" s="295"/>
      <c r="U22" s="295"/>
      <c r="V22" s="290"/>
      <c r="W22" s="290"/>
    </row>
    <row r="23" spans="1:47" x14ac:dyDescent="0.2">
      <c r="A23" s="303" t="s">
        <v>78</v>
      </c>
      <c r="B23" s="304">
        <v>9886</v>
      </c>
      <c r="C23" s="304">
        <v>11910</v>
      </c>
      <c r="D23" s="304">
        <v>9925</v>
      </c>
      <c r="E23" s="304">
        <v>9882</v>
      </c>
      <c r="F23" s="305" t="s">
        <v>72</v>
      </c>
      <c r="G23" s="305">
        <v>13761</v>
      </c>
      <c r="H23" s="304">
        <v>13330</v>
      </c>
      <c r="I23" s="304">
        <v>12251</v>
      </c>
      <c r="J23" s="306">
        <v>13097</v>
      </c>
      <c r="K23" s="307">
        <v>12350</v>
      </c>
      <c r="L23" s="308">
        <v>12104</v>
      </c>
      <c r="M23" s="308">
        <v>11276</v>
      </c>
      <c r="N23" s="308">
        <v>10715</v>
      </c>
      <c r="O23" s="308">
        <v>9243</v>
      </c>
      <c r="P23" s="308">
        <v>8940</v>
      </c>
      <c r="Q23" s="308">
        <v>8363</v>
      </c>
      <c r="R23" s="308">
        <v>8380</v>
      </c>
      <c r="S23" s="309">
        <v>7811</v>
      </c>
      <c r="T23" s="295"/>
      <c r="U23" s="295"/>
      <c r="V23" s="290"/>
      <c r="W23" s="290"/>
    </row>
    <row r="24" spans="1:47" x14ac:dyDescent="0.2">
      <c r="A24" s="303" t="s">
        <v>79</v>
      </c>
      <c r="B24" s="304">
        <v>30301</v>
      </c>
      <c r="C24" s="304">
        <v>29511</v>
      </c>
      <c r="D24" s="304">
        <v>26644</v>
      </c>
      <c r="E24" s="304">
        <v>30214</v>
      </c>
      <c r="F24" s="305" t="s">
        <v>72</v>
      </c>
      <c r="G24" s="305">
        <v>32328</v>
      </c>
      <c r="H24" s="304">
        <v>30268</v>
      </c>
      <c r="I24" s="304">
        <v>30134</v>
      </c>
      <c r="J24" s="306">
        <v>33672</v>
      </c>
      <c r="K24" s="307">
        <v>29432</v>
      </c>
      <c r="L24" s="308">
        <v>29182</v>
      </c>
      <c r="M24" s="308">
        <v>31356</v>
      </c>
      <c r="N24" s="308">
        <v>33903</v>
      </c>
      <c r="O24" s="308">
        <v>30910</v>
      </c>
      <c r="P24" s="308">
        <v>28217</v>
      </c>
      <c r="Q24" s="308">
        <v>26646</v>
      </c>
      <c r="R24" s="308">
        <v>22643</v>
      </c>
      <c r="S24" s="309">
        <v>19949</v>
      </c>
      <c r="T24" s="295"/>
      <c r="U24" s="295"/>
      <c r="V24" s="290"/>
      <c r="W24" s="290"/>
    </row>
    <row r="25" spans="1:47" x14ac:dyDescent="0.2">
      <c r="A25" s="303" t="s">
        <v>80</v>
      </c>
      <c r="B25" s="304">
        <v>6577</v>
      </c>
      <c r="C25" s="304">
        <v>5862</v>
      </c>
      <c r="D25" s="304">
        <v>5502</v>
      </c>
      <c r="E25" s="304">
        <v>5049</v>
      </c>
      <c r="F25" s="305" t="s">
        <v>72</v>
      </c>
      <c r="G25" s="305">
        <v>5880</v>
      </c>
      <c r="H25" s="304">
        <v>6067</v>
      </c>
      <c r="I25" s="304">
        <v>6473</v>
      </c>
      <c r="J25" s="306">
        <v>6783</v>
      </c>
      <c r="K25" s="307">
        <v>6684</v>
      </c>
      <c r="L25" s="308">
        <v>7001</v>
      </c>
      <c r="M25" s="308">
        <v>7105</v>
      </c>
      <c r="N25" s="308">
        <v>6996</v>
      </c>
      <c r="O25" s="308">
        <v>6605</v>
      </c>
      <c r="P25" s="308">
        <v>5982</v>
      </c>
      <c r="Q25" s="308">
        <v>5661</v>
      </c>
      <c r="R25" s="308">
        <v>5478</v>
      </c>
      <c r="S25" s="309">
        <v>4979</v>
      </c>
      <c r="T25" s="295"/>
      <c r="U25" s="295"/>
      <c r="V25" s="290"/>
      <c r="W25" s="290"/>
    </row>
    <row r="26" spans="1:47" x14ac:dyDescent="0.2">
      <c r="A26" s="312" t="s">
        <v>81</v>
      </c>
      <c r="B26" s="313">
        <v>0</v>
      </c>
      <c r="C26" s="313">
        <v>0</v>
      </c>
      <c r="D26" s="313">
        <v>0</v>
      </c>
      <c r="E26" s="313">
        <v>0</v>
      </c>
      <c r="F26" s="314" t="s">
        <v>72</v>
      </c>
      <c r="G26" s="314">
        <v>18560</v>
      </c>
      <c r="H26" s="313">
        <v>0</v>
      </c>
      <c r="I26" s="313">
        <v>0</v>
      </c>
      <c r="J26" s="315">
        <v>0</v>
      </c>
      <c r="K26" s="316">
        <v>0</v>
      </c>
      <c r="L26" s="314">
        <v>0</v>
      </c>
      <c r="M26" s="314">
        <v>0</v>
      </c>
      <c r="N26" s="314">
        <v>0</v>
      </c>
      <c r="O26" s="314">
        <v>0</v>
      </c>
      <c r="P26" s="314">
        <v>0</v>
      </c>
      <c r="Q26" s="314">
        <v>0</v>
      </c>
      <c r="R26" s="314">
        <v>0</v>
      </c>
      <c r="S26" s="317">
        <v>0</v>
      </c>
      <c r="T26" s="295"/>
      <c r="U26" s="295"/>
      <c r="V26" s="290"/>
      <c r="W26" s="290"/>
    </row>
    <row r="27" spans="1:47" ht="13.5" thickBot="1" x14ac:dyDescent="0.25">
      <c r="A27" s="318" t="s">
        <v>48</v>
      </c>
      <c r="B27" s="319">
        <v>105439</v>
      </c>
      <c r="C27" s="319">
        <v>103485</v>
      </c>
      <c r="D27" s="319">
        <v>105000</v>
      </c>
      <c r="E27" s="319">
        <v>108848</v>
      </c>
      <c r="F27" s="320" t="s">
        <v>72</v>
      </c>
      <c r="G27" s="320">
        <v>130353</v>
      </c>
      <c r="H27" s="319">
        <v>130934</v>
      </c>
      <c r="I27" s="319">
        <v>137836</v>
      </c>
      <c r="J27" s="321">
        <v>146800</v>
      </c>
      <c r="K27" s="319">
        <v>147276</v>
      </c>
      <c r="L27" s="330">
        <v>146620</v>
      </c>
      <c r="M27" s="330">
        <v>150588</v>
      </c>
      <c r="N27" s="330">
        <v>149613</v>
      </c>
      <c r="O27" s="330">
        <f>+'vš_druh studia '!E93</f>
        <v>141054</v>
      </c>
      <c r="P27" s="330">
        <f>+'vš_druh studia '!E101</f>
        <v>134257</v>
      </c>
      <c r="Q27" s="330">
        <f>+'vš_druh studia '!E109</f>
        <v>121761</v>
      </c>
      <c r="R27" s="330">
        <f>+'vš_druh studia '!E117</f>
        <v>113093</v>
      </c>
      <c r="S27" s="331">
        <f>+'vš_druh studia '!E125</f>
        <v>102791</v>
      </c>
      <c r="T27" s="295"/>
      <c r="U27" s="295"/>
      <c r="V27" s="290"/>
      <c r="W27" s="290"/>
    </row>
    <row r="28" spans="1:47" ht="13.5" thickBot="1" x14ac:dyDescent="0.25">
      <c r="A28" s="325" t="s">
        <v>83</v>
      </c>
      <c r="B28" s="326"/>
      <c r="C28" s="326"/>
      <c r="D28" s="326"/>
      <c r="E28" s="326"/>
      <c r="F28" s="326"/>
      <c r="G28" s="326"/>
      <c r="H28" s="326"/>
      <c r="I28" s="326"/>
      <c r="J28" s="327"/>
      <c r="K28" s="326"/>
      <c r="L28" s="326"/>
      <c r="M28" s="326"/>
      <c r="N28" s="326"/>
      <c r="O28" s="326"/>
      <c r="P28" s="326"/>
      <c r="Q28" s="326"/>
      <c r="R28" s="326"/>
      <c r="S28" s="332"/>
      <c r="T28" s="295"/>
      <c r="U28" s="295"/>
      <c r="V28" s="290"/>
      <c r="W28" s="290"/>
    </row>
    <row r="29" spans="1:47" x14ac:dyDescent="0.2">
      <c r="A29" s="296" t="s">
        <v>71</v>
      </c>
      <c r="B29" s="333">
        <v>1.3434387180597662</v>
      </c>
      <c r="C29" s="333">
        <v>1.3569275644141954</v>
      </c>
      <c r="D29" s="333">
        <v>1.598224113891539</v>
      </c>
      <c r="E29" s="333">
        <v>1.4228019171839397</v>
      </c>
      <c r="F29" s="334" t="s">
        <v>21</v>
      </c>
      <c r="G29" s="334">
        <v>1.4377793164222321</v>
      </c>
      <c r="H29" s="333">
        <f>H5/H17</f>
        <v>1.4078541374474054</v>
      </c>
      <c r="I29" s="333">
        <v>1.3908845374746792</v>
      </c>
      <c r="J29" s="335">
        <v>1.3942830918507834</v>
      </c>
      <c r="K29" s="336">
        <v>1.3614165175147022</v>
      </c>
      <c r="L29" s="337">
        <v>1.3685871142803054</v>
      </c>
      <c r="M29" s="337">
        <f t="shared" ref="M29:O37" si="0">M5/M17</f>
        <v>1.3561564349541604</v>
      </c>
      <c r="N29" s="337">
        <f t="shared" si="0"/>
        <v>1.3622938128982314</v>
      </c>
      <c r="O29" s="337">
        <f t="shared" si="0"/>
        <v>1.3517113783533765</v>
      </c>
      <c r="P29" s="337">
        <f t="shared" ref="P29:Q29" si="1">P5/P17</f>
        <v>1.3621213059909547</v>
      </c>
      <c r="Q29" s="337">
        <f t="shared" si="1"/>
        <v>1.3645536010620645</v>
      </c>
      <c r="R29" s="337">
        <f t="shared" ref="R29:S29" si="2">R5/R17</f>
        <v>1.3812014345487149</v>
      </c>
      <c r="S29" s="338">
        <f t="shared" si="2"/>
        <v>1.3926390100737684</v>
      </c>
      <c r="T29" s="295"/>
      <c r="U29" s="295"/>
      <c r="V29" s="290"/>
      <c r="W29" s="290"/>
    </row>
    <row r="30" spans="1:47" x14ac:dyDescent="0.2">
      <c r="A30" s="303" t="s">
        <v>73</v>
      </c>
      <c r="B30" s="339">
        <v>1.5583850931677019</v>
      </c>
      <c r="C30" s="339">
        <v>1.3920371984888114</v>
      </c>
      <c r="D30" s="339">
        <v>1.5902343316181098</v>
      </c>
      <c r="E30" s="339">
        <v>1.5703672105506381</v>
      </c>
      <c r="F30" s="340" t="s">
        <v>21</v>
      </c>
      <c r="G30" s="340">
        <v>1.2666946661066778</v>
      </c>
      <c r="H30" s="339">
        <f>H6/H18</f>
        <v>1.4991311902693309</v>
      </c>
      <c r="I30" s="339">
        <v>1.4478048198520639</v>
      </c>
      <c r="J30" s="341">
        <v>1.416654530626511</v>
      </c>
      <c r="K30" s="342">
        <v>1.3639733135656043</v>
      </c>
      <c r="L30" s="343">
        <v>1.3734577803704244</v>
      </c>
      <c r="M30" s="343">
        <f t="shared" si="0"/>
        <v>1.361228310374696</v>
      </c>
      <c r="N30" s="343">
        <f t="shared" si="0"/>
        <v>1.3585652894419009</v>
      </c>
      <c r="O30" s="343">
        <f t="shared" si="0"/>
        <v>1.358913540250499</v>
      </c>
      <c r="P30" s="343">
        <f t="shared" ref="P30:Q30" si="3">P6/P18</f>
        <v>1.3555873327970924</v>
      </c>
      <c r="Q30" s="343">
        <f t="shared" si="3"/>
        <v>1.3313973120821234</v>
      </c>
      <c r="R30" s="343">
        <f t="shared" ref="R30:S30" si="4">R6/R18</f>
        <v>1.3445998880805821</v>
      </c>
      <c r="S30" s="344">
        <f t="shared" si="4"/>
        <v>1.3628492880883016</v>
      </c>
      <c r="T30" s="290"/>
      <c r="U30" s="290"/>
      <c r="V30" s="290"/>
      <c r="W30" s="290"/>
    </row>
    <row r="31" spans="1:47" x14ac:dyDescent="0.2">
      <c r="A31" s="303" t="s">
        <v>74</v>
      </c>
      <c r="B31" s="339">
        <v>1.2736057982685727</v>
      </c>
      <c r="C31" s="339">
        <v>1.2093377315402183</v>
      </c>
      <c r="D31" s="339">
        <v>1.3060084878266696</v>
      </c>
      <c r="E31" s="339">
        <v>1.283584802763134</v>
      </c>
      <c r="F31" s="340" t="s">
        <v>21</v>
      </c>
      <c r="G31" s="340">
        <v>1.3307599931377594</v>
      </c>
      <c r="H31" s="339">
        <f>H7/H19</f>
        <v>1.4085229093239346</v>
      </c>
      <c r="I31" s="339">
        <v>1.3564954682779455</v>
      </c>
      <c r="J31" s="341">
        <v>1.3837682908432645</v>
      </c>
      <c r="K31" s="342">
        <v>1.3524363636363637</v>
      </c>
      <c r="L31" s="343">
        <v>1.3304290429042904</v>
      </c>
      <c r="M31" s="343">
        <f t="shared" si="0"/>
        <v>1.361463778939507</v>
      </c>
      <c r="N31" s="343">
        <f t="shared" si="0"/>
        <v>1.3989169675090252</v>
      </c>
      <c r="O31" s="343">
        <f t="shared" si="0"/>
        <v>1.3250314177996116</v>
      </c>
      <c r="P31" s="343">
        <f t="shared" ref="P31:Q31" si="5">P7/P19</f>
        <v>1.3279746681281208</v>
      </c>
      <c r="Q31" s="343">
        <f t="shared" si="5"/>
        <v>1.337578781512605</v>
      </c>
      <c r="R31" s="343">
        <f t="shared" ref="R31:S31" si="6">R7/R19</f>
        <v>1.3459266382744883</v>
      </c>
      <c r="S31" s="344">
        <f t="shared" si="6"/>
        <v>1.3402451944906917</v>
      </c>
      <c r="T31" s="290"/>
      <c r="U31" s="295"/>
      <c r="V31" s="295"/>
    </row>
    <row r="32" spans="1:47" x14ac:dyDescent="0.2">
      <c r="A32" s="303" t="s">
        <v>75</v>
      </c>
      <c r="B32" s="339">
        <v>1.9100099672504627</v>
      </c>
      <c r="C32" s="339">
        <v>1.7753944090783282</v>
      </c>
      <c r="D32" s="339">
        <v>1.9479722821765306</v>
      </c>
      <c r="E32" s="339">
        <v>1.8943301897511646</v>
      </c>
      <c r="F32" s="340" t="s">
        <v>21</v>
      </c>
      <c r="G32" s="340">
        <v>1.9135911424903722</v>
      </c>
      <c r="H32" s="339">
        <f>H8/H20</f>
        <v>2.0408488910164353</v>
      </c>
      <c r="I32" s="339">
        <v>2.1196706172079423</v>
      </c>
      <c r="J32" s="341">
        <v>2.1166997223324078</v>
      </c>
      <c r="K32" s="342">
        <v>2.2322795341098169</v>
      </c>
      <c r="L32" s="343">
        <v>2.2034306116113007</v>
      </c>
      <c r="M32" s="343">
        <f t="shared" si="0"/>
        <v>2.2073885710249348</v>
      </c>
      <c r="N32" s="343">
        <f t="shared" si="0"/>
        <v>2.2251111871365037</v>
      </c>
      <c r="O32" s="343">
        <f t="shared" si="0"/>
        <v>2.2283170779603325</v>
      </c>
      <c r="P32" s="343">
        <f t="shared" ref="P32:Q32" si="7">P8/P20</f>
        <v>2.1716337974922815</v>
      </c>
      <c r="Q32" s="343">
        <f t="shared" si="7"/>
        <v>2.2437408928334879</v>
      </c>
      <c r="R32" s="343">
        <f t="shared" ref="R32:S32" si="8">R8/R20</f>
        <v>2.2902969247083775</v>
      </c>
      <c r="S32" s="344">
        <f t="shared" si="8"/>
        <v>2.3437993816557885</v>
      </c>
      <c r="T32" s="290"/>
      <c r="U32" s="295"/>
      <c r="V32" s="295"/>
    </row>
    <row r="33" spans="1:22" x14ac:dyDescent="0.2">
      <c r="A33" s="303" t="s">
        <v>76</v>
      </c>
      <c r="B33" s="339">
        <v>1.4267513456995702</v>
      </c>
      <c r="C33" s="339">
        <v>1.4089439093090379</v>
      </c>
      <c r="D33" s="339">
        <v>1.5199937641281471</v>
      </c>
      <c r="E33" s="339">
        <v>1.5649373108517077</v>
      </c>
      <c r="F33" s="340" t="s">
        <v>72</v>
      </c>
      <c r="G33" s="340">
        <v>1.6115963347736815</v>
      </c>
      <c r="H33" s="339">
        <v>1.6613153654606709</v>
      </c>
      <c r="I33" s="339">
        <v>1.6613153654606709</v>
      </c>
      <c r="J33" s="341">
        <v>1.6613153654606709</v>
      </c>
      <c r="K33" s="342">
        <v>1.7608829695400172</v>
      </c>
      <c r="L33" s="343">
        <v>1.787443045416687</v>
      </c>
      <c r="M33" s="343">
        <f t="shared" si="0"/>
        <v>1.7488766114180478</v>
      </c>
      <c r="N33" s="343">
        <f t="shared" si="0"/>
        <v>1.6970324535926253</v>
      </c>
      <c r="O33" s="343">
        <f t="shared" si="0"/>
        <v>1.6745276625735275</v>
      </c>
      <c r="P33" s="343">
        <f t="shared" ref="P33:Q33" si="9">P9/P21</f>
        <v>1.6540103474597834</v>
      </c>
      <c r="Q33" s="343">
        <f t="shared" si="9"/>
        <v>1.6429583731584325</v>
      </c>
      <c r="R33" s="343">
        <f t="shared" ref="R33:S33" si="10">R9/R21</f>
        <v>1.6568743887103534</v>
      </c>
      <c r="S33" s="344">
        <f t="shared" si="10"/>
        <v>1.6698647078664317</v>
      </c>
      <c r="T33" s="290"/>
      <c r="U33" s="295"/>
      <c r="V33" s="295"/>
    </row>
    <row r="34" spans="1:22" x14ac:dyDescent="0.2">
      <c r="A34" s="303" t="s">
        <v>77</v>
      </c>
      <c r="B34" s="339">
        <v>1.7676676109537299</v>
      </c>
      <c r="C34" s="339">
        <v>1.6173848745019102</v>
      </c>
      <c r="D34" s="339">
        <v>1.733469387755102</v>
      </c>
      <c r="E34" s="339">
        <v>1.6615331171838814</v>
      </c>
      <c r="F34" s="340" t="s">
        <v>72</v>
      </c>
      <c r="G34" s="340">
        <v>1.7293314873417722</v>
      </c>
      <c r="H34" s="339">
        <v>1.8328679936353538</v>
      </c>
      <c r="I34" s="339">
        <v>1.8328679936353538</v>
      </c>
      <c r="J34" s="341">
        <v>1.8328679936353538</v>
      </c>
      <c r="K34" s="342">
        <v>1.7210856843807982</v>
      </c>
      <c r="L34" s="343">
        <v>1.6997367746744625</v>
      </c>
      <c r="M34" s="343">
        <f t="shared" si="0"/>
        <v>1.6590171534538711</v>
      </c>
      <c r="N34" s="343">
        <f t="shared" si="0"/>
        <v>1.6854040089939244</v>
      </c>
      <c r="O34" s="343">
        <f t="shared" si="0"/>
        <v>1.6712973988515785</v>
      </c>
      <c r="P34" s="343">
        <f t="shared" ref="P34:Q34" si="11">P10/P22</f>
        <v>1.6347913643498091</v>
      </c>
      <c r="Q34" s="343">
        <f t="shared" si="11"/>
        <v>1.5763381673194312</v>
      </c>
      <c r="R34" s="343">
        <f t="shared" ref="R34:S34" si="12">R10/R22</f>
        <v>1.5550882776388573</v>
      </c>
      <c r="S34" s="344">
        <f t="shared" si="12"/>
        <v>1.5486491259049973</v>
      </c>
      <c r="T34" s="290"/>
      <c r="U34" s="295"/>
      <c r="V34" s="295"/>
    </row>
    <row r="35" spans="1:22" x14ac:dyDescent="0.2">
      <c r="A35" s="303" t="s">
        <v>78</v>
      </c>
      <c r="B35" s="339">
        <v>1.6034796682176815</v>
      </c>
      <c r="C35" s="339">
        <v>1.5175482787573467</v>
      </c>
      <c r="D35" s="339">
        <v>1.6258942065491184</v>
      </c>
      <c r="E35" s="339">
        <v>1.5928961748633881</v>
      </c>
      <c r="F35" s="340" t="s">
        <v>72</v>
      </c>
      <c r="G35" s="340">
        <v>1.5004723493932126</v>
      </c>
      <c r="H35" s="339">
        <f>H11/H23</f>
        <v>1.5789947486871718</v>
      </c>
      <c r="I35" s="339">
        <v>1.5829728185454248</v>
      </c>
      <c r="J35" s="341">
        <v>1.5653966557226846</v>
      </c>
      <c r="K35" s="342">
        <v>1.5542510121457489</v>
      </c>
      <c r="L35" s="343">
        <v>1.5812128222075348</v>
      </c>
      <c r="M35" s="343">
        <f t="shared" si="0"/>
        <v>1.5697942532813054</v>
      </c>
      <c r="N35" s="343">
        <f t="shared" si="0"/>
        <v>1.5469902006532898</v>
      </c>
      <c r="O35" s="343">
        <f t="shared" si="0"/>
        <v>1.4454181542789137</v>
      </c>
      <c r="P35" s="343">
        <f t="shared" ref="P35:Q35" si="13">P11/P23</f>
        <v>1.453579418344519</v>
      </c>
      <c r="Q35" s="343">
        <f t="shared" si="13"/>
        <v>1.4706445055602058</v>
      </c>
      <c r="R35" s="343">
        <f t="shared" ref="R35:S35" si="14">R11/R23</f>
        <v>1.4743436754176611</v>
      </c>
      <c r="S35" s="344">
        <f t="shared" si="14"/>
        <v>1.483676865958264</v>
      </c>
      <c r="T35" s="290"/>
      <c r="U35" s="295"/>
      <c r="V35" s="295"/>
    </row>
    <row r="36" spans="1:22" x14ac:dyDescent="0.2">
      <c r="A36" s="303" t="s">
        <v>79</v>
      </c>
      <c r="B36" s="339">
        <v>1.47166760172932</v>
      </c>
      <c r="C36" s="339">
        <v>1.4406831351021654</v>
      </c>
      <c r="D36" s="339">
        <v>1.521130460891758</v>
      </c>
      <c r="E36" s="339">
        <v>1.5329317534917588</v>
      </c>
      <c r="F36" s="340" t="s">
        <v>72</v>
      </c>
      <c r="G36" s="340">
        <v>1.4618287552585993</v>
      </c>
      <c r="H36" s="339">
        <f>H12/H24</f>
        <v>1.4582727633143915</v>
      </c>
      <c r="I36" s="339">
        <v>1.4208867060463264</v>
      </c>
      <c r="J36" s="341">
        <v>1.4371584699453552</v>
      </c>
      <c r="K36" s="342">
        <v>1.4391138896439251</v>
      </c>
      <c r="L36" s="343">
        <v>1.4470221369337262</v>
      </c>
      <c r="M36" s="343">
        <f t="shared" si="0"/>
        <v>1.478441127694859</v>
      </c>
      <c r="N36" s="343">
        <f t="shared" si="0"/>
        <v>1.4983039848980917</v>
      </c>
      <c r="O36" s="343">
        <f t="shared" si="0"/>
        <v>1.5131996117761242</v>
      </c>
      <c r="P36" s="343">
        <f t="shared" ref="P36:Q36" si="15">P12/P24</f>
        <v>1.5050855867030513</v>
      </c>
      <c r="Q36" s="343">
        <f t="shared" si="15"/>
        <v>1.5454477219845379</v>
      </c>
      <c r="R36" s="343">
        <f t="shared" ref="R36:S36" si="16">R12/R24</f>
        <v>1.5863180673938966</v>
      </c>
      <c r="S36" s="344">
        <f t="shared" si="16"/>
        <v>1.5965211288786405</v>
      </c>
      <c r="T36" s="290"/>
      <c r="U36" s="295"/>
      <c r="V36" s="295"/>
    </row>
    <row r="37" spans="1:22" x14ac:dyDescent="0.2">
      <c r="A37" s="303" t="s">
        <v>80</v>
      </c>
      <c r="B37" s="339">
        <v>1.3268967614413867</v>
      </c>
      <c r="C37" s="339">
        <v>1.2628795632889798</v>
      </c>
      <c r="D37" s="339">
        <v>1.3336968375136313</v>
      </c>
      <c r="E37" s="339">
        <v>1.328579916815211</v>
      </c>
      <c r="F37" s="340" t="s">
        <v>72</v>
      </c>
      <c r="G37" s="340">
        <v>1.3423469387755103</v>
      </c>
      <c r="H37" s="339">
        <f>H13/H25</f>
        <v>1.4915114554145377</v>
      </c>
      <c r="I37" s="339">
        <v>1.4438436582728256</v>
      </c>
      <c r="J37" s="341">
        <v>1.4281291463954002</v>
      </c>
      <c r="K37" s="342">
        <v>1.4661879114302814</v>
      </c>
      <c r="L37" s="343">
        <v>1.4923582345379232</v>
      </c>
      <c r="M37" s="343">
        <f t="shared" si="0"/>
        <v>1.4647431386347642</v>
      </c>
      <c r="N37" s="343">
        <f t="shared" si="0"/>
        <v>1.4898513436249285</v>
      </c>
      <c r="O37" s="343">
        <f t="shared" si="0"/>
        <v>1.4908402725208176</v>
      </c>
      <c r="P37" s="343">
        <f t="shared" ref="P37:Q37" si="17">P13/P25</f>
        <v>1.4918087596121699</v>
      </c>
      <c r="Q37" s="343">
        <f t="shared" si="17"/>
        <v>1.4866631337219574</v>
      </c>
      <c r="R37" s="343">
        <f t="shared" ref="R37:S37" si="18">R13/R25</f>
        <v>1.4759036144578312</v>
      </c>
      <c r="S37" s="344">
        <f t="shared" si="18"/>
        <v>1.4733882305683872</v>
      </c>
      <c r="T37" s="290"/>
      <c r="U37" s="290"/>
      <c r="V37" s="290"/>
    </row>
    <row r="38" spans="1:22" x14ac:dyDescent="0.2">
      <c r="A38" s="312" t="s">
        <v>81</v>
      </c>
      <c r="B38" s="345" t="s">
        <v>67</v>
      </c>
      <c r="C38" s="345" t="s">
        <v>67</v>
      </c>
      <c r="D38" s="345" t="s">
        <v>67</v>
      </c>
      <c r="E38" s="345" t="s">
        <v>67</v>
      </c>
      <c r="F38" s="346" t="s">
        <v>72</v>
      </c>
      <c r="G38" s="346">
        <v>1.2141702586206897</v>
      </c>
      <c r="H38" s="345" t="s">
        <v>67</v>
      </c>
      <c r="I38" s="345" t="s">
        <v>67</v>
      </c>
      <c r="J38" s="347" t="s">
        <v>67</v>
      </c>
      <c r="K38" s="348" t="s">
        <v>67</v>
      </c>
      <c r="L38" s="349" t="s">
        <v>67</v>
      </c>
      <c r="M38" s="349" t="s">
        <v>67</v>
      </c>
      <c r="N38" s="349" t="s">
        <v>67</v>
      </c>
      <c r="O38" s="349" t="s">
        <v>67</v>
      </c>
      <c r="P38" s="349" t="s">
        <v>67</v>
      </c>
      <c r="Q38" s="349" t="s">
        <v>67</v>
      </c>
      <c r="R38" s="349" t="s">
        <v>67</v>
      </c>
      <c r="S38" s="350" t="s">
        <v>67</v>
      </c>
      <c r="T38" s="290"/>
      <c r="U38" s="290"/>
      <c r="V38" s="290"/>
    </row>
    <row r="39" spans="1:22" ht="13.5" thickBot="1" x14ac:dyDescent="0.25">
      <c r="A39" s="318" t="s">
        <v>48</v>
      </c>
      <c r="B39" s="351">
        <v>2.2175760392264721</v>
      </c>
      <c r="C39" s="351">
        <v>2.0116248731700246</v>
      </c>
      <c r="D39" s="351">
        <v>2.2614476190476189</v>
      </c>
      <c r="E39" s="351">
        <v>2.1500257239453182</v>
      </c>
      <c r="F39" s="352" t="s">
        <v>72</v>
      </c>
      <c r="G39" s="352">
        <v>2.1861944105620892</v>
      </c>
      <c r="H39" s="351">
        <f>H15/H27</f>
        <v>2.2511952586799455</v>
      </c>
      <c r="I39" s="351">
        <v>2.2006877738762007</v>
      </c>
      <c r="J39" s="353">
        <v>2.205068119891008</v>
      </c>
      <c r="K39" s="354">
        <v>2.1752695619109699</v>
      </c>
      <c r="L39" s="355">
        <v>2.2165666348383577</v>
      </c>
      <c r="M39" s="355">
        <f t="shared" ref="M39:R39" si="19">M15/M27</f>
        <v>2.2016096900151405</v>
      </c>
      <c r="N39" s="355">
        <f t="shared" si="19"/>
        <v>2.2061318200958473</v>
      </c>
      <c r="O39" s="355">
        <f t="shared" si="19"/>
        <v>2.1938548357366683</v>
      </c>
      <c r="P39" s="355">
        <f t="shared" si="19"/>
        <v>2.1671346745421096</v>
      </c>
      <c r="Q39" s="355">
        <f t="shared" si="19"/>
        <v>2.1391660712379168</v>
      </c>
      <c r="R39" s="355">
        <f t="shared" si="19"/>
        <v>2.1550228572944392</v>
      </c>
      <c r="S39" s="356">
        <f t="shared" ref="S39" si="20">S15/S27</f>
        <v>2.1806481112159624</v>
      </c>
      <c r="T39" s="290"/>
      <c r="U39" s="290"/>
      <c r="V39" s="290"/>
    </row>
    <row r="40" spans="1:22" ht="13.5" thickBot="1" x14ac:dyDescent="0.25">
      <c r="A40" s="325" t="s">
        <v>84</v>
      </c>
      <c r="B40" s="326"/>
      <c r="C40" s="326"/>
      <c r="D40" s="326"/>
      <c r="E40" s="326"/>
      <c r="F40" s="326"/>
      <c r="G40" s="326"/>
      <c r="H40" s="326"/>
      <c r="I40" s="326"/>
      <c r="J40" s="327"/>
      <c r="K40" s="326"/>
      <c r="L40" s="326"/>
      <c r="M40" s="326"/>
      <c r="N40" s="326"/>
      <c r="O40" s="326"/>
      <c r="P40" s="326"/>
      <c r="Q40" s="326"/>
      <c r="R40" s="326"/>
      <c r="S40" s="332"/>
      <c r="T40" s="290"/>
      <c r="U40" s="290"/>
      <c r="V40" s="290"/>
    </row>
    <row r="41" spans="1:22" x14ac:dyDescent="0.2">
      <c r="A41" s="296" t="s">
        <v>71</v>
      </c>
      <c r="B41" s="357" t="s">
        <v>21</v>
      </c>
      <c r="C41" s="357" t="s">
        <v>21</v>
      </c>
      <c r="D41" s="357" t="s">
        <v>21</v>
      </c>
      <c r="E41" s="357" t="s">
        <v>21</v>
      </c>
      <c r="F41" s="298" t="s">
        <v>21</v>
      </c>
      <c r="G41" s="358">
        <v>13712</v>
      </c>
      <c r="H41" s="359">
        <v>12481</v>
      </c>
      <c r="I41" s="359">
        <v>12903</v>
      </c>
      <c r="J41" s="360">
        <v>13528</v>
      </c>
      <c r="K41" s="300">
        <v>13988</v>
      </c>
      <c r="L41" s="301">
        <v>14488</v>
      </c>
      <c r="M41" s="301">
        <v>15869</v>
      </c>
      <c r="N41" s="301">
        <v>15385</v>
      </c>
      <c r="O41" s="301">
        <v>14756</v>
      </c>
      <c r="P41" s="301">
        <v>14890</v>
      </c>
      <c r="Q41" s="301">
        <v>13939</v>
      </c>
      <c r="R41" s="301">
        <v>12412</v>
      </c>
      <c r="S41" s="302">
        <v>11526</v>
      </c>
      <c r="T41" s="290"/>
      <c r="U41" s="290"/>
      <c r="V41" s="290"/>
    </row>
    <row r="42" spans="1:22" x14ac:dyDescent="0.2">
      <c r="A42" s="303" t="s">
        <v>73</v>
      </c>
      <c r="B42" s="361" t="s">
        <v>21</v>
      </c>
      <c r="C42" s="361" t="s">
        <v>21</v>
      </c>
      <c r="D42" s="361" t="s">
        <v>21</v>
      </c>
      <c r="E42" s="361" t="s">
        <v>21</v>
      </c>
      <c r="F42" s="305" t="s">
        <v>21</v>
      </c>
      <c r="G42" s="362">
        <v>18198</v>
      </c>
      <c r="H42" s="107">
        <v>29163</v>
      </c>
      <c r="I42" s="107">
        <v>30667</v>
      </c>
      <c r="J42" s="363">
        <v>31290</v>
      </c>
      <c r="K42" s="307">
        <v>32299</v>
      </c>
      <c r="L42" s="308">
        <v>31919</v>
      </c>
      <c r="M42" s="308">
        <v>33424</v>
      </c>
      <c r="N42" s="308">
        <v>33529</v>
      </c>
      <c r="O42" s="308">
        <v>32392</v>
      </c>
      <c r="P42" s="308">
        <v>31555</v>
      </c>
      <c r="Q42" s="308">
        <v>27781</v>
      </c>
      <c r="R42" s="308">
        <v>25001</v>
      </c>
      <c r="S42" s="309">
        <v>22874</v>
      </c>
      <c r="T42" s="290"/>
      <c r="U42" s="290"/>
      <c r="V42" s="290"/>
    </row>
    <row r="43" spans="1:22" x14ac:dyDescent="0.2">
      <c r="A43" s="303" t="s">
        <v>74</v>
      </c>
      <c r="B43" s="361" t="s">
        <v>21</v>
      </c>
      <c r="C43" s="361" t="s">
        <v>21</v>
      </c>
      <c r="D43" s="361" t="s">
        <v>21</v>
      </c>
      <c r="E43" s="361" t="s">
        <v>21</v>
      </c>
      <c r="F43" s="305" t="s">
        <v>21</v>
      </c>
      <c r="G43" s="362">
        <v>5128</v>
      </c>
      <c r="H43" s="107">
        <v>5605</v>
      </c>
      <c r="I43" s="107">
        <v>6106</v>
      </c>
      <c r="J43" s="363">
        <v>6069</v>
      </c>
      <c r="K43" s="307">
        <v>6371</v>
      </c>
      <c r="L43" s="308">
        <v>7054</v>
      </c>
      <c r="M43" s="308">
        <v>7313</v>
      </c>
      <c r="N43" s="308">
        <v>6993</v>
      </c>
      <c r="O43" s="308">
        <v>7798</v>
      </c>
      <c r="P43" s="308">
        <v>7204</v>
      </c>
      <c r="Q43" s="308">
        <v>6610</v>
      </c>
      <c r="R43" s="308">
        <v>6282</v>
      </c>
      <c r="S43" s="309">
        <v>5766</v>
      </c>
      <c r="T43" s="290"/>
      <c r="U43" s="290"/>
      <c r="V43" s="290"/>
    </row>
    <row r="44" spans="1:22" x14ac:dyDescent="0.2">
      <c r="A44" s="303" t="s">
        <v>75</v>
      </c>
      <c r="B44" s="361" t="s">
        <v>21</v>
      </c>
      <c r="C44" s="361" t="s">
        <v>21</v>
      </c>
      <c r="D44" s="361" t="s">
        <v>21</v>
      </c>
      <c r="E44" s="361" t="s">
        <v>21</v>
      </c>
      <c r="F44" s="305" t="s">
        <v>21</v>
      </c>
      <c r="G44" s="362">
        <v>10963</v>
      </c>
      <c r="H44" s="107">
        <v>11000</v>
      </c>
      <c r="I44" s="107">
        <v>11433</v>
      </c>
      <c r="J44" s="363">
        <v>11058</v>
      </c>
      <c r="K44" s="307">
        <v>10514</v>
      </c>
      <c r="L44" s="308">
        <v>11359</v>
      </c>
      <c r="M44" s="308">
        <v>12478</v>
      </c>
      <c r="N44" s="308">
        <v>12855</v>
      </c>
      <c r="O44" s="308">
        <v>13391</v>
      </c>
      <c r="P44" s="308">
        <v>13773</v>
      </c>
      <c r="Q44" s="308">
        <v>12957</v>
      </c>
      <c r="R44" s="308">
        <v>12798</v>
      </c>
      <c r="S44" s="309">
        <v>12315</v>
      </c>
      <c r="T44" s="290"/>
      <c r="U44" s="290"/>
      <c r="V44" s="290"/>
    </row>
    <row r="45" spans="1:22" x14ac:dyDescent="0.2">
      <c r="A45" s="303" t="s">
        <v>76</v>
      </c>
      <c r="B45" s="361" t="s">
        <v>21</v>
      </c>
      <c r="C45" s="361" t="s">
        <v>21</v>
      </c>
      <c r="D45" s="361" t="s">
        <v>21</v>
      </c>
      <c r="E45" s="361" t="s">
        <v>21</v>
      </c>
      <c r="F45" s="305" t="s">
        <v>21</v>
      </c>
      <c r="G45" s="362">
        <v>28638</v>
      </c>
      <c r="H45" s="107">
        <v>30098</v>
      </c>
      <c r="I45" s="107">
        <v>31575</v>
      </c>
      <c r="J45" s="363">
        <v>34788</v>
      </c>
      <c r="K45" s="307">
        <v>35410</v>
      </c>
      <c r="L45" s="308">
        <v>35873</v>
      </c>
      <c r="M45" s="308">
        <v>35609</v>
      </c>
      <c r="N45" s="308">
        <v>34391</v>
      </c>
      <c r="O45" s="308">
        <v>31500</v>
      </c>
      <c r="P45" s="308">
        <v>29949</v>
      </c>
      <c r="Q45" s="308">
        <v>25424</v>
      </c>
      <c r="R45" s="308">
        <v>24132</v>
      </c>
      <c r="S45" s="309">
        <v>22536</v>
      </c>
      <c r="T45" s="290"/>
      <c r="U45" s="290"/>
      <c r="V45" s="290"/>
    </row>
    <row r="46" spans="1:22" x14ac:dyDescent="0.2">
      <c r="A46" s="303" t="s">
        <v>77</v>
      </c>
      <c r="B46" s="361" t="s">
        <v>21</v>
      </c>
      <c r="C46" s="361" t="s">
        <v>21</v>
      </c>
      <c r="D46" s="361" t="s">
        <v>21</v>
      </c>
      <c r="E46" s="361" t="s">
        <v>21</v>
      </c>
      <c r="F46" s="305" t="s">
        <v>21</v>
      </c>
      <c r="G46" s="362">
        <v>26494</v>
      </c>
      <c r="H46" s="107">
        <v>28926</v>
      </c>
      <c r="I46" s="107">
        <v>32502</v>
      </c>
      <c r="J46" s="363">
        <v>35217</v>
      </c>
      <c r="K46" s="307">
        <v>37667</v>
      </c>
      <c r="L46" s="308">
        <v>38925</v>
      </c>
      <c r="M46" s="308">
        <v>39250</v>
      </c>
      <c r="N46" s="308">
        <v>38426</v>
      </c>
      <c r="O46" s="308">
        <v>34555</v>
      </c>
      <c r="P46" s="308">
        <v>30185</v>
      </c>
      <c r="Q46" s="308">
        <v>25298</v>
      </c>
      <c r="R46" s="308">
        <v>23620</v>
      </c>
      <c r="S46" s="309">
        <v>20232</v>
      </c>
      <c r="T46" s="290"/>
      <c r="U46" s="290"/>
      <c r="V46" s="290"/>
    </row>
    <row r="47" spans="1:22" x14ac:dyDescent="0.2">
      <c r="A47" s="303" t="s">
        <v>78</v>
      </c>
      <c r="B47" s="361" t="s">
        <v>21</v>
      </c>
      <c r="C47" s="361" t="s">
        <v>21</v>
      </c>
      <c r="D47" s="361" t="s">
        <v>21</v>
      </c>
      <c r="E47" s="361" t="s">
        <v>21</v>
      </c>
      <c r="F47" s="305" t="s">
        <v>21</v>
      </c>
      <c r="G47" s="362">
        <v>12552</v>
      </c>
      <c r="H47" s="107">
        <v>12167</v>
      </c>
      <c r="I47" s="107">
        <v>11117</v>
      </c>
      <c r="J47" s="363">
        <v>11929</v>
      </c>
      <c r="K47" s="307">
        <v>10959</v>
      </c>
      <c r="L47" s="308">
        <v>11104</v>
      </c>
      <c r="M47" s="308">
        <v>10335</v>
      </c>
      <c r="N47" s="308">
        <v>9694</v>
      </c>
      <c r="O47" s="308">
        <v>8497</v>
      </c>
      <c r="P47" s="308">
        <v>8202</v>
      </c>
      <c r="Q47" s="308">
        <v>7655</v>
      </c>
      <c r="R47" s="308">
        <v>7776</v>
      </c>
      <c r="S47" s="309">
        <v>7230</v>
      </c>
      <c r="T47" s="290"/>
      <c r="U47" s="290"/>
      <c r="V47" s="290"/>
    </row>
    <row r="48" spans="1:22" x14ac:dyDescent="0.2">
      <c r="A48" s="303" t="s">
        <v>79</v>
      </c>
      <c r="B48" s="361" t="s">
        <v>21</v>
      </c>
      <c r="C48" s="361" t="s">
        <v>21</v>
      </c>
      <c r="D48" s="361" t="s">
        <v>21</v>
      </c>
      <c r="E48" s="361" t="s">
        <v>21</v>
      </c>
      <c r="F48" s="305" t="s">
        <v>21</v>
      </c>
      <c r="G48" s="362">
        <v>28976</v>
      </c>
      <c r="H48" s="107">
        <v>26555</v>
      </c>
      <c r="I48" s="107">
        <v>27268</v>
      </c>
      <c r="J48" s="363">
        <v>30298</v>
      </c>
      <c r="K48" s="307">
        <v>26638</v>
      </c>
      <c r="L48" s="308">
        <v>26448</v>
      </c>
      <c r="M48" s="308">
        <v>28359</v>
      </c>
      <c r="N48" s="308">
        <v>30610</v>
      </c>
      <c r="O48" s="308">
        <v>27800</v>
      </c>
      <c r="P48" s="308">
        <v>25058</v>
      </c>
      <c r="Q48" s="308">
        <v>23169</v>
      </c>
      <c r="R48" s="308">
        <v>19703</v>
      </c>
      <c r="S48" s="309">
        <v>17286</v>
      </c>
      <c r="T48" s="290"/>
      <c r="U48" s="290"/>
      <c r="V48" s="290"/>
    </row>
    <row r="49" spans="1:22" x14ac:dyDescent="0.2">
      <c r="A49" s="303" t="s">
        <v>80</v>
      </c>
      <c r="B49" s="361" t="s">
        <v>21</v>
      </c>
      <c r="C49" s="361" t="s">
        <v>21</v>
      </c>
      <c r="D49" s="361" t="s">
        <v>21</v>
      </c>
      <c r="E49" s="361" t="s">
        <v>21</v>
      </c>
      <c r="F49" s="305" t="s">
        <v>21</v>
      </c>
      <c r="G49" s="362">
        <v>5307</v>
      </c>
      <c r="H49" s="107">
        <v>5512</v>
      </c>
      <c r="I49" s="107">
        <v>5863</v>
      </c>
      <c r="J49" s="363">
        <v>6194</v>
      </c>
      <c r="K49" s="307">
        <v>5767</v>
      </c>
      <c r="L49" s="308">
        <v>6348</v>
      </c>
      <c r="M49" s="308">
        <v>6317</v>
      </c>
      <c r="N49" s="308">
        <v>6278</v>
      </c>
      <c r="O49" s="308">
        <v>5879</v>
      </c>
      <c r="P49" s="308">
        <v>5249</v>
      </c>
      <c r="Q49" s="308">
        <v>5020</v>
      </c>
      <c r="R49" s="308">
        <v>4836</v>
      </c>
      <c r="S49" s="309">
        <v>4361</v>
      </c>
      <c r="T49" s="290"/>
      <c r="U49" s="290"/>
      <c r="V49" s="290"/>
    </row>
    <row r="50" spans="1:22" x14ac:dyDescent="0.2">
      <c r="A50" s="312" t="s">
        <v>81</v>
      </c>
      <c r="B50" s="364" t="s">
        <v>21</v>
      </c>
      <c r="C50" s="364" t="s">
        <v>21</v>
      </c>
      <c r="D50" s="364" t="s">
        <v>21</v>
      </c>
      <c r="E50" s="364" t="s">
        <v>21</v>
      </c>
      <c r="F50" s="314" t="s">
        <v>21</v>
      </c>
      <c r="G50" s="314">
        <v>16489</v>
      </c>
      <c r="H50" s="313">
        <v>0</v>
      </c>
      <c r="I50" s="313">
        <v>0</v>
      </c>
      <c r="J50" s="315">
        <v>0</v>
      </c>
      <c r="K50" s="316">
        <v>0</v>
      </c>
      <c r="L50" s="314">
        <v>0</v>
      </c>
      <c r="M50" s="314">
        <v>0</v>
      </c>
      <c r="N50" s="314">
        <v>0</v>
      </c>
      <c r="O50" s="314">
        <v>0</v>
      </c>
      <c r="P50" s="314">
        <v>0</v>
      </c>
      <c r="Q50" s="314">
        <v>0</v>
      </c>
      <c r="R50" s="314">
        <v>0</v>
      </c>
      <c r="S50" s="317">
        <v>0</v>
      </c>
      <c r="T50" s="290"/>
      <c r="U50" s="290"/>
      <c r="V50" s="290"/>
    </row>
    <row r="51" spans="1:22" ht="13.5" thickBot="1" x14ac:dyDescent="0.25">
      <c r="A51" s="318" t="s">
        <v>48</v>
      </c>
      <c r="B51" s="365" t="s">
        <v>21</v>
      </c>
      <c r="C51" s="365" t="s">
        <v>21</v>
      </c>
      <c r="D51" s="365" t="s">
        <v>21</v>
      </c>
      <c r="E51" s="365" t="s">
        <v>21</v>
      </c>
      <c r="F51" s="320" t="s">
        <v>21</v>
      </c>
      <c r="G51" s="320">
        <v>119446</v>
      </c>
      <c r="H51" s="365">
        <v>119687</v>
      </c>
      <c r="I51" s="365">
        <v>127125</v>
      </c>
      <c r="J51" s="366">
        <v>135231</v>
      </c>
      <c r="K51" s="365">
        <v>136116</v>
      </c>
      <c r="L51" s="367">
        <v>136767</v>
      </c>
      <c r="M51" s="367">
        <v>140072</v>
      </c>
      <c r="N51" s="367">
        <v>139280</v>
      </c>
      <c r="O51" s="367">
        <f>+'vš_druh studia '!H93</f>
        <v>130728</v>
      </c>
      <c r="P51" s="367">
        <f>+'vš_druh studia '!H101</f>
        <v>123766</v>
      </c>
      <c r="Q51" s="367">
        <f>+'vš_druh studia '!H109</f>
        <v>111374</v>
      </c>
      <c r="R51" s="367">
        <f>+'vš_druh studia '!H117</f>
        <v>103442</v>
      </c>
      <c r="S51" s="324">
        <f>+'vš_druh studia '!H125</f>
        <v>94068</v>
      </c>
      <c r="T51" s="290"/>
      <c r="U51" s="290"/>
      <c r="V51" s="290"/>
    </row>
    <row r="52" spans="1:22" ht="13.5" thickBot="1" x14ac:dyDescent="0.25">
      <c r="A52" s="325" t="s">
        <v>44</v>
      </c>
      <c r="B52" s="326"/>
      <c r="C52" s="326"/>
      <c r="D52" s="326"/>
      <c r="E52" s="326"/>
      <c r="F52" s="326"/>
      <c r="G52" s="326"/>
      <c r="H52" s="326"/>
      <c r="I52" s="326"/>
      <c r="J52" s="327"/>
      <c r="K52" s="326"/>
      <c r="L52" s="326"/>
      <c r="M52" s="326"/>
      <c r="N52" s="326"/>
      <c r="O52" s="326"/>
      <c r="P52" s="326"/>
      <c r="Q52" s="326"/>
      <c r="R52" s="326"/>
      <c r="S52" s="332"/>
      <c r="T52" s="290"/>
      <c r="U52" s="290"/>
      <c r="V52" s="290"/>
    </row>
    <row r="53" spans="1:22" x14ac:dyDescent="0.2">
      <c r="A53" s="296" t="s">
        <v>71</v>
      </c>
      <c r="B53" s="297">
        <v>4421</v>
      </c>
      <c r="C53" s="297">
        <v>4662</v>
      </c>
      <c r="D53" s="297">
        <v>6291</v>
      </c>
      <c r="E53" s="297">
        <v>6872</v>
      </c>
      <c r="F53" s="298" t="s">
        <v>72</v>
      </c>
      <c r="G53" s="298">
        <v>8888</v>
      </c>
      <c r="H53" s="297">
        <v>8638</v>
      </c>
      <c r="I53" s="297">
        <v>9189</v>
      </c>
      <c r="J53" s="299">
        <v>10262</v>
      </c>
      <c r="K53" s="300">
        <v>11385</v>
      </c>
      <c r="L53" s="301">
        <v>11467</v>
      </c>
      <c r="M53" s="301">
        <v>12486</v>
      </c>
      <c r="N53" s="301">
        <v>11206</v>
      </c>
      <c r="O53" s="301">
        <v>10965</v>
      </c>
      <c r="P53" s="301">
        <v>10475</v>
      </c>
      <c r="Q53" s="301">
        <v>10109</v>
      </c>
      <c r="R53" s="301">
        <v>9518</v>
      </c>
      <c r="S53" s="302">
        <v>8555</v>
      </c>
      <c r="T53" s="290"/>
      <c r="U53" s="290"/>
      <c r="V53" s="290"/>
    </row>
    <row r="54" spans="1:22" x14ac:dyDescent="0.2">
      <c r="A54" s="303" t="s">
        <v>73</v>
      </c>
      <c r="B54" s="304">
        <v>18673</v>
      </c>
      <c r="C54" s="304">
        <v>15441</v>
      </c>
      <c r="D54" s="304">
        <v>20455</v>
      </c>
      <c r="E54" s="304">
        <v>21407</v>
      </c>
      <c r="F54" s="305" t="s">
        <v>72</v>
      </c>
      <c r="G54" s="305">
        <v>15441</v>
      </c>
      <c r="H54" s="304">
        <v>25722</v>
      </c>
      <c r="I54" s="304">
        <v>27596</v>
      </c>
      <c r="J54" s="306">
        <v>28184</v>
      </c>
      <c r="K54" s="307">
        <v>29324</v>
      </c>
      <c r="L54" s="308">
        <v>28973</v>
      </c>
      <c r="M54" s="308">
        <v>29749</v>
      </c>
      <c r="N54" s="308">
        <v>29212</v>
      </c>
      <c r="O54" s="308">
        <v>28098</v>
      </c>
      <c r="P54" s="308">
        <v>27427</v>
      </c>
      <c r="Q54" s="308">
        <v>24426</v>
      </c>
      <c r="R54" s="308">
        <v>21789</v>
      </c>
      <c r="S54" s="309">
        <v>20073</v>
      </c>
      <c r="T54" s="290"/>
      <c r="U54" s="290"/>
      <c r="V54" s="290"/>
    </row>
    <row r="55" spans="1:22" x14ac:dyDescent="0.2">
      <c r="A55" s="303" t="s">
        <v>74</v>
      </c>
      <c r="B55" s="304">
        <v>2170</v>
      </c>
      <c r="C55" s="304">
        <v>2273</v>
      </c>
      <c r="D55" s="304">
        <v>2607</v>
      </c>
      <c r="E55" s="304">
        <v>3269</v>
      </c>
      <c r="F55" s="305" t="s">
        <v>72</v>
      </c>
      <c r="G55" s="305">
        <v>3724</v>
      </c>
      <c r="H55" s="304">
        <v>3998</v>
      </c>
      <c r="I55" s="304">
        <v>4753</v>
      </c>
      <c r="J55" s="306">
        <v>4717</v>
      </c>
      <c r="K55" s="307">
        <v>5340</v>
      </c>
      <c r="L55" s="308">
        <v>5588</v>
      </c>
      <c r="M55" s="308">
        <v>5476</v>
      </c>
      <c r="N55" s="308">
        <v>5442</v>
      </c>
      <c r="O55" s="308">
        <v>6160</v>
      </c>
      <c r="P55" s="308">
        <v>5548</v>
      </c>
      <c r="Q55" s="308">
        <v>5128</v>
      </c>
      <c r="R55" s="308">
        <v>4910</v>
      </c>
      <c r="S55" s="309">
        <v>4942</v>
      </c>
      <c r="T55" s="290"/>
      <c r="U55" s="290"/>
      <c r="V55" s="290"/>
    </row>
    <row r="56" spans="1:22" x14ac:dyDescent="0.2">
      <c r="A56" s="303" t="s">
        <v>75</v>
      </c>
      <c r="B56" s="304">
        <v>2530</v>
      </c>
      <c r="C56" s="304">
        <v>2592</v>
      </c>
      <c r="D56" s="304">
        <v>2916</v>
      </c>
      <c r="E56" s="304">
        <v>3346</v>
      </c>
      <c r="F56" s="305" t="s">
        <v>72</v>
      </c>
      <c r="G56" s="305">
        <v>4432</v>
      </c>
      <c r="H56" s="304">
        <v>4607</v>
      </c>
      <c r="I56" s="304">
        <v>5194</v>
      </c>
      <c r="J56" s="306">
        <v>5041</v>
      </c>
      <c r="K56" s="307">
        <v>5285</v>
      </c>
      <c r="L56" s="308">
        <v>5888</v>
      </c>
      <c r="M56" s="308">
        <v>6300</v>
      </c>
      <c r="N56" s="308">
        <v>6588</v>
      </c>
      <c r="O56" s="308">
        <v>6320</v>
      </c>
      <c r="P56" s="308">
        <v>6480</v>
      </c>
      <c r="Q56" s="308">
        <v>6127</v>
      </c>
      <c r="R56" s="308">
        <v>6291</v>
      </c>
      <c r="S56" s="309">
        <v>6341</v>
      </c>
      <c r="T56" s="290"/>
      <c r="U56" s="290"/>
      <c r="V56" s="290"/>
    </row>
    <row r="57" spans="1:22" x14ac:dyDescent="0.2">
      <c r="A57" s="303" t="s">
        <v>76</v>
      </c>
      <c r="B57" s="304">
        <v>5314</v>
      </c>
      <c r="C57" s="304">
        <v>5668</v>
      </c>
      <c r="D57" s="304">
        <v>6971</v>
      </c>
      <c r="E57" s="304">
        <v>7222</v>
      </c>
      <c r="F57" s="305" t="s">
        <v>72</v>
      </c>
      <c r="G57" s="305">
        <v>11736</v>
      </c>
      <c r="H57" s="304">
        <v>13672</v>
      </c>
      <c r="I57" s="304">
        <v>15768</v>
      </c>
      <c r="J57" s="306">
        <v>17804</v>
      </c>
      <c r="K57" s="307">
        <v>20374</v>
      </c>
      <c r="L57" s="308">
        <v>20259</v>
      </c>
      <c r="M57" s="308">
        <v>19578</v>
      </c>
      <c r="N57" s="308">
        <v>18378</v>
      </c>
      <c r="O57" s="308">
        <v>17411</v>
      </c>
      <c r="P57" s="308">
        <v>16119</v>
      </c>
      <c r="Q57" s="308">
        <v>14424</v>
      </c>
      <c r="R57" s="308">
        <v>14207</v>
      </c>
      <c r="S57" s="309">
        <v>13662</v>
      </c>
      <c r="T57" s="290"/>
      <c r="U57" s="290"/>
      <c r="V57" s="290"/>
    </row>
    <row r="58" spans="1:22" x14ac:dyDescent="0.2">
      <c r="A58" s="303" t="s">
        <v>77</v>
      </c>
      <c r="B58" s="304">
        <v>8484</v>
      </c>
      <c r="C58" s="304">
        <v>9824</v>
      </c>
      <c r="D58" s="304">
        <v>11716</v>
      </c>
      <c r="E58" s="304">
        <v>12970</v>
      </c>
      <c r="F58" s="305" t="s">
        <v>72</v>
      </c>
      <c r="G58" s="305">
        <v>15257</v>
      </c>
      <c r="H58" s="304">
        <v>17654</v>
      </c>
      <c r="I58" s="304">
        <v>21712</v>
      </c>
      <c r="J58" s="306">
        <v>25099</v>
      </c>
      <c r="K58" s="307">
        <v>27553</v>
      </c>
      <c r="L58" s="308">
        <v>28716</v>
      </c>
      <c r="M58" s="308">
        <v>27477</v>
      </c>
      <c r="N58" s="308">
        <v>26766</v>
      </c>
      <c r="O58" s="308">
        <v>24211</v>
      </c>
      <c r="P58" s="308">
        <v>22464</v>
      </c>
      <c r="Q58" s="308">
        <v>19136</v>
      </c>
      <c r="R58" s="308">
        <v>18655</v>
      </c>
      <c r="S58" s="309">
        <v>16348</v>
      </c>
      <c r="T58" s="290"/>
      <c r="U58" s="290"/>
      <c r="V58" s="290"/>
    </row>
    <row r="59" spans="1:22" x14ac:dyDescent="0.2">
      <c r="A59" s="303" t="s">
        <v>78</v>
      </c>
      <c r="B59" s="304">
        <v>1814</v>
      </c>
      <c r="C59" s="304">
        <v>1880</v>
      </c>
      <c r="D59" s="304">
        <v>2073</v>
      </c>
      <c r="E59" s="304">
        <v>2422</v>
      </c>
      <c r="F59" s="305" t="s">
        <v>72</v>
      </c>
      <c r="G59" s="305">
        <v>2459</v>
      </c>
      <c r="H59" s="304">
        <v>3226</v>
      </c>
      <c r="I59" s="304">
        <v>3090</v>
      </c>
      <c r="J59" s="306">
        <v>3754</v>
      </c>
      <c r="K59" s="307">
        <v>3958</v>
      </c>
      <c r="L59" s="308">
        <v>3990</v>
      </c>
      <c r="M59" s="308">
        <v>3730</v>
      </c>
      <c r="N59" s="308">
        <v>3316</v>
      </c>
      <c r="O59" s="308">
        <v>3075</v>
      </c>
      <c r="P59" s="308">
        <v>3321</v>
      </c>
      <c r="Q59" s="308">
        <v>3408</v>
      </c>
      <c r="R59" s="308">
        <v>3832</v>
      </c>
      <c r="S59" s="309">
        <v>3722</v>
      </c>
      <c r="T59" s="290"/>
      <c r="U59" s="290"/>
      <c r="V59" s="290"/>
    </row>
    <row r="60" spans="1:22" x14ac:dyDescent="0.2">
      <c r="A60" s="303" t="s">
        <v>79</v>
      </c>
      <c r="B60" s="304">
        <v>8923</v>
      </c>
      <c r="C60" s="304">
        <v>8012</v>
      </c>
      <c r="D60" s="304">
        <v>8919</v>
      </c>
      <c r="E60" s="304">
        <v>11654</v>
      </c>
      <c r="F60" s="305" t="s">
        <v>72</v>
      </c>
      <c r="G60" s="305">
        <v>12704</v>
      </c>
      <c r="H60" s="304">
        <v>13400</v>
      </c>
      <c r="I60" s="304">
        <v>13458</v>
      </c>
      <c r="J60" s="306">
        <v>14988</v>
      </c>
      <c r="K60" s="307">
        <v>14315</v>
      </c>
      <c r="L60" s="308">
        <v>14336</v>
      </c>
      <c r="M60" s="308">
        <v>14984</v>
      </c>
      <c r="N60" s="308">
        <v>14128</v>
      </c>
      <c r="O60" s="308">
        <v>12821</v>
      </c>
      <c r="P60" s="308">
        <v>11852</v>
      </c>
      <c r="Q60" s="308">
        <v>10999</v>
      </c>
      <c r="R60" s="308">
        <v>9515</v>
      </c>
      <c r="S60" s="309">
        <v>9106</v>
      </c>
      <c r="T60" s="290"/>
      <c r="U60" s="290"/>
      <c r="V60" s="290"/>
    </row>
    <row r="61" spans="1:22" x14ac:dyDescent="0.2">
      <c r="A61" s="303" t="s">
        <v>80</v>
      </c>
      <c r="B61" s="304">
        <v>1888</v>
      </c>
      <c r="C61" s="304">
        <v>989</v>
      </c>
      <c r="D61" s="304">
        <v>1030</v>
      </c>
      <c r="E61" s="304">
        <v>1019</v>
      </c>
      <c r="F61" s="305" t="s">
        <v>72</v>
      </c>
      <c r="G61" s="305">
        <v>1692</v>
      </c>
      <c r="H61" s="304">
        <v>1884</v>
      </c>
      <c r="I61" s="304">
        <v>2178</v>
      </c>
      <c r="J61" s="306">
        <v>2421</v>
      </c>
      <c r="K61" s="307">
        <v>2487</v>
      </c>
      <c r="L61" s="308">
        <v>2634</v>
      </c>
      <c r="M61" s="308">
        <v>2598</v>
      </c>
      <c r="N61" s="308">
        <v>2579</v>
      </c>
      <c r="O61" s="308">
        <v>2462</v>
      </c>
      <c r="P61" s="308">
        <v>2244</v>
      </c>
      <c r="Q61" s="308">
        <v>2237</v>
      </c>
      <c r="R61" s="308">
        <v>2135</v>
      </c>
      <c r="S61" s="309">
        <v>1999</v>
      </c>
      <c r="T61" s="290"/>
      <c r="U61" s="290"/>
      <c r="V61" s="290"/>
    </row>
    <row r="62" spans="1:22" x14ac:dyDescent="0.2">
      <c r="A62" s="312" t="s">
        <v>81</v>
      </c>
      <c r="B62" s="313">
        <v>0</v>
      </c>
      <c r="C62" s="313">
        <v>0</v>
      </c>
      <c r="D62" s="313">
        <v>0</v>
      </c>
      <c r="E62" s="313">
        <v>0</v>
      </c>
      <c r="F62" s="314" t="s">
        <v>72</v>
      </c>
      <c r="G62" s="314">
        <v>14085</v>
      </c>
      <c r="H62" s="313">
        <v>0</v>
      </c>
      <c r="I62" s="313">
        <v>0</v>
      </c>
      <c r="J62" s="315">
        <v>0</v>
      </c>
      <c r="K62" s="316">
        <v>0</v>
      </c>
      <c r="L62" s="314">
        <v>0</v>
      </c>
      <c r="M62" s="314">
        <v>0</v>
      </c>
      <c r="N62" s="314">
        <v>0</v>
      </c>
      <c r="O62" s="314">
        <v>0</v>
      </c>
      <c r="P62" s="314">
        <v>0</v>
      </c>
      <c r="Q62" s="314">
        <v>0</v>
      </c>
      <c r="R62" s="314">
        <v>0</v>
      </c>
      <c r="S62" s="317">
        <v>0</v>
      </c>
      <c r="T62" s="290"/>
      <c r="U62" s="290"/>
      <c r="V62" s="290"/>
    </row>
    <row r="63" spans="1:22" ht="13.5" thickBot="1" x14ac:dyDescent="0.25">
      <c r="A63" s="318" t="s">
        <v>48</v>
      </c>
      <c r="B63" s="319">
        <v>47405</v>
      </c>
      <c r="C63" s="319">
        <v>45214</v>
      </c>
      <c r="D63" s="319">
        <v>54676</v>
      </c>
      <c r="E63" s="319">
        <v>61077</v>
      </c>
      <c r="F63" s="320" t="s">
        <v>72</v>
      </c>
      <c r="G63" s="320">
        <v>75613</v>
      </c>
      <c r="H63" s="319">
        <v>79986</v>
      </c>
      <c r="I63" s="319">
        <v>89075</v>
      </c>
      <c r="J63" s="321">
        <v>97190</v>
      </c>
      <c r="K63" s="319">
        <v>104003</v>
      </c>
      <c r="L63" s="367">
        <v>105570</v>
      </c>
      <c r="M63" s="367">
        <v>106437</v>
      </c>
      <c r="N63" s="367">
        <v>103761</v>
      </c>
      <c r="O63" s="367">
        <f>+'vš_druh studia '!K93</f>
        <v>98261</v>
      </c>
      <c r="P63" s="367">
        <f>+'vš_druh studia '!K101</f>
        <v>93714</v>
      </c>
      <c r="Q63" s="367">
        <f>+'vš_druh studia '!K109</f>
        <v>84764</v>
      </c>
      <c r="R63" s="367">
        <f>+'vš_druh studia '!K117</f>
        <v>80302</v>
      </c>
      <c r="S63" s="324">
        <f>+'vš_druh studia '!K125</f>
        <v>74767</v>
      </c>
      <c r="T63" s="290"/>
      <c r="U63" s="290"/>
      <c r="V63" s="290"/>
    </row>
    <row r="64" spans="1:22" ht="13.5" thickBot="1" x14ac:dyDescent="0.25">
      <c r="A64" s="325" t="s">
        <v>85</v>
      </c>
      <c r="B64" s="326"/>
      <c r="C64" s="326"/>
      <c r="D64" s="326"/>
      <c r="E64" s="326"/>
      <c r="F64" s="326"/>
      <c r="G64" s="326"/>
      <c r="H64" s="326"/>
      <c r="I64" s="326"/>
      <c r="J64" s="327"/>
      <c r="K64" s="326"/>
      <c r="L64" s="326"/>
      <c r="M64" s="326"/>
      <c r="N64" s="326"/>
      <c r="O64" s="326"/>
      <c r="P64" s="326"/>
      <c r="Q64" s="326"/>
      <c r="R64" s="326"/>
      <c r="S64" s="332"/>
      <c r="T64" s="290"/>
      <c r="U64" s="290"/>
      <c r="V64" s="290"/>
    </row>
    <row r="65" spans="1:22" x14ac:dyDescent="0.2">
      <c r="A65" s="368" t="s">
        <v>71</v>
      </c>
      <c r="B65" s="369">
        <v>0.3191136133968529</v>
      </c>
      <c r="C65" s="369">
        <v>0.3191136133968529</v>
      </c>
      <c r="D65" s="369">
        <v>0.46165700447640712</v>
      </c>
      <c r="E65" s="369">
        <v>0.539954427594877</v>
      </c>
      <c r="F65" s="370" t="s">
        <v>72</v>
      </c>
      <c r="G65" s="370">
        <f t="shared" ref="G65:J73" si="21">G53/G41</f>
        <v>0.64819136522753795</v>
      </c>
      <c r="H65" s="369">
        <f t="shared" si="21"/>
        <v>0.69209197980931014</v>
      </c>
      <c r="I65" s="369">
        <f>I53/I41</f>
        <v>0.71215996279934901</v>
      </c>
      <c r="J65" s="371">
        <f t="shared" si="21"/>
        <v>0.75857480780603193</v>
      </c>
      <c r="K65" s="372">
        <v>0.81391192450672001</v>
      </c>
      <c r="L65" s="373">
        <v>0.791482606294865</v>
      </c>
      <c r="M65" s="373">
        <f t="shared" ref="M65:O73" si="22">M53/M41</f>
        <v>0.78681706471737345</v>
      </c>
      <c r="N65" s="373">
        <f t="shared" si="22"/>
        <v>0.72837179070523239</v>
      </c>
      <c r="O65" s="373">
        <f t="shared" si="22"/>
        <v>0.74308755760368661</v>
      </c>
      <c r="P65" s="373">
        <f t="shared" ref="P65:Q65" si="23">P53/P41</f>
        <v>0.70349227669576897</v>
      </c>
      <c r="Q65" s="373">
        <f t="shared" si="23"/>
        <v>0.72523136523423493</v>
      </c>
      <c r="R65" s="373">
        <f t="shared" ref="R65:S65" si="24">R53/R41</f>
        <v>0.76683854334514989</v>
      </c>
      <c r="S65" s="374">
        <f t="shared" si="24"/>
        <v>0.74223494707617566</v>
      </c>
      <c r="T65" s="290"/>
      <c r="U65" s="290"/>
      <c r="V65" s="290"/>
    </row>
    <row r="66" spans="1:22" x14ac:dyDescent="0.2">
      <c r="A66" s="375" t="s">
        <v>73</v>
      </c>
      <c r="B66" s="376">
        <f>68.2243332115455%</f>
        <v>0.68224333211545496</v>
      </c>
      <c r="C66" s="376">
        <v>0.68224333211545485</v>
      </c>
      <c r="D66" s="376">
        <v>0.75722800133269164</v>
      </c>
      <c r="E66" s="376">
        <v>0.76097543635135612</v>
      </c>
      <c r="F66" s="377" t="s">
        <v>72</v>
      </c>
      <c r="G66" s="377">
        <f t="shared" si="21"/>
        <v>0.84849983514671945</v>
      </c>
      <c r="H66" s="376">
        <f t="shared" si="21"/>
        <v>0.88200802386585742</v>
      </c>
      <c r="I66" s="376">
        <f t="shared" si="21"/>
        <v>0.89985978413278112</v>
      </c>
      <c r="J66" s="378">
        <f t="shared" si="21"/>
        <v>0.90073505912432084</v>
      </c>
      <c r="K66" s="379">
        <v>0.90789188519768416</v>
      </c>
      <c r="L66" s="380">
        <v>0.90770387543469411</v>
      </c>
      <c r="M66" s="380">
        <f t="shared" si="22"/>
        <v>0.89004906653901383</v>
      </c>
      <c r="N66" s="380">
        <f t="shared" si="22"/>
        <v>0.87124578722896595</v>
      </c>
      <c r="O66" s="380">
        <f t="shared" si="22"/>
        <v>0.8674364040503828</v>
      </c>
      <c r="P66" s="380">
        <f t="shared" ref="P66:Q66" si="25">P54/P42</f>
        <v>0.86918079543653937</v>
      </c>
      <c r="Q66" s="380">
        <f t="shared" si="25"/>
        <v>0.87923400885497283</v>
      </c>
      <c r="R66" s="380">
        <f t="shared" ref="R66:S66" si="26">R54/R42</f>
        <v>0.87152513899444017</v>
      </c>
      <c r="S66" s="381">
        <f t="shared" si="26"/>
        <v>0.87754655941243331</v>
      </c>
      <c r="T66" s="290"/>
      <c r="U66" s="290"/>
      <c r="V66" s="290"/>
    </row>
    <row r="67" spans="1:22" x14ac:dyDescent="0.2">
      <c r="A67" s="375" t="s">
        <v>74</v>
      </c>
      <c r="B67" s="376">
        <v>0.43688343064223878</v>
      </c>
      <c r="C67" s="376">
        <v>0.43688343064223878</v>
      </c>
      <c r="D67" s="376">
        <v>0.33125070998523232</v>
      </c>
      <c r="E67" s="376">
        <v>0.59425558989274674</v>
      </c>
      <c r="F67" s="377" t="s">
        <v>72</v>
      </c>
      <c r="G67" s="377">
        <f t="shared" si="21"/>
        <v>0.72620904836193445</v>
      </c>
      <c r="H67" s="376">
        <f t="shared" si="21"/>
        <v>0.71329170383586082</v>
      </c>
      <c r="I67" s="376">
        <f t="shared" si="21"/>
        <v>0.77841467409105802</v>
      </c>
      <c r="J67" s="378">
        <f t="shared" si="21"/>
        <v>0.77722853847421325</v>
      </c>
      <c r="K67" s="379">
        <v>0.8381729712760948</v>
      </c>
      <c r="L67" s="380">
        <v>0.79217465267933085</v>
      </c>
      <c r="M67" s="380">
        <f t="shared" si="22"/>
        <v>0.74880350061534251</v>
      </c>
      <c r="N67" s="380">
        <f t="shared" si="22"/>
        <v>0.77820677820677819</v>
      </c>
      <c r="O67" s="380">
        <f t="shared" si="22"/>
        <v>0.78994614003590669</v>
      </c>
      <c r="P67" s="380">
        <f t="shared" ref="P67:Q67" si="27">P55/P43</f>
        <v>0.77012770682953913</v>
      </c>
      <c r="Q67" s="380">
        <f t="shared" si="27"/>
        <v>0.77579425113464451</v>
      </c>
      <c r="R67" s="380">
        <f t="shared" ref="R67:S67" si="28">R55/R43</f>
        <v>0.78159821712830313</v>
      </c>
      <c r="S67" s="381">
        <f t="shared" si="28"/>
        <v>0.85709330558446062</v>
      </c>
      <c r="T67" s="290"/>
      <c r="U67" s="290"/>
      <c r="V67" s="290"/>
    </row>
    <row r="68" spans="1:22" x14ac:dyDescent="0.2">
      <c r="A68" s="375" t="s">
        <v>75</v>
      </c>
      <c r="B68" s="376">
        <v>0.36024490958279937</v>
      </c>
      <c r="C68" s="376">
        <v>0.36024490958279937</v>
      </c>
      <c r="D68" s="376">
        <v>0.33125070998523232</v>
      </c>
      <c r="E68" s="376">
        <v>0.38018406999204635</v>
      </c>
      <c r="F68" s="377" t="s">
        <v>72</v>
      </c>
      <c r="G68" s="377">
        <f t="shared" si="21"/>
        <v>0.40426890449694425</v>
      </c>
      <c r="H68" s="376">
        <f t="shared" si="21"/>
        <v>0.41881818181818181</v>
      </c>
      <c r="I68" s="376">
        <f t="shared" si="21"/>
        <v>0.45429895915332807</v>
      </c>
      <c r="J68" s="378">
        <f t="shared" si="21"/>
        <v>0.45586905407849521</v>
      </c>
      <c r="K68" s="379">
        <v>0.50266311584553924</v>
      </c>
      <c r="L68" s="380">
        <v>0.51835548903952811</v>
      </c>
      <c r="M68" s="380">
        <f t="shared" si="22"/>
        <v>0.50488860394293955</v>
      </c>
      <c r="N68" s="380">
        <f t="shared" si="22"/>
        <v>0.51248541423570593</v>
      </c>
      <c r="O68" s="380">
        <f t="shared" si="22"/>
        <v>0.47195877828392202</v>
      </c>
      <c r="P68" s="380">
        <f t="shared" ref="P68:Q68" si="29">P56/P44</f>
        <v>0.47048573295578305</v>
      </c>
      <c r="Q68" s="380">
        <f t="shared" si="29"/>
        <v>0.47287180674538859</v>
      </c>
      <c r="R68" s="380">
        <f t="shared" ref="R68:S68" si="30">R56/R44</f>
        <v>0.49156118143459915</v>
      </c>
      <c r="S68" s="381">
        <f t="shared" si="30"/>
        <v>0.51490052781161189</v>
      </c>
      <c r="T68" s="290"/>
      <c r="U68" s="290"/>
      <c r="V68" s="290"/>
    </row>
    <row r="69" spans="1:22" x14ac:dyDescent="0.2">
      <c r="A69" s="375" t="s">
        <v>76</v>
      </c>
      <c r="B69" s="376">
        <v>0.20578554002246061</v>
      </c>
      <c r="C69" s="376">
        <v>0.20578554002246061</v>
      </c>
      <c r="D69" s="376">
        <v>0.27168914178813625</v>
      </c>
      <c r="E69" s="376">
        <v>0.31223519239083442</v>
      </c>
      <c r="F69" s="377" t="s">
        <v>72</v>
      </c>
      <c r="G69" s="377">
        <f t="shared" si="21"/>
        <v>0.40980515399120049</v>
      </c>
      <c r="H69" s="376">
        <f t="shared" si="21"/>
        <v>0.45424945179081666</v>
      </c>
      <c r="I69" s="376">
        <f t="shared" si="21"/>
        <v>0.49938242280285033</v>
      </c>
      <c r="J69" s="378">
        <f t="shared" si="21"/>
        <v>0.51178567322065083</v>
      </c>
      <c r="K69" s="379">
        <v>0.57537418808246255</v>
      </c>
      <c r="L69" s="380">
        <v>0.56474228528419701</v>
      </c>
      <c r="M69" s="380">
        <f t="shared" si="22"/>
        <v>0.54980482462298852</v>
      </c>
      <c r="N69" s="380">
        <f t="shared" si="22"/>
        <v>0.534383995812858</v>
      </c>
      <c r="O69" s="380">
        <f t="shared" si="22"/>
        <v>0.55273015873015874</v>
      </c>
      <c r="P69" s="380">
        <f t="shared" ref="P69:Q69" si="31">P57/P45</f>
        <v>0.53821496544125014</v>
      </c>
      <c r="Q69" s="380">
        <f t="shared" si="31"/>
        <v>0.56733794839521712</v>
      </c>
      <c r="R69" s="380">
        <f t="shared" ref="R69:S69" si="32">R57/R45</f>
        <v>0.58872037129123156</v>
      </c>
      <c r="S69" s="381">
        <f t="shared" si="32"/>
        <v>0.60623003194888181</v>
      </c>
      <c r="T69" s="290"/>
      <c r="U69" s="290"/>
      <c r="V69" s="290"/>
    </row>
    <row r="70" spans="1:22" x14ac:dyDescent="0.2">
      <c r="A70" s="375" t="s">
        <v>77</v>
      </c>
      <c r="B70" s="376">
        <v>0.32045325779036826</v>
      </c>
      <c r="C70" s="376">
        <v>0.32045325779036826</v>
      </c>
      <c r="D70" s="376">
        <v>0.43473098330241189</v>
      </c>
      <c r="E70" s="376">
        <v>0.50061756986259076</v>
      </c>
      <c r="F70" s="377" t="s">
        <v>72</v>
      </c>
      <c r="G70" s="377">
        <f t="shared" si="21"/>
        <v>0.57586623386427116</v>
      </c>
      <c r="H70" s="376">
        <f t="shared" si="21"/>
        <v>0.61031597870427989</v>
      </c>
      <c r="I70" s="376">
        <f t="shared" si="21"/>
        <v>0.66802042951203</v>
      </c>
      <c r="J70" s="378">
        <f t="shared" si="21"/>
        <v>0.71269557316068943</v>
      </c>
      <c r="K70" s="379">
        <v>0.73148910186635518</v>
      </c>
      <c r="L70" s="380">
        <v>0.73772639691714836</v>
      </c>
      <c r="M70" s="380">
        <f t="shared" si="22"/>
        <v>0.70005095541401274</v>
      </c>
      <c r="N70" s="380">
        <f t="shared" si="22"/>
        <v>0.696559621089887</v>
      </c>
      <c r="O70" s="380">
        <f t="shared" si="22"/>
        <v>0.70065113587035166</v>
      </c>
      <c r="P70" s="380">
        <f t="shared" ref="P70:Q70" si="33">P58/P46</f>
        <v>0.7442107006791453</v>
      </c>
      <c r="Q70" s="380">
        <f t="shared" si="33"/>
        <v>0.75642343268242551</v>
      </c>
      <c r="R70" s="380">
        <f t="shared" ref="R70:S70" si="34">R58/R46</f>
        <v>0.78979678238780693</v>
      </c>
      <c r="S70" s="381">
        <f t="shared" si="34"/>
        <v>0.80802688809806245</v>
      </c>
      <c r="T70" s="290"/>
      <c r="U70" s="290"/>
      <c r="V70" s="290"/>
    </row>
    <row r="71" spans="1:22" x14ac:dyDescent="0.2">
      <c r="A71" s="375" t="s">
        <v>78</v>
      </c>
      <c r="B71" s="376">
        <v>0.1834918065951851</v>
      </c>
      <c r="C71" s="376">
        <v>0.1834918065951851</v>
      </c>
      <c r="D71" s="376">
        <v>0.20886649874055416</v>
      </c>
      <c r="E71" s="376">
        <v>0.24509208662214127</v>
      </c>
      <c r="F71" s="377" t="s">
        <v>72</v>
      </c>
      <c r="G71" s="377">
        <f t="shared" si="21"/>
        <v>0.19590503505417464</v>
      </c>
      <c r="H71" s="376">
        <f t="shared" si="21"/>
        <v>0.26514342072819924</v>
      </c>
      <c r="I71" s="376">
        <f t="shared" si="21"/>
        <v>0.27795268507690923</v>
      </c>
      <c r="J71" s="378">
        <f t="shared" si="21"/>
        <v>0.31469528040908712</v>
      </c>
      <c r="K71" s="379">
        <v>0.36116433981202667</v>
      </c>
      <c r="L71" s="380">
        <v>0.35932997118155618</v>
      </c>
      <c r="M71" s="380">
        <f t="shared" si="22"/>
        <v>0.36090953072085147</v>
      </c>
      <c r="N71" s="380">
        <f t="shared" si="22"/>
        <v>0.34206725809779243</v>
      </c>
      <c r="O71" s="380">
        <f t="shared" si="22"/>
        <v>0.3618924326232788</v>
      </c>
      <c r="P71" s="380">
        <f t="shared" ref="P71:Q71" si="35">P59/P47</f>
        <v>0.40490124359912216</v>
      </c>
      <c r="Q71" s="380">
        <f t="shared" si="35"/>
        <v>0.44519921619856301</v>
      </c>
      <c r="R71" s="380">
        <f t="shared" ref="R71:S71" si="36">R59/R47</f>
        <v>0.49279835390946503</v>
      </c>
      <c r="S71" s="381">
        <f t="shared" si="36"/>
        <v>0.51479944674965417</v>
      </c>
      <c r="T71" s="290"/>
      <c r="U71" s="290"/>
      <c r="V71" s="290"/>
    </row>
    <row r="72" spans="1:22" x14ac:dyDescent="0.2">
      <c r="A72" s="375" t="s">
        <v>79</v>
      </c>
      <c r="B72" s="376">
        <v>0.29447873007491504</v>
      </c>
      <c r="C72" s="376">
        <v>0.29447873007491504</v>
      </c>
      <c r="D72" s="376">
        <v>0.33474703497973279</v>
      </c>
      <c r="E72" s="376">
        <v>0.38571523134970542</v>
      </c>
      <c r="F72" s="377" t="s">
        <v>72</v>
      </c>
      <c r="G72" s="377">
        <f t="shared" si="21"/>
        <v>0.43843180563224737</v>
      </c>
      <c r="H72" s="376">
        <f t="shared" si="21"/>
        <v>0.50461306721897947</v>
      </c>
      <c r="I72" s="376">
        <f t="shared" si="21"/>
        <v>0.49354554789496846</v>
      </c>
      <c r="J72" s="378">
        <f t="shared" si="21"/>
        <v>0.49468611789557065</v>
      </c>
      <c r="K72" s="379">
        <v>0.53739019445904346</v>
      </c>
      <c r="L72" s="380">
        <v>0.54204476709013916</v>
      </c>
      <c r="M72" s="380">
        <f t="shared" si="22"/>
        <v>0.52836841919672772</v>
      </c>
      <c r="N72" s="380">
        <f t="shared" si="22"/>
        <v>0.46154851355766091</v>
      </c>
      <c r="O72" s="380">
        <f t="shared" si="22"/>
        <v>0.46118705035971225</v>
      </c>
      <c r="P72" s="380">
        <f t="shared" ref="P72:Q72" si="37">P60/P48</f>
        <v>0.47298268018197781</v>
      </c>
      <c r="Q72" s="380">
        <f t="shared" si="37"/>
        <v>0.47472916396909665</v>
      </c>
      <c r="R72" s="380">
        <f t="shared" ref="R72:S72" si="38">R60/R48</f>
        <v>0.48292138253057909</v>
      </c>
      <c r="S72" s="381">
        <f t="shared" si="38"/>
        <v>0.52678468124493805</v>
      </c>
      <c r="T72" s="290"/>
      <c r="U72" s="290"/>
      <c r="V72" s="290"/>
    </row>
    <row r="73" spans="1:22" x14ac:dyDescent="0.2">
      <c r="A73" s="375" t="s">
        <v>80</v>
      </c>
      <c r="B73" s="376">
        <v>0.28706097004713393</v>
      </c>
      <c r="C73" s="376">
        <v>0.28706097004713393</v>
      </c>
      <c r="D73" s="376">
        <v>0.18720465285350782</v>
      </c>
      <c r="E73" s="376">
        <v>0.20182214299861359</v>
      </c>
      <c r="F73" s="377" t="s">
        <v>72</v>
      </c>
      <c r="G73" s="377">
        <f t="shared" si="21"/>
        <v>0.31882419446014698</v>
      </c>
      <c r="H73" s="376">
        <f t="shared" si="21"/>
        <v>0.34179970972423801</v>
      </c>
      <c r="I73" s="376">
        <f t="shared" si="21"/>
        <v>0.37148217636022512</v>
      </c>
      <c r="J73" s="378">
        <f t="shared" si="21"/>
        <v>0.39086212463674525</v>
      </c>
      <c r="K73" s="379">
        <v>0.43124674874284724</v>
      </c>
      <c r="L73" s="380">
        <v>0.41493383742911155</v>
      </c>
      <c r="M73" s="380">
        <f t="shared" si="22"/>
        <v>0.41127117302517019</v>
      </c>
      <c r="N73" s="380">
        <f t="shared" si="22"/>
        <v>0.41079961771264734</v>
      </c>
      <c r="O73" s="380">
        <f t="shared" si="22"/>
        <v>0.41877870386120086</v>
      </c>
      <c r="P73" s="380">
        <f t="shared" ref="P73:Q73" si="39">P61/P49</f>
        <v>0.42751000190512478</v>
      </c>
      <c r="Q73" s="380">
        <f t="shared" si="39"/>
        <v>0.44561752988047809</v>
      </c>
      <c r="R73" s="380">
        <f t="shared" ref="R73:S73" si="40">R61/R49</f>
        <v>0.44148056244830436</v>
      </c>
      <c r="S73" s="381">
        <f t="shared" si="40"/>
        <v>0.45838110525108922</v>
      </c>
      <c r="T73" s="290"/>
      <c r="U73" s="290"/>
      <c r="V73" s="290"/>
    </row>
    <row r="74" spans="1:22" x14ac:dyDescent="0.2">
      <c r="A74" s="312" t="s">
        <v>81</v>
      </c>
      <c r="B74" s="382">
        <v>0</v>
      </c>
      <c r="C74" s="382">
        <v>0</v>
      </c>
      <c r="D74" s="382" t="s">
        <v>69</v>
      </c>
      <c r="E74" s="382" t="s">
        <v>69</v>
      </c>
      <c r="F74" s="383" t="s">
        <v>72</v>
      </c>
      <c r="G74" s="383">
        <f>G62/G50</f>
        <v>0.85420583419249196</v>
      </c>
      <c r="H74" s="382" t="s">
        <v>67</v>
      </c>
      <c r="I74" s="382" t="s">
        <v>67</v>
      </c>
      <c r="J74" s="384" t="s">
        <v>67</v>
      </c>
      <c r="K74" s="385" t="s">
        <v>67</v>
      </c>
      <c r="L74" s="386" t="s">
        <v>67</v>
      </c>
      <c r="M74" s="386" t="s">
        <v>67</v>
      </c>
      <c r="N74" s="386" t="s">
        <v>67</v>
      </c>
      <c r="O74" s="386" t="s">
        <v>67</v>
      </c>
      <c r="P74" s="386" t="s">
        <v>67</v>
      </c>
      <c r="Q74" s="386" t="s">
        <v>67</v>
      </c>
      <c r="R74" s="386" t="s">
        <v>67</v>
      </c>
      <c r="S74" s="387" t="s">
        <v>67</v>
      </c>
      <c r="T74" s="290"/>
      <c r="U74" s="290"/>
      <c r="V74" s="290"/>
    </row>
    <row r="75" spans="1:22" ht="13.5" thickBot="1" x14ac:dyDescent="0.25">
      <c r="A75" s="318" t="s">
        <v>48</v>
      </c>
      <c r="B75" s="388">
        <v>0.45</v>
      </c>
      <c r="C75" s="388">
        <v>0.45</v>
      </c>
      <c r="D75" s="388">
        <v>0.52</v>
      </c>
      <c r="E75" s="388">
        <v>0.56000000000000005</v>
      </c>
      <c r="F75" s="389" t="s">
        <v>72</v>
      </c>
      <c r="G75" s="389">
        <f>G63/G51</f>
        <v>0.63303082564506141</v>
      </c>
      <c r="H75" s="388">
        <f>H63/H51</f>
        <v>0.66829313125067891</v>
      </c>
      <c r="I75" s="388">
        <f>I63/I51</f>
        <v>0.70068829891838746</v>
      </c>
      <c r="J75" s="390">
        <f>J63/J51</f>
        <v>0.71869615694626232</v>
      </c>
      <c r="K75" s="388">
        <v>0.76407622909870987</v>
      </c>
      <c r="L75" s="391">
        <v>0.77189672947421528</v>
      </c>
      <c r="M75" s="391">
        <f t="shared" ref="M75:R75" si="41">M63/M51</f>
        <v>0.75987349363184653</v>
      </c>
      <c r="N75" s="391">
        <f t="shared" si="41"/>
        <v>0.74498133256749</v>
      </c>
      <c r="O75" s="391">
        <f t="shared" si="41"/>
        <v>0.75164463619117561</v>
      </c>
      <c r="P75" s="391">
        <f t="shared" si="41"/>
        <v>0.75718694956611665</v>
      </c>
      <c r="Q75" s="391">
        <f t="shared" si="41"/>
        <v>0.76107529585001887</v>
      </c>
      <c r="R75" s="391">
        <f t="shared" si="41"/>
        <v>0.77629976218557262</v>
      </c>
      <c r="S75" s="392">
        <f t="shared" ref="S75" si="42">S63/S51</f>
        <v>0.79481864183356721</v>
      </c>
      <c r="T75" s="290"/>
      <c r="U75" s="290"/>
      <c r="V75" s="290"/>
    </row>
    <row r="76" spans="1:22" ht="13.5" thickBot="1" x14ac:dyDescent="0.25">
      <c r="A76" s="325" t="s">
        <v>86</v>
      </c>
      <c r="B76" s="326"/>
      <c r="C76" s="326"/>
      <c r="D76" s="326"/>
      <c r="E76" s="326"/>
      <c r="F76" s="326"/>
      <c r="G76" s="326"/>
      <c r="H76" s="326"/>
      <c r="I76" s="326"/>
      <c r="J76" s="327"/>
      <c r="K76" s="326"/>
      <c r="L76" s="326"/>
      <c r="M76" s="326"/>
      <c r="N76" s="326"/>
      <c r="O76" s="326"/>
      <c r="P76" s="326"/>
      <c r="Q76" s="326"/>
      <c r="R76" s="326"/>
      <c r="S76" s="332"/>
      <c r="T76" s="290"/>
      <c r="U76" s="290"/>
      <c r="V76" s="290"/>
    </row>
    <row r="77" spans="1:22" x14ac:dyDescent="0.2">
      <c r="A77" s="368" t="s">
        <v>71</v>
      </c>
      <c r="B77" s="369">
        <v>0.13139350714631209</v>
      </c>
      <c r="C77" s="369">
        <v>9.9386384500169109E-2</v>
      </c>
      <c r="D77" s="369">
        <v>0.12978095238095239</v>
      </c>
      <c r="E77" s="369">
        <v>0.11692451859473761</v>
      </c>
      <c r="F77" s="370" t="s">
        <v>72</v>
      </c>
      <c r="G77" s="370">
        <v>0.12187675005561821</v>
      </c>
      <c r="H77" s="393">
        <f t="shared" ref="H77:H87" si="43">+H17/$H$27</f>
        <v>0.10890983243466174</v>
      </c>
      <c r="I77" s="393">
        <v>0.10744653065962448</v>
      </c>
      <c r="J77" s="394">
        <v>0.10390326975476839</v>
      </c>
      <c r="K77" s="372">
        <v>0.10622233086178332</v>
      </c>
      <c r="L77" s="373">
        <v>0.10808211703723912</v>
      </c>
      <c r="M77" s="373">
        <f>+M17/$M$27</f>
        <v>0.11444471006985948</v>
      </c>
      <c r="N77" s="373">
        <f t="shared" ref="N77:S77" si="44">+N17/N$27</f>
        <v>0.11224292006710647</v>
      </c>
      <c r="O77" s="373">
        <f t="shared" si="44"/>
        <v>0.11495597430771194</v>
      </c>
      <c r="P77" s="373">
        <f t="shared" si="44"/>
        <v>0.12022464378021258</v>
      </c>
      <c r="Q77" s="373">
        <f t="shared" si="44"/>
        <v>0.12372598779576384</v>
      </c>
      <c r="R77" s="373">
        <f t="shared" si="44"/>
        <v>0.1183450788289284</v>
      </c>
      <c r="S77" s="374">
        <f t="shared" si="44"/>
        <v>0.12264692434162525</v>
      </c>
      <c r="T77" s="290"/>
      <c r="U77" s="290"/>
      <c r="V77" s="290"/>
    </row>
    <row r="78" spans="1:22" x14ac:dyDescent="0.2">
      <c r="A78" s="375" t="s">
        <v>73</v>
      </c>
      <c r="B78" s="376">
        <v>0.25958136932254666</v>
      </c>
      <c r="C78" s="376">
        <v>0.19950717495289172</v>
      </c>
      <c r="D78" s="376">
        <v>0.25726666666666664</v>
      </c>
      <c r="E78" s="376">
        <v>0.25844296633838015</v>
      </c>
      <c r="F78" s="377" t="s">
        <v>72</v>
      </c>
      <c r="G78" s="377">
        <v>0.16439207383029159</v>
      </c>
      <c r="H78" s="395">
        <f t="shared" si="43"/>
        <v>0.24613927627659737</v>
      </c>
      <c r="I78" s="395">
        <v>0.24324559621579267</v>
      </c>
      <c r="J78" s="396">
        <v>0.23387602179836511</v>
      </c>
      <c r="K78" s="379">
        <v>0.23815149786794862</v>
      </c>
      <c r="L78" s="380">
        <v>0.23383576592552174</v>
      </c>
      <c r="M78" s="380">
        <f t="shared" ref="M78:M87" si="45">+M18/$M$27</f>
        <v>0.23766169947140542</v>
      </c>
      <c r="N78" s="380">
        <f t="shared" ref="N78:O87" si="46">+N18/N$27</f>
        <v>0.23796728893879543</v>
      </c>
      <c r="O78" s="380">
        <f t="shared" si="46"/>
        <v>0.2450905327037872</v>
      </c>
      <c r="P78" s="380">
        <f t="shared" ref="P78:Q78" si="47">+P18/P$27</f>
        <v>0.25002048310330188</v>
      </c>
      <c r="Q78" s="380">
        <f t="shared" si="47"/>
        <v>0.24321416545527713</v>
      </c>
      <c r="R78" s="380">
        <f t="shared" ref="R78:S78" si="48">+R18/R$27</f>
        <v>0.23701732202700432</v>
      </c>
      <c r="S78" s="381">
        <f t="shared" si="48"/>
        <v>0.23709274158243426</v>
      </c>
      <c r="T78" s="290"/>
      <c r="U78" s="290"/>
      <c r="V78" s="290"/>
    </row>
    <row r="79" spans="1:22" x14ac:dyDescent="0.2">
      <c r="A79" s="375" t="s">
        <v>74</v>
      </c>
      <c r="B79" s="376">
        <v>4.7107806409393112E-2</v>
      </c>
      <c r="C79" s="376">
        <v>3.8082813934386624E-2</v>
      </c>
      <c r="D79" s="376">
        <v>4.2638095238095239E-2</v>
      </c>
      <c r="E79" s="376">
        <v>5.0538365427017493E-2</v>
      </c>
      <c r="F79" s="377" t="s">
        <v>72</v>
      </c>
      <c r="G79" s="377">
        <v>4.4717037582564269E-2</v>
      </c>
      <c r="H79" s="395">
        <f t="shared" si="43"/>
        <v>4.7672873356041978E-2</v>
      </c>
      <c r="I79" s="395">
        <v>4.8028091354943556E-2</v>
      </c>
      <c r="J79" s="396">
        <v>4.5156675749318802E-2</v>
      </c>
      <c r="K79" s="379">
        <v>4.6681061408511908E-2</v>
      </c>
      <c r="L79" s="380">
        <v>5.1664165870958942E-2</v>
      </c>
      <c r="M79" s="380">
        <f t="shared" si="45"/>
        <v>5.3350864610725954E-2</v>
      </c>
      <c r="N79" s="380">
        <f t="shared" si="46"/>
        <v>5.1840414937204655E-2</v>
      </c>
      <c r="O79" s="380">
        <f t="shared" si="46"/>
        <v>6.2054248727437721E-2</v>
      </c>
      <c r="P79" s="380">
        <f t="shared" ref="P79:Q79" si="49">+P19/P$27</f>
        <v>6.1158822258802148E-2</v>
      </c>
      <c r="Q79" s="380">
        <f t="shared" si="49"/>
        <v>6.254876356140307E-2</v>
      </c>
      <c r="R79" s="380">
        <f t="shared" ref="R79:S79" si="50">+R19/R$27</f>
        <v>6.4362957919588307E-2</v>
      </c>
      <c r="S79" s="381">
        <f t="shared" si="50"/>
        <v>6.4276055296669937E-2</v>
      </c>
      <c r="T79" s="290"/>
      <c r="U79" s="290"/>
      <c r="V79" s="290"/>
    </row>
    <row r="80" spans="1:22" x14ac:dyDescent="0.2">
      <c r="A80" s="375" t="s">
        <v>75</v>
      </c>
      <c r="B80" s="376">
        <v>6.660723261791178E-2</v>
      </c>
      <c r="C80" s="376">
        <v>6.982654490989032E-2</v>
      </c>
      <c r="D80" s="376">
        <v>8.3838095238095239E-2</v>
      </c>
      <c r="E80" s="376">
        <v>8.0855872409231228E-2</v>
      </c>
      <c r="F80" s="377" t="s">
        <v>72</v>
      </c>
      <c r="G80" s="377">
        <v>9.5617285371261115E-2</v>
      </c>
      <c r="H80" s="395">
        <f t="shared" si="43"/>
        <v>9.5727618494814176E-2</v>
      </c>
      <c r="I80" s="395">
        <v>9.4271453031138458E-2</v>
      </c>
      <c r="J80" s="396">
        <v>8.5865122615803813E-2</v>
      </c>
      <c r="K80" s="379">
        <v>8.1615470273500093E-2</v>
      </c>
      <c r="L80" s="380">
        <v>8.7873414268176242E-2</v>
      </c>
      <c r="M80" s="380">
        <f t="shared" si="45"/>
        <v>9.401147501792971E-2</v>
      </c>
      <c r="N80" s="380">
        <f t="shared" si="46"/>
        <v>9.7685361566174064E-2</v>
      </c>
      <c r="O80" s="380">
        <f t="shared" si="46"/>
        <v>0.10830603882201142</v>
      </c>
      <c r="P80" s="380">
        <f t="shared" ref="P80:Q80" si="51">+P20/P$27</f>
        <v>0.11821357545602837</v>
      </c>
      <c r="Q80" s="380">
        <f t="shared" si="51"/>
        <v>0.12399701053703567</v>
      </c>
      <c r="R80" s="380">
        <f t="shared" ref="R80:S80" si="52">+R20/R$27</f>
        <v>0.13341232437020858</v>
      </c>
      <c r="S80" s="381">
        <f t="shared" si="52"/>
        <v>0.14159799982488738</v>
      </c>
      <c r="T80" s="290"/>
      <c r="U80" s="290"/>
      <c r="V80" s="290"/>
    </row>
    <row r="81" spans="1:22" x14ac:dyDescent="0.2">
      <c r="A81" s="375" t="s">
        <v>76</v>
      </c>
      <c r="B81" s="376">
        <v>0.24490937888257666</v>
      </c>
      <c r="C81" s="376">
        <v>0.2778856839155433</v>
      </c>
      <c r="D81" s="376">
        <v>0.24436190476190475</v>
      </c>
      <c r="E81" s="376">
        <v>0.21249816257533441</v>
      </c>
      <c r="F81" s="377" t="s">
        <v>72</v>
      </c>
      <c r="G81" s="377">
        <v>0.25032795562817889</v>
      </c>
      <c r="H81" s="395">
        <f t="shared" si="43"/>
        <v>0.26070386606992835</v>
      </c>
      <c r="I81" s="395">
        <v>0.26350880756841466</v>
      </c>
      <c r="J81" s="396">
        <v>0.27287465940054495</v>
      </c>
      <c r="K81" s="379">
        <v>0.27529943779027133</v>
      </c>
      <c r="L81" s="380">
        <v>0.27842040649297506</v>
      </c>
      <c r="M81" s="380">
        <f t="shared" si="45"/>
        <v>0.27043987568730576</v>
      </c>
      <c r="N81" s="380">
        <f t="shared" si="46"/>
        <v>0.26464946227934738</v>
      </c>
      <c r="O81" s="380">
        <f t="shared" si="46"/>
        <v>0.26153813433153261</v>
      </c>
      <c r="P81" s="380">
        <f t="shared" ref="P81:Q81" si="53">+P21/P$27</f>
        <v>0.26345739886933267</v>
      </c>
      <c r="Q81" s="380">
        <f t="shared" si="53"/>
        <v>0.24918487857359911</v>
      </c>
      <c r="R81" s="380">
        <f t="shared" ref="R81:S81" si="54">+R21/R$27</f>
        <v>0.25313679891770491</v>
      </c>
      <c r="S81" s="381">
        <f t="shared" si="54"/>
        <v>0.25958498312109035</v>
      </c>
      <c r="T81" s="290"/>
      <c r="U81" s="290"/>
      <c r="V81" s="290"/>
    </row>
    <row r="82" spans="1:22" x14ac:dyDescent="0.2">
      <c r="A82" s="375" t="s">
        <v>77</v>
      </c>
      <c r="B82" s="376">
        <v>0.25109304906154267</v>
      </c>
      <c r="C82" s="376">
        <v>0.23523215925013288</v>
      </c>
      <c r="D82" s="376">
        <v>0.25666666666666665</v>
      </c>
      <c r="E82" s="376">
        <v>0.2380199911803616</v>
      </c>
      <c r="F82" s="377" t="s">
        <v>72</v>
      </c>
      <c r="G82" s="377">
        <v>0.23272191664173436</v>
      </c>
      <c r="H82" s="395">
        <f t="shared" si="43"/>
        <v>0.25439534421922494</v>
      </c>
      <c r="I82" s="395">
        <v>0.26889201659943701</v>
      </c>
      <c r="J82" s="396">
        <v>0.27183923705722068</v>
      </c>
      <c r="K82" s="379">
        <v>0.28543686683505798</v>
      </c>
      <c r="L82" s="380">
        <v>0.29279088800982128</v>
      </c>
      <c r="M82" s="380">
        <f t="shared" si="45"/>
        <v>0.28647701012032833</v>
      </c>
      <c r="N82" s="380">
        <f t="shared" si="46"/>
        <v>0.27942758984847571</v>
      </c>
      <c r="O82" s="380">
        <f t="shared" si="46"/>
        <v>0.26791866944574416</v>
      </c>
      <c r="P82" s="380">
        <f t="shared" ref="P82:Q82" si="55">+P22/P$27</f>
        <v>0.25151016334343834</v>
      </c>
      <c r="Q82" s="380">
        <f t="shared" si="55"/>
        <v>0.23275925789045754</v>
      </c>
      <c r="R82" s="380">
        <f t="shared" ref="R82:S82" si="56">+R22/R$27</f>
        <v>0.23338314484539274</v>
      </c>
      <c r="S82" s="381">
        <f t="shared" si="56"/>
        <v>0.22036948760105457</v>
      </c>
      <c r="T82" s="290"/>
      <c r="U82" s="290"/>
      <c r="V82" s="290"/>
    </row>
    <row r="83" spans="1:22" x14ac:dyDescent="0.2">
      <c r="A83" s="375" t="s">
        <v>78</v>
      </c>
      <c r="B83" s="376">
        <v>9.376037329640835E-2</v>
      </c>
      <c r="C83" s="376">
        <v>0.11508914335410929</v>
      </c>
      <c r="D83" s="376">
        <v>9.4523809523809524E-2</v>
      </c>
      <c r="E83" s="376">
        <v>9.0787152726738207E-2</v>
      </c>
      <c r="F83" s="377" t="s">
        <v>72</v>
      </c>
      <c r="G83" s="377">
        <v>0.10556719062852409</v>
      </c>
      <c r="H83" s="395">
        <f t="shared" si="43"/>
        <v>0.10180701727587944</v>
      </c>
      <c r="I83" s="395">
        <v>8.8880989001421981E-2</v>
      </c>
      <c r="J83" s="396">
        <v>8.9216621253406E-2</v>
      </c>
      <c r="K83" s="379">
        <v>8.3856161221108672E-2</v>
      </c>
      <c r="L83" s="380">
        <v>8.2553539762651756E-2</v>
      </c>
      <c r="M83" s="380">
        <f t="shared" si="45"/>
        <v>7.487980449969453E-2</v>
      </c>
      <c r="N83" s="380">
        <f t="shared" si="46"/>
        <v>7.1618108052107776E-2</v>
      </c>
      <c r="O83" s="380">
        <f t="shared" si="46"/>
        <v>6.5528095622952906E-2</v>
      </c>
      <c r="P83" s="380">
        <f t="shared" ref="P83:Q83" si="57">+P23/P$27</f>
        <v>6.6588706734099529E-2</v>
      </c>
      <c r="Q83" s="380">
        <f t="shared" si="57"/>
        <v>6.8683732886556451E-2</v>
      </c>
      <c r="R83" s="380">
        <f t="shared" ref="R83:S83" si="58">+R23/R$27</f>
        <v>7.4098308471788707E-2</v>
      </c>
      <c r="S83" s="381">
        <f t="shared" si="58"/>
        <v>7.5989143018357644E-2</v>
      </c>
      <c r="T83" s="290"/>
      <c r="U83" s="290"/>
      <c r="V83" s="290"/>
    </row>
    <row r="84" spans="1:22" x14ac:dyDescent="0.2">
      <c r="A84" s="375" t="s">
        <v>79</v>
      </c>
      <c r="B84" s="376">
        <v>0.28737943265774524</v>
      </c>
      <c r="C84" s="376">
        <v>0.28517176402377153</v>
      </c>
      <c r="D84" s="376">
        <v>0.25375238095238095</v>
      </c>
      <c r="E84" s="376">
        <v>0.27757974423048654</v>
      </c>
      <c r="F84" s="377" t="s">
        <v>72</v>
      </c>
      <c r="G84" s="377">
        <v>0.24800349819336723</v>
      </c>
      <c r="H84" s="395">
        <f t="shared" si="43"/>
        <v>0.23116990239357232</v>
      </c>
      <c r="I84" s="395">
        <v>0.21862213064801647</v>
      </c>
      <c r="J84" s="396">
        <v>0.2293732970027248</v>
      </c>
      <c r="K84" s="379">
        <v>0.19984247263641056</v>
      </c>
      <c r="L84" s="380">
        <v>0.19903151002591735</v>
      </c>
      <c r="M84" s="380">
        <f t="shared" si="45"/>
        <v>0.20822376284962946</v>
      </c>
      <c r="N84" s="380">
        <f t="shared" si="46"/>
        <v>0.22660463997112551</v>
      </c>
      <c r="O84" s="380">
        <f t="shared" si="46"/>
        <v>0.21913593375586654</v>
      </c>
      <c r="P84" s="380">
        <f t="shared" ref="P84:Q84" si="59">+P24/P$27</f>
        <v>0.21017153667965172</v>
      </c>
      <c r="Q84" s="380">
        <f t="shared" si="59"/>
        <v>0.21883854436149505</v>
      </c>
      <c r="R84" s="380">
        <f t="shared" ref="R84:S84" si="60">+R24/R$27</f>
        <v>0.2002157516380324</v>
      </c>
      <c r="S84" s="381">
        <f t="shared" si="60"/>
        <v>0.19407341109630222</v>
      </c>
      <c r="T84" s="290"/>
      <c r="U84" s="290"/>
      <c r="V84" s="290"/>
    </row>
    <row r="85" spans="1:22" x14ac:dyDescent="0.2">
      <c r="A85" s="375" t="s">
        <v>80</v>
      </c>
      <c r="B85" s="376">
        <v>6.2377298722484091E-2</v>
      </c>
      <c r="C85" s="376">
        <v>5.6645890708798378E-2</v>
      </c>
      <c r="D85" s="376">
        <v>5.2400000000000002E-2</v>
      </c>
      <c r="E85" s="376">
        <v>4.6385785682787006E-2</v>
      </c>
      <c r="F85" s="377" t="s">
        <v>72</v>
      </c>
      <c r="G85" s="377">
        <v>4.5108282893374145E-2</v>
      </c>
      <c r="H85" s="395">
        <f t="shared" si="43"/>
        <v>4.6336322116486167E-2</v>
      </c>
      <c r="I85" s="395">
        <v>4.6961606546910818E-2</v>
      </c>
      <c r="J85" s="396">
        <v>4.6205722070844689E-2</v>
      </c>
      <c r="K85" s="379">
        <v>4.5384176647926343E-2</v>
      </c>
      <c r="L85" s="380">
        <v>4.7749283863047332E-2</v>
      </c>
      <c r="M85" s="380">
        <f t="shared" si="45"/>
        <v>4.7181714346428663E-2</v>
      </c>
      <c r="N85" s="380">
        <f t="shared" si="46"/>
        <v>4.6760642457540455E-2</v>
      </c>
      <c r="O85" s="380">
        <f t="shared" si="46"/>
        <v>4.682603825485275E-2</v>
      </c>
      <c r="P85" s="380">
        <f t="shared" ref="P85:Q85" si="61">+P25/P$27</f>
        <v>4.4556335982481363E-2</v>
      </c>
      <c r="Q85" s="380">
        <f t="shared" si="61"/>
        <v>4.6492719343632201E-2</v>
      </c>
      <c r="R85" s="380">
        <f t="shared" ref="R85:S85" si="62">+R25/R$27</f>
        <v>4.8438011194326794E-2</v>
      </c>
      <c r="S85" s="381">
        <f t="shared" si="62"/>
        <v>4.8438092829138739E-2</v>
      </c>
      <c r="T85" s="290"/>
      <c r="U85" s="290"/>
      <c r="V85" s="290"/>
    </row>
    <row r="86" spans="1:22" x14ac:dyDescent="0.2">
      <c r="A86" s="312" t="s">
        <v>81</v>
      </c>
      <c r="B86" s="382">
        <v>0</v>
      </c>
      <c r="C86" s="382">
        <v>0</v>
      </c>
      <c r="D86" s="382" t="s">
        <v>69</v>
      </c>
      <c r="E86" s="382" t="s">
        <v>69</v>
      </c>
      <c r="F86" s="383" t="s">
        <v>72</v>
      </c>
      <c r="G86" s="383">
        <v>0.14238260722806534</v>
      </c>
      <c r="H86" s="397" t="s">
        <v>69</v>
      </c>
      <c r="I86" s="397" t="s">
        <v>69</v>
      </c>
      <c r="J86" s="398" t="s">
        <v>69</v>
      </c>
      <c r="K86" s="385" t="s">
        <v>69</v>
      </c>
      <c r="L86" s="386" t="s">
        <v>69</v>
      </c>
      <c r="M86" s="386" t="s">
        <v>69</v>
      </c>
      <c r="N86" s="386" t="s">
        <v>69</v>
      </c>
      <c r="O86" s="386" t="s">
        <v>69</v>
      </c>
      <c r="P86" s="386" t="s">
        <v>69</v>
      </c>
      <c r="Q86" s="386" t="s">
        <v>69</v>
      </c>
      <c r="R86" s="386" t="s">
        <v>69</v>
      </c>
      <c r="S86" s="387" t="s">
        <v>69</v>
      </c>
      <c r="T86" s="290"/>
      <c r="U86" s="290"/>
      <c r="V86" s="290"/>
    </row>
    <row r="87" spans="1:22" ht="13.5" thickBot="1" x14ac:dyDescent="0.25">
      <c r="A87" s="318" t="s">
        <v>48</v>
      </c>
      <c r="B87" s="388">
        <v>1</v>
      </c>
      <c r="C87" s="388">
        <v>1</v>
      </c>
      <c r="D87" s="388">
        <v>1</v>
      </c>
      <c r="E87" s="388">
        <v>1</v>
      </c>
      <c r="F87" s="389" t="s">
        <v>72</v>
      </c>
      <c r="G87" s="389">
        <v>1</v>
      </c>
      <c r="H87" s="399">
        <f t="shared" si="43"/>
        <v>1</v>
      </c>
      <c r="I87" s="399">
        <v>1</v>
      </c>
      <c r="J87" s="400">
        <v>1</v>
      </c>
      <c r="K87" s="399">
        <v>1</v>
      </c>
      <c r="L87" s="391">
        <f>+L27/$L$27</f>
        <v>1</v>
      </c>
      <c r="M87" s="391">
        <f t="shared" si="45"/>
        <v>1</v>
      </c>
      <c r="N87" s="391">
        <f t="shared" si="46"/>
        <v>1</v>
      </c>
      <c r="O87" s="391">
        <f t="shared" si="46"/>
        <v>1</v>
      </c>
      <c r="P87" s="391">
        <f t="shared" ref="P87:Q87" si="63">+P27/P$27</f>
        <v>1</v>
      </c>
      <c r="Q87" s="391">
        <f t="shared" si="63"/>
        <v>1</v>
      </c>
      <c r="R87" s="391">
        <f t="shared" ref="R87:S87" si="64">+R27/R$27</f>
        <v>1</v>
      </c>
      <c r="S87" s="392">
        <f t="shared" si="64"/>
        <v>1</v>
      </c>
      <c r="T87" s="290"/>
      <c r="U87" s="290"/>
      <c r="V87" s="290"/>
    </row>
    <row r="88" spans="1:22" ht="13.5" thickBot="1" x14ac:dyDescent="0.25">
      <c r="A88" s="325" t="s">
        <v>87</v>
      </c>
      <c r="B88" s="326"/>
      <c r="C88" s="326"/>
      <c r="D88" s="326"/>
      <c r="E88" s="326"/>
      <c r="F88" s="326"/>
      <c r="G88" s="326"/>
      <c r="H88" s="401"/>
      <c r="I88" s="401"/>
      <c r="J88" s="402"/>
      <c r="K88" s="401"/>
      <c r="L88" s="401"/>
      <c r="M88" s="401"/>
      <c r="N88" s="401"/>
      <c r="O88" s="401"/>
      <c r="P88" s="401"/>
      <c r="Q88" s="401"/>
      <c r="R88" s="401"/>
      <c r="S88" s="332"/>
      <c r="T88" s="290"/>
      <c r="U88" s="290"/>
      <c r="V88" s="290"/>
    </row>
    <row r="89" spans="1:22" x14ac:dyDescent="0.2">
      <c r="A89" s="368" t="s">
        <v>71</v>
      </c>
      <c r="B89" s="369">
        <v>9.3260204619765849E-2</v>
      </c>
      <c r="C89" s="369">
        <v>0.10310965630114566</v>
      </c>
      <c r="D89" s="369">
        <v>0.11505962396663984</v>
      </c>
      <c r="E89" s="369">
        <v>0.11251371219935491</v>
      </c>
      <c r="F89" s="370" t="s">
        <v>72</v>
      </c>
      <c r="G89" s="370">
        <v>0.11754592464258791</v>
      </c>
      <c r="H89" s="393">
        <f t="shared" ref="H89:H99" si="65">H53/$H$63</f>
        <v>0.10799389893231315</v>
      </c>
      <c r="I89" s="393">
        <v>0.10316025820937412</v>
      </c>
      <c r="J89" s="394">
        <v>0.10558699454676407</v>
      </c>
      <c r="K89" s="372">
        <v>0.10946799611549667</v>
      </c>
      <c r="L89" s="373">
        <v>0.10861987307000094</v>
      </c>
      <c r="M89" s="373">
        <f>M53/$M$63</f>
        <v>0.11730883057583359</v>
      </c>
      <c r="N89" s="373">
        <f t="shared" ref="N89:S89" si="66">N53/N$63</f>
        <v>0.10799818814390763</v>
      </c>
      <c r="O89" s="373">
        <f t="shared" si="66"/>
        <v>0.11159055983554005</v>
      </c>
      <c r="P89" s="373">
        <f t="shared" si="66"/>
        <v>0.11177625541541285</v>
      </c>
      <c r="Q89" s="373">
        <f t="shared" si="66"/>
        <v>0.11926053513283941</v>
      </c>
      <c r="R89" s="373">
        <f t="shared" si="66"/>
        <v>0.11852755846678788</v>
      </c>
      <c r="S89" s="374">
        <f t="shared" si="66"/>
        <v>0.11442213810905881</v>
      </c>
      <c r="T89" s="290"/>
      <c r="U89" s="290"/>
      <c r="V89" s="290"/>
    </row>
    <row r="90" spans="1:22" x14ac:dyDescent="0.2">
      <c r="A90" s="375" t="s">
        <v>73</v>
      </c>
      <c r="B90" s="376">
        <v>0.39390359666701824</v>
      </c>
      <c r="C90" s="376">
        <v>0.34150926704118195</v>
      </c>
      <c r="D90" s="376">
        <v>0.37411295632452995</v>
      </c>
      <c r="E90" s="376">
        <v>0.35049200189924196</v>
      </c>
      <c r="F90" s="377" t="s">
        <v>72</v>
      </c>
      <c r="G90" s="377">
        <v>0.20421091611230874</v>
      </c>
      <c r="H90" s="395">
        <f t="shared" si="65"/>
        <v>0.32158127672342662</v>
      </c>
      <c r="I90" s="395">
        <v>0.30980634296940779</v>
      </c>
      <c r="J90" s="396">
        <v>0.28998868196316491</v>
      </c>
      <c r="K90" s="379">
        <v>0.28195340519023487</v>
      </c>
      <c r="L90" s="380">
        <v>0.27444349720564554</v>
      </c>
      <c r="M90" s="380">
        <f t="shared" ref="M90:M99" si="67">M54/$M$63</f>
        <v>0.27949867057508199</v>
      </c>
      <c r="N90" s="380">
        <f t="shared" ref="N90:O99" si="68">N54/N$63</f>
        <v>0.28153159664999372</v>
      </c>
      <c r="O90" s="380">
        <f t="shared" si="68"/>
        <v>0.28595271776187908</v>
      </c>
      <c r="P90" s="380">
        <f t="shared" ref="P90:Q90" si="69">P54/P$63</f>
        <v>0.29266705081417932</v>
      </c>
      <c r="Q90" s="380">
        <f t="shared" si="69"/>
        <v>0.28816478693785097</v>
      </c>
      <c r="R90" s="380">
        <f t="shared" ref="R90:S90" si="70">R54/R$63</f>
        <v>0.27133819830141215</v>
      </c>
      <c r="S90" s="381">
        <f t="shared" si="70"/>
        <v>0.26847405941123759</v>
      </c>
      <c r="T90" s="290"/>
      <c r="U90" s="290"/>
      <c r="V90" s="290"/>
    </row>
    <row r="91" spans="1:22" x14ac:dyDescent="0.2">
      <c r="A91" s="375" t="s">
        <v>74</v>
      </c>
      <c r="B91" s="376">
        <v>4.577576205041662E-2</v>
      </c>
      <c r="C91" s="376">
        <v>5.0272039633741758E-2</v>
      </c>
      <c r="D91" s="376">
        <v>4.7680883751554611E-2</v>
      </c>
      <c r="E91" s="376">
        <v>5.35226026163695E-2</v>
      </c>
      <c r="F91" s="377" t="s">
        <v>72</v>
      </c>
      <c r="G91" s="377">
        <v>4.925079020803301E-2</v>
      </c>
      <c r="H91" s="395">
        <f t="shared" si="65"/>
        <v>4.9983747155752253E-2</v>
      </c>
      <c r="I91" s="395">
        <v>5.3359528487229864E-2</v>
      </c>
      <c r="J91" s="396">
        <v>4.8533799773639266E-2</v>
      </c>
      <c r="K91" s="379">
        <v>5.1344672749824523E-2</v>
      </c>
      <c r="L91" s="380">
        <v>5.2931704082599222E-2</v>
      </c>
      <c r="M91" s="380">
        <f t="shared" si="67"/>
        <v>5.1448274566175296E-2</v>
      </c>
      <c r="N91" s="380">
        <f t="shared" si="68"/>
        <v>5.2447451354555183E-2</v>
      </c>
      <c r="O91" s="380">
        <f t="shared" si="68"/>
        <v>6.2690182269669548E-2</v>
      </c>
      <c r="P91" s="380">
        <f t="shared" ref="P91:Q91" si="71">P55/P$63</f>
        <v>5.9201400004268302E-2</v>
      </c>
      <c r="Q91" s="380">
        <f t="shared" si="71"/>
        <v>6.0497380963616627E-2</v>
      </c>
      <c r="R91" s="380">
        <f t="shared" ref="R91:S91" si="72">R55/R$63</f>
        <v>6.114418071779034E-2</v>
      </c>
      <c r="S91" s="381">
        <f t="shared" si="72"/>
        <v>6.6098679898885876E-2</v>
      </c>
      <c r="T91" s="290"/>
      <c r="U91" s="290"/>
      <c r="V91" s="290"/>
    </row>
    <row r="92" spans="1:22" x14ac:dyDescent="0.2">
      <c r="A92" s="375" t="s">
        <v>75</v>
      </c>
      <c r="B92" s="376">
        <v>5.3369897690117074E-2</v>
      </c>
      <c r="C92" s="376">
        <v>5.7327376476312648E-2</v>
      </c>
      <c r="D92" s="376">
        <v>5.3332357890116325E-2</v>
      </c>
      <c r="E92" s="376">
        <v>5.478330631825401E-2</v>
      </c>
      <c r="F92" s="377" t="s">
        <v>72</v>
      </c>
      <c r="G92" s="377">
        <v>5.8614259452739612E-2</v>
      </c>
      <c r="H92" s="395">
        <f t="shared" si="65"/>
        <v>5.7597579576425875E-2</v>
      </c>
      <c r="I92" s="395">
        <v>5.8310412573673871E-2</v>
      </c>
      <c r="J92" s="396">
        <v>5.186747607778578E-2</v>
      </c>
      <c r="K92" s="379">
        <v>5.0815841850715845E-2</v>
      </c>
      <c r="L92" s="380">
        <v>5.5773420479302831E-2</v>
      </c>
      <c r="M92" s="380">
        <f t="shared" si="67"/>
        <v>5.9189943346768512E-2</v>
      </c>
      <c r="N92" s="380">
        <f t="shared" si="68"/>
        <v>6.3492063492063489E-2</v>
      </c>
      <c r="O92" s="380">
        <f t="shared" si="68"/>
        <v>6.4318498692258377E-2</v>
      </c>
      <c r="P92" s="380">
        <f t="shared" ref="P92:Q92" si="73">P56/P$63</f>
        <v>6.9146552276074011E-2</v>
      </c>
      <c r="Q92" s="380">
        <f t="shared" si="73"/>
        <v>7.228304468878298E-2</v>
      </c>
      <c r="R92" s="380">
        <f t="shared" ref="R92:S92" si="74">R56/R$63</f>
        <v>7.8341759856541557E-2</v>
      </c>
      <c r="S92" s="381">
        <f t="shared" si="74"/>
        <v>8.4810143512512204E-2</v>
      </c>
      <c r="T92" s="290"/>
      <c r="U92" s="290"/>
      <c r="V92" s="290"/>
    </row>
    <row r="93" spans="1:22" x14ac:dyDescent="0.2">
      <c r="A93" s="375" t="s">
        <v>76</v>
      </c>
      <c r="B93" s="376">
        <v>0.11209787997046725</v>
      </c>
      <c r="C93" s="376">
        <v>0.12535940195514664</v>
      </c>
      <c r="D93" s="376">
        <v>0.12749652498353939</v>
      </c>
      <c r="E93" s="376">
        <v>0.11824418357155722</v>
      </c>
      <c r="F93" s="377" t="s">
        <v>72</v>
      </c>
      <c r="G93" s="377">
        <v>0.15521140544615344</v>
      </c>
      <c r="H93" s="395">
        <f t="shared" si="65"/>
        <v>0.17092991273472857</v>
      </c>
      <c r="I93" s="395">
        <v>0.22071362488435475</v>
      </c>
      <c r="J93" s="396">
        <v>0.18318757073773023</v>
      </c>
      <c r="K93" s="379">
        <v>0.19589819524436794</v>
      </c>
      <c r="L93" s="380">
        <v>0.19190110826939472</v>
      </c>
      <c r="M93" s="380">
        <f t="shared" si="67"/>
        <v>0.18393979537191013</v>
      </c>
      <c r="N93" s="380">
        <f t="shared" si="68"/>
        <v>0.17711857056119351</v>
      </c>
      <c r="O93" s="380">
        <f t="shared" si="68"/>
        <v>0.17719135771058711</v>
      </c>
      <c r="P93" s="380">
        <f t="shared" ref="P93:Q93" si="75">P57/P$63</f>
        <v>0.17200204878673411</v>
      </c>
      <c r="Q93" s="380">
        <f t="shared" si="75"/>
        <v>0.1701665801519513</v>
      </c>
      <c r="R93" s="380">
        <f t="shared" ref="R93:S93" si="76">R57/R$63</f>
        <v>0.1769196284027795</v>
      </c>
      <c r="S93" s="381">
        <f t="shared" si="76"/>
        <v>0.18272767397381198</v>
      </c>
      <c r="T93" s="290"/>
      <c r="U93" s="290"/>
      <c r="V93" s="290"/>
    </row>
    <row r="94" spans="1:22" x14ac:dyDescent="0.2">
      <c r="A94" s="375" t="s">
        <v>77</v>
      </c>
      <c r="B94" s="376">
        <v>0.17896846324227403</v>
      </c>
      <c r="C94" s="376">
        <v>0.21727783429911091</v>
      </c>
      <c r="D94" s="376">
        <v>0.21428048869705171</v>
      </c>
      <c r="E94" s="376">
        <v>0.21235489627846815</v>
      </c>
      <c r="F94" s="377" t="s">
        <v>72</v>
      </c>
      <c r="G94" s="377">
        <v>0.20177747212780872</v>
      </c>
      <c r="H94" s="395">
        <f t="shared" si="65"/>
        <v>0.22071362488435475</v>
      </c>
      <c r="I94" s="395">
        <v>0.17092991273472857</v>
      </c>
      <c r="J94" s="396">
        <v>0.2582467332030044</v>
      </c>
      <c r="K94" s="379">
        <v>0.26492505023893542</v>
      </c>
      <c r="L94" s="380">
        <v>0.27200909349246943</v>
      </c>
      <c r="M94" s="380">
        <f t="shared" si="67"/>
        <v>0.25815271005383467</v>
      </c>
      <c r="N94" s="380">
        <f t="shared" si="68"/>
        <v>0.25795819238442191</v>
      </c>
      <c r="O94" s="380">
        <f t="shared" si="68"/>
        <v>0.24639480567061195</v>
      </c>
      <c r="P94" s="380">
        <f t="shared" ref="P94:Q94" si="77">P58/P$63</f>
        <v>0.23970804789038991</v>
      </c>
      <c r="Q94" s="380">
        <f t="shared" si="77"/>
        <v>0.2257562172620452</v>
      </c>
      <c r="R94" s="380">
        <f t="shared" ref="R94:S94" si="78">R58/R$63</f>
        <v>0.23231052775771463</v>
      </c>
      <c r="S94" s="381">
        <f t="shared" si="78"/>
        <v>0.21865261412120321</v>
      </c>
      <c r="T94" s="290"/>
      <c r="U94" s="290"/>
      <c r="V94" s="290"/>
    </row>
    <row r="95" spans="1:22" x14ac:dyDescent="0.2">
      <c r="A95" s="375" t="s">
        <v>78</v>
      </c>
      <c r="B95" s="376">
        <v>3.8266005695601728E-2</v>
      </c>
      <c r="C95" s="376">
        <v>4.1580041580041582E-2</v>
      </c>
      <c r="D95" s="376">
        <v>3.7914258541224669E-2</v>
      </c>
      <c r="E95" s="376">
        <v>3.965486189563993E-2</v>
      </c>
      <c r="F95" s="377" t="s">
        <v>72</v>
      </c>
      <c r="G95" s="377">
        <v>3.2520862814595375E-2</v>
      </c>
      <c r="H95" s="395">
        <f t="shared" si="65"/>
        <v>4.033205811016928E-2</v>
      </c>
      <c r="I95" s="395">
        <v>3.4689868088689305E-2</v>
      </c>
      <c r="J95" s="396">
        <v>3.862537298075934E-2</v>
      </c>
      <c r="K95" s="379">
        <v>3.8056594521311889E-2</v>
      </c>
      <c r="L95" s="380">
        <v>3.7794828076157999E-2</v>
      </c>
      <c r="M95" s="380">
        <f t="shared" si="67"/>
        <v>3.5044204552928025E-2</v>
      </c>
      <c r="N95" s="380">
        <f t="shared" si="68"/>
        <v>3.1958057458968209E-2</v>
      </c>
      <c r="O95" s="380">
        <f t="shared" si="68"/>
        <v>3.1294206246628875E-2</v>
      </c>
      <c r="P95" s="380">
        <f t="shared" ref="P95:Q95" si="79">P59/P$63</f>
        <v>3.5437608041487934E-2</v>
      </c>
      <c r="Q95" s="380">
        <f t="shared" si="79"/>
        <v>4.0205747723089991E-2</v>
      </c>
      <c r="R95" s="380">
        <f t="shared" ref="R95:S95" si="80">R59/R$63</f>
        <v>4.7719857537794827E-2</v>
      </c>
      <c r="S95" s="381">
        <f t="shared" si="80"/>
        <v>4.9781320636109516E-2</v>
      </c>
      <c r="T95" s="290"/>
      <c r="U95" s="290"/>
      <c r="V95" s="290"/>
    </row>
    <row r="96" spans="1:22" x14ac:dyDescent="0.2">
      <c r="A96" s="375" t="s">
        <v>79</v>
      </c>
      <c r="B96" s="376">
        <v>0.18822908975846431</v>
      </c>
      <c r="C96" s="376">
        <v>0.17720175166983679</v>
      </c>
      <c r="D96" s="376">
        <v>0.16312458848489284</v>
      </c>
      <c r="E96" s="376">
        <v>0.1908083239189875</v>
      </c>
      <c r="F96" s="377" t="s">
        <v>72</v>
      </c>
      <c r="G96" s="377">
        <v>0.16801343684287093</v>
      </c>
      <c r="H96" s="395">
        <f t="shared" si="65"/>
        <v>0.16752931763058534</v>
      </c>
      <c r="I96" s="395">
        <v>0.15108616334549538</v>
      </c>
      <c r="J96" s="396">
        <v>0.15421339643996296</v>
      </c>
      <c r="K96" s="379">
        <v>0.1376402603771045</v>
      </c>
      <c r="L96" s="380">
        <v>0.13579615421047647</v>
      </c>
      <c r="M96" s="380">
        <f t="shared" si="67"/>
        <v>0.14077811287428244</v>
      </c>
      <c r="N96" s="380">
        <f t="shared" si="68"/>
        <v>0.13615905783483198</v>
      </c>
      <c r="O96" s="380">
        <f t="shared" si="68"/>
        <v>0.13047903033757036</v>
      </c>
      <c r="P96" s="380">
        <f t="shared" ref="P96:Q96" si="81">P60/P$63</f>
        <v>0.12646989777407858</v>
      </c>
      <c r="Q96" s="380">
        <f t="shared" si="81"/>
        <v>0.12976027558869332</v>
      </c>
      <c r="R96" s="380">
        <f t="shared" ref="R96:S96" si="82">R60/R$63</f>
        <v>0.11849019949689921</v>
      </c>
      <c r="S96" s="381">
        <f t="shared" si="82"/>
        <v>0.12179169954659141</v>
      </c>
      <c r="T96" s="290"/>
      <c r="U96" s="290"/>
      <c r="V96" s="290"/>
    </row>
    <row r="97" spans="1:22" x14ac:dyDescent="0.2">
      <c r="A97" s="375" t="s">
        <v>80</v>
      </c>
      <c r="B97" s="376">
        <v>3.9827022465984602E-2</v>
      </c>
      <c r="C97" s="376">
        <v>2.1873755916309107E-2</v>
      </c>
      <c r="D97" s="376">
        <v>1.8838247128539029E-2</v>
      </c>
      <c r="E97" s="376">
        <v>1.6683858080783275E-2</v>
      </c>
      <c r="F97" s="377" t="s">
        <v>72</v>
      </c>
      <c r="G97" s="377">
        <v>2.2377104466163224E-2</v>
      </c>
      <c r="H97" s="395">
        <f t="shared" si="65"/>
        <v>2.3554121971344984E-2</v>
      </c>
      <c r="I97" s="395">
        <v>2.4451305079988772E-2</v>
      </c>
      <c r="J97" s="396">
        <v>2.4909970161539254E-2</v>
      </c>
      <c r="K97" s="379">
        <v>2.3912771746968837E-2</v>
      </c>
      <c r="L97" s="380">
        <v>2.4950269963057686E-2</v>
      </c>
      <c r="M97" s="380">
        <f t="shared" si="67"/>
        <v>2.4408805208715016E-2</v>
      </c>
      <c r="N97" s="380">
        <f t="shared" si="68"/>
        <v>2.4855196075596803E-2</v>
      </c>
      <c r="O97" s="380">
        <f t="shared" si="68"/>
        <v>2.505571895258546E-2</v>
      </c>
      <c r="P97" s="380">
        <f t="shared" ref="P97:Q97" si="83">P61/P$63</f>
        <v>2.3945194954862668E-2</v>
      </c>
      <c r="Q97" s="380">
        <f t="shared" si="83"/>
        <v>2.6390920673870982E-2</v>
      </c>
      <c r="R97" s="380">
        <f t="shared" ref="R97:S97" si="84">R61/R$63</f>
        <v>2.6587133570770343E-2</v>
      </c>
      <c r="S97" s="381">
        <f t="shared" si="84"/>
        <v>2.6736394398598311E-2</v>
      </c>
      <c r="T97" s="290"/>
      <c r="U97" s="290"/>
      <c r="V97" s="290"/>
    </row>
    <row r="98" spans="1:22" x14ac:dyDescent="0.2">
      <c r="A98" s="312" t="s">
        <v>81</v>
      </c>
      <c r="B98" s="382">
        <v>0</v>
      </c>
      <c r="C98" s="382">
        <v>0</v>
      </c>
      <c r="D98" s="382" t="s">
        <v>69</v>
      </c>
      <c r="E98" s="382" t="s">
        <v>69</v>
      </c>
      <c r="F98" s="383" t="s">
        <v>72</v>
      </c>
      <c r="G98" s="383">
        <v>0.18627749196566729</v>
      </c>
      <c r="H98" s="397" t="s">
        <v>69</v>
      </c>
      <c r="I98" s="397" t="s">
        <v>69</v>
      </c>
      <c r="J98" s="398" t="s">
        <v>69</v>
      </c>
      <c r="K98" s="385" t="s">
        <v>69</v>
      </c>
      <c r="L98" s="386" t="s">
        <v>69</v>
      </c>
      <c r="M98" s="386" t="s">
        <v>69</v>
      </c>
      <c r="N98" s="386" t="s">
        <v>69</v>
      </c>
      <c r="O98" s="386" t="s">
        <v>69</v>
      </c>
      <c r="P98" s="386" t="s">
        <v>69</v>
      </c>
      <c r="Q98" s="386" t="s">
        <v>69</v>
      </c>
      <c r="R98" s="386" t="s">
        <v>69</v>
      </c>
      <c r="S98" s="387" t="s">
        <v>69</v>
      </c>
      <c r="T98" s="290"/>
      <c r="U98" s="290"/>
      <c r="V98" s="290"/>
    </row>
    <row r="99" spans="1:22" ht="13.5" thickBot="1" x14ac:dyDescent="0.25">
      <c r="A99" s="403" t="s">
        <v>48</v>
      </c>
      <c r="B99" s="404">
        <v>1</v>
      </c>
      <c r="C99" s="404">
        <v>1</v>
      </c>
      <c r="D99" s="404">
        <v>1</v>
      </c>
      <c r="E99" s="404">
        <v>1</v>
      </c>
      <c r="F99" s="405" t="s">
        <v>21</v>
      </c>
      <c r="G99" s="405">
        <v>1</v>
      </c>
      <c r="H99" s="406">
        <f t="shared" si="65"/>
        <v>1</v>
      </c>
      <c r="I99" s="406">
        <v>1</v>
      </c>
      <c r="J99" s="407">
        <v>1</v>
      </c>
      <c r="K99" s="406">
        <v>1</v>
      </c>
      <c r="L99" s="408">
        <f>L63/$L$63</f>
        <v>1</v>
      </c>
      <c r="M99" s="408">
        <f t="shared" si="67"/>
        <v>1</v>
      </c>
      <c r="N99" s="408">
        <f t="shared" si="68"/>
        <v>1</v>
      </c>
      <c r="O99" s="408">
        <f t="shared" si="68"/>
        <v>1</v>
      </c>
      <c r="P99" s="408">
        <f t="shared" ref="P99:Q99" si="85">P63/P$63</f>
        <v>1</v>
      </c>
      <c r="Q99" s="408">
        <f t="shared" si="85"/>
        <v>1</v>
      </c>
      <c r="R99" s="408">
        <f t="shared" ref="R99:S99" si="86">R63/R$63</f>
        <v>1</v>
      </c>
      <c r="S99" s="409">
        <f t="shared" si="86"/>
        <v>1</v>
      </c>
      <c r="T99" s="290"/>
      <c r="U99" s="290"/>
      <c r="V99" s="290"/>
    </row>
    <row r="100" spans="1:22" ht="5.0999999999999996" customHeight="1" thickTop="1" x14ac:dyDescent="0.2">
      <c r="A100" s="85"/>
      <c r="B100" s="410"/>
      <c r="C100" s="411"/>
      <c r="D100" s="411"/>
      <c r="E100" s="411"/>
      <c r="F100" s="411"/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T100" s="290"/>
      <c r="U100" s="290"/>
      <c r="V100" s="290"/>
    </row>
    <row r="101" spans="1:22" x14ac:dyDescent="0.2">
      <c r="A101" s="412" t="s">
        <v>88</v>
      </c>
      <c r="B101" s="410"/>
      <c r="C101" s="411"/>
      <c r="D101" s="411"/>
      <c r="E101" s="411"/>
      <c r="F101" s="411"/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T101" s="290"/>
      <c r="U101" s="290"/>
      <c r="V101" s="290"/>
    </row>
    <row r="102" spans="1:22" x14ac:dyDescent="0.2">
      <c r="T102" s="290"/>
      <c r="U102" s="290"/>
      <c r="V102" s="290"/>
    </row>
    <row r="103" spans="1:22" x14ac:dyDescent="0.2">
      <c r="T103" s="290"/>
      <c r="U103" s="290"/>
      <c r="V103" s="290"/>
    </row>
    <row r="104" spans="1:22" x14ac:dyDescent="0.2">
      <c r="T104" s="290"/>
      <c r="U104" s="290"/>
      <c r="V104" s="290"/>
    </row>
    <row r="105" spans="1:22" ht="5.0999999999999996" customHeight="1" x14ac:dyDescent="0.2">
      <c r="T105" s="290"/>
      <c r="U105" s="290"/>
      <c r="V105" s="290"/>
    </row>
    <row r="106" spans="1:22" x14ac:dyDescent="0.2">
      <c r="T106" s="290"/>
      <c r="U106" s="290"/>
      <c r="V106" s="290"/>
    </row>
    <row r="107" spans="1:22" x14ac:dyDescent="0.2">
      <c r="T107" s="290"/>
      <c r="U107" s="290"/>
      <c r="V107" s="290"/>
    </row>
    <row r="108" spans="1:22" x14ac:dyDescent="0.2">
      <c r="T108" s="290"/>
      <c r="U108" s="290"/>
      <c r="V108" s="290"/>
    </row>
    <row r="109" spans="1:22" x14ac:dyDescent="0.2">
      <c r="T109" s="290"/>
      <c r="U109" s="290"/>
      <c r="V109" s="290"/>
    </row>
    <row r="110" spans="1:22" x14ac:dyDescent="0.2">
      <c r="T110" s="290"/>
      <c r="U110" s="290"/>
      <c r="V110" s="290"/>
    </row>
    <row r="111" spans="1:22" x14ac:dyDescent="0.2">
      <c r="T111" s="290"/>
      <c r="U111" s="290"/>
      <c r="V111" s="290"/>
    </row>
    <row r="112" spans="1:22" x14ac:dyDescent="0.2">
      <c r="T112" s="290"/>
      <c r="U112" s="290"/>
      <c r="V112" s="290"/>
    </row>
    <row r="113" spans="20:22" x14ac:dyDescent="0.2">
      <c r="T113" s="290"/>
      <c r="U113" s="290"/>
      <c r="V113" s="290"/>
    </row>
    <row r="114" spans="20:22" x14ac:dyDescent="0.2">
      <c r="T114" s="290"/>
      <c r="U114" s="290"/>
      <c r="V114" s="290"/>
    </row>
    <row r="115" spans="20:22" x14ac:dyDescent="0.2">
      <c r="T115" s="290"/>
      <c r="U115" s="290"/>
      <c r="V115" s="290"/>
    </row>
    <row r="116" spans="20:22" x14ac:dyDescent="0.2">
      <c r="T116" s="290"/>
      <c r="U116" s="290"/>
      <c r="V116" s="290"/>
    </row>
    <row r="117" spans="20:22" x14ac:dyDescent="0.2">
      <c r="T117" s="290"/>
      <c r="U117" s="290"/>
      <c r="V117" s="290"/>
    </row>
    <row r="118" spans="20:22" x14ac:dyDescent="0.2">
      <c r="T118" s="290"/>
      <c r="U118" s="290"/>
      <c r="V118" s="290"/>
    </row>
    <row r="119" spans="20:22" x14ac:dyDescent="0.2">
      <c r="T119" s="290"/>
      <c r="U119" s="290"/>
      <c r="V119" s="290"/>
    </row>
    <row r="120" spans="20:22" x14ac:dyDescent="0.2">
      <c r="T120" s="290"/>
      <c r="U120" s="290"/>
      <c r="V120" s="290"/>
    </row>
    <row r="121" spans="20:22" x14ac:dyDescent="0.2">
      <c r="T121" s="290"/>
      <c r="U121" s="290"/>
      <c r="V121" s="290"/>
    </row>
    <row r="122" spans="20:22" x14ac:dyDescent="0.2">
      <c r="T122" s="290"/>
      <c r="U122" s="290"/>
      <c r="V122" s="290"/>
    </row>
    <row r="123" spans="20:22" x14ac:dyDescent="0.2">
      <c r="T123" s="290"/>
      <c r="U123" s="290"/>
      <c r="V123" s="290"/>
    </row>
    <row r="124" spans="20:22" x14ac:dyDescent="0.2">
      <c r="T124" s="290"/>
      <c r="U124" s="290"/>
      <c r="V124" s="290"/>
    </row>
    <row r="125" spans="20:22" x14ac:dyDescent="0.2">
      <c r="T125" s="290"/>
      <c r="U125" s="290"/>
      <c r="V125" s="290"/>
    </row>
    <row r="126" spans="20:22" x14ac:dyDescent="0.2">
      <c r="T126" s="290"/>
      <c r="U126" s="290"/>
      <c r="V126" s="290"/>
    </row>
    <row r="127" spans="20:22" x14ac:dyDescent="0.2">
      <c r="T127" s="290"/>
      <c r="U127" s="290"/>
      <c r="V127" s="290"/>
    </row>
    <row r="128" spans="20:22" x14ac:dyDescent="0.2">
      <c r="T128" s="290"/>
      <c r="U128" s="290"/>
      <c r="V128" s="290"/>
    </row>
    <row r="129" spans="20:22" x14ac:dyDescent="0.2">
      <c r="T129" s="290"/>
      <c r="U129" s="290"/>
      <c r="V129" s="290"/>
    </row>
    <row r="130" spans="20:22" x14ac:dyDescent="0.2">
      <c r="T130" s="290"/>
      <c r="U130" s="290"/>
      <c r="V130" s="290"/>
    </row>
    <row r="131" spans="20:22" x14ac:dyDescent="0.2">
      <c r="T131" s="290"/>
      <c r="U131" s="290"/>
      <c r="V131" s="290"/>
    </row>
    <row r="132" spans="20:22" x14ac:dyDescent="0.2">
      <c r="T132" s="290"/>
      <c r="U132" s="290"/>
      <c r="V132" s="290"/>
    </row>
    <row r="133" spans="20:22" x14ac:dyDescent="0.2">
      <c r="T133" s="290"/>
      <c r="U133" s="290"/>
      <c r="V133" s="290"/>
    </row>
    <row r="134" spans="20:22" x14ac:dyDescent="0.2">
      <c r="T134" s="290"/>
      <c r="U134" s="290"/>
      <c r="V134" s="290"/>
    </row>
    <row r="135" spans="20:22" x14ac:dyDescent="0.2">
      <c r="T135" s="290"/>
      <c r="U135" s="290"/>
      <c r="V135" s="290"/>
    </row>
    <row r="136" spans="20:22" x14ac:dyDescent="0.2">
      <c r="T136" s="290"/>
      <c r="U136" s="290"/>
      <c r="V136" s="290"/>
    </row>
    <row r="137" spans="20:22" x14ac:dyDescent="0.2">
      <c r="T137" s="290"/>
      <c r="U137" s="290"/>
      <c r="V137" s="290"/>
    </row>
    <row r="138" spans="20:22" x14ac:dyDescent="0.2">
      <c r="T138" s="290"/>
      <c r="U138" s="290"/>
      <c r="V138" s="290"/>
    </row>
    <row r="139" spans="20:22" x14ac:dyDescent="0.2">
      <c r="T139" s="290"/>
      <c r="U139" s="290"/>
      <c r="V139" s="290"/>
    </row>
    <row r="140" spans="20:22" x14ac:dyDescent="0.2">
      <c r="T140" s="290"/>
      <c r="U140" s="290"/>
      <c r="V140" s="290"/>
    </row>
    <row r="141" spans="20:22" x14ac:dyDescent="0.2">
      <c r="T141" s="290"/>
      <c r="U141" s="290"/>
      <c r="V141" s="290"/>
    </row>
    <row r="142" spans="20:22" x14ac:dyDescent="0.2">
      <c r="T142" s="290"/>
      <c r="U142" s="290"/>
      <c r="V142" s="290"/>
    </row>
    <row r="143" spans="20:22" x14ac:dyDescent="0.2">
      <c r="T143" s="290"/>
      <c r="U143" s="290"/>
      <c r="V143" s="290"/>
    </row>
    <row r="144" spans="20:22" x14ac:dyDescent="0.2">
      <c r="T144" s="290"/>
      <c r="U144" s="290"/>
      <c r="V144" s="290"/>
    </row>
    <row r="145" spans="20:22" x14ac:dyDescent="0.2">
      <c r="T145" s="290"/>
      <c r="U145" s="290"/>
      <c r="V145" s="290"/>
    </row>
    <row r="146" spans="20:22" x14ac:dyDescent="0.2">
      <c r="T146" s="290"/>
      <c r="U146" s="290"/>
      <c r="V146" s="290"/>
    </row>
    <row r="147" spans="20:22" x14ac:dyDescent="0.2">
      <c r="T147" s="290"/>
      <c r="U147" s="290"/>
      <c r="V147" s="290"/>
    </row>
    <row r="148" spans="20:22" x14ac:dyDescent="0.2">
      <c r="T148" s="290"/>
      <c r="U148" s="290"/>
      <c r="V148" s="290"/>
    </row>
    <row r="149" spans="20:22" x14ac:dyDescent="0.2">
      <c r="T149" s="290"/>
      <c r="U149" s="290"/>
      <c r="V149" s="290"/>
    </row>
    <row r="150" spans="20:22" x14ac:dyDescent="0.2">
      <c r="T150" s="290"/>
      <c r="U150" s="290"/>
      <c r="V150" s="290"/>
    </row>
    <row r="151" spans="20:22" x14ac:dyDescent="0.2">
      <c r="T151" s="290"/>
      <c r="U151" s="290"/>
      <c r="V151" s="290"/>
    </row>
    <row r="152" spans="20:22" x14ac:dyDescent="0.2">
      <c r="T152" s="290"/>
      <c r="U152" s="290"/>
      <c r="V152" s="290"/>
    </row>
    <row r="153" spans="20:22" x14ac:dyDescent="0.2">
      <c r="T153" s="290"/>
      <c r="U153" s="290"/>
      <c r="V153" s="290"/>
    </row>
    <row r="154" spans="20:22" x14ac:dyDescent="0.2">
      <c r="T154" s="290"/>
      <c r="U154" s="290"/>
      <c r="V154" s="290"/>
    </row>
    <row r="155" spans="20:22" x14ac:dyDescent="0.2">
      <c r="T155" s="290"/>
      <c r="U155" s="290"/>
      <c r="V155" s="290"/>
    </row>
    <row r="156" spans="20:22" x14ac:dyDescent="0.2">
      <c r="T156" s="290"/>
      <c r="U156" s="290"/>
      <c r="V156" s="290"/>
    </row>
    <row r="157" spans="20:22" x14ac:dyDescent="0.2">
      <c r="T157" s="290"/>
      <c r="U157" s="290"/>
      <c r="V157" s="290"/>
    </row>
    <row r="158" spans="20:22" x14ac:dyDescent="0.2">
      <c r="T158" s="290"/>
      <c r="U158" s="290"/>
      <c r="V158" s="290"/>
    </row>
    <row r="159" spans="20:22" x14ac:dyDescent="0.2">
      <c r="T159" s="290"/>
      <c r="U159" s="290"/>
      <c r="V159" s="290"/>
    </row>
    <row r="160" spans="20:22" x14ac:dyDescent="0.2">
      <c r="T160" s="290"/>
      <c r="U160" s="290"/>
      <c r="V160" s="290"/>
    </row>
    <row r="161" spans="20:22" x14ac:dyDescent="0.2">
      <c r="T161" s="290"/>
      <c r="U161" s="290"/>
      <c r="V161" s="290"/>
    </row>
    <row r="162" spans="20:22" x14ac:dyDescent="0.2">
      <c r="T162" s="290"/>
      <c r="U162" s="290"/>
      <c r="V162" s="290"/>
    </row>
    <row r="163" spans="20:22" x14ac:dyDescent="0.2">
      <c r="T163" s="290"/>
      <c r="U163" s="290"/>
      <c r="V163" s="290"/>
    </row>
    <row r="164" spans="20:22" x14ac:dyDescent="0.2">
      <c r="T164" s="290"/>
      <c r="U164" s="290"/>
      <c r="V164" s="290"/>
    </row>
    <row r="165" spans="20:22" x14ac:dyDescent="0.2">
      <c r="T165" s="290"/>
      <c r="U165" s="290"/>
      <c r="V165" s="290"/>
    </row>
    <row r="166" spans="20:22" x14ac:dyDescent="0.2">
      <c r="T166" s="290"/>
      <c r="U166" s="290"/>
      <c r="V166" s="290"/>
    </row>
    <row r="167" spans="20:22" x14ac:dyDescent="0.2">
      <c r="T167" s="290"/>
      <c r="U167" s="290"/>
      <c r="V167" s="290"/>
    </row>
    <row r="168" spans="20:22" x14ac:dyDescent="0.2">
      <c r="T168" s="290"/>
      <c r="U168" s="290"/>
      <c r="V168" s="290"/>
    </row>
    <row r="169" spans="20:22" x14ac:dyDescent="0.2">
      <c r="T169" s="290"/>
      <c r="U169" s="290"/>
      <c r="V169" s="290"/>
    </row>
    <row r="170" spans="20:22" x14ac:dyDescent="0.2">
      <c r="T170" s="290"/>
      <c r="U170" s="290"/>
      <c r="V170" s="290"/>
    </row>
    <row r="171" spans="20:22" x14ac:dyDescent="0.2">
      <c r="T171" s="290"/>
      <c r="U171" s="290"/>
      <c r="V171" s="290"/>
    </row>
    <row r="172" spans="20:22" x14ac:dyDescent="0.2">
      <c r="T172" s="290"/>
      <c r="U172" s="290"/>
      <c r="V172" s="290"/>
    </row>
    <row r="173" spans="20:22" x14ac:dyDescent="0.2">
      <c r="T173" s="290"/>
      <c r="U173" s="290"/>
      <c r="V173" s="290"/>
    </row>
    <row r="174" spans="20:22" x14ac:dyDescent="0.2">
      <c r="T174" s="290"/>
      <c r="U174" s="290"/>
      <c r="V174" s="290"/>
    </row>
    <row r="175" spans="20:22" x14ac:dyDescent="0.2">
      <c r="T175" s="290"/>
      <c r="U175" s="290"/>
      <c r="V175" s="290"/>
    </row>
    <row r="176" spans="20:22" x14ac:dyDescent="0.2">
      <c r="T176" s="290"/>
      <c r="U176" s="290"/>
      <c r="V176" s="290"/>
    </row>
    <row r="177" spans="20:22" x14ac:dyDescent="0.2">
      <c r="T177" s="290"/>
      <c r="U177" s="290"/>
      <c r="V177" s="290"/>
    </row>
    <row r="178" spans="20:22" x14ac:dyDescent="0.2">
      <c r="T178" s="290"/>
      <c r="U178" s="290"/>
      <c r="V178" s="290"/>
    </row>
    <row r="179" spans="20:22" x14ac:dyDescent="0.2">
      <c r="T179" s="290"/>
      <c r="U179" s="290"/>
      <c r="V179" s="290"/>
    </row>
    <row r="180" spans="20:22" x14ac:dyDescent="0.2">
      <c r="T180" s="290"/>
      <c r="U180" s="290"/>
      <c r="V180" s="290"/>
    </row>
    <row r="181" spans="20:22" x14ac:dyDescent="0.2">
      <c r="T181" s="290"/>
      <c r="U181" s="290"/>
      <c r="V181" s="290"/>
    </row>
    <row r="182" spans="20:22" x14ac:dyDescent="0.2">
      <c r="T182" s="290"/>
      <c r="U182" s="290"/>
      <c r="V182" s="290"/>
    </row>
    <row r="183" spans="20:22" x14ac:dyDescent="0.2">
      <c r="T183" s="290"/>
      <c r="U183" s="290"/>
      <c r="V183" s="290"/>
    </row>
    <row r="184" spans="20:22" x14ac:dyDescent="0.2">
      <c r="T184" s="290"/>
      <c r="U184" s="290"/>
      <c r="V184" s="290"/>
    </row>
    <row r="185" spans="20:22" x14ac:dyDescent="0.2">
      <c r="T185" s="290"/>
      <c r="U185" s="290"/>
      <c r="V185" s="290"/>
    </row>
    <row r="186" spans="20:22" x14ac:dyDescent="0.2">
      <c r="T186" s="290"/>
      <c r="U186" s="290"/>
      <c r="V186" s="290"/>
    </row>
    <row r="187" spans="20:22" x14ac:dyDescent="0.2">
      <c r="T187" s="290"/>
      <c r="U187" s="290"/>
      <c r="V187" s="290"/>
    </row>
    <row r="188" spans="20:22" x14ac:dyDescent="0.2">
      <c r="T188" s="290"/>
      <c r="U188" s="290"/>
      <c r="V188" s="290"/>
    </row>
    <row r="189" spans="20:22" x14ac:dyDescent="0.2">
      <c r="T189" s="290"/>
      <c r="U189" s="290"/>
      <c r="V189" s="290"/>
    </row>
    <row r="190" spans="20:22" x14ac:dyDescent="0.2">
      <c r="T190" s="290"/>
      <c r="U190" s="290"/>
      <c r="V190" s="290"/>
    </row>
    <row r="191" spans="20:22" x14ac:dyDescent="0.2">
      <c r="T191" s="290"/>
      <c r="U191" s="290"/>
      <c r="V191" s="290"/>
    </row>
    <row r="192" spans="20:22" x14ac:dyDescent="0.2">
      <c r="T192" s="290"/>
      <c r="U192" s="290"/>
      <c r="V192" s="290"/>
    </row>
    <row r="193" spans="20:22" x14ac:dyDescent="0.2">
      <c r="T193" s="290"/>
      <c r="U193" s="290"/>
      <c r="V193" s="290"/>
    </row>
    <row r="194" spans="20:22" x14ac:dyDescent="0.2">
      <c r="T194" s="290"/>
      <c r="U194" s="290"/>
      <c r="V194" s="290"/>
    </row>
    <row r="195" spans="20:22" x14ac:dyDescent="0.2">
      <c r="T195" s="290"/>
      <c r="U195" s="290"/>
      <c r="V195" s="290"/>
    </row>
    <row r="196" spans="20:22" x14ac:dyDescent="0.2">
      <c r="T196" s="290"/>
      <c r="U196" s="290"/>
      <c r="V196" s="290"/>
    </row>
    <row r="197" spans="20:22" x14ac:dyDescent="0.2">
      <c r="T197" s="290"/>
      <c r="U197" s="290"/>
      <c r="V197" s="290"/>
    </row>
    <row r="198" spans="20:22" x14ac:dyDescent="0.2">
      <c r="T198" s="290"/>
      <c r="U198" s="290"/>
      <c r="V198" s="290"/>
    </row>
    <row r="199" spans="20:22" x14ac:dyDescent="0.2">
      <c r="T199" s="290"/>
      <c r="U199" s="290"/>
      <c r="V199" s="290"/>
    </row>
    <row r="200" spans="20:22" x14ac:dyDescent="0.2">
      <c r="T200" s="290"/>
      <c r="U200" s="290"/>
      <c r="V200" s="290"/>
    </row>
    <row r="201" spans="20:22" x14ac:dyDescent="0.2">
      <c r="T201" s="290"/>
      <c r="U201" s="290"/>
      <c r="V201" s="290"/>
    </row>
    <row r="202" spans="20:22" x14ac:dyDescent="0.2">
      <c r="T202" s="290"/>
      <c r="U202" s="290"/>
      <c r="V202" s="290"/>
    </row>
    <row r="203" spans="20:22" x14ac:dyDescent="0.2">
      <c r="T203" s="290"/>
      <c r="U203" s="290"/>
      <c r="V203" s="290"/>
    </row>
    <row r="204" spans="20:22" x14ac:dyDescent="0.2">
      <c r="T204" s="290"/>
      <c r="U204" s="290"/>
      <c r="V204" s="290"/>
    </row>
    <row r="205" spans="20:22" x14ac:dyDescent="0.2">
      <c r="T205" s="290"/>
      <c r="U205" s="290"/>
      <c r="V205" s="290"/>
    </row>
    <row r="206" spans="20:22" x14ac:dyDescent="0.2">
      <c r="T206" s="290"/>
      <c r="U206" s="290"/>
      <c r="V206" s="290"/>
    </row>
    <row r="207" spans="20:22" x14ac:dyDescent="0.2">
      <c r="T207" s="290"/>
      <c r="U207" s="290"/>
      <c r="V207" s="290"/>
    </row>
    <row r="208" spans="20:22" x14ac:dyDescent="0.2">
      <c r="T208" s="290"/>
      <c r="U208" s="290"/>
      <c r="V208" s="290"/>
    </row>
    <row r="209" spans="20:22" x14ac:dyDescent="0.2">
      <c r="T209" s="290"/>
      <c r="U209" s="290"/>
      <c r="V209" s="290"/>
    </row>
    <row r="210" spans="20:22" x14ac:dyDescent="0.2">
      <c r="T210" s="290"/>
      <c r="U210" s="290"/>
      <c r="V210" s="290"/>
    </row>
    <row r="211" spans="20:22" x14ac:dyDescent="0.2">
      <c r="T211" s="290"/>
      <c r="U211" s="290"/>
      <c r="V211" s="290"/>
    </row>
    <row r="212" spans="20:22" x14ac:dyDescent="0.2">
      <c r="T212" s="290"/>
      <c r="U212" s="290"/>
      <c r="V212" s="290"/>
    </row>
    <row r="213" spans="20:22" x14ac:dyDescent="0.2">
      <c r="T213" s="290"/>
      <c r="U213" s="290"/>
      <c r="V213" s="290"/>
    </row>
    <row r="214" spans="20:22" x14ac:dyDescent="0.2">
      <c r="T214" s="290"/>
      <c r="U214" s="290"/>
      <c r="V214" s="290"/>
    </row>
    <row r="215" spans="20:22" x14ac:dyDescent="0.2">
      <c r="T215" s="290"/>
      <c r="U215" s="290"/>
      <c r="V215" s="290"/>
    </row>
    <row r="216" spans="20:22" x14ac:dyDescent="0.2">
      <c r="T216" s="290"/>
      <c r="U216" s="290"/>
      <c r="V216" s="290"/>
    </row>
    <row r="217" spans="20:22" x14ac:dyDescent="0.2">
      <c r="T217" s="290"/>
      <c r="U217" s="290"/>
      <c r="V217" s="290"/>
    </row>
    <row r="218" spans="20:22" x14ac:dyDescent="0.2">
      <c r="T218" s="290"/>
      <c r="U218" s="290"/>
      <c r="V218" s="290"/>
    </row>
    <row r="219" spans="20:22" x14ac:dyDescent="0.2">
      <c r="T219" s="290"/>
      <c r="U219" s="290"/>
      <c r="V219" s="290"/>
    </row>
    <row r="220" spans="20:22" x14ac:dyDescent="0.2">
      <c r="T220" s="290"/>
      <c r="U220" s="290"/>
      <c r="V220" s="290"/>
    </row>
    <row r="221" spans="20:22" x14ac:dyDescent="0.2">
      <c r="T221" s="290"/>
      <c r="U221" s="290"/>
      <c r="V221" s="290"/>
    </row>
    <row r="222" spans="20:22" x14ac:dyDescent="0.2">
      <c r="T222" s="290"/>
      <c r="U222" s="290"/>
      <c r="V222" s="290"/>
    </row>
    <row r="223" spans="20:22" x14ac:dyDescent="0.2">
      <c r="T223" s="290"/>
      <c r="U223" s="290"/>
      <c r="V223" s="290"/>
    </row>
    <row r="224" spans="20:22" x14ac:dyDescent="0.2">
      <c r="T224" s="290"/>
      <c r="U224" s="290"/>
      <c r="V224" s="290"/>
    </row>
    <row r="225" spans="20:22" x14ac:dyDescent="0.2">
      <c r="T225" s="290"/>
      <c r="U225" s="290"/>
      <c r="V225" s="290"/>
    </row>
    <row r="226" spans="20:22" x14ac:dyDescent="0.2">
      <c r="T226" s="290"/>
      <c r="U226" s="290"/>
      <c r="V226" s="290"/>
    </row>
    <row r="227" spans="20:22" x14ac:dyDescent="0.2">
      <c r="T227" s="290"/>
      <c r="U227" s="290"/>
      <c r="V227" s="290"/>
    </row>
    <row r="228" spans="20:22" x14ac:dyDescent="0.2">
      <c r="T228" s="290"/>
      <c r="U228" s="290"/>
      <c r="V228" s="290"/>
    </row>
    <row r="229" spans="20:22" x14ac:dyDescent="0.2">
      <c r="T229" s="290"/>
      <c r="U229" s="290"/>
      <c r="V229" s="290"/>
    </row>
    <row r="230" spans="20:22" x14ac:dyDescent="0.2">
      <c r="T230" s="290"/>
      <c r="U230" s="290"/>
      <c r="V230" s="290"/>
    </row>
    <row r="231" spans="20:22" x14ac:dyDescent="0.2">
      <c r="T231" s="290"/>
      <c r="U231" s="290"/>
      <c r="V231" s="290"/>
    </row>
    <row r="232" spans="20:22" x14ac:dyDescent="0.2">
      <c r="T232" s="290"/>
      <c r="U232" s="290"/>
      <c r="V232" s="290"/>
    </row>
    <row r="233" spans="20:22" x14ac:dyDescent="0.2">
      <c r="T233" s="290"/>
      <c r="U233" s="290"/>
      <c r="V233" s="290"/>
    </row>
    <row r="234" spans="20:22" x14ac:dyDescent="0.2">
      <c r="T234" s="290"/>
      <c r="U234" s="290"/>
      <c r="V234" s="290"/>
    </row>
    <row r="235" spans="20:22" x14ac:dyDescent="0.2">
      <c r="T235" s="290"/>
      <c r="U235" s="290"/>
      <c r="V235" s="290"/>
    </row>
    <row r="236" spans="20:22" x14ac:dyDescent="0.2">
      <c r="T236" s="290"/>
      <c r="U236" s="290"/>
      <c r="V236" s="290"/>
    </row>
    <row r="237" spans="20:22" x14ac:dyDescent="0.2">
      <c r="T237" s="290"/>
      <c r="U237" s="290"/>
      <c r="V237" s="290"/>
    </row>
    <row r="238" spans="20:22" x14ac:dyDescent="0.2">
      <c r="T238" s="290"/>
      <c r="U238" s="290"/>
      <c r="V238" s="290"/>
    </row>
    <row r="239" spans="20:22" x14ac:dyDescent="0.2">
      <c r="T239" s="290"/>
      <c r="U239" s="290"/>
      <c r="V239" s="290"/>
    </row>
    <row r="240" spans="20:22" x14ac:dyDescent="0.2">
      <c r="T240" s="290"/>
      <c r="U240" s="290"/>
      <c r="V240" s="290"/>
    </row>
    <row r="241" spans="20:22" x14ac:dyDescent="0.2">
      <c r="T241" s="290"/>
      <c r="U241" s="290"/>
      <c r="V241" s="290"/>
    </row>
    <row r="242" spans="20:22" x14ac:dyDescent="0.2">
      <c r="T242" s="290"/>
      <c r="U242" s="290"/>
      <c r="V242" s="290"/>
    </row>
    <row r="243" spans="20:22" x14ac:dyDescent="0.2">
      <c r="T243" s="290"/>
      <c r="U243" s="290"/>
      <c r="V243" s="290"/>
    </row>
    <row r="244" spans="20:22" x14ac:dyDescent="0.2">
      <c r="T244" s="290"/>
      <c r="U244" s="290"/>
      <c r="V244" s="290"/>
    </row>
    <row r="245" spans="20:22" x14ac:dyDescent="0.2">
      <c r="T245" s="290"/>
      <c r="U245" s="290"/>
      <c r="V245" s="290"/>
    </row>
    <row r="246" spans="20:22" x14ac:dyDescent="0.2">
      <c r="T246" s="290"/>
      <c r="U246" s="290"/>
      <c r="V246" s="290"/>
    </row>
    <row r="247" spans="20:22" x14ac:dyDescent="0.2">
      <c r="T247" s="290"/>
      <c r="U247" s="290"/>
      <c r="V247" s="290"/>
    </row>
    <row r="248" spans="20:22" x14ac:dyDescent="0.2">
      <c r="T248" s="290"/>
      <c r="U248" s="290"/>
      <c r="V248" s="290"/>
    </row>
    <row r="249" spans="20:22" x14ac:dyDescent="0.2">
      <c r="T249" s="290"/>
      <c r="U249" s="290"/>
      <c r="V249" s="290"/>
    </row>
    <row r="250" spans="20:22" x14ac:dyDescent="0.2">
      <c r="T250" s="290"/>
      <c r="U250" s="290"/>
      <c r="V250" s="290"/>
    </row>
    <row r="251" spans="20:22" x14ac:dyDescent="0.2">
      <c r="T251" s="290"/>
      <c r="U251" s="290"/>
      <c r="V251" s="290"/>
    </row>
    <row r="252" spans="20:22" x14ac:dyDescent="0.2">
      <c r="T252" s="290"/>
      <c r="U252" s="290"/>
      <c r="V252" s="290"/>
    </row>
    <row r="253" spans="20:22" x14ac:dyDescent="0.2">
      <c r="T253" s="290"/>
      <c r="U253" s="290"/>
      <c r="V253" s="290"/>
    </row>
    <row r="254" spans="20:22" x14ac:dyDescent="0.2">
      <c r="T254" s="290"/>
      <c r="U254" s="290"/>
      <c r="V254" s="290"/>
    </row>
    <row r="255" spans="20:22" x14ac:dyDescent="0.2">
      <c r="T255" s="290"/>
      <c r="U255" s="290"/>
      <c r="V255" s="290"/>
    </row>
    <row r="256" spans="20:22" x14ac:dyDescent="0.2">
      <c r="T256" s="290"/>
      <c r="U256" s="290"/>
      <c r="V256" s="290"/>
    </row>
    <row r="257" spans="20:22" x14ac:dyDescent="0.2">
      <c r="T257" s="290"/>
      <c r="U257" s="290"/>
      <c r="V257" s="290"/>
    </row>
    <row r="258" spans="20:22" x14ac:dyDescent="0.2">
      <c r="T258" s="290"/>
      <c r="U258" s="290"/>
      <c r="V258" s="290"/>
    </row>
    <row r="259" spans="20:22" x14ac:dyDescent="0.2">
      <c r="T259" s="290"/>
      <c r="U259" s="290"/>
      <c r="V259" s="290"/>
    </row>
    <row r="260" spans="20:22" x14ac:dyDescent="0.2">
      <c r="T260" s="290"/>
      <c r="U260" s="290"/>
      <c r="V260" s="290"/>
    </row>
    <row r="261" spans="20:22" x14ac:dyDescent="0.2">
      <c r="T261" s="290"/>
      <c r="U261" s="290"/>
      <c r="V261" s="290"/>
    </row>
    <row r="262" spans="20:22" x14ac:dyDescent="0.2">
      <c r="T262" s="290"/>
      <c r="U262" s="290"/>
      <c r="V262" s="290"/>
    </row>
    <row r="263" spans="20:22" x14ac:dyDescent="0.2">
      <c r="T263" s="290"/>
      <c r="U263" s="290"/>
      <c r="V263" s="290"/>
    </row>
    <row r="264" spans="20:22" x14ac:dyDescent="0.2">
      <c r="T264" s="290"/>
      <c r="U264" s="290"/>
      <c r="V264" s="290"/>
    </row>
    <row r="265" spans="20:22" x14ac:dyDescent="0.2">
      <c r="T265" s="290"/>
      <c r="U265" s="290"/>
      <c r="V265" s="290"/>
    </row>
    <row r="266" spans="20:22" x14ac:dyDescent="0.2">
      <c r="T266" s="290"/>
      <c r="U266" s="290"/>
      <c r="V266" s="290"/>
    </row>
    <row r="267" spans="20:22" x14ac:dyDescent="0.2">
      <c r="T267" s="290"/>
      <c r="U267" s="290"/>
      <c r="V267" s="290"/>
    </row>
    <row r="268" spans="20:22" x14ac:dyDescent="0.2">
      <c r="T268" s="290"/>
      <c r="U268" s="290"/>
      <c r="V268" s="290"/>
    </row>
    <row r="269" spans="20:22" x14ac:dyDescent="0.2">
      <c r="T269" s="290"/>
      <c r="U269" s="290"/>
      <c r="V269" s="290"/>
    </row>
    <row r="270" spans="20:22" x14ac:dyDescent="0.2">
      <c r="T270" s="290"/>
      <c r="U270" s="290"/>
      <c r="V270" s="290"/>
    </row>
    <row r="271" spans="20:22" x14ac:dyDescent="0.2">
      <c r="T271" s="290"/>
      <c r="U271" s="290"/>
      <c r="V271" s="290"/>
    </row>
    <row r="272" spans="20:22" x14ac:dyDescent="0.2">
      <c r="T272" s="290"/>
      <c r="U272" s="290"/>
      <c r="V272" s="290"/>
    </row>
    <row r="273" spans="20:22" x14ac:dyDescent="0.2">
      <c r="T273" s="290"/>
      <c r="U273" s="290"/>
      <c r="V273" s="290"/>
    </row>
    <row r="274" spans="20:22" x14ac:dyDescent="0.2">
      <c r="T274" s="290"/>
      <c r="U274" s="290"/>
      <c r="V274" s="290"/>
    </row>
    <row r="275" spans="20:22" x14ac:dyDescent="0.2">
      <c r="T275" s="290"/>
      <c r="U275" s="290"/>
      <c r="V275" s="290"/>
    </row>
    <row r="276" spans="20:22" x14ac:dyDescent="0.2">
      <c r="T276" s="290"/>
      <c r="U276" s="290"/>
      <c r="V276" s="290"/>
    </row>
    <row r="277" spans="20:22" x14ac:dyDescent="0.2">
      <c r="T277" s="290"/>
      <c r="U277" s="290"/>
      <c r="V277" s="290"/>
    </row>
    <row r="278" spans="20:22" x14ac:dyDescent="0.2">
      <c r="T278" s="290"/>
      <c r="U278" s="290"/>
      <c r="V278" s="290"/>
    </row>
    <row r="279" spans="20:22" x14ac:dyDescent="0.2">
      <c r="T279" s="290"/>
      <c r="U279" s="290"/>
      <c r="V279" s="290"/>
    </row>
    <row r="280" spans="20:22" x14ac:dyDescent="0.2">
      <c r="T280" s="290"/>
      <c r="U280" s="290"/>
      <c r="V280" s="290"/>
    </row>
    <row r="281" spans="20:22" x14ac:dyDescent="0.2">
      <c r="T281" s="290"/>
      <c r="U281" s="290"/>
      <c r="V281" s="290"/>
    </row>
    <row r="282" spans="20:22" x14ac:dyDescent="0.2">
      <c r="T282" s="290"/>
      <c r="U282" s="290"/>
      <c r="V282" s="290"/>
    </row>
    <row r="283" spans="20:22" x14ac:dyDescent="0.2">
      <c r="T283" s="290"/>
      <c r="U283" s="290"/>
      <c r="V283" s="290"/>
    </row>
    <row r="284" spans="20:22" x14ac:dyDescent="0.2">
      <c r="T284" s="290"/>
      <c r="U284" s="290"/>
      <c r="V284" s="290"/>
    </row>
    <row r="285" spans="20:22" x14ac:dyDescent="0.2">
      <c r="T285" s="290"/>
      <c r="U285" s="290"/>
      <c r="V285" s="290"/>
    </row>
    <row r="286" spans="20:22" x14ac:dyDescent="0.2">
      <c r="T286" s="290"/>
      <c r="U286" s="290"/>
      <c r="V286" s="290"/>
    </row>
    <row r="287" spans="20:22" x14ac:dyDescent="0.2">
      <c r="T287" s="290"/>
      <c r="U287" s="290"/>
      <c r="V287" s="290"/>
    </row>
    <row r="288" spans="20:22" x14ac:dyDescent="0.2">
      <c r="T288" s="290"/>
      <c r="U288" s="290"/>
      <c r="V288" s="290"/>
    </row>
    <row r="289" spans="20:22" x14ac:dyDescent="0.2">
      <c r="T289" s="290"/>
      <c r="U289" s="290"/>
      <c r="V289" s="290"/>
    </row>
    <row r="290" spans="20:22" x14ac:dyDescent="0.2">
      <c r="T290" s="290"/>
      <c r="U290" s="290"/>
      <c r="V290" s="290"/>
    </row>
    <row r="291" spans="20:22" x14ac:dyDescent="0.2">
      <c r="T291" s="290"/>
      <c r="U291" s="290"/>
      <c r="V291" s="290"/>
    </row>
    <row r="292" spans="20:22" x14ac:dyDescent="0.2">
      <c r="T292" s="290"/>
      <c r="U292" s="290"/>
      <c r="V292" s="290"/>
    </row>
    <row r="293" spans="20:22" x14ac:dyDescent="0.2">
      <c r="T293" s="290"/>
      <c r="U293" s="290"/>
      <c r="V293" s="290"/>
    </row>
    <row r="294" spans="20:22" x14ac:dyDescent="0.2">
      <c r="T294" s="290"/>
      <c r="U294" s="290"/>
      <c r="V294" s="290"/>
    </row>
    <row r="295" spans="20:22" x14ac:dyDescent="0.2">
      <c r="T295" s="290"/>
      <c r="U295" s="290"/>
      <c r="V295" s="290"/>
    </row>
    <row r="296" spans="20:22" x14ac:dyDescent="0.2">
      <c r="T296" s="290"/>
      <c r="U296" s="290"/>
      <c r="V296" s="290"/>
    </row>
    <row r="297" spans="20:22" x14ac:dyDescent="0.2">
      <c r="T297" s="290"/>
      <c r="U297" s="290"/>
      <c r="V297" s="290"/>
    </row>
    <row r="298" spans="20:22" x14ac:dyDescent="0.2">
      <c r="T298" s="290"/>
      <c r="U298" s="290"/>
      <c r="V298" s="290"/>
    </row>
    <row r="299" spans="20:22" x14ac:dyDescent="0.2">
      <c r="T299" s="290"/>
      <c r="U299" s="290"/>
      <c r="V299" s="290"/>
    </row>
    <row r="300" spans="20:22" x14ac:dyDescent="0.2">
      <c r="T300" s="290"/>
      <c r="U300" s="290"/>
      <c r="V300" s="290"/>
    </row>
    <row r="301" spans="20:22" x14ac:dyDescent="0.2">
      <c r="T301" s="290"/>
      <c r="U301" s="290"/>
      <c r="V301" s="290"/>
    </row>
    <row r="302" spans="20:22" x14ac:dyDescent="0.2">
      <c r="T302" s="290"/>
      <c r="U302" s="290"/>
      <c r="V302" s="290"/>
    </row>
    <row r="303" spans="20:22" x14ac:dyDescent="0.2">
      <c r="T303" s="290"/>
      <c r="U303" s="290"/>
      <c r="V303" s="290"/>
    </row>
    <row r="304" spans="20:22" x14ac:dyDescent="0.2">
      <c r="T304" s="290"/>
      <c r="U304" s="290"/>
      <c r="V304" s="290"/>
    </row>
    <row r="305" spans="20:22" x14ac:dyDescent="0.2">
      <c r="T305" s="290"/>
      <c r="U305" s="290"/>
      <c r="V305" s="290"/>
    </row>
    <row r="306" spans="20:22" x14ac:dyDescent="0.2">
      <c r="T306" s="290"/>
      <c r="U306" s="290"/>
      <c r="V306" s="290"/>
    </row>
    <row r="307" spans="20:22" x14ac:dyDescent="0.2">
      <c r="T307" s="290"/>
      <c r="U307" s="290"/>
      <c r="V307" s="290"/>
    </row>
    <row r="308" spans="20:22" x14ac:dyDescent="0.2">
      <c r="T308" s="290"/>
      <c r="U308" s="290"/>
      <c r="V308" s="290"/>
    </row>
    <row r="309" spans="20:22" x14ac:dyDescent="0.2">
      <c r="T309" s="290"/>
      <c r="U309" s="290"/>
      <c r="V309" s="290"/>
    </row>
    <row r="310" spans="20:22" x14ac:dyDescent="0.2">
      <c r="T310" s="290"/>
      <c r="U310" s="290"/>
      <c r="V310" s="290"/>
    </row>
    <row r="311" spans="20:22" x14ac:dyDescent="0.2">
      <c r="T311" s="290"/>
      <c r="U311" s="290"/>
      <c r="V311" s="290"/>
    </row>
    <row r="312" spans="20:22" x14ac:dyDescent="0.2">
      <c r="T312" s="290"/>
      <c r="U312" s="290"/>
      <c r="V312" s="290"/>
    </row>
    <row r="313" spans="20:22" x14ac:dyDescent="0.2">
      <c r="T313" s="290"/>
      <c r="U313" s="290"/>
      <c r="V313" s="290"/>
    </row>
    <row r="314" spans="20:22" x14ac:dyDescent="0.2">
      <c r="T314" s="290"/>
      <c r="U314" s="290"/>
      <c r="V314" s="290"/>
    </row>
    <row r="315" spans="20:22" x14ac:dyDescent="0.2">
      <c r="T315" s="290"/>
      <c r="U315" s="290"/>
      <c r="V315" s="290"/>
    </row>
    <row r="316" spans="20:22" x14ac:dyDescent="0.2">
      <c r="T316" s="290"/>
      <c r="U316" s="290"/>
      <c r="V316" s="290"/>
    </row>
    <row r="317" spans="20:22" x14ac:dyDescent="0.2">
      <c r="T317" s="290"/>
      <c r="U317" s="290"/>
      <c r="V317" s="290"/>
    </row>
    <row r="318" spans="20:22" x14ac:dyDescent="0.2">
      <c r="T318" s="290"/>
      <c r="U318" s="290"/>
      <c r="V318" s="290"/>
    </row>
    <row r="319" spans="20:22" x14ac:dyDescent="0.2">
      <c r="T319" s="290"/>
      <c r="U319" s="290"/>
      <c r="V319" s="290"/>
    </row>
    <row r="320" spans="20:22" x14ac:dyDescent="0.2">
      <c r="T320" s="290"/>
      <c r="U320" s="290"/>
      <c r="V320" s="290"/>
    </row>
    <row r="321" spans="20:22" x14ac:dyDescent="0.2">
      <c r="T321" s="290"/>
      <c r="U321" s="290"/>
      <c r="V321" s="290"/>
    </row>
    <row r="322" spans="20:22" x14ac:dyDescent="0.2">
      <c r="T322" s="290"/>
      <c r="U322" s="290"/>
      <c r="V322" s="290"/>
    </row>
    <row r="323" spans="20:22" x14ac:dyDescent="0.2">
      <c r="T323" s="290"/>
      <c r="U323" s="290"/>
      <c r="V323" s="290"/>
    </row>
    <row r="324" spans="20:22" x14ac:dyDescent="0.2">
      <c r="T324" s="290"/>
      <c r="U324" s="290"/>
      <c r="V324" s="290"/>
    </row>
    <row r="325" spans="20:22" x14ac:dyDescent="0.2">
      <c r="T325" s="290"/>
      <c r="U325" s="290"/>
      <c r="V325" s="290"/>
    </row>
    <row r="326" spans="20:22" x14ac:dyDescent="0.2">
      <c r="T326" s="290"/>
      <c r="U326" s="290"/>
      <c r="V326" s="290"/>
    </row>
    <row r="327" spans="20:22" x14ac:dyDescent="0.2">
      <c r="T327" s="290"/>
      <c r="U327" s="290"/>
      <c r="V327" s="290"/>
    </row>
    <row r="328" spans="20:22" x14ac:dyDescent="0.2">
      <c r="T328" s="290"/>
      <c r="U328" s="290"/>
      <c r="V328" s="290"/>
    </row>
    <row r="329" spans="20:22" x14ac:dyDescent="0.2">
      <c r="T329" s="290"/>
      <c r="U329" s="290"/>
      <c r="V329" s="290"/>
    </row>
    <row r="330" spans="20:22" x14ac:dyDescent="0.2">
      <c r="T330" s="290"/>
      <c r="U330" s="290"/>
      <c r="V330" s="290"/>
    </row>
    <row r="331" spans="20:22" x14ac:dyDescent="0.2">
      <c r="T331" s="290"/>
      <c r="U331" s="290"/>
      <c r="V331" s="290"/>
    </row>
    <row r="332" spans="20:22" x14ac:dyDescent="0.2">
      <c r="T332" s="290"/>
      <c r="U332" s="290"/>
      <c r="V332" s="290"/>
    </row>
    <row r="333" spans="20:22" x14ac:dyDescent="0.2">
      <c r="T333" s="290"/>
      <c r="U333" s="290"/>
      <c r="V333" s="290"/>
    </row>
    <row r="334" spans="20:22" x14ac:dyDescent="0.2">
      <c r="T334" s="290"/>
      <c r="U334" s="290"/>
      <c r="V334" s="290"/>
    </row>
    <row r="335" spans="20:22" x14ac:dyDescent="0.2">
      <c r="T335" s="290"/>
      <c r="U335" s="290"/>
      <c r="V335" s="290"/>
    </row>
    <row r="336" spans="20:22" x14ac:dyDescent="0.2">
      <c r="T336" s="290"/>
      <c r="U336" s="290"/>
      <c r="V336" s="290"/>
    </row>
    <row r="337" spans="20:22" x14ac:dyDescent="0.2">
      <c r="T337" s="290"/>
      <c r="U337" s="290"/>
      <c r="V337" s="290"/>
    </row>
    <row r="338" spans="20:22" x14ac:dyDescent="0.2">
      <c r="T338" s="290"/>
      <c r="U338" s="290"/>
      <c r="V338" s="290"/>
    </row>
    <row r="339" spans="20:22" x14ac:dyDescent="0.2">
      <c r="T339" s="290"/>
      <c r="U339" s="290"/>
      <c r="V339" s="290"/>
    </row>
    <row r="340" spans="20:22" x14ac:dyDescent="0.2">
      <c r="T340" s="290"/>
      <c r="U340" s="290"/>
      <c r="V340" s="290"/>
    </row>
    <row r="341" spans="20:22" x14ac:dyDescent="0.2">
      <c r="T341" s="290"/>
      <c r="U341" s="290"/>
      <c r="V341" s="290"/>
    </row>
    <row r="342" spans="20:22" x14ac:dyDescent="0.2">
      <c r="T342" s="290"/>
      <c r="U342" s="290"/>
      <c r="V342" s="290"/>
    </row>
    <row r="343" spans="20:22" x14ac:dyDescent="0.2">
      <c r="T343" s="290"/>
      <c r="U343" s="290"/>
      <c r="V343" s="290"/>
    </row>
    <row r="344" spans="20:22" x14ac:dyDescent="0.2">
      <c r="T344" s="290"/>
      <c r="U344" s="290"/>
      <c r="V344" s="290"/>
    </row>
    <row r="345" spans="20:22" x14ac:dyDescent="0.2">
      <c r="T345" s="290"/>
      <c r="U345" s="290"/>
      <c r="V345" s="290"/>
    </row>
    <row r="346" spans="20:22" x14ac:dyDescent="0.2">
      <c r="T346" s="290"/>
      <c r="U346" s="290"/>
      <c r="V346" s="290"/>
    </row>
    <row r="347" spans="20:22" x14ac:dyDescent="0.2">
      <c r="T347" s="290"/>
      <c r="U347" s="290"/>
      <c r="V347" s="290"/>
    </row>
    <row r="348" spans="20:22" x14ac:dyDescent="0.2">
      <c r="T348" s="290"/>
      <c r="U348" s="290"/>
      <c r="V348" s="290"/>
    </row>
    <row r="349" spans="20:22" x14ac:dyDescent="0.2">
      <c r="T349" s="290"/>
      <c r="U349" s="290"/>
      <c r="V349" s="290"/>
    </row>
    <row r="350" spans="20:22" x14ac:dyDescent="0.2">
      <c r="T350" s="290"/>
      <c r="U350" s="290"/>
      <c r="V350" s="290"/>
    </row>
    <row r="351" spans="20:22" x14ac:dyDescent="0.2">
      <c r="T351" s="290"/>
      <c r="U351" s="290"/>
      <c r="V351" s="290"/>
    </row>
    <row r="352" spans="20:22" x14ac:dyDescent="0.2">
      <c r="T352" s="290"/>
      <c r="U352" s="290"/>
      <c r="V352" s="290"/>
    </row>
    <row r="353" spans="20:22" x14ac:dyDescent="0.2">
      <c r="T353" s="290"/>
      <c r="U353" s="290"/>
      <c r="V353" s="290"/>
    </row>
    <row r="354" spans="20:22" x14ac:dyDescent="0.2">
      <c r="T354" s="290"/>
      <c r="U354" s="290"/>
      <c r="V354" s="290"/>
    </row>
    <row r="355" spans="20:22" x14ac:dyDescent="0.2">
      <c r="T355" s="290"/>
      <c r="U355" s="290"/>
      <c r="V355" s="290"/>
    </row>
    <row r="356" spans="20:22" x14ac:dyDescent="0.2">
      <c r="T356" s="290"/>
      <c r="U356" s="290"/>
      <c r="V356" s="290"/>
    </row>
    <row r="357" spans="20:22" x14ac:dyDescent="0.2">
      <c r="T357" s="290"/>
      <c r="U357" s="290"/>
      <c r="V357" s="290"/>
    </row>
    <row r="358" spans="20:22" x14ac:dyDescent="0.2">
      <c r="T358" s="290"/>
      <c r="U358" s="290"/>
      <c r="V358" s="290"/>
    </row>
    <row r="359" spans="20:22" x14ac:dyDescent="0.2">
      <c r="T359" s="290"/>
      <c r="U359" s="290"/>
      <c r="V359" s="290"/>
    </row>
    <row r="360" spans="20:22" x14ac:dyDescent="0.2">
      <c r="T360" s="290"/>
      <c r="U360" s="290"/>
      <c r="V360" s="290"/>
    </row>
    <row r="361" spans="20:22" x14ac:dyDescent="0.2">
      <c r="T361" s="290"/>
      <c r="U361" s="290"/>
      <c r="V361" s="290"/>
    </row>
    <row r="362" spans="20:22" x14ac:dyDescent="0.2">
      <c r="T362" s="290"/>
      <c r="U362" s="290"/>
      <c r="V362" s="290"/>
    </row>
    <row r="363" spans="20:22" x14ac:dyDescent="0.2">
      <c r="T363" s="290"/>
      <c r="U363" s="290"/>
      <c r="V363" s="290"/>
    </row>
    <row r="364" spans="20:22" x14ac:dyDescent="0.2">
      <c r="T364" s="290"/>
      <c r="U364" s="290"/>
      <c r="V364" s="290"/>
    </row>
    <row r="365" spans="20:22" x14ac:dyDescent="0.2">
      <c r="T365" s="290"/>
      <c r="U365" s="290"/>
      <c r="V365" s="290"/>
    </row>
    <row r="366" spans="20:22" x14ac:dyDescent="0.2">
      <c r="T366" s="290"/>
      <c r="U366" s="290"/>
      <c r="V366" s="290"/>
    </row>
    <row r="367" spans="20:22" x14ac:dyDescent="0.2">
      <c r="T367" s="290"/>
      <c r="U367" s="290"/>
      <c r="V367" s="290"/>
    </row>
    <row r="368" spans="20:22" x14ac:dyDescent="0.2">
      <c r="T368" s="290"/>
      <c r="U368" s="290"/>
      <c r="V368" s="290"/>
    </row>
    <row r="369" spans="20:22" x14ac:dyDescent="0.2">
      <c r="T369" s="290"/>
      <c r="U369" s="290"/>
      <c r="V369" s="290"/>
    </row>
    <row r="370" spans="20:22" x14ac:dyDescent="0.2">
      <c r="T370" s="290"/>
      <c r="U370" s="290"/>
      <c r="V370" s="290"/>
    </row>
    <row r="371" spans="20:22" x14ac:dyDescent="0.2">
      <c r="T371" s="290"/>
      <c r="U371" s="290"/>
      <c r="V371" s="290"/>
    </row>
    <row r="372" spans="20:22" x14ac:dyDescent="0.2">
      <c r="T372" s="290"/>
      <c r="U372" s="290"/>
      <c r="V372" s="290"/>
    </row>
    <row r="373" spans="20:22" x14ac:dyDescent="0.2">
      <c r="T373" s="290"/>
      <c r="U373" s="290"/>
      <c r="V373" s="290"/>
    </row>
    <row r="374" spans="20:22" x14ac:dyDescent="0.2">
      <c r="T374" s="290"/>
      <c r="U374" s="290"/>
      <c r="V374" s="290"/>
    </row>
    <row r="375" spans="20:22" x14ac:dyDescent="0.2">
      <c r="T375" s="290"/>
      <c r="U375" s="290"/>
      <c r="V375" s="290"/>
    </row>
    <row r="376" spans="20:22" x14ac:dyDescent="0.2">
      <c r="T376" s="290"/>
      <c r="U376" s="290"/>
      <c r="V376" s="290"/>
    </row>
    <row r="377" spans="20:22" x14ac:dyDescent="0.2">
      <c r="T377" s="290"/>
      <c r="U377" s="290"/>
      <c r="V377" s="290"/>
    </row>
    <row r="378" spans="20:22" x14ac:dyDescent="0.2">
      <c r="T378" s="290"/>
      <c r="U378" s="290"/>
      <c r="V378" s="290"/>
    </row>
    <row r="379" spans="20:22" x14ac:dyDescent="0.2">
      <c r="T379" s="290"/>
      <c r="U379" s="290"/>
      <c r="V379" s="290"/>
    </row>
    <row r="380" spans="20:22" x14ac:dyDescent="0.2">
      <c r="T380" s="290"/>
      <c r="U380" s="290"/>
      <c r="V380" s="290"/>
    </row>
    <row r="381" spans="20:22" x14ac:dyDescent="0.2">
      <c r="T381" s="290"/>
      <c r="U381" s="290"/>
      <c r="V381" s="290"/>
    </row>
    <row r="382" spans="20:22" x14ac:dyDescent="0.2">
      <c r="T382" s="290"/>
      <c r="U382" s="290"/>
      <c r="V382" s="290"/>
    </row>
    <row r="383" spans="20:22" x14ac:dyDescent="0.2">
      <c r="T383" s="290"/>
      <c r="U383" s="290"/>
      <c r="V383" s="290"/>
    </row>
    <row r="384" spans="20:22" x14ac:dyDescent="0.2">
      <c r="T384" s="290"/>
      <c r="U384" s="290"/>
      <c r="V384" s="290"/>
    </row>
    <row r="385" spans="20:22" x14ac:dyDescent="0.2">
      <c r="T385" s="290"/>
      <c r="U385" s="290"/>
      <c r="V385" s="290"/>
    </row>
    <row r="386" spans="20:22" x14ac:dyDescent="0.2">
      <c r="T386" s="290"/>
      <c r="U386" s="290"/>
      <c r="V386" s="290"/>
    </row>
    <row r="387" spans="20:22" x14ac:dyDescent="0.2">
      <c r="T387" s="290"/>
      <c r="U387" s="290"/>
      <c r="V387" s="290"/>
    </row>
    <row r="388" spans="20:22" x14ac:dyDescent="0.2">
      <c r="T388" s="290"/>
      <c r="U388" s="290"/>
      <c r="V388" s="290"/>
    </row>
    <row r="389" spans="20:22" x14ac:dyDescent="0.2">
      <c r="T389" s="290"/>
      <c r="U389" s="290"/>
      <c r="V389" s="290"/>
    </row>
    <row r="390" spans="20:22" x14ac:dyDescent="0.2">
      <c r="T390" s="290"/>
      <c r="U390" s="290"/>
      <c r="V390" s="290"/>
    </row>
    <row r="391" spans="20:22" x14ac:dyDescent="0.2">
      <c r="T391" s="290"/>
      <c r="U391" s="290"/>
      <c r="V391" s="290"/>
    </row>
    <row r="392" spans="20:22" x14ac:dyDescent="0.2">
      <c r="T392" s="290"/>
      <c r="U392" s="290"/>
      <c r="V392" s="290"/>
    </row>
    <row r="393" spans="20:22" x14ac:dyDescent="0.2">
      <c r="T393" s="290"/>
      <c r="U393" s="290"/>
      <c r="V393" s="290"/>
    </row>
    <row r="394" spans="20:22" x14ac:dyDescent="0.2">
      <c r="T394" s="290"/>
      <c r="U394" s="290"/>
      <c r="V394" s="290"/>
    </row>
    <row r="395" spans="20:22" x14ac:dyDescent="0.2">
      <c r="T395" s="290"/>
      <c r="U395" s="290"/>
      <c r="V395" s="290"/>
    </row>
    <row r="396" spans="20:22" x14ac:dyDescent="0.2">
      <c r="T396" s="290"/>
      <c r="U396" s="290"/>
      <c r="V396" s="290"/>
    </row>
    <row r="397" spans="20:22" x14ac:dyDescent="0.2">
      <c r="T397" s="290"/>
      <c r="U397" s="290"/>
      <c r="V397" s="290"/>
    </row>
    <row r="398" spans="20:22" x14ac:dyDescent="0.2">
      <c r="T398" s="290"/>
      <c r="U398" s="290"/>
      <c r="V398" s="290"/>
    </row>
    <row r="399" spans="20:22" x14ac:dyDescent="0.2">
      <c r="T399" s="290"/>
      <c r="U399" s="290"/>
      <c r="V399" s="290"/>
    </row>
    <row r="400" spans="20:22" x14ac:dyDescent="0.2">
      <c r="T400" s="290"/>
      <c r="U400" s="290"/>
      <c r="V400" s="290"/>
    </row>
    <row r="401" spans="20:22" x14ac:dyDescent="0.2">
      <c r="T401" s="290"/>
      <c r="U401" s="290"/>
      <c r="V401" s="290"/>
    </row>
    <row r="402" spans="20:22" x14ac:dyDescent="0.2">
      <c r="T402" s="290"/>
      <c r="U402" s="290"/>
      <c r="V402" s="290"/>
    </row>
    <row r="403" spans="20:22" x14ac:dyDescent="0.2">
      <c r="T403" s="290"/>
      <c r="U403" s="290"/>
      <c r="V403" s="290"/>
    </row>
    <row r="404" spans="20:22" x14ac:dyDescent="0.2">
      <c r="T404" s="290"/>
      <c r="U404" s="290"/>
      <c r="V404" s="290"/>
    </row>
    <row r="405" spans="20:22" x14ac:dyDescent="0.2">
      <c r="T405" s="290"/>
      <c r="U405" s="290"/>
      <c r="V405" s="290"/>
    </row>
    <row r="406" spans="20:22" x14ac:dyDescent="0.2">
      <c r="T406" s="290"/>
      <c r="U406" s="290"/>
      <c r="V406" s="290"/>
    </row>
    <row r="407" spans="20:22" x14ac:dyDescent="0.2">
      <c r="T407" s="290"/>
      <c r="U407" s="290"/>
      <c r="V407" s="290"/>
    </row>
    <row r="408" spans="20:22" x14ac:dyDescent="0.2">
      <c r="T408" s="290"/>
      <c r="U408" s="290"/>
      <c r="V408" s="290"/>
    </row>
    <row r="409" spans="20:22" x14ac:dyDescent="0.2">
      <c r="T409" s="290"/>
      <c r="U409" s="290"/>
      <c r="V409" s="290"/>
    </row>
    <row r="410" spans="20:22" x14ac:dyDescent="0.2">
      <c r="T410" s="290"/>
      <c r="U410" s="290"/>
      <c r="V410" s="290"/>
    </row>
    <row r="411" spans="20:22" x14ac:dyDescent="0.2">
      <c r="T411" s="290"/>
      <c r="U411" s="290"/>
      <c r="V411" s="290"/>
    </row>
    <row r="412" spans="20:22" x14ac:dyDescent="0.2">
      <c r="T412" s="290"/>
      <c r="U412" s="290"/>
      <c r="V412" s="290"/>
    </row>
    <row r="413" spans="20:22" x14ac:dyDescent="0.2">
      <c r="T413" s="290"/>
      <c r="U413" s="290"/>
      <c r="V413" s="290"/>
    </row>
    <row r="414" spans="20:22" x14ac:dyDescent="0.2">
      <c r="T414" s="290"/>
      <c r="U414" s="290"/>
      <c r="V414" s="290"/>
    </row>
    <row r="415" spans="20:22" x14ac:dyDescent="0.2">
      <c r="T415" s="290"/>
      <c r="U415" s="290"/>
      <c r="V415" s="290"/>
    </row>
    <row r="416" spans="20:22" x14ac:dyDescent="0.2">
      <c r="T416" s="290"/>
      <c r="U416" s="290"/>
      <c r="V416" s="290"/>
    </row>
    <row r="417" spans="20:22" x14ac:dyDescent="0.2">
      <c r="T417" s="290"/>
      <c r="U417" s="290"/>
      <c r="V417" s="290"/>
    </row>
    <row r="418" spans="20:22" x14ac:dyDescent="0.2">
      <c r="T418" s="290"/>
      <c r="U418" s="290"/>
      <c r="V418" s="290"/>
    </row>
    <row r="419" spans="20:22" x14ac:dyDescent="0.2">
      <c r="T419" s="290"/>
      <c r="U419" s="290"/>
      <c r="V419" s="290"/>
    </row>
    <row r="420" spans="20:22" x14ac:dyDescent="0.2">
      <c r="T420" s="290"/>
      <c r="U420" s="290"/>
      <c r="V420" s="290"/>
    </row>
    <row r="421" spans="20:22" x14ac:dyDescent="0.2">
      <c r="T421" s="290"/>
      <c r="U421" s="290"/>
      <c r="V421" s="290"/>
    </row>
    <row r="422" spans="20:22" x14ac:dyDescent="0.2">
      <c r="T422" s="290"/>
      <c r="U422" s="290"/>
      <c r="V422" s="290"/>
    </row>
    <row r="423" spans="20:22" x14ac:dyDescent="0.2">
      <c r="T423" s="290"/>
      <c r="U423" s="290"/>
      <c r="V423" s="290"/>
    </row>
    <row r="424" spans="20:22" x14ac:dyDescent="0.2">
      <c r="T424" s="290"/>
      <c r="U424" s="290"/>
      <c r="V424" s="290"/>
    </row>
    <row r="425" spans="20:22" x14ac:dyDescent="0.2">
      <c r="T425" s="290"/>
      <c r="U425" s="290"/>
      <c r="V425" s="290"/>
    </row>
    <row r="426" spans="20:22" x14ac:dyDescent="0.2">
      <c r="T426" s="290"/>
      <c r="U426" s="290"/>
      <c r="V426" s="290"/>
    </row>
    <row r="427" spans="20:22" x14ac:dyDescent="0.2">
      <c r="T427" s="290"/>
      <c r="U427" s="290"/>
      <c r="V427" s="290"/>
    </row>
    <row r="428" spans="20:22" x14ac:dyDescent="0.2">
      <c r="T428" s="290"/>
      <c r="U428" s="290"/>
      <c r="V428" s="290"/>
    </row>
    <row r="429" spans="20:22" x14ac:dyDescent="0.2">
      <c r="T429" s="290"/>
      <c r="U429" s="290"/>
      <c r="V429" s="290"/>
    </row>
    <row r="430" spans="20:22" x14ac:dyDescent="0.2">
      <c r="T430" s="290"/>
      <c r="U430" s="290"/>
      <c r="V430" s="290"/>
    </row>
    <row r="431" spans="20:22" x14ac:dyDescent="0.2">
      <c r="T431" s="290"/>
      <c r="U431" s="290"/>
      <c r="V431" s="290"/>
    </row>
    <row r="432" spans="20:22" x14ac:dyDescent="0.2">
      <c r="T432" s="290"/>
      <c r="U432" s="290"/>
      <c r="V432" s="290"/>
    </row>
    <row r="433" spans="20:22" x14ac:dyDescent="0.2">
      <c r="T433" s="290"/>
      <c r="U433" s="290"/>
      <c r="V433" s="290"/>
    </row>
    <row r="434" spans="20:22" x14ac:dyDescent="0.2">
      <c r="T434" s="290"/>
      <c r="U434" s="290"/>
      <c r="V434" s="290"/>
    </row>
    <row r="435" spans="20:22" x14ac:dyDescent="0.2">
      <c r="T435" s="290"/>
      <c r="U435" s="290"/>
      <c r="V435" s="290"/>
    </row>
    <row r="436" spans="20:22" x14ac:dyDescent="0.2">
      <c r="T436" s="290"/>
      <c r="U436" s="290"/>
      <c r="V436" s="290"/>
    </row>
    <row r="437" spans="20:22" x14ac:dyDescent="0.2">
      <c r="T437" s="290"/>
      <c r="U437" s="290"/>
      <c r="V437" s="290"/>
    </row>
    <row r="438" spans="20:22" x14ac:dyDescent="0.2">
      <c r="T438" s="290"/>
      <c r="U438" s="290"/>
      <c r="V438" s="290"/>
    </row>
    <row r="439" spans="20:22" x14ac:dyDescent="0.2">
      <c r="T439" s="290"/>
      <c r="U439" s="290"/>
      <c r="V439" s="290"/>
    </row>
    <row r="440" spans="20:22" x14ac:dyDescent="0.2">
      <c r="T440" s="290"/>
      <c r="U440" s="290"/>
      <c r="V440" s="290"/>
    </row>
    <row r="441" spans="20:22" x14ac:dyDescent="0.2">
      <c r="T441" s="290"/>
      <c r="U441" s="290"/>
      <c r="V441" s="290"/>
    </row>
    <row r="442" spans="20:22" x14ac:dyDescent="0.2">
      <c r="T442" s="290"/>
      <c r="U442" s="290"/>
      <c r="V442" s="290"/>
    </row>
    <row r="443" spans="20:22" x14ac:dyDescent="0.2">
      <c r="T443" s="290"/>
      <c r="U443" s="290"/>
      <c r="V443" s="290"/>
    </row>
    <row r="444" spans="20:22" x14ac:dyDescent="0.2">
      <c r="T444" s="290"/>
      <c r="U444" s="290"/>
      <c r="V444" s="290"/>
    </row>
    <row r="445" spans="20:22" x14ac:dyDescent="0.2">
      <c r="T445" s="290"/>
      <c r="U445" s="290"/>
      <c r="V445" s="290"/>
    </row>
    <row r="446" spans="20:22" x14ac:dyDescent="0.2">
      <c r="T446" s="290"/>
      <c r="U446" s="290"/>
      <c r="V446" s="290"/>
    </row>
    <row r="447" spans="20:22" x14ac:dyDescent="0.2">
      <c r="T447" s="290"/>
      <c r="U447" s="290"/>
      <c r="V447" s="290"/>
    </row>
    <row r="448" spans="20:22" x14ac:dyDescent="0.2">
      <c r="T448" s="290"/>
      <c r="U448" s="290"/>
      <c r="V448" s="290"/>
    </row>
    <row r="449" spans="20:22" x14ac:dyDescent="0.2">
      <c r="T449" s="290"/>
      <c r="U449" s="290"/>
      <c r="V449" s="290"/>
    </row>
    <row r="450" spans="20:22" x14ac:dyDescent="0.2">
      <c r="T450" s="290"/>
      <c r="U450" s="290"/>
      <c r="V450" s="290"/>
    </row>
    <row r="451" spans="20:22" x14ac:dyDescent="0.2">
      <c r="T451" s="290"/>
      <c r="U451" s="290"/>
      <c r="V451" s="290"/>
    </row>
    <row r="452" spans="20:22" x14ac:dyDescent="0.2">
      <c r="T452" s="290"/>
      <c r="U452" s="290"/>
      <c r="V452" s="290"/>
    </row>
    <row r="453" spans="20:22" x14ac:dyDescent="0.2">
      <c r="T453" s="290"/>
      <c r="U453" s="290"/>
      <c r="V453" s="290"/>
    </row>
    <row r="454" spans="20:22" x14ac:dyDescent="0.2">
      <c r="T454" s="290"/>
      <c r="U454" s="290"/>
      <c r="V454" s="290"/>
    </row>
    <row r="455" spans="20:22" x14ac:dyDescent="0.2">
      <c r="T455" s="290"/>
      <c r="U455" s="290"/>
      <c r="V455" s="290"/>
    </row>
    <row r="456" spans="20:22" x14ac:dyDescent="0.2">
      <c r="T456" s="290"/>
      <c r="U456" s="290"/>
      <c r="V456" s="290"/>
    </row>
    <row r="457" spans="20:22" x14ac:dyDescent="0.2">
      <c r="T457" s="290"/>
      <c r="U457" s="290"/>
      <c r="V457" s="290"/>
    </row>
    <row r="458" spans="20:22" x14ac:dyDescent="0.2">
      <c r="T458" s="290"/>
      <c r="U458" s="290"/>
      <c r="V458" s="290"/>
    </row>
    <row r="459" spans="20:22" x14ac:dyDescent="0.2">
      <c r="T459" s="290"/>
      <c r="U459" s="290"/>
      <c r="V459" s="290"/>
    </row>
    <row r="460" spans="20:22" x14ac:dyDescent="0.2">
      <c r="T460" s="290"/>
      <c r="U460" s="290"/>
      <c r="V460" s="290"/>
    </row>
    <row r="461" spans="20:22" x14ac:dyDescent="0.2">
      <c r="T461" s="290"/>
      <c r="U461" s="290"/>
      <c r="V461" s="290"/>
    </row>
    <row r="462" spans="20:22" x14ac:dyDescent="0.2">
      <c r="T462" s="290"/>
      <c r="U462" s="290"/>
      <c r="V462" s="290"/>
    </row>
    <row r="463" spans="20:22" x14ac:dyDescent="0.2">
      <c r="T463" s="290"/>
      <c r="U463" s="290"/>
      <c r="V463" s="290"/>
    </row>
    <row r="464" spans="20:22" x14ac:dyDescent="0.2">
      <c r="T464" s="290"/>
      <c r="U464" s="290"/>
      <c r="V464" s="290"/>
    </row>
    <row r="465" spans="20:22" x14ac:dyDescent="0.2">
      <c r="T465" s="290"/>
      <c r="U465" s="290"/>
      <c r="V465" s="290"/>
    </row>
    <row r="466" spans="20:22" x14ac:dyDescent="0.2">
      <c r="T466" s="290"/>
      <c r="U466" s="290"/>
      <c r="V466" s="290"/>
    </row>
    <row r="467" spans="20:22" x14ac:dyDescent="0.2">
      <c r="T467" s="290"/>
      <c r="U467" s="290"/>
      <c r="V467" s="290"/>
    </row>
    <row r="468" spans="20:22" x14ac:dyDescent="0.2">
      <c r="T468" s="290"/>
      <c r="U468" s="290"/>
      <c r="V468" s="290"/>
    </row>
    <row r="469" spans="20:22" x14ac:dyDescent="0.2">
      <c r="T469" s="290"/>
      <c r="U469" s="290"/>
      <c r="V469" s="290"/>
    </row>
    <row r="470" spans="20:22" x14ac:dyDescent="0.2">
      <c r="T470" s="290"/>
      <c r="U470" s="290"/>
      <c r="V470" s="290"/>
    </row>
    <row r="471" spans="20:22" x14ac:dyDescent="0.2">
      <c r="T471" s="290"/>
      <c r="U471" s="290"/>
      <c r="V471" s="290"/>
    </row>
    <row r="472" spans="20:22" x14ac:dyDescent="0.2">
      <c r="T472" s="290"/>
      <c r="U472" s="290"/>
      <c r="V472" s="290"/>
    </row>
    <row r="473" spans="20:22" x14ac:dyDescent="0.2">
      <c r="T473" s="290"/>
      <c r="U473" s="290"/>
      <c r="V473" s="290"/>
    </row>
    <row r="474" spans="20:22" x14ac:dyDescent="0.2">
      <c r="T474" s="290"/>
      <c r="U474" s="290"/>
      <c r="V474" s="290"/>
    </row>
    <row r="475" spans="20:22" x14ac:dyDescent="0.2">
      <c r="T475" s="290"/>
      <c r="U475" s="290"/>
      <c r="V475" s="290"/>
    </row>
    <row r="476" spans="20:22" x14ac:dyDescent="0.2">
      <c r="T476" s="290"/>
      <c r="U476" s="290"/>
      <c r="V476" s="290"/>
    </row>
    <row r="477" spans="20:22" x14ac:dyDescent="0.2">
      <c r="T477" s="290"/>
      <c r="U477" s="290"/>
      <c r="V477" s="290"/>
    </row>
    <row r="478" spans="20:22" x14ac:dyDescent="0.2">
      <c r="T478" s="290"/>
      <c r="U478" s="290"/>
      <c r="V478" s="290"/>
    </row>
    <row r="479" spans="20:22" x14ac:dyDescent="0.2">
      <c r="T479" s="290"/>
      <c r="U479" s="290"/>
      <c r="V479" s="290"/>
    </row>
    <row r="480" spans="20:22" x14ac:dyDescent="0.2">
      <c r="T480" s="290"/>
      <c r="U480" s="290"/>
      <c r="V480" s="290"/>
    </row>
    <row r="481" spans="20:20" x14ac:dyDescent="0.2">
      <c r="T481" s="290"/>
    </row>
    <row r="482" spans="20:20" x14ac:dyDescent="0.2">
      <c r="T482" s="290"/>
    </row>
    <row r="483" spans="20:20" x14ac:dyDescent="0.2">
      <c r="T483" s="290"/>
    </row>
    <row r="484" spans="20:20" x14ac:dyDescent="0.2">
      <c r="T484" s="290"/>
    </row>
    <row r="485" spans="20:20" x14ac:dyDescent="0.2">
      <c r="T485" s="290"/>
    </row>
    <row r="486" spans="20:20" x14ac:dyDescent="0.2">
      <c r="T486" s="290"/>
    </row>
    <row r="487" spans="20:20" x14ac:dyDescent="0.2">
      <c r="T487" s="290"/>
    </row>
    <row r="488" spans="20:20" x14ac:dyDescent="0.2">
      <c r="T488" s="290"/>
    </row>
    <row r="489" spans="20:20" x14ac:dyDescent="0.2">
      <c r="T489" s="290"/>
    </row>
    <row r="490" spans="20:20" x14ac:dyDescent="0.2">
      <c r="T490" s="290"/>
    </row>
    <row r="491" spans="20:20" x14ac:dyDescent="0.2">
      <c r="T491" s="290"/>
    </row>
    <row r="492" spans="20:20" x14ac:dyDescent="0.2">
      <c r="T492" s="290"/>
    </row>
    <row r="493" spans="20:20" x14ac:dyDescent="0.2">
      <c r="T493" s="290"/>
    </row>
    <row r="494" spans="20:20" x14ac:dyDescent="0.2">
      <c r="T494" s="290"/>
    </row>
    <row r="495" spans="20:20" x14ac:dyDescent="0.2">
      <c r="T495" s="290"/>
    </row>
    <row r="496" spans="20:20" x14ac:dyDescent="0.2">
      <c r="T496" s="290"/>
    </row>
    <row r="497" spans="20:20" x14ac:dyDescent="0.2">
      <c r="T497" s="290"/>
    </row>
    <row r="498" spans="20:20" x14ac:dyDescent="0.2">
      <c r="T498" s="290"/>
    </row>
    <row r="499" spans="20:20" x14ac:dyDescent="0.2">
      <c r="T499" s="290"/>
    </row>
    <row r="500" spans="20:20" x14ac:dyDescent="0.2">
      <c r="T500" s="290"/>
    </row>
    <row r="501" spans="20:20" x14ac:dyDescent="0.2">
      <c r="T501" s="290"/>
    </row>
    <row r="502" spans="20:20" x14ac:dyDescent="0.2">
      <c r="T502" s="290"/>
    </row>
    <row r="503" spans="20:20" x14ac:dyDescent="0.2">
      <c r="T503" s="290"/>
    </row>
    <row r="504" spans="20:20" x14ac:dyDescent="0.2">
      <c r="T504" s="290"/>
    </row>
    <row r="505" spans="20:20" x14ac:dyDescent="0.2">
      <c r="T505" s="290"/>
    </row>
    <row r="506" spans="20:20" x14ac:dyDescent="0.2">
      <c r="T506" s="290"/>
    </row>
    <row r="507" spans="20:20" x14ac:dyDescent="0.2">
      <c r="T507" s="290"/>
    </row>
    <row r="508" spans="20:20" x14ac:dyDescent="0.2">
      <c r="T508" s="290"/>
    </row>
    <row r="509" spans="20:20" x14ac:dyDescent="0.2">
      <c r="T509" s="290"/>
    </row>
    <row r="510" spans="20:20" x14ac:dyDescent="0.2">
      <c r="T510" s="290"/>
    </row>
    <row r="511" spans="20:20" x14ac:dyDescent="0.2">
      <c r="T511" s="290"/>
    </row>
    <row r="512" spans="20:20" x14ac:dyDescent="0.2">
      <c r="T512" s="290"/>
    </row>
    <row r="513" spans="20:20" x14ac:dyDescent="0.2">
      <c r="T513" s="290"/>
    </row>
    <row r="514" spans="20:20" x14ac:dyDescent="0.2">
      <c r="T514" s="290"/>
    </row>
    <row r="515" spans="20:20" x14ac:dyDescent="0.2">
      <c r="T515" s="290"/>
    </row>
    <row r="516" spans="20:20" x14ac:dyDescent="0.2">
      <c r="T516" s="290"/>
    </row>
    <row r="517" spans="20:20" x14ac:dyDescent="0.2">
      <c r="T517" s="290"/>
    </row>
    <row r="518" spans="20:20" x14ac:dyDescent="0.2">
      <c r="T518" s="290"/>
    </row>
    <row r="519" spans="20:20" x14ac:dyDescent="0.2">
      <c r="T519" s="290"/>
    </row>
    <row r="520" spans="20:20" x14ac:dyDescent="0.2">
      <c r="T520" s="290"/>
    </row>
    <row r="521" spans="20:20" x14ac:dyDescent="0.2">
      <c r="T521" s="290"/>
    </row>
    <row r="522" spans="20:20" x14ac:dyDescent="0.2">
      <c r="T522" s="290"/>
    </row>
    <row r="523" spans="20:20" x14ac:dyDescent="0.2">
      <c r="T523" s="290"/>
    </row>
    <row r="524" spans="20:20" x14ac:dyDescent="0.2">
      <c r="T524" s="290"/>
    </row>
    <row r="525" spans="20:20" x14ac:dyDescent="0.2">
      <c r="T525" s="290"/>
    </row>
    <row r="526" spans="20:20" x14ac:dyDescent="0.2">
      <c r="T526" s="290"/>
    </row>
    <row r="527" spans="20:20" x14ac:dyDescent="0.2">
      <c r="T527" s="290"/>
    </row>
    <row r="528" spans="20:20" x14ac:dyDescent="0.2">
      <c r="T528" s="290"/>
    </row>
    <row r="529" spans="20:20" x14ac:dyDescent="0.2">
      <c r="T529" s="290"/>
    </row>
    <row r="530" spans="20:20" x14ac:dyDescent="0.2">
      <c r="T530" s="290"/>
    </row>
    <row r="531" spans="20:20" x14ac:dyDescent="0.2">
      <c r="T531" s="290"/>
    </row>
    <row r="532" spans="20:20" x14ac:dyDescent="0.2">
      <c r="T532" s="290"/>
    </row>
    <row r="533" spans="20:20" x14ac:dyDescent="0.2">
      <c r="T533" s="290"/>
    </row>
    <row r="534" spans="20:20" x14ac:dyDescent="0.2">
      <c r="T534" s="290"/>
    </row>
    <row r="535" spans="20:20" x14ac:dyDescent="0.2">
      <c r="T535" s="290"/>
    </row>
    <row r="536" spans="20:20" x14ac:dyDescent="0.2">
      <c r="T536" s="290"/>
    </row>
    <row r="537" spans="20:20" x14ac:dyDescent="0.2">
      <c r="T537" s="290"/>
    </row>
    <row r="538" spans="20:20" x14ac:dyDescent="0.2">
      <c r="T538" s="290"/>
    </row>
    <row r="539" spans="20:20" x14ac:dyDescent="0.2">
      <c r="T539" s="290"/>
    </row>
    <row r="540" spans="20:20" x14ac:dyDescent="0.2">
      <c r="T540" s="290"/>
    </row>
    <row r="541" spans="20:20" x14ac:dyDescent="0.2">
      <c r="T541" s="290"/>
    </row>
    <row r="542" spans="20:20" x14ac:dyDescent="0.2">
      <c r="T542" s="290"/>
    </row>
    <row r="543" spans="20:20" x14ac:dyDescent="0.2">
      <c r="T543" s="290"/>
    </row>
    <row r="544" spans="20:20" x14ac:dyDescent="0.2">
      <c r="T544" s="290"/>
    </row>
    <row r="545" spans="20:20" x14ac:dyDescent="0.2">
      <c r="T545" s="290"/>
    </row>
    <row r="546" spans="20:20" x14ac:dyDescent="0.2">
      <c r="T546" s="290"/>
    </row>
    <row r="547" spans="20:20" x14ac:dyDescent="0.2">
      <c r="T547" s="290"/>
    </row>
    <row r="548" spans="20:20" x14ac:dyDescent="0.2">
      <c r="T548" s="290"/>
    </row>
    <row r="549" spans="20:20" x14ac:dyDescent="0.2">
      <c r="T549" s="290"/>
    </row>
    <row r="550" spans="20:20" x14ac:dyDescent="0.2">
      <c r="T550" s="290"/>
    </row>
    <row r="551" spans="20:20" x14ac:dyDescent="0.2">
      <c r="T551" s="290"/>
    </row>
    <row r="552" spans="20:20" x14ac:dyDescent="0.2">
      <c r="T552" s="290"/>
    </row>
    <row r="553" spans="20:20" x14ac:dyDescent="0.2">
      <c r="T553" s="290"/>
    </row>
    <row r="554" spans="20:20" x14ac:dyDescent="0.2">
      <c r="T554" s="290"/>
    </row>
    <row r="555" spans="20:20" x14ac:dyDescent="0.2">
      <c r="T555" s="290"/>
    </row>
    <row r="556" spans="20:20" x14ac:dyDescent="0.2">
      <c r="T556" s="290"/>
    </row>
    <row r="557" spans="20:20" x14ac:dyDescent="0.2">
      <c r="T557" s="290"/>
    </row>
    <row r="558" spans="20:20" x14ac:dyDescent="0.2">
      <c r="T558" s="290"/>
    </row>
    <row r="559" spans="20:20" x14ac:dyDescent="0.2">
      <c r="T559" s="290"/>
    </row>
    <row r="560" spans="20:20" x14ac:dyDescent="0.2">
      <c r="T560" s="290"/>
    </row>
    <row r="561" spans="20:20" x14ac:dyDescent="0.2">
      <c r="T561" s="290"/>
    </row>
    <row r="562" spans="20:20" x14ac:dyDescent="0.2">
      <c r="T562" s="290"/>
    </row>
    <row r="563" spans="20:20" x14ac:dyDescent="0.2">
      <c r="T563" s="290"/>
    </row>
    <row r="564" spans="20:20" x14ac:dyDescent="0.2">
      <c r="T564" s="290"/>
    </row>
    <row r="565" spans="20:20" x14ac:dyDescent="0.2">
      <c r="T565" s="290"/>
    </row>
    <row r="566" spans="20:20" x14ac:dyDescent="0.2">
      <c r="T566" s="290"/>
    </row>
    <row r="567" spans="20:20" x14ac:dyDescent="0.2">
      <c r="T567" s="290"/>
    </row>
    <row r="568" spans="20:20" x14ac:dyDescent="0.2">
      <c r="T568" s="290"/>
    </row>
    <row r="569" spans="20:20" x14ac:dyDescent="0.2">
      <c r="T569" s="290"/>
    </row>
    <row r="570" spans="20:20" x14ac:dyDescent="0.2">
      <c r="T570" s="290"/>
    </row>
    <row r="571" spans="20:20" x14ac:dyDescent="0.2">
      <c r="T571" s="290"/>
    </row>
    <row r="572" spans="20:20" x14ac:dyDescent="0.2">
      <c r="T572" s="290"/>
    </row>
    <row r="573" spans="20:20" x14ac:dyDescent="0.2">
      <c r="T573" s="290"/>
    </row>
    <row r="574" spans="20:20" x14ac:dyDescent="0.2">
      <c r="T574" s="290"/>
    </row>
    <row r="575" spans="20:20" x14ac:dyDescent="0.2">
      <c r="T575" s="290"/>
    </row>
    <row r="576" spans="20:20" x14ac:dyDescent="0.2">
      <c r="T576" s="290"/>
    </row>
    <row r="577" spans="20:20" x14ac:dyDescent="0.2">
      <c r="T577" s="290"/>
    </row>
    <row r="578" spans="20:20" x14ac:dyDescent="0.2">
      <c r="T578" s="290"/>
    </row>
    <row r="579" spans="20:20" x14ac:dyDescent="0.2">
      <c r="T579" s="290"/>
    </row>
    <row r="580" spans="20:20" x14ac:dyDescent="0.2">
      <c r="T580" s="290"/>
    </row>
    <row r="581" spans="20:20" x14ac:dyDescent="0.2">
      <c r="T581" s="290"/>
    </row>
    <row r="582" spans="20:20" x14ac:dyDescent="0.2">
      <c r="T582" s="290"/>
    </row>
    <row r="583" spans="20:20" x14ac:dyDescent="0.2">
      <c r="T583" s="290"/>
    </row>
    <row r="584" spans="20:20" x14ac:dyDescent="0.2">
      <c r="T584" s="290"/>
    </row>
    <row r="585" spans="20:20" x14ac:dyDescent="0.2">
      <c r="T585" s="290"/>
    </row>
    <row r="586" spans="20:20" x14ac:dyDescent="0.2">
      <c r="T586" s="290"/>
    </row>
    <row r="587" spans="20:20" x14ac:dyDescent="0.2">
      <c r="T587" s="290"/>
    </row>
    <row r="588" spans="20:20" x14ac:dyDescent="0.2">
      <c r="T588" s="290"/>
    </row>
    <row r="589" spans="20:20" x14ac:dyDescent="0.2">
      <c r="T589" s="290"/>
    </row>
    <row r="590" spans="20:20" x14ac:dyDescent="0.2">
      <c r="T590" s="290"/>
    </row>
    <row r="591" spans="20:20" x14ac:dyDescent="0.2">
      <c r="T591" s="290"/>
    </row>
    <row r="592" spans="20:20" x14ac:dyDescent="0.2">
      <c r="T592" s="290"/>
    </row>
    <row r="593" spans="20:20" x14ac:dyDescent="0.2">
      <c r="T593" s="290"/>
    </row>
    <row r="594" spans="20:20" x14ac:dyDescent="0.2">
      <c r="T594" s="290"/>
    </row>
    <row r="595" spans="20:20" x14ac:dyDescent="0.2">
      <c r="T595" s="290"/>
    </row>
    <row r="596" spans="20:20" x14ac:dyDescent="0.2">
      <c r="T596" s="290"/>
    </row>
    <row r="597" spans="20:20" x14ac:dyDescent="0.2">
      <c r="T597" s="290"/>
    </row>
    <row r="598" spans="20:20" x14ac:dyDescent="0.2">
      <c r="T598" s="290"/>
    </row>
    <row r="599" spans="20:20" x14ac:dyDescent="0.2">
      <c r="T599" s="290"/>
    </row>
    <row r="600" spans="20:20" x14ac:dyDescent="0.2">
      <c r="T600" s="290"/>
    </row>
    <row r="601" spans="20:20" x14ac:dyDescent="0.2">
      <c r="T601" s="290"/>
    </row>
    <row r="602" spans="20:20" x14ac:dyDescent="0.2">
      <c r="T602" s="290"/>
    </row>
    <row r="603" spans="20:20" x14ac:dyDescent="0.2">
      <c r="T603" s="290"/>
    </row>
    <row r="604" spans="20:20" x14ac:dyDescent="0.2">
      <c r="T604" s="290"/>
    </row>
    <row r="605" spans="20:20" x14ac:dyDescent="0.2">
      <c r="T605" s="290"/>
    </row>
    <row r="606" spans="20:20" x14ac:dyDescent="0.2">
      <c r="T606" s="290"/>
    </row>
    <row r="607" spans="20:20" x14ac:dyDescent="0.2">
      <c r="T607" s="290"/>
    </row>
    <row r="608" spans="20:20" x14ac:dyDescent="0.2">
      <c r="T608" s="290"/>
    </row>
    <row r="609" spans="20:20" x14ac:dyDescent="0.2">
      <c r="T609" s="290"/>
    </row>
    <row r="610" spans="20:20" x14ac:dyDescent="0.2">
      <c r="T610" s="290"/>
    </row>
    <row r="611" spans="20:20" x14ac:dyDescent="0.2">
      <c r="T611" s="290"/>
    </row>
    <row r="612" spans="20:20" x14ac:dyDescent="0.2">
      <c r="T612" s="290"/>
    </row>
    <row r="613" spans="20:20" x14ac:dyDescent="0.2">
      <c r="T613" s="290"/>
    </row>
    <row r="614" spans="20:20" x14ac:dyDescent="0.2">
      <c r="T614" s="290"/>
    </row>
    <row r="615" spans="20:20" x14ac:dyDescent="0.2">
      <c r="T615" s="290"/>
    </row>
    <row r="616" spans="20:20" x14ac:dyDescent="0.2">
      <c r="T616" s="290"/>
    </row>
    <row r="617" spans="20:20" x14ac:dyDescent="0.2">
      <c r="T617" s="290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77"/>
  <sheetViews>
    <sheetView tabSelected="1" topLeftCell="A127" workbookViewId="0">
      <selection activeCell="AH141" sqref="AH141"/>
    </sheetView>
  </sheetViews>
  <sheetFormatPr defaultRowHeight="12.75" x14ac:dyDescent="0.2"/>
  <cols>
    <col min="1" max="1" width="12.85546875" style="16" customWidth="1"/>
    <col min="2" max="2" width="10.7109375" style="16" customWidth="1"/>
    <col min="3" max="3" width="8.28515625" style="16" customWidth="1"/>
    <col min="4" max="4" width="8.7109375" style="16" customWidth="1"/>
    <col min="5" max="5" width="10.7109375" style="16" customWidth="1"/>
    <col min="6" max="6" width="8.28515625" style="16" customWidth="1"/>
    <col min="7" max="7" width="8.7109375" style="16" customWidth="1"/>
    <col min="8" max="8" width="4.140625" style="16" customWidth="1"/>
    <col min="9" max="9" width="12.85546875" style="16" customWidth="1"/>
    <col min="10" max="10" width="10.7109375" style="16" customWidth="1"/>
    <col min="11" max="11" width="8.28515625" style="16" customWidth="1"/>
    <col min="12" max="12" width="8.7109375" style="16" customWidth="1"/>
    <col min="13" max="13" width="10.7109375" style="16" customWidth="1"/>
    <col min="14" max="14" width="8.28515625" style="16" customWidth="1"/>
    <col min="15" max="15" width="8.7109375" style="16" customWidth="1"/>
    <col min="16" max="16" width="9.140625" style="16"/>
    <col min="17" max="17" width="9.28515625" style="413" hidden="1" customWidth="1"/>
    <col min="18" max="18" width="11.85546875" style="413" hidden="1" customWidth="1"/>
    <col min="19" max="19" width="17.5703125" style="455" hidden="1" customWidth="1"/>
    <col min="20" max="21" width="14.5703125" style="455" hidden="1" customWidth="1"/>
    <col min="22" max="22" width="13.42578125" style="455" hidden="1" customWidth="1"/>
    <col min="23" max="23" width="11.7109375" style="455" hidden="1" customWidth="1"/>
    <col min="24" max="24" width="13.42578125" style="455" hidden="1" customWidth="1"/>
    <col min="25" max="32" width="0" style="455" hidden="1" customWidth="1"/>
    <col min="33" max="33" width="11.5703125" style="136" bestFit="1" customWidth="1"/>
    <col min="34" max="34" width="14.42578125" style="455" bestFit="1" customWidth="1"/>
    <col min="35" max="37" width="9.140625" style="413"/>
    <col min="38" max="47" width="9.140625" style="136"/>
    <col min="48" max="53" width="9.140625" style="413"/>
    <col min="54" max="256" width="9.140625" style="16"/>
    <col min="257" max="257" width="12.85546875" style="16" customWidth="1"/>
    <col min="258" max="258" width="10.7109375" style="16" customWidth="1"/>
    <col min="259" max="259" width="8.28515625" style="16" customWidth="1"/>
    <col min="260" max="260" width="8.7109375" style="16" customWidth="1"/>
    <col min="261" max="261" width="10.7109375" style="16" customWidth="1"/>
    <col min="262" max="262" width="8.28515625" style="16" customWidth="1"/>
    <col min="263" max="263" width="8.7109375" style="16" customWidth="1"/>
    <col min="264" max="264" width="4.140625" style="16" customWidth="1"/>
    <col min="265" max="265" width="12.85546875" style="16" customWidth="1"/>
    <col min="266" max="266" width="10.7109375" style="16" customWidth="1"/>
    <col min="267" max="267" width="8.28515625" style="16" customWidth="1"/>
    <col min="268" max="268" width="8.7109375" style="16" customWidth="1"/>
    <col min="269" max="269" width="10.7109375" style="16" customWidth="1"/>
    <col min="270" max="270" width="8.28515625" style="16" customWidth="1"/>
    <col min="271" max="271" width="8.7109375" style="16" customWidth="1"/>
    <col min="272" max="272" width="9.140625" style="16"/>
    <col min="273" max="273" width="9.28515625" style="16" bestFit="1" customWidth="1"/>
    <col min="274" max="274" width="11.85546875" style="16" bestFit="1" customWidth="1"/>
    <col min="275" max="275" width="17.5703125" style="16" bestFit="1" customWidth="1"/>
    <col min="276" max="277" width="14.5703125" style="16" bestFit="1" customWidth="1"/>
    <col min="278" max="278" width="13.42578125" style="16" bestFit="1" customWidth="1"/>
    <col min="279" max="279" width="11.7109375" style="16" bestFit="1" customWidth="1"/>
    <col min="280" max="280" width="13.42578125" style="16" bestFit="1" customWidth="1"/>
    <col min="281" max="512" width="9.140625" style="16"/>
    <col min="513" max="513" width="12.85546875" style="16" customWidth="1"/>
    <col min="514" max="514" width="10.7109375" style="16" customWidth="1"/>
    <col min="515" max="515" width="8.28515625" style="16" customWidth="1"/>
    <col min="516" max="516" width="8.7109375" style="16" customWidth="1"/>
    <col min="517" max="517" width="10.7109375" style="16" customWidth="1"/>
    <col min="518" max="518" width="8.28515625" style="16" customWidth="1"/>
    <col min="519" max="519" width="8.7109375" style="16" customWidth="1"/>
    <col min="520" max="520" width="4.140625" style="16" customWidth="1"/>
    <col min="521" max="521" width="12.85546875" style="16" customWidth="1"/>
    <col min="522" max="522" width="10.7109375" style="16" customWidth="1"/>
    <col min="523" max="523" width="8.28515625" style="16" customWidth="1"/>
    <col min="524" max="524" width="8.7109375" style="16" customWidth="1"/>
    <col min="525" max="525" width="10.7109375" style="16" customWidth="1"/>
    <col min="526" max="526" width="8.28515625" style="16" customWidth="1"/>
    <col min="527" max="527" width="8.7109375" style="16" customWidth="1"/>
    <col min="528" max="528" width="9.140625" style="16"/>
    <col min="529" max="529" width="9.28515625" style="16" bestFit="1" customWidth="1"/>
    <col min="530" max="530" width="11.85546875" style="16" bestFit="1" customWidth="1"/>
    <col min="531" max="531" width="17.5703125" style="16" bestFit="1" customWidth="1"/>
    <col min="532" max="533" width="14.5703125" style="16" bestFit="1" customWidth="1"/>
    <col min="534" max="534" width="13.42578125" style="16" bestFit="1" customWidth="1"/>
    <col min="535" max="535" width="11.7109375" style="16" bestFit="1" customWidth="1"/>
    <col min="536" max="536" width="13.42578125" style="16" bestFit="1" customWidth="1"/>
    <col min="537" max="768" width="9.140625" style="16"/>
    <col min="769" max="769" width="12.85546875" style="16" customWidth="1"/>
    <col min="770" max="770" width="10.7109375" style="16" customWidth="1"/>
    <col min="771" max="771" width="8.28515625" style="16" customWidth="1"/>
    <col min="772" max="772" width="8.7109375" style="16" customWidth="1"/>
    <col min="773" max="773" width="10.7109375" style="16" customWidth="1"/>
    <col min="774" max="774" width="8.28515625" style="16" customWidth="1"/>
    <col min="775" max="775" width="8.7109375" style="16" customWidth="1"/>
    <col min="776" max="776" width="4.140625" style="16" customWidth="1"/>
    <col min="777" max="777" width="12.85546875" style="16" customWidth="1"/>
    <col min="778" max="778" width="10.7109375" style="16" customWidth="1"/>
    <col min="779" max="779" width="8.28515625" style="16" customWidth="1"/>
    <col min="780" max="780" width="8.7109375" style="16" customWidth="1"/>
    <col min="781" max="781" width="10.7109375" style="16" customWidth="1"/>
    <col min="782" max="782" width="8.28515625" style="16" customWidth="1"/>
    <col min="783" max="783" width="8.7109375" style="16" customWidth="1"/>
    <col min="784" max="784" width="9.140625" style="16"/>
    <col min="785" max="785" width="9.28515625" style="16" bestFit="1" customWidth="1"/>
    <col min="786" max="786" width="11.85546875" style="16" bestFit="1" customWidth="1"/>
    <col min="787" max="787" width="17.5703125" style="16" bestFit="1" customWidth="1"/>
    <col min="788" max="789" width="14.5703125" style="16" bestFit="1" customWidth="1"/>
    <col min="790" max="790" width="13.42578125" style="16" bestFit="1" customWidth="1"/>
    <col min="791" max="791" width="11.7109375" style="16" bestFit="1" customWidth="1"/>
    <col min="792" max="792" width="13.42578125" style="16" bestFit="1" customWidth="1"/>
    <col min="793" max="1024" width="9.140625" style="16"/>
    <col min="1025" max="1025" width="12.85546875" style="16" customWidth="1"/>
    <col min="1026" max="1026" width="10.7109375" style="16" customWidth="1"/>
    <col min="1027" max="1027" width="8.28515625" style="16" customWidth="1"/>
    <col min="1028" max="1028" width="8.7109375" style="16" customWidth="1"/>
    <col min="1029" max="1029" width="10.7109375" style="16" customWidth="1"/>
    <col min="1030" max="1030" width="8.28515625" style="16" customWidth="1"/>
    <col min="1031" max="1031" width="8.7109375" style="16" customWidth="1"/>
    <col min="1032" max="1032" width="4.140625" style="16" customWidth="1"/>
    <col min="1033" max="1033" width="12.85546875" style="16" customWidth="1"/>
    <col min="1034" max="1034" width="10.7109375" style="16" customWidth="1"/>
    <col min="1035" max="1035" width="8.28515625" style="16" customWidth="1"/>
    <col min="1036" max="1036" width="8.7109375" style="16" customWidth="1"/>
    <col min="1037" max="1037" width="10.7109375" style="16" customWidth="1"/>
    <col min="1038" max="1038" width="8.28515625" style="16" customWidth="1"/>
    <col min="1039" max="1039" width="8.7109375" style="16" customWidth="1"/>
    <col min="1040" max="1040" width="9.140625" style="16"/>
    <col min="1041" max="1041" width="9.28515625" style="16" bestFit="1" customWidth="1"/>
    <col min="1042" max="1042" width="11.85546875" style="16" bestFit="1" customWidth="1"/>
    <col min="1043" max="1043" width="17.5703125" style="16" bestFit="1" customWidth="1"/>
    <col min="1044" max="1045" width="14.5703125" style="16" bestFit="1" customWidth="1"/>
    <col min="1046" max="1046" width="13.42578125" style="16" bestFit="1" customWidth="1"/>
    <col min="1047" max="1047" width="11.7109375" style="16" bestFit="1" customWidth="1"/>
    <col min="1048" max="1048" width="13.42578125" style="16" bestFit="1" customWidth="1"/>
    <col min="1049" max="1280" width="9.140625" style="16"/>
    <col min="1281" max="1281" width="12.85546875" style="16" customWidth="1"/>
    <col min="1282" max="1282" width="10.7109375" style="16" customWidth="1"/>
    <col min="1283" max="1283" width="8.28515625" style="16" customWidth="1"/>
    <col min="1284" max="1284" width="8.7109375" style="16" customWidth="1"/>
    <col min="1285" max="1285" width="10.7109375" style="16" customWidth="1"/>
    <col min="1286" max="1286" width="8.28515625" style="16" customWidth="1"/>
    <col min="1287" max="1287" width="8.7109375" style="16" customWidth="1"/>
    <col min="1288" max="1288" width="4.140625" style="16" customWidth="1"/>
    <col min="1289" max="1289" width="12.85546875" style="16" customWidth="1"/>
    <col min="1290" max="1290" width="10.7109375" style="16" customWidth="1"/>
    <col min="1291" max="1291" width="8.28515625" style="16" customWidth="1"/>
    <col min="1292" max="1292" width="8.7109375" style="16" customWidth="1"/>
    <col min="1293" max="1293" width="10.7109375" style="16" customWidth="1"/>
    <col min="1294" max="1294" width="8.28515625" style="16" customWidth="1"/>
    <col min="1295" max="1295" width="8.7109375" style="16" customWidth="1"/>
    <col min="1296" max="1296" width="9.140625" style="16"/>
    <col min="1297" max="1297" width="9.28515625" style="16" bestFit="1" customWidth="1"/>
    <col min="1298" max="1298" width="11.85546875" style="16" bestFit="1" customWidth="1"/>
    <col min="1299" max="1299" width="17.5703125" style="16" bestFit="1" customWidth="1"/>
    <col min="1300" max="1301" width="14.5703125" style="16" bestFit="1" customWidth="1"/>
    <col min="1302" max="1302" width="13.42578125" style="16" bestFit="1" customWidth="1"/>
    <col min="1303" max="1303" width="11.7109375" style="16" bestFit="1" customWidth="1"/>
    <col min="1304" max="1304" width="13.42578125" style="16" bestFit="1" customWidth="1"/>
    <col min="1305" max="1536" width="9.140625" style="16"/>
    <col min="1537" max="1537" width="12.85546875" style="16" customWidth="1"/>
    <col min="1538" max="1538" width="10.7109375" style="16" customWidth="1"/>
    <col min="1539" max="1539" width="8.28515625" style="16" customWidth="1"/>
    <col min="1540" max="1540" width="8.7109375" style="16" customWidth="1"/>
    <col min="1541" max="1541" width="10.7109375" style="16" customWidth="1"/>
    <col min="1542" max="1542" width="8.28515625" style="16" customWidth="1"/>
    <col min="1543" max="1543" width="8.7109375" style="16" customWidth="1"/>
    <col min="1544" max="1544" width="4.140625" style="16" customWidth="1"/>
    <col min="1545" max="1545" width="12.85546875" style="16" customWidth="1"/>
    <col min="1546" max="1546" width="10.7109375" style="16" customWidth="1"/>
    <col min="1547" max="1547" width="8.28515625" style="16" customWidth="1"/>
    <col min="1548" max="1548" width="8.7109375" style="16" customWidth="1"/>
    <col min="1549" max="1549" width="10.7109375" style="16" customWidth="1"/>
    <col min="1550" max="1550" width="8.28515625" style="16" customWidth="1"/>
    <col min="1551" max="1551" width="8.7109375" style="16" customWidth="1"/>
    <col min="1552" max="1552" width="9.140625" style="16"/>
    <col min="1553" max="1553" width="9.28515625" style="16" bestFit="1" customWidth="1"/>
    <col min="1554" max="1554" width="11.85546875" style="16" bestFit="1" customWidth="1"/>
    <col min="1555" max="1555" width="17.5703125" style="16" bestFit="1" customWidth="1"/>
    <col min="1556" max="1557" width="14.5703125" style="16" bestFit="1" customWidth="1"/>
    <col min="1558" max="1558" width="13.42578125" style="16" bestFit="1" customWidth="1"/>
    <col min="1559" max="1559" width="11.7109375" style="16" bestFit="1" customWidth="1"/>
    <col min="1560" max="1560" width="13.42578125" style="16" bestFit="1" customWidth="1"/>
    <col min="1561" max="1792" width="9.140625" style="16"/>
    <col min="1793" max="1793" width="12.85546875" style="16" customWidth="1"/>
    <col min="1794" max="1794" width="10.7109375" style="16" customWidth="1"/>
    <col min="1795" max="1795" width="8.28515625" style="16" customWidth="1"/>
    <col min="1796" max="1796" width="8.7109375" style="16" customWidth="1"/>
    <col min="1797" max="1797" width="10.7109375" style="16" customWidth="1"/>
    <col min="1798" max="1798" width="8.28515625" style="16" customWidth="1"/>
    <col min="1799" max="1799" width="8.7109375" style="16" customWidth="1"/>
    <col min="1800" max="1800" width="4.140625" style="16" customWidth="1"/>
    <col min="1801" max="1801" width="12.85546875" style="16" customWidth="1"/>
    <col min="1802" max="1802" width="10.7109375" style="16" customWidth="1"/>
    <col min="1803" max="1803" width="8.28515625" style="16" customWidth="1"/>
    <col min="1804" max="1804" width="8.7109375" style="16" customWidth="1"/>
    <col min="1805" max="1805" width="10.7109375" style="16" customWidth="1"/>
    <col min="1806" max="1806" width="8.28515625" style="16" customWidth="1"/>
    <col min="1807" max="1807" width="8.7109375" style="16" customWidth="1"/>
    <col min="1808" max="1808" width="9.140625" style="16"/>
    <col min="1809" max="1809" width="9.28515625" style="16" bestFit="1" customWidth="1"/>
    <col min="1810" max="1810" width="11.85546875" style="16" bestFit="1" customWidth="1"/>
    <col min="1811" max="1811" width="17.5703125" style="16" bestFit="1" customWidth="1"/>
    <col min="1812" max="1813" width="14.5703125" style="16" bestFit="1" customWidth="1"/>
    <col min="1814" max="1814" width="13.42578125" style="16" bestFit="1" customWidth="1"/>
    <col min="1815" max="1815" width="11.7109375" style="16" bestFit="1" customWidth="1"/>
    <col min="1816" max="1816" width="13.42578125" style="16" bestFit="1" customWidth="1"/>
    <col min="1817" max="2048" width="9.140625" style="16"/>
    <col min="2049" max="2049" width="12.85546875" style="16" customWidth="1"/>
    <col min="2050" max="2050" width="10.7109375" style="16" customWidth="1"/>
    <col min="2051" max="2051" width="8.28515625" style="16" customWidth="1"/>
    <col min="2052" max="2052" width="8.7109375" style="16" customWidth="1"/>
    <col min="2053" max="2053" width="10.7109375" style="16" customWidth="1"/>
    <col min="2054" max="2054" width="8.28515625" style="16" customWidth="1"/>
    <col min="2055" max="2055" width="8.7109375" style="16" customWidth="1"/>
    <col min="2056" max="2056" width="4.140625" style="16" customWidth="1"/>
    <col min="2057" max="2057" width="12.85546875" style="16" customWidth="1"/>
    <col min="2058" max="2058" width="10.7109375" style="16" customWidth="1"/>
    <col min="2059" max="2059" width="8.28515625" style="16" customWidth="1"/>
    <col min="2060" max="2060" width="8.7109375" style="16" customWidth="1"/>
    <col min="2061" max="2061" width="10.7109375" style="16" customWidth="1"/>
    <col min="2062" max="2062" width="8.28515625" style="16" customWidth="1"/>
    <col min="2063" max="2063" width="8.7109375" style="16" customWidth="1"/>
    <col min="2064" max="2064" width="9.140625" style="16"/>
    <col min="2065" max="2065" width="9.28515625" style="16" bestFit="1" customWidth="1"/>
    <col min="2066" max="2066" width="11.85546875" style="16" bestFit="1" customWidth="1"/>
    <col min="2067" max="2067" width="17.5703125" style="16" bestFit="1" customWidth="1"/>
    <col min="2068" max="2069" width="14.5703125" style="16" bestFit="1" customWidth="1"/>
    <col min="2070" max="2070" width="13.42578125" style="16" bestFit="1" customWidth="1"/>
    <col min="2071" max="2071" width="11.7109375" style="16" bestFit="1" customWidth="1"/>
    <col min="2072" max="2072" width="13.42578125" style="16" bestFit="1" customWidth="1"/>
    <col min="2073" max="2304" width="9.140625" style="16"/>
    <col min="2305" max="2305" width="12.85546875" style="16" customWidth="1"/>
    <col min="2306" max="2306" width="10.7109375" style="16" customWidth="1"/>
    <col min="2307" max="2307" width="8.28515625" style="16" customWidth="1"/>
    <col min="2308" max="2308" width="8.7109375" style="16" customWidth="1"/>
    <col min="2309" max="2309" width="10.7109375" style="16" customWidth="1"/>
    <col min="2310" max="2310" width="8.28515625" style="16" customWidth="1"/>
    <col min="2311" max="2311" width="8.7109375" style="16" customWidth="1"/>
    <col min="2312" max="2312" width="4.140625" style="16" customWidth="1"/>
    <col min="2313" max="2313" width="12.85546875" style="16" customWidth="1"/>
    <col min="2314" max="2314" width="10.7109375" style="16" customWidth="1"/>
    <col min="2315" max="2315" width="8.28515625" style="16" customWidth="1"/>
    <col min="2316" max="2316" width="8.7109375" style="16" customWidth="1"/>
    <col min="2317" max="2317" width="10.7109375" style="16" customWidth="1"/>
    <col min="2318" max="2318" width="8.28515625" style="16" customWidth="1"/>
    <col min="2319" max="2319" width="8.7109375" style="16" customWidth="1"/>
    <col min="2320" max="2320" width="9.140625" style="16"/>
    <col min="2321" max="2321" width="9.28515625" style="16" bestFit="1" customWidth="1"/>
    <col min="2322" max="2322" width="11.85546875" style="16" bestFit="1" customWidth="1"/>
    <col min="2323" max="2323" width="17.5703125" style="16" bestFit="1" customWidth="1"/>
    <col min="2324" max="2325" width="14.5703125" style="16" bestFit="1" customWidth="1"/>
    <col min="2326" max="2326" width="13.42578125" style="16" bestFit="1" customWidth="1"/>
    <col min="2327" max="2327" width="11.7109375" style="16" bestFit="1" customWidth="1"/>
    <col min="2328" max="2328" width="13.42578125" style="16" bestFit="1" customWidth="1"/>
    <col min="2329" max="2560" width="9.140625" style="16"/>
    <col min="2561" max="2561" width="12.85546875" style="16" customWidth="1"/>
    <col min="2562" max="2562" width="10.7109375" style="16" customWidth="1"/>
    <col min="2563" max="2563" width="8.28515625" style="16" customWidth="1"/>
    <col min="2564" max="2564" width="8.7109375" style="16" customWidth="1"/>
    <col min="2565" max="2565" width="10.7109375" style="16" customWidth="1"/>
    <col min="2566" max="2566" width="8.28515625" style="16" customWidth="1"/>
    <col min="2567" max="2567" width="8.7109375" style="16" customWidth="1"/>
    <col min="2568" max="2568" width="4.140625" style="16" customWidth="1"/>
    <col min="2569" max="2569" width="12.85546875" style="16" customWidth="1"/>
    <col min="2570" max="2570" width="10.7109375" style="16" customWidth="1"/>
    <col min="2571" max="2571" width="8.28515625" style="16" customWidth="1"/>
    <col min="2572" max="2572" width="8.7109375" style="16" customWidth="1"/>
    <col min="2573" max="2573" width="10.7109375" style="16" customWidth="1"/>
    <col min="2574" max="2574" width="8.28515625" style="16" customWidth="1"/>
    <col min="2575" max="2575" width="8.7109375" style="16" customWidth="1"/>
    <col min="2576" max="2576" width="9.140625" style="16"/>
    <col min="2577" max="2577" width="9.28515625" style="16" bestFit="1" customWidth="1"/>
    <col min="2578" max="2578" width="11.85546875" style="16" bestFit="1" customWidth="1"/>
    <col min="2579" max="2579" width="17.5703125" style="16" bestFit="1" customWidth="1"/>
    <col min="2580" max="2581" width="14.5703125" style="16" bestFit="1" customWidth="1"/>
    <col min="2582" max="2582" width="13.42578125" style="16" bestFit="1" customWidth="1"/>
    <col min="2583" max="2583" width="11.7109375" style="16" bestFit="1" customWidth="1"/>
    <col min="2584" max="2584" width="13.42578125" style="16" bestFit="1" customWidth="1"/>
    <col min="2585" max="2816" width="9.140625" style="16"/>
    <col min="2817" max="2817" width="12.85546875" style="16" customWidth="1"/>
    <col min="2818" max="2818" width="10.7109375" style="16" customWidth="1"/>
    <col min="2819" max="2819" width="8.28515625" style="16" customWidth="1"/>
    <col min="2820" max="2820" width="8.7109375" style="16" customWidth="1"/>
    <col min="2821" max="2821" width="10.7109375" style="16" customWidth="1"/>
    <col min="2822" max="2822" width="8.28515625" style="16" customWidth="1"/>
    <col min="2823" max="2823" width="8.7109375" style="16" customWidth="1"/>
    <col min="2824" max="2824" width="4.140625" style="16" customWidth="1"/>
    <col min="2825" max="2825" width="12.85546875" style="16" customWidth="1"/>
    <col min="2826" max="2826" width="10.7109375" style="16" customWidth="1"/>
    <col min="2827" max="2827" width="8.28515625" style="16" customWidth="1"/>
    <col min="2828" max="2828" width="8.7109375" style="16" customWidth="1"/>
    <col min="2829" max="2829" width="10.7109375" style="16" customWidth="1"/>
    <col min="2830" max="2830" width="8.28515625" style="16" customWidth="1"/>
    <col min="2831" max="2831" width="8.7109375" style="16" customWidth="1"/>
    <col min="2832" max="2832" width="9.140625" style="16"/>
    <col min="2833" max="2833" width="9.28515625" style="16" bestFit="1" customWidth="1"/>
    <col min="2834" max="2834" width="11.85546875" style="16" bestFit="1" customWidth="1"/>
    <col min="2835" max="2835" width="17.5703125" style="16" bestFit="1" customWidth="1"/>
    <col min="2836" max="2837" width="14.5703125" style="16" bestFit="1" customWidth="1"/>
    <col min="2838" max="2838" width="13.42578125" style="16" bestFit="1" customWidth="1"/>
    <col min="2839" max="2839" width="11.7109375" style="16" bestFit="1" customWidth="1"/>
    <col min="2840" max="2840" width="13.42578125" style="16" bestFit="1" customWidth="1"/>
    <col min="2841" max="3072" width="9.140625" style="16"/>
    <col min="3073" max="3073" width="12.85546875" style="16" customWidth="1"/>
    <col min="3074" max="3074" width="10.7109375" style="16" customWidth="1"/>
    <col min="3075" max="3075" width="8.28515625" style="16" customWidth="1"/>
    <col min="3076" max="3076" width="8.7109375" style="16" customWidth="1"/>
    <col min="3077" max="3077" width="10.7109375" style="16" customWidth="1"/>
    <col min="3078" max="3078" width="8.28515625" style="16" customWidth="1"/>
    <col min="3079" max="3079" width="8.7109375" style="16" customWidth="1"/>
    <col min="3080" max="3080" width="4.140625" style="16" customWidth="1"/>
    <col min="3081" max="3081" width="12.85546875" style="16" customWidth="1"/>
    <col min="3082" max="3082" width="10.7109375" style="16" customWidth="1"/>
    <col min="3083" max="3083" width="8.28515625" style="16" customWidth="1"/>
    <col min="3084" max="3084" width="8.7109375" style="16" customWidth="1"/>
    <col min="3085" max="3085" width="10.7109375" style="16" customWidth="1"/>
    <col min="3086" max="3086" width="8.28515625" style="16" customWidth="1"/>
    <col min="3087" max="3087" width="8.7109375" style="16" customWidth="1"/>
    <col min="3088" max="3088" width="9.140625" style="16"/>
    <col min="3089" max="3089" width="9.28515625" style="16" bestFit="1" customWidth="1"/>
    <col min="3090" max="3090" width="11.85546875" style="16" bestFit="1" customWidth="1"/>
    <col min="3091" max="3091" width="17.5703125" style="16" bestFit="1" customWidth="1"/>
    <col min="3092" max="3093" width="14.5703125" style="16" bestFit="1" customWidth="1"/>
    <col min="3094" max="3094" width="13.42578125" style="16" bestFit="1" customWidth="1"/>
    <col min="3095" max="3095" width="11.7109375" style="16" bestFit="1" customWidth="1"/>
    <col min="3096" max="3096" width="13.42578125" style="16" bestFit="1" customWidth="1"/>
    <col min="3097" max="3328" width="9.140625" style="16"/>
    <col min="3329" max="3329" width="12.85546875" style="16" customWidth="1"/>
    <col min="3330" max="3330" width="10.7109375" style="16" customWidth="1"/>
    <col min="3331" max="3331" width="8.28515625" style="16" customWidth="1"/>
    <col min="3332" max="3332" width="8.7109375" style="16" customWidth="1"/>
    <col min="3333" max="3333" width="10.7109375" style="16" customWidth="1"/>
    <col min="3334" max="3334" width="8.28515625" style="16" customWidth="1"/>
    <col min="3335" max="3335" width="8.7109375" style="16" customWidth="1"/>
    <col min="3336" max="3336" width="4.140625" style="16" customWidth="1"/>
    <col min="3337" max="3337" width="12.85546875" style="16" customWidth="1"/>
    <col min="3338" max="3338" width="10.7109375" style="16" customWidth="1"/>
    <col min="3339" max="3339" width="8.28515625" style="16" customWidth="1"/>
    <col min="3340" max="3340" width="8.7109375" style="16" customWidth="1"/>
    <col min="3341" max="3341" width="10.7109375" style="16" customWidth="1"/>
    <col min="3342" max="3342" width="8.28515625" style="16" customWidth="1"/>
    <col min="3343" max="3343" width="8.7109375" style="16" customWidth="1"/>
    <col min="3344" max="3344" width="9.140625" style="16"/>
    <col min="3345" max="3345" width="9.28515625" style="16" bestFit="1" customWidth="1"/>
    <col min="3346" max="3346" width="11.85546875" style="16" bestFit="1" customWidth="1"/>
    <col min="3347" max="3347" width="17.5703125" style="16" bestFit="1" customWidth="1"/>
    <col min="3348" max="3349" width="14.5703125" style="16" bestFit="1" customWidth="1"/>
    <col min="3350" max="3350" width="13.42578125" style="16" bestFit="1" customWidth="1"/>
    <col min="3351" max="3351" width="11.7109375" style="16" bestFit="1" customWidth="1"/>
    <col min="3352" max="3352" width="13.42578125" style="16" bestFit="1" customWidth="1"/>
    <col min="3353" max="3584" width="9.140625" style="16"/>
    <col min="3585" max="3585" width="12.85546875" style="16" customWidth="1"/>
    <col min="3586" max="3586" width="10.7109375" style="16" customWidth="1"/>
    <col min="3587" max="3587" width="8.28515625" style="16" customWidth="1"/>
    <col min="3588" max="3588" width="8.7109375" style="16" customWidth="1"/>
    <col min="3589" max="3589" width="10.7109375" style="16" customWidth="1"/>
    <col min="3590" max="3590" width="8.28515625" style="16" customWidth="1"/>
    <col min="3591" max="3591" width="8.7109375" style="16" customWidth="1"/>
    <col min="3592" max="3592" width="4.140625" style="16" customWidth="1"/>
    <col min="3593" max="3593" width="12.85546875" style="16" customWidth="1"/>
    <col min="3594" max="3594" width="10.7109375" style="16" customWidth="1"/>
    <col min="3595" max="3595" width="8.28515625" style="16" customWidth="1"/>
    <col min="3596" max="3596" width="8.7109375" style="16" customWidth="1"/>
    <col min="3597" max="3597" width="10.7109375" style="16" customWidth="1"/>
    <col min="3598" max="3598" width="8.28515625" style="16" customWidth="1"/>
    <col min="3599" max="3599" width="8.7109375" style="16" customWidth="1"/>
    <col min="3600" max="3600" width="9.140625" style="16"/>
    <col min="3601" max="3601" width="9.28515625" style="16" bestFit="1" customWidth="1"/>
    <col min="3602" max="3602" width="11.85546875" style="16" bestFit="1" customWidth="1"/>
    <col min="3603" max="3603" width="17.5703125" style="16" bestFit="1" customWidth="1"/>
    <col min="3604" max="3605" width="14.5703125" style="16" bestFit="1" customWidth="1"/>
    <col min="3606" max="3606" width="13.42578125" style="16" bestFit="1" customWidth="1"/>
    <col min="3607" max="3607" width="11.7109375" style="16" bestFit="1" customWidth="1"/>
    <col min="3608" max="3608" width="13.42578125" style="16" bestFit="1" customWidth="1"/>
    <col min="3609" max="3840" width="9.140625" style="16"/>
    <col min="3841" max="3841" width="12.85546875" style="16" customWidth="1"/>
    <col min="3842" max="3842" width="10.7109375" style="16" customWidth="1"/>
    <col min="3843" max="3843" width="8.28515625" style="16" customWidth="1"/>
    <col min="3844" max="3844" width="8.7109375" style="16" customWidth="1"/>
    <col min="3845" max="3845" width="10.7109375" style="16" customWidth="1"/>
    <col min="3846" max="3846" width="8.28515625" style="16" customWidth="1"/>
    <col min="3847" max="3847" width="8.7109375" style="16" customWidth="1"/>
    <col min="3848" max="3848" width="4.140625" style="16" customWidth="1"/>
    <col min="3849" max="3849" width="12.85546875" style="16" customWidth="1"/>
    <col min="3850" max="3850" width="10.7109375" style="16" customWidth="1"/>
    <col min="3851" max="3851" width="8.28515625" style="16" customWidth="1"/>
    <col min="3852" max="3852" width="8.7109375" style="16" customWidth="1"/>
    <col min="3853" max="3853" width="10.7109375" style="16" customWidth="1"/>
    <col min="3854" max="3854" width="8.28515625" style="16" customWidth="1"/>
    <col min="3855" max="3855" width="8.7109375" style="16" customWidth="1"/>
    <col min="3856" max="3856" width="9.140625" style="16"/>
    <col min="3857" max="3857" width="9.28515625" style="16" bestFit="1" customWidth="1"/>
    <col min="3858" max="3858" width="11.85546875" style="16" bestFit="1" customWidth="1"/>
    <col min="3859" max="3859" width="17.5703125" style="16" bestFit="1" customWidth="1"/>
    <col min="3860" max="3861" width="14.5703125" style="16" bestFit="1" customWidth="1"/>
    <col min="3862" max="3862" width="13.42578125" style="16" bestFit="1" customWidth="1"/>
    <col min="3863" max="3863" width="11.7109375" style="16" bestFit="1" customWidth="1"/>
    <col min="3864" max="3864" width="13.42578125" style="16" bestFit="1" customWidth="1"/>
    <col min="3865" max="4096" width="9.140625" style="16"/>
    <col min="4097" max="4097" width="12.85546875" style="16" customWidth="1"/>
    <col min="4098" max="4098" width="10.7109375" style="16" customWidth="1"/>
    <col min="4099" max="4099" width="8.28515625" style="16" customWidth="1"/>
    <col min="4100" max="4100" width="8.7109375" style="16" customWidth="1"/>
    <col min="4101" max="4101" width="10.7109375" style="16" customWidth="1"/>
    <col min="4102" max="4102" width="8.28515625" style="16" customWidth="1"/>
    <col min="4103" max="4103" width="8.7109375" style="16" customWidth="1"/>
    <col min="4104" max="4104" width="4.140625" style="16" customWidth="1"/>
    <col min="4105" max="4105" width="12.85546875" style="16" customWidth="1"/>
    <col min="4106" max="4106" width="10.7109375" style="16" customWidth="1"/>
    <col min="4107" max="4107" width="8.28515625" style="16" customWidth="1"/>
    <col min="4108" max="4108" width="8.7109375" style="16" customWidth="1"/>
    <col min="4109" max="4109" width="10.7109375" style="16" customWidth="1"/>
    <col min="4110" max="4110" width="8.28515625" style="16" customWidth="1"/>
    <col min="4111" max="4111" width="8.7109375" style="16" customWidth="1"/>
    <col min="4112" max="4112" width="9.140625" style="16"/>
    <col min="4113" max="4113" width="9.28515625" style="16" bestFit="1" customWidth="1"/>
    <col min="4114" max="4114" width="11.85546875" style="16" bestFit="1" customWidth="1"/>
    <col min="4115" max="4115" width="17.5703125" style="16" bestFit="1" customWidth="1"/>
    <col min="4116" max="4117" width="14.5703125" style="16" bestFit="1" customWidth="1"/>
    <col min="4118" max="4118" width="13.42578125" style="16" bestFit="1" customWidth="1"/>
    <col min="4119" max="4119" width="11.7109375" style="16" bestFit="1" customWidth="1"/>
    <col min="4120" max="4120" width="13.42578125" style="16" bestFit="1" customWidth="1"/>
    <col min="4121" max="4352" width="9.140625" style="16"/>
    <col min="4353" max="4353" width="12.85546875" style="16" customWidth="1"/>
    <col min="4354" max="4354" width="10.7109375" style="16" customWidth="1"/>
    <col min="4355" max="4355" width="8.28515625" style="16" customWidth="1"/>
    <col min="4356" max="4356" width="8.7109375" style="16" customWidth="1"/>
    <col min="4357" max="4357" width="10.7109375" style="16" customWidth="1"/>
    <col min="4358" max="4358" width="8.28515625" style="16" customWidth="1"/>
    <col min="4359" max="4359" width="8.7109375" style="16" customWidth="1"/>
    <col min="4360" max="4360" width="4.140625" style="16" customWidth="1"/>
    <col min="4361" max="4361" width="12.85546875" style="16" customWidth="1"/>
    <col min="4362" max="4362" width="10.7109375" style="16" customWidth="1"/>
    <col min="4363" max="4363" width="8.28515625" style="16" customWidth="1"/>
    <col min="4364" max="4364" width="8.7109375" style="16" customWidth="1"/>
    <col min="4365" max="4365" width="10.7109375" style="16" customWidth="1"/>
    <col min="4366" max="4366" width="8.28515625" style="16" customWidth="1"/>
    <col min="4367" max="4367" width="8.7109375" style="16" customWidth="1"/>
    <col min="4368" max="4368" width="9.140625" style="16"/>
    <col min="4369" max="4369" width="9.28515625" style="16" bestFit="1" customWidth="1"/>
    <col min="4370" max="4370" width="11.85546875" style="16" bestFit="1" customWidth="1"/>
    <col min="4371" max="4371" width="17.5703125" style="16" bestFit="1" customWidth="1"/>
    <col min="4372" max="4373" width="14.5703125" style="16" bestFit="1" customWidth="1"/>
    <col min="4374" max="4374" width="13.42578125" style="16" bestFit="1" customWidth="1"/>
    <col min="4375" max="4375" width="11.7109375" style="16" bestFit="1" customWidth="1"/>
    <col min="4376" max="4376" width="13.42578125" style="16" bestFit="1" customWidth="1"/>
    <col min="4377" max="4608" width="9.140625" style="16"/>
    <col min="4609" max="4609" width="12.85546875" style="16" customWidth="1"/>
    <col min="4610" max="4610" width="10.7109375" style="16" customWidth="1"/>
    <col min="4611" max="4611" width="8.28515625" style="16" customWidth="1"/>
    <col min="4612" max="4612" width="8.7109375" style="16" customWidth="1"/>
    <col min="4613" max="4613" width="10.7109375" style="16" customWidth="1"/>
    <col min="4614" max="4614" width="8.28515625" style="16" customWidth="1"/>
    <col min="4615" max="4615" width="8.7109375" style="16" customWidth="1"/>
    <col min="4616" max="4616" width="4.140625" style="16" customWidth="1"/>
    <col min="4617" max="4617" width="12.85546875" style="16" customWidth="1"/>
    <col min="4618" max="4618" width="10.7109375" style="16" customWidth="1"/>
    <col min="4619" max="4619" width="8.28515625" style="16" customWidth="1"/>
    <col min="4620" max="4620" width="8.7109375" style="16" customWidth="1"/>
    <col min="4621" max="4621" width="10.7109375" style="16" customWidth="1"/>
    <col min="4622" max="4622" width="8.28515625" style="16" customWidth="1"/>
    <col min="4623" max="4623" width="8.7109375" style="16" customWidth="1"/>
    <col min="4624" max="4624" width="9.140625" style="16"/>
    <col min="4625" max="4625" width="9.28515625" style="16" bestFit="1" customWidth="1"/>
    <col min="4626" max="4626" width="11.85546875" style="16" bestFit="1" customWidth="1"/>
    <col min="4627" max="4627" width="17.5703125" style="16" bestFit="1" customWidth="1"/>
    <col min="4628" max="4629" width="14.5703125" style="16" bestFit="1" customWidth="1"/>
    <col min="4630" max="4630" width="13.42578125" style="16" bestFit="1" customWidth="1"/>
    <col min="4631" max="4631" width="11.7109375" style="16" bestFit="1" customWidth="1"/>
    <col min="4632" max="4632" width="13.42578125" style="16" bestFit="1" customWidth="1"/>
    <col min="4633" max="4864" width="9.140625" style="16"/>
    <col min="4865" max="4865" width="12.85546875" style="16" customWidth="1"/>
    <col min="4866" max="4866" width="10.7109375" style="16" customWidth="1"/>
    <col min="4867" max="4867" width="8.28515625" style="16" customWidth="1"/>
    <col min="4868" max="4868" width="8.7109375" style="16" customWidth="1"/>
    <col min="4869" max="4869" width="10.7109375" style="16" customWidth="1"/>
    <col min="4870" max="4870" width="8.28515625" style="16" customWidth="1"/>
    <col min="4871" max="4871" width="8.7109375" style="16" customWidth="1"/>
    <col min="4872" max="4872" width="4.140625" style="16" customWidth="1"/>
    <col min="4873" max="4873" width="12.85546875" style="16" customWidth="1"/>
    <col min="4874" max="4874" width="10.7109375" style="16" customWidth="1"/>
    <col min="4875" max="4875" width="8.28515625" style="16" customWidth="1"/>
    <col min="4876" max="4876" width="8.7109375" style="16" customWidth="1"/>
    <col min="4877" max="4877" width="10.7109375" style="16" customWidth="1"/>
    <col min="4878" max="4878" width="8.28515625" style="16" customWidth="1"/>
    <col min="4879" max="4879" width="8.7109375" style="16" customWidth="1"/>
    <col min="4880" max="4880" width="9.140625" style="16"/>
    <col min="4881" max="4881" width="9.28515625" style="16" bestFit="1" customWidth="1"/>
    <col min="4882" max="4882" width="11.85546875" style="16" bestFit="1" customWidth="1"/>
    <col min="4883" max="4883" width="17.5703125" style="16" bestFit="1" customWidth="1"/>
    <col min="4884" max="4885" width="14.5703125" style="16" bestFit="1" customWidth="1"/>
    <col min="4886" max="4886" width="13.42578125" style="16" bestFit="1" customWidth="1"/>
    <col min="4887" max="4887" width="11.7109375" style="16" bestFit="1" customWidth="1"/>
    <col min="4888" max="4888" width="13.42578125" style="16" bestFit="1" customWidth="1"/>
    <col min="4889" max="5120" width="9.140625" style="16"/>
    <col min="5121" max="5121" width="12.85546875" style="16" customWidth="1"/>
    <col min="5122" max="5122" width="10.7109375" style="16" customWidth="1"/>
    <col min="5123" max="5123" width="8.28515625" style="16" customWidth="1"/>
    <col min="5124" max="5124" width="8.7109375" style="16" customWidth="1"/>
    <col min="5125" max="5125" width="10.7109375" style="16" customWidth="1"/>
    <col min="5126" max="5126" width="8.28515625" style="16" customWidth="1"/>
    <col min="5127" max="5127" width="8.7109375" style="16" customWidth="1"/>
    <col min="5128" max="5128" width="4.140625" style="16" customWidth="1"/>
    <col min="5129" max="5129" width="12.85546875" style="16" customWidth="1"/>
    <col min="5130" max="5130" width="10.7109375" style="16" customWidth="1"/>
    <col min="5131" max="5131" width="8.28515625" style="16" customWidth="1"/>
    <col min="5132" max="5132" width="8.7109375" style="16" customWidth="1"/>
    <col min="5133" max="5133" width="10.7109375" style="16" customWidth="1"/>
    <col min="5134" max="5134" width="8.28515625" style="16" customWidth="1"/>
    <col min="5135" max="5135" width="8.7109375" style="16" customWidth="1"/>
    <col min="5136" max="5136" width="9.140625" style="16"/>
    <col min="5137" max="5137" width="9.28515625" style="16" bestFit="1" customWidth="1"/>
    <col min="5138" max="5138" width="11.85546875" style="16" bestFit="1" customWidth="1"/>
    <col min="5139" max="5139" width="17.5703125" style="16" bestFit="1" customWidth="1"/>
    <col min="5140" max="5141" width="14.5703125" style="16" bestFit="1" customWidth="1"/>
    <col min="5142" max="5142" width="13.42578125" style="16" bestFit="1" customWidth="1"/>
    <col min="5143" max="5143" width="11.7109375" style="16" bestFit="1" customWidth="1"/>
    <col min="5144" max="5144" width="13.42578125" style="16" bestFit="1" customWidth="1"/>
    <col min="5145" max="5376" width="9.140625" style="16"/>
    <col min="5377" max="5377" width="12.85546875" style="16" customWidth="1"/>
    <col min="5378" max="5378" width="10.7109375" style="16" customWidth="1"/>
    <col min="5379" max="5379" width="8.28515625" style="16" customWidth="1"/>
    <col min="5380" max="5380" width="8.7109375" style="16" customWidth="1"/>
    <col min="5381" max="5381" width="10.7109375" style="16" customWidth="1"/>
    <col min="5382" max="5382" width="8.28515625" style="16" customWidth="1"/>
    <col min="5383" max="5383" width="8.7109375" style="16" customWidth="1"/>
    <col min="5384" max="5384" width="4.140625" style="16" customWidth="1"/>
    <col min="5385" max="5385" width="12.85546875" style="16" customWidth="1"/>
    <col min="5386" max="5386" width="10.7109375" style="16" customWidth="1"/>
    <col min="5387" max="5387" width="8.28515625" style="16" customWidth="1"/>
    <col min="5388" max="5388" width="8.7109375" style="16" customWidth="1"/>
    <col min="5389" max="5389" width="10.7109375" style="16" customWidth="1"/>
    <col min="5390" max="5390" width="8.28515625" style="16" customWidth="1"/>
    <col min="5391" max="5391" width="8.7109375" style="16" customWidth="1"/>
    <col min="5392" max="5392" width="9.140625" style="16"/>
    <col min="5393" max="5393" width="9.28515625" style="16" bestFit="1" customWidth="1"/>
    <col min="5394" max="5394" width="11.85546875" style="16" bestFit="1" customWidth="1"/>
    <col min="5395" max="5395" width="17.5703125" style="16" bestFit="1" customWidth="1"/>
    <col min="5396" max="5397" width="14.5703125" style="16" bestFit="1" customWidth="1"/>
    <col min="5398" max="5398" width="13.42578125" style="16" bestFit="1" customWidth="1"/>
    <col min="5399" max="5399" width="11.7109375" style="16" bestFit="1" customWidth="1"/>
    <col min="5400" max="5400" width="13.42578125" style="16" bestFit="1" customWidth="1"/>
    <col min="5401" max="5632" width="9.140625" style="16"/>
    <col min="5633" max="5633" width="12.85546875" style="16" customWidth="1"/>
    <col min="5634" max="5634" width="10.7109375" style="16" customWidth="1"/>
    <col min="5635" max="5635" width="8.28515625" style="16" customWidth="1"/>
    <col min="5636" max="5636" width="8.7109375" style="16" customWidth="1"/>
    <col min="5637" max="5637" width="10.7109375" style="16" customWidth="1"/>
    <col min="5638" max="5638" width="8.28515625" style="16" customWidth="1"/>
    <col min="5639" max="5639" width="8.7109375" style="16" customWidth="1"/>
    <col min="5640" max="5640" width="4.140625" style="16" customWidth="1"/>
    <col min="5641" max="5641" width="12.85546875" style="16" customWidth="1"/>
    <col min="5642" max="5642" width="10.7109375" style="16" customWidth="1"/>
    <col min="5643" max="5643" width="8.28515625" style="16" customWidth="1"/>
    <col min="5644" max="5644" width="8.7109375" style="16" customWidth="1"/>
    <col min="5645" max="5645" width="10.7109375" style="16" customWidth="1"/>
    <col min="5646" max="5646" width="8.28515625" style="16" customWidth="1"/>
    <col min="5647" max="5647" width="8.7109375" style="16" customWidth="1"/>
    <col min="5648" max="5648" width="9.140625" style="16"/>
    <col min="5649" max="5649" width="9.28515625" style="16" bestFit="1" customWidth="1"/>
    <col min="5650" max="5650" width="11.85546875" style="16" bestFit="1" customWidth="1"/>
    <col min="5651" max="5651" width="17.5703125" style="16" bestFit="1" customWidth="1"/>
    <col min="5652" max="5653" width="14.5703125" style="16" bestFit="1" customWidth="1"/>
    <col min="5654" max="5654" width="13.42578125" style="16" bestFit="1" customWidth="1"/>
    <col min="5655" max="5655" width="11.7109375" style="16" bestFit="1" customWidth="1"/>
    <col min="5656" max="5656" width="13.42578125" style="16" bestFit="1" customWidth="1"/>
    <col min="5657" max="5888" width="9.140625" style="16"/>
    <col min="5889" max="5889" width="12.85546875" style="16" customWidth="1"/>
    <col min="5890" max="5890" width="10.7109375" style="16" customWidth="1"/>
    <col min="5891" max="5891" width="8.28515625" style="16" customWidth="1"/>
    <col min="5892" max="5892" width="8.7109375" style="16" customWidth="1"/>
    <col min="5893" max="5893" width="10.7109375" style="16" customWidth="1"/>
    <col min="5894" max="5894" width="8.28515625" style="16" customWidth="1"/>
    <col min="5895" max="5895" width="8.7109375" style="16" customWidth="1"/>
    <col min="5896" max="5896" width="4.140625" style="16" customWidth="1"/>
    <col min="5897" max="5897" width="12.85546875" style="16" customWidth="1"/>
    <col min="5898" max="5898" width="10.7109375" style="16" customWidth="1"/>
    <col min="5899" max="5899" width="8.28515625" style="16" customWidth="1"/>
    <col min="5900" max="5900" width="8.7109375" style="16" customWidth="1"/>
    <col min="5901" max="5901" width="10.7109375" style="16" customWidth="1"/>
    <col min="5902" max="5902" width="8.28515625" style="16" customWidth="1"/>
    <col min="5903" max="5903" width="8.7109375" style="16" customWidth="1"/>
    <col min="5904" max="5904" width="9.140625" style="16"/>
    <col min="5905" max="5905" width="9.28515625" style="16" bestFit="1" customWidth="1"/>
    <col min="5906" max="5906" width="11.85546875" style="16" bestFit="1" customWidth="1"/>
    <col min="5907" max="5907" width="17.5703125" style="16" bestFit="1" customWidth="1"/>
    <col min="5908" max="5909" width="14.5703125" style="16" bestFit="1" customWidth="1"/>
    <col min="5910" max="5910" width="13.42578125" style="16" bestFit="1" customWidth="1"/>
    <col min="5911" max="5911" width="11.7109375" style="16" bestFit="1" customWidth="1"/>
    <col min="5912" max="5912" width="13.42578125" style="16" bestFit="1" customWidth="1"/>
    <col min="5913" max="6144" width="9.140625" style="16"/>
    <col min="6145" max="6145" width="12.85546875" style="16" customWidth="1"/>
    <col min="6146" max="6146" width="10.7109375" style="16" customWidth="1"/>
    <col min="6147" max="6147" width="8.28515625" style="16" customWidth="1"/>
    <col min="6148" max="6148" width="8.7109375" style="16" customWidth="1"/>
    <col min="6149" max="6149" width="10.7109375" style="16" customWidth="1"/>
    <col min="6150" max="6150" width="8.28515625" style="16" customWidth="1"/>
    <col min="6151" max="6151" width="8.7109375" style="16" customWidth="1"/>
    <col min="6152" max="6152" width="4.140625" style="16" customWidth="1"/>
    <col min="6153" max="6153" width="12.85546875" style="16" customWidth="1"/>
    <col min="6154" max="6154" width="10.7109375" style="16" customWidth="1"/>
    <col min="6155" max="6155" width="8.28515625" style="16" customWidth="1"/>
    <col min="6156" max="6156" width="8.7109375" style="16" customWidth="1"/>
    <col min="6157" max="6157" width="10.7109375" style="16" customWidth="1"/>
    <col min="6158" max="6158" width="8.28515625" style="16" customWidth="1"/>
    <col min="6159" max="6159" width="8.7109375" style="16" customWidth="1"/>
    <col min="6160" max="6160" width="9.140625" style="16"/>
    <col min="6161" max="6161" width="9.28515625" style="16" bestFit="1" customWidth="1"/>
    <col min="6162" max="6162" width="11.85546875" style="16" bestFit="1" customWidth="1"/>
    <col min="6163" max="6163" width="17.5703125" style="16" bestFit="1" customWidth="1"/>
    <col min="6164" max="6165" width="14.5703125" style="16" bestFit="1" customWidth="1"/>
    <col min="6166" max="6166" width="13.42578125" style="16" bestFit="1" customWidth="1"/>
    <col min="6167" max="6167" width="11.7109375" style="16" bestFit="1" customWidth="1"/>
    <col min="6168" max="6168" width="13.42578125" style="16" bestFit="1" customWidth="1"/>
    <col min="6169" max="6400" width="9.140625" style="16"/>
    <col min="6401" max="6401" width="12.85546875" style="16" customWidth="1"/>
    <col min="6402" max="6402" width="10.7109375" style="16" customWidth="1"/>
    <col min="6403" max="6403" width="8.28515625" style="16" customWidth="1"/>
    <col min="6404" max="6404" width="8.7109375" style="16" customWidth="1"/>
    <col min="6405" max="6405" width="10.7109375" style="16" customWidth="1"/>
    <col min="6406" max="6406" width="8.28515625" style="16" customWidth="1"/>
    <col min="6407" max="6407" width="8.7109375" style="16" customWidth="1"/>
    <col min="6408" max="6408" width="4.140625" style="16" customWidth="1"/>
    <col min="6409" max="6409" width="12.85546875" style="16" customWidth="1"/>
    <col min="6410" max="6410" width="10.7109375" style="16" customWidth="1"/>
    <col min="6411" max="6411" width="8.28515625" style="16" customWidth="1"/>
    <col min="6412" max="6412" width="8.7109375" style="16" customWidth="1"/>
    <col min="6413" max="6413" width="10.7109375" style="16" customWidth="1"/>
    <col min="6414" max="6414" width="8.28515625" style="16" customWidth="1"/>
    <col min="6415" max="6415" width="8.7109375" style="16" customWidth="1"/>
    <col min="6416" max="6416" width="9.140625" style="16"/>
    <col min="6417" max="6417" width="9.28515625" style="16" bestFit="1" customWidth="1"/>
    <col min="6418" max="6418" width="11.85546875" style="16" bestFit="1" customWidth="1"/>
    <col min="6419" max="6419" width="17.5703125" style="16" bestFit="1" customWidth="1"/>
    <col min="6420" max="6421" width="14.5703125" style="16" bestFit="1" customWidth="1"/>
    <col min="6422" max="6422" width="13.42578125" style="16" bestFit="1" customWidth="1"/>
    <col min="6423" max="6423" width="11.7109375" style="16" bestFit="1" customWidth="1"/>
    <col min="6424" max="6424" width="13.42578125" style="16" bestFit="1" customWidth="1"/>
    <col min="6425" max="6656" width="9.140625" style="16"/>
    <col min="6657" max="6657" width="12.85546875" style="16" customWidth="1"/>
    <col min="6658" max="6658" width="10.7109375" style="16" customWidth="1"/>
    <col min="6659" max="6659" width="8.28515625" style="16" customWidth="1"/>
    <col min="6660" max="6660" width="8.7109375" style="16" customWidth="1"/>
    <col min="6661" max="6661" width="10.7109375" style="16" customWidth="1"/>
    <col min="6662" max="6662" width="8.28515625" style="16" customWidth="1"/>
    <col min="6663" max="6663" width="8.7109375" style="16" customWidth="1"/>
    <col min="6664" max="6664" width="4.140625" style="16" customWidth="1"/>
    <col min="6665" max="6665" width="12.85546875" style="16" customWidth="1"/>
    <col min="6666" max="6666" width="10.7109375" style="16" customWidth="1"/>
    <col min="6667" max="6667" width="8.28515625" style="16" customWidth="1"/>
    <col min="6668" max="6668" width="8.7109375" style="16" customWidth="1"/>
    <col min="6669" max="6669" width="10.7109375" style="16" customWidth="1"/>
    <col min="6670" max="6670" width="8.28515625" style="16" customWidth="1"/>
    <col min="6671" max="6671" width="8.7109375" style="16" customWidth="1"/>
    <col min="6672" max="6672" width="9.140625" style="16"/>
    <col min="6673" max="6673" width="9.28515625" style="16" bestFit="1" customWidth="1"/>
    <col min="6674" max="6674" width="11.85546875" style="16" bestFit="1" customWidth="1"/>
    <col min="6675" max="6675" width="17.5703125" style="16" bestFit="1" customWidth="1"/>
    <col min="6676" max="6677" width="14.5703125" style="16" bestFit="1" customWidth="1"/>
    <col min="6678" max="6678" width="13.42578125" style="16" bestFit="1" customWidth="1"/>
    <col min="6679" max="6679" width="11.7109375" style="16" bestFit="1" customWidth="1"/>
    <col min="6680" max="6680" width="13.42578125" style="16" bestFit="1" customWidth="1"/>
    <col min="6681" max="6912" width="9.140625" style="16"/>
    <col min="6913" max="6913" width="12.85546875" style="16" customWidth="1"/>
    <col min="6914" max="6914" width="10.7109375" style="16" customWidth="1"/>
    <col min="6915" max="6915" width="8.28515625" style="16" customWidth="1"/>
    <col min="6916" max="6916" width="8.7109375" style="16" customWidth="1"/>
    <col min="6917" max="6917" width="10.7109375" style="16" customWidth="1"/>
    <col min="6918" max="6918" width="8.28515625" style="16" customWidth="1"/>
    <col min="6919" max="6919" width="8.7109375" style="16" customWidth="1"/>
    <col min="6920" max="6920" width="4.140625" style="16" customWidth="1"/>
    <col min="6921" max="6921" width="12.85546875" style="16" customWidth="1"/>
    <col min="6922" max="6922" width="10.7109375" style="16" customWidth="1"/>
    <col min="6923" max="6923" width="8.28515625" style="16" customWidth="1"/>
    <col min="6924" max="6924" width="8.7109375" style="16" customWidth="1"/>
    <col min="6925" max="6925" width="10.7109375" style="16" customWidth="1"/>
    <col min="6926" max="6926" width="8.28515625" style="16" customWidth="1"/>
    <col min="6927" max="6927" width="8.7109375" style="16" customWidth="1"/>
    <col min="6928" max="6928" width="9.140625" style="16"/>
    <col min="6929" max="6929" width="9.28515625" style="16" bestFit="1" customWidth="1"/>
    <col min="6930" max="6930" width="11.85546875" style="16" bestFit="1" customWidth="1"/>
    <col min="6931" max="6931" width="17.5703125" style="16" bestFit="1" customWidth="1"/>
    <col min="6932" max="6933" width="14.5703125" style="16" bestFit="1" customWidth="1"/>
    <col min="6934" max="6934" width="13.42578125" style="16" bestFit="1" customWidth="1"/>
    <col min="6935" max="6935" width="11.7109375" style="16" bestFit="1" customWidth="1"/>
    <col min="6936" max="6936" width="13.42578125" style="16" bestFit="1" customWidth="1"/>
    <col min="6937" max="7168" width="9.140625" style="16"/>
    <col min="7169" max="7169" width="12.85546875" style="16" customWidth="1"/>
    <col min="7170" max="7170" width="10.7109375" style="16" customWidth="1"/>
    <col min="7171" max="7171" width="8.28515625" style="16" customWidth="1"/>
    <col min="7172" max="7172" width="8.7109375" style="16" customWidth="1"/>
    <col min="7173" max="7173" width="10.7109375" style="16" customWidth="1"/>
    <col min="7174" max="7174" width="8.28515625" style="16" customWidth="1"/>
    <col min="7175" max="7175" width="8.7109375" style="16" customWidth="1"/>
    <col min="7176" max="7176" width="4.140625" style="16" customWidth="1"/>
    <col min="7177" max="7177" width="12.85546875" style="16" customWidth="1"/>
    <col min="7178" max="7178" width="10.7109375" style="16" customWidth="1"/>
    <col min="7179" max="7179" width="8.28515625" style="16" customWidth="1"/>
    <col min="7180" max="7180" width="8.7109375" style="16" customWidth="1"/>
    <col min="7181" max="7181" width="10.7109375" style="16" customWidth="1"/>
    <col min="7182" max="7182" width="8.28515625" style="16" customWidth="1"/>
    <col min="7183" max="7183" width="8.7109375" style="16" customWidth="1"/>
    <col min="7184" max="7184" width="9.140625" style="16"/>
    <col min="7185" max="7185" width="9.28515625" style="16" bestFit="1" customWidth="1"/>
    <col min="7186" max="7186" width="11.85546875" style="16" bestFit="1" customWidth="1"/>
    <col min="7187" max="7187" width="17.5703125" style="16" bestFit="1" customWidth="1"/>
    <col min="7188" max="7189" width="14.5703125" style="16" bestFit="1" customWidth="1"/>
    <col min="7190" max="7190" width="13.42578125" style="16" bestFit="1" customWidth="1"/>
    <col min="7191" max="7191" width="11.7109375" style="16" bestFit="1" customWidth="1"/>
    <col min="7192" max="7192" width="13.42578125" style="16" bestFit="1" customWidth="1"/>
    <col min="7193" max="7424" width="9.140625" style="16"/>
    <col min="7425" max="7425" width="12.85546875" style="16" customWidth="1"/>
    <col min="7426" max="7426" width="10.7109375" style="16" customWidth="1"/>
    <col min="7427" max="7427" width="8.28515625" style="16" customWidth="1"/>
    <col min="7428" max="7428" width="8.7109375" style="16" customWidth="1"/>
    <col min="7429" max="7429" width="10.7109375" style="16" customWidth="1"/>
    <col min="7430" max="7430" width="8.28515625" style="16" customWidth="1"/>
    <col min="7431" max="7431" width="8.7109375" style="16" customWidth="1"/>
    <col min="7432" max="7432" width="4.140625" style="16" customWidth="1"/>
    <col min="7433" max="7433" width="12.85546875" style="16" customWidth="1"/>
    <col min="7434" max="7434" width="10.7109375" style="16" customWidth="1"/>
    <col min="7435" max="7435" width="8.28515625" style="16" customWidth="1"/>
    <col min="7436" max="7436" width="8.7109375" style="16" customWidth="1"/>
    <col min="7437" max="7437" width="10.7109375" style="16" customWidth="1"/>
    <col min="7438" max="7438" width="8.28515625" style="16" customWidth="1"/>
    <col min="7439" max="7439" width="8.7109375" style="16" customWidth="1"/>
    <col min="7440" max="7440" width="9.140625" style="16"/>
    <col min="7441" max="7441" width="9.28515625" style="16" bestFit="1" customWidth="1"/>
    <col min="7442" max="7442" width="11.85546875" style="16" bestFit="1" customWidth="1"/>
    <col min="7443" max="7443" width="17.5703125" style="16" bestFit="1" customWidth="1"/>
    <col min="7444" max="7445" width="14.5703125" style="16" bestFit="1" customWidth="1"/>
    <col min="7446" max="7446" width="13.42578125" style="16" bestFit="1" customWidth="1"/>
    <col min="7447" max="7447" width="11.7109375" style="16" bestFit="1" customWidth="1"/>
    <col min="7448" max="7448" width="13.42578125" style="16" bestFit="1" customWidth="1"/>
    <col min="7449" max="7680" width="9.140625" style="16"/>
    <col min="7681" max="7681" width="12.85546875" style="16" customWidth="1"/>
    <col min="7682" max="7682" width="10.7109375" style="16" customWidth="1"/>
    <col min="7683" max="7683" width="8.28515625" style="16" customWidth="1"/>
    <col min="7684" max="7684" width="8.7109375" style="16" customWidth="1"/>
    <col min="7685" max="7685" width="10.7109375" style="16" customWidth="1"/>
    <col min="7686" max="7686" width="8.28515625" style="16" customWidth="1"/>
    <col min="7687" max="7687" width="8.7109375" style="16" customWidth="1"/>
    <col min="7688" max="7688" width="4.140625" style="16" customWidth="1"/>
    <col min="7689" max="7689" width="12.85546875" style="16" customWidth="1"/>
    <col min="7690" max="7690" width="10.7109375" style="16" customWidth="1"/>
    <col min="7691" max="7691" width="8.28515625" style="16" customWidth="1"/>
    <col min="7692" max="7692" width="8.7109375" style="16" customWidth="1"/>
    <col min="7693" max="7693" width="10.7109375" style="16" customWidth="1"/>
    <col min="7694" max="7694" width="8.28515625" style="16" customWidth="1"/>
    <col min="7695" max="7695" width="8.7109375" style="16" customWidth="1"/>
    <col min="7696" max="7696" width="9.140625" style="16"/>
    <col min="7697" max="7697" width="9.28515625" style="16" bestFit="1" customWidth="1"/>
    <col min="7698" max="7698" width="11.85546875" style="16" bestFit="1" customWidth="1"/>
    <col min="7699" max="7699" width="17.5703125" style="16" bestFit="1" customWidth="1"/>
    <col min="7700" max="7701" width="14.5703125" style="16" bestFit="1" customWidth="1"/>
    <col min="7702" max="7702" width="13.42578125" style="16" bestFit="1" customWidth="1"/>
    <col min="7703" max="7703" width="11.7109375" style="16" bestFit="1" customWidth="1"/>
    <col min="7704" max="7704" width="13.42578125" style="16" bestFit="1" customWidth="1"/>
    <col min="7705" max="7936" width="9.140625" style="16"/>
    <col min="7937" max="7937" width="12.85546875" style="16" customWidth="1"/>
    <col min="7938" max="7938" width="10.7109375" style="16" customWidth="1"/>
    <col min="7939" max="7939" width="8.28515625" style="16" customWidth="1"/>
    <col min="7940" max="7940" width="8.7109375" style="16" customWidth="1"/>
    <col min="7941" max="7941" width="10.7109375" style="16" customWidth="1"/>
    <col min="7942" max="7942" width="8.28515625" style="16" customWidth="1"/>
    <col min="7943" max="7943" width="8.7109375" style="16" customWidth="1"/>
    <col min="7944" max="7944" width="4.140625" style="16" customWidth="1"/>
    <col min="7945" max="7945" width="12.85546875" style="16" customWidth="1"/>
    <col min="7946" max="7946" width="10.7109375" style="16" customWidth="1"/>
    <col min="7947" max="7947" width="8.28515625" style="16" customWidth="1"/>
    <col min="7948" max="7948" width="8.7109375" style="16" customWidth="1"/>
    <col min="7949" max="7949" width="10.7109375" style="16" customWidth="1"/>
    <col min="7950" max="7950" width="8.28515625" style="16" customWidth="1"/>
    <col min="7951" max="7951" width="8.7109375" style="16" customWidth="1"/>
    <col min="7952" max="7952" width="9.140625" style="16"/>
    <col min="7953" max="7953" width="9.28515625" style="16" bestFit="1" customWidth="1"/>
    <col min="7954" max="7954" width="11.85546875" style="16" bestFit="1" customWidth="1"/>
    <col min="7955" max="7955" width="17.5703125" style="16" bestFit="1" customWidth="1"/>
    <col min="7956" max="7957" width="14.5703125" style="16" bestFit="1" customWidth="1"/>
    <col min="7958" max="7958" width="13.42578125" style="16" bestFit="1" customWidth="1"/>
    <col min="7959" max="7959" width="11.7109375" style="16" bestFit="1" customWidth="1"/>
    <col min="7960" max="7960" width="13.42578125" style="16" bestFit="1" customWidth="1"/>
    <col min="7961" max="8192" width="9.140625" style="16"/>
    <col min="8193" max="8193" width="12.85546875" style="16" customWidth="1"/>
    <col min="8194" max="8194" width="10.7109375" style="16" customWidth="1"/>
    <col min="8195" max="8195" width="8.28515625" style="16" customWidth="1"/>
    <col min="8196" max="8196" width="8.7109375" style="16" customWidth="1"/>
    <col min="8197" max="8197" width="10.7109375" style="16" customWidth="1"/>
    <col min="8198" max="8198" width="8.28515625" style="16" customWidth="1"/>
    <col min="8199" max="8199" width="8.7109375" style="16" customWidth="1"/>
    <col min="8200" max="8200" width="4.140625" style="16" customWidth="1"/>
    <col min="8201" max="8201" width="12.85546875" style="16" customWidth="1"/>
    <col min="8202" max="8202" width="10.7109375" style="16" customWidth="1"/>
    <col min="8203" max="8203" width="8.28515625" style="16" customWidth="1"/>
    <col min="8204" max="8204" width="8.7109375" style="16" customWidth="1"/>
    <col min="8205" max="8205" width="10.7109375" style="16" customWidth="1"/>
    <col min="8206" max="8206" width="8.28515625" style="16" customWidth="1"/>
    <col min="8207" max="8207" width="8.7109375" style="16" customWidth="1"/>
    <col min="8208" max="8208" width="9.140625" style="16"/>
    <col min="8209" max="8209" width="9.28515625" style="16" bestFit="1" customWidth="1"/>
    <col min="8210" max="8210" width="11.85546875" style="16" bestFit="1" customWidth="1"/>
    <col min="8211" max="8211" width="17.5703125" style="16" bestFit="1" customWidth="1"/>
    <col min="8212" max="8213" width="14.5703125" style="16" bestFit="1" customWidth="1"/>
    <col min="8214" max="8214" width="13.42578125" style="16" bestFit="1" customWidth="1"/>
    <col min="8215" max="8215" width="11.7109375" style="16" bestFit="1" customWidth="1"/>
    <col min="8216" max="8216" width="13.42578125" style="16" bestFit="1" customWidth="1"/>
    <col min="8217" max="8448" width="9.140625" style="16"/>
    <col min="8449" max="8449" width="12.85546875" style="16" customWidth="1"/>
    <col min="8450" max="8450" width="10.7109375" style="16" customWidth="1"/>
    <col min="8451" max="8451" width="8.28515625" style="16" customWidth="1"/>
    <col min="8452" max="8452" width="8.7109375" style="16" customWidth="1"/>
    <col min="8453" max="8453" width="10.7109375" style="16" customWidth="1"/>
    <col min="8454" max="8454" width="8.28515625" style="16" customWidth="1"/>
    <col min="8455" max="8455" width="8.7109375" style="16" customWidth="1"/>
    <col min="8456" max="8456" width="4.140625" style="16" customWidth="1"/>
    <col min="8457" max="8457" width="12.85546875" style="16" customWidth="1"/>
    <col min="8458" max="8458" width="10.7109375" style="16" customWidth="1"/>
    <col min="8459" max="8459" width="8.28515625" style="16" customWidth="1"/>
    <col min="8460" max="8460" width="8.7109375" style="16" customWidth="1"/>
    <col min="8461" max="8461" width="10.7109375" style="16" customWidth="1"/>
    <col min="8462" max="8462" width="8.28515625" style="16" customWidth="1"/>
    <col min="8463" max="8463" width="8.7109375" style="16" customWidth="1"/>
    <col min="8464" max="8464" width="9.140625" style="16"/>
    <col min="8465" max="8465" width="9.28515625" style="16" bestFit="1" customWidth="1"/>
    <col min="8466" max="8466" width="11.85546875" style="16" bestFit="1" customWidth="1"/>
    <col min="8467" max="8467" width="17.5703125" style="16" bestFit="1" customWidth="1"/>
    <col min="8468" max="8469" width="14.5703125" style="16" bestFit="1" customWidth="1"/>
    <col min="8470" max="8470" width="13.42578125" style="16" bestFit="1" customWidth="1"/>
    <col min="8471" max="8471" width="11.7109375" style="16" bestFit="1" customWidth="1"/>
    <col min="8472" max="8472" width="13.42578125" style="16" bestFit="1" customWidth="1"/>
    <col min="8473" max="8704" width="9.140625" style="16"/>
    <col min="8705" max="8705" width="12.85546875" style="16" customWidth="1"/>
    <col min="8706" max="8706" width="10.7109375" style="16" customWidth="1"/>
    <col min="8707" max="8707" width="8.28515625" style="16" customWidth="1"/>
    <col min="8708" max="8708" width="8.7109375" style="16" customWidth="1"/>
    <col min="8709" max="8709" width="10.7109375" style="16" customWidth="1"/>
    <col min="8710" max="8710" width="8.28515625" style="16" customWidth="1"/>
    <col min="8711" max="8711" width="8.7109375" style="16" customWidth="1"/>
    <col min="8712" max="8712" width="4.140625" style="16" customWidth="1"/>
    <col min="8713" max="8713" width="12.85546875" style="16" customWidth="1"/>
    <col min="8714" max="8714" width="10.7109375" style="16" customWidth="1"/>
    <col min="8715" max="8715" width="8.28515625" style="16" customWidth="1"/>
    <col min="8716" max="8716" width="8.7109375" style="16" customWidth="1"/>
    <col min="8717" max="8717" width="10.7109375" style="16" customWidth="1"/>
    <col min="8718" max="8718" width="8.28515625" style="16" customWidth="1"/>
    <col min="8719" max="8719" width="8.7109375" style="16" customWidth="1"/>
    <col min="8720" max="8720" width="9.140625" style="16"/>
    <col min="8721" max="8721" width="9.28515625" style="16" bestFit="1" customWidth="1"/>
    <col min="8722" max="8722" width="11.85546875" style="16" bestFit="1" customWidth="1"/>
    <col min="8723" max="8723" width="17.5703125" style="16" bestFit="1" customWidth="1"/>
    <col min="8724" max="8725" width="14.5703125" style="16" bestFit="1" customWidth="1"/>
    <col min="8726" max="8726" width="13.42578125" style="16" bestFit="1" customWidth="1"/>
    <col min="8727" max="8727" width="11.7109375" style="16" bestFit="1" customWidth="1"/>
    <col min="8728" max="8728" width="13.42578125" style="16" bestFit="1" customWidth="1"/>
    <col min="8729" max="8960" width="9.140625" style="16"/>
    <col min="8961" max="8961" width="12.85546875" style="16" customWidth="1"/>
    <col min="8962" max="8962" width="10.7109375" style="16" customWidth="1"/>
    <col min="8963" max="8963" width="8.28515625" style="16" customWidth="1"/>
    <col min="8964" max="8964" width="8.7109375" style="16" customWidth="1"/>
    <col min="8965" max="8965" width="10.7109375" style="16" customWidth="1"/>
    <col min="8966" max="8966" width="8.28515625" style="16" customWidth="1"/>
    <col min="8967" max="8967" width="8.7109375" style="16" customWidth="1"/>
    <col min="8968" max="8968" width="4.140625" style="16" customWidth="1"/>
    <col min="8969" max="8969" width="12.85546875" style="16" customWidth="1"/>
    <col min="8970" max="8970" width="10.7109375" style="16" customWidth="1"/>
    <col min="8971" max="8971" width="8.28515625" style="16" customWidth="1"/>
    <col min="8972" max="8972" width="8.7109375" style="16" customWidth="1"/>
    <col min="8973" max="8973" width="10.7109375" style="16" customWidth="1"/>
    <col min="8974" max="8974" width="8.28515625" style="16" customWidth="1"/>
    <col min="8975" max="8975" width="8.7109375" style="16" customWidth="1"/>
    <col min="8976" max="8976" width="9.140625" style="16"/>
    <col min="8977" max="8977" width="9.28515625" style="16" bestFit="1" customWidth="1"/>
    <col min="8978" max="8978" width="11.85546875" style="16" bestFit="1" customWidth="1"/>
    <col min="8979" max="8979" width="17.5703125" style="16" bestFit="1" customWidth="1"/>
    <col min="8980" max="8981" width="14.5703125" style="16" bestFit="1" customWidth="1"/>
    <col min="8982" max="8982" width="13.42578125" style="16" bestFit="1" customWidth="1"/>
    <col min="8983" max="8983" width="11.7109375" style="16" bestFit="1" customWidth="1"/>
    <col min="8984" max="8984" width="13.42578125" style="16" bestFit="1" customWidth="1"/>
    <col min="8985" max="9216" width="9.140625" style="16"/>
    <col min="9217" max="9217" width="12.85546875" style="16" customWidth="1"/>
    <col min="9218" max="9218" width="10.7109375" style="16" customWidth="1"/>
    <col min="9219" max="9219" width="8.28515625" style="16" customWidth="1"/>
    <col min="9220" max="9220" width="8.7109375" style="16" customWidth="1"/>
    <col min="9221" max="9221" width="10.7109375" style="16" customWidth="1"/>
    <col min="9222" max="9222" width="8.28515625" style="16" customWidth="1"/>
    <col min="9223" max="9223" width="8.7109375" style="16" customWidth="1"/>
    <col min="9224" max="9224" width="4.140625" style="16" customWidth="1"/>
    <col min="9225" max="9225" width="12.85546875" style="16" customWidth="1"/>
    <col min="9226" max="9226" width="10.7109375" style="16" customWidth="1"/>
    <col min="9227" max="9227" width="8.28515625" style="16" customWidth="1"/>
    <col min="9228" max="9228" width="8.7109375" style="16" customWidth="1"/>
    <col min="9229" max="9229" width="10.7109375" style="16" customWidth="1"/>
    <col min="9230" max="9230" width="8.28515625" style="16" customWidth="1"/>
    <col min="9231" max="9231" width="8.7109375" style="16" customWidth="1"/>
    <col min="9232" max="9232" width="9.140625" style="16"/>
    <col min="9233" max="9233" width="9.28515625" style="16" bestFit="1" customWidth="1"/>
    <col min="9234" max="9234" width="11.85546875" style="16" bestFit="1" customWidth="1"/>
    <col min="9235" max="9235" width="17.5703125" style="16" bestFit="1" customWidth="1"/>
    <col min="9236" max="9237" width="14.5703125" style="16" bestFit="1" customWidth="1"/>
    <col min="9238" max="9238" width="13.42578125" style="16" bestFit="1" customWidth="1"/>
    <col min="9239" max="9239" width="11.7109375" style="16" bestFit="1" customWidth="1"/>
    <col min="9240" max="9240" width="13.42578125" style="16" bestFit="1" customWidth="1"/>
    <col min="9241" max="9472" width="9.140625" style="16"/>
    <col min="9473" max="9473" width="12.85546875" style="16" customWidth="1"/>
    <col min="9474" max="9474" width="10.7109375" style="16" customWidth="1"/>
    <col min="9475" max="9475" width="8.28515625" style="16" customWidth="1"/>
    <col min="9476" max="9476" width="8.7109375" style="16" customWidth="1"/>
    <col min="9477" max="9477" width="10.7109375" style="16" customWidth="1"/>
    <col min="9478" max="9478" width="8.28515625" style="16" customWidth="1"/>
    <col min="9479" max="9479" width="8.7109375" style="16" customWidth="1"/>
    <col min="9480" max="9480" width="4.140625" style="16" customWidth="1"/>
    <col min="9481" max="9481" width="12.85546875" style="16" customWidth="1"/>
    <col min="9482" max="9482" width="10.7109375" style="16" customWidth="1"/>
    <col min="9483" max="9483" width="8.28515625" style="16" customWidth="1"/>
    <col min="9484" max="9484" width="8.7109375" style="16" customWidth="1"/>
    <col min="9485" max="9485" width="10.7109375" style="16" customWidth="1"/>
    <col min="9486" max="9486" width="8.28515625" style="16" customWidth="1"/>
    <col min="9487" max="9487" width="8.7109375" style="16" customWidth="1"/>
    <col min="9488" max="9488" width="9.140625" style="16"/>
    <col min="9489" max="9489" width="9.28515625" style="16" bestFit="1" customWidth="1"/>
    <col min="9490" max="9490" width="11.85546875" style="16" bestFit="1" customWidth="1"/>
    <col min="9491" max="9491" width="17.5703125" style="16" bestFit="1" customWidth="1"/>
    <col min="9492" max="9493" width="14.5703125" style="16" bestFit="1" customWidth="1"/>
    <col min="9494" max="9494" width="13.42578125" style="16" bestFit="1" customWidth="1"/>
    <col min="9495" max="9495" width="11.7109375" style="16" bestFit="1" customWidth="1"/>
    <col min="9496" max="9496" width="13.42578125" style="16" bestFit="1" customWidth="1"/>
    <col min="9497" max="9728" width="9.140625" style="16"/>
    <col min="9729" max="9729" width="12.85546875" style="16" customWidth="1"/>
    <col min="9730" max="9730" width="10.7109375" style="16" customWidth="1"/>
    <col min="9731" max="9731" width="8.28515625" style="16" customWidth="1"/>
    <col min="9732" max="9732" width="8.7109375" style="16" customWidth="1"/>
    <col min="9733" max="9733" width="10.7109375" style="16" customWidth="1"/>
    <col min="9734" max="9734" width="8.28515625" style="16" customWidth="1"/>
    <col min="9735" max="9735" width="8.7109375" style="16" customWidth="1"/>
    <col min="9736" max="9736" width="4.140625" style="16" customWidth="1"/>
    <col min="9737" max="9737" width="12.85546875" style="16" customWidth="1"/>
    <col min="9738" max="9738" width="10.7109375" style="16" customWidth="1"/>
    <col min="9739" max="9739" width="8.28515625" style="16" customWidth="1"/>
    <col min="9740" max="9740" width="8.7109375" style="16" customWidth="1"/>
    <col min="9741" max="9741" width="10.7109375" style="16" customWidth="1"/>
    <col min="9742" max="9742" width="8.28515625" style="16" customWidth="1"/>
    <col min="9743" max="9743" width="8.7109375" style="16" customWidth="1"/>
    <col min="9744" max="9744" width="9.140625" style="16"/>
    <col min="9745" max="9745" width="9.28515625" style="16" bestFit="1" customWidth="1"/>
    <col min="9746" max="9746" width="11.85546875" style="16" bestFit="1" customWidth="1"/>
    <col min="9747" max="9747" width="17.5703125" style="16" bestFit="1" customWidth="1"/>
    <col min="9748" max="9749" width="14.5703125" style="16" bestFit="1" customWidth="1"/>
    <col min="9750" max="9750" width="13.42578125" style="16" bestFit="1" customWidth="1"/>
    <col min="9751" max="9751" width="11.7109375" style="16" bestFit="1" customWidth="1"/>
    <col min="9752" max="9752" width="13.42578125" style="16" bestFit="1" customWidth="1"/>
    <col min="9753" max="9984" width="9.140625" style="16"/>
    <col min="9985" max="9985" width="12.85546875" style="16" customWidth="1"/>
    <col min="9986" max="9986" width="10.7109375" style="16" customWidth="1"/>
    <col min="9987" max="9987" width="8.28515625" style="16" customWidth="1"/>
    <col min="9988" max="9988" width="8.7109375" style="16" customWidth="1"/>
    <col min="9989" max="9989" width="10.7109375" style="16" customWidth="1"/>
    <col min="9990" max="9990" width="8.28515625" style="16" customWidth="1"/>
    <col min="9991" max="9991" width="8.7109375" style="16" customWidth="1"/>
    <col min="9992" max="9992" width="4.140625" style="16" customWidth="1"/>
    <col min="9993" max="9993" width="12.85546875" style="16" customWidth="1"/>
    <col min="9994" max="9994" width="10.7109375" style="16" customWidth="1"/>
    <col min="9995" max="9995" width="8.28515625" style="16" customWidth="1"/>
    <col min="9996" max="9996" width="8.7109375" style="16" customWidth="1"/>
    <col min="9997" max="9997" width="10.7109375" style="16" customWidth="1"/>
    <col min="9998" max="9998" width="8.28515625" style="16" customWidth="1"/>
    <col min="9999" max="9999" width="8.7109375" style="16" customWidth="1"/>
    <col min="10000" max="10000" width="9.140625" style="16"/>
    <col min="10001" max="10001" width="9.28515625" style="16" bestFit="1" customWidth="1"/>
    <col min="10002" max="10002" width="11.85546875" style="16" bestFit="1" customWidth="1"/>
    <col min="10003" max="10003" width="17.5703125" style="16" bestFit="1" customWidth="1"/>
    <col min="10004" max="10005" width="14.5703125" style="16" bestFit="1" customWidth="1"/>
    <col min="10006" max="10006" width="13.42578125" style="16" bestFit="1" customWidth="1"/>
    <col min="10007" max="10007" width="11.7109375" style="16" bestFit="1" customWidth="1"/>
    <col min="10008" max="10008" width="13.42578125" style="16" bestFit="1" customWidth="1"/>
    <col min="10009" max="10240" width="9.140625" style="16"/>
    <col min="10241" max="10241" width="12.85546875" style="16" customWidth="1"/>
    <col min="10242" max="10242" width="10.7109375" style="16" customWidth="1"/>
    <col min="10243" max="10243" width="8.28515625" style="16" customWidth="1"/>
    <col min="10244" max="10244" width="8.7109375" style="16" customWidth="1"/>
    <col min="10245" max="10245" width="10.7109375" style="16" customWidth="1"/>
    <col min="10246" max="10246" width="8.28515625" style="16" customWidth="1"/>
    <col min="10247" max="10247" width="8.7109375" style="16" customWidth="1"/>
    <col min="10248" max="10248" width="4.140625" style="16" customWidth="1"/>
    <col min="10249" max="10249" width="12.85546875" style="16" customWidth="1"/>
    <col min="10250" max="10250" width="10.7109375" style="16" customWidth="1"/>
    <col min="10251" max="10251" width="8.28515625" style="16" customWidth="1"/>
    <col min="10252" max="10252" width="8.7109375" style="16" customWidth="1"/>
    <col min="10253" max="10253" width="10.7109375" style="16" customWidth="1"/>
    <col min="10254" max="10254" width="8.28515625" style="16" customWidth="1"/>
    <col min="10255" max="10255" width="8.7109375" style="16" customWidth="1"/>
    <col min="10256" max="10256" width="9.140625" style="16"/>
    <col min="10257" max="10257" width="9.28515625" style="16" bestFit="1" customWidth="1"/>
    <col min="10258" max="10258" width="11.85546875" style="16" bestFit="1" customWidth="1"/>
    <col min="10259" max="10259" width="17.5703125" style="16" bestFit="1" customWidth="1"/>
    <col min="10260" max="10261" width="14.5703125" style="16" bestFit="1" customWidth="1"/>
    <col min="10262" max="10262" width="13.42578125" style="16" bestFit="1" customWidth="1"/>
    <col min="10263" max="10263" width="11.7109375" style="16" bestFit="1" customWidth="1"/>
    <col min="10264" max="10264" width="13.42578125" style="16" bestFit="1" customWidth="1"/>
    <col min="10265" max="10496" width="9.140625" style="16"/>
    <col min="10497" max="10497" width="12.85546875" style="16" customWidth="1"/>
    <col min="10498" max="10498" width="10.7109375" style="16" customWidth="1"/>
    <col min="10499" max="10499" width="8.28515625" style="16" customWidth="1"/>
    <col min="10500" max="10500" width="8.7109375" style="16" customWidth="1"/>
    <col min="10501" max="10501" width="10.7109375" style="16" customWidth="1"/>
    <col min="10502" max="10502" width="8.28515625" style="16" customWidth="1"/>
    <col min="10503" max="10503" width="8.7109375" style="16" customWidth="1"/>
    <col min="10504" max="10504" width="4.140625" style="16" customWidth="1"/>
    <col min="10505" max="10505" width="12.85546875" style="16" customWidth="1"/>
    <col min="10506" max="10506" width="10.7109375" style="16" customWidth="1"/>
    <col min="10507" max="10507" width="8.28515625" style="16" customWidth="1"/>
    <col min="10508" max="10508" width="8.7109375" style="16" customWidth="1"/>
    <col min="10509" max="10509" width="10.7109375" style="16" customWidth="1"/>
    <col min="10510" max="10510" width="8.28515625" style="16" customWidth="1"/>
    <col min="10511" max="10511" width="8.7109375" style="16" customWidth="1"/>
    <col min="10512" max="10512" width="9.140625" style="16"/>
    <col min="10513" max="10513" width="9.28515625" style="16" bestFit="1" customWidth="1"/>
    <col min="10514" max="10514" width="11.85546875" style="16" bestFit="1" customWidth="1"/>
    <col min="10515" max="10515" width="17.5703125" style="16" bestFit="1" customWidth="1"/>
    <col min="10516" max="10517" width="14.5703125" style="16" bestFit="1" customWidth="1"/>
    <col min="10518" max="10518" width="13.42578125" style="16" bestFit="1" customWidth="1"/>
    <col min="10519" max="10519" width="11.7109375" style="16" bestFit="1" customWidth="1"/>
    <col min="10520" max="10520" width="13.42578125" style="16" bestFit="1" customWidth="1"/>
    <col min="10521" max="10752" width="9.140625" style="16"/>
    <col min="10753" max="10753" width="12.85546875" style="16" customWidth="1"/>
    <col min="10754" max="10754" width="10.7109375" style="16" customWidth="1"/>
    <col min="10755" max="10755" width="8.28515625" style="16" customWidth="1"/>
    <col min="10756" max="10756" width="8.7109375" style="16" customWidth="1"/>
    <col min="10757" max="10757" width="10.7109375" style="16" customWidth="1"/>
    <col min="10758" max="10758" width="8.28515625" style="16" customWidth="1"/>
    <col min="10759" max="10759" width="8.7109375" style="16" customWidth="1"/>
    <col min="10760" max="10760" width="4.140625" style="16" customWidth="1"/>
    <col min="10761" max="10761" width="12.85546875" style="16" customWidth="1"/>
    <col min="10762" max="10762" width="10.7109375" style="16" customWidth="1"/>
    <col min="10763" max="10763" width="8.28515625" style="16" customWidth="1"/>
    <col min="10764" max="10764" width="8.7109375" style="16" customWidth="1"/>
    <col min="10765" max="10765" width="10.7109375" style="16" customWidth="1"/>
    <col min="10766" max="10766" width="8.28515625" style="16" customWidth="1"/>
    <col min="10767" max="10767" width="8.7109375" style="16" customWidth="1"/>
    <col min="10768" max="10768" width="9.140625" style="16"/>
    <col min="10769" max="10769" width="9.28515625" style="16" bestFit="1" customWidth="1"/>
    <col min="10770" max="10770" width="11.85546875" style="16" bestFit="1" customWidth="1"/>
    <col min="10771" max="10771" width="17.5703125" style="16" bestFit="1" customWidth="1"/>
    <col min="10772" max="10773" width="14.5703125" style="16" bestFit="1" customWidth="1"/>
    <col min="10774" max="10774" width="13.42578125" style="16" bestFit="1" customWidth="1"/>
    <col min="10775" max="10775" width="11.7109375" style="16" bestFit="1" customWidth="1"/>
    <col min="10776" max="10776" width="13.42578125" style="16" bestFit="1" customWidth="1"/>
    <col min="10777" max="11008" width="9.140625" style="16"/>
    <col min="11009" max="11009" width="12.85546875" style="16" customWidth="1"/>
    <col min="11010" max="11010" width="10.7109375" style="16" customWidth="1"/>
    <col min="11011" max="11011" width="8.28515625" style="16" customWidth="1"/>
    <col min="11012" max="11012" width="8.7109375" style="16" customWidth="1"/>
    <col min="11013" max="11013" width="10.7109375" style="16" customWidth="1"/>
    <col min="11014" max="11014" width="8.28515625" style="16" customWidth="1"/>
    <col min="11015" max="11015" width="8.7109375" style="16" customWidth="1"/>
    <col min="11016" max="11016" width="4.140625" style="16" customWidth="1"/>
    <col min="11017" max="11017" width="12.85546875" style="16" customWidth="1"/>
    <col min="11018" max="11018" width="10.7109375" style="16" customWidth="1"/>
    <col min="11019" max="11019" width="8.28515625" style="16" customWidth="1"/>
    <col min="11020" max="11020" width="8.7109375" style="16" customWidth="1"/>
    <col min="11021" max="11021" width="10.7109375" style="16" customWidth="1"/>
    <col min="11022" max="11022" width="8.28515625" style="16" customWidth="1"/>
    <col min="11023" max="11023" width="8.7109375" style="16" customWidth="1"/>
    <col min="11024" max="11024" width="9.140625" style="16"/>
    <col min="11025" max="11025" width="9.28515625" style="16" bestFit="1" customWidth="1"/>
    <col min="11026" max="11026" width="11.85546875" style="16" bestFit="1" customWidth="1"/>
    <col min="11027" max="11027" width="17.5703125" style="16" bestFit="1" customWidth="1"/>
    <col min="11028" max="11029" width="14.5703125" style="16" bestFit="1" customWidth="1"/>
    <col min="11030" max="11030" width="13.42578125" style="16" bestFit="1" customWidth="1"/>
    <col min="11031" max="11031" width="11.7109375" style="16" bestFit="1" customWidth="1"/>
    <col min="11032" max="11032" width="13.42578125" style="16" bestFit="1" customWidth="1"/>
    <col min="11033" max="11264" width="9.140625" style="16"/>
    <col min="11265" max="11265" width="12.85546875" style="16" customWidth="1"/>
    <col min="11266" max="11266" width="10.7109375" style="16" customWidth="1"/>
    <col min="11267" max="11267" width="8.28515625" style="16" customWidth="1"/>
    <col min="11268" max="11268" width="8.7109375" style="16" customWidth="1"/>
    <col min="11269" max="11269" width="10.7109375" style="16" customWidth="1"/>
    <col min="11270" max="11270" width="8.28515625" style="16" customWidth="1"/>
    <col min="11271" max="11271" width="8.7109375" style="16" customWidth="1"/>
    <col min="11272" max="11272" width="4.140625" style="16" customWidth="1"/>
    <col min="11273" max="11273" width="12.85546875" style="16" customWidth="1"/>
    <col min="11274" max="11274" width="10.7109375" style="16" customWidth="1"/>
    <col min="11275" max="11275" width="8.28515625" style="16" customWidth="1"/>
    <col min="11276" max="11276" width="8.7109375" style="16" customWidth="1"/>
    <col min="11277" max="11277" width="10.7109375" style="16" customWidth="1"/>
    <col min="11278" max="11278" width="8.28515625" style="16" customWidth="1"/>
    <col min="11279" max="11279" width="8.7109375" style="16" customWidth="1"/>
    <col min="11280" max="11280" width="9.140625" style="16"/>
    <col min="11281" max="11281" width="9.28515625" style="16" bestFit="1" customWidth="1"/>
    <col min="11282" max="11282" width="11.85546875" style="16" bestFit="1" customWidth="1"/>
    <col min="11283" max="11283" width="17.5703125" style="16" bestFit="1" customWidth="1"/>
    <col min="11284" max="11285" width="14.5703125" style="16" bestFit="1" customWidth="1"/>
    <col min="11286" max="11286" width="13.42578125" style="16" bestFit="1" customWidth="1"/>
    <col min="11287" max="11287" width="11.7109375" style="16" bestFit="1" customWidth="1"/>
    <col min="11288" max="11288" width="13.42578125" style="16" bestFit="1" customWidth="1"/>
    <col min="11289" max="11520" width="9.140625" style="16"/>
    <col min="11521" max="11521" width="12.85546875" style="16" customWidth="1"/>
    <col min="11522" max="11522" width="10.7109375" style="16" customWidth="1"/>
    <col min="11523" max="11523" width="8.28515625" style="16" customWidth="1"/>
    <col min="11524" max="11524" width="8.7109375" style="16" customWidth="1"/>
    <col min="11525" max="11525" width="10.7109375" style="16" customWidth="1"/>
    <col min="11526" max="11526" width="8.28515625" style="16" customWidth="1"/>
    <col min="11527" max="11527" width="8.7109375" style="16" customWidth="1"/>
    <col min="11528" max="11528" width="4.140625" style="16" customWidth="1"/>
    <col min="11529" max="11529" width="12.85546875" style="16" customWidth="1"/>
    <col min="11530" max="11530" width="10.7109375" style="16" customWidth="1"/>
    <col min="11531" max="11531" width="8.28515625" style="16" customWidth="1"/>
    <col min="11532" max="11532" width="8.7109375" style="16" customWidth="1"/>
    <col min="11533" max="11533" width="10.7109375" style="16" customWidth="1"/>
    <col min="11534" max="11534" width="8.28515625" style="16" customWidth="1"/>
    <col min="11535" max="11535" width="8.7109375" style="16" customWidth="1"/>
    <col min="11536" max="11536" width="9.140625" style="16"/>
    <col min="11537" max="11537" width="9.28515625" style="16" bestFit="1" customWidth="1"/>
    <col min="11538" max="11538" width="11.85546875" style="16" bestFit="1" customWidth="1"/>
    <col min="11539" max="11539" width="17.5703125" style="16" bestFit="1" customWidth="1"/>
    <col min="11540" max="11541" width="14.5703125" style="16" bestFit="1" customWidth="1"/>
    <col min="11542" max="11542" width="13.42578125" style="16" bestFit="1" customWidth="1"/>
    <col min="11543" max="11543" width="11.7109375" style="16" bestFit="1" customWidth="1"/>
    <col min="11544" max="11544" width="13.42578125" style="16" bestFit="1" customWidth="1"/>
    <col min="11545" max="11776" width="9.140625" style="16"/>
    <col min="11777" max="11777" width="12.85546875" style="16" customWidth="1"/>
    <col min="11778" max="11778" width="10.7109375" style="16" customWidth="1"/>
    <col min="11779" max="11779" width="8.28515625" style="16" customWidth="1"/>
    <col min="11780" max="11780" width="8.7109375" style="16" customWidth="1"/>
    <col min="11781" max="11781" width="10.7109375" style="16" customWidth="1"/>
    <col min="11782" max="11782" width="8.28515625" style="16" customWidth="1"/>
    <col min="11783" max="11783" width="8.7109375" style="16" customWidth="1"/>
    <col min="11784" max="11784" width="4.140625" style="16" customWidth="1"/>
    <col min="11785" max="11785" width="12.85546875" style="16" customWidth="1"/>
    <col min="11786" max="11786" width="10.7109375" style="16" customWidth="1"/>
    <col min="11787" max="11787" width="8.28515625" style="16" customWidth="1"/>
    <col min="11788" max="11788" width="8.7109375" style="16" customWidth="1"/>
    <col min="11789" max="11789" width="10.7109375" style="16" customWidth="1"/>
    <col min="11790" max="11790" width="8.28515625" style="16" customWidth="1"/>
    <col min="11791" max="11791" width="8.7109375" style="16" customWidth="1"/>
    <col min="11792" max="11792" width="9.140625" style="16"/>
    <col min="11793" max="11793" width="9.28515625" style="16" bestFit="1" customWidth="1"/>
    <col min="11794" max="11794" width="11.85546875" style="16" bestFit="1" customWidth="1"/>
    <col min="11795" max="11795" width="17.5703125" style="16" bestFit="1" customWidth="1"/>
    <col min="11796" max="11797" width="14.5703125" style="16" bestFit="1" customWidth="1"/>
    <col min="11798" max="11798" width="13.42578125" style="16" bestFit="1" customWidth="1"/>
    <col min="11799" max="11799" width="11.7109375" style="16" bestFit="1" customWidth="1"/>
    <col min="11800" max="11800" width="13.42578125" style="16" bestFit="1" customWidth="1"/>
    <col min="11801" max="12032" width="9.140625" style="16"/>
    <col min="12033" max="12033" width="12.85546875" style="16" customWidth="1"/>
    <col min="12034" max="12034" width="10.7109375" style="16" customWidth="1"/>
    <col min="12035" max="12035" width="8.28515625" style="16" customWidth="1"/>
    <col min="12036" max="12036" width="8.7109375" style="16" customWidth="1"/>
    <col min="12037" max="12037" width="10.7109375" style="16" customWidth="1"/>
    <col min="12038" max="12038" width="8.28515625" style="16" customWidth="1"/>
    <col min="12039" max="12039" width="8.7109375" style="16" customWidth="1"/>
    <col min="12040" max="12040" width="4.140625" style="16" customWidth="1"/>
    <col min="12041" max="12041" width="12.85546875" style="16" customWidth="1"/>
    <col min="12042" max="12042" width="10.7109375" style="16" customWidth="1"/>
    <col min="12043" max="12043" width="8.28515625" style="16" customWidth="1"/>
    <col min="12044" max="12044" width="8.7109375" style="16" customWidth="1"/>
    <col min="12045" max="12045" width="10.7109375" style="16" customWidth="1"/>
    <col min="12046" max="12046" width="8.28515625" style="16" customWidth="1"/>
    <col min="12047" max="12047" width="8.7109375" style="16" customWidth="1"/>
    <col min="12048" max="12048" width="9.140625" style="16"/>
    <col min="12049" max="12049" width="9.28515625" style="16" bestFit="1" customWidth="1"/>
    <col min="12050" max="12050" width="11.85546875" style="16" bestFit="1" customWidth="1"/>
    <col min="12051" max="12051" width="17.5703125" style="16" bestFit="1" customWidth="1"/>
    <col min="12052" max="12053" width="14.5703125" style="16" bestFit="1" customWidth="1"/>
    <col min="12054" max="12054" width="13.42578125" style="16" bestFit="1" customWidth="1"/>
    <col min="12055" max="12055" width="11.7109375" style="16" bestFit="1" customWidth="1"/>
    <col min="12056" max="12056" width="13.42578125" style="16" bestFit="1" customWidth="1"/>
    <col min="12057" max="12288" width="9.140625" style="16"/>
    <col min="12289" max="12289" width="12.85546875" style="16" customWidth="1"/>
    <col min="12290" max="12290" width="10.7109375" style="16" customWidth="1"/>
    <col min="12291" max="12291" width="8.28515625" style="16" customWidth="1"/>
    <col min="12292" max="12292" width="8.7109375" style="16" customWidth="1"/>
    <col min="12293" max="12293" width="10.7109375" style="16" customWidth="1"/>
    <col min="12294" max="12294" width="8.28515625" style="16" customWidth="1"/>
    <col min="12295" max="12295" width="8.7109375" style="16" customWidth="1"/>
    <col min="12296" max="12296" width="4.140625" style="16" customWidth="1"/>
    <col min="12297" max="12297" width="12.85546875" style="16" customWidth="1"/>
    <col min="12298" max="12298" width="10.7109375" style="16" customWidth="1"/>
    <col min="12299" max="12299" width="8.28515625" style="16" customWidth="1"/>
    <col min="12300" max="12300" width="8.7109375" style="16" customWidth="1"/>
    <col min="12301" max="12301" width="10.7109375" style="16" customWidth="1"/>
    <col min="12302" max="12302" width="8.28515625" style="16" customWidth="1"/>
    <col min="12303" max="12303" width="8.7109375" style="16" customWidth="1"/>
    <col min="12304" max="12304" width="9.140625" style="16"/>
    <col min="12305" max="12305" width="9.28515625" style="16" bestFit="1" customWidth="1"/>
    <col min="12306" max="12306" width="11.85546875" style="16" bestFit="1" customWidth="1"/>
    <col min="12307" max="12307" width="17.5703125" style="16" bestFit="1" customWidth="1"/>
    <col min="12308" max="12309" width="14.5703125" style="16" bestFit="1" customWidth="1"/>
    <col min="12310" max="12310" width="13.42578125" style="16" bestFit="1" customWidth="1"/>
    <col min="12311" max="12311" width="11.7109375" style="16" bestFit="1" customWidth="1"/>
    <col min="12312" max="12312" width="13.42578125" style="16" bestFit="1" customWidth="1"/>
    <col min="12313" max="12544" width="9.140625" style="16"/>
    <col min="12545" max="12545" width="12.85546875" style="16" customWidth="1"/>
    <col min="12546" max="12546" width="10.7109375" style="16" customWidth="1"/>
    <col min="12547" max="12547" width="8.28515625" style="16" customWidth="1"/>
    <col min="12548" max="12548" width="8.7109375" style="16" customWidth="1"/>
    <col min="12549" max="12549" width="10.7109375" style="16" customWidth="1"/>
    <col min="12550" max="12550" width="8.28515625" style="16" customWidth="1"/>
    <col min="12551" max="12551" width="8.7109375" style="16" customWidth="1"/>
    <col min="12552" max="12552" width="4.140625" style="16" customWidth="1"/>
    <col min="12553" max="12553" width="12.85546875" style="16" customWidth="1"/>
    <col min="12554" max="12554" width="10.7109375" style="16" customWidth="1"/>
    <col min="12555" max="12555" width="8.28515625" style="16" customWidth="1"/>
    <col min="12556" max="12556" width="8.7109375" style="16" customWidth="1"/>
    <col min="12557" max="12557" width="10.7109375" style="16" customWidth="1"/>
    <col min="12558" max="12558" width="8.28515625" style="16" customWidth="1"/>
    <col min="12559" max="12559" width="8.7109375" style="16" customWidth="1"/>
    <col min="12560" max="12560" width="9.140625" style="16"/>
    <col min="12561" max="12561" width="9.28515625" style="16" bestFit="1" customWidth="1"/>
    <col min="12562" max="12562" width="11.85546875" style="16" bestFit="1" customWidth="1"/>
    <col min="12563" max="12563" width="17.5703125" style="16" bestFit="1" customWidth="1"/>
    <col min="12564" max="12565" width="14.5703125" style="16" bestFit="1" customWidth="1"/>
    <col min="12566" max="12566" width="13.42578125" style="16" bestFit="1" customWidth="1"/>
    <col min="12567" max="12567" width="11.7109375" style="16" bestFit="1" customWidth="1"/>
    <col min="12568" max="12568" width="13.42578125" style="16" bestFit="1" customWidth="1"/>
    <col min="12569" max="12800" width="9.140625" style="16"/>
    <col min="12801" max="12801" width="12.85546875" style="16" customWidth="1"/>
    <col min="12802" max="12802" width="10.7109375" style="16" customWidth="1"/>
    <col min="12803" max="12803" width="8.28515625" style="16" customWidth="1"/>
    <col min="12804" max="12804" width="8.7109375" style="16" customWidth="1"/>
    <col min="12805" max="12805" width="10.7109375" style="16" customWidth="1"/>
    <col min="12806" max="12806" width="8.28515625" style="16" customWidth="1"/>
    <col min="12807" max="12807" width="8.7109375" style="16" customWidth="1"/>
    <col min="12808" max="12808" width="4.140625" style="16" customWidth="1"/>
    <col min="12809" max="12809" width="12.85546875" style="16" customWidth="1"/>
    <col min="12810" max="12810" width="10.7109375" style="16" customWidth="1"/>
    <col min="12811" max="12811" width="8.28515625" style="16" customWidth="1"/>
    <col min="12812" max="12812" width="8.7109375" style="16" customWidth="1"/>
    <col min="12813" max="12813" width="10.7109375" style="16" customWidth="1"/>
    <col min="12814" max="12814" width="8.28515625" style="16" customWidth="1"/>
    <col min="12815" max="12815" width="8.7109375" style="16" customWidth="1"/>
    <col min="12816" max="12816" width="9.140625" style="16"/>
    <col min="12817" max="12817" width="9.28515625" style="16" bestFit="1" customWidth="1"/>
    <col min="12818" max="12818" width="11.85546875" style="16" bestFit="1" customWidth="1"/>
    <col min="12819" max="12819" width="17.5703125" style="16" bestFit="1" customWidth="1"/>
    <col min="12820" max="12821" width="14.5703125" style="16" bestFit="1" customWidth="1"/>
    <col min="12822" max="12822" width="13.42578125" style="16" bestFit="1" customWidth="1"/>
    <col min="12823" max="12823" width="11.7109375" style="16" bestFit="1" customWidth="1"/>
    <col min="12824" max="12824" width="13.42578125" style="16" bestFit="1" customWidth="1"/>
    <col min="12825" max="13056" width="9.140625" style="16"/>
    <col min="13057" max="13057" width="12.85546875" style="16" customWidth="1"/>
    <col min="13058" max="13058" width="10.7109375" style="16" customWidth="1"/>
    <col min="13059" max="13059" width="8.28515625" style="16" customWidth="1"/>
    <col min="13060" max="13060" width="8.7109375" style="16" customWidth="1"/>
    <col min="13061" max="13061" width="10.7109375" style="16" customWidth="1"/>
    <col min="13062" max="13062" width="8.28515625" style="16" customWidth="1"/>
    <col min="13063" max="13063" width="8.7109375" style="16" customWidth="1"/>
    <col min="13064" max="13064" width="4.140625" style="16" customWidth="1"/>
    <col min="13065" max="13065" width="12.85546875" style="16" customWidth="1"/>
    <col min="13066" max="13066" width="10.7109375" style="16" customWidth="1"/>
    <col min="13067" max="13067" width="8.28515625" style="16" customWidth="1"/>
    <col min="13068" max="13068" width="8.7109375" style="16" customWidth="1"/>
    <col min="13069" max="13069" width="10.7109375" style="16" customWidth="1"/>
    <col min="13070" max="13070" width="8.28515625" style="16" customWidth="1"/>
    <col min="13071" max="13071" width="8.7109375" style="16" customWidth="1"/>
    <col min="13072" max="13072" width="9.140625" style="16"/>
    <col min="13073" max="13073" width="9.28515625" style="16" bestFit="1" customWidth="1"/>
    <col min="13074" max="13074" width="11.85546875" style="16" bestFit="1" customWidth="1"/>
    <col min="13075" max="13075" width="17.5703125" style="16" bestFit="1" customWidth="1"/>
    <col min="13076" max="13077" width="14.5703125" style="16" bestFit="1" customWidth="1"/>
    <col min="13078" max="13078" width="13.42578125" style="16" bestFit="1" customWidth="1"/>
    <col min="13079" max="13079" width="11.7109375" style="16" bestFit="1" customWidth="1"/>
    <col min="13080" max="13080" width="13.42578125" style="16" bestFit="1" customWidth="1"/>
    <col min="13081" max="13312" width="9.140625" style="16"/>
    <col min="13313" max="13313" width="12.85546875" style="16" customWidth="1"/>
    <col min="13314" max="13314" width="10.7109375" style="16" customWidth="1"/>
    <col min="13315" max="13315" width="8.28515625" style="16" customWidth="1"/>
    <col min="13316" max="13316" width="8.7109375" style="16" customWidth="1"/>
    <col min="13317" max="13317" width="10.7109375" style="16" customWidth="1"/>
    <col min="13318" max="13318" width="8.28515625" style="16" customWidth="1"/>
    <col min="13319" max="13319" width="8.7109375" style="16" customWidth="1"/>
    <col min="13320" max="13320" width="4.140625" style="16" customWidth="1"/>
    <col min="13321" max="13321" width="12.85546875" style="16" customWidth="1"/>
    <col min="13322" max="13322" width="10.7109375" style="16" customWidth="1"/>
    <col min="13323" max="13323" width="8.28515625" style="16" customWidth="1"/>
    <col min="13324" max="13324" width="8.7109375" style="16" customWidth="1"/>
    <col min="13325" max="13325" width="10.7109375" style="16" customWidth="1"/>
    <col min="13326" max="13326" width="8.28515625" style="16" customWidth="1"/>
    <col min="13327" max="13327" width="8.7109375" style="16" customWidth="1"/>
    <col min="13328" max="13328" width="9.140625" style="16"/>
    <col min="13329" max="13329" width="9.28515625" style="16" bestFit="1" customWidth="1"/>
    <col min="13330" max="13330" width="11.85546875" style="16" bestFit="1" customWidth="1"/>
    <col min="13331" max="13331" width="17.5703125" style="16" bestFit="1" customWidth="1"/>
    <col min="13332" max="13333" width="14.5703125" style="16" bestFit="1" customWidth="1"/>
    <col min="13334" max="13334" width="13.42578125" style="16" bestFit="1" customWidth="1"/>
    <col min="13335" max="13335" width="11.7109375" style="16" bestFit="1" customWidth="1"/>
    <col min="13336" max="13336" width="13.42578125" style="16" bestFit="1" customWidth="1"/>
    <col min="13337" max="13568" width="9.140625" style="16"/>
    <col min="13569" max="13569" width="12.85546875" style="16" customWidth="1"/>
    <col min="13570" max="13570" width="10.7109375" style="16" customWidth="1"/>
    <col min="13571" max="13571" width="8.28515625" style="16" customWidth="1"/>
    <col min="13572" max="13572" width="8.7109375" style="16" customWidth="1"/>
    <col min="13573" max="13573" width="10.7109375" style="16" customWidth="1"/>
    <col min="13574" max="13574" width="8.28515625" style="16" customWidth="1"/>
    <col min="13575" max="13575" width="8.7109375" style="16" customWidth="1"/>
    <col min="13576" max="13576" width="4.140625" style="16" customWidth="1"/>
    <col min="13577" max="13577" width="12.85546875" style="16" customWidth="1"/>
    <col min="13578" max="13578" width="10.7109375" style="16" customWidth="1"/>
    <col min="13579" max="13579" width="8.28515625" style="16" customWidth="1"/>
    <col min="13580" max="13580" width="8.7109375" style="16" customWidth="1"/>
    <col min="13581" max="13581" width="10.7109375" style="16" customWidth="1"/>
    <col min="13582" max="13582" width="8.28515625" style="16" customWidth="1"/>
    <col min="13583" max="13583" width="8.7109375" style="16" customWidth="1"/>
    <col min="13584" max="13584" width="9.140625" style="16"/>
    <col min="13585" max="13585" width="9.28515625" style="16" bestFit="1" customWidth="1"/>
    <col min="13586" max="13586" width="11.85546875" style="16" bestFit="1" customWidth="1"/>
    <col min="13587" max="13587" width="17.5703125" style="16" bestFit="1" customWidth="1"/>
    <col min="13588" max="13589" width="14.5703125" style="16" bestFit="1" customWidth="1"/>
    <col min="13590" max="13590" width="13.42578125" style="16" bestFit="1" customWidth="1"/>
    <col min="13591" max="13591" width="11.7109375" style="16" bestFit="1" customWidth="1"/>
    <col min="13592" max="13592" width="13.42578125" style="16" bestFit="1" customWidth="1"/>
    <col min="13593" max="13824" width="9.140625" style="16"/>
    <col min="13825" max="13825" width="12.85546875" style="16" customWidth="1"/>
    <col min="13826" max="13826" width="10.7109375" style="16" customWidth="1"/>
    <col min="13827" max="13827" width="8.28515625" style="16" customWidth="1"/>
    <col min="13828" max="13828" width="8.7109375" style="16" customWidth="1"/>
    <col min="13829" max="13829" width="10.7109375" style="16" customWidth="1"/>
    <col min="13830" max="13830" width="8.28515625" style="16" customWidth="1"/>
    <col min="13831" max="13831" width="8.7109375" style="16" customWidth="1"/>
    <col min="13832" max="13832" width="4.140625" style="16" customWidth="1"/>
    <col min="13833" max="13833" width="12.85546875" style="16" customWidth="1"/>
    <col min="13834" max="13834" width="10.7109375" style="16" customWidth="1"/>
    <col min="13835" max="13835" width="8.28515625" style="16" customWidth="1"/>
    <col min="13836" max="13836" width="8.7109375" style="16" customWidth="1"/>
    <col min="13837" max="13837" width="10.7109375" style="16" customWidth="1"/>
    <col min="13838" max="13838" width="8.28515625" style="16" customWidth="1"/>
    <col min="13839" max="13839" width="8.7109375" style="16" customWidth="1"/>
    <col min="13840" max="13840" width="9.140625" style="16"/>
    <col min="13841" max="13841" width="9.28515625" style="16" bestFit="1" customWidth="1"/>
    <col min="13842" max="13842" width="11.85546875" style="16" bestFit="1" customWidth="1"/>
    <col min="13843" max="13843" width="17.5703125" style="16" bestFit="1" customWidth="1"/>
    <col min="13844" max="13845" width="14.5703125" style="16" bestFit="1" customWidth="1"/>
    <col min="13846" max="13846" width="13.42578125" style="16" bestFit="1" customWidth="1"/>
    <col min="13847" max="13847" width="11.7109375" style="16" bestFit="1" customWidth="1"/>
    <col min="13848" max="13848" width="13.42578125" style="16" bestFit="1" customWidth="1"/>
    <col min="13849" max="14080" width="9.140625" style="16"/>
    <col min="14081" max="14081" width="12.85546875" style="16" customWidth="1"/>
    <col min="14082" max="14082" width="10.7109375" style="16" customWidth="1"/>
    <col min="14083" max="14083" width="8.28515625" style="16" customWidth="1"/>
    <col min="14084" max="14084" width="8.7109375" style="16" customWidth="1"/>
    <col min="14085" max="14085" width="10.7109375" style="16" customWidth="1"/>
    <col min="14086" max="14086" width="8.28515625" style="16" customWidth="1"/>
    <col min="14087" max="14087" width="8.7109375" style="16" customWidth="1"/>
    <col min="14088" max="14088" width="4.140625" style="16" customWidth="1"/>
    <col min="14089" max="14089" width="12.85546875" style="16" customWidth="1"/>
    <col min="14090" max="14090" width="10.7109375" style="16" customWidth="1"/>
    <col min="14091" max="14091" width="8.28515625" style="16" customWidth="1"/>
    <col min="14092" max="14092" width="8.7109375" style="16" customWidth="1"/>
    <col min="14093" max="14093" width="10.7109375" style="16" customWidth="1"/>
    <col min="14094" max="14094" width="8.28515625" style="16" customWidth="1"/>
    <col min="14095" max="14095" width="8.7109375" style="16" customWidth="1"/>
    <col min="14096" max="14096" width="9.140625" style="16"/>
    <col min="14097" max="14097" width="9.28515625" style="16" bestFit="1" customWidth="1"/>
    <col min="14098" max="14098" width="11.85546875" style="16" bestFit="1" customWidth="1"/>
    <col min="14099" max="14099" width="17.5703125" style="16" bestFit="1" customWidth="1"/>
    <col min="14100" max="14101" width="14.5703125" style="16" bestFit="1" customWidth="1"/>
    <col min="14102" max="14102" width="13.42578125" style="16" bestFit="1" customWidth="1"/>
    <col min="14103" max="14103" width="11.7109375" style="16" bestFit="1" customWidth="1"/>
    <col min="14104" max="14104" width="13.42578125" style="16" bestFit="1" customWidth="1"/>
    <col min="14105" max="14336" width="9.140625" style="16"/>
    <col min="14337" max="14337" width="12.85546875" style="16" customWidth="1"/>
    <col min="14338" max="14338" width="10.7109375" style="16" customWidth="1"/>
    <col min="14339" max="14339" width="8.28515625" style="16" customWidth="1"/>
    <col min="14340" max="14340" width="8.7109375" style="16" customWidth="1"/>
    <col min="14341" max="14341" width="10.7109375" style="16" customWidth="1"/>
    <col min="14342" max="14342" width="8.28515625" style="16" customWidth="1"/>
    <col min="14343" max="14343" width="8.7109375" style="16" customWidth="1"/>
    <col min="14344" max="14344" width="4.140625" style="16" customWidth="1"/>
    <col min="14345" max="14345" width="12.85546875" style="16" customWidth="1"/>
    <col min="14346" max="14346" width="10.7109375" style="16" customWidth="1"/>
    <col min="14347" max="14347" width="8.28515625" style="16" customWidth="1"/>
    <col min="14348" max="14348" width="8.7109375" style="16" customWidth="1"/>
    <col min="14349" max="14349" width="10.7109375" style="16" customWidth="1"/>
    <col min="14350" max="14350" width="8.28515625" style="16" customWidth="1"/>
    <col min="14351" max="14351" width="8.7109375" style="16" customWidth="1"/>
    <col min="14352" max="14352" width="9.140625" style="16"/>
    <col min="14353" max="14353" width="9.28515625" style="16" bestFit="1" customWidth="1"/>
    <col min="14354" max="14354" width="11.85546875" style="16" bestFit="1" customWidth="1"/>
    <col min="14355" max="14355" width="17.5703125" style="16" bestFit="1" customWidth="1"/>
    <col min="14356" max="14357" width="14.5703125" style="16" bestFit="1" customWidth="1"/>
    <col min="14358" max="14358" width="13.42578125" style="16" bestFit="1" customWidth="1"/>
    <col min="14359" max="14359" width="11.7109375" style="16" bestFit="1" customWidth="1"/>
    <col min="14360" max="14360" width="13.42578125" style="16" bestFit="1" customWidth="1"/>
    <col min="14361" max="14592" width="9.140625" style="16"/>
    <col min="14593" max="14593" width="12.85546875" style="16" customWidth="1"/>
    <col min="14594" max="14594" width="10.7109375" style="16" customWidth="1"/>
    <col min="14595" max="14595" width="8.28515625" style="16" customWidth="1"/>
    <col min="14596" max="14596" width="8.7109375" style="16" customWidth="1"/>
    <col min="14597" max="14597" width="10.7109375" style="16" customWidth="1"/>
    <col min="14598" max="14598" width="8.28515625" style="16" customWidth="1"/>
    <col min="14599" max="14599" width="8.7109375" style="16" customWidth="1"/>
    <col min="14600" max="14600" width="4.140625" style="16" customWidth="1"/>
    <col min="14601" max="14601" width="12.85546875" style="16" customWidth="1"/>
    <col min="14602" max="14602" width="10.7109375" style="16" customWidth="1"/>
    <col min="14603" max="14603" width="8.28515625" style="16" customWidth="1"/>
    <col min="14604" max="14604" width="8.7109375" style="16" customWidth="1"/>
    <col min="14605" max="14605" width="10.7109375" style="16" customWidth="1"/>
    <col min="14606" max="14606" width="8.28515625" style="16" customWidth="1"/>
    <col min="14607" max="14607" width="8.7109375" style="16" customWidth="1"/>
    <col min="14608" max="14608" width="9.140625" style="16"/>
    <col min="14609" max="14609" width="9.28515625" style="16" bestFit="1" customWidth="1"/>
    <col min="14610" max="14610" width="11.85546875" style="16" bestFit="1" customWidth="1"/>
    <col min="14611" max="14611" width="17.5703125" style="16" bestFit="1" customWidth="1"/>
    <col min="14612" max="14613" width="14.5703125" style="16" bestFit="1" customWidth="1"/>
    <col min="14614" max="14614" width="13.42578125" style="16" bestFit="1" customWidth="1"/>
    <col min="14615" max="14615" width="11.7109375" style="16" bestFit="1" customWidth="1"/>
    <col min="14616" max="14616" width="13.42578125" style="16" bestFit="1" customWidth="1"/>
    <col min="14617" max="14848" width="9.140625" style="16"/>
    <col min="14849" max="14849" width="12.85546875" style="16" customWidth="1"/>
    <col min="14850" max="14850" width="10.7109375" style="16" customWidth="1"/>
    <col min="14851" max="14851" width="8.28515625" style="16" customWidth="1"/>
    <col min="14852" max="14852" width="8.7109375" style="16" customWidth="1"/>
    <col min="14853" max="14853" width="10.7109375" style="16" customWidth="1"/>
    <col min="14854" max="14854" width="8.28515625" style="16" customWidth="1"/>
    <col min="14855" max="14855" width="8.7109375" style="16" customWidth="1"/>
    <col min="14856" max="14856" width="4.140625" style="16" customWidth="1"/>
    <col min="14857" max="14857" width="12.85546875" style="16" customWidth="1"/>
    <col min="14858" max="14858" width="10.7109375" style="16" customWidth="1"/>
    <col min="14859" max="14859" width="8.28515625" style="16" customWidth="1"/>
    <col min="14860" max="14860" width="8.7109375" style="16" customWidth="1"/>
    <col min="14861" max="14861" width="10.7109375" style="16" customWidth="1"/>
    <col min="14862" max="14862" width="8.28515625" style="16" customWidth="1"/>
    <col min="14863" max="14863" width="8.7109375" style="16" customWidth="1"/>
    <col min="14864" max="14864" width="9.140625" style="16"/>
    <col min="14865" max="14865" width="9.28515625" style="16" bestFit="1" customWidth="1"/>
    <col min="14866" max="14866" width="11.85546875" style="16" bestFit="1" customWidth="1"/>
    <col min="14867" max="14867" width="17.5703125" style="16" bestFit="1" customWidth="1"/>
    <col min="14868" max="14869" width="14.5703125" style="16" bestFit="1" customWidth="1"/>
    <col min="14870" max="14870" width="13.42578125" style="16" bestFit="1" customWidth="1"/>
    <col min="14871" max="14871" width="11.7109375" style="16" bestFit="1" customWidth="1"/>
    <col min="14872" max="14872" width="13.42578125" style="16" bestFit="1" customWidth="1"/>
    <col min="14873" max="15104" width="9.140625" style="16"/>
    <col min="15105" max="15105" width="12.85546875" style="16" customWidth="1"/>
    <col min="15106" max="15106" width="10.7109375" style="16" customWidth="1"/>
    <col min="15107" max="15107" width="8.28515625" style="16" customWidth="1"/>
    <col min="15108" max="15108" width="8.7109375" style="16" customWidth="1"/>
    <col min="15109" max="15109" width="10.7109375" style="16" customWidth="1"/>
    <col min="15110" max="15110" width="8.28515625" style="16" customWidth="1"/>
    <col min="15111" max="15111" width="8.7109375" style="16" customWidth="1"/>
    <col min="15112" max="15112" width="4.140625" style="16" customWidth="1"/>
    <col min="15113" max="15113" width="12.85546875" style="16" customWidth="1"/>
    <col min="15114" max="15114" width="10.7109375" style="16" customWidth="1"/>
    <col min="15115" max="15115" width="8.28515625" style="16" customWidth="1"/>
    <col min="15116" max="15116" width="8.7109375" style="16" customWidth="1"/>
    <col min="15117" max="15117" width="10.7109375" style="16" customWidth="1"/>
    <col min="15118" max="15118" width="8.28515625" style="16" customWidth="1"/>
    <col min="15119" max="15119" width="8.7109375" style="16" customWidth="1"/>
    <col min="15120" max="15120" width="9.140625" style="16"/>
    <col min="15121" max="15121" width="9.28515625" style="16" bestFit="1" customWidth="1"/>
    <col min="15122" max="15122" width="11.85546875" style="16" bestFit="1" customWidth="1"/>
    <col min="15123" max="15123" width="17.5703125" style="16" bestFit="1" customWidth="1"/>
    <col min="15124" max="15125" width="14.5703125" style="16" bestFit="1" customWidth="1"/>
    <col min="15126" max="15126" width="13.42578125" style="16" bestFit="1" customWidth="1"/>
    <col min="15127" max="15127" width="11.7109375" style="16" bestFit="1" customWidth="1"/>
    <col min="15128" max="15128" width="13.42578125" style="16" bestFit="1" customWidth="1"/>
    <col min="15129" max="15360" width="9.140625" style="16"/>
    <col min="15361" max="15361" width="12.85546875" style="16" customWidth="1"/>
    <col min="15362" max="15362" width="10.7109375" style="16" customWidth="1"/>
    <col min="15363" max="15363" width="8.28515625" style="16" customWidth="1"/>
    <col min="15364" max="15364" width="8.7109375" style="16" customWidth="1"/>
    <col min="15365" max="15365" width="10.7109375" style="16" customWidth="1"/>
    <col min="15366" max="15366" width="8.28515625" style="16" customWidth="1"/>
    <col min="15367" max="15367" width="8.7109375" style="16" customWidth="1"/>
    <col min="15368" max="15368" width="4.140625" style="16" customWidth="1"/>
    <col min="15369" max="15369" width="12.85546875" style="16" customWidth="1"/>
    <col min="15370" max="15370" width="10.7109375" style="16" customWidth="1"/>
    <col min="15371" max="15371" width="8.28515625" style="16" customWidth="1"/>
    <col min="15372" max="15372" width="8.7109375" style="16" customWidth="1"/>
    <col min="15373" max="15373" width="10.7109375" style="16" customWidth="1"/>
    <col min="15374" max="15374" width="8.28515625" style="16" customWidth="1"/>
    <col min="15375" max="15375" width="8.7109375" style="16" customWidth="1"/>
    <col min="15376" max="15376" width="9.140625" style="16"/>
    <col min="15377" max="15377" width="9.28515625" style="16" bestFit="1" customWidth="1"/>
    <col min="15378" max="15378" width="11.85546875" style="16" bestFit="1" customWidth="1"/>
    <col min="15379" max="15379" width="17.5703125" style="16" bestFit="1" customWidth="1"/>
    <col min="15380" max="15381" width="14.5703125" style="16" bestFit="1" customWidth="1"/>
    <col min="15382" max="15382" width="13.42578125" style="16" bestFit="1" customWidth="1"/>
    <col min="15383" max="15383" width="11.7109375" style="16" bestFit="1" customWidth="1"/>
    <col min="15384" max="15384" width="13.42578125" style="16" bestFit="1" customWidth="1"/>
    <col min="15385" max="15616" width="9.140625" style="16"/>
    <col min="15617" max="15617" width="12.85546875" style="16" customWidth="1"/>
    <col min="15618" max="15618" width="10.7109375" style="16" customWidth="1"/>
    <col min="15619" max="15619" width="8.28515625" style="16" customWidth="1"/>
    <col min="15620" max="15620" width="8.7109375" style="16" customWidth="1"/>
    <col min="15621" max="15621" width="10.7109375" style="16" customWidth="1"/>
    <col min="15622" max="15622" width="8.28515625" style="16" customWidth="1"/>
    <col min="15623" max="15623" width="8.7109375" style="16" customWidth="1"/>
    <col min="15624" max="15624" width="4.140625" style="16" customWidth="1"/>
    <col min="15625" max="15625" width="12.85546875" style="16" customWidth="1"/>
    <col min="15626" max="15626" width="10.7109375" style="16" customWidth="1"/>
    <col min="15627" max="15627" width="8.28515625" style="16" customWidth="1"/>
    <col min="15628" max="15628" width="8.7109375" style="16" customWidth="1"/>
    <col min="15629" max="15629" width="10.7109375" style="16" customWidth="1"/>
    <col min="15630" max="15630" width="8.28515625" style="16" customWidth="1"/>
    <col min="15631" max="15631" width="8.7109375" style="16" customWidth="1"/>
    <col min="15632" max="15632" width="9.140625" style="16"/>
    <col min="15633" max="15633" width="9.28515625" style="16" bestFit="1" customWidth="1"/>
    <col min="15634" max="15634" width="11.85546875" style="16" bestFit="1" customWidth="1"/>
    <col min="15635" max="15635" width="17.5703125" style="16" bestFit="1" customWidth="1"/>
    <col min="15636" max="15637" width="14.5703125" style="16" bestFit="1" customWidth="1"/>
    <col min="15638" max="15638" width="13.42578125" style="16" bestFit="1" customWidth="1"/>
    <col min="15639" max="15639" width="11.7109375" style="16" bestFit="1" customWidth="1"/>
    <col min="15640" max="15640" width="13.42578125" style="16" bestFit="1" customWidth="1"/>
    <col min="15641" max="15872" width="9.140625" style="16"/>
    <col min="15873" max="15873" width="12.85546875" style="16" customWidth="1"/>
    <col min="15874" max="15874" width="10.7109375" style="16" customWidth="1"/>
    <col min="15875" max="15875" width="8.28515625" style="16" customWidth="1"/>
    <col min="15876" max="15876" width="8.7109375" style="16" customWidth="1"/>
    <col min="15877" max="15877" width="10.7109375" style="16" customWidth="1"/>
    <col min="15878" max="15878" width="8.28515625" style="16" customWidth="1"/>
    <col min="15879" max="15879" width="8.7109375" style="16" customWidth="1"/>
    <col min="15880" max="15880" width="4.140625" style="16" customWidth="1"/>
    <col min="15881" max="15881" width="12.85546875" style="16" customWidth="1"/>
    <col min="15882" max="15882" width="10.7109375" style="16" customWidth="1"/>
    <col min="15883" max="15883" width="8.28515625" style="16" customWidth="1"/>
    <col min="15884" max="15884" width="8.7109375" style="16" customWidth="1"/>
    <col min="15885" max="15885" width="10.7109375" style="16" customWidth="1"/>
    <col min="15886" max="15886" width="8.28515625" style="16" customWidth="1"/>
    <col min="15887" max="15887" width="8.7109375" style="16" customWidth="1"/>
    <col min="15888" max="15888" width="9.140625" style="16"/>
    <col min="15889" max="15889" width="9.28515625" style="16" bestFit="1" customWidth="1"/>
    <col min="15890" max="15890" width="11.85546875" style="16" bestFit="1" customWidth="1"/>
    <col min="15891" max="15891" width="17.5703125" style="16" bestFit="1" customWidth="1"/>
    <col min="15892" max="15893" width="14.5703125" style="16" bestFit="1" customWidth="1"/>
    <col min="15894" max="15894" width="13.42578125" style="16" bestFit="1" customWidth="1"/>
    <col min="15895" max="15895" width="11.7109375" style="16" bestFit="1" customWidth="1"/>
    <col min="15896" max="15896" width="13.42578125" style="16" bestFit="1" customWidth="1"/>
    <col min="15897" max="16128" width="9.140625" style="16"/>
    <col min="16129" max="16129" width="12.85546875" style="16" customWidth="1"/>
    <col min="16130" max="16130" width="10.7109375" style="16" customWidth="1"/>
    <col min="16131" max="16131" width="8.28515625" style="16" customWidth="1"/>
    <col min="16132" max="16132" width="8.7109375" style="16" customWidth="1"/>
    <col min="16133" max="16133" width="10.7109375" style="16" customWidth="1"/>
    <col min="16134" max="16134" width="8.28515625" style="16" customWidth="1"/>
    <col min="16135" max="16135" width="8.7109375" style="16" customWidth="1"/>
    <col min="16136" max="16136" width="4.140625" style="16" customWidth="1"/>
    <col min="16137" max="16137" width="12.85546875" style="16" customWidth="1"/>
    <col min="16138" max="16138" width="10.7109375" style="16" customWidth="1"/>
    <col min="16139" max="16139" width="8.28515625" style="16" customWidth="1"/>
    <col min="16140" max="16140" width="8.7109375" style="16" customWidth="1"/>
    <col min="16141" max="16141" width="10.7109375" style="16" customWidth="1"/>
    <col min="16142" max="16142" width="8.28515625" style="16" customWidth="1"/>
    <col min="16143" max="16143" width="8.7109375" style="16" customWidth="1"/>
    <col min="16144" max="16144" width="9.140625" style="16"/>
    <col min="16145" max="16145" width="9.28515625" style="16" bestFit="1" customWidth="1"/>
    <col min="16146" max="16146" width="11.85546875" style="16" bestFit="1" customWidth="1"/>
    <col min="16147" max="16147" width="17.5703125" style="16" bestFit="1" customWidth="1"/>
    <col min="16148" max="16149" width="14.5703125" style="16" bestFit="1" customWidth="1"/>
    <col min="16150" max="16150" width="13.42578125" style="16" bestFit="1" customWidth="1"/>
    <col min="16151" max="16151" width="11.7109375" style="16" bestFit="1" customWidth="1"/>
    <col min="16152" max="16152" width="13.42578125" style="16" bestFit="1" customWidth="1"/>
    <col min="16153" max="16384" width="9.140625" style="16"/>
  </cols>
  <sheetData>
    <row r="1" spans="1:60" ht="18" customHeight="1" x14ac:dyDescent="0.2">
      <c r="A1" s="10" t="s">
        <v>592</v>
      </c>
      <c r="I1" s="44"/>
      <c r="J1" s="44"/>
      <c r="K1" s="44"/>
      <c r="L1" s="44"/>
      <c r="M1" s="44"/>
      <c r="N1" s="44"/>
      <c r="O1" s="44"/>
      <c r="P1" s="136"/>
      <c r="Q1" s="136"/>
      <c r="R1" s="136"/>
      <c r="W1" s="456"/>
      <c r="Y1" s="709" t="s">
        <v>89</v>
      </c>
      <c r="Z1" s="710" t="s">
        <v>90</v>
      </c>
      <c r="AA1" s="710" t="s">
        <v>91</v>
      </c>
      <c r="AB1" s="710" t="s">
        <v>92</v>
      </c>
      <c r="AC1" s="710" t="s">
        <v>90</v>
      </c>
      <c r="AD1" s="710" t="s">
        <v>91</v>
      </c>
      <c r="AE1" s="710" t="s">
        <v>92</v>
      </c>
      <c r="AL1" s="413"/>
      <c r="AM1" s="413"/>
      <c r="AN1" s="413"/>
      <c r="AO1" s="413"/>
      <c r="AP1" s="413"/>
      <c r="AQ1" s="413"/>
      <c r="AR1" s="413"/>
      <c r="AV1" s="136"/>
      <c r="AW1" s="136"/>
      <c r="AX1" s="136"/>
      <c r="AY1" s="136"/>
      <c r="AZ1" s="136"/>
      <c r="BA1" s="136"/>
      <c r="BB1" s="136"/>
      <c r="BC1" s="413"/>
      <c r="BD1" s="413"/>
      <c r="BE1" s="413"/>
      <c r="BF1" s="413"/>
      <c r="BG1" s="413"/>
      <c r="BH1" s="413"/>
    </row>
    <row r="2" spans="1:60" ht="5.0999999999999996" customHeight="1" x14ac:dyDescent="0.2">
      <c r="H2" s="96"/>
      <c r="I2" s="44"/>
      <c r="J2" s="44"/>
      <c r="K2" s="44"/>
      <c r="L2" s="44"/>
      <c r="M2" s="44"/>
      <c r="N2" s="44"/>
      <c r="O2" s="44"/>
      <c r="P2" s="136"/>
      <c r="Q2" s="136"/>
      <c r="R2" s="136"/>
      <c r="W2" s="456"/>
      <c r="Y2" s="709"/>
      <c r="Z2" s="710"/>
      <c r="AA2" s="710"/>
      <c r="AB2" s="710"/>
      <c r="AC2" s="710"/>
      <c r="AD2" s="710"/>
      <c r="AE2" s="710"/>
      <c r="AL2" s="413"/>
      <c r="AM2" s="413"/>
      <c r="AN2" s="413"/>
      <c r="AO2" s="413"/>
      <c r="AP2" s="413"/>
      <c r="AQ2" s="413"/>
      <c r="AR2" s="413"/>
      <c r="AV2" s="136"/>
      <c r="AW2" s="136"/>
      <c r="AX2" s="136"/>
      <c r="AY2" s="136"/>
      <c r="AZ2" s="136"/>
      <c r="BA2" s="136"/>
      <c r="BB2" s="136"/>
      <c r="BC2" s="413"/>
      <c r="BD2" s="413"/>
      <c r="BE2" s="413"/>
      <c r="BF2" s="413"/>
      <c r="BG2" s="413"/>
      <c r="BH2" s="413"/>
    </row>
    <row r="3" spans="1:60" ht="12.75" customHeight="1" thickBot="1" x14ac:dyDescent="0.25">
      <c r="A3" s="796" t="s">
        <v>4</v>
      </c>
      <c r="B3" s="796"/>
      <c r="C3" s="796"/>
      <c r="D3" s="796"/>
      <c r="E3" s="796"/>
      <c r="F3" s="796"/>
      <c r="G3" s="796"/>
      <c r="I3" s="794" t="s">
        <v>5</v>
      </c>
      <c r="J3" s="794"/>
      <c r="K3" s="794"/>
      <c r="L3" s="794"/>
      <c r="M3" s="794"/>
      <c r="N3" s="794"/>
      <c r="O3" s="794"/>
      <c r="P3" s="413"/>
      <c r="Q3" s="415">
        <v>18</v>
      </c>
      <c r="R3" s="416">
        <f>196+32254</f>
        <v>32450</v>
      </c>
      <c r="S3" s="711">
        <f>133+23429</f>
        <v>23562</v>
      </c>
      <c r="T3" s="711">
        <f>121+22237</f>
        <v>22358</v>
      </c>
      <c r="U3" s="712">
        <f>1+495</f>
        <v>496</v>
      </c>
      <c r="V3" s="712">
        <f>2+225</f>
        <v>227</v>
      </c>
      <c r="W3" s="712">
        <f>2+181</f>
        <v>183</v>
      </c>
      <c r="AK3" s="136"/>
      <c r="AU3" s="413"/>
      <c r="BA3" s="16"/>
    </row>
    <row r="4" spans="1:60" ht="39" thickTop="1" x14ac:dyDescent="0.2">
      <c r="A4" s="417" t="s">
        <v>93</v>
      </c>
      <c r="B4" s="418" t="s">
        <v>94</v>
      </c>
      <c r="C4" s="419" t="s">
        <v>95</v>
      </c>
      <c r="D4" s="420" t="s">
        <v>96</v>
      </c>
      <c r="E4" s="421" t="s">
        <v>94</v>
      </c>
      <c r="F4" s="419" t="s">
        <v>95</v>
      </c>
      <c r="G4" s="422" t="s">
        <v>96</v>
      </c>
      <c r="I4" s="417" t="s">
        <v>97</v>
      </c>
      <c r="J4" s="418" t="s">
        <v>94</v>
      </c>
      <c r="K4" s="419" t="s">
        <v>95</v>
      </c>
      <c r="L4" s="420" t="s">
        <v>96</v>
      </c>
      <c r="M4" s="421" t="s">
        <v>94</v>
      </c>
      <c r="N4" s="419" t="s">
        <v>95</v>
      </c>
      <c r="O4" s="422" t="s">
        <v>96</v>
      </c>
      <c r="P4" s="413"/>
      <c r="Q4" s="415">
        <v>19</v>
      </c>
      <c r="R4" s="416">
        <v>24051</v>
      </c>
      <c r="S4" s="711">
        <v>15139</v>
      </c>
      <c r="T4" s="711">
        <v>14234</v>
      </c>
      <c r="U4" s="712">
        <v>1003</v>
      </c>
      <c r="V4" s="712">
        <v>471</v>
      </c>
      <c r="W4" s="712">
        <v>404</v>
      </c>
      <c r="AK4" s="136"/>
      <c r="AU4" s="413"/>
      <c r="BA4" s="16"/>
    </row>
    <row r="5" spans="1:60" ht="13.5" thickBot="1" x14ac:dyDescent="0.25">
      <c r="A5" s="423"/>
      <c r="B5" s="424" t="s">
        <v>98</v>
      </c>
      <c r="C5" s="425"/>
      <c r="D5" s="426"/>
      <c r="E5" s="427" t="s">
        <v>99</v>
      </c>
      <c r="F5" s="425"/>
      <c r="G5" s="428"/>
      <c r="I5" s="423"/>
      <c r="J5" s="424" t="s">
        <v>98</v>
      </c>
      <c r="K5" s="425"/>
      <c r="L5" s="426"/>
      <c r="M5" s="427" t="s">
        <v>99</v>
      </c>
      <c r="N5" s="425"/>
      <c r="O5" s="428"/>
      <c r="P5" s="413"/>
      <c r="Q5" s="415">
        <v>20</v>
      </c>
      <c r="R5" s="416">
        <v>12424</v>
      </c>
      <c r="S5" s="711">
        <v>6574</v>
      </c>
      <c r="T5" s="711">
        <v>6167</v>
      </c>
      <c r="U5" s="712">
        <v>1331</v>
      </c>
      <c r="V5" s="712">
        <v>571</v>
      </c>
      <c r="W5" s="712">
        <v>516</v>
      </c>
      <c r="AK5" s="136"/>
      <c r="AU5" s="413"/>
      <c r="BA5" s="16"/>
    </row>
    <row r="6" spans="1:60" ht="13.5" thickTop="1" x14ac:dyDescent="0.2">
      <c r="A6" s="429">
        <v>18</v>
      </c>
      <c r="B6" s="730">
        <v>0.35840116632243957</v>
      </c>
      <c r="C6" s="731">
        <v>0.43103322113273818</v>
      </c>
      <c r="D6" s="732">
        <v>0.43556525296604393</v>
      </c>
      <c r="E6" s="733">
        <v>2.7766892459273357E-2</v>
      </c>
      <c r="F6" s="731">
        <v>3.2746682054241201E-2</v>
      </c>
      <c r="G6" s="734">
        <v>2.8197226502311247E-2</v>
      </c>
      <c r="I6" s="429">
        <v>18</v>
      </c>
      <c r="J6" s="730">
        <v>0.21968901298767834</v>
      </c>
      <c r="K6" s="731">
        <v>0.27209226770630279</v>
      </c>
      <c r="L6" s="732">
        <v>0.27415458937198067</v>
      </c>
      <c r="M6" s="733">
        <v>2.8131008196444835E-2</v>
      </c>
      <c r="N6" s="731">
        <v>2.2219663826847803E-2</v>
      </c>
      <c r="O6" s="734">
        <v>1.8994950709305122E-2</v>
      </c>
      <c r="P6" s="413"/>
      <c r="Q6" s="415">
        <v>21</v>
      </c>
      <c r="R6" s="416">
        <v>7341</v>
      </c>
      <c r="S6" s="711">
        <v>3385</v>
      </c>
      <c r="T6" s="711">
        <v>3163</v>
      </c>
      <c r="U6" s="712">
        <v>1558</v>
      </c>
      <c r="V6" s="712">
        <v>643</v>
      </c>
      <c r="W6" s="712">
        <v>602</v>
      </c>
      <c r="AK6" s="136"/>
      <c r="AU6" s="413"/>
      <c r="BA6" s="16"/>
    </row>
    <row r="7" spans="1:60" x14ac:dyDescent="0.2">
      <c r="A7" s="431">
        <v>19</v>
      </c>
      <c r="B7" s="735">
        <v>0.26563656244132494</v>
      </c>
      <c r="C7" s="736">
        <v>0.27694643641153227</v>
      </c>
      <c r="D7" s="737">
        <v>0.27729831875474859</v>
      </c>
      <c r="E7" s="753">
        <v>5.6149582936796734E-2</v>
      </c>
      <c r="F7" s="736">
        <v>6.794575879976919E-2</v>
      </c>
      <c r="G7" s="739">
        <v>6.2249614791987672E-2</v>
      </c>
      <c r="I7" s="431">
        <v>19</v>
      </c>
      <c r="J7" s="735">
        <v>0.26075261930988547</v>
      </c>
      <c r="K7" s="736">
        <v>0.27718215291314707</v>
      </c>
      <c r="L7" s="737">
        <v>0.27828333895067969</v>
      </c>
      <c r="M7" s="753">
        <v>5.4508044658818769E-2</v>
      </c>
      <c r="N7" s="736">
        <v>4.9965461662445317E-2</v>
      </c>
      <c r="O7" s="739">
        <v>4.460206780476076E-2</v>
      </c>
      <c r="P7" s="413"/>
      <c r="Q7" s="415">
        <v>22</v>
      </c>
      <c r="R7" s="416">
        <v>4644</v>
      </c>
      <c r="S7" s="711">
        <v>2060</v>
      </c>
      <c r="T7" s="711">
        <v>1894</v>
      </c>
      <c r="U7" s="712">
        <v>1591</v>
      </c>
      <c r="V7" s="712">
        <v>622</v>
      </c>
      <c r="W7" s="712">
        <v>2581</v>
      </c>
      <c r="AK7" s="136"/>
      <c r="AU7" s="413"/>
      <c r="BA7" s="16"/>
    </row>
    <row r="8" spans="1:60" x14ac:dyDescent="0.2">
      <c r="A8" s="431">
        <v>20</v>
      </c>
      <c r="B8" s="735">
        <v>0.13721960216918302</v>
      </c>
      <c r="C8" s="736">
        <v>0.12026196399824382</v>
      </c>
      <c r="D8" s="737">
        <v>0.12014182462839219</v>
      </c>
      <c r="E8" s="753">
        <v>7.4511560208251698E-2</v>
      </c>
      <c r="F8" s="736">
        <v>8.2371609924985573E-2</v>
      </c>
      <c r="G8" s="739">
        <v>7.950693374422188E-2</v>
      </c>
      <c r="I8" s="431">
        <v>20</v>
      </c>
      <c r="J8" s="735">
        <v>0.17201629223557138</v>
      </c>
      <c r="K8" s="736">
        <v>0.16171215074723846</v>
      </c>
      <c r="L8" s="737">
        <v>0.16228513650151669</v>
      </c>
      <c r="M8" s="753">
        <v>7.7781900360913411E-2</v>
      </c>
      <c r="N8" s="736">
        <v>7.057333640340778E-2</v>
      </c>
      <c r="O8" s="739">
        <v>6.816542438086079E-2</v>
      </c>
      <c r="P8" s="413"/>
      <c r="Q8" s="415">
        <v>23</v>
      </c>
      <c r="R8" s="416">
        <v>3046</v>
      </c>
      <c r="S8" s="711">
        <v>1368</v>
      </c>
      <c r="T8" s="711">
        <v>1206</v>
      </c>
      <c r="U8" s="712">
        <v>1606</v>
      </c>
      <c r="V8" s="712">
        <v>607</v>
      </c>
      <c r="W8" s="712">
        <v>580</v>
      </c>
      <c r="AK8" s="136"/>
      <c r="AU8" s="413"/>
      <c r="BA8" s="16"/>
    </row>
    <row r="9" spans="1:60" x14ac:dyDescent="0.2">
      <c r="A9" s="431">
        <v>21</v>
      </c>
      <c r="B9" s="735">
        <v>8.1079290045393798E-2</v>
      </c>
      <c r="C9" s="736">
        <v>6.192375237816479E-2</v>
      </c>
      <c r="D9" s="737">
        <v>6.1619684011610915E-2</v>
      </c>
      <c r="E9" s="753">
        <v>8.7219392039411078E-2</v>
      </c>
      <c r="F9" s="736">
        <v>9.275822273514138E-2</v>
      </c>
      <c r="G9" s="739">
        <v>9.2758089368258856E-2</v>
      </c>
      <c r="I9" s="431">
        <v>21</v>
      </c>
      <c r="J9" s="735">
        <v>0.1189896764607936</v>
      </c>
      <c r="K9" s="736">
        <v>0.10921594108728612</v>
      </c>
      <c r="L9" s="737">
        <v>0.10897651949219189</v>
      </c>
      <c r="M9" s="753">
        <v>8.2639052855263601E-2</v>
      </c>
      <c r="N9" s="736">
        <v>7.9668431959475011E-2</v>
      </c>
      <c r="O9" s="739">
        <v>7.8624669391680696E-2</v>
      </c>
      <c r="P9" s="413"/>
      <c r="Q9" s="415">
        <v>24</v>
      </c>
      <c r="R9" s="416">
        <v>1877</v>
      </c>
      <c r="S9" s="711">
        <v>817</v>
      </c>
      <c r="T9" s="711">
        <v>711</v>
      </c>
      <c r="U9" s="712">
        <v>1444</v>
      </c>
      <c r="V9" s="712">
        <v>563</v>
      </c>
      <c r="W9" s="712">
        <v>526</v>
      </c>
      <c r="AK9" s="136"/>
      <c r="AU9" s="413"/>
      <c r="BA9" s="16"/>
    </row>
    <row r="10" spans="1:60" x14ac:dyDescent="0.2">
      <c r="A10" s="431">
        <v>22</v>
      </c>
      <c r="B10" s="735">
        <v>5.1291680012370083E-2</v>
      </c>
      <c r="C10" s="736">
        <v>3.7684765110493193E-2</v>
      </c>
      <c r="D10" s="737">
        <v>3.689778106797062E-2</v>
      </c>
      <c r="E10" s="753">
        <v>8.9066786094161118E-2</v>
      </c>
      <c r="F10" s="736">
        <v>8.9728793998845938E-2</v>
      </c>
      <c r="G10" s="739">
        <v>8.9522340000000006E-2</v>
      </c>
      <c r="I10" s="431">
        <v>22</v>
      </c>
      <c r="J10" s="735">
        <v>7.4275687168583654E-2</v>
      </c>
      <c r="K10" s="736">
        <v>6.4435780810049817E-2</v>
      </c>
      <c r="L10" s="737">
        <v>6.4093922031232445E-2</v>
      </c>
      <c r="M10" s="753">
        <v>8.9148986406719061E-2</v>
      </c>
      <c r="N10" s="736">
        <v>8.4273543633433104E-2</v>
      </c>
      <c r="O10" s="739">
        <v>8.4275066121663855E-2</v>
      </c>
      <c r="P10" s="413"/>
      <c r="Q10" s="415">
        <v>25</v>
      </c>
      <c r="R10" s="416">
        <v>1248</v>
      </c>
      <c r="S10" s="711">
        <v>510</v>
      </c>
      <c r="T10" s="711">
        <v>440</v>
      </c>
      <c r="U10" s="712">
        <v>1278</v>
      </c>
      <c r="V10" s="712">
        <v>524</v>
      </c>
      <c r="W10" s="712">
        <v>499</v>
      </c>
      <c r="AK10" s="136"/>
      <c r="AU10" s="413"/>
      <c r="BA10" s="16"/>
    </row>
    <row r="11" spans="1:60" x14ac:dyDescent="0.2">
      <c r="A11" s="431">
        <v>23</v>
      </c>
      <c r="B11" s="735">
        <v>3.3642217338001566E-2</v>
      </c>
      <c r="C11" s="736">
        <v>2.5025611005414897E-2</v>
      </c>
      <c r="D11" s="737">
        <v>2.3494574428707799E-2</v>
      </c>
      <c r="E11" s="753">
        <v>8.9906510664502046E-2</v>
      </c>
      <c r="F11" s="736">
        <v>8.7564916330063469E-2</v>
      </c>
      <c r="G11" s="739">
        <v>8.9368258859784278E-2</v>
      </c>
      <c r="I11" s="431">
        <v>23</v>
      </c>
      <c r="J11" s="735">
        <v>4.8838281630248226E-2</v>
      </c>
      <c r="K11" s="736">
        <v>4.2614251678579164E-2</v>
      </c>
      <c r="L11" s="737">
        <v>4.18773171553758E-2</v>
      </c>
      <c r="M11" s="753">
        <v>8.5708503389887683E-2</v>
      </c>
      <c r="N11" s="736">
        <v>8.8878655307391211E-2</v>
      </c>
      <c r="O11" s="739">
        <v>9.0286126472709782E-2</v>
      </c>
      <c r="P11" s="413"/>
      <c r="Q11" s="415">
        <v>26</v>
      </c>
      <c r="R11" s="416">
        <v>735</v>
      </c>
      <c r="S11" s="711">
        <v>275</v>
      </c>
      <c r="T11" s="711">
        <v>254</v>
      </c>
      <c r="U11" s="712">
        <v>1059</v>
      </c>
      <c r="V11" s="712">
        <v>383</v>
      </c>
      <c r="W11" s="712">
        <v>365</v>
      </c>
      <c r="AK11" s="136"/>
      <c r="AU11" s="413"/>
      <c r="BA11" s="16"/>
    </row>
    <row r="12" spans="1:60" x14ac:dyDescent="0.2">
      <c r="A12" s="431">
        <v>24</v>
      </c>
      <c r="B12" s="735">
        <v>2.0730939574336488E-2</v>
      </c>
      <c r="C12" s="736">
        <v>1.4945851017122787E-2</v>
      </c>
      <c r="D12" s="737">
        <v>1.385127895423818E-2</v>
      </c>
      <c r="E12" s="753">
        <v>8.0837485304820017E-2</v>
      </c>
      <c r="F12" s="736">
        <v>8.1217541834968265E-2</v>
      </c>
      <c r="G12" s="739">
        <v>8.1047765793528501E-2</v>
      </c>
      <c r="I12" s="431">
        <v>24</v>
      </c>
      <c r="J12" s="735">
        <v>3.1764736019673646E-2</v>
      </c>
      <c r="K12" s="736">
        <v>2.7696556205328134E-2</v>
      </c>
      <c r="L12" s="737">
        <v>2.6485788113695091E-2</v>
      </c>
      <c r="M12" s="753">
        <v>7.751205855567174E-2</v>
      </c>
      <c r="N12" s="736">
        <v>8.0359198710568736E-2</v>
      </c>
      <c r="O12" s="739">
        <v>8.1269535946140906E-2</v>
      </c>
      <c r="P12" s="413"/>
      <c r="Q12" s="415">
        <v>27</v>
      </c>
      <c r="R12" s="416">
        <v>534</v>
      </c>
      <c r="S12" s="711">
        <v>209</v>
      </c>
      <c r="T12" s="711">
        <v>192</v>
      </c>
      <c r="U12" s="712">
        <v>752</v>
      </c>
      <c r="V12" s="712">
        <v>274</v>
      </c>
      <c r="W12" s="712">
        <v>261</v>
      </c>
      <c r="AK12" s="136"/>
      <c r="AU12" s="413"/>
      <c r="BA12" s="16"/>
    </row>
    <row r="13" spans="1:60" x14ac:dyDescent="0.2">
      <c r="A13" s="431">
        <v>25</v>
      </c>
      <c r="B13" s="735">
        <v>1.3783810649319094E-2</v>
      </c>
      <c r="C13" s="736">
        <v>9.3297234011415191E-3</v>
      </c>
      <c r="D13" s="737">
        <v>8.5718181995285501E-3</v>
      </c>
      <c r="E13" s="753">
        <v>7.1544533393047074E-2</v>
      </c>
      <c r="F13" s="736">
        <v>7.5591459896133875E-2</v>
      </c>
      <c r="G13" s="739">
        <v>7.6887519260400619E-2</v>
      </c>
      <c r="I13" s="431">
        <v>25</v>
      </c>
      <c r="J13" s="735">
        <v>1.9648026231523938E-2</v>
      </c>
      <c r="K13" s="736">
        <v>1.5756985055230668E-2</v>
      </c>
      <c r="L13" s="737">
        <v>1.5363442309852825E-2</v>
      </c>
      <c r="M13" s="753">
        <v>6.9990218234559989E-2</v>
      </c>
      <c r="N13" s="736">
        <v>7.9323048583928163E-2</v>
      </c>
      <c r="O13" s="739">
        <v>8.0307766289973548E-2</v>
      </c>
      <c r="P13" s="413"/>
      <c r="Q13" s="415">
        <v>28</v>
      </c>
      <c r="R13" s="416">
        <v>374</v>
      </c>
      <c r="S13" s="711">
        <v>138</v>
      </c>
      <c r="T13" s="711">
        <v>119</v>
      </c>
      <c r="U13" s="712">
        <v>678</v>
      </c>
      <c r="V13" s="712">
        <v>241</v>
      </c>
      <c r="W13" s="712">
        <v>236</v>
      </c>
      <c r="AK13" s="136"/>
      <c r="AU13" s="413"/>
      <c r="BA13" s="16"/>
    </row>
    <row r="14" spans="1:60" x14ac:dyDescent="0.2">
      <c r="A14" s="431">
        <v>26</v>
      </c>
      <c r="B14" s="735">
        <v>8.1178692526037936E-3</v>
      </c>
      <c r="C14" s="736">
        <v>5.0307332064978777E-3</v>
      </c>
      <c r="D14" s="737">
        <v>4.948276869727845E-3</v>
      </c>
      <c r="E14" s="753">
        <v>5.9284554666069529E-2</v>
      </c>
      <c r="F14" s="736">
        <v>5.5251009809578762E-2</v>
      </c>
      <c r="G14" s="739">
        <v>5.6240369799691832E-2</v>
      </c>
      <c r="I14" s="431">
        <v>26</v>
      </c>
      <c r="J14" s="735">
        <v>1.2910828188641546E-2</v>
      </c>
      <c r="K14" s="736">
        <v>8.6094866796621178E-3</v>
      </c>
      <c r="L14" s="737">
        <v>8.3136726210538137E-3</v>
      </c>
      <c r="M14" s="753">
        <v>5.9365197153168951E-2</v>
      </c>
      <c r="N14" s="736">
        <v>6.5162330186507023E-2</v>
      </c>
      <c r="O14" s="739">
        <v>6.6602548689588842E-2</v>
      </c>
      <c r="P14" s="413"/>
      <c r="Q14" s="415">
        <v>29</v>
      </c>
      <c r="R14" s="416">
        <v>256</v>
      </c>
      <c r="S14" s="711">
        <v>85</v>
      </c>
      <c r="T14" s="711">
        <v>81</v>
      </c>
      <c r="U14" s="712">
        <v>555</v>
      </c>
      <c r="V14" s="712">
        <v>187</v>
      </c>
      <c r="W14" s="712">
        <v>179</v>
      </c>
      <c r="AK14" s="136"/>
      <c r="AU14" s="413"/>
      <c r="BA14" s="16"/>
    </row>
    <row r="15" spans="1:60" x14ac:dyDescent="0.2">
      <c r="A15" s="431">
        <v>27</v>
      </c>
      <c r="B15" s="735">
        <v>5.8978805182182655E-3</v>
      </c>
      <c r="C15" s="736">
        <v>3.8233572369383872E-3</v>
      </c>
      <c r="D15" s="737">
        <v>3.7404297597942765E-3</v>
      </c>
      <c r="E15" s="753">
        <v>4.2098191793091863E-2</v>
      </c>
      <c r="F15" s="736">
        <v>3.9526832083092905E-2</v>
      </c>
      <c r="G15" s="739">
        <v>4.0215716486902926E-2</v>
      </c>
      <c r="I15" s="431">
        <v>27</v>
      </c>
      <c r="J15" s="735">
        <v>8.9914696313753619E-3</v>
      </c>
      <c r="K15" s="736">
        <v>5.6584362139917698E-3</v>
      </c>
      <c r="L15" s="737">
        <v>5.561172901921132E-3</v>
      </c>
      <c r="M15" s="753">
        <v>5.1404863898539481E-2</v>
      </c>
      <c r="N15" s="736">
        <v>5.41100621690076E-2</v>
      </c>
      <c r="O15" s="739">
        <v>5.4460206780476077E-2</v>
      </c>
      <c r="P15" s="413"/>
      <c r="Q15" s="415" t="s">
        <v>100</v>
      </c>
      <c r="R15" s="433">
        <f>184+180+1197</f>
        <v>1561</v>
      </c>
      <c r="S15" s="713">
        <f>60+59+423</f>
        <v>542</v>
      </c>
      <c r="T15" s="713">
        <f>59+55+398</f>
        <v>512</v>
      </c>
      <c r="U15" s="713">
        <f>469+446+3597</f>
        <v>4512</v>
      </c>
      <c r="V15" s="713">
        <f>173+150+1296</f>
        <v>1619</v>
      </c>
      <c r="W15" s="713">
        <f>164+142+1252</f>
        <v>1558</v>
      </c>
      <c r="AK15" s="136"/>
      <c r="AU15" s="413"/>
      <c r="BA15" s="16"/>
    </row>
    <row r="16" spans="1:60" x14ac:dyDescent="0.2">
      <c r="A16" s="431">
        <v>28</v>
      </c>
      <c r="B16" s="735">
        <v>4.1307253067670996E-3</v>
      </c>
      <c r="C16" s="736">
        <v>2.5245133908971171E-3</v>
      </c>
      <c r="D16" s="737">
        <v>2.318287194872494E-3</v>
      </c>
      <c r="E16" s="753">
        <v>3.7955550579409955E-2</v>
      </c>
      <c r="F16" s="736">
        <v>3.4766301211771496E-2</v>
      </c>
      <c r="G16" s="739">
        <v>3.6363636363636362E-2</v>
      </c>
      <c r="I16" s="431">
        <v>28</v>
      </c>
      <c r="J16" s="735">
        <v>5.930271281092297E-3</v>
      </c>
      <c r="K16" s="736">
        <v>3.1676413255360622E-3</v>
      </c>
      <c r="L16" s="737">
        <v>3.0052803055836421E-3</v>
      </c>
      <c r="M16" s="753">
        <v>3.8553647923904609E-2</v>
      </c>
      <c r="N16" s="736">
        <v>4.0524982730831223E-2</v>
      </c>
      <c r="O16" s="739">
        <v>4.1476316422216879E-2</v>
      </c>
      <c r="P16" s="413"/>
      <c r="Q16" s="415" t="s">
        <v>34</v>
      </c>
      <c r="R16" s="433">
        <v>19.8</v>
      </c>
      <c r="S16" s="713">
        <v>19.38</v>
      </c>
      <c r="T16" s="713">
        <v>19.36</v>
      </c>
      <c r="U16" s="713">
        <v>25.29</v>
      </c>
      <c r="V16" s="713">
        <v>24.96</v>
      </c>
      <c r="W16" s="713">
        <v>25.1</v>
      </c>
      <c r="AK16" s="136"/>
      <c r="AU16" s="413"/>
      <c r="BA16" s="16"/>
    </row>
    <row r="17" spans="1:53" x14ac:dyDescent="0.2">
      <c r="A17" s="431">
        <v>29</v>
      </c>
      <c r="B17" s="735">
        <v>2.8274483383218651E-3</v>
      </c>
      <c r="C17" s="736">
        <v>1.5549539001902533E-3</v>
      </c>
      <c r="D17" s="737">
        <v>1.5779938049132103E-3</v>
      </c>
      <c r="E17" s="753">
        <v>3.1069809102614341E-2</v>
      </c>
      <c r="F17" s="736">
        <v>2.6976341604154644E-2</v>
      </c>
      <c r="G17" s="739">
        <v>2.7580893682588599E-2</v>
      </c>
      <c r="I17" s="431">
        <v>29</v>
      </c>
      <c r="J17" s="735">
        <v>4.3036093962138481E-3</v>
      </c>
      <c r="K17" s="736">
        <v>2.2742040285899934E-3</v>
      </c>
      <c r="L17" s="737">
        <v>2.3031120098865295E-3</v>
      </c>
      <c r="M17" s="753">
        <v>3.3291732721691905E-2</v>
      </c>
      <c r="N17" s="736">
        <v>3.3962698595440939E-2</v>
      </c>
      <c r="O17" s="739">
        <v>3.5104592450108198E-2</v>
      </c>
      <c r="P17" s="413"/>
      <c r="R17" s="413">
        <v>90541</v>
      </c>
      <c r="S17" s="455">
        <v>54664</v>
      </c>
      <c r="T17" s="455">
        <v>51331</v>
      </c>
      <c r="U17" s="455">
        <v>17863</v>
      </c>
      <c r="V17" s="455">
        <v>6932</v>
      </c>
      <c r="W17" s="455">
        <v>6490</v>
      </c>
      <c r="AK17" s="136"/>
      <c r="AU17" s="413"/>
      <c r="BA17" s="16"/>
    </row>
    <row r="18" spans="1:53" x14ac:dyDescent="0.2">
      <c r="A18" s="434" t="s">
        <v>100</v>
      </c>
      <c r="B18" s="740">
        <v>1.7240808031720435E-2</v>
      </c>
      <c r="C18" s="741">
        <v>9.9151178106249085E-3</v>
      </c>
      <c r="D18" s="742">
        <v>9.974479359451404E-3</v>
      </c>
      <c r="E18" s="754">
        <v>0.25258915075855121</v>
      </c>
      <c r="F18" s="741">
        <v>0.23355452971725332</v>
      </c>
      <c r="G18" s="744">
        <v>0.24006163328197228</v>
      </c>
      <c r="I18" s="434" t="s">
        <v>100</v>
      </c>
      <c r="J18" s="740">
        <v>2.1415580090683197E-2</v>
      </c>
      <c r="K18" s="741">
        <v>9.3675546891921167E-3</v>
      </c>
      <c r="L18" s="742">
        <v>9.1281878440624652E-3</v>
      </c>
      <c r="M18" s="754">
        <v>0.25189732519310554</v>
      </c>
      <c r="N18" s="741">
        <v>0.25086345843886715</v>
      </c>
      <c r="O18" s="744">
        <v>0.25571050733349365</v>
      </c>
      <c r="P18" s="413"/>
      <c r="AK18" s="136"/>
      <c r="AU18" s="413"/>
      <c r="BA18" s="16"/>
    </row>
    <row r="19" spans="1:53" ht="13.5" thickBot="1" x14ac:dyDescent="0.25">
      <c r="A19" s="436" t="s">
        <v>34</v>
      </c>
      <c r="B19" s="755">
        <f t="shared" ref="B19:G19" si="0">+R16</f>
        <v>19.8</v>
      </c>
      <c r="C19" s="746">
        <f t="shared" si="0"/>
        <v>19.38</v>
      </c>
      <c r="D19" s="747">
        <f t="shared" si="0"/>
        <v>19.36</v>
      </c>
      <c r="E19" s="748">
        <f t="shared" si="0"/>
        <v>25.29</v>
      </c>
      <c r="F19" s="746">
        <f t="shared" si="0"/>
        <v>24.96</v>
      </c>
      <c r="G19" s="749">
        <f t="shared" si="0"/>
        <v>25.1</v>
      </c>
      <c r="I19" s="436" t="s">
        <v>34</v>
      </c>
      <c r="J19" s="755">
        <v>20.47</v>
      </c>
      <c r="K19" s="746">
        <v>20</v>
      </c>
      <c r="L19" s="747">
        <v>19.986000000000001</v>
      </c>
      <c r="M19" s="748">
        <v>26.167999999999999</v>
      </c>
      <c r="N19" s="746">
        <v>26.297999999999998</v>
      </c>
      <c r="O19" s="749">
        <v>26.42</v>
      </c>
      <c r="P19" s="413"/>
      <c r="AK19" s="136"/>
      <c r="AU19" s="413"/>
      <c r="BA19" s="16"/>
    </row>
    <row r="20" spans="1:53" ht="16.5" customHeight="1" thickTop="1" x14ac:dyDescent="0.2">
      <c r="A20" s="439"/>
      <c r="B20" s="439"/>
      <c r="C20" s="439"/>
      <c r="D20" s="439"/>
      <c r="E20" s="439"/>
      <c r="F20" s="439"/>
      <c r="G20" s="717"/>
      <c r="I20" s="440"/>
      <c r="J20" s="440"/>
      <c r="K20" s="440"/>
      <c r="L20" s="440"/>
      <c r="M20" s="440"/>
      <c r="N20" s="440"/>
      <c r="O20" s="716"/>
      <c r="P20" s="441"/>
      <c r="AG20" s="719"/>
    </row>
    <row r="21" spans="1:53" ht="13.5" thickBot="1" x14ac:dyDescent="0.25">
      <c r="A21" s="794" t="s">
        <v>6</v>
      </c>
      <c r="B21" s="794"/>
      <c r="C21" s="794"/>
      <c r="D21" s="794"/>
      <c r="E21" s="794"/>
      <c r="F21" s="794"/>
      <c r="G21" s="794"/>
      <c r="I21" s="794" t="s">
        <v>7</v>
      </c>
      <c r="J21" s="794"/>
      <c r="K21" s="794"/>
      <c r="L21" s="794"/>
      <c r="M21" s="794"/>
      <c r="N21" s="794"/>
      <c r="O21" s="794"/>
    </row>
    <row r="22" spans="1:53" ht="39" thickTop="1" x14ac:dyDescent="0.2">
      <c r="A22" s="417" t="s">
        <v>101</v>
      </c>
      <c r="B22" s="418" t="s">
        <v>94</v>
      </c>
      <c r="C22" s="419" t="s">
        <v>95</v>
      </c>
      <c r="D22" s="420" t="s">
        <v>96</v>
      </c>
      <c r="E22" s="421" t="s">
        <v>94</v>
      </c>
      <c r="F22" s="419" t="s">
        <v>95</v>
      </c>
      <c r="G22" s="422" t="s">
        <v>96</v>
      </c>
      <c r="I22" s="417" t="s">
        <v>102</v>
      </c>
      <c r="J22" s="418" t="s">
        <v>94</v>
      </c>
      <c r="K22" s="419" t="s">
        <v>95</v>
      </c>
      <c r="L22" s="420" t="s">
        <v>96</v>
      </c>
      <c r="M22" s="421" t="s">
        <v>94</v>
      </c>
      <c r="N22" s="419" t="s">
        <v>95</v>
      </c>
      <c r="O22" s="422" t="s">
        <v>96</v>
      </c>
      <c r="R22" s="414" t="s">
        <v>89</v>
      </c>
      <c r="S22" s="710" t="s">
        <v>90</v>
      </c>
      <c r="T22" s="710" t="s">
        <v>91</v>
      </c>
      <c r="U22" s="710" t="s">
        <v>92</v>
      </c>
      <c r="V22" s="710" t="s">
        <v>90</v>
      </c>
      <c r="W22" s="710" t="s">
        <v>91</v>
      </c>
      <c r="X22" s="710" t="s">
        <v>92</v>
      </c>
      <c r="AV22" s="136"/>
      <c r="AW22" s="136"/>
      <c r="AX22" s="136"/>
      <c r="AY22" s="136"/>
      <c r="AZ22" s="136"/>
      <c r="BA22" s="136"/>
    </row>
    <row r="23" spans="1:53" ht="13.5" thickBot="1" x14ac:dyDescent="0.25">
      <c r="A23" s="423"/>
      <c r="B23" s="424" t="s">
        <v>98</v>
      </c>
      <c r="C23" s="425"/>
      <c r="D23" s="426"/>
      <c r="E23" s="427" t="s">
        <v>99</v>
      </c>
      <c r="F23" s="425"/>
      <c r="G23" s="428"/>
      <c r="I23" s="423"/>
      <c r="J23" s="424" t="s">
        <v>98</v>
      </c>
      <c r="K23" s="425"/>
      <c r="L23" s="426"/>
      <c r="M23" s="427" t="s">
        <v>99</v>
      </c>
      <c r="N23" s="425"/>
      <c r="O23" s="428"/>
      <c r="R23" s="442"/>
      <c r="S23" s="795" t="s">
        <v>98</v>
      </c>
      <c r="T23" s="795"/>
      <c r="U23" s="795"/>
      <c r="V23" s="795" t="s">
        <v>99</v>
      </c>
      <c r="W23" s="795"/>
      <c r="X23" s="795"/>
      <c r="AV23" s="136"/>
      <c r="AW23" s="136"/>
      <c r="AX23" s="136"/>
      <c r="AY23" s="136"/>
      <c r="AZ23" s="136"/>
      <c r="BA23" s="136"/>
    </row>
    <row r="24" spans="1:53" ht="13.5" thickTop="1" x14ac:dyDescent="0.2">
      <c r="A24" s="429">
        <v>18</v>
      </c>
      <c r="B24" s="730">
        <v>9.278977051730844E-2</v>
      </c>
      <c r="C24" s="731">
        <v>0.12471605319453941</v>
      </c>
      <c r="D24" s="732">
        <v>0.12705925602554971</v>
      </c>
      <c r="E24" s="733">
        <v>7.1707463583120593E-3</v>
      </c>
      <c r="F24" s="731">
        <v>7.4104151862755046E-3</v>
      </c>
      <c r="G24" s="734">
        <v>4.6718817905258584E-3</v>
      </c>
      <c r="I24" s="429">
        <v>18</v>
      </c>
      <c r="J24" s="730">
        <v>1.8518518518518519E-3</v>
      </c>
      <c r="K24" s="731">
        <v>2.318694474198223E-2</v>
      </c>
      <c r="L24" s="732">
        <v>2.3647981028917728E-2</v>
      </c>
      <c r="M24" s="733">
        <v>1.9059948933721725E-3</v>
      </c>
      <c r="N24" s="731">
        <v>1.8518518518518519E-3</v>
      </c>
      <c r="O24" s="734">
        <v>1.4805414551607445E-3</v>
      </c>
      <c r="R24" s="415">
        <v>18</v>
      </c>
      <c r="S24" s="714">
        <v>17152</v>
      </c>
      <c r="T24" s="711">
        <v>10050</v>
      </c>
      <c r="U24" s="711">
        <v>9761</v>
      </c>
      <c r="V24" s="712">
        <v>834</v>
      </c>
      <c r="W24" s="712">
        <v>193</v>
      </c>
      <c r="X24" s="712">
        <v>158</v>
      </c>
      <c r="AV24" s="136"/>
      <c r="AW24" s="136"/>
      <c r="AX24" s="136"/>
      <c r="AY24" s="136"/>
      <c r="AZ24" s="136"/>
      <c r="BA24" s="136"/>
    </row>
    <row r="25" spans="1:53" x14ac:dyDescent="0.2">
      <c r="A25" s="431">
        <v>19</v>
      </c>
      <c r="B25" s="735">
        <v>0.45367804356281605</v>
      </c>
      <c r="C25" s="736">
        <v>0.48752839468054604</v>
      </c>
      <c r="D25" s="737">
        <v>0.49389977712933392</v>
      </c>
      <c r="E25" s="753">
        <v>5.4212344195825199E-2</v>
      </c>
      <c r="F25" s="736">
        <v>5.014719317835753E-2</v>
      </c>
      <c r="G25" s="739">
        <v>3.9330725771403736E-2</v>
      </c>
      <c r="I25" s="431">
        <v>19</v>
      </c>
      <c r="J25" s="735">
        <v>0.44995863344364417</v>
      </c>
      <c r="K25" s="736">
        <v>0.50839056560183138</v>
      </c>
      <c r="L25" s="737">
        <v>0.51421733306984607</v>
      </c>
      <c r="M25" s="753">
        <v>5.3547667853418204E-2</v>
      </c>
      <c r="N25" s="736">
        <v>5.1267056530214426E-2</v>
      </c>
      <c r="O25" s="739">
        <v>4.1032148900169207E-2</v>
      </c>
      <c r="R25" s="415">
        <v>19</v>
      </c>
      <c r="S25" s="714">
        <v>20358</v>
      </c>
      <c r="T25" s="711">
        <v>10238</v>
      </c>
      <c r="U25" s="711">
        <v>9908</v>
      </c>
      <c r="V25" s="712">
        <v>1616</v>
      </c>
      <c r="W25" s="712">
        <v>434</v>
      </c>
      <c r="X25" s="712">
        <v>371</v>
      </c>
      <c r="AV25" s="136"/>
      <c r="AW25" s="136"/>
      <c r="AX25" s="136"/>
      <c r="AY25" s="136"/>
      <c r="AZ25" s="136"/>
      <c r="BA25" s="136"/>
    </row>
    <row r="26" spans="1:53" x14ac:dyDescent="0.2">
      <c r="A26" s="431">
        <v>20</v>
      </c>
      <c r="B26" s="735">
        <v>0.15871742512640996</v>
      </c>
      <c r="C26" s="736">
        <v>0.14332973116026729</v>
      </c>
      <c r="D26" s="737">
        <v>0.14266020265147164</v>
      </c>
      <c r="E26" s="753">
        <v>5.6990539119987985E-2</v>
      </c>
      <c r="F26" s="736">
        <v>5.1162318546340471E-2</v>
      </c>
      <c r="G26" s="739">
        <v>4.5415036940460667E-2</v>
      </c>
      <c r="I26" s="431">
        <v>20</v>
      </c>
      <c r="J26" s="735">
        <v>0.23582587113101031</v>
      </c>
      <c r="K26" s="736">
        <v>0.23604897822023396</v>
      </c>
      <c r="L26" s="737">
        <v>0.23549173308741189</v>
      </c>
      <c r="M26" s="753">
        <v>6.2574171971086417E-2</v>
      </c>
      <c r="N26" s="736">
        <v>6.6471734892787529E-2</v>
      </c>
      <c r="O26" s="739">
        <v>6.006768189509306E-2</v>
      </c>
      <c r="R26" s="415">
        <v>20</v>
      </c>
      <c r="S26" s="714">
        <v>13430</v>
      </c>
      <c r="T26" s="711">
        <v>5973</v>
      </c>
      <c r="U26" s="711">
        <v>5778</v>
      </c>
      <c r="V26" s="712">
        <v>2306</v>
      </c>
      <c r="W26" s="712">
        <v>613</v>
      </c>
      <c r="X26" s="712">
        <v>567</v>
      </c>
      <c r="AV26" s="136"/>
      <c r="AW26" s="136"/>
      <c r="AX26" s="136"/>
      <c r="AY26" s="136"/>
      <c r="AZ26" s="136"/>
      <c r="BA26" s="136"/>
    </row>
    <row r="27" spans="1:53" x14ac:dyDescent="0.2">
      <c r="A27" s="431">
        <v>21</v>
      </c>
      <c r="B27" s="735">
        <v>9.1258265266433297E-2</v>
      </c>
      <c r="C27" s="736">
        <v>7.8799373662968922E-2</v>
      </c>
      <c r="D27" s="737">
        <v>7.6970797049835712E-2</v>
      </c>
      <c r="E27" s="753">
        <v>7.2120438504279918E-2</v>
      </c>
      <c r="F27" s="736">
        <v>7.0246675464419858E-2</v>
      </c>
      <c r="G27" s="739">
        <v>6.8991742720556276E-2</v>
      </c>
      <c r="I27" s="431">
        <v>21</v>
      </c>
      <c r="J27" s="735">
        <v>9.8853903056258519E-2</v>
      </c>
      <c r="K27" s="736">
        <v>9.3314850986075226E-2</v>
      </c>
      <c r="L27" s="737">
        <v>9.2527940627538816E-2</v>
      </c>
      <c r="M27" s="753">
        <v>7.2283957276944658E-2</v>
      </c>
      <c r="N27" s="736">
        <v>7.9142300194931778E-2</v>
      </c>
      <c r="O27" s="739">
        <v>7.6565143824027071E-2</v>
      </c>
      <c r="R27" s="415">
        <v>21</v>
      </c>
      <c r="S27" s="714">
        <v>9290</v>
      </c>
      <c r="T27" s="711">
        <v>4034</v>
      </c>
      <c r="U27" s="711">
        <v>3880</v>
      </c>
      <c r="V27" s="712">
        <v>2450</v>
      </c>
      <c r="W27" s="712">
        <v>692</v>
      </c>
      <c r="X27" s="712">
        <v>654</v>
      </c>
      <c r="AV27" s="136"/>
      <c r="AW27" s="136"/>
      <c r="AX27" s="136"/>
      <c r="AY27" s="136"/>
      <c r="AZ27" s="136"/>
      <c r="BA27" s="136"/>
    </row>
    <row r="28" spans="1:53" x14ac:dyDescent="0.2">
      <c r="A28" s="431">
        <v>22</v>
      </c>
      <c r="B28" s="735">
        <v>6.545361726954492E-2</v>
      </c>
      <c r="C28" s="736">
        <v>5.7252497629182011E-2</v>
      </c>
      <c r="D28" s="737">
        <v>5.5625761091836499E-2</v>
      </c>
      <c r="E28" s="753">
        <v>8.597386995044301E-2</v>
      </c>
      <c r="F28" s="736">
        <v>8.537204344736575E-2</v>
      </c>
      <c r="G28" s="739">
        <v>8.6158192090395477E-2</v>
      </c>
      <c r="I28" s="431">
        <v>22</v>
      </c>
      <c r="J28" s="735">
        <v>6.481166050223866E-2</v>
      </c>
      <c r="K28" s="736">
        <v>5.8072375191649338E-2</v>
      </c>
      <c r="L28" s="737">
        <v>5.7176734075489101E-2</v>
      </c>
      <c r="M28" s="753">
        <v>8.134642356241234E-2</v>
      </c>
      <c r="N28" s="736">
        <v>9.269005847953217E-2</v>
      </c>
      <c r="O28" s="739">
        <v>9.1793570219966161E-2</v>
      </c>
      <c r="R28" s="415">
        <v>22</v>
      </c>
      <c r="S28" s="714">
        <v>5799</v>
      </c>
      <c r="T28" s="711">
        <v>2380</v>
      </c>
      <c r="U28" s="711">
        <v>2282</v>
      </c>
      <c r="V28" s="712">
        <v>2643</v>
      </c>
      <c r="W28" s="712">
        <v>732</v>
      </c>
      <c r="X28" s="712">
        <v>701</v>
      </c>
      <c r="AV28" s="136"/>
      <c r="AW28" s="136"/>
      <c r="AX28" s="136"/>
      <c r="AY28" s="136"/>
      <c r="AZ28" s="136"/>
      <c r="BA28" s="136"/>
    </row>
    <row r="29" spans="1:53" x14ac:dyDescent="0.2">
      <c r="A29" s="431">
        <v>23</v>
      </c>
      <c r="B29" s="735">
        <v>4.4134091793076625E-2</v>
      </c>
      <c r="C29" s="736">
        <v>3.881525262995391E-2</v>
      </c>
      <c r="D29" s="737">
        <v>3.7451462445143947E-2</v>
      </c>
      <c r="E29" s="753">
        <v>8.597386995044301E-2</v>
      </c>
      <c r="F29" s="736">
        <v>8.6996244036138468E-2</v>
      </c>
      <c r="G29" s="739">
        <v>8.8005215123859198E-2</v>
      </c>
      <c r="I29" s="431">
        <v>23</v>
      </c>
      <c r="J29" s="735">
        <v>4.8800369865680357E-2</v>
      </c>
      <c r="K29" s="736">
        <v>4.5575788125091887E-2</v>
      </c>
      <c r="L29" s="737">
        <v>4.4068243198735264E-2</v>
      </c>
      <c r="M29" s="753">
        <v>9.0229079008882662E-2</v>
      </c>
      <c r="N29" s="736">
        <v>0.10243664717348928</v>
      </c>
      <c r="O29" s="739">
        <v>0.10384940778341793</v>
      </c>
      <c r="R29" s="415">
        <v>23</v>
      </c>
      <c r="S29" s="714">
        <v>3813</v>
      </c>
      <c r="T29" s="711">
        <v>1574</v>
      </c>
      <c r="U29" s="711">
        <v>1491</v>
      </c>
      <c r="V29" s="712">
        <v>2541</v>
      </c>
      <c r="W29" s="712">
        <v>772</v>
      </c>
      <c r="X29" s="712">
        <v>751</v>
      </c>
      <c r="AV29" s="136"/>
      <c r="AW29" s="136"/>
      <c r="AX29" s="136"/>
      <c r="AY29" s="136"/>
      <c r="AZ29" s="136"/>
      <c r="BA29" s="136"/>
    </row>
    <row r="30" spans="1:53" x14ac:dyDescent="0.2">
      <c r="A30" s="431">
        <v>24</v>
      </c>
      <c r="B30" s="735">
        <v>2.8977051730844028E-2</v>
      </c>
      <c r="C30" s="736">
        <v>2.4810885914033038E-2</v>
      </c>
      <c r="D30" s="737">
        <v>2.3412908117547045E-2</v>
      </c>
      <c r="E30" s="753">
        <v>8.161886169094458E-2</v>
      </c>
      <c r="F30" s="736">
        <v>7.5626839914729474E-2</v>
      </c>
      <c r="G30" s="739">
        <v>9.1373315949587142E-2</v>
      </c>
      <c r="I30" s="431">
        <v>24</v>
      </c>
      <c r="J30" s="735">
        <v>3.2241580689118164E-2</v>
      </c>
      <c r="K30" s="736">
        <v>3.0243840967802912E-2</v>
      </c>
      <c r="L30" s="737">
        <v>2.8939683376150011E-2</v>
      </c>
      <c r="M30" s="753">
        <v>8.5374186355953535E-2</v>
      </c>
      <c r="N30" s="736">
        <v>9.2592592592592587E-2</v>
      </c>
      <c r="O30" s="739">
        <v>9.4120135363790186E-2</v>
      </c>
      <c r="R30" s="415">
        <v>24</v>
      </c>
      <c r="S30" s="714">
        <v>2480</v>
      </c>
      <c r="T30" s="711">
        <v>1023</v>
      </c>
      <c r="U30" s="711">
        <v>943</v>
      </c>
      <c r="V30" s="712">
        <v>2298</v>
      </c>
      <c r="W30" s="712">
        <v>698</v>
      </c>
      <c r="X30" s="712">
        <v>676</v>
      </c>
      <c r="AV30" s="136"/>
      <c r="AW30" s="136"/>
      <c r="AX30" s="136"/>
      <c r="AY30" s="136"/>
      <c r="AZ30" s="136"/>
      <c r="BA30" s="136"/>
    </row>
    <row r="31" spans="1:53" x14ac:dyDescent="0.2">
      <c r="A31" s="431">
        <v>25</v>
      </c>
      <c r="B31" s="735">
        <v>1.7138273045507586E-2</v>
      </c>
      <c r="C31" s="736">
        <v>1.4048474957545817E-2</v>
      </c>
      <c r="D31" s="737">
        <v>1.3349263607747628E-2</v>
      </c>
      <c r="E31" s="753">
        <v>7.2608499774740959E-2</v>
      </c>
      <c r="F31" s="736">
        <v>7.5626839914729474E-2</v>
      </c>
      <c r="G31" s="739">
        <v>7.5945241199478486E-2</v>
      </c>
      <c r="I31" s="431">
        <v>25</v>
      </c>
      <c r="J31" s="735">
        <v>1.9685614171695544E-2</v>
      </c>
      <c r="K31" s="736">
        <v>1.6697120534307858E-2</v>
      </c>
      <c r="L31" s="737">
        <v>1.6226423380102321E-2</v>
      </c>
      <c r="M31" s="753">
        <v>7.6167871399287948E-2</v>
      </c>
      <c r="N31" s="736">
        <v>8.3820662768031184E-2</v>
      </c>
      <c r="O31" s="739">
        <v>8.5765651438240276E-2</v>
      </c>
      <c r="R31" s="415">
        <v>25</v>
      </c>
      <c r="S31" s="714">
        <v>1534</v>
      </c>
      <c r="T31" s="711">
        <v>582</v>
      </c>
      <c r="U31" s="711">
        <v>547</v>
      </c>
      <c r="V31" s="712">
        <v>2075</v>
      </c>
      <c r="W31" s="712">
        <v>689</v>
      </c>
      <c r="X31" s="712">
        <v>668</v>
      </c>
      <c r="AV31" s="136"/>
      <c r="AW31" s="136"/>
      <c r="AX31" s="136"/>
      <c r="AY31" s="136"/>
      <c r="AZ31" s="136"/>
      <c r="BA31" s="136"/>
    </row>
    <row r="32" spans="1:53" x14ac:dyDescent="0.2">
      <c r="A32" s="431">
        <v>26</v>
      </c>
      <c r="B32" s="735">
        <v>1.1923862310385063E-2</v>
      </c>
      <c r="C32" s="736">
        <v>8.4026200295525214E-3</v>
      </c>
      <c r="D32" s="737">
        <v>7.9038669209383541E-3</v>
      </c>
      <c r="E32" s="753">
        <v>6.3297792461330535E-2</v>
      </c>
      <c r="F32" s="736">
        <v>6.3343822962135823E-2</v>
      </c>
      <c r="G32" s="739">
        <v>6.4211212516297259E-2</v>
      </c>
      <c r="I32" s="431">
        <v>26</v>
      </c>
      <c r="J32" s="735">
        <v>1.208146778275258E-2</v>
      </c>
      <c r="K32" s="736">
        <v>9.6402243084871778E-3</v>
      </c>
      <c r="L32" s="737">
        <v>8.9146520870386232E-3</v>
      </c>
      <c r="M32" s="753">
        <v>6.7932534973208183E-2</v>
      </c>
      <c r="N32" s="736">
        <v>7.3976608187134502E-2</v>
      </c>
      <c r="O32" s="739">
        <v>7.5296108291032143E-2</v>
      </c>
      <c r="R32" s="415">
        <v>26</v>
      </c>
      <c r="S32" s="714">
        <v>1008</v>
      </c>
      <c r="T32" s="711">
        <v>318</v>
      </c>
      <c r="U32" s="711">
        <v>296</v>
      </c>
      <c r="V32" s="712">
        <v>1760</v>
      </c>
      <c r="W32" s="712">
        <v>566</v>
      </c>
      <c r="X32" s="712">
        <v>554</v>
      </c>
      <c r="AV32" s="136"/>
      <c r="AW32" s="136"/>
      <c r="AX32" s="136"/>
      <c r="AY32" s="136"/>
      <c r="AZ32" s="136"/>
      <c r="BA32" s="136"/>
    </row>
    <row r="33" spans="1:53" x14ac:dyDescent="0.2">
      <c r="A33" s="431">
        <v>27</v>
      </c>
      <c r="B33" s="735">
        <v>7.6453714507973549E-3</v>
      </c>
      <c r="C33" s="736">
        <v>4.9621771828066074E-3</v>
      </c>
      <c r="D33" s="737">
        <v>4.6412241803184522E-3</v>
      </c>
      <c r="E33" s="753">
        <v>5.5563898483255741E-2</v>
      </c>
      <c r="F33" s="736">
        <v>5.9892396710993806E-2</v>
      </c>
      <c r="G33" s="739">
        <v>6.0843111690569315E-2</v>
      </c>
      <c r="I33" s="431">
        <v>27</v>
      </c>
      <c r="J33" s="735">
        <v>8.5409772240607352E-3</v>
      </c>
      <c r="K33" s="736">
        <v>6.531829542351879E-3</v>
      </c>
      <c r="L33" s="737">
        <v>6.2578222778473091E-3</v>
      </c>
      <c r="M33" s="753">
        <v>5.8654295680943644E-2</v>
      </c>
      <c r="N33" s="736">
        <v>6.5399610136452235E-2</v>
      </c>
      <c r="O33" s="739">
        <v>6.6730118443316416E-2</v>
      </c>
      <c r="R33" s="415">
        <v>27</v>
      </c>
      <c r="S33" s="714">
        <v>702</v>
      </c>
      <c r="T33" s="711">
        <v>209</v>
      </c>
      <c r="U33" s="711">
        <v>198</v>
      </c>
      <c r="V33" s="712">
        <v>1524</v>
      </c>
      <c r="W33" s="712">
        <v>470</v>
      </c>
      <c r="X33" s="712">
        <v>453</v>
      </c>
      <c r="AV33" s="136"/>
      <c r="AW33" s="136"/>
      <c r="AX33" s="136"/>
      <c r="AY33" s="136"/>
      <c r="AZ33" s="136"/>
      <c r="BA33" s="136"/>
    </row>
    <row r="34" spans="1:53" x14ac:dyDescent="0.2">
      <c r="A34" s="431">
        <v>28</v>
      </c>
      <c r="B34" s="735">
        <v>5.7492220925709839E-3</v>
      </c>
      <c r="C34" s="736">
        <v>3.99179586705776E-3</v>
      </c>
      <c r="D34" s="737">
        <v>3.8600280311559404E-3</v>
      </c>
      <c r="E34" s="753">
        <v>4.5952845772638536E-2</v>
      </c>
      <c r="F34" s="736">
        <v>4.994416810476094E-2</v>
      </c>
      <c r="G34" s="739">
        <v>5.171664493698392E-2</v>
      </c>
      <c r="I34" s="431">
        <v>28</v>
      </c>
      <c r="J34" s="735">
        <v>5.5358185711504772E-3</v>
      </c>
      <c r="K34" s="736">
        <v>3.5704534475878439E-3</v>
      </c>
      <c r="L34" s="737">
        <v>3.4472915706036055E-3</v>
      </c>
      <c r="M34" s="753">
        <v>5.3295932678821878E-2</v>
      </c>
      <c r="N34" s="736">
        <v>5.7407407407407407E-2</v>
      </c>
      <c r="O34" s="739">
        <v>5.8798646362098139E-2</v>
      </c>
      <c r="R34" s="415">
        <v>28</v>
      </c>
      <c r="S34" s="714">
        <v>463</v>
      </c>
      <c r="T34" s="711">
        <v>117</v>
      </c>
      <c r="U34" s="711">
        <v>107</v>
      </c>
      <c r="V34" s="712">
        <v>1143</v>
      </c>
      <c r="W34" s="712">
        <v>352</v>
      </c>
      <c r="X34" s="712">
        <v>345</v>
      </c>
      <c r="AV34" s="136"/>
      <c r="AW34" s="136"/>
      <c r="AX34" s="136"/>
      <c r="AY34" s="136"/>
      <c r="AZ34" s="136"/>
      <c r="BA34" s="136"/>
    </row>
    <row r="35" spans="1:53" x14ac:dyDescent="0.2">
      <c r="A35" s="431">
        <v>29</v>
      </c>
      <c r="B35" s="735">
        <v>3.9381563593932321E-3</v>
      </c>
      <c r="C35" s="736">
        <v>1.874600269060274E-3</v>
      </c>
      <c r="D35" s="737">
        <v>1.8151322289364244E-3</v>
      </c>
      <c r="E35" s="753">
        <v>3.791860639735696E-2</v>
      </c>
      <c r="F35" s="736">
        <v>3.7356613541772409E-2</v>
      </c>
      <c r="G35" s="739">
        <v>3.8787483702737942E-2</v>
      </c>
      <c r="I35" s="431">
        <v>29</v>
      </c>
      <c r="J35" s="735">
        <v>4.221822075141133E-3</v>
      </c>
      <c r="K35" s="736">
        <v>2.8563627580702748E-3</v>
      </c>
      <c r="L35" s="737">
        <v>2.722701622642338E-3</v>
      </c>
      <c r="M35" s="753">
        <v>4.4988671917143168E-2</v>
      </c>
      <c r="N35" s="736">
        <v>5.146198830409357E-2</v>
      </c>
      <c r="O35" s="739">
        <v>5.2453468697123522E-2</v>
      </c>
      <c r="R35" s="415">
        <v>29</v>
      </c>
      <c r="S35" s="714">
        <v>336</v>
      </c>
      <c r="T35" s="711">
        <v>84</v>
      </c>
      <c r="U35" s="711">
        <v>82</v>
      </c>
      <c r="V35" s="712">
        <v>987</v>
      </c>
      <c r="W35" s="712">
        <v>295</v>
      </c>
      <c r="X35" s="712">
        <v>292</v>
      </c>
      <c r="AV35" s="136"/>
      <c r="AW35" s="136"/>
      <c r="AX35" s="136"/>
      <c r="AY35" s="136"/>
      <c r="AZ35" s="136"/>
      <c r="BA35" s="136"/>
    </row>
    <row r="36" spans="1:53" x14ac:dyDescent="0.2">
      <c r="A36" s="434" t="s">
        <v>100</v>
      </c>
      <c r="B36" s="740">
        <v>1.7150427849085957E-2</v>
      </c>
      <c r="C36" s="741">
        <v>1.0299274419425269E-2</v>
      </c>
      <c r="D36" s="742">
        <v>1.0178526296440962E-2</v>
      </c>
      <c r="E36" s="754">
        <v>0.2811983781348551</v>
      </c>
      <c r="F36" s="741">
        <v>0.27215511115622781</v>
      </c>
      <c r="G36" s="744">
        <v>0.28455019556714473</v>
      </c>
      <c r="I36" s="434" t="s">
        <v>100</v>
      </c>
      <c r="J36" s="740">
        <v>1.891911621569009E-2</v>
      </c>
      <c r="K36" s="741">
        <v>1.2139541721798668E-2</v>
      </c>
      <c r="L36" s="742">
        <v>1.19227982346354E-2</v>
      </c>
      <c r="M36" s="754">
        <v>0.30632574531592766</v>
      </c>
      <c r="N36" s="741">
        <v>0.33859649122807017</v>
      </c>
      <c r="O36" s="744">
        <v>0.35035956006768187</v>
      </c>
      <c r="R36" s="415" t="s">
        <v>100</v>
      </c>
      <c r="S36" s="713">
        <v>1672</v>
      </c>
      <c r="T36" s="713">
        <v>346</v>
      </c>
      <c r="U36" s="713">
        <v>325</v>
      </c>
      <c r="V36" s="713">
        <v>7468</v>
      </c>
      <c r="W36" s="713">
        <v>2179</v>
      </c>
      <c r="X36" s="713">
        <v>2127</v>
      </c>
      <c r="AV36" s="136"/>
      <c r="AW36" s="136"/>
      <c r="AX36" s="136"/>
      <c r="AY36" s="136"/>
      <c r="AZ36" s="136"/>
      <c r="BA36" s="136"/>
    </row>
    <row r="37" spans="1:53" ht="13.5" thickBot="1" x14ac:dyDescent="0.25">
      <c r="A37" s="436" t="s">
        <v>34</v>
      </c>
      <c r="B37" s="755">
        <v>20.73</v>
      </c>
      <c r="C37" s="746">
        <v>20.010000000000002</v>
      </c>
      <c r="D37" s="747">
        <v>19.97</v>
      </c>
      <c r="E37" s="748">
        <v>26.82</v>
      </c>
      <c r="F37" s="746">
        <v>26.79</v>
      </c>
      <c r="G37" s="749">
        <v>27.04</v>
      </c>
      <c r="I37" s="436" t="s">
        <v>34</v>
      </c>
      <c r="J37" s="745">
        <v>20.87</v>
      </c>
      <c r="K37" s="756">
        <v>21.200491462415727</v>
      </c>
      <c r="L37" s="757">
        <v>21.485607008760951</v>
      </c>
      <c r="M37" s="758">
        <v>26.975869385406551</v>
      </c>
      <c r="N37" s="756">
        <v>29.568226120857698</v>
      </c>
      <c r="O37" s="759">
        <v>29.864213197969544</v>
      </c>
      <c r="R37" s="415" t="s">
        <v>34</v>
      </c>
      <c r="AV37" s="136"/>
      <c r="AW37" s="136"/>
      <c r="AX37" s="136"/>
      <c r="AY37" s="136"/>
      <c r="AZ37" s="136"/>
      <c r="BA37" s="136"/>
    </row>
    <row r="38" spans="1:53" ht="13.5" thickTop="1" x14ac:dyDescent="0.2">
      <c r="S38" s="713" t="e">
        <f>+'vš_druh studia '!#REF!</f>
        <v>#REF!</v>
      </c>
      <c r="T38" s="713" t="e">
        <f>+'vš_druh studia '!#REF!</f>
        <v>#REF!</v>
      </c>
      <c r="U38" s="713" t="e">
        <f>+'vš_druh studia '!#REF!</f>
        <v>#REF!</v>
      </c>
      <c r="V38" s="713" t="e">
        <f>+'vš_druh studia '!#REF!</f>
        <v>#REF!</v>
      </c>
      <c r="W38" s="713" t="e">
        <f>+'vš_druh studia '!#REF!</f>
        <v>#REF!</v>
      </c>
      <c r="X38" s="713" t="e">
        <f>+'vš_druh studia '!#REF!</f>
        <v>#REF!</v>
      </c>
      <c r="AV38" s="136"/>
      <c r="AW38" s="136"/>
      <c r="AX38" s="136"/>
      <c r="AY38" s="136"/>
      <c r="AZ38" s="136"/>
      <c r="BA38" s="136"/>
    </row>
    <row r="39" spans="1:53" ht="13.5" thickBot="1" x14ac:dyDescent="0.25">
      <c r="A39" s="794" t="s">
        <v>8</v>
      </c>
      <c r="B39" s="794"/>
      <c r="C39" s="794"/>
      <c r="D39" s="794"/>
      <c r="E39" s="794"/>
      <c r="F39" s="794"/>
      <c r="G39" s="794"/>
      <c r="I39" s="794" t="s">
        <v>9</v>
      </c>
      <c r="J39" s="794"/>
      <c r="K39" s="794"/>
      <c r="L39" s="794"/>
      <c r="M39" s="794"/>
      <c r="N39" s="794"/>
      <c r="O39" s="794"/>
      <c r="AV39" s="136"/>
      <c r="AW39" s="136"/>
      <c r="AX39" s="136"/>
      <c r="AY39" s="136"/>
      <c r="AZ39" s="136"/>
      <c r="BA39" s="136"/>
    </row>
    <row r="40" spans="1:53" ht="39" thickTop="1" x14ac:dyDescent="0.2">
      <c r="A40" s="417" t="s">
        <v>103</v>
      </c>
      <c r="B40" s="418" t="s">
        <v>94</v>
      </c>
      <c r="C40" s="419" t="s">
        <v>95</v>
      </c>
      <c r="D40" s="420" t="s">
        <v>96</v>
      </c>
      <c r="E40" s="421" t="s">
        <v>94</v>
      </c>
      <c r="F40" s="419" t="s">
        <v>95</v>
      </c>
      <c r="G40" s="422" t="s">
        <v>96</v>
      </c>
      <c r="I40" s="417" t="s">
        <v>104</v>
      </c>
      <c r="J40" s="418" t="s">
        <v>94</v>
      </c>
      <c r="K40" s="419" t="s">
        <v>95</v>
      </c>
      <c r="L40" s="420" t="s">
        <v>96</v>
      </c>
      <c r="M40" s="421" t="s">
        <v>94</v>
      </c>
      <c r="N40" s="419" t="s">
        <v>95</v>
      </c>
      <c r="O40" s="422" t="s">
        <v>96</v>
      </c>
      <c r="AV40" s="136"/>
      <c r="AW40" s="136"/>
      <c r="AX40" s="136"/>
      <c r="AY40" s="136"/>
      <c r="AZ40" s="136"/>
      <c r="BA40" s="136"/>
    </row>
    <row r="41" spans="1:53" ht="14.25" customHeight="1" thickBot="1" x14ac:dyDescent="0.25">
      <c r="A41" s="423"/>
      <c r="B41" s="424" t="s">
        <v>98</v>
      </c>
      <c r="C41" s="425"/>
      <c r="D41" s="426"/>
      <c r="E41" s="427" t="s">
        <v>99</v>
      </c>
      <c r="F41" s="425"/>
      <c r="G41" s="428"/>
      <c r="I41" s="423"/>
      <c r="J41" s="424" t="s">
        <v>98</v>
      </c>
      <c r="K41" s="425"/>
      <c r="L41" s="426"/>
      <c r="M41" s="427" t="s">
        <v>99</v>
      </c>
      <c r="N41" s="425"/>
      <c r="O41" s="428"/>
      <c r="AV41" s="136"/>
      <c r="AW41" s="136"/>
      <c r="AX41" s="136"/>
      <c r="AY41" s="136"/>
      <c r="AZ41" s="136"/>
      <c r="BA41" s="136"/>
    </row>
    <row r="42" spans="1:53" ht="13.5" thickTop="1" x14ac:dyDescent="0.2">
      <c r="A42" s="429">
        <v>18</v>
      </c>
      <c r="B42" s="730">
        <f>33.5651449005112%/100</f>
        <v>3.35651449005112E-3</v>
      </c>
      <c r="C42" s="731">
        <f>40%/100</f>
        <v>4.0000000000000001E-3</v>
      </c>
      <c r="D42" s="732">
        <v>4.0000000000000001E-3</v>
      </c>
      <c r="E42" s="733">
        <v>0</v>
      </c>
      <c r="F42" s="731">
        <f>0.0520639642989959/100</f>
        <v>5.2063964298995906E-4</v>
      </c>
      <c r="G42" s="734">
        <f>4.78850758180367%/100</f>
        <v>4.7885075818036702E-4</v>
      </c>
      <c r="I42" s="429">
        <v>18</v>
      </c>
      <c r="J42" s="730">
        <v>3.8465602874352745E-3</v>
      </c>
      <c r="K42" s="731">
        <v>4.20082661426926E-3</v>
      </c>
      <c r="L42" s="732">
        <v>4.1702309666381519E-3</v>
      </c>
      <c r="M42" s="733">
        <v>6.0986022003756742E-4</v>
      </c>
      <c r="N42" s="731">
        <v>9.1858996440463887E-4</v>
      </c>
      <c r="O42" s="734">
        <v>8.4879350066690922E-4</v>
      </c>
      <c r="AV42" s="136"/>
      <c r="AW42" s="136"/>
      <c r="AX42" s="136"/>
      <c r="AY42" s="136"/>
      <c r="AZ42" s="136"/>
      <c r="BA42" s="136"/>
    </row>
    <row r="43" spans="1:53" ht="12.75" customHeight="1" x14ac:dyDescent="0.2">
      <c r="A43" s="431">
        <v>19</v>
      </c>
      <c r="B43" s="735">
        <f>4565.07908650155%/100</f>
        <v>0.45650790865015495</v>
      </c>
      <c r="C43" s="736">
        <f>51.0873001932197/100</f>
        <v>0.51087300193219698</v>
      </c>
      <c r="D43" s="737">
        <v>0.52200000000000002</v>
      </c>
      <c r="E43" s="753">
        <v>5.2999999999999999E-2</v>
      </c>
      <c r="F43" s="736">
        <f>382.298252138341%/100</f>
        <v>3.8229825213834105E-2</v>
      </c>
      <c r="G43" s="739">
        <f>320.830007980846%/100</f>
        <v>3.2083000798084599E-2</v>
      </c>
      <c r="I43" s="431">
        <v>19</v>
      </c>
      <c r="J43" s="735">
        <v>0.46011835570115189</v>
      </c>
      <c r="K43" s="736">
        <v>0.52373128260722268</v>
      </c>
      <c r="L43" s="737">
        <v>0.53836968919304251</v>
      </c>
      <c r="M43" s="738">
        <v>4.9471861049447466E-2</v>
      </c>
      <c r="N43" s="736">
        <v>4.1279136525433462E-2</v>
      </c>
      <c r="O43" s="739">
        <v>3.6134351885534134E-2</v>
      </c>
      <c r="R43" s="414" t="s">
        <v>101</v>
      </c>
      <c r="S43" s="710" t="s">
        <v>105</v>
      </c>
      <c r="T43" s="710" t="s">
        <v>106</v>
      </c>
      <c r="U43" s="710" t="s">
        <v>107</v>
      </c>
      <c r="V43" s="710" t="s">
        <v>108</v>
      </c>
      <c r="W43" s="710" t="s">
        <v>106</v>
      </c>
      <c r="X43" s="710" t="s">
        <v>109</v>
      </c>
      <c r="AV43" s="136"/>
      <c r="AW43" s="136"/>
      <c r="AX43" s="136"/>
      <c r="AY43" s="136"/>
      <c r="AZ43" s="136"/>
      <c r="BA43" s="136"/>
    </row>
    <row r="44" spans="1:53" x14ac:dyDescent="0.2">
      <c r="A44" s="431">
        <v>20</v>
      </c>
      <c r="B44" s="735">
        <f>2131.49639119847%/100</f>
        <v>0.21314963911984702</v>
      </c>
      <c r="C44" s="736">
        <f>2040.40049183207%/100</f>
        <v>0.20404004918320698</v>
      </c>
      <c r="D44" s="737">
        <v>0.20399999999999999</v>
      </c>
      <c r="E44" s="753">
        <v>5.7000000000000002E-2</v>
      </c>
      <c r="F44" s="736">
        <f>481.219784306434%/100</f>
        <v>4.8121978430643406E-2</v>
      </c>
      <c r="G44" s="739">
        <f>453.312051077414%/100</f>
        <v>4.5331205107741405E-2</v>
      </c>
      <c r="I44" s="431">
        <v>20</v>
      </c>
      <c r="J44" s="735">
        <v>0.22379794991017646</v>
      </c>
      <c r="K44" s="736">
        <v>0.21402195270682295</v>
      </c>
      <c r="L44" s="737">
        <v>0.21328771029369833</v>
      </c>
      <c r="M44" s="738">
        <v>5.4472714853755516E-2</v>
      </c>
      <c r="N44" s="736">
        <v>4.5642438856355494E-2</v>
      </c>
      <c r="O44" s="739">
        <v>4.2985327998059902E-2</v>
      </c>
      <c r="R44" s="442"/>
      <c r="S44" s="795" t="s">
        <v>98</v>
      </c>
      <c r="T44" s="795"/>
      <c r="U44" s="795"/>
      <c r="V44" s="795" t="s">
        <v>99</v>
      </c>
      <c r="W44" s="795"/>
      <c r="X44" s="795"/>
      <c r="AV44" s="136"/>
      <c r="AW44" s="136"/>
      <c r="AX44" s="136"/>
      <c r="AY44" s="136"/>
      <c r="AZ44" s="136"/>
      <c r="BA44" s="136"/>
    </row>
    <row r="45" spans="1:53" x14ac:dyDescent="0.2">
      <c r="A45" s="431">
        <v>21</v>
      </c>
      <c r="B45" s="735">
        <f>1039.53228177171%/100</f>
        <v>0.10395322817717099</v>
      </c>
      <c r="C45" s="736">
        <f>930.08958369928%/100</f>
        <v>9.3008958369927994E-2</v>
      </c>
      <c r="D45" s="737">
        <v>9.0999999999999998E-2</v>
      </c>
      <c r="E45" s="753">
        <v>6.0999999999999999E-2</v>
      </c>
      <c r="F45" s="736">
        <f>592.785422089996%/100</f>
        <v>5.9278542208999606E-2</v>
      </c>
      <c r="G45" s="739">
        <f>587.390263367917%/100</f>
        <v>5.8739026336791698E-2</v>
      </c>
      <c r="I45" s="431">
        <v>21</v>
      </c>
      <c r="J45" s="735">
        <v>0.10075029060551621</v>
      </c>
      <c r="K45" s="736">
        <v>8.9640219527068229E-2</v>
      </c>
      <c r="L45" s="737">
        <v>8.7004562303963501E-2</v>
      </c>
      <c r="M45" s="738">
        <v>5.4155587539335984E-2</v>
      </c>
      <c r="N45" s="736">
        <v>5.080950740613159E-2</v>
      </c>
      <c r="O45" s="739">
        <v>5.0018188432157148E-2</v>
      </c>
      <c r="R45" s="415">
        <v>18</v>
      </c>
      <c r="S45" s="714">
        <v>7634</v>
      </c>
      <c r="T45" s="714">
        <v>5655</v>
      </c>
      <c r="U45" s="711">
        <v>5530</v>
      </c>
      <c r="V45" s="712">
        <v>191</v>
      </c>
      <c r="W45" s="712">
        <v>73</v>
      </c>
      <c r="X45" s="712">
        <v>43</v>
      </c>
      <c r="AV45" s="136"/>
      <c r="AW45" s="136"/>
      <c r="AX45" s="136"/>
      <c r="AY45" s="136"/>
      <c r="AZ45" s="136"/>
      <c r="BA45" s="136"/>
    </row>
    <row r="46" spans="1:53" x14ac:dyDescent="0.2">
      <c r="A46" s="431">
        <v>22</v>
      </c>
      <c r="B46" s="735">
        <f>607.572998705658%/100</f>
        <v>6.0757299870565801E-2</v>
      </c>
      <c r="C46" s="736">
        <f>509.221851396452%/100</f>
        <v>5.09221851396452E-2</v>
      </c>
      <c r="D46" s="737">
        <v>4.9000000000000002E-2</v>
      </c>
      <c r="E46" s="753">
        <v>7.2999999999999995E-2</v>
      </c>
      <c r="F46" s="736">
        <f>701.375976199331%/100</f>
        <v>7.0137597619933101E-2</v>
      </c>
      <c r="G46" s="739">
        <f>695.929768555467%/100</f>
        <v>6.9592976855546704E-2</v>
      </c>
      <c r="I46" s="431">
        <v>22</v>
      </c>
      <c r="J46" s="735">
        <v>6.8931628447638171E-2</v>
      </c>
      <c r="K46" s="736">
        <v>5.9336675926553291E-2</v>
      </c>
      <c r="L46" s="737">
        <v>5.6333761049329911E-2</v>
      </c>
      <c r="M46" s="738">
        <v>6.1571487814992804E-2</v>
      </c>
      <c r="N46" s="736">
        <v>5.8847169594672177E-2</v>
      </c>
      <c r="O46" s="739">
        <v>5.7839214259730813E-2</v>
      </c>
      <c r="R46" s="415">
        <v>19</v>
      </c>
      <c r="S46" s="714">
        <v>37325</v>
      </c>
      <c r="T46" s="714">
        <v>22106</v>
      </c>
      <c r="U46" s="711">
        <v>21496</v>
      </c>
      <c r="V46" s="712">
        <v>1444</v>
      </c>
      <c r="W46" s="712">
        <v>494</v>
      </c>
      <c r="X46" s="712">
        <v>362</v>
      </c>
      <c r="AV46" s="136"/>
      <c r="AW46" s="136"/>
      <c r="AX46" s="136"/>
      <c r="AY46" s="136"/>
      <c r="AZ46" s="136"/>
      <c r="BA46" s="136"/>
    </row>
    <row r="47" spans="1:53" x14ac:dyDescent="0.2">
      <c r="A47" s="431">
        <v>23</v>
      </c>
      <c r="B47" s="735">
        <f>477.151569664129%/100</f>
        <v>4.7715156966412903E-2</v>
      </c>
      <c r="C47" s="736">
        <f>439.311435095732%/100</f>
        <v>4.3931143509573195E-2</v>
      </c>
      <c r="D47" s="737">
        <v>4.2000000000000003E-2</v>
      </c>
      <c r="E47" s="753">
        <v>8.1000000000000003E-2</v>
      </c>
      <c r="F47" s="736">
        <f>804.016362960208%/100</f>
        <v>8.0401636296020804E-2</v>
      </c>
      <c r="G47" s="739">
        <f>803.67118914605%/100</f>
        <v>8.0367118914605004E-2</v>
      </c>
      <c r="I47" s="431">
        <v>23</v>
      </c>
      <c r="J47" s="735">
        <v>4.1530170136320405E-2</v>
      </c>
      <c r="K47" s="736">
        <v>3.5588454502337559E-2</v>
      </c>
      <c r="L47" s="737">
        <v>3.3272740233818078E-2</v>
      </c>
      <c r="M47" s="738">
        <v>6.566974849364525E-2</v>
      </c>
      <c r="N47" s="736">
        <v>6.4760592490527041E-2</v>
      </c>
      <c r="O47" s="739">
        <v>6.4811446586637567E-2</v>
      </c>
      <c r="R47" s="415">
        <v>20</v>
      </c>
      <c r="S47" s="714">
        <v>13058</v>
      </c>
      <c r="T47" s="714">
        <v>6499</v>
      </c>
      <c r="U47" s="711">
        <v>6209</v>
      </c>
      <c r="V47" s="712">
        <v>1518</v>
      </c>
      <c r="W47" s="712">
        <v>504</v>
      </c>
      <c r="X47" s="712">
        <v>418</v>
      </c>
      <c r="AV47" s="136"/>
      <c r="AW47" s="136"/>
      <c r="AX47" s="136"/>
      <c r="AY47" s="136"/>
      <c r="AZ47" s="136"/>
      <c r="BA47" s="136"/>
    </row>
    <row r="48" spans="1:53" x14ac:dyDescent="0.2">
      <c r="A48" s="431">
        <v>24</v>
      </c>
      <c r="B48" s="735">
        <f>374.70109470636%/100</f>
        <v>3.7470109470635997E-2</v>
      </c>
      <c r="C48" s="736">
        <f>353.240822062182%/100</f>
        <v>3.5324082206218202E-2</v>
      </c>
      <c r="D48" s="737">
        <v>3.3000000000000002E-2</v>
      </c>
      <c r="E48" s="753">
        <v>8.4000000000000005E-2</v>
      </c>
      <c r="F48" s="736">
        <f>876.162142060245%/100</f>
        <v>8.7616214206024487E-2</v>
      </c>
      <c r="G48" s="739">
        <f>883.479648842777%/100</f>
        <v>8.8347964884277708E-2</v>
      </c>
      <c r="I48" s="431">
        <v>24</v>
      </c>
      <c r="J48" s="735">
        <v>2.8976011835570116E-2</v>
      </c>
      <c r="K48" s="736">
        <v>2.5086387966664406E-2</v>
      </c>
      <c r="L48" s="737">
        <v>2.3257057313943542E-2</v>
      </c>
      <c r="M48" s="738">
        <v>7.1280462517990875E-2</v>
      </c>
      <c r="N48" s="736">
        <v>7.0846251004707775E-2</v>
      </c>
      <c r="O48" s="739">
        <v>7.0449860555353461E-2</v>
      </c>
      <c r="R48" s="415">
        <v>21</v>
      </c>
      <c r="S48" s="714">
        <v>7508</v>
      </c>
      <c r="T48" s="714">
        <v>3573</v>
      </c>
      <c r="U48" s="711">
        <v>3350</v>
      </c>
      <c r="V48" s="712">
        <v>1921</v>
      </c>
      <c r="W48" s="712">
        <v>692</v>
      </c>
      <c r="X48" s="712">
        <v>635</v>
      </c>
      <c r="AV48" s="136"/>
      <c r="AW48" s="136"/>
      <c r="AX48" s="136"/>
      <c r="AY48" s="136"/>
      <c r="AZ48" s="136"/>
      <c r="BA48" s="136"/>
    </row>
    <row r="49" spans="1:53" x14ac:dyDescent="0.2">
      <c r="A49" s="431">
        <v>25</v>
      </c>
      <c r="B49" s="735">
        <f>216.528091613101%/100</f>
        <v>2.1652809161310099E-2</v>
      </c>
      <c r="C49" s="736">
        <f>196.908484103285%/100</f>
        <v>1.9690848410328497E-2</v>
      </c>
      <c r="D49" s="737">
        <v>1.7999999999999999E-2</v>
      </c>
      <c r="E49" s="753">
        <v>7.4999999999999997E-2</v>
      </c>
      <c r="F49" s="736">
        <f>797.322424693195%/100</f>
        <v>7.9732242469319495E-2</v>
      </c>
      <c r="G49" s="739">
        <f>803.67118914605%/100</f>
        <v>8.0367118914605004E-2</v>
      </c>
      <c r="I49" s="431">
        <v>25</v>
      </c>
      <c r="J49" s="735">
        <v>1.84296734650745E-2</v>
      </c>
      <c r="K49" s="736">
        <v>1.4990853038823769E-2</v>
      </c>
      <c r="L49" s="737">
        <v>1.3722554890219561E-2</v>
      </c>
      <c r="M49" s="738">
        <v>6.7816456468177494E-2</v>
      </c>
      <c r="N49" s="736">
        <v>6.929613043977495E-2</v>
      </c>
      <c r="O49" s="739">
        <v>7.014672001940099E-2</v>
      </c>
      <c r="R49" s="415">
        <v>22</v>
      </c>
      <c r="S49" s="714">
        <v>5385</v>
      </c>
      <c r="T49" s="714">
        <v>2596</v>
      </c>
      <c r="U49" s="711">
        <v>2421</v>
      </c>
      <c r="V49" s="712">
        <v>2290</v>
      </c>
      <c r="W49" s="712">
        <v>841</v>
      </c>
      <c r="X49" s="712">
        <v>793</v>
      </c>
      <c r="AV49" s="136"/>
      <c r="AW49" s="136"/>
      <c r="AX49" s="136"/>
      <c r="AY49" s="136"/>
      <c r="AZ49" s="136"/>
      <c r="BA49" s="136"/>
    </row>
    <row r="50" spans="1:53" x14ac:dyDescent="0.2">
      <c r="A50" s="431">
        <v>26</v>
      </c>
      <c r="B50" s="735">
        <f>129.105148849352%/100</f>
        <v>1.2910514884935198E-2</v>
      </c>
      <c r="C50" s="736">
        <f>103.109081327947%/100</f>
        <v>1.0310908132794701E-2</v>
      </c>
      <c r="D50" s="737">
        <v>0.01</v>
      </c>
      <c r="E50" s="753">
        <v>6.8000000000000005E-2</v>
      </c>
      <c r="F50" s="736">
        <f>713.276310896244%/100</f>
        <v>7.1327631089624394E-2</v>
      </c>
      <c r="G50" s="739">
        <f>725.458898643256%/100</f>
        <v>7.2545889864325599E-2</v>
      </c>
      <c r="I50" s="431">
        <v>26</v>
      </c>
      <c r="J50" s="735">
        <v>1.0504068477227095E-2</v>
      </c>
      <c r="K50" s="736">
        <v>7.5547123788874578E-3</v>
      </c>
      <c r="L50" s="737">
        <v>6.665240946678073E-3</v>
      </c>
      <c r="M50" s="738">
        <v>6.4791549776791163E-2</v>
      </c>
      <c r="N50" s="736">
        <v>6.9812837294752558E-2</v>
      </c>
      <c r="O50" s="739">
        <v>7.0389232448162961E-2</v>
      </c>
      <c r="R50" s="415">
        <v>23</v>
      </c>
      <c r="S50" s="714">
        <v>3631</v>
      </c>
      <c r="T50" s="714">
        <v>1760</v>
      </c>
      <c r="U50" s="711">
        <v>1630</v>
      </c>
      <c r="V50" s="712">
        <v>2274</v>
      </c>
      <c r="W50" s="712">
        <v>857</v>
      </c>
      <c r="X50" s="712">
        <v>810</v>
      </c>
      <c r="AV50" s="136"/>
      <c r="AW50" s="136"/>
      <c r="AX50" s="136"/>
      <c r="AY50" s="136"/>
      <c r="AZ50" s="136"/>
      <c r="BA50" s="136"/>
    </row>
    <row r="51" spans="1:53" x14ac:dyDescent="0.2">
      <c r="A51" s="431">
        <v>27</v>
      </c>
      <c r="B51" s="735">
        <f>88.5198429238971%/100</f>
        <v>8.8519842923897099E-3</v>
      </c>
      <c r="C51" s="736">
        <f>65.3434041805726%/100</f>
        <v>6.5343404180572603E-3</v>
      </c>
      <c r="D51" s="737">
        <v>6.0000000000000001E-3</v>
      </c>
      <c r="E51" s="753">
        <v>5.8000000000000003E-2</v>
      </c>
      <c r="F51" s="736">
        <f>585.347712904425%/100</f>
        <v>5.8534771290442496E-2</v>
      </c>
      <c r="G51" s="739">
        <f>592.976855546688%/100</f>
        <v>5.92976855546688E-2</v>
      </c>
      <c r="I51" s="431">
        <v>27</v>
      </c>
      <c r="J51" s="735">
        <v>7.1119095424284047E-3</v>
      </c>
      <c r="K51" s="736">
        <v>4.6242970390947893E-3</v>
      </c>
      <c r="L51" s="737">
        <v>4.1880524664955803E-3</v>
      </c>
      <c r="M51" s="738">
        <v>5.7448832727538847E-2</v>
      </c>
      <c r="N51" s="736">
        <v>5.8330462739694576E-2</v>
      </c>
      <c r="O51" s="739">
        <v>5.9597429368255128E-2</v>
      </c>
      <c r="R51" s="415">
        <v>24</v>
      </c>
      <c r="S51" s="714">
        <v>2384</v>
      </c>
      <c r="T51" s="714">
        <v>1125</v>
      </c>
      <c r="U51" s="711">
        <v>1019</v>
      </c>
      <c r="V51" s="712">
        <v>2174</v>
      </c>
      <c r="W51" s="712">
        <v>890</v>
      </c>
      <c r="X51" s="712">
        <v>841</v>
      </c>
      <c r="AV51" s="136"/>
      <c r="AW51" s="136"/>
      <c r="AX51" s="136"/>
      <c r="AY51" s="136"/>
      <c r="AZ51" s="136"/>
      <c r="BA51" s="136"/>
    </row>
    <row r="52" spans="1:53" x14ac:dyDescent="0.2">
      <c r="A52" s="431">
        <v>28</v>
      </c>
      <c r="B52" s="735">
        <f>65.5946295768159%/100</f>
        <v>6.5594629576815897E-3</v>
      </c>
      <c r="C52" s="736">
        <f>42.5083435798349%/100</f>
        <v>4.2508343579834903E-3</v>
      </c>
      <c r="D52" s="737">
        <v>4.0000000000000001E-3</v>
      </c>
      <c r="E52" s="753">
        <v>5.0999999999999997E-2</v>
      </c>
      <c r="F52" s="736">
        <f>558.57195983637%/100</f>
        <v>5.585719598363699E-2</v>
      </c>
      <c r="G52" s="739">
        <f>569.832402234637%/100</f>
        <v>5.6983240223463703E-2</v>
      </c>
      <c r="I52" s="431">
        <v>28</v>
      </c>
      <c r="J52" s="735">
        <v>5.9917573708126379E-3</v>
      </c>
      <c r="K52" s="736">
        <v>3.9467443593739415E-3</v>
      </c>
      <c r="L52" s="737">
        <v>3.6534074707727402E-3</v>
      </c>
      <c r="M52" s="738">
        <v>5.1886907520796235E-2</v>
      </c>
      <c r="N52" s="736">
        <v>5.3507865426570218E-2</v>
      </c>
      <c r="O52" s="739">
        <v>5.4201527828301198E-2</v>
      </c>
      <c r="R52" s="415">
        <v>25</v>
      </c>
      <c r="S52" s="714">
        <v>1410</v>
      </c>
      <c r="T52" s="714">
        <v>637</v>
      </c>
      <c r="U52" s="711">
        <v>581</v>
      </c>
      <c r="V52" s="712">
        <v>1934</v>
      </c>
      <c r="W52" s="712">
        <v>745</v>
      </c>
      <c r="X52" s="712">
        <v>699</v>
      </c>
      <c r="AV52" s="136"/>
      <c r="AW52" s="136"/>
      <c r="AX52" s="136"/>
      <c r="AY52" s="136"/>
      <c r="AZ52" s="136"/>
      <c r="BA52" s="136"/>
    </row>
    <row r="53" spans="1:53" x14ac:dyDescent="0.2">
      <c r="A53" s="431">
        <v>29</v>
      </c>
      <c r="B53" s="735">
        <f>49.0314371585898%/100</f>
        <v>4.9031437158589802E-3</v>
      </c>
      <c r="C53" s="736">
        <f>30.2125417178992%/100</f>
        <v>3.0212541717899201E-3</v>
      </c>
      <c r="D53" s="737">
        <v>3.0000000000000001E-3</v>
      </c>
      <c r="E53" s="753">
        <v>4.5999999999999999E-2</v>
      </c>
      <c r="F53" s="736">
        <v>4.8000000000000001E-2</v>
      </c>
      <c r="G53" s="739">
        <f>486.83160415004%/100</f>
        <v>4.8683160415004E-2</v>
      </c>
      <c r="I53" s="431">
        <v>29</v>
      </c>
      <c r="J53" s="735">
        <v>5.3788439184191059E-3</v>
      </c>
      <c r="K53" s="736">
        <v>2.8287824378345418E-3</v>
      </c>
      <c r="L53" s="737">
        <v>2.6732249786142002E-3</v>
      </c>
      <c r="M53" s="738">
        <v>4.4836923377161948E-2</v>
      </c>
      <c r="N53" s="736">
        <v>4.7249971294063615E-2</v>
      </c>
      <c r="O53" s="739">
        <v>4.8017460894870856E-2</v>
      </c>
      <c r="R53" s="415">
        <v>26</v>
      </c>
      <c r="S53" s="714">
        <v>981</v>
      </c>
      <c r="T53" s="714">
        <v>381</v>
      </c>
      <c r="U53" s="711">
        <v>344</v>
      </c>
      <c r="V53" s="712">
        <v>1686</v>
      </c>
      <c r="W53" s="712">
        <v>624</v>
      </c>
      <c r="X53" s="712">
        <v>591</v>
      </c>
      <c r="AV53" s="136"/>
      <c r="AW53" s="136"/>
      <c r="AX53" s="136"/>
      <c r="AY53" s="136"/>
      <c r="AZ53" s="136"/>
      <c r="BA53" s="136"/>
    </row>
    <row r="54" spans="1:53" x14ac:dyDescent="0.2">
      <c r="A54" s="434" t="s">
        <v>100</v>
      </c>
      <c r="B54" s="740">
        <v>1.8679999999999999E-2</v>
      </c>
      <c r="C54" s="741">
        <v>1.4E-2</v>
      </c>
      <c r="D54" s="742">
        <v>1.4E-2</v>
      </c>
      <c r="E54" s="754">
        <v>0.29299999999999998</v>
      </c>
      <c r="F54" s="741">
        <f>30.2%</f>
        <v>0.30199999999999999</v>
      </c>
      <c r="G54" s="744">
        <v>0.307</v>
      </c>
      <c r="I54" s="434" t="s">
        <v>100</v>
      </c>
      <c r="J54" s="740">
        <v>2.4E-2</v>
      </c>
      <c r="K54" s="741">
        <v>1.4E-2</v>
      </c>
      <c r="L54" s="742">
        <v>1.2999999999999999E-2</v>
      </c>
      <c r="M54" s="743">
        <v>0.35599999999999998</v>
      </c>
      <c r="N54" s="741">
        <v>0.36899999999999999</v>
      </c>
      <c r="O54" s="744">
        <v>0.374</v>
      </c>
      <c r="R54" s="415">
        <v>27</v>
      </c>
      <c r="S54" s="714">
        <v>629</v>
      </c>
      <c r="T54" s="714">
        <v>225</v>
      </c>
      <c r="U54" s="711">
        <v>202</v>
      </c>
      <c r="V54" s="712">
        <v>1480</v>
      </c>
      <c r="W54" s="712">
        <v>590</v>
      </c>
      <c r="X54" s="712">
        <v>560</v>
      </c>
      <c r="AV54" s="136"/>
      <c r="AW54" s="136"/>
      <c r="AX54" s="136"/>
      <c r="AY54" s="136"/>
      <c r="AZ54" s="136"/>
      <c r="BA54" s="136"/>
    </row>
    <row r="55" spans="1:53" ht="13.5" thickBot="1" x14ac:dyDescent="0.25">
      <c r="A55" s="436" t="s">
        <v>34</v>
      </c>
      <c r="B55" s="755">
        <v>20.420000000000002</v>
      </c>
      <c r="C55" s="746">
        <v>20.5</v>
      </c>
      <c r="D55" s="747">
        <v>20.3</v>
      </c>
      <c r="E55" s="748">
        <v>25.9</v>
      </c>
      <c r="F55" s="746">
        <v>27.68</v>
      </c>
      <c r="G55" s="749">
        <v>27.81</v>
      </c>
      <c r="I55" s="436" t="s">
        <v>34</v>
      </c>
      <c r="J55" s="745">
        <v>20.69</v>
      </c>
      <c r="K55" s="746">
        <v>20.309999999999999</v>
      </c>
      <c r="L55" s="747">
        <v>20.239999999999998</v>
      </c>
      <c r="M55" s="748">
        <v>28.37</v>
      </c>
      <c r="N55" s="746">
        <v>28.64</v>
      </c>
      <c r="O55" s="749">
        <v>28.75</v>
      </c>
      <c r="R55" s="415">
        <v>28</v>
      </c>
      <c r="S55" s="714">
        <v>473</v>
      </c>
      <c r="T55" s="714">
        <v>181</v>
      </c>
      <c r="U55" s="711">
        <v>168</v>
      </c>
      <c r="V55" s="712">
        <v>1224</v>
      </c>
      <c r="W55" s="712">
        <v>492</v>
      </c>
      <c r="X55" s="712">
        <v>476</v>
      </c>
      <c r="AV55" s="136"/>
      <c r="AW55" s="136"/>
      <c r="AX55" s="136"/>
      <c r="AY55" s="136"/>
      <c r="AZ55" s="136"/>
      <c r="BA55" s="136"/>
    </row>
    <row r="56" spans="1:53" ht="13.5" thickTop="1" x14ac:dyDescent="0.2">
      <c r="R56" s="415">
        <v>29</v>
      </c>
      <c r="S56" s="714">
        <v>324</v>
      </c>
      <c r="T56" s="714">
        <v>85</v>
      </c>
      <c r="U56" s="711">
        <v>79</v>
      </c>
      <c r="V56" s="712">
        <v>1010</v>
      </c>
      <c r="W56" s="712">
        <v>368</v>
      </c>
      <c r="X56" s="712">
        <v>357</v>
      </c>
      <c r="AV56" s="136"/>
      <c r="AW56" s="136"/>
      <c r="AX56" s="136"/>
      <c r="AY56" s="136"/>
      <c r="AZ56" s="136"/>
      <c r="BA56" s="136"/>
    </row>
    <row r="57" spans="1:53" ht="13.5" thickBot="1" x14ac:dyDescent="0.25">
      <c r="A57" s="794" t="s">
        <v>10</v>
      </c>
      <c r="B57" s="794"/>
      <c r="C57" s="794"/>
      <c r="D57" s="794"/>
      <c r="E57" s="794"/>
      <c r="F57" s="794"/>
      <c r="G57" s="794"/>
      <c r="I57" s="794" t="s">
        <v>11</v>
      </c>
      <c r="J57" s="794"/>
      <c r="K57" s="794"/>
      <c r="L57" s="794"/>
      <c r="M57" s="794"/>
      <c r="N57" s="794"/>
      <c r="O57" s="794"/>
    </row>
    <row r="58" spans="1:53" ht="39" thickTop="1" x14ac:dyDescent="0.2">
      <c r="A58" s="417" t="s">
        <v>110</v>
      </c>
      <c r="B58" s="418" t="s">
        <v>94</v>
      </c>
      <c r="C58" s="419" t="s">
        <v>95</v>
      </c>
      <c r="D58" s="420" t="s">
        <v>96</v>
      </c>
      <c r="E58" s="421" t="s">
        <v>94</v>
      </c>
      <c r="F58" s="419" t="s">
        <v>95</v>
      </c>
      <c r="G58" s="422" t="s">
        <v>96</v>
      </c>
      <c r="I58" s="417" t="s">
        <v>111</v>
      </c>
      <c r="J58" s="418" t="s">
        <v>94</v>
      </c>
      <c r="K58" s="419" t="s">
        <v>95</v>
      </c>
      <c r="L58" s="420" t="s">
        <v>96</v>
      </c>
      <c r="M58" s="421" t="s">
        <v>94</v>
      </c>
      <c r="N58" s="419" t="s">
        <v>95</v>
      </c>
      <c r="O58" s="422" t="s">
        <v>96</v>
      </c>
    </row>
    <row r="59" spans="1:53" ht="13.5" thickBot="1" x14ac:dyDescent="0.25">
      <c r="A59" s="423"/>
      <c r="B59" s="424" t="s">
        <v>98</v>
      </c>
      <c r="C59" s="425"/>
      <c r="D59" s="426"/>
      <c r="E59" s="427" t="s">
        <v>99</v>
      </c>
      <c r="F59" s="425"/>
      <c r="G59" s="428"/>
      <c r="I59" s="423"/>
      <c r="J59" s="424" t="s">
        <v>98</v>
      </c>
      <c r="K59" s="425"/>
      <c r="L59" s="426"/>
      <c r="M59" s="427" t="s">
        <v>99</v>
      </c>
      <c r="N59" s="425"/>
      <c r="O59" s="428"/>
      <c r="P59" s="443"/>
    </row>
    <row r="60" spans="1:53" ht="13.5" thickTop="1" x14ac:dyDescent="0.2">
      <c r="A60" s="429">
        <v>18</v>
      </c>
      <c r="B60" s="730">
        <v>3.3312468835867133E-3</v>
      </c>
      <c r="C60" s="731">
        <v>4.0000000000000001E-3</v>
      </c>
      <c r="D60" s="750">
        <v>3.9402985074626865E-3</v>
      </c>
      <c r="E60" s="733">
        <v>3.0496387351036875E-4</v>
      </c>
      <c r="F60" s="731">
        <v>4.1681863179284114E-4</v>
      </c>
      <c r="G60" s="734">
        <v>3.8785460992907798E-4</v>
      </c>
      <c r="I60" s="429">
        <v>18</v>
      </c>
      <c r="J60" s="730">
        <v>5.0254893647822809E-3</v>
      </c>
      <c r="K60" s="731">
        <v>5.8701657458563542E-3</v>
      </c>
      <c r="L60" s="732">
        <v>6.0122757169991988E-3</v>
      </c>
      <c r="M60" s="733">
        <v>3.773268489015596E-4</v>
      </c>
      <c r="N60" s="731">
        <v>3.3658700774150119E-4</v>
      </c>
      <c r="O60" s="734">
        <v>3.1336735607485005E-4</v>
      </c>
      <c r="P60" s="443"/>
      <c r="T60" s="468"/>
      <c r="U60" s="468"/>
      <c r="X60" s="715"/>
    </row>
    <row r="61" spans="1:53" x14ac:dyDescent="0.2">
      <c r="A61" s="431">
        <v>19</v>
      </c>
      <c r="B61" s="735">
        <v>0.47048027244082796</v>
      </c>
      <c r="C61" s="736">
        <v>0.52900000000000003</v>
      </c>
      <c r="D61" s="751">
        <v>0.54200426439232408</v>
      </c>
      <c r="E61" s="738">
        <v>5.4565074598855207E-2</v>
      </c>
      <c r="F61" s="736">
        <v>3.5481686031365603E-2</v>
      </c>
      <c r="G61" s="739">
        <v>2.9753989361702128E-2</v>
      </c>
      <c r="I61" s="431">
        <v>19</v>
      </c>
      <c r="J61" s="735">
        <v>0.47274757773480724</v>
      </c>
      <c r="K61" s="736">
        <v>0.52667847705981263</v>
      </c>
      <c r="L61" s="737">
        <v>0.53736872674756286</v>
      </c>
      <c r="M61" s="738">
        <v>5.5949186651014587E-2</v>
      </c>
      <c r="N61" s="736">
        <v>3.9380679905755639E-2</v>
      </c>
      <c r="O61" s="739">
        <v>3.2993105918166357E-2</v>
      </c>
      <c r="P61" s="443"/>
      <c r="T61" s="468"/>
      <c r="U61" s="468"/>
      <c r="X61" s="715"/>
    </row>
    <row r="62" spans="1:53" x14ac:dyDescent="0.2">
      <c r="A62" s="431">
        <v>20</v>
      </c>
      <c r="B62" s="735">
        <v>0.22869964671808529</v>
      </c>
      <c r="C62" s="736">
        <v>0.221</v>
      </c>
      <c r="D62" s="751">
        <v>0.22021321961620469</v>
      </c>
      <c r="E62" s="738">
        <v>5.6441775358919026E-2</v>
      </c>
      <c r="F62" s="736">
        <v>4.9861928828218618E-2</v>
      </c>
      <c r="G62" s="739">
        <v>4.6376329787234043E-2</v>
      </c>
      <c r="I62" s="431">
        <v>20</v>
      </c>
      <c r="J62" s="735">
        <v>0.22362393621971521</v>
      </c>
      <c r="K62" s="736">
        <v>0.21602510208983905</v>
      </c>
      <c r="L62" s="737">
        <v>0.21534307646421677</v>
      </c>
      <c r="M62" s="738">
        <v>6.0665772262284083E-2</v>
      </c>
      <c r="N62" s="736">
        <v>5.2086839447997309E-2</v>
      </c>
      <c r="O62" s="739">
        <v>4.7676604888530753E-2</v>
      </c>
      <c r="P62" s="443"/>
      <c r="T62" s="468"/>
      <c r="U62" s="468"/>
      <c r="X62" s="715"/>
    </row>
    <row r="63" spans="1:53" x14ac:dyDescent="0.2">
      <c r="A63" s="431">
        <v>21</v>
      </c>
      <c r="B63" s="735">
        <v>9.8473355329464565E-2</v>
      </c>
      <c r="C63" s="736">
        <v>8.6999999999999994E-2</v>
      </c>
      <c r="D63" s="751">
        <v>8.4759061833688698E-2</v>
      </c>
      <c r="E63" s="738">
        <v>5.7825842169466082E-2</v>
      </c>
      <c r="F63" s="736">
        <v>5.26233522638462E-2</v>
      </c>
      <c r="G63" s="739">
        <v>5.0753546099290781E-2</v>
      </c>
      <c r="I63" s="431">
        <v>21</v>
      </c>
      <c r="J63" s="735">
        <v>9.623915538689029E-2</v>
      </c>
      <c r="K63" s="736">
        <v>8.5290055248618782E-2</v>
      </c>
      <c r="L63" s="737">
        <v>8.3434061190210823E-2</v>
      </c>
      <c r="M63" s="738">
        <v>5.7898708703672648E-2</v>
      </c>
      <c r="N63" s="736">
        <v>5.3559407606866373E-2</v>
      </c>
      <c r="O63" s="739">
        <v>5.2063747873578654E-2</v>
      </c>
      <c r="P63" s="443"/>
      <c r="Q63" s="413" t="s">
        <v>112</v>
      </c>
      <c r="T63" s="468"/>
      <c r="U63" s="468"/>
      <c r="X63" s="715"/>
    </row>
    <row r="64" spans="1:53" x14ac:dyDescent="0.2">
      <c r="A64" s="431">
        <v>22</v>
      </c>
      <c r="B64" s="735">
        <v>6.5829257683616416E-2</v>
      </c>
      <c r="C64" s="736">
        <v>5.7000000000000002E-2</v>
      </c>
      <c r="D64" s="751">
        <v>5.4788912579957355E-2</v>
      </c>
      <c r="E64" s="738">
        <v>6.5356103969222104E-2</v>
      </c>
      <c r="F64" s="736">
        <v>6.2887511071744909E-2</v>
      </c>
      <c r="G64" s="739">
        <v>6.2222960992907798E-2</v>
      </c>
      <c r="I64" s="431">
        <v>22</v>
      </c>
      <c r="J64" s="735">
        <v>6.7358102309036577E-2</v>
      </c>
      <c r="K64" s="736">
        <v>6.0323084314196487E-2</v>
      </c>
      <c r="L64" s="737">
        <v>5.7438425191906194E-2</v>
      </c>
      <c r="M64" s="738">
        <v>6.6095086365923192E-2</v>
      </c>
      <c r="N64" s="736">
        <v>6.3951531470885226E-2</v>
      </c>
      <c r="O64" s="739">
        <v>6.388217387411585E-2</v>
      </c>
      <c r="P64" s="443"/>
      <c r="S64" s="455" t="s">
        <v>59</v>
      </c>
      <c r="T64" s="468" t="s">
        <v>60</v>
      </c>
      <c r="U64" s="468" t="s">
        <v>61</v>
      </c>
      <c r="V64" s="455" t="s">
        <v>57</v>
      </c>
      <c r="X64" s="715"/>
    </row>
    <row r="65" spans="1:24" x14ac:dyDescent="0.2">
      <c r="A65" s="431">
        <v>23</v>
      </c>
      <c r="B65" s="735">
        <v>4.3391082018693169E-2</v>
      </c>
      <c r="C65" s="736">
        <v>3.7999999999999999E-2</v>
      </c>
      <c r="D65" s="751">
        <v>3.5837953091684437E-2</v>
      </c>
      <c r="E65" s="738">
        <v>6.7913108754809048E-2</v>
      </c>
      <c r="F65" s="736">
        <v>6.8722971916844677E-2</v>
      </c>
      <c r="G65" s="739">
        <v>6.8927304964538999E-2</v>
      </c>
      <c r="I65" s="431">
        <v>23</v>
      </c>
      <c r="J65" s="735">
        <v>4.2571892417301749E-2</v>
      </c>
      <c r="K65" s="736">
        <v>3.7307830891184245E-2</v>
      </c>
      <c r="L65" s="737">
        <v>3.5320157606392164E-2</v>
      </c>
      <c r="M65" s="738">
        <v>6.4690591983900717E-2</v>
      </c>
      <c r="N65" s="736">
        <v>6.2605183439919221E-2</v>
      </c>
      <c r="O65" s="739">
        <v>6.31211388665055E-2</v>
      </c>
      <c r="P65" s="443"/>
      <c r="Q65" s="413" t="s">
        <v>62</v>
      </c>
      <c r="R65" s="413">
        <v>18</v>
      </c>
      <c r="S65" s="455">
        <v>7</v>
      </c>
      <c r="T65" s="468">
        <v>3.8785460992907798E-2</v>
      </c>
      <c r="U65" s="468">
        <f t="shared" ref="U65:U75" si="1">T65/100</f>
        <v>3.8785460992907798E-4</v>
      </c>
      <c r="V65" s="455">
        <v>3.8798359383660351E-2</v>
      </c>
      <c r="X65" s="715"/>
    </row>
    <row r="66" spans="1:24" x14ac:dyDescent="0.2">
      <c r="A66" s="431">
        <v>24</v>
      </c>
      <c r="B66" s="735">
        <v>2.406136284068365E-2</v>
      </c>
      <c r="C66" s="736">
        <v>0.02</v>
      </c>
      <c r="D66" s="751">
        <v>1.8473347547974413E-2</v>
      </c>
      <c r="E66" s="738">
        <v>6.2705264145631989E-2</v>
      </c>
      <c r="F66" s="736">
        <v>6.4033762309175221E-2</v>
      </c>
      <c r="G66" s="739">
        <v>6.4494680851063829E-2</v>
      </c>
      <c r="I66" s="431">
        <v>24</v>
      </c>
      <c r="J66" s="735">
        <v>2.7567807914628727E-2</v>
      </c>
      <c r="K66" s="736">
        <v>2.3585755464809031E-2</v>
      </c>
      <c r="L66" s="737">
        <v>2.2055476194213774E-2</v>
      </c>
      <c r="M66" s="738">
        <v>6.3642461848063062E-2</v>
      </c>
      <c r="N66" s="736">
        <v>6.4792998990238979E-2</v>
      </c>
      <c r="O66" s="739">
        <v>6.6165278896946914E-2</v>
      </c>
      <c r="P66" s="443"/>
      <c r="R66" s="413">
        <v>19</v>
      </c>
      <c r="S66" s="455">
        <v>537</v>
      </c>
      <c r="T66" s="468">
        <v>2.9753989361702127</v>
      </c>
      <c r="U66" s="468">
        <f t="shared" si="1"/>
        <v>2.9753989361702128E-2</v>
      </c>
      <c r="V66" s="455">
        <v>3.0151867863873187</v>
      </c>
      <c r="X66" s="715"/>
    </row>
    <row r="67" spans="1:24" x14ac:dyDescent="0.2">
      <c r="A67" s="431">
        <v>25</v>
      </c>
      <c r="B67" s="735">
        <v>1.4757211512958975E-2</v>
      </c>
      <c r="C67" s="736">
        <v>1.1000000000000001E-2</v>
      </c>
      <c r="D67" s="751">
        <v>1.0524520255863539E-2</v>
      </c>
      <c r="E67" s="738">
        <v>6.3737449563667073E-2</v>
      </c>
      <c r="F67" s="736">
        <v>6.575313916532069E-2</v>
      </c>
      <c r="G67" s="739">
        <v>6.6544769503546097E-2</v>
      </c>
      <c r="I67" s="431">
        <v>25</v>
      </c>
      <c r="J67" s="735">
        <v>1.3535731643004124E-2</v>
      </c>
      <c r="K67" s="736">
        <v>1.0869565217391304E-2</v>
      </c>
      <c r="L67" s="737">
        <v>1.0329183868891575E-2</v>
      </c>
      <c r="M67" s="738">
        <v>5.649421432165018E-2</v>
      </c>
      <c r="N67" s="736">
        <v>5.9197239986536518E-2</v>
      </c>
      <c r="O67" s="739">
        <v>5.9495030889067956E-2</v>
      </c>
      <c r="P67" s="443"/>
      <c r="R67" s="413">
        <v>20</v>
      </c>
      <c r="S67" s="455">
        <v>837</v>
      </c>
      <c r="T67" s="468">
        <v>4.6376329787234045</v>
      </c>
      <c r="U67" s="468">
        <f t="shared" si="1"/>
        <v>4.6376329787234043E-2</v>
      </c>
      <c r="V67" s="455">
        <v>7.6543620441192779</v>
      </c>
      <c r="X67" s="715"/>
    </row>
    <row r="68" spans="1:24" x14ac:dyDescent="0.2">
      <c r="A68" s="431">
        <v>26</v>
      </c>
      <c r="B68" s="735">
        <v>9.1662334631175801E-3</v>
      </c>
      <c r="C68" s="736">
        <v>6.0000000000000001E-3</v>
      </c>
      <c r="D68" s="751">
        <v>5.6631130063965881E-3</v>
      </c>
      <c r="E68" s="738">
        <v>6.2869475462137558E-2</v>
      </c>
      <c r="F68" s="736">
        <v>6.4242171625071634E-2</v>
      </c>
      <c r="G68" s="739">
        <v>6.499335106382978E-2</v>
      </c>
      <c r="I68" s="431">
        <v>26</v>
      </c>
      <c r="J68" s="735">
        <v>7.9311735448312944E-3</v>
      </c>
      <c r="K68" s="736">
        <v>5.1345183761710303E-3</v>
      </c>
      <c r="L68" s="737">
        <v>4.9291242170698395E-3</v>
      </c>
      <c r="M68" s="738">
        <v>5.6703840348817709E-2</v>
      </c>
      <c r="N68" s="736">
        <v>5.8734432850891957E-2</v>
      </c>
      <c r="O68" s="739">
        <v>5.9495030889067956E-2</v>
      </c>
      <c r="P68" s="443"/>
      <c r="R68" s="413">
        <v>21</v>
      </c>
      <c r="S68" s="455">
        <v>916</v>
      </c>
      <c r="T68" s="468">
        <v>5.0753546099290778</v>
      </c>
      <c r="U68" s="468">
        <f t="shared" si="1"/>
        <v>5.0753546099290781E-2</v>
      </c>
      <c r="V68" s="455">
        <v>12.731404500609688</v>
      </c>
      <c r="X68" s="715"/>
    </row>
    <row r="69" spans="1:24" x14ac:dyDescent="0.2">
      <c r="A69" s="431">
        <v>27</v>
      </c>
      <c r="B69" s="735">
        <v>6.9595476294040896E-3</v>
      </c>
      <c r="C69" s="736">
        <v>5.0000000000000001E-3</v>
      </c>
      <c r="D69" s="751">
        <v>4.366737739872068E-3</v>
      </c>
      <c r="E69" s="738">
        <v>5.487003847236558E-2</v>
      </c>
      <c r="F69" s="736">
        <v>6.0021882978169128E-2</v>
      </c>
      <c r="G69" s="739">
        <v>6.0782358156028372E-2</v>
      </c>
      <c r="I69" s="431">
        <v>27</v>
      </c>
      <c r="J69" s="735">
        <v>6.9281437744940898E-3</v>
      </c>
      <c r="K69" s="736">
        <v>4.7591880855152539E-3</v>
      </c>
      <c r="L69" s="737">
        <v>4.4110952388427549E-3</v>
      </c>
      <c r="M69" s="738">
        <v>5.3727150763038738E-2</v>
      </c>
      <c r="N69" s="736">
        <v>5.7892965331538197E-2</v>
      </c>
      <c r="O69" s="739">
        <v>5.9002596472378911E-2</v>
      </c>
      <c r="P69" s="443"/>
      <c r="R69" s="413">
        <v>22</v>
      </c>
      <c r="S69" s="455">
        <v>1123</v>
      </c>
      <c r="T69" s="468">
        <v>6.2222960992907801</v>
      </c>
      <c r="U69" s="468">
        <f t="shared" si="1"/>
        <v>6.2222960992907798E-2</v>
      </c>
      <c r="V69" s="455">
        <v>18.955769870302628</v>
      </c>
      <c r="X69" s="715"/>
    </row>
    <row r="70" spans="1:24" x14ac:dyDescent="0.2">
      <c r="A70" s="431">
        <v>28</v>
      </c>
      <c r="B70" s="735">
        <v>5.4848873847590154E-3</v>
      </c>
      <c r="C70" s="736">
        <v>3.0000000000000001E-3</v>
      </c>
      <c r="D70" s="751">
        <v>3.0191897654584222E-3</v>
      </c>
      <c r="E70" s="738">
        <v>5.0624003002721213E-2</v>
      </c>
      <c r="F70" s="736">
        <v>5.304017089563904E-2</v>
      </c>
      <c r="G70" s="739">
        <v>5.4355053191489359E-2</v>
      </c>
      <c r="I70" s="431">
        <v>28</v>
      </c>
      <c r="J70" s="735">
        <v>5.2012780874186983E-3</v>
      </c>
      <c r="K70" s="736">
        <v>3.3779726159019934E-3</v>
      </c>
      <c r="L70" s="737">
        <v>3.2023609563128896E-3</v>
      </c>
      <c r="M70" s="738">
        <v>4.9765218849572364E-2</v>
      </c>
      <c r="N70" s="736">
        <v>5.1497812184449682E-2</v>
      </c>
      <c r="O70" s="739">
        <v>5.1839914047810902E-2</v>
      </c>
      <c r="P70" s="443"/>
      <c r="R70" s="413">
        <v>23</v>
      </c>
      <c r="S70" s="455">
        <v>1244</v>
      </c>
      <c r="T70" s="468">
        <v>6.8927304964539005</v>
      </c>
      <c r="U70" s="468">
        <f t="shared" si="1"/>
        <v>6.8927304964538999E-2</v>
      </c>
      <c r="V70" s="455">
        <v>25.850792595055982</v>
      </c>
      <c r="X70" s="715"/>
    </row>
    <row r="71" spans="1:24" x14ac:dyDescent="0.2">
      <c r="A71" s="431">
        <v>29</v>
      </c>
      <c r="B71" s="735">
        <v>4.3497172683775558E-3</v>
      </c>
      <c r="C71" s="736">
        <v>2E-3</v>
      </c>
      <c r="D71" s="751">
        <v>2.2174840085287849E-3</v>
      </c>
      <c r="E71" s="738">
        <v>4.555691095054893E-2</v>
      </c>
      <c r="F71" s="736">
        <v>4.8038347314124943E-2</v>
      </c>
      <c r="G71" s="739">
        <v>4.8758865248226951E-2</v>
      </c>
      <c r="I71" s="431">
        <v>29</v>
      </c>
      <c r="J71" s="735">
        <v>4.3430155004291317E-3</v>
      </c>
      <c r="K71" s="736">
        <v>2.717391304347826E-3</v>
      </c>
      <c r="L71" s="737">
        <v>2.6686341302607415E-3</v>
      </c>
      <c r="M71" s="738">
        <v>4.5425960087204426E-2</v>
      </c>
      <c r="N71" s="736">
        <v>4.6491080444294848E-2</v>
      </c>
      <c r="O71" s="739">
        <v>4.7318470767302355E-2</v>
      </c>
      <c r="P71" s="443"/>
      <c r="R71" s="413">
        <v>24</v>
      </c>
      <c r="S71" s="455">
        <v>1164</v>
      </c>
      <c r="T71" s="468">
        <v>6.4494680851063828</v>
      </c>
      <c r="U71" s="468">
        <f t="shared" si="1"/>
        <v>6.4494680851063829E-2</v>
      </c>
      <c r="V71" s="455">
        <v>32.302405498281786</v>
      </c>
      <c r="X71" s="715"/>
    </row>
    <row r="72" spans="1:24" x14ac:dyDescent="0.2">
      <c r="A72" s="434" t="s">
        <v>100</v>
      </c>
      <c r="B72" s="740">
        <v>2.5000000000000001E-2</v>
      </c>
      <c r="C72" s="741">
        <v>1.2E-2</v>
      </c>
      <c r="D72" s="752">
        <v>1.4E-2</v>
      </c>
      <c r="E72" s="743">
        <v>0.35699999999999998</v>
      </c>
      <c r="F72" s="741">
        <v>0.375</v>
      </c>
      <c r="G72" s="744">
        <v>0.38100000000000001</v>
      </c>
      <c r="I72" s="434" t="s">
        <v>100</v>
      </c>
      <c r="J72" s="740">
        <v>2.7E-2</v>
      </c>
      <c r="K72" s="741">
        <v>1.7999999999999999E-2</v>
      </c>
      <c r="L72" s="742">
        <v>1.7000000000000001E-2</v>
      </c>
      <c r="M72" s="743">
        <v>0.36899999999999999</v>
      </c>
      <c r="N72" s="741">
        <v>0.38900000000000001</v>
      </c>
      <c r="O72" s="744">
        <v>0.39700000000000002</v>
      </c>
      <c r="P72" s="443"/>
      <c r="R72" s="413">
        <v>25</v>
      </c>
      <c r="S72" s="455">
        <v>1201</v>
      </c>
      <c r="T72" s="468">
        <v>6.65447695035461</v>
      </c>
      <c r="U72" s="468">
        <f t="shared" si="1"/>
        <v>6.6544769503546097E-2</v>
      </c>
      <c r="V72" s="455">
        <v>38.959095443964081</v>
      </c>
      <c r="X72" s="715"/>
    </row>
    <row r="73" spans="1:24" ht="13.5" thickBot="1" x14ac:dyDescent="0.25">
      <c r="A73" s="436" t="s">
        <v>34</v>
      </c>
      <c r="B73" s="745">
        <v>20.62</v>
      </c>
      <c r="C73" s="746">
        <v>20.27</v>
      </c>
      <c r="D73" s="747">
        <v>20.21</v>
      </c>
      <c r="E73" s="748">
        <v>28.28</v>
      </c>
      <c r="F73" s="746">
        <v>28.68</v>
      </c>
      <c r="G73" s="749">
        <v>28.82</v>
      </c>
      <c r="I73" s="436" t="s">
        <v>34</v>
      </c>
      <c r="J73" s="745">
        <v>20.66</v>
      </c>
      <c r="K73" s="746">
        <v>20.329999999999998</v>
      </c>
      <c r="L73" s="747">
        <v>20.29</v>
      </c>
      <c r="M73" s="748">
        <v>28.44</v>
      </c>
      <c r="N73" s="746">
        <v>28.87</v>
      </c>
      <c r="O73" s="749">
        <v>29.1</v>
      </c>
      <c r="P73" s="443"/>
      <c r="R73" s="413">
        <v>26</v>
      </c>
      <c r="S73" s="455">
        <v>1173</v>
      </c>
      <c r="T73" s="468">
        <v>6.4993351063829783</v>
      </c>
      <c r="U73" s="468">
        <f t="shared" si="1"/>
        <v>6.499335106382978E-2</v>
      </c>
      <c r="V73" s="455">
        <v>45.460591952111734</v>
      </c>
      <c r="X73" s="715"/>
    </row>
    <row r="74" spans="1:24" ht="13.5" thickTop="1" x14ac:dyDescent="0.2">
      <c r="J74" s="443"/>
      <c r="K74" s="443"/>
      <c r="L74" s="443"/>
      <c r="M74" s="444"/>
      <c r="N74" s="444"/>
      <c r="O74" s="443"/>
      <c r="P74" s="443"/>
      <c r="R74" s="413">
        <v>27</v>
      </c>
      <c r="S74" s="455">
        <v>1097</v>
      </c>
      <c r="T74" s="468">
        <v>6.0782358156028371</v>
      </c>
      <c r="U74" s="468">
        <f t="shared" si="1"/>
        <v>6.0782358156028372E-2</v>
      </c>
      <c r="V74" s="455">
        <v>51.540849129808223</v>
      </c>
      <c r="X74" s="715"/>
    </row>
    <row r="75" spans="1:24" ht="13.5" thickBot="1" x14ac:dyDescent="0.25">
      <c r="A75" s="794" t="s">
        <v>12</v>
      </c>
      <c r="B75" s="794"/>
      <c r="C75" s="794"/>
      <c r="D75" s="794"/>
      <c r="E75" s="794"/>
      <c r="F75" s="794"/>
      <c r="G75" s="794"/>
      <c r="I75" s="794" t="s">
        <v>13</v>
      </c>
      <c r="J75" s="794"/>
      <c r="K75" s="794"/>
      <c r="L75" s="794"/>
      <c r="M75" s="794"/>
      <c r="N75" s="794"/>
      <c r="O75" s="794"/>
      <c r="P75" s="443"/>
      <c r="R75" s="413">
        <v>28</v>
      </c>
      <c r="S75" s="455">
        <v>981</v>
      </c>
      <c r="T75" s="468">
        <v>5.4355053191489358</v>
      </c>
      <c r="U75" s="468">
        <f t="shared" si="1"/>
        <v>5.4355053191489359E-2</v>
      </c>
      <c r="V75" s="455">
        <v>56.978162066289769</v>
      </c>
      <c r="X75" s="715"/>
    </row>
    <row r="76" spans="1:24" ht="39" thickTop="1" x14ac:dyDescent="0.2">
      <c r="A76" s="417" t="s">
        <v>113</v>
      </c>
      <c r="B76" s="418" t="s">
        <v>94</v>
      </c>
      <c r="C76" s="419" t="s">
        <v>95</v>
      </c>
      <c r="D76" s="420" t="s">
        <v>96</v>
      </c>
      <c r="E76" s="421" t="s">
        <v>94</v>
      </c>
      <c r="F76" s="419" t="s">
        <v>95</v>
      </c>
      <c r="G76" s="422" t="s">
        <v>96</v>
      </c>
      <c r="I76" s="417" t="s">
        <v>114</v>
      </c>
      <c r="J76" s="418" t="s">
        <v>94</v>
      </c>
      <c r="K76" s="419" t="s">
        <v>95</v>
      </c>
      <c r="L76" s="420" t="s">
        <v>96</v>
      </c>
      <c r="M76" s="421" t="s">
        <v>94</v>
      </c>
      <c r="N76" s="419" t="s">
        <v>95</v>
      </c>
      <c r="O76" s="422" t="s">
        <v>96</v>
      </c>
      <c r="P76" s="443"/>
      <c r="Q76" s="413" t="s">
        <v>115</v>
      </c>
      <c r="T76" s="468"/>
      <c r="U76" s="468"/>
      <c r="X76" s="715"/>
    </row>
    <row r="77" spans="1:24" ht="13.5" thickBot="1" x14ac:dyDescent="0.25">
      <c r="A77" s="423"/>
      <c r="B77" s="424" t="s">
        <v>98</v>
      </c>
      <c r="C77" s="425"/>
      <c r="D77" s="426"/>
      <c r="E77" s="427" t="s">
        <v>99</v>
      </c>
      <c r="F77" s="425"/>
      <c r="G77" s="428"/>
      <c r="I77" s="423"/>
      <c r="J77" s="424" t="s">
        <v>98</v>
      </c>
      <c r="K77" s="425"/>
      <c r="L77" s="426"/>
      <c r="M77" s="427" t="s">
        <v>99</v>
      </c>
      <c r="N77" s="425"/>
      <c r="O77" s="428"/>
      <c r="P77" s="443"/>
      <c r="Q77" s="413" t="s">
        <v>54</v>
      </c>
      <c r="R77" s="413" t="s">
        <v>54</v>
      </c>
      <c r="S77" s="455" t="s">
        <v>59</v>
      </c>
      <c r="T77" s="468" t="s">
        <v>60</v>
      </c>
      <c r="U77" s="468" t="s">
        <v>61</v>
      </c>
      <c r="V77" s="455" t="s">
        <v>57</v>
      </c>
      <c r="X77" s="715"/>
    </row>
    <row r="78" spans="1:24" ht="13.5" thickTop="1" x14ac:dyDescent="0.2">
      <c r="A78" s="429">
        <v>18</v>
      </c>
      <c r="B78" s="730">
        <v>5.5919861608400047E-3</v>
      </c>
      <c r="C78" s="731">
        <v>8.0000000000000002E-3</v>
      </c>
      <c r="D78" s="732">
        <v>6.5306355249461724E-3</v>
      </c>
      <c r="E78" s="733">
        <v>5.8972441171394052E-4</v>
      </c>
      <c r="F78" s="731">
        <v>4.1923312586668386E-4</v>
      </c>
      <c r="G78" s="734">
        <v>3.6043829296424453E-4</v>
      </c>
      <c r="I78" s="429">
        <v>18</v>
      </c>
      <c r="J78" s="730">
        <v>5.4916662444906023E-3</v>
      </c>
      <c r="K78" s="731">
        <v>6.081145715183733E-3</v>
      </c>
      <c r="L78" s="732">
        <v>6.1068922703779631E-3</v>
      </c>
      <c r="M78" s="733">
        <v>5.1619793520825917E-4</v>
      </c>
      <c r="N78" s="731">
        <v>5.2075356103538058E-4</v>
      </c>
      <c r="O78" s="734">
        <v>4.632387002845609E-4</v>
      </c>
      <c r="P78" s="443"/>
      <c r="Q78" s="413" t="s">
        <v>62</v>
      </c>
      <c r="R78" s="413">
        <v>18</v>
      </c>
      <c r="S78" s="455">
        <v>41</v>
      </c>
      <c r="T78" s="468">
        <v>5.8972441171394052E-2</v>
      </c>
      <c r="U78" s="468">
        <v>5.8972441171394052E-2</v>
      </c>
      <c r="V78" s="468">
        <f>T78/100</f>
        <v>5.8972441171394052E-4</v>
      </c>
      <c r="X78" s="715"/>
    </row>
    <row r="79" spans="1:24" x14ac:dyDescent="0.2">
      <c r="A79" s="431">
        <v>19</v>
      </c>
      <c r="B79" s="735">
        <v>0.47214064448646254</v>
      </c>
      <c r="C79" s="736">
        <v>0.59599999999999997</v>
      </c>
      <c r="D79" s="737">
        <v>0.54505140380145722</v>
      </c>
      <c r="E79" s="738">
        <v>5.3449168632414709E-2</v>
      </c>
      <c r="F79" s="736">
        <v>4.5406172401560835E-2</v>
      </c>
      <c r="G79" s="739">
        <v>3.7629757785467129E-2</v>
      </c>
      <c r="I79" s="431">
        <v>19</v>
      </c>
      <c r="J79" s="735">
        <v>0.47289123055879223</v>
      </c>
      <c r="K79" s="736">
        <v>0.52107902756330537</v>
      </c>
      <c r="L79" s="737">
        <v>0.53295989374296193</v>
      </c>
      <c r="M79" s="738">
        <v>6.2086151655393378E-2</v>
      </c>
      <c r="N79" s="736">
        <v>4.5581252871802723E-2</v>
      </c>
      <c r="O79" s="739">
        <v>3.6562768843888559E-2</v>
      </c>
      <c r="P79" s="443"/>
      <c r="R79" s="413">
        <v>19</v>
      </c>
      <c r="S79" s="455">
        <v>3716</v>
      </c>
      <c r="T79" s="468">
        <v>5.3449168632414708</v>
      </c>
      <c r="U79" s="468">
        <v>5.3449168632414708</v>
      </c>
      <c r="V79" s="468">
        <f t="shared" ref="V79:V124" si="2">T79/100</f>
        <v>5.3449168632414709E-2</v>
      </c>
    </row>
    <row r="80" spans="1:24" x14ac:dyDescent="0.2">
      <c r="A80" s="431">
        <v>20</v>
      </c>
      <c r="B80" s="735">
        <v>0.22283461399203441</v>
      </c>
      <c r="C80" s="736">
        <v>0.20499999999999999</v>
      </c>
      <c r="D80" s="737">
        <v>0.21379988877956965</v>
      </c>
      <c r="E80" s="738">
        <v>6.469708302169036E-2</v>
      </c>
      <c r="F80" s="736">
        <v>5.6467477184043345E-2</v>
      </c>
      <c r="G80" s="739">
        <v>5.1398500576701263E-2</v>
      </c>
      <c r="I80" s="431">
        <v>20</v>
      </c>
      <c r="J80" s="735">
        <v>0.22361821774152693</v>
      </c>
      <c r="K80" s="736">
        <v>0.21769135110758844</v>
      </c>
      <c r="L80" s="737">
        <v>0.21782692807437992</v>
      </c>
      <c r="M80" s="738">
        <v>6.7443930224279108E-2</v>
      </c>
      <c r="N80" s="736">
        <v>5.9733496706999539E-2</v>
      </c>
      <c r="O80" s="739">
        <v>5.5555555555555552E-2</v>
      </c>
      <c r="P80" s="443"/>
      <c r="R80" s="413">
        <v>20</v>
      </c>
      <c r="S80" s="455">
        <v>4498</v>
      </c>
      <c r="T80" s="468">
        <v>6.4697083021690354</v>
      </c>
      <c r="U80" s="468">
        <v>6.4697083021690354</v>
      </c>
      <c r="V80" s="468">
        <f t="shared" si="2"/>
        <v>6.469708302169036E-2</v>
      </c>
    </row>
    <row r="81" spans="1:22" x14ac:dyDescent="0.2">
      <c r="A81" s="431">
        <v>21</v>
      </c>
      <c r="B81" s="735">
        <v>9.7024982902200574E-2</v>
      </c>
      <c r="C81" s="736">
        <v>7.0000000000000007E-2</v>
      </c>
      <c r="D81" s="737">
        <v>8.0463703640330231E-2</v>
      </c>
      <c r="E81" s="738">
        <v>6.2108049019043786E-2</v>
      </c>
      <c r="F81" s="736">
        <v>5.7692927859653652E-2</v>
      </c>
      <c r="G81" s="739">
        <v>5.6408592848904267E-2</v>
      </c>
      <c r="I81" s="431">
        <v>21</v>
      </c>
      <c r="J81" s="735">
        <v>9.7613860884543296E-2</v>
      </c>
      <c r="K81" s="736">
        <v>8.6789565027262663E-2</v>
      </c>
      <c r="L81" s="737">
        <v>8.3879536857910081E-2</v>
      </c>
      <c r="M81" s="738">
        <v>6.2459950160199361E-2</v>
      </c>
      <c r="N81" s="736">
        <v>5.958033389493031E-2</v>
      </c>
      <c r="O81" s="739">
        <v>5.8599695585996953E-2</v>
      </c>
      <c r="P81" s="443"/>
      <c r="R81" s="413">
        <v>21</v>
      </c>
      <c r="S81" s="455">
        <v>4318</v>
      </c>
      <c r="T81" s="468">
        <v>6.2108049019043783</v>
      </c>
      <c r="U81" s="468">
        <v>6.2108049019043783</v>
      </c>
      <c r="V81" s="468">
        <f t="shared" si="2"/>
        <v>6.2108049019043786E-2</v>
      </c>
    </row>
    <row r="82" spans="1:22" x14ac:dyDescent="0.2">
      <c r="A82" s="431">
        <v>22</v>
      </c>
      <c r="B82" s="735">
        <v>6.7224524278875167E-2</v>
      </c>
      <c r="C82" s="736">
        <v>4.5999999999999999E-2</v>
      </c>
      <c r="D82" s="737">
        <v>5.6422979851991274E-2</v>
      </c>
      <c r="E82" s="738">
        <v>6.6739543179333755E-2</v>
      </c>
      <c r="F82" s="736">
        <v>6.6013092973007836E-2</v>
      </c>
      <c r="G82" s="739">
        <v>6.5131199538638981E-2</v>
      </c>
      <c r="I82" s="431">
        <v>22</v>
      </c>
      <c r="J82" s="735">
        <v>6.9294290490906324E-2</v>
      </c>
      <c r="K82" s="736">
        <v>6.3284911925878345E-2</v>
      </c>
      <c r="L82" s="737">
        <v>5.9986140386336734E-2</v>
      </c>
      <c r="M82" s="738">
        <v>6.7568529725881094E-2</v>
      </c>
      <c r="N82" s="736">
        <v>6.625823250114872E-2</v>
      </c>
      <c r="O82" s="739">
        <v>6.5482099133081867E-2</v>
      </c>
      <c r="P82" s="443"/>
      <c r="R82" s="413">
        <v>22</v>
      </c>
      <c r="S82" s="455">
        <v>4640</v>
      </c>
      <c r="T82" s="468">
        <v>6.6739543179333758</v>
      </c>
      <c r="U82" s="468">
        <v>6.6739543179333758</v>
      </c>
      <c r="V82" s="468">
        <f t="shared" si="2"/>
        <v>6.6739543179333755E-2</v>
      </c>
    </row>
    <row r="83" spans="1:22" x14ac:dyDescent="0.2">
      <c r="A83" s="431">
        <v>23</v>
      </c>
      <c r="B83" s="735">
        <v>4.2563463008408096E-2</v>
      </c>
      <c r="C83" s="736">
        <v>2.7999999999999997E-2</v>
      </c>
      <c r="D83" s="737">
        <v>3.4350002138854425E-2</v>
      </c>
      <c r="E83" s="738">
        <v>6.5027904033139641E-2</v>
      </c>
      <c r="F83" s="736">
        <v>6.3594440323776966E-2</v>
      </c>
      <c r="G83" s="739">
        <v>6.2680219146482127E-2</v>
      </c>
      <c r="I83" s="431">
        <v>23</v>
      </c>
      <c r="J83" s="735">
        <v>4.2879578499417398E-2</v>
      </c>
      <c r="K83" s="736">
        <v>3.8249723273706217E-2</v>
      </c>
      <c r="L83" s="737">
        <v>3.6150492305026996E-2</v>
      </c>
      <c r="M83" s="738">
        <v>6.4311142755428985E-2</v>
      </c>
      <c r="N83" s="736">
        <v>6.2643590136314903E-2</v>
      </c>
      <c r="O83" s="739">
        <v>6.204089735953941E-2</v>
      </c>
      <c r="P83" s="443"/>
      <c r="R83" s="413">
        <v>23</v>
      </c>
      <c r="S83" s="455">
        <v>4521</v>
      </c>
      <c r="T83" s="468">
        <v>6.5027904033139636</v>
      </c>
      <c r="U83" s="468">
        <v>6.5027904033139636</v>
      </c>
      <c r="V83" s="468">
        <f t="shared" si="2"/>
        <v>6.5027904033139641E-2</v>
      </c>
    </row>
    <row r="84" spans="1:22" x14ac:dyDescent="0.2">
      <c r="A84" s="431">
        <v>24</v>
      </c>
      <c r="B84" s="735">
        <v>2.5536066299231604E-2</v>
      </c>
      <c r="C84" s="736">
        <v>1.4999999999999999E-2</v>
      </c>
      <c r="D84" s="737">
        <v>1.9477834338594915E-2</v>
      </c>
      <c r="E84" s="738">
        <v>6.0382026350612739E-2</v>
      </c>
      <c r="F84" s="736">
        <v>6.0821051952658911E-2</v>
      </c>
      <c r="G84" s="739">
        <v>6.0697808535178775E-2</v>
      </c>
      <c r="I84" s="431">
        <v>24</v>
      </c>
      <c r="J84" s="735">
        <v>2.7397537869192967E-2</v>
      </c>
      <c r="K84" s="736">
        <v>2.4338248356724108E-2</v>
      </c>
      <c r="L84" s="737">
        <v>2.2825051251696361E-2</v>
      </c>
      <c r="M84" s="738">
        <v>6.0074759700961197E-2</v>
      </c>
      <c r="N84" s="736">
        <v>5.9365905958033392E-2</v>
      </c>
      <c r="O84" s="739">
        <v>5.9592349943749588E-2</v>
      </c>
      <c r="P84" s="443"/>
      <c r="R84" s="413">
        <v>24</v>
      </c>
      <c r="S84" s="455">
        <v>4198</v>
      </c>
      <c r="T84" s="468">
        <v>6.0382026350612739</v>
      </c>
      <c r="U84" s="468">
        <v>6.0382026350612739</v>
      </c>
      <c r="V84" s="468">
        <f t="shared" si="2"/>
        <v>6.0382026350612739E-2</v>
      </c>
    </row>
    <row r="85" spans="1:22" x14ac:dyDescent="0.2">
      <c r="A85" s="431">
        <v>25</v>
      </c>
      <c r="B85" s="735">
        <v>1.4915315605262098E-2</v>
      </c>
      <c r="C85" s="736">
        <v>9.0000000000000011E-3</v>
      </c>
      <c r="D85" s="737">
        <v>1.1692404214969129E-2</v>
      </c>
      <c r="E85" s="738">
        <v>5.8195730970600081E-2</v>
      </c>
      <c r="F85" s="736">
        <v>5.9563352575058855E-2</v>
      </c>
      <c r="G85" s="739">
        <v>5.9652537485582469E-2</v>
      </c>
      <c r="I85" s="431">
        <v>25</v>
      </c>
      <c r="J85" s="735">
        <v>1.380009119002989E-2</v>
      </c>
      <c r="K85" s="736">
        <v>1.1779657542670512E-2</v>
      </c>
      <c r="L85" s="737">
        <v>1.1073253833049404E-2</v>
      </c>
      <c r="M85" s="738">
        <v>5.6283374866500535E-2</v>
      </c>
      <c r="N85" s="736">
        <v>5.8538826772859549E-2</v>
      </c>
      <c r="O85" s="739">
        <v>5.8765137978955731E-2</v>
      </c>
      <c r="P85" s="443"/>
      <c r="R85" s="413">
        <v>25</v>
      </c>
      <c r="S85" s="455">
        <v>4046</v>
      </c>
      <c r="T85" s="468">
        <v>5.8195730970600081</v>
      </c>
      <c r="U85" s="468">
        <v>5.8195730970600081</v>
      </c>
      <c r="V85" s="468">
        <f t="shared" si="2"/>
        <v>5.8195730970600081E-2</v>
      </c>
    </row>
    <row r="86" spans="1:22" x14ac:dyDescent="0.2">
      <c r="A86" s="431">
        <v>26</v>
      </c>
      <c r="B86" s="735">
        <v>7.6437220903568413E-3</v>
      </c>
      <c r="C86" s="736">
        <v>4.0000000000000001E-3</v>
      </c>
      <c r="D86" s="737">
        <v>4.7482568336399021E-3</v>
      </c>
      <c r="E86" s="738">
        <v>5.0342327829238823E-2</v>
      </c>
      <c r="F86" s="736">
        <v>5.063046212389951E-2</v>
      </c>
      <c r="G86" s="739">
        <v>5.1506632064590538E-2</v>
      </c>
      <c r="I86" s="431">
        <v>26</v>
      </c>
      <c r="J86" s="735">
        <v>7.6194336085921273E-3</v>
      </c>
      <c r="K86" s="736">
        <v>5.2065539718764093E-3</v>
      </c>
      <c r="L86" s="737">
        <v>4.6487454162215227E-3</v>
      </c>
      <c r="M86" s="738">
        <v>4.818440726237095E-2</v>
      </c>
      <c r="N86" s="736">
        <v>4.8767039362842698E-2</v>
      </c>
      <c r="O86" s="739">
        <v>4.9765071801998545E-2</v>
      </c>
      <c r="P86" s="443"/>
      <c r="R86" s="413">
        <v>26</v>
      </c>
      <c r="S86" s="455">
        <v>3500</v>
      </c>
      <c r="T86" s="468">
        <v>5.0342327829238824</v>
      </c>
      <c r="U86" s="468">
        <v>5.0342327829238824</v>
      </c>
      <c r="V86" s="468">
        <f t="shared" si="2"/>
        <v>5.0342327829238823E-2</v>
      </c>
    </row>
    <row r="87" spans="1:22" x14ac:dyDescent="0.2">
      <c r="A87" s="431">
        <v>27</v>
      </c>
      <c r="B87" s="735">
        <v>6.2155529629480634E-3</v>
      </c>
      <c r="C87" s="736">
        <v>3.0000000000000001E-3</v>
      </c>
      <c r="D87" s="737">
        <v>3.6930886483865911E-3</v>
      </c>
      <c r="E87" s="738">
        <v>4.9723836373051035E-2</v>
      </c>
      <c r="F87" s="736">
        <v>5.1081943951755943E-2</v>
      </c>
      <c r="G87" s="739">
        <v>5.1362456747404847E-2</v>
      </c>
      <c r="I87" s="431">
        <v>27</v>
      </c>
      <c r="J87" s="735">
        <v>5.7449718830741171E-3</v>
      </c>
      <c r="K87" s="736">
        <v>4.2499692526340241E-3</v>
      </c>
      <c r="L87" s="737">
        <v>4.1145728062830251E-3</v>
      </c>
      <c r="M87" s="738">
        <v>4.4072623709505161E-2</v>
      </c>
      <c r="N87" s="736">
        <v>4.4264052688007351E-2</v>
      </c>
      <c r="O87" s="739">
        <v>4.5066507841969423E-2</v>
      </c>
      <c r="P87" s="443"/>
      <c r="R87" s="413">
        <v>27</v>
      </c>
      <c r="S87" s="455">
        <v>3457</v>
      </c>
      <c r="T87" s="468">
        <v>4.9723836373051036</v>
      </c>
      <c r="U87" s="468">
        <v>4.9723836373051036</v>
      </c>
      <c r="V87" s="468">
        <f t="shared" si="2"/>
        <v>4.9723836373051035E-2</v>
      </c>
    </row>
    <row r="88" spans="1:22" x14ac:dyDescent="0.2">
      <c r="A88" s="431">
        <v>28</v>
      </c>
      <c r="B88" s="735">
        <v>5.7428490968338894E-3</v>
      </c>
      <c r="C88" s="736">
        <v>2E-3</v>
      </c>
      <c r="D88" s="737">
        <v>3.1797635852903851E-3</v>
      </c>
      <c r="E88" s="738">
        <v>4.8227950060410786E-2</v>
      </c>
      <c r="F88" s="736">
        <v>4.9469508852268695E-2</v>
      </c>
      <c r="G88" s="739">
        <v>5.0317185697808534E-2</v>
      </c>
      <c r="I88" s="431">
        <v>28</v>
      </c>
      <c r="J88" s="735">
        <v>4.5088403667865647E-3</v>
      </c>
      <c r="K88" s="736">
        <v>2.80142667778127E-3</v>
      </c>
      <c r="L88" s="737">
        <v>2.5120549764675311E-3</v>
      </c>
      <c r="M88" s="738">
        <v>4.4019223923104304E-2</v>
      </c>
      <c r="N88" s="736">
        <v>4.5213662122836576E-2</v>
      </c>
      <c r="O88" s="739">
        <v>4.6092250678313809E-2</v>
      </c>
      <c r="P88" s="443"/>
      <c r="R88" s="413">
        <v>28</v>
      </c>
      <c r="S88" s="455">
        <v>3353</v>
      </c>
      <c r="T88" s="468">
        <v>4.8227950060410789</v>
      </c>
      <c r="U88" s="468">
        <v>4.8227950060410789</v>
      </c>
      <c r="V88" s="468">
        <f t="shared" si="2"/>
        <v>4.8227950060410786E-2</v>
      </c>
    </row>
    <row r="89" spans="1:22" x14ac:dyDescent="0.2">
      <c r="A89" s="431">
        <v>29</v>
      </c>
      <c r="B89" s="735">
        <v>4.2241622078287803E-3</v>
      </c>
      <c r="C89" s="736">
        <v>2E-3</v>
      </c>
      <c r="D89" s="737">
        <v>2.4240350201765268E-3</v>
      </c>
      <c r="E89" s="738">
        <v>4.3006731488406877E-2</v>
      </c>
      <c r="F89" s="736">
        <v>4.3310006772227412E-2</v>
      </c>
      <c r="G89" s="739">
        <v>4.4405997693194921E-2</v>
      </c>
      <c r="I89" s="431">
        <v>29</v>
      </c>
      <c r="J89" s="735">
        <v>4.0630224428795788E-3</v>
      </c>
      <c r="K89" s="736">
        <v>2.3914617981059621E-3</v>
      </c>
      <c r="L89" s="737">
        <v>2.3099356105448559E-3</v>
      </c>
      <c r="M89" s="738">
        <v>4.2897828408686368E-2</v>
      </c>
      <c r="N89" s="736">
        <v>4.4631643436973505E-2</v>
      </c>
      <c r="O89" s="739">
        <v>4.5992985242538545E-2</v>
      </c>
      <c r="P89" s="443"/>
      <c r="R89" s="413">
        <v>29</v>
      </c>
      <c r="S89" s="455">
        <v>2990</v>
      </c>
      <c r="T89" s="468">
        <v>4.300673148840688</v>
      </c>
      <c r="U89" s="468">
        <v>4.300673148840688</v>
      </c>
      <c r="V89" s="468">
        <f t="shared" si="2"/>
        <v>4.3006731488406877E-2</v>
      </c>
    </row>
    <row r="90" spans="1:22" x14ac:dyDescent="0.2">
      <c r="A90" s="434" t="s">
        <v>100</v>
      </c>
      <c r="B90" s="740">
        <v>2.8000000000000001E-2</v>
      </c>
      <c r="C90" s="741">
        <v>1.2E-2</v>
      </c>
      <c r="D90" s="742">
        <v>1.7999999999999999E-2</v>
      </c>
      <c r="E90" s="743">
        <v>0.378</v>
      </c>
      <c r="F90" s="741">
        <v>0.39600000000000002</v>
      </c>
      <c r="G90" s="744">
        <v>0.40799999999999997</v>
      </c>
      <c r="I90" s="434" t="s">
        <v>100</v>
      </c>
      <c r="J90" s="740">
        <v>2.4975935964334565E-2</v>
      </c>
      <c r="K90" s="741">
        <v>1.6002295803326183E-2</v>
      </c>
      <c r="L90" s="742">
        <v>1.5548754078480062E-2</v>
      </c>
      <c r="M90" s="743">
        <v>0.3800818796724813</v>
      </c>
      <c r="N90" s="741">
        <v>0.40490120998621537</v>
      </c>
      <c r="O90" s="744">
        <v>0.41602144133412744</v>
      </c>
      <c r="P90" s="443"/>
      <c r="R90" s="413">
        <v>30</v>
      </c>
      <c r="S90" s="455">
        <v>2677</v>
      </c>
      <c r="T90" s="468">
        <v>3.8504689028249239</v>
      </c>
      <c r="U90" s="468">
        <v>3.8504689028249239</v>
      </c>
      <c r="V90" s="468">
        <f t="shared" si="2"/>
        <v>3.8504689028249238E-2</v>
      </c>
    </row>
    <row r="91" spans="1:22" ht="13.5" thickBot="1" x14ac:dyDescent="0.25">
      <c r="A91" s="436" t="s">
        <v>34</v>
      </c>
      <c r="B91" s="745">
        <v>20.69</v>
      </c>
      <c r="C91" s="746">
        <v>20.04</v>
      </c>
      <c r="D91" s="747">
        <v>20.28</v>
      </c>
      <c r="E91" s="748">
        <v>28.54</v>
      </c>
      <c r="F91" s="746">
        <v>28.9</v>
      </c>
      <c r="G91" s="749">
        <v>29.16</v>
      </c>
      <c r="I91" s="436" t="s">
        <v>34</v>
      </c>
      <c r="J91" s="745">
        <v>20.616211560869345</v>
      </c>
      <c r="K91" s="746">
        <v>20.314005766839308</v>
      </c>
      <c r="L91" s="747">
        <v>20.262047757918747</v>
      </c>
      <c r="M91" s="748">
        <v>28.466518333926665</v>
      </c>
      <c r="N91" s="746">
        <v>28.905958033389492</v>
      </c>
      <c r="O91" s="749">
        <v>29.138045132684798</v>
      </c>
      <c r="P91" s="443"/>
      <c r="R91" s="413">
        <v>31</v>
      </c>
      <c r="S91" s="455">
        <v>2421</v>
      </c>
      <c r="T91" s="468">
        <v>3.482250733559634</v>
      </c>
      <c r="U91" s="468">
        <v>3.482250733559634</v>
      </c>
      <c r="V91" s="468">
        <f t="shared" si="2"/>
        <v>3.4822507335596338E-2</v>
      </c>
    </row>
    <row r="92" spans="1:22" ht="13.5" thickTop="1" x14ac:dyDescent="0.2">
      <c r="J92" s="443"/>
      <c r="K92" s="443"/>
      <c r="L92" s="443"/>
      <c r="M92" s="444"/>
      <c r="N92" s="444"/>
      <c r="O92" s="443"/>
      <c r="P92" s="443"/>
      <c r="R92" s="413">
        <v>32</v>
      </c>
      <c r="S92" s="455">
        <v>2530</v>
      </c>
      <c r="T92" s="468">
        <v>3.6390311259421209</v>
      </c>
      <c r="U92" s="468">
        <v>3.6390311259421209</v>
      </c>
      <c r="V92" s="468">
        <f t="shared" si="2"/>
        <v>3.6390311259421208E-2</v>
      </c>
    </row>
    <row r="93" spans="1:22" ht="13.5" thickBot="1" x14ac:dyDescent="0.25">
      <c r="A93" s="794" t="s">
        <v>14</v>
      </c>
      <c r="B93" s="794"/>
      <c r="C93" s="794"/>
      <c r="D93" s="794"/>
      <c r="E93" s="794"/>
      <c r="F93" s="794"/>
      <c r="G93" s="794"/>
      <c r="I93" s="797" t="s">
        <v>15</v>
      </c>
      <c r="J93" s="794"/>
      <c r="K93" s="794"/>
      <c r="L93" s="794"/>
      <c r="M93" s="794"/>
      <c r="N93" s="794"/>
      <c r="O93" s="794"/>
      <c r="P93" s="443"/>
      <c r="R93" s="413">
        <v>33</v>
      </c>
      <c r="S93" s="455">
        <v>2444</v>
      </c>
      <c r="T93" s="468">
        <v>3.5153328347045623</v>
      </c>
      <c r="U93" s="468">
        <v>3.5153328347045623</v>
      </c>
      <c r="V93" s="468">
        <f t="shared" si="2"/>
        <v>3.5153328347045626E-2</v>
      </c>
    </row>
    <row r="94" spans="1:22" ht="39" thickTop="1" x14ac:dyDescent="0.2">
      <c r="A94" s="417" t="s">
        <v>116</v>
      </c>
      <c r="B94" s="418" t="s">
        <v>94</v>
      </c>
      <c r="C94" s="419" t="s">
        <v>95</v>
      </c>
      <c r="D94" s="420" t="s">
        <v>96</v>
      </c>
      <c r="E94" s="421" t="s">
        <v>94</v>
      </c>
      <c r="F94" s="419" t="s">
        <v>95</v>
      </c>
      <c r="G94" s="422" t="s">
        <v>96</v>
      </c>
      <c r="I94" s="417" t="s">
        <v>117</v>
      </c>
      <c r="J94" s="418" t="s">
        <v>94</v>
      </c>
      <c r="K94" s="419" t="s">
        <v>95</v>
      </c>
      <c r="L94" s="420" t="s">
        <v>96</v>
      </c>
      <c r="M94" s="421" t="s">
        <v>94</v>
      </c>
      <c r="N94" s="419" t="s">
        <v>95</v>
      </c>
      <c r="O94" s="422" t="s">
        <v>96</v>
      </c>
      <c r="P94" s="443"/>
      <c r="R94" s="413">
        <v>34</v>
      </c>
      <c r="S94" s="455">
        <v>2045</v>
      </c>
      <c r="T94" s="468">
        <v>2.9414302974512401</v>
      </c>
      <c r="U94" s="468">
        <v>2.9414302974512401</v>
      </c>
      <c r="V94" s="468">
        <f t="shared" si="2"/>
        <v>2.9414302974512401E-2</v>
      </c>
    </row>
    <row r="95" spans="1:22" ht="13.5" thickBot="1" x14ac:dyDescent="0.25">
      <c r="A95" s="423"/>
      <c r="B95" s="424" t="s">
        <v>98</v>
      </c>
      <c r="C95" s="425"/>
      <c r="D95" s="426"/>
      <c r="E95" s="427" t="s">
        <v>99</v>
      </c>
      <c r="F95" s="425"/>
      <c r="G95" s="428"/>
      <c r="I95" s="423"/>
      <c r="J95" s="424" t="s">
        <v>98</v>
      </c>
      <c r="K95" s="425"/>
      <c r="L95" s="426"/>
      <c r="M95" s="427" t="s">
        <v>99</v>
      </c>
      <c r="N95" s="425"/>
      <c r="O95" s="428"/>
      <c r="P95" s="443" t="s">
        <v>118</v>
      </c>
      <c r="R95" s="413">
        <v>35</v>
      </c>
      <c r="S95" s="455">
        <v>1758</v>
      </c>
      <c r="T95" s="468">
        <v>2.5286232092514815</v>
      </c>
      <c r="U95" s="468">
        <v>2.5286232092514815</v>
      </c>
      <c r="V95" s="468">
        <f t="shared" si="2"/>
        <v>2.5286232092514814E-2</v>
      </c>
    </row>
    <row r="96" spans="1:22" ht="13.5" thickTop="1" x14ac:dyDescent="0.2">
      <c r="A96" s="429">
        <v>18</v>
      </c>
      <c r="B96" s="730">
        <v>5.6390416612795754E-3</v>
      </c>
      <c r="C96" s="731">
        <v>6.2918126791971967E-3</v>
      </c>
      <c r="D96" s="732">
        <v>6.3229365584553361E-3</v>
      </c>
      <c r="E96" s="733">
        <v>7.1024054725903226E-4</v>
      </c>
      <c r="F96" s="731">
        <v>4.0251416540235937E-4</v>
      </c>
      <c r="G96" s="734">
        <v>2.6699596168607947E-4</v>
      </c>
      <c r="I96" s="429">
        <v>18</v>
      </c>
      <c r="J96" s="730">
        <v>5.137099908062972E-3</v>
      </c>
      <c r="K96" s="731">
        <v>5.5628864912416883E-3</v>
      </c>
      <c r="L96" s="732">
        <v>5.6734867276041169E-3</v>
      </c>
      <c r="M96" s="733">
        <v>9.2790728501903155E-4</v>
      </c>
      <c r="N96" s="731">
        <v>9.2898100394016086E-4</v>
      </c>
      <c r="O96" s="734">
        <v>7.0224719101123594E-4</v>
      </c>
      <c r="P96" s="443"/>
      <c r="R96" s="413">
        <v>36</v>
      </c>
      <c r="S96" s="455">
        <v>1595</v>
      </c>
      <c r="T96" s="468">
        <v>2.2941717967895978</v>
      </c>
      <c r="U96" s="468">
        <v>2.2941717967895978</v>
      </c>
      <c r="V96" s="468">
        <f t="shared" si="2"/>
        <v>2.2941717967895979E-2</v>
      </c>
    </row>
    <row r="97" spans="1:22" x14ac:dyDescent="0.2">
      <c r="A97" s="431">
        <v>19</v>
      </c>
      <c r="B97" s="735">
        <v>0.46197376403544538</v>
      </c>
      <c r="C97" s="736">
        <v>0.50801741531273226</v>
      </c>
      <c r="D97" s="737">
        <v>0.52007921352288</v>
      </c>
      <c r="E97" s="738">
        <v>6.3454385735379329E-2</v>
      </c>
      <c r="F97" s="736">
        <v>4.8889989782332721E-2</v>
      </c>
      <c r="G97" s="739">
        <v>3.9515402329539769E-2</v>
      </c>
      <c r="I97" s="431">
        <v>19</v>
      </c>
      <c r="J97" s="735">
        <v>0.46549518041456966</v>
      </c>
      <c r="K97" s="736">
        <v>0.5092887267458408</v>
      </c>
      <c r="L97" s="737">
        <v>0.5216729933809322</v>
      </c>
      <c r="M97" s="738">
        <v>6.8494707141098718E-2</v>
      </c>
      <c r="N97" s="736">
        <v>5.3688695262196877E-2</v>
      </c>
      <c r="O97" s="739">
        <v>4.3188202247191013E-2</v>
      </c>
      <c r="P97" s="445"/>
      <c r="R97" s="413">
        <v>37</v>
      </c>
      <c r="S97" s="455">
        <v>1336</v>
      </c>
      <c r="T97" s="468">
        <v>1.9216385708532306</v>
      </c>
      <c r="U97" s="468">
        <v>1.9216385708532306</v>
      </c>
      <c r="V97" s="468">
        <f t="shared" si="2"/>
        <v>1.9216385708532305E-2</v>
      </c>
    </row>
    <row r="98" spans="1:22" x14ac:dyDescent="0.2">
      <c r="A98" s="431">
        <v>20</v>
      </c>
      <c r="B98" s="735">
        <v>0.23297098926891366</v>
      </c>
      <c r="C98" s="736">
        <v>0.22739460550069024</v>
      </c>
      <c r="D98" s="737">
        <v>0.22662140179644955</v>
      </c>
      <c r="E98" s="738">
        <v>7.1379174999532738E-2</v>
      </c>
      <c r="F98" s="736">
        <v>6.2389695637365697E-2</v>
      </c>
      <c r="G98" s="739">
        <v>5.7404131762507089E-2</v>
      </c>
      <c r="I98" s="431">
        <v>20</v>
      </c>
      <c r="J98" s="735">
        <v>0.22762470736538809</v>
      </c>
      <c r="K98" s="736">
        <v>0.22220497296178426</v>
      </c>
      <c r="L98" s="737">
        <v>0.2224171246111469</v>
      </c>
      <c r="M98" s="738">
        <v>6.8892381691821158E-2</v>
      </c>
      <c r="N98" s="736">
        <v>6.0031393151167636E-2</v>
      </c>
      <c r="O98" s="739">
        <v>5.5547752808988764E-2</v>
      </c>
      <c r="P98" s="445"/>
      <c r="R98" s="413">
        <v>38</v>
      </c>
      <c r="S98" s="455">
        <v>1237</v>
      </c>
      <c r="T98" s="468">
        <v>1.7792417007076693</v>
      </c>
      <c r="U98" s="468">
        <v>1.7792417007076693</v>
      </c>
      <c r="V98" s="468">
        <f t="shared" si="2"/>
        <v>1.7792417007076691E-2</v>
      </c>
    </row>
    <row r="99" spans="1:22" x14ac:dyDescent="0.2">
      <c r="A99" s="431">
        <v>21</v>
      </c>
      <c r="B99" s="735">
        <v>9.7226228008234786E-2</v>
      </c>
      <c r="C99" s="736">
        <v>8.7899543378995429E-2</v>
      </c>
      <c r="D99" s="737">
        <v>8.5083810736261409E-2</v>
      </c>
      <c r="E99" s="738">
        <v>6.4276769526942418E-2</v>
      </c>
      <c r="F99" s="736">
        <v>6.099637737251138E-2</v>
      </c>
      <c r="G99" s="739">
        <v>5.9907218903314088E-2</v>
      </c>
      <c r="I99" s="431">
        <v>21</v>
      </c>
      <c r="J99" s="735">
        <v>0.10252400314671065</v>
      </c>
      <c r="K99" s="736">
        <v>9.2240420191984265E-2</v>
      </c>
      <c r="L99" s="737">
        <v>8.9227227254662811E-2</v>
      </c>
      <c r="M99" s="738">
        <v>6.4972446834699951E-2</v>
      </c>
      <c r="N99" s="736">
        <v>6.0223596117500083E-2</v>
      </c>
      <c r="O99" s="739">
        <v>5.8707865168539326E-2</v>
      </c>
      <c r="P99" s="445"/>
      <c r="R99" s="413">
        <v>39</v>
      </c>
      <c r="S99" s="455">
        <v>1060</v>
      </c>
      <c r="T99" s="468">
        <v>1.5246533571140901</v>
      </c>
      <c r="U99" s="468">
        <v>1.5246533571140901</v>
      </c>
      <c r="V99" s="468">
        <f t="shared" si="2"/>
        <v>1.5246533571140902E-2</v>
      </c>
    </row>
    <row r="100" spans="1:22" x14ac:dyDescent="0.2">
      <c r="A100" s="431">
        <v>22</v>
      </c>
      <c r="B100" s="735">
        <v>6.9548180489114764E-2</v>
      </c>
      <c r="C100" s="736">
        <v>6.2825209727089312E-2</v>
      </c>
      <c r="D100" s="737">
        <v>5.9608175967182972E-2</v>
      </c>
      <c r="E100" s="738">
        <v>6.9042857409864863E-2</v>
      </c>
      <c r="F100" s="736">
        <v>6.7808155556243616E-2</v>
      </c>
      <c r="G100" s="739">
        <v>6.7483229316156593E-2</v>
      </c>
      <c r="I100" s="431">
        <v>22</v>
      </c>
      <c r="J100" s="735">
        <v>7.1246457581013584E-2</v>
      </c>
      <c r="K100" s="736">
        <v>6.6392403425703128E-2</v>
      </c>
      <c r="L100" s="737">
        <v>6.310726178892985E-2</v>
      </c>
      <c r="M100" s="738">
        <v>6.8570454674569653E-2</v>
      </c>
      <c r="N100" s="736">
        <v>6.8648492808405681E-2</v>
      </c>
      <c r="O100" s="739">
        <v>6.839887640449438E-2</v>
      </c>
      <c r="P100" s="445"/>
      <c r="R100" s="413">
        <v>40</v>
      </c>
      <c r="S100" s="455">
        <v>995</v>
      </c>
      <c r="T100" s="468">
        <v>1.431160462574075</v>
      </c>
      <c r="U100" s="468">
        <v>1.431160462574075</v>
      </c>
      <c r="V100" s="468">
        <f t="shared" si="2"/>
        <v>1.4311604625740749E-2</v>
      </c>
    </row>
    <row r="101" spans="1:22" x14ac:dyDescent="0.2">
      <c r="A101" s="431">
        <v>23</v>
      </c>
      <c r="B101" s="735">
        <v>4.4764244298799591E-2</v>
      </c>
      <c r="C101" s="736">
        <v>3.918445364765849E-2</v>
      </c>
      <c r="D101" s="737">
        <v>3.7456680104675011E-2</v>
      </c>
      <c r="E101" s="738">
        <v>6.7547614152477425E-2</v>
      </c>
      <c r="F101" s="736">
        <v>6.8613183887048332E-2</v>
      </c>
      <c r="G101" s="739">
        <v>6.8184093715582553E-2</v>
      </c>
      <c r="I101" s="431">
        <v>23</v>
      </c>
      <c r="J101" s="735">
        <v>4.4916451041163145E-2</v>
      </c>
      <c r="K101" s="736">
        <v>4.0492638878108105E-2</v>
      </c>
      <c r="L101" s="737">
        <v>3.8672897452412605E-2</v>
      </c>
      <c r="M101" s="738">
        <v>6.8797697274982486E-2</v>
      </c>
      <c r="N101" s="736">
        <v>6.8968831085626417E-2</v>
      </c>
      <c r="O101" s="739">
        <v>6.931179775280899E-2</v>
      </c>
      <c r="P101" s="445"/>
      <c r="R101" s="413">
        <v>41</v>
      </c>
      <c r="S101" s="455">
        <v>937</v>
      </c>
      <c r="T101" s="468">
        <v>1.347736033599908</v>
      </c>
      <c r="U101" s="468">
        <v>1.347736033599908</v>
      </c>
      <c r="V101" s="468">
        <f t="shared" si="2"/>
        <v>1.347736033599908E-2</v>
      </c>
    </row>
    <row r="102" spans="1:22" x14ac:dyDescent="0.2">
      <c r="A102" s="431">
        <v>24</v>
      </c>
      <c r="B102" s="735">
        <v>2.8036081910312385E-2</v>
      </c>
      <c r="C102" s="736">
        <v>2.564510990761389E-2</v>
      </c>
      <c r="D102" s="737">
        <v>2.4273286653935921E-2</v>
      </c>
      <c r="E102" s="738">
        <v>6.1622712745079716E-2</v>
      </c>
      <c r="F102" s="736">
        <v>6.1956218843855465E-2</v>
      </c>
      <c r="G102" s="739">
        <v>6.2143310082435003E-2</v>
      </c>
      <c r="I102" s="431">
        <v>24</v>
      </c>
      <c r="J102" s="735">
        <v>2.8055010568019182E-2</v>
      </c>
      <c r="K102" s="736">
        <v>2.513648477321535E-2</v>
      </c>
      <c r="L102" s="737">
        <v>2.3406558769922297E-2</v>
      </c>
      <c r="M102" s="738">
        <v>6.154487094513985E-2</v>
      </c>
      <c r="N102" s="736">
        <v>6.336291123426338E-2</v>
      </c>
      <c r="O102" s="739">
        <v>6.344803370786517E-2</v>
      </c>
      <c r="P102" s="445"/>
      <c r="R102" s="413">
        <v>42</v>
      </c>
      <c r="S102" s="455">
        <v>925</v>
      </c>
      <c r="T102" s="468">
        <v>1.3304758069155975</v>
      </c>
      <c r="U102" s="468">
        <v>1.3304758069155975</v>
      </c>
      <c r="V102" s="468">
        <f t="shared" si="2"/>
        <v>1.3304758069155976E-2</v>
      </c>
    </row>
    <row r="103" spans="1:22" x14ac:dyDescent="0.2">
      <c r="A103" s="431">
        <v>25</v>
      </c>
      <c r="B103" s="735">
        <v>1.5037444430078867E-2</v>
      </c>
      <c r="C103" s="736">
        <v>1.2888924285865987E-2</v>
      </c>
      <c r="D103" s="737">
        <v>1.2235660230567933E-2</v>
      </c>
      <c r="E103" s="738">
        <v>5.4277330243163932E-2</v>
      </c>
      <c r="F103" s="736">
        <v>5.489673963526024E-2</v>
      </c>
      <c r="G103" s="739">
        <v>5.5768781497179856E-2</v>
      </c>
      <c r="I103" s="431">
        <v>25</v>
      </c>
      <c r="J103" s="735">
        <v>1.5108002312642763E-2</v>
      </c>
      <c r="K103" s="736">
        <v>1.3143936453724546E-2</v>
      </c>
      <c r="L103" s="737">
        <v>1.2004769017829001E-2</v>
      </c>
      <c r="M103" s="738">
        <v>5.2739220179142919E-2</v>
      </c>
      <c r="N103" s="736">
        <v>5.3720729089918956E-2</v>
      </c>
      <c r="O103" s="739">
        <v>5.4283707865168541E-2</v>
      </c>
      <c r="P103" s="445"/>
      <c r="R103" s="413">
        <v>43</v>
      </c>
      <c r="S103" s="455">
        <v>911</v>
      </c>
      <c r="T103" s="468">
        <v>1.3103388757839021</v>
      </c>
      <c r="U103" s="468">
        <v>1.3103388757839021</v>
      </c>
      <c r="V103" s="468">
        <f t="shared" si="2"/>
        <v>1.3103388757839021E-2</v>
      </c>
    </row>
    <row r="104" spans="1:22" x14ac:dyDescent="0.2">
      <c r="A104" s="431">
        <v>26</v>
      </c>
      <c r="B104" s="735">
        <v>7.0015614277615891E-3</v>
      </c>
      <c r="C104" s="736">
        <v>4.9511521716045451E-3</v>
      </c>
      <c r="D104" s="737">
        <v>4.6537944691986705E-3</v>
      </c>
      <c r="E104" s="738">
        <v>4.5679681513186174E-2</v>
      </c>
      <c r="F104" s="736">
        <v>4.6103353252624081E-2</v>
      </c>
      <c r="G104" s="739">
        <v>4.689116577111771E-2</v>
      </c>
      <c r="I104" s="431">
        <v>26</v>
      </c>
      <c r="J104" s="735">
        <v>6.7578454510127291E-3</v>
      </c>
      <c r="K104" s="736">
        <v>4.8772283888328287E-3</v>
      </c>
      <c r="L104" s="737">
        <v>4.5360485672390405E-3</v>
      </c>
      <c r="M104" s="738">
        <v>4.6490048667790253E-2</v>
      </c>
      <c r="N104" s="736">
        <v>4.6993625268283309E-2</v>
      </c>
      <c r="O104" s="739">
        <v>4.7752808988764044E-2</v>
      </c>
      <c r="P104" s="445"/>
      <c r="R104" s="413">
        <v>44</v>
      </c>
      <c r="S104" s="455">
        <v>753</v>
      </c>
      <c r="T104" s="468">
        <v>1.083079224440481</v>
      </c>
      <c r="U104" s="468">
        <v>1.083079224440481</v>
      </c>
      <c r="V104" s="468">
        <f t="shared" si="2"/>
        <v>1.0830792244404809E-2</v>
      </c>
    </row>
    <row r="105" spans="1:22" x14ac:dyDescent="0.2">
      <c r="A105" s="431">
        <v>27</v>
      </c>
      <c r="B105" s="735">
        <v>5.3804612676406531E-3</v>
      </c>
      <c r="C105" s="736">
        <v>3.7166825953063609E-3</v>
      </c>
      <c r="D105" s="737">
        <v>3.5080274418275693E-3</v>
      </c>
      <c r="E105" s="738">
        <v>4.2913481487019421E-2</v>
      </c>
      <c r="F105" s="736">
        <v>4.3099978326160325E-2</v>
      </c>
      <c r="G105" s="739">
        <v>4.3386843773987917E-2</v>
      </c>
      <c r="H105" s="443"/>
      <c r="I105" s="431">
        <v>27</v>
      </c>
      <c r="J105" s="735">
        <v>4.9191048935141746E-3</v>
      </c>
      <c r="K105" s="736">
        <v>3.10486687883257E-3</v>
      </c>
      <c r="L105" s="737">
        <v>2.8915596606871223E-3</v>
      </c>
      <c r="M105" s="738">
        <v>3.8555494536709145E-2</v>
      </c>
      <c r="N105" s="736">
        <v>3.7960085850658298E-2</v>
      </c>
      <c r="O105" s="739">
        <v>3.8799157303370788E-2</v>
      </c>
      <c r="P105" s="445"/>
      <c r="R105" s="413">
        <v>45</v>
      </c>
      <c r="S105" s="455">
        <v>537</v>
      </c>
      <c r="T105" s="468">
        <v>0.77239514412289278</v>
      </c>
      <c r="U105" s="468">
        <v>0.77239514412289278</v>
      </c>
      <c r="V105" s="468">
        <f t="shared" si="2"/>
        <v>7.7239514412289281E-3</v>
      </c>
    </row>
    <row r="106" spans="1:22" x14ac:dyDescent="0.2">
      <c r="A106" s="431">
        <v>28</v>
      </c>
      <c r="B106" s="735">
        <v>4.1074500989567277E-3</v>
      </c>
      <c r="C106" s="736">
        <v>2.4556652861845597E-3</v>
      </c>
      <c r="D106" s="737">
        <v>2.4046962302850272E-3</v>
      </c>
      <c r="E106" s="738">
        <v>3.8595966581313194E-2</v>
      </c>
      <c r="F106" s="736">
        <v>3.9756014490509951E-2</v>
      </c>
      <c r="G106" s="739">
        <v>4.0416513700230285E-2</v>
      </c>
      <c r="H106" s="443"/>
      <c r="I106" s="431">
        <v>28</v>
      </c>
      <c r="J106" s="735">
        <v>3.9144322177675417E-3</v>
      </c>
      <c r="K106" s="736">
        <v>2.3545240497813654E-3</v>
      </c>
      <c r="L106" s="737">
        <v>2.2200600238450894E-3</v>
      </c>
      <c r="M106" s="738">
        <v>3.9161474804476681E-2</v>
      </c>
      <c r="N106" s="736">
        <v>3.882499919915431E-2</v>
      </c>
      <c r="O106" s="739">
        <v>3.9360955056179772E-2</v>
      </c>
      <c r="P106" s="445"/>
      <c r="R106" s="413">
        <v>46</v>
      </c>
      <c r="S106" s="455">
        <v>455</v>
      </c>
      <c r="T106" s="468">
        <v>0.65445026178010468</v>
      </c>
      <c r="U106" s="468">
        <v>0.65445026178010468</v>
      </c>
      <c r="V106" s="468">
        <f t="shared" si="2"/>
        <v>6.5445026178010471E-3</v>
      </c>
    </row>
    <row r="107" spans="1:22" x14ac:dyDescent="0.2">
      <c r="A107" s="431">
        <v>29</v>
      </c>
      <c r="B107" s="735">
        <v>3.2620911197525585E-3</v>
      </c>
      <c r="C107" s="736">
        <v>1.9910799617712648E-3</v>
      </c>
      <c r="D107" s="737">
        <v>1.8530306245137563E-3</v>
      </c>
      <c r="E107" s="738">
        <v>3.6745603050296248E-2</v>
      </c>
      <c r="F107" s="736">
        <v>3.7433817382419417E-2</v>
      </c>
      <c r="G107" s="739">
        <v>3.8614290958849246E-2</v>
      </c>
      <c r="H107" s="443"/>
      <c r="I107" s="431">
        <v>29</v>
      </c>
      <c r="J107" s="735">
        <v>2.7960230126911011E-3</v>
      </c>
      <c r="K107" s="736">
        <v>1.6688659473725065E-3</v>
      </c>
      <c r="L107" s="737">
        <v>1.5348563127817901E-3</v>
      </c>
      <c r="M107" s="738">
        <v>3.4995360463574904E-2</v>
      </c>
      <c r="N107" s="736">
        <v>3.5621616426946855E-2</v>
      </c>
      <c r="O107" s="739">
        <v>3.6516853932584269E-2</v>
      </c>
      <c r="P107" s="445"/>
      <c r="R107" s="413">
        <v>47</v>
      </c>
      <c r="S107" s="455">
        <v>380</v>
      </c>
      <c r="T107" s="455">
        <v>0.54657384500316442</v>
      </c>
      <c r="U107" s="468">
        <v>0.54657384500316442</v>
      </c>
      <c r="V107" s="468">
        <f t="shared" si="2"/>
        <v>5.4657384500316443E-3</v>
      </c>
    </row>
    <row r="108" spans="1:22" x14ac:dyDescent="0.2">
      <c r="A108" s="434" t="s">
        <v>100</v>
      </c>
      <c r="B108" s="740">
        <v>2.5052461983709435E-2</v>
      </c>
      <c r="C108" s="741">
        <v>1.6738345545290433E-2</v>
      </c>
      <c r="D108" s="742">
        <v>1.5899285663766884E-2</v>
      </c>
      <c r="E108" s="743">
        <v>0.38375418200848549</v>
      </c>
      <c r="F108" s="741">
        <v>0.4076539616682664</v>
      </c>
      <c r="G108" s="744">
        <v>0.4200180222274138</v>
      </c>
      <c r="H108" s="443"/>
      <c r="I108" s="434" t="s">
        <v>100</v>
      </c>
      <c r="J108" s="740">
        <v>2.1458291866890335E-2</v>
      </c>
      <c r="K108" s="741">
        <v>1.3519107868250156E-2</v>
      </c>
      <c r="L108" s="742">
        <v>1.2621452357785971E-2</v>
      </c>
      <c r="M108" s="743">
        <v>0.38583899861760762</v>
      </c>
      <c r="N108" s="741">
        <v>0.41099400967421601</v>
      </c>
      <c r="O108" s="744">
        <v>0.42394662921348308</v>
      </c>
      <c r="P108" s="445"/>
      <c r="R108" s="413">
        <v>48</v>
      </c>
      <c r="S108" s="455">
        <v>306</v>
      </c>
      <c r="T108" s="455">
        <v>0.44013578044991658</v>
      </c>
      <c r="U108" s="468">
        <v>0.44013578044991658</v>
      </c>
      <c r="V108" s="468">
        <f t="shared" si="2"/>
        <v>4.4013578044991659E-3</v>
      </c>
    </row>
    <row r="109" spans="1:22" ht="13.5" thickBot="1" x14ac:dyDescent="0.25">
      <c r="A109" s="436" t="s">
        <v>34</v>
      </c>
      <c r="B109" s="745">
        <v>20.629026643725943</v>
      </c>
      <c r="C109" s="746">
        <v>20.342439205691832</v>
      </c>
      <c r="D109" s="747">
        <v>20.289228375415519</v>
      </c>
      <c r="E109" s="748">
        <v>28.470982935536323</v>
      </c>
      <c r="F109" s="746">
        <v>28.934421153667522</v>
      </c>
      <c r="G109" s="749">
        <v>29.182725361278912</v>
      </c>
      <c r="H109" s="443"/>
      <c r="I109" s="436" t="s">
        <v>34</v>
      </c>
      <c r="J109" s="745">
        <v>20.578407119906881</v>
      </c>
      <c r="K109" s="746">
        <v>20.306359802323474</v>
      </c>
      <c r="L109" s="747">
        <v>20.247975223033809</v>
      </c>
      <c r="M109" s="748">
        <v>28.557710152063166</v>
      </c>
      <c r="N109" s="746">
        <v>29.066021718935197</v>
      </c>
      <c r="O109" s="749">
        <v>29.324051966292135</v>
      </c>
      <c r="P109" s="445"/>
      <c r="R109" s="413">
        <v>49</v>
      </c>
      <c r="S109" s="455">
        <v>258</v>
      </c>
      <c r="T109" s="455">
        <v>0.37109487371267474</v>
      </c>
      <c r="U109" s="468">
        <v>0.37109487371267474</v>
      </c>
      <c r="V109" s="468">
        <f t="shared" si="2"/>
        <v>3.7109487371267476E-3</v>
      </c>
    </row>
    <row r="110" spans="1:22" ht="13.5" thickTop="1" x14ac:dyDescent="0.2">
      <c r="A110" s="443"/>
      <c r="B110" s="443"/>
      <c r="C110" s="443"/>
      <c r="D110" s="444"/>
      <c r="E110" s="444"/>
      <c r="F110" s="443"/>
      <c r="G110" s="443"/>
      <c r="H110" s="443"/>
      <c r="I110" s="443"/>
      <c r="J110" s="446"/>
      <c r="K110" s="446"/>
      <c r="L110" s="446"/>
      <c r="M110" s="446"/>
      <c r="N110" s="446"/>
      <c r="O110" s="445"/>
      <c r="P110" s="445"/>
      <c r="R110" s="413">
        <v>50</v>
      </c>
      <c r="S110" s="455">
        <v>173</v>
      </c>
      <c r="T110" s="455">
        <v>0.24883493469880905</v>
      </c>
      <c r="U110" s="468">
        <v>0.24883493469880905</v>
      </c>
      <c r="V110" s="468">
        <f t="shared" si="2"/>
        <v>2.4883493469880905E-3</v>
      </c>
    </row>
    <row r="111" spans="1:22" ht="13.5" thickBot="1" x14ac:dyDescent="0.25">
      <c r="A111" s="797" t="s">
        <v>16</v>
      </c>
      <c r="B111" s="794"/>
      <c r="C111" s="794"/>
      <c r="D111" s="794"/>
      <c r="E111" s="794"/>
      <c r="F111" s="794"/>
      <c r="G111" s="794"/>
      <c r="H111" s="443"/>
      <c r="I111" s="797" t="s">
        <v>17</v>
      </c>
      <c r="J111" s="794"/>
      <c r="K111" s="794"/>
      <c r="L111" s="794"/>
      <c r="M111" s="794"/>
      <c r="N111" s="794"/>
      <c r="O111" s="794"/>
      <c r="P111" s="445"/>
      <c r="R111" s="413">
        <v>51</v>
      </c>
      <c r="S111" s="455">
        <v>147</v>
      </c>
      <c r="T111" s="455">
        <v>0.21143777688280307</v>
      </c>
      <c r="U111" s="468">
        <v>0.21143777688280307</v>
      </c>
      <c r="V111" s="468">
        <f t="shared" si="2"/>
        <v>2.1143777688280309E-3</v>
      </c>
    </row>
    <row r="112" spans="1:22" ht="39" thickTop="1" x14ac:dyDescent="0.2">
      <c r="A112" s="417" t="s">
        <v>119</v>
      </c>
      <c r="B112" s="418" t="s">
        <v>94</v>
      </c>
      <c r="C112" s="419" t="s">
        <v>95</v>
      </c>
      <c r="D112" s="420" t="s">
        <v>96</v>
      </c>
      <c r="E112" s="421" t="s">
        <v>94</v>
      </c>
      <c r="F112" s="419" t="s">
        <v>95</v>
      </c>
      <c r="G112" s="422" t="s">
        <v>96</v>
      </c>
      <c r="H112" s="446"/>
      <c r="I112" s="417" t="s">
        <v>120</v>
      </c>
      <c r="J112" s="418" t="s">
        <v>94</v>
      </c>
      <c r="K112" s="419" t="s">
        <v>95</v>
      </c>
      <c r="L112" s="420" t="s">
        <v>96</v>
      </c>
      <c r="M112" s="421" t="s">
        <v>94</v>
      </c>
      <c r="N112" s="419" t="s">
        <v>95</v>
      </c>
      <c r="O112" s="422" t="s">
        <v>96</v>
      </c>
      <c r="P112" s="445"/>
      <c r="Q112" s="450"/>
      <c r="R112" s="450">
        <v>52</v>
      </c>
      <c r="S112" s="455">
        <v>113</v>
      </c>
      <c r="T112" s="455">
        <v>0.16253380127725678</v>
      </c>
      <c r="U112" s="468">
        <v>0.16253380127725678</v>
      </c>
      <c r="V112" s="468">
        <f t="shared" si="2"/>
        <v>1.6253380127725678E-3</v>
      </c>
    </row>
    <row r="113" spans="1:22" ht="13.5" thickBot="1" x14ac:dyDescent="0.25">
      <c r="A113" s="423"/>
      <c r="B113" s="424" t="s">
        <v>98</v>
      </c>
      <c r="C113" s="425"/>
      <c r="D113" s="426"/>
      <c r="E113" s="427" t="s">
        <v>99</v>
      </c>
      <c r="F113" s="425"/>
      <c r="G113" s="428"/>
      <c r="H113" s="446"/>
      <c r="I113" s="423"/>
      <c r="J113" s="424" t="s">
        <v>98</v>
      </c>
      <c r="K113" s="425"/>
      <c r="L113" s="426"/>
      <c r="M113" s="427" t="s">
        <v>99</v>
      </c>
      <c r="N113" s="425"/>
      <c r="O113" s="428"/>
      <c r="P113" s="445"/>
      <c r="Q113" s="450"/>
      <c r="R113" s="450">
        <v>53</v>
      </c>
      <c r="S113" s="455">
        <v>84</v>
      </c>
      <c r="T113" s="455">
        <v>0.12082158679017317</v>
      </c>
      <c r="U113" s="468">
        <v>0.12082158679017317</v>
      </c>
      <c r="V113" s="468">
        <f t="shared" si="2"/>
        <v>1.2082158679017317E-3</v>
      </c>
    </row>
    <row r="114" spans="1:22" ht="13.5" thickTop="1" x14ac:dyDescent="0.2">
      <c r="A114" s="429">
        <v>18</v>
      </c>
      <c r="B114" s="730">
        <v>4.509268517806325E-3</v>
      </c>
      <c r="C114" s="731">
        <v>4.8864236661384066E-3</v>
      </c>
      <c r="D114" s="732">
        <v>4.8987865649370759E-3</v>
      </c>
      <c r="E114" s="733">
        <v>5.0459744337295377E-4</v>
      </c>
      <c r="F114" s="731">
        <v>3.9831380489262132E-4</v>
      </c>
      <c r="G114" s="734">
        <v>2.8955083426834122E-4</v>
      </c>
      <c r="H114" s="446"/>
      <c r="I114" s="429">
        <v>18</v>
      </c>
      <c r="J114" s="730">
        <v>4.7778874629812486E-3</v>
      </c>
      <c r="K114" s="731">
        <v>4.942429594337429E-3</v>
      </c>
      <c r="L114" s="732">
        <v>5.0434172441013959E-3</v>
      </c>
      <c r="M114" s="733">
        <v>5.3374324814791079E-4</v>
      </c>
      <c r="N114" s="731">
        <v>4.0795134253078161E-4</v>
      </c>
      <c r="O114" s="734">
        <v>2.8471487838607317E-4</v>
      </c>
      <c r="P114" s="445"/>
      <c r="Q114" s="450"/>
      <c r="R114" s="450">
        <v>54</v>
      </c>
      <c r="S114" s="455">
        <v>58</v>
      </c>
      <c r="T114" s="455">
        <v>8.34244289741672E-2</v>
      </c>
      <c r="U114" s="468">
        <v>8.34244289741672E-2</v>
      </c>
      <c r="V114" s="468">
        <f t="shared" si="2"/>
        <v>8.34244289741672E-4</v>
      </c>
    </row>
    <row r="115" spans="1:22" x14ac:dyDescent="0.2">
      <c r="A115" s="431">
        <v>19</v>
      </c>
      <c r="B115" s="735">
        <v>0.43532228290131547</v>
      </c>
      <c r="C115" s="736">
        <v>0.47641310089804562</v>
      </c>
      <c r="D115" s="737">
        <v>0.48868211379824883</v>
      </c>
      <c r="E115" s="738">
        <v>6.6588173731030889E-2</v>
      </c>
      <c r="F115" s="736">
        <v>5.1482059282371297E-2</v>
      </c>
      <c r="G115" s="739">
        <v>4.1622932426074052E-2</v>
      </c>
      <c r="H115" s="446"/>
      <c r="I115" s="431">
        <v>19</v>
      </c>
      <c r="J115" s="735">
        <v>0.43363277393879607</v>
      </c>
      <c r="K115" s="736">
        <v>0.47899125148888999</v>
      </c>
      <c r="L115" s="737">
        <v>0.49153583019033426</v>
      </c>
      <c r="M115" s="738">
        <v>6.4625632485749027E-2</v>
      </c>
      <c r="N115" s="736">
        <v>5.1846906987093877E-2</v>
      </c>
      <c r="O115" s="739">
        <v>4.2951273082241892E-2</v>
      </c>
      <c r="P115" s="445"/>
      <c r="Q115" s="450"/>
      <c r="R115" s="450">
        <v>55</v>
      </c>
      <c r="S115" s="455">
        <v>32</v>
      </c>
      <c r="T115" s="455">
        <v>4.6027271158161208E-2</v>
      </c>
      <c r="U115" s="468">
        <v>4.6027271158161208E-2</v>
      </c>
      <c r="V115" s="468">
        <f t="shared" si="2"/>
        <v>4.6027271158161206E-4</v>
      </c>
    </row>
    <row r="116" spans="1:22" x14ac:dyDescent="0.2">
      <c r="A116" s="431">
        <v>20</v>
      </c>
      <c r="B116" s="735">
        <v>0.25153834320436902</v>
      </c>
      <c r="C116" s="736">
        <v>0.24729265715795046</v>
      </c>
      <c r="D116" s="737">
        <v>0.24719164390889381</v>
      </c>
      <c r="E116" s="738">
        <v>7.8605068400986786E-2</v>
      </c>
      <c r="F116" s="736">
        <v>6.8310817539084551E-2</v>
      </c>
      <c r="G116" s="739">
        <v>6.2615367910528796E-2</v>
      </c>
      <c r="H116" s="446"/>
      <c r="I116" s="431">
        <v>20</v>
      </c>
      <c r="J116" s="735">
        <v>0.24906219151036549</v>
      </c>
      <c r="K116" s="736">
        <v>0.24187784942703425</v>
      </c>
      <c r="L116" s="737">
        <v>0.24247872993597056</v>
      </c>
      <c r="M116" s="738">
        <v>8.0744678579815932E-2</v>
      </c>
      <c r="N116" s="736">
        <v>7.3468328141225295E-2</v>
      </c>
      <c r="O116" s="739">
        <v>6.7884161718050867E-2</v>
      </c>
      <c r="P116" s="445"/>
      <c r="Q116" s="450"/>
      <c r="R116" s="450">
        <v>56</v>
      </c>
      <c r="S116" s="455">
        <v>13</v>
      </c>
      <c r="T116" s="455">
        <v>1.8698578908002993E-2</v>
      </c>
      <c r="U116" s="468">
        <v>1.8698578908002993E-2</v>
      </c>
      <c r="V116" s="468">
        <f t="shared" si="2"/>
        <v>1.8698578908002991E-4</v>
      </c>
    </row>
    <row r="117" spans="1:22" x14ac:dyDescent="0.2">
      <c r="A117" s="431">
        <v>21</v>
      </c>
      <c r="B117" s="735">
        <v>0.10566494885008851</v>
      </c>
      <c r="C117" s="736">
        <v>9.5972002113048113E-2</v>
      </c>
      <c r="D117" s="737">
        <v>9.3274022354232947E-2</v>
      </c>
      <c r="E117" s="738">
        <v>6.6438663377438908E-2</v>
      </c>
      <c r="F117" s="736">
        <v>6.4194908221860802E-2</v>
      </c>
      <c r="G117" s="739">
        <v>6.1240001447754169E-2</v>
      </c>
      <c r="H117" s="446"/>
      <c r="I117" s="431">
        <v>21</v>
      </c>
      <c r="J117" s="735">
        <v>0.11353405725567633</v>
      </c>
      <c r="K117" s="736">
        <v>0.10322969291220004</v>
      </c>
      <c r="L117" s="737">
        <v>9.9260298804198482E-2</v>
      </c>
      <c r="M117" s="738">
        <v>7.777706612011355E-2</v>
      </c>
      <c r="N117" s="736">
        <v>7.3727933541017615E-2</v>
      </c>
      <c r="O117" s="739">
        <v>7.2236232001952269E-2</v>
      </c>
      <c r="P117" s="445"/>
      <c r="Q117" s="450"/>
      <c r="R117" s="450">
        <v>57</v>
      </c>
      <c r="S117" s="455">
        <v>10</v>
      </c>
      <c r="T117" s="455">
        <v>1.4383522236925378E-2</v>
      </c>
      <c r="U117" s="468">
        <v>1.4383522236925378E-2</v>
      </c>
      <c r="V117" s="468">
        <f t="shared" si="2"/>
        <v>1.4383522236925377E-4</v>
      </c>
    </row>
    <row r="118" spans="1:22" x14ac:dyDescent="0.2">
      <c r="A118" s="431">
        <v>22</v>
      </c>
      <c r="B118" s="735">
        <v>7.6792169833089799E-2</v>
      </c>
      <c r="C118" s="736">
        <v>7.1143687268885397E-2</v>
      </c>
      <c r="D118" s="737">
        <v>6.7245699484782789E-2</v>
      </c>
      <c r="E118" s="738">
        <v>7.1858413695148407E-2</v>
      </c>
      <c r="F118" s="736">
        <v>7.255949812460584E-2</v>
      </c>
      <c r="G118" s="739">
        <v>7.2206739295667594E-2</v>
      </c>
      <c r="H118" s="446"/>
      <c r="I118" s="431">
        <v>22</v>
      </c>
      <c r="J118" s="735">
        <v>7.5320829220138275E-2</v>
      </c>
      <c r="K118" s="736">
        <v>6.9235087142837604E-2</v>
      </c>
      <c r="L118" s="737">
        <v>6.5988363593836807E-2</v>
      </c>
      <c r="M118" s="738">
        <v>7.4062213113004094E-2</v>
      </c>
      <c r="N118" s="736">
        <v>7.361667408396376E-2</v>
      </c>
      <c r="O118" s="739">
        <v>7.2805661758724424E-2</v>
      </c>
      <c r="P118" s="445"/>
      <c r="Q118" s="450"/>
      <c r="R118" s="450">
        <v>58</v>
      </c>
      <c r="S118" s="455">
        <v>18</v>
      </c>
      <c r="T118" s="455">
        <v>2.5890340026465682E-2</v>
      </c>
      <c r="U118" s="468">
        <v>2.5890340026465682E-2</v>
      </c>
      <c r="V118" s="468">
        <f t="shared" si="2"/>
        <v>2.5890340026465681E-4</v>
      </c>
    </row>
    <row r="119" spans="1:22" x14ac:dyDescent="0.2">
      <c r="A119" s="431">
        <v>23</v>
      </c>
      <c r="B119" s="735">
        <v>4.5631105299592356E-2</v>
      </c>
      <c r="C119" s="736">
        <v>4.1138404648705773E-2</v>
      </c>
      <c r="D119" s="737">
        <v>3.9443678031476109E-2</v>
      </c>
      <c r="E119" s="738">
        <v>6.7877700530761767E-2</v>
      </c>
      <c r="F119" s="736">
        <v>6.9970458392803803E-2</v>
      </c>
      <c r="G119" s="739">
        <v>6.9745557204386688E-2</v>
      </c>
      <c r="H119" s="446"/>
      <c r="I119" s="431">
        <v>23</v>
      </c>
      <c r="J119" s="735">
        <v>4.6495557749259675E-2</v>
      </c>
      <c r="K119" s="736">
        <v>4.2113333607152165E-2</v>
      </c>
      <c r="L119" s="737">
        <v>3.971873812238693E-2</v>
      </c>
      <c r="M119" s="738">
        <v>7.2183436879523444E-2</v>
      </c>
      <c r="N119" s="736">
        <v>7.3468328141225295E-2</v>
      </c>
      <c r="O119" s="739">
        <v>7.2846335312779578E-2</v>
      </c>
      <c r="P119" s="445"/>
      <c r="Q119" s="450"/>
      <c r="R119" s="450">
        <v>59</v>
      </c>
      <c r="S119" s="455">
        <v>10</v>
      </c>
      <c r="T119" s="455">
        <v>1.4383522236925378E-2</v>
      </c>
      <c r="U119" s="468">
        <v>1.4383522236925378E-2</v>
      </c>
      <c r="V119" s="468">
        <f t="shared" si="2"/>
        <v>1.4383522236925377E-4</v>
      </c>
    </row>
    <row r="120" spans="1:22" x14ac:dyDescent="0.2">
      <c r="A120" s="431">
        <v>24</v>
      </c>
      <c r="B120" s="735">
        <v>2.850742250596109E-2</v>
      </c>
      <c r="C120" s="736">
        <v>2.6043317485472804E-2</v>
      </c>
      <c r="D120" s="737">
        <v>2.455024071623638E-2</v>
      </c>
      <c r="E120" s="738">
        <v>6.182253121028633E-2</v>
      </c>
      <c r="F120" s="736">
        <v>6.5788163441431277E-2</v>
      </c>
      <c r="G120" s="739">
        <v>6.5691845524629922E-2</v>
      </c>
      <c r="H120" s="446"/>
      <c r="I120" s="431">
        <v>24</v>
      </c>
      <c r="J120" s="735">
        <v>2.8983218163869725E-2</v>
      </c>
      <c r="K120" s="736">
        <v>2.5862186990868154E-2</v>
      </c>
      <c r="L120" s="737">
        <v>2.4456918983714885E-2</v>
      </c>
      <c r="M120" s="738">
        <v>6.355814598945321E-2</v>
      </c>
      <c r="N120" s="736">
        <v>6.4270879691440408E-2</v>
      </c>
      <c r="O120" s="739">
        <v>6.4508256731473146E-2</v>
      </c>
      <c r="P120" s="445"/>
      <c r="Q120" s="450"/>
      <c r="R120" s="450">
        <v>60</v>
      </c>
      <c r="S120" s="455">
        <v>4</v>
      </c>
      <c r="T120" s="455">
        <v>5.753408894770151E-3</v>
      </c>
      <c r="U120" s="468">
        <v>5.753408894770151E-3</v>
      </c>
      <c r="V120" s="468">
        <f t="shared" si="2"/>
        <v>5.7534088947701508E-5</v>
      </c>
    </row>
    <row r="121" spans="1:22" x14ac:dyDescent="0.2">
      <c r="A121" s="431">
        <v>25</v>
      </c>
      <c r="B121" s="735">
        <v>1.5143065918006314E-2</v>
      </c>
      <c r="C121" s="736">
        <v>1.3549920760697311E-2</v>
      </c>
      <c r="D121" s="737">
        <v>1.2472197978546692E-2</v>
      </c>
      <c r="E121" s="738">
        <v>5.1936159079016234E-2</v>
      </c>
      <c r="F121" s="736">
        <v>5.2876157599495474E-2</v>
      </c>
      <c r="G121" s="739">
        <v>5.3385935068225414E-2</v>
      </c>
      <c r="H121" s="446"/>
      <c r="I121" s="431">
        <v>25</v>
      </c>
      <c r="J121" s="735">
        <v>1.542941757156961E-2</v>
      </c>
      <c r="K121" s="736">
        <v>1.3115921194945311E-2</v>
      </c>
      <c r="L121" s="737">
        <v>1.2308861795748914E-2</v>
      </c>
      <c r="M121" s="738">
        <v>5.3438374004568828E-2</v>
      </c>
      <c r="N121" s="736">
        <v>5.5889333926717077E-2</v>
      </c>
      <c r="O121" s="739">
        <v>5.6332872366387336E-2</v>
      </c>
      <c r="P121" s="445"/>
      <c r="Q121" s="450"/>
      <c r="R121" s="450">
        <v>61</v>
      </c>
      <c r="S121" s="455">
        <v>4</v>
      </c>
      <c r="T121" s="455">
        <v>5.753408894770151E-3</v>
      </c>
      <c r="U121" s="468">
        <v>5.753408894770151E-3</v>
      </c>
      <c r="V121" s="468">
        <f t="shared" si="2"/>
        <v>5.7534088947701508E-5</v>
      </c>
    </row>
    <row r="122" spans="1:22" x14ac:dyDescent="0.2">
      <c r="A122" s="431">
        <v>26</v>
      </c>
      <c r="B122" s="735">
        <v>6.8360126144142788E-3</v>
      </c>
      <c r="C122" s="736">
        <v>5.0052826201796106E-3</v>
      </c>
      <c r="D122" s="737">
        <v>4.7157859173963231E-3</v>
      </c>
      <c r="E122" s="738">
        <v>4.5170815578978854E-2</v>
      </c>
      <c r="F122" s="736">
        <v>4.756530686759386E-2</v>
      </c>
      <c r="G122" s="739">
        <v>4.8318795468529442E-2</v>
      </c>
      <c r="H122" s="446"/>
      <c r="I122" s="431">
        <v>26</v>
      </c>
      <c r="J122" s="735">
        <v>6.2586377097729583E-3</v>
      </c>
      <c r="K122" s="736">
        <v>4.6686107802467128E-3</v>
      </c>
      <c r="L122" s="737">
        <v>4.2101570037715993E-3</v>
      </c>
      <c r="M122" s="738">
        <v>4.4663635005017174E-2</v>
      </c>
      <c r="N122" s="736">
        <v>4.5171339563862906E-2</v>
      </c>
      <c r="O122" s="739">
        <v>4.4700235906613484E-2</v>
      </c>
      <c r="P122" s="445"/>
      <c r="Q122" s="450"/>
      <c r="R122" s="450">
        <v>62</v>
      </c>
      <c r="S122" s="455">
        <v>4</v>
      </c>
      <c r="T122" s="455">
        <v>5.753408894770151E-3</v>
      </c>
      <c r="U122" s="468">
        <v>5.753408894770151E-3</v>
      </c>
      <c r="V122" s="468">
        <f t="shared" si="2"/>
        <v>5.7534088947701508E-5</v>
      </c>
    </row>
    <row r="123" spans="1:22" x14ac:dyDescent="0.2">
      <c r="A123" s="431">
        <v>27</v>
      </c>
      <c r="B123" s="735">
        <v>4.3458195523421294E-3</v>
      </c>
      <c r="C123" s="736">
        <v>3.1035393555203395E-3</v>
      </c>
      <c r="D123" s="737">
        <v>2.9139333877642951E-3</v>
      </c>
      <c r="E123" s="738">
        <v>3.9956641997458332E-2</v>
      </c>
      <c r="F123" s="736">
        <v>4.1524214160055771E-2</v>
      </c>
      <c r="G123" s="739">
        <v>4.2383003366028446E-2</v>
      </c>
      <c r="H123" s="446"/>
      <c r="I123" s="431">
        <v>27</v>
      </c>
      <c r="J123" s="735">
        <v>4.086870681145118E-3</v>
      </c>
      <c r="K123" s="736">
        <v>2.6423515559754122E-3</v>
      </c>
      <c r="L123" s="737">
        <v>2.4705435195743071E-3</v>
      </c>
      <c r="M123" s="738">
        <v>3.7767672238946164E-2</v>
      </c>
      <c r="N123" s="736">
        <v>3.8013647826731917E-2</v>
      </c>
      <c r="O123" s="739">
        <v>3.859920279834049E-2</v>
      </c>
      <c r="P123" s="445"/>
      <c r="Q123" s="450"/>
      <c r="R123" s="450">
        <v>63</v>
      </c>
      <c r="S123" s="455">
        <v>1</v>
      </c>
      <c r="T123" s="455">
        <v>1.4383522236925377E-3</v>
      </c>
      <c r="U123" s="468">
        <v>1.4383522236925377E-3</v>
      </c>
      <c r="V123" s="468">
        <f t="shared" si="2"/>
        <v>1.4383522236925377E-5</v>
      </c>
    </row>
    <row r="124" spans="1:22" x14ac:dyDescent="0.2">
      <c r="A124" s="431">
        <v>28</v>
      </c>
      <c r="B124" s="735">
        <v>3.3747404045842643E-3</v>
      </c>
      <c r="C124" s="736">
        <v>2.0073956682514537E-3</v>
      </c>
      <c r="D124" s="737">
        <v>1.9707762042850303E-3</v>
      </c>
      <c r="E124" s="738">
        <v>3.5863796067877714E-2</v>
      </c>
      <c r="F124" s="736">
        <v>3.6379327513526079E-2</v>
      </c>
      <c r="G124" s="739">
        <v>3.7171088349198307E-2</v>
      </c>
      <c r="H124" s="446"/>
      <c r="I124" s="431">
        <v>28</v>
      </c>
      <c r="J124" s="735">
        <v>3.2379072063178711E-3</v>
      </c>
      <c r="K124" s="736">
        <v>2.0810229870894437E-3</v>
      </c>
      <c r="L124" s="737">
        <v>1.8565622898576153E-3</v>
      </c>
      <c r="M124" s="738">
        <v>3.3817972202651626E-2</v>
      </c>
      <c r="N124" s="736">
        <v>3.4601691143747199E-2</v>
      </c>
      <c r="O124" s="739">
        <v>3.5467339136093685E-2</v>
      </c>
      <c r="P124" s="445"/>
      <c r="Q124" s="450"/>
      <c r="R124" s="450">
        <v>100</v>
      </c>
      <c r="S124" s="455">
        <v>15</v>
      </c>
      <c r="T124" s="455">
        <v>2.1575283355388067E-2</v>
      </c>
      <c r="U124" s="468">
        <v>2.1575283355388067E-2</v>
      </c>
      <c r="V124" s="468">
        <f t="shared" si="2"/>
        <v>2.1575283355388067E-4</v>
      </c>
    </row>
    <row r="125" spans="1:22" x14ac:dyDescent="0.2">
      <c r="A125" s="431">
        <v>29</v>
      </c>
      <c r="B125" s="735">
        <v>2.8940081532189844E-3</v>
      </c>
      <c r="C125" s="736">
        <v>1.7696777601690443E-3</v>
      </c>
      <c r="D125" s="737">
        <v>1.5766209634280246E-3</v>
      </c>
      <c r="E125" s="738">
        <v>3.2144726022277054E-2</v>
      </c>
      <c r="F125" s="736">
        <v>3.2894081720715639E-2</v>
      </c>
      <c r="G125" s="739">
        <v>3.3370733649426325E-2</v>
      </c>
      <c r="H125" s="446"/>
      <c r="I125" s="431">
        <v>29</v>
      </c>
      <c r="J125" s="735">
        <v>2.4185587364264583E-3</v>
      </c>
      <c r="K125" s="736">
        <v>1.5607672403170827E-3</v>
      </c>
      <c r="L125" s="737">
        <v>1.4326228693389473E-3</v>
      </c>
      <c r="M125" s="738">
        <v>3.2536988407096644E-2</v>
      </c>
      <c r="N125" s="736">
        <v>3.3859961430054868E-2</v>
      </c>
      <c r="O125" s="739">
        <v>3.4694541609045774E-2</v>
      </c>
      <c r="P125" s="445"/>
      <c r="Q125" s="450"/>
      <c r="R125" s="450" t="s">
        <v>65</v>
      </c>
      <c r="S125" s="455">
        <v>69524</v>
      </c>
      <c r="T125" s="455">
        <v>100</v>
      </c>
      <c r="U125" s="468">
        <v>100</v>
      </c>
    </row>
    <row r="126" spans="1:22" x14ac:dyDescent="0.2">
      <c r="A126" s="434" t="s">
        <v>100</v>
      </c>
      <c r="B126" s="740">
        <v>1.9440812245211891E-2</v>
      </c>
      <c r="C126" s="741">
        <v>1.1674590596936089E-2</v>
      </c>
      <c r="D126" s="742">
        <v>1.1064500689771665E-2</v>
      </c>
      <c r="E126" s="743">
        <v>0.38123271286536586</v>
      </c>
      <c r="F126" s="741">
        <v>0.39605669333156318</v>
      </c>
      <c r="G126" s="744">
        <v>0.41195844945528265</v>
      </c>
      <c r="H126" s="446"/>
      <c r="I126" s="434" t="s">
        <v>100</v>
      </c>
      <c r="J126" s="740">
        <v>1.6762092793681238E-2</v>
      </c>
      <c r="K126" s="741">
        <v>9.6794950781063926E-3</v>
      </c>
      <c r="L126" s="742">
        <v>9.2389556471651479E-3</v>
      </c>
      <c r="M126" s="743">
        <v>0.36429044172591252</v>
      </c>
      <c r="N126" s="741">
        <v>0.38165702418038905</v>
      </c>
      <c r="O126" s="744">
        <v>0.396689172699911</v>
      </c>
      <c r="P126" s="445"/>
      <c r="Q126" s="452">
        <f>SUM(J114:J126)</f>
        <v>1</v>
      </c>
      <c r="R126" s="452">
        <f>SUM(M114:M126)</f>
        <v>1</v>
      </c>
      <c r="S126" s="455">
        <v>1</v>
      </c>
      <c r="T126" s="455">
        <v>1.0057529066259002E-3</v>
      </c>
      <c r="U126" s="468"/>
    </row>
    <row r="127" spans="1:22" ht="13.5" thickBot="1" x14ac:dyDescent="0.25">
      <c r="A127" s="436" t="s">
        <v>34</v>
      </c>
      <c r="B127" s="745">
        <v>20.580464964233528</v>
      </c>
      <c r="C127" s="746">
        <v>20.321183306920236</v>
      </c>
      <c r="D127" s="747">
        <v>20.267223176328166</v>
      </c>
      <c r="E127" s="748">
        <v>28.527397772295739</v>
      </c>
      <c r="F127" s="746">
        <v>28.840043814518545</v>
      </c>
      <c r="G127" s="749">
        <v>29.156104093524938</v>
      </c>
      <c r="H127" s="446"/>
      <c r="I127" s="436" t="s">
        <v>34</v>
      </c>
      <c r="J127" s="745">
        <v>20.54</v>
      </c>
      <c r="K127" s="746">
        <v>20.28</v>
      </c>
      <c r="L127" s="747">
        <v>20.23</v>
      </c>
      <c r="M127" s="748">
        <v>28.26</v>
      </c>
      <c r="N127" s="746">
        <v>28.64</v>
      </c>
      <c r="O127" s="749">
        <v>28.94</v>
      </c>
      <c r="P127" s="445"/>
      <c r="Q127" s="450"/>
      <c r="R127" s="450"/>
      <c r="S127" s="455">
        <v>99428</v>
      </c>
      <c r="T127" s="455">
        <v>100</v>
      </c>
      <c r="U127" s="468"/>
    </row>
    <row r="128" spans="1:22" ht="13.5" thickTop="1" x14ac:dyDescent="0.2">
      <c r="A128" s="445"/>
      <c r="B128" s="445"/>
      <c r="C128" s="446"/>
      <c r="D128" s="446"/>
      <c r="E128" s="447"/>
      <c r="F128" s="447"/>
      <c r="G128" s="446"/>
      <c r="H128" s="446"/>
      <c r="I128" s="448"/>
      <c r="J128" s="446"/>
      <c r="K128" s="446"/>
      <c r="L128" s="446"/>
      <c r="M128" s="447"/>
      <c r="N128" s="447"/>
      <c r="O128" s="445"/>
      <c r="P128" s="445"/>
      <c r="Q128" s="450">
        <v>101300</v>
      </c>
      <c r="U128" s="468"/>
    </row>
    <row r="129" spans="1:53" ht="13.5" thickBot="1" x14ac:dyDescent="0.25">
      <c r="A129" s="797" t="s">
        <v>35</v>
      </c>
      <c r="B129" s="794"/>
      <c r="C129" s="794"/>
      <c r="D129" s="794"/>
      <c r="E129" s="794"/>
      <c r="F129" s="794"/>
      <c r="G129" s="794"/>
      <c r="H129" s="446"/>
      <c r="I129" s="797" t="s">
        <v>572</v>
      </c>
      <c r="J129" s="794"/>
      <c r="K129" s="794"/>
      <c r="L129" s="794"/>
      <c r="M129" s="794"/>
      <c r="N129" s="794"/>
      <c r="O129" s="794"/>
      <c r="P129" s="445"/>
      <c r="U129" s="468"/>
    </row>
    <row r="130" spans="1:53" ht="39" thickTop="1" x14ac:dyDescent="0.2">
      <c r="A130" s="417" t="s">
        <v>121</v>
      </c>
      <c r="B130" s="418" t="s">
        <v>94</v>
      </c>
      <c r="C130" s="419" t="s">
        <v>95</v>
      </c>
      <c r="D130" s="420" t="s">
        <v>96</v>
      </c>
      <c r="E130" s="421" t="s">
        <v>94</v>
      </c>
      <c r="F130" s="419" t="s">
        <v>95</v>
      </c>
      <c r="G130" s="422" t="s">
        <v>96</v>
      </c>
      <c r="H130" s="446"/>
      <c r="I130" s="417" t="s">
        <v>573</v>
      </c>
      <c r="J130" s="418" t="s">
        <v>94</v>
      </c>
      <c r="K130" s="419" t="s">
        <v>95</v>
      </c>
      <c r="L130" s="420" t="s">
        <v>96</v>
      </c>
      <c r="M130" s="421" t="s">
        <v>94</v>
      </c>
      <c r="N130" s="419" t="s">
        <v>95</v>
      </c>
      <c r="O130" s="422" t="s">
        <v>96</v>
      </c>
      <c r="P130" s="450"/>
      <c r="R130" s="455"/>
      <c r="T130" s="468"/>
      <c r="AH130" s="413"/>
      <c r="AK130" s="136"/>
      <c r="AU130" s="413"/>
      <c r="BA130" s="16"/>
    </row>
    <row r="131" spans="1:53" ht="13.5" thickBot="1" x14ac:dyDescent="0.25">
      <c r="A131" s="423"/>
      <c r="B131" s="424" t="s">
        <v>98</v>
      </c>
      <c r="C131" s="425"/>
      <c r="D131" s="426"/>
      <c r="E131" s="427" t="s">
        <v>99</v>
      </c>
      <c r="F131" s="425"/>
      <c r="G131" s="428"/>
      <c r="H131" s="446"/>
      <c r="I131" s="423"/>
      <c r="J131" s="424" t="s">
        <v>98</v>
      </c>
      <c r="K131" s="425"/>
      <c r="L131" s="426"/>
      <c r="M131" s="427" t="s">
        <v>99</v>
      </c>
      <c r="N131" s="425"/>
      <c r="O131" s="428"/>
      <c r="P131" s="450"/>
      <c r="R131" s="455"/>
      <c r="T131" s="468"/>
      <c r="AH131" s="413"/>
      <c r="AK131" s="136"/>
      <c r="AU131" s="413"/>
      <c r="BA131" s="16"/>
    </row>
    <row r="132" spans="1:53" ht="13.5" thickTop="1" x14ac:dyDescent="0.2">
      <c r="A132" s="429">
        <v>18</v>
      </c>
      <c r="B132" s="730">
        <f>1-SUM(B133:B144)</f>
        <v>3.4830000000000139E-3</v>
      </c>
      <c r="C132" s="731">
        <f>1-SUM(C133:C144)</f>
        <v>3.7629999999999608E-3</v>
      </c>
      <c r="D132" s="732">
        <f>1-SUM(D133:D144)</f>
        <v>3.7530000000001174E-3</v>
      </c>
      <c r="E132" s="733">
        <v>5.0799999999999999E-4</v>
      </c>
      <c r="F132" s="731">
        <v>4.0299999999999998E-4</v>
      </c>
      <c r="G132" s="734">
        <v>2.6800000000000001E-4</v>
      </c>
      <c r="H132" s="446"/>
      <c r="I132" s="429">
        <v>18</v>
      </c>
      <c r="J132" s="730">
        <f>1-SUM(J133:J144)</f>
        <v>4.6310000000000517E-3</v>
      </c>
      <c r="K132" s="731">
        <f>1-SUM(K133:K144)</f>
        <v>4.8890000000000322E-3</v>
      </c>
      <c r="L132" s="732">
        <f>1-SUM(L133:L144)</f>
        <v>4.8979999999999579E-3</v>
      </c>
      <c r="M132" s="733">
        <v>5.0799999999999999E-4</v>
      </c>
      <c r="N132" s="731">
        <v>4.0299999999999998E-4</v>
      </c>
      <c r="O132" s="734">
        <v>2.6800000000000001E-4</v>
      </c>
      <c r="P132" s="450"/>
      <c r="R132" s="455"/>
      <c r="T132" s="468"/>
      <c r="AH132" s="136"/>
      <c r="AK132" s="136"/>
      <c r="AU132" s="413"/>
      <c r="BA132" s="16"/>
    </row>
    <row r="133" spans="1:53" x14ac:dyDescent="0.2">
      <c r="A133" s="431">
        <v>19</v>
      </c>
      <c r="B133" s="735">
        <v>0.41340900000000003</v>
      </c>
      <c r="C133" s="736">
        <v>0.45624599999999998</v>
      </c>
      <c r="D133" s="737">
        <v>0.46803499999999998</v>
      </c>
      <c r="E133" s="738">
        <v>6.3353000000000007E-2</v>
      </c>
      <c r="F133" s="736">
        <v>5.0083000000000003E-2</v>
      </c>
      <c r="G133" s="739">
        <v>3.8627000000000002E-2</v>
      </c>
      <c r="H133" s="446"/>
      <c r="I133" s="431">
        <v>19</v>
      </c>
      <c r="J133" s="735">
        <v>0.39259300000000003</v>
      </c>
      <c r="K133" s="736">
        <v>0.43282300000000001</v>
      </c>
      <c r="L133" s="737">
        <v>0.44562600000000002</v>
      </c>
      <c r="M133" s="738">
        <v>5.5839E-2</v>
      </c>
      <c r="N133" s="736">
        <v>4.5562999999999999E-2</v>
      </c>
      <c r="O133" s="739">
        <v>3.6353000000000003E-2</v>
      </c>
      <c r="P133" s="450"/>
      <c r="R133" s="455"/>
      <c r="T133" s="468"/>
      <c r="AH133" s="136"/>
      <c r="AI133" s="136"/>
      <c r="AK133" s="136"/>
      <c r="AU133" s="413"/>
      <c r="BA133" s="16"/>
    </row>
    <row r="134" spans="1:53" x14ac:dyDescent="0.2">
      <c r="A134" s="431">
        <v>20</v>
      </c>
      <c r="B134" s="735">
        <v>0.258913</v>
      </c>
      <c r="C134" s="736">
        <v>0.25504300000000002</v>
      </c>
      <c r="D134" s="737">
        <v>0.25499300000000003</v>
      </c>
      <c r="E134" s="738">
        <v>7.9237000000000002E-2</v>
      </c>
      <c r="F134" s="736">
        <v>7.0937E-2</v>
      </c>
      <c r="G134" s="739">
        <v>6.2992000000000006E-2</v>
      </c>
      <c r="H134" s="446"/>
      <c r="I134" s="431">
        <v>20</v>
      </c>
      <c r="J134" s="735">
        <v>0.25536599999999998</v>
      </c>
      <c r="K134" s="736">
        <v>0.25276999999999999</v>
      </c>
      <c r="L134" s="737">
        <v>0.25466299999999997</v>
      </c>
      <c r="M134" s="738">
        <v>7.9053999999999999E-2</v>
      </c>
      <c r="N134" s="736">
        <v>7.0110000000000006E-2</v>
      </c>
      <c r="O134" s="739">
        <v>6.2714000000000006E-2</v>
      </c>
      <c r="P134" s="450"/>
      <c r="R134" s="455"/>
      <c r="T134" s="468"/>
      <c r="AH134" s="136"/>
      <c r="AK134" s="136"/>
      <c r="AU134" s="413"/>
      <c r="BA134" s="16"/>
    </row>
    <row r="135" spans="1:53" x14ac:dyDescent="0.2">
      <c r="A135" s="431">
        <v>21</v>
      </c>
      <c r="B135" s="735">
        <v>0.11442099999999999</v>
      </c>
      <c r="C135" s="736">
        <v>0.105291</v>
      </c>
      <c r="D135" s="737">
        <v>0.103074</v>
      </c>
      <c r="E135" s="738">
        <v>7.3535000000000003E-2</v>
      </c>
      <c r="F135" s="736">
        <v>6.7515000000000006E-2</v>
      </c>
      <c r="G135" s="739">
        <v>6.4735000000000001E-2</v>
      </c>
      <c r="H135" s="446"/>
      <c r="I135" s="431">
        <v>21</v>
      </c>
      <c r="J135" s="735">
        <v>0.121367</v>
      </c>
      <c r="K135" s="736">
        <v>0.112321</v>
      </c>
      <c r="L135" s="737">
        <v>0.109141</v>
      </c>
      <c r="M135" s="738">
        <v>7.5725000000000001E-2</v>
      </c>
      <c r="N135" s="736">
        <v>6.8706000000000003E-2</v>
      </c>
      <c r="O135" s="739">
        <v>6.6806000000000004E-2</v>
      </c>
      <c r="P135" s="450"/>
      <c r="R135" s="455"/>
      <c r="T135" s="468"/>
      <c r="AH135" s="136"/>
      <c r="AK135" s="136"/>
      <c r="AU135" s="413"/>
      <c r="BA135" s="16"/>
    </row>
    <row r="136" spans="1:53" x14ac:dyDescent="0.2">
      <c r="A136" s="431">
        <v>22</v>
      </c>
      <c r="B136" s="735">
        <v>8.0181000000000002E-2</v>
      </c>
      <c r="C136" s="736">
        <v>7.3248999999999995E-2</v>
      </c>
      <c r="D136" s="737">
        <v>6.9827E-2</v>
      </c>
      <c r="E136" s="738">
        <v>8.1268999999999994E-2</v>
      </c>
      <c r="F136" s="736">
        <v>8.0639000000000002E-2</v>
      </c>
      <c r="G136" s="739">
        <v>7.9979999999999996E-2</v>
      </c>
      <c r="H136" s="446"/>
      <c r="I136" s="431">
        <v>22</v>
      </c>
      <c r="J136" s="735">
        <v>8.1558000000000005E-2</v>
      </c>
      <c r="K136" s="736">
        <v>7.5525999999999996E-2</v>
      </c>
      <c r="L136" s="737">
        <v>7.1123000000000006E-2</v>
      </c>
      <c r="M136" s="738">
        <v>8.0141000000000004E-2</v>
      </c>
      <c r="N136" s="736">
        <v>7.8660999999999995E-2</v>
      </c>
      <c r="O136" s="739">
        <v>7.7417E-2</v>
      </c>
      <c r="P136" s="450"/>
      <c r="R136" s="455"/>
      <c r="T136" s="468"/>
      <c r="AH136" s="136"/>
      <c r="AK136" s="136"/>
      <c r="AU136" s="413"/>
      <c r="BA136" s="16"/>
    </row>
    <row r="137" spans="1:53" x14ac:dyDescent="0.2">
      <c r="A137" s="431">
        <v>23</v>
      </c>
      <c r="B137" s="735">
        <v>4.7744000000000002E-2</v>
      </c>
      <c r="C137" s="736">
        <v>4.3145999999999997E-2</v>
      </c>
      <c r="D137" s="737">
        <v>4.0834000000000002E-2</v>
      </c>
      <c r="E137" s="738">
        <v>7.1917999999999996E-2</v>
      </c>
      <c r="F137" s="736">
        <v>7.1662000000000003E-2</v>
      </c>
      <c r="G137" s="739">
        <v>7.1351999999999999E-2</v>
      </c>
      <c r="H137" s="446"/>
      <c r="I137" s="431">
        <v>23</v>
      </c>
      <c r="J137" s="735">
        <v>5.5384000000000003E-2</v>
      </c>
      <c r="K137" s="736">
        <v>4.9414E-2</v>
      </c>
      <c r="L137" s="737">
        <v>4.6532999999999998E-2</v>
      </c>
      <c r="M137" s="738">
        <v>7.9519999999999993E-2</v>
      </c>
      <c r="N137" s="736">
        <v>7.9809000000000005E-2</v>
      </c>
      <c r="O137" s="739">
        <v>7.9558000000000004E-2</v>
      </c>
      <c r="P137" s="450"/>
      <c r="R137" s="455"/>
      <c r="T137" s="468"/>
      <c r="AH137" s="136"/>
      <c r="AK137" s="136"/>
      <c r="AU137" s="413"/>
      <c r="BA137" s="16"/>
    </row>
    <row r="138" spans="1:53" x14ac:dyDescent="0.2">
      <c r="A138" s="431">
        <v>24</v>
      </c>
      <c r="B138" s="735">
        <v>3.0522000000000001E-2</v>
      </c>
      <c r="C138" s="736">
        <v>2.767E-2</v>
      </c>
      <c r="D138" s="737">
        <v>2.5694000000000002E-2</v>
      </c>
      <c r="E138" s="738">
        <v>6.7624000000000004E-2</v>
      </c>
      <c r="F138" s="736">
        <v>6.7595000000000002E-2</v>
      </c>
      <c r="G138" s="739">
        <v>6.8446000000000007E-2</v>
      </c>
      <c r="H138" s="446"/>
      <c r="I138" s="431">
        <v>24</v>
      </c>
      <c r="J138" s="735">
        <v>3.2780999999999998E-2</v>
      </c>
      <c r="K138" s="736">
        <v>3.1382E-2</v>
      </c>
      <c r="L138" s="737">
        <v>2.9725000000000001E-2</v>
      </c>
      <c r="M138" s="738">
        <v>6.3585000000000003E-2</v>
      </c>
      <c r="N138" s="736">
        <v>6.5089999999999995E-2</v>
      </c>
      <c r="O138" s="739">
        <v>6.4142000000000005E-2</v>
      </c>
      <c r="P138" s="450"/>
      <c r="R138" s="455"/>
      <c r="T138" s="468"/>
      <c r="AH138" s="136"/>
      <c r="AK138" s="136"/>
      <c r="AU138" s="413"/>
      <c r="BA138" s="16"/>
    </row>
    <row r="139" spans="1:53" x14ac:dyDescent="0.2">
      <c r="A139" s="431">
        <v>25</v>
      </c>
      <c r="B139" s="735">
        <v>1.6556000000000001E-2</v>
      </c>
      <c r="C139" s="736">
        <v>1.4357999999999999E-2</v>
      </c>
      <c r="D139" s="737">
        <v>1.3546000000000001E-2</v>
      </c>
      <c r="E139" s="738">
        <v>5.4695000000000001E-2</v>
      </c>
      <c r="F139" s="736">
        <v>5.7450000000000001E-2</v>
      </c>
      <c r="G139" s="739">
        <v>5.7537999999999999E-2</v>
      </c>
      <c r="H139" s="446"/>
      <c r="I139" s="431">
        <v>25</v>
      </c>
      <c r="J139" s="735">
        <v>1.7742000000000001E-2</v>
      </c>
      <c r="K139" s="736">
        <v>1.6476999999999999E-2</v>
      </c>
      <c r="L139" s="737">
        <v>1.5426E-2</v>
      </c>
      <c r="M139" s="738">
        <v>5.5306000000000001E-2</v>
      </c>
      <c r="N139" s="736">
        <v>5.6155999999999998E-2</v>
      </c>
      <c r="O139" s="739">
        <v>5.7147000000000003E-2</v>
      </c>
      <c r="P139" s="450"/>
      <c r="R139" s="455"/>
      <c r="T139" s="468"/>
      <c r="AH139" s="136"/>
      <c r="AK139" s="136"/>
      <c r="AU139" s="413"/>
      <c r="BA139" s="16"/>
    </row>
    <row r="140" spans="1:53" x14ac:dyDescent="0.2">
      <c r="A140" s="431">
        <v>26</v>
      </c>
      <c r="B140" s="735">
        <v>6.4099999999999999E-3</v>
      </c>
      <c r="C140" s="736">
        <v>4.4140000000000004E-3</v>
      </c>
      <c r="D140" s="737">
        <v>4.058E-3</v>
      </c>
      <c r="E140" s="738">
        <v>4.4882999999999999E-2</v>
      </c>
      <c r="F140" s="736">
        <v>4.4406000000000001E-2</v>
      </c>
      <c r="G140" s="739">
        <v>4.5154E-2</v>
      </c>
      <c r="H140" s="446"/>
      <c r="I140" s="431">
        <v>26</v>
      </c>
      <c r="J140" s="735">
        <v>6.8690000000000001E-3</v>
      </c>
      <c r="K140" s="736">
        <v>5.032E-3</v>
      </c>
      <c r="L140" s="737">
        <v>4.744E-3</v>
      </c>
      <c r="M140" s="738">
        <v>4.2701000000000003E-2</v>
      </c>
      <c r="N140" s="736">
        <v>4.3478000000000003E-2</v>
      </c>
      <c r="O140" s="739">
        <v>4.3776000000000002E-2</v>
      </c>
      <c r="P140" s="450"/>
      <c r="R140" s="455"/>
      <c r="T140" s="468"/>
      <c r="AH140" s="136"/>
      <c r="AK140" s="136"/>
      <c r="AU140" s="413"/>
      <c r="BA140" s="16"/>
    </row>
    <row r="141" spans="1:53" x14ac:dyDescent="0.2">
      <c r="A141" s="431">
        <v>27</v>
      </c>
      <c r="B141" s="735">
        <v>4.4539999999999996E-3</v>
      </c>
      <c r="C141" s="736">
        <v>3.0699999999999998E-3</v>
      </c>
      <c r="D141" s="737">
        <v>2.957E-3</v>
      </c>
      <c r="E141" s="738">
        <v>3.9064000000000002E-2</v>
      </c>
      <c r="F141" s="736">
        <v>3.8488000000000001E-2</v>
      </c>
      <c r="G141" s="739">
        <v>3.9744000000000002E-2</v>
      </c>
      <c r="H141" s="446"/>
      <c r="I141" s="431">
        <v>27</v>
      </c>
      <c r="J141" s="735">
        <v>4.5069999999999997E-3</v>
      </c>
      <c r="K141" s="736">
        <v>2.81E-3</v>
      </c>
      <c r="L141" s="737">
        <v>2.5249999999999999E-3</v>
      </c>
      <c r="M141" s="738">
        <v>3.8462000000000003E-2</v>
      </c>
      <c r="N141" s="736">
        <v>3.9267000000000003E-2</v>
      </c>
      <c r="O141" s="739">
        <v>3.9921999999999999E-2</v>
      </c>
      <c r="P141" s="450"/>
      <c r="R141" s="455"/>
      <c r="T141" s="468"/>
      <c r="AH141" s="136"/>
      <c r="AK141" s="136"/>
      <c r="AU141" s="413"/>
      <c r="BA141" s="16"/>
    </row>
    <row r="142" spans="1:53" x14ac:dyDescent="0.2">
      <c r="A142" s="431">
        <v>28</v>
      </c>
      <c r="B142" s="735">
        <v>3.532E-3</v>
      </c>
      <c r="C142" s="736">
        <v>1.9949999999999998E-3</v>
      </c>
      <c r="D142" s="737">
        <v>1.8710000000000001E-3</v>
      </c>
      <c r="E142" s="738">
        <v>3.5231999999999999E-2</v>
      </c>
      <c r="F142" s="736">
        <v>3.6957999999999998E-2</v>
      </c>
      <c r="G142" s="739">
        <v>3.8135000000000002E-2</v>
      </c>
      <c r="H142" s="446"/>
      <c r="I142" s="431">
        <v>28</v>
      </c>
      <c r="J142" s="735">
        <v>3.64E-3</v>
      </c>
      <c r="K142" s="736">
        <v>2.2539999999999999E-3</v>
      </c>
      <c r="L142" s="737">
        <v>2.0990000000000002E-3</v>
      </c>
      <c r="M142" s="738">
        <v>3.4244999999999998E-2</v>
      </c>
      <c r="N142" s="736">
        <v>3.3480999999999997E-2</v>
      </c>
      <c r="O142" s="739">
        <v>3.3451000000000002E-2</v>
      </c>
      <c r="P142" s="450"/>
      <c r="R142" s="455"/>
      <c r="T142" s="468"/>
      <c r="AH142" s="136"/>
      <c r="AK142" s="136"/>
      <c r="AU142" s="413"/>
      <c r="BA142" s="16"/>
    </row>
    <row r="143" spans="1:53" x14ac:dyDescent="0.2">
      <c r="A143" s="431">
        <v>29</v>
      </c>
      <c r="B143" s="735">
        <v>2.539E-3</v>
      </c>
      <c r="C143" s="736">
        <v>1.485E-3</v>
      </c>
      <c r="D143" s="737">
        <v>1.508E-3</v>
      </c>
      <c r="E143" s="738">
        <v>3.1099000000000002E-2</v>
      </c>
      <c r="F143" s="736">
        <v>3.2127000000000003E-2</v>
      </c>
      <c r="G143" s="739">
        <v>3.3485000000000001E-2</v>
      </c>
      <c r="H143" s="446"/>
      <c r="I143" s="431">
        <v>29</v>
      </c>
      <c r="J143" s="735">
        <v>2.807E-3</v>
      </c>
      <c r="K143" s="736">
        <v>1.4760000000000001E-3</v>
      </c>
      <c r="L143" s="737">
        <v>1.4159999999999999E-3</v>
      </c>
      <c r="M143" s="738">
        <v>3.0072000000000002E-2</v>
      </c>
      <c r="N143" s="736">
        <v>3.0672999999999999E-2</v>
      </c>
      <c r="O143" s="739">
        <v>3.1642999999999998E-2</v>
      </c>
      <c r="P143" s="445"/>
      <c r="Q143" s="450"/>
      <c r="AH143" s="136"/>
    </row>
    <row r="144" spans="1:53" x14ac:dyDescent="0.2">
      <c r="A144" s="434" t="s">
        <v>100</v>
      </c>
      <c r="B144" s="740">
        <v>1.7836000000000001E-2</v>
      </c>
      <c r="C144" s="741">
        <v>1.027E-2</v>
      </c>
      <c r="D144" s="742">
        <v>9.8499999999999994E-3</v>
      </c>
      <c r="E144" s="743">
        <v>0.35758299999999998</v>
      </c>
      <c r="F144" s="741">
        <v>0.38177899999999998</v>
      </c>
      <c r="G144" s="744">
        <v>0.39954400000000001</v>
      </c>
      <c r="H144" s="446"/>
      <c r="I144" s="434" t="s">
        <v>100</v>
      </c>
      <c r="J144" s="740">
        <v>2.0754999999999999E-2</v>
      </c>
      <c r="K144" s="741">
        <v>1.2826000000000001E-2</v>
      </c>
      <c r="L144" s="742">
        <v>1.2081E-2</v>
      </c>
      <c r="M144" s="743">
        <v>0.36486299999999999</v>
      </c>
      <c r="N144" s="741">
        <v>0.38841100000000001</v>
      </c>
      <c r="O144" s="744">
        <v>0.40664299999999998</v>
      </c>
      <c r="P144" s="445"/>
      <c r="Q144" s="450"/>
      <c r="AH144" s="136"/>
    </row>
    <row r="145" spans="1:17" ht="13.5" thickBot="1" x14ac:dyDescent="0.25">
      <c r="A145" s="436" t="s">
        <v>34</v>
      </c>
      <c r="B145" s="745">
        <v>20.61</v>
      </c>
      <c r="C145" s="746">
        <v>20.350000000000001</v>
      </c>
      <c r="D145" s="747">
        <v>20.3</v>
      </c>
      <c r="E145" s="748">
        <v>28.28</v>
      </c>
      <c r="F145" s="746">
        <v>28.78</v>
      </c>
      <c r="G145" s="749">
        <v>29.16</v>
      </c>
      <c r="H145" s="446"/>
      <c r="I145" s="436" t="s">
        <v>34</v>
      </c>
      <c r="J145" s="745">
        <v>20.753799999999998</v>
      </c>
      <c r="K145" s="746">
        <v>20.4863</v>
      </c>
      <c r="L145" s="808">
        <v>20.422799999999999</v>
      </c>
      <c r="M145" s="748">
        <v>28.623999999999999</v>
      </c>
      <c r="N145" s="746">
        <v>29.043199999999999</v>
      </c>
      <c r="O145" s="749">
        <v>29.411999999999999</v>
      </c>
      <c r="P145" s="445"/>
      <c r="Q145" s="450"/>
    </row>
    <row r="146" spans="1:17" ht="13.5" thickTop="1" x14ac:dyDescent="0.2">
      <c r="A146" s="445"/>
      <c r="B146" s="445"/>
      <c r="C146" s="446"/>
      <c r="D146" s="446"/>
      <c r="E146" s="447"/>
      <c r="F146" s="447"/>
      <c r="G146" s="446"/>
      <c r="H146" s="446"/>
      <c r="I146" s="448"/>
      <c r="J146" s="446"/>
      <c r="K146" s="446"/>
      <c r="L146" s="446"/>
      <c r="M146" s="447"/>
      <c r="N146" s="447"/>
      <c r="O146" s="445"/>
      <c r="P146" s="445"/>
    </row>
    <row r="147" spans="1:17" ht="13.5" thickBot="1" x14ac:dyDescent="0.25">
      <c r="A147" s="797" t="s">
        <v>574</v>
      </c>
      <c r="B147" s="794"/>
      <c r="C147" s="794"/>
      <c r="D147" s="794"/>
      <c r="E147" s="794"/>
      <c r="F147" s="794"/>
      <c r="G147" s="794"/>
      <c r="H147" s="446"/>
      <c r="I147" s="797" t="s">
        <v>584</v>
      </c>
      <c r="J147" s="794"/>
      <c r="K147" s="794"/>
      <c r="L147" s="794"/>
      <c r="M147" s="794"/>
      <c r="N147" s="794"/>
      <c r="O147" s="794"/>
      <c r="P147" s="445"/>
    </row>
    <row r="148" spans="1:17" ht="39" thickTop="1" x14ac:dyDescent="0.2">
      <c r="A148" s="417" t="s">
        <v>581</v>
      </c>
      <c r="B148" s="418" t="s">
        <v>94</v>
      </c>
      <c r="C148" s="419" t="s">
        <v>95</v>
      </c>
      <c r="D148" s="420" t="s">
        <v>96</v>
      </c>
      <c r="E148" s="421" t="s">
        <v>94</v>
      </c>
      <c r="F148" s="419" t="s">
        <v>95</v>
      </c>
      <c r="G148" s="422" t="s">
        <v>96</v>
      </c>
      <c r="H148" s="446"/>
      <c r="I148" s="417" t="s">
        <v>593</v>
      </c>
      <c r="J148" s="418" t="s">
        <v>94</v>
      </c>
      <c r="K148" s="419" t="s">
        <v>95</v>
      </c>
      <c r="L148" s="420" t="s">
        <v>96</v>
      </c>
      <c r="M148" s="421" t="s">
        <v>94</v>
      </c>
      <c r="N148" s="419" t="s">
        <v>95</v>
      </c>
      <c r="O148" s="422" t="s">
        <v>96</v>
      </c>
      <c r="P148" s="445"/>
    </row>
    <row r="149" spans="1:17" ht="13.5" thickBot="1" x14ac:dyDescent="0.25">
      <c r="A149" s="423"/>
      <c r="B149" s="424" t="s">
        <v>98</v>
      </c>
      <c r="C149" s="425"/>
      <c r="D149" s="426"/>
      <c r="E149" s="427" t="s">
        <v>99</v>
      </c>
      <c r="F149" s="425"/>
      <c r="G149" s="428"/>
      <c r="H149" s="446"/>
      <c r="I149" s="423"/>
      <c r="J149" s="424" t="s">
        <v>98</v>
      </c>
      <c r="K149" s="425"/>
      <c r="L149" s="426"/>
      <c r="M149" s="427" t="s">
        <v>99</v>
      </c>
      <c r="N149" s="425"/>
      <c r="O149" s="428"/>
      <c r="P149" s="445"/>
      <c r="Q149" s="136"/>
    </row>
    <row r="150" spans="1:17" ht="13.5" thickTop="1" x14ac:dyDescent="0.2">
      <c r="A150" s="429">
        <v>18</v>
      </c>
      <c r="B150" s="730">
        <v>5.0000000000000001E-3</v>
      </c>
      <c r="C150" s="731">
        <v>5.3E-3</v>
      </c>
      <c r="D150" s="732">
        <v>5.4000000000000003E-3</v>
      </c>
      <c r="E150" s="733">
        <v>5.0000000000000001E-3</v>
      </c>
      <c r="F150" s="731">
        <v>3.0000000000000001E-3</v>
      </c>
      <c r="G150" s="734">
        <v>2.0000000000000001E-4</v>
      </c>
      <c r="H150" s="446"/>
      <c r="I150" s="429">
        <v>18</v>
      </c>
      <c r="J150" s="730">
        <v>5.5343713589662115E-3</v>
      </c>
      <c r="K150" s="731">
        <v>5.5407125822589613E-3</v>
      </c>
      <c r="L150" s="732">
        <v>5.5267769454447422E-3</v>
      </c>
      <c r="M150" s="733">
        <v>1.0237637277408947E-3</v>
      </c>
      <c r="N150" s="731">
        <v>9.2755321226322979E-4</v>
      </c>
      <c r="O150" s="734">
        <v>5.4489973844812551E-4</v>
      </c>
      <c r="P150" s="445"/>
      <c r="Q150" s="136"/>
    </row>
    <row r="151" spans="1:17" x14ac:dyDescent="0.2">
      <c r="A151" s="431">
        <v>19</v>
      </c>
      <c r="B151" s="735">
        <v>0.40089999999999998</v>
      </c>
      <c r="C151" s="736">
        <v>0.44059999999999999</v>
      </c>
      <c r="D151" s="737">
        <v>0.4541</v>
      </c>
      <c r="E151" s="738">
        <v>5.8900000000000001E-2</v>
      </c>
      <c r="F151" s="736">
        <v>4.4200000000000003E-2</v>
      </c>
      <c r="G151" s="739">
        <v>3.5499999999999997E-2</v>
      </c>
      <c r="H151" s="446"/>
      <c r="I151" s="431">
        <v>19</v>
      </c>
      <c r="J151" s="735">
        <v>0.42549782861984958</v>
      </c>
      <c r="K151" s="736">
        <v>0.46540192580107226</v>
      </c>
      <c r="L151" s="737">
        <v>0.47896165918850736</v>
      </c>
      <c r="M151" s="738">
        <v>6.1736055097102435E-2</v>
      </c>
      <c r="N151" s="736">
        <v>4.8916227299355595E-2</v>
      </c>
      <c r="O151" s="739">
        <v>3.9341761115954665E-2</v>
      </c>
      <c r="P151" s="445"/>
      <c r="Q151" s="136"/>
    </row>
    <row r="152" spans="1:17" x14ac:dyDescent="0.2">
      <c r="A152" s="431">
        <v>20</v>
      </c>
      <c r="B152" s="735">
        <v>0.2422</v>
      </c>
      <c r="C152" s="736">
        <v>0.2402</v>
      </c>
      <c r="D152" s="737">
        <v>0.24099999999999999</v>
      </c>
      <c r="E152" s="738">
        <v>7.3200000000000001E-2</v>
      </c>
      <c r="F152" s="736">
        <v>6.2700000000000006E-2</v>
      </c>
      <c r="G152" s="739">
        <v>5.7099999999999998E-2</v>
      </c>
      <c r="H152" s="446"/>
      <c r="I152" s="431">
        <v>20</v>
      </c>
      <c r="J152" s="735">
        <v>0.24173816333015571</v>
      </c>
      <c r="K152" s="736">
        <v>0.24104789399128548</v>
      </c>
      <c r="L152" s="737">
        <v>0.24204201891043539</v>
      </c>
      <c r="M152" s="738">
        <v>7.7061487869950984E-2</v>
      </c>
      <c r="N152" s="736">
        <v>6.7857840265573136E-2</v>
      </c>
      <c r="O152" s="739">
        <v>6.2118570183086315E-2</v>
      </c>
      <c r="P152" s="445"/>
      <c r="Q152" s="136"/>
    </row>
    <row r="153" spans="1:17" x14ac:dyDescent="0.2">
      <c r="A153" s="431">
        <v>21</v>
      </c>
      <c r="B153" s="735">
        <v>0.1197</v>
      </c>
      <c r="C153" s="736">
        <v>0.1124</v>
      </c>
      <c r="D153" s="737">
        <v>0.10879999999999999</v>
      </c>
      <c r="E153" s="738">
        <v>7.6300000000000007E-2</v>
      </c>
      <c r="F153" s="736">
        <v>6.9800000000000001E-2</v>
      </c>
      <c r="G153" s="739">
        <v>6.93E-2</v>
      </c>
      <c r="H153" s="446"/>
      <c r="I153" s="431">
        <v>21</v>
      </c>
      <c r="J153" s="735">
        <v>0.11107139074250609</v>
      </c>
      <c r="K153" s="736">
        <v>0.10227904391328516</v>
      </c>
      <c r="L153" s="737">
        <v>9.9347185580311581E-2</v>
      </c>
      <c r="M153" s="738">
        <v>7.0980951790035371E-2</v>
      </c>
      <c r="N153" s="736">
        <v>6.9127123608670182E-2</v>
      </c>
      <c r="O153" s="739">
        <v>6.7840017436791633E-2</v>
      </c>
      <c r="P153" s="445"/>
      <c r="Q153" s="136"/>
    </row>
    <row r="154" spans="1:17" x14ac:dyDescent="0.2">
      <c r="A154" s="431">
        <v>22</v>
      </c>
      <c r="B154" s="735">
        <v>8.5099999999999995E-2</v>
      </c>
      <c r="C154" s="736">
        <v>7.9100000000000004E-2</v>
      </c>
      <c r="D154" s="737">
        <v>7.5499999999999998E-2</v>
      </c>
      <c r="E154" s="738">
        <v>8.09E-2</v>
      </c>
      <c r="F154" s="736">
        <v>7.9399999999999998E-2</v>
      </c>
      <c r="G154" s="739">
        <v>8.0399999999999999E-2</v>
      </c>
      <c r="H154" s="446"/>
      <c r="I154" s="431">
        <v>22</v>
      </c>
      <c r="J154" s="735">
        <v>7.745471877979028E-2</v>
      </c>
      <c r="K154" s="736">
        <v>7.1025121483261316E-2</v>
      </c>
      <c r="L154" s="737">
        <v>6.6744978720945911E-2</v>
      </c>
      <c r="M154" s="738">
        <v>8.2490537941304218E-2</v>
      </c>
      <c r="N154" s="736">
        <v>8.4456160906073038E-2</v>
      </c>
      <c r="O154" s="739">
        <v>8.4023539668700964E-2</v>
      </c>
      <c r="P154" s="445"/>
      <c r="Q154" s="136"/>
    </row>
    <row r="155" spans="1:17" x14ac:dyDescent="0.2">
      <c r="A155" s="431">
        <v>23</v>
      </c>
      <c r="B155" s="735">
        <v>5.2999999999999999E-2</v>
      </c>
      <c r="C155" s="736">
        <v>4.8599999999999997E-2</v>
      </c>
      <c r="D155" s="737">
        <v>4.6100000000000002E-2</v>
      </c>
      <c r="E155" s="738">
        <v>7.9399999999999998E-2</v>
      </c>
      <c r="F155" s="736">
        <v>8.1100000000000005E-2</v>
      </c>
      <c r="G155" s="739">
        <v>8.1600000000000006E-2</v>
      </c>
      <c r="H155" s="446"/>
      <c r="I155" s="431">
        <v>23</v>
      </c>
      <c r="J155" s="735">
        <v>5.0325707022561172E-2</v>
      </c>
      <c r="K155" s="736">
        <v>4.5060876113970125E-2</v>
      </c>
      <c r="L155" s="737">
        <v>4.2846964124092508E-2</v>
      </c>
      <c r="M155" s="738">
        <v>8.4227833964137244E-2</v>
      </c>
      <c r="N155" s="736">
        <v>8.60671743800039E-2</v>
      </c>
      <c r="O155" s="739">
        <v>8.5222319093286841E-2</v>
      </c>
      <c r="P155" s="445"/>
      <c r="Q155" s="136"/>
    </row>
    <row r="156" spans="1:17" x14ac:dyDescent="0.2">
      <c r="A156" s="431">
        <v>24</v>
      </c>
      <c r="B156" s="735">
        <v>3.5499999999999997E-2</v>
      </c>
      <c r="C156" s="736">
        <v>3.3700000000000001E-2</v>
      </c>
      <c r="D156" s="737">
        <v>3.1800000000000002E-2</v>
      </c>
      <c r="E156" s="738">
        <v>7.1400000000000005E-2</v>
      </c>
      <c r="F156" s="736">
        <v>7.2700000000000001E-2</v>
      </c>
      <c r="G156" s="739">
        <v>7.2300000000000003E-2</v>
      </c>
      <c r="H156" s="446"/>
      <c r="I156" s="431">
        <v>24</v>
      </c>
      <c r="J156" s="735">
        <v>3.2451541150301876E-2</v>
      </c>
      <c r="K156" s="736">
        <v>2.9693915974824722E-2</v>
      </c>
      <c r="L156" s="737">
        <v>2.7653141789751392E-2</v>
      </c>
      <c r="M156" s="738">
        <v>7.1570391512067996E-2</v>
      </c>
      <c r="N156" s="736">
        <v>7.2934973637961337E-2</v>
      </c>
      <c r="O156" s="739">
        <v>7.3779424585876205E-2</v>
      </c>
      <c r="P156" s="445"/>
      <c r="Q156" s="136"/>
    </row>
    <row r="157" spans="1:17" x14ac:dyDescent="0.2">
      <c r="A157" s="431">
        <v>25</v>
      </c>
      <c r="B157" s="735">
        <v>1.84E-2</v>
      </c>
      <c r="C157" s="736">
        <v>1.6899999999999998E-2</v>
      </c>
      <c r="D157" s="737">
        <v>1.5800000000000002E-2</v>
      </c>
      <c r="E157" s="738">
        <v>5.5899999999999998E-2</v>
      </c>
      <c r="F157" s="736">
        <v>5.6899999999999999E-2</v>
      </c>
      <c r="G157" s="739">
        <v>5.6500000000000002E-2</v>
      </c>
      <c r="H157" s="446"/>
      <c r="I157" s="431">
        <v>25</v>
      </c>
      <c r="J157" s="735">
        <v>1.9145217667619955E-2</v>
      </c>
      <c r="K157" s="736">
        <v>1.735731320267532E-2</v>
      </c>
      <c r="L157" s="737">
        <v>1.6137418398197538E-2</v>
      </c>
      <c r="M157" s="738">
        <v>5.7361791896754978E-2</v>
      </c>
      <c r="N157" s="736">
        <v>5.828939660222613E-2</v>
      </c>
      <c r="O157" s="739">
        <v>5.9230601569311245E-2</v>
      </c>
      <c r="P157" s="445"/>
      <c r="Q157" s="136"/>
    </row>
    <row r="158" spans="1:17" x14ac:dyDescent="0.2">
      <c r="A158" s="431">
        <v>26</v>
      </c>
      <c r="B158" s="735">
        <v>7.1000000000000004E-3</v>
      </c>
      <c r="C158" s="736">
        <v>5.1999999999999998E-3</v>
      </c>
      <c r="D158" s="737">
        <v>4.7999999999999996E-3</v>
      </c>
      <c r="E158" s="738">
        <v>4.3900000000000002E-2</v>
      </c>
      <c r="F158" s="736">
        <v>4.4600000000000001E-2</v>
      </c>
      <c r="G158" s="739">
        <v>4.53E-2</v>
      </c>
      <c r="H158" s="446"/>
      <c r="I158" s="431">
        <v>26</v>
      </c>
      <c r="J158" s="735">
        <v>6.580341065565088E-3</v>
      </c>
      <c r="K158" s="736">
        <v>4.608294930875576E-3</v>
      </c>
      <c r="L158" s="737">
        <v>4.1210113809239538E-3</v>
      </c>
      <c r="M158" s="738">
        <v>4.3928770863063848E-2</v>
      </c>
      <c r="N158" s="736">
        <v>4.3448545206014454E-2</v>
      </c>
      <c r="O158" s="739">
        <v>4.3809938971229291E-2</v>
      </c>
      <c r="P158" s="445"/>
      <c r="Q158" s="136"/>
    </row>
    <row r="159" spans="1:17" x14ac:dyDescent="0.2">
      <c r="A159" s="431">
        <v>27</v>
      </c>
      <c r="B159" s="735">
        <v>4.7999999999999996E-3</v>
      </c>
      <c r="C159" s="736">
        <v>3.0000000000000001E-3</v>
      </c>
      <c r="D159" s="737">
        <v>2.8E-3</v>
      </c>
      <c r="E159" s="738">
        <v>3.7499999999999999E-2</v>
      </c>
      <c r="F159" s="736">
        <v>3.9199999999999999E-2</v>
      </c>
      <c r="G159" s="739">
        <v>3.8800000000000001E-2</v>
      </c>
      <c r="H159" s="446"/>
      <c r="I159" s="431">
        <v>27</v>
      </c>
      <c r="J159" s="735">
        <v>4.8723652155492E-3</v>
      </c>
      <c r="K159" s="736">
        <v>2.8869084975524035E-3</v>
      </c>
      <c r="L159" s="737">
        <v>2.6767316913478018E-3</v>
      </c>
      <c r="M159" s="738">
        <v>3.840665136191599E-2</v>
      </c>
      <c r="N159" s="736">
        <v>3.8566686194102716E-2</v>
      </c>
      <c r="O159" s="739">
        <v>3.8578901482127288E-2</v>
      </c>
      <c r="P159" s="445"/>
      <c r="Q159" s="136"/>
    </row>
    <row r="160" spans="1:17" x14ac:dyDescent="0.2">
      <c r="A160" s="431">
        <v>28</v>
      </c>
      <c r="B160" s="735">
        <v>3.8E-3</v>
      </c>
      <c r="C160" s="736">
        <v>2.3E-3</v>
      </c>
      <c r="D160" s="737">
        <v>2.0999999999999999E-3</v>
      </c>
      <c r="E160" s="738">
        <v>3.3700000000000001E-2</v>
      </c>
      <c r="F160" s="736">
        <v>3.39E-2</v>
      </c>
      <c r="G160" s="739">
        <v>3.39E-2</v>
      </c>
      <c r="H160" s="446"/>
      <c r="I160" s="431">
        <v>28</v>
      </c>
      <c r="J160" s="735">
        <v>3.4027115771634361E-3</v>
      </c>
      <c r="K160" s="736">
        <v>2.2951819110975632E-3</v>
      </c>
      <c r="L160" s="737">
        <v>2.1567910031003871E-3</v>
      </c>
      <c r="M160" s="738">
        <v>2.9999379537134701E-2</v>
      </c>
      <c r="N160" s="736">
        <v>3.0462800234329231E-2</v>
      </c>
      <c r="O160" s="739">
        <v>3.0950305143853531E-2</v>
      </c>
      <c r="P160" s="445"/>
      <c r="Q160" s="136"/>
    </row>
    <row r="161" spans="1:17" x14ac:dyDescent="0.2">
      <c r="A161" s="431">
        <v>29</v>
      </c>
      <c r="B161" s="735">
        <v>2.8E-3</v>
      </c>
      <c r="C161" s="736">
        <v>1.6000000000000001E-3</v>
      </c>
      <c r="D161" s="737">
        <v>1.5E-3</v>
      </c>
      <c r="E161" s="738">
        <v>3.0300000000000001E-2</v>
      </c>
      <c r="F161" s="736">
        <v>3.1300000000000001E-2</v>
      </c>
      <c r="G161" s="739">
        <v>3.1300000000000001E-2</v>
      </c>
      <c r="H161" s="446"/>
      <c r="I161" s="431">
        <v>29</v>
      </c>
      <c r="J161" s="735">
        <v>2.7009850651414044E-3</v>
      </c>
      <c r="K161" s="736">
        <v>1.6137997812404742E-3</v>
      </c>
      <c r="L161" s="737">
        <v>1.367251439465424E-3</v>
      </c>
      <c r="M161" s="738">
        <v>3.1178258981199976E-2</v>
      </c>
      <c r="N161" s="736">
        <v>3.1195079086115993E-2</v>
      </c>
      <c r="O161" s="739">
        <v>3.1113775065387969E-2</v>
      </c>
      <c r="P161" s="445"/>
      <c r="Q161" s="136"/>
    </row>
    <row r="162" spans="1:17" x14ac:dyDescent="0.2">
      <c r="A162" s="434" t="s">
        <v>100</v>
      </c>
      <c r="B162" s="740">
        <v>1.9599999999999999E-2</v>
      </c>
      <c r="C162" s="741">
        <v>1.11E-2</v>
      </c>
      <c r="D162" s="742">
        <v>1.04E-2</v>
      </c>
      <c r="E162" s="743">
        <v>0.35809999999999997</v>
      </c>
      <c r="F162" s="741">
        <v>0.38400000000000001</v>
      </c>
      <c r="G162" s="744">
        <v>0.39750000000000002</v>
      </c>
      <c r="H162" s="446"/>
      <c r="I162" s="434" t="s">
        <v>100</v>
      </c>
      <c r="J162" s="740">
        <v>1.9224658404829998E-2</v>
      </c>
      <c r="K162" s="741">
        <v>1.1117287381878822E-2</v>
      </c>
      <c r="L162" s="742">
        <v>1.0418070827475976E-2</v>
      </c>
      <c r="M162" s="743">
        <v>0.35003412545759138</v>
      </c>
      <c r="N162" s="741">
        <v>0.36775043936731105</v>
      </c>
      <c r="O162" s="744">
        <v>0.38344594594594594</v>
      </c>
      <c r="P162" s="445"/>
      <c r="Q162" s="136"/>
    </row>
    <row r="163" spans="1:17" ht="13.5" thickBot="1" x14ac:dyDescent="0.25">
      <c r="A163" s="436" t="s">
        <v>34</v>
      </c>
      <c r="B163" s="745">
        <v>20.732900000000001</v>
      </c>
      <c r="C163" s="437">
        <v>20.459</v>
      </c>
      <c r="D163" s="747">
        <v>20.396699999999999</v>
      </c>
      <c r="E163" s="748">
        <v>28.454000000000001</v>
      </c>
      <c r="F163" s="746">
        <v>29.016200000000001</v>
      </c>
      <c r="G163" s="438">
        <v>29.270099999999999</v>
      </c>
      <c r="H163" s="446"/>
      <c r="I163" s="436" t="s">
        <v>34</v>
      </c>
      <c r="J163" s="745">
        <v>20.658899999999999</v>
      </c>
      <c r="K163" s="746">
        <v>20.382999999999999</v>
      </c>
      <c r="L163" s="747">
        <v>20.319800000000001</v>
      </c>
      <c r="M163" s="748">
        <v>28.387499999999999</v>
      </c>
      <c r="N163" s="746">
        <v>28.8126</v>
      </c>
      <c r="O163" s="749">
        <v>29.139600000000002</v>
      </c>
      <c r="P163" s="445"/>
      <c r="Q163" s="136"/>
    </row>
    <row r="164" spans="1:17" ht="13.5" thickTop="1" x14ac:dyDescent="0.2">
      <c r="A164" s="445"/>
      <c r="B164" s="445"/>
      <c r="C164" s="446"/>
      <c r="D164" s="446"/>
      <c r="E164" s="447"/>
      <c r="F164" s="447"/>
      <c r="G164" s="446"/>
      <c r="H164" s="446"/>
      <c r="I164" s="449"/>
      <c r="J164" s="446"/>
      <c r="K164" s="446"/>
      <c r="L164" s="446"/>
      <c r="M164" s="447"/>
      <c r="N164" s="447"/>
      <c r="O164" s="445"/>
      <c r="P164" s="445"/>
      <c r="Q164" s="136"/>
    </row>
    <row r="165" spans="1:17" x14ac:dyDescent="0.2">
      <c r="A165" s="445"/>
      <c r="B165" s="445"/>
      <c r="C165" s="446"/>
      <c r="D165" s="446"/>
      <c r="E165" s="447"/>
      <c r="F165" s="447"/>
      <c r="G165" s="446"/>
      <c r="H165" s="446"/>
      <c r="I165" s="449"/>
      <c r="J165" s="446"/>
      <c r="K165" s="445"/>
      <c r="L165" s="445"/>
      <c r="M165" s="447"/>
      <c r="N165" s="447"/>
      <c r="O165" s="445"/>
      <c r="P165" s="445"/>
      <c r="Q165" s="136"/>
    </row>
    <row r="166" spans="1:17" x14ac:dyDescent="0.2">
      <c r="A166" s="445"/>
      <c r="B166" s="445"/>
      <c r="C166" s="446"/>
      <c r="D166" s="446"/>
      <c r="E166" s="447"/>
      <c r="F166" s="447"/>
      <c r="G166" s="446"/>
      <c r="H166" s="446"/>
      <c r="I166" s="449"/>
      <c r="J166" s="446"/>
      <c r="K166" s="445"/>
      <c r="L166" s="445"/>
      <c r="M166" s="447"/>
      <c r="N166" s="447"/>
      <c r="O166" s="445"/>
      <c r="P166" s="445"/>
      <c r="Q166" s="136"/>
    </row>
    <row r="167" spans="1:17" x14ac:dyDescent="0.2">
      <c r="A167" s="445"/>
      <c r="B167" s="445"/>
      <c r="C167" s="446"/>
      <c r="D167" s="446"/>
      <c r="E167" s="447"/>
      <c r="F167" s="447"/>
      <c r="G167" s="446"/>
      <c r="H167" s="446"/>
      <c r="I167" s="449"/>
      <c r="J167" s="446"/>
      <c r="K167" s="445"/>
      <c r="L167" s="445"/>
      <c r="M167" s="447"/>
      <c r="N167" s="447"/>
      <c r="O167" s="445"/>
      <c r="P167" s="445"/>
      <c r="Q167" s="136"/>
    </row>
    <row r="168" spans="1:17" x14ac:dyDescent="0.2">
      <c r="A168" s="445"/>
      <c r="B168" s="445"/>
      <c r="C168" s="446"/>
      <c r="D168" s="446"/>
      <c r="E168" s="447"/>
      <c r="F168" s="447"/>
      <c r="G168" s="446"/>
      <c r="H168" s="446"/>
      <c r="I168" s="449"/>
      <c r="J168" s="449"/>
      <c r="K168" s="445"/>
      <c r="L168" s="445"/>
      <c r="M168" s="447"/>
      <c r="N168" s="447"/>
      <c r="O168" s="445"/>
      <c r="P168" s="445"/>
      <c r="Q168" s="136"/>
    </row>
    <row r="169" spans="1:17" x14ac:dyDescent="0.2">
      <c r="A169" s="445"/>
      <c r="B169" s="445"/>
      <c r="C169" s="446"/>
      <c r="D169" s="446"/>
      <c r="E169" s="447"/>
      <c r="F169" s="447"/>
      <c r="G169" s="446"/>
      <c r="H169" s="446"/>
      <c r="I169" s="449"/>
      <c r="J169" s="446"/>
      <c r="K169" s="445"/>
      <c r="L169" s="445"/>
      <c r="M169" s="447"/>
      <c r="N169" s="447"/>
      <c r="O169" s="445"/>
      <c r="P169" s="445"/>
      <c r="Q169" s="136"/>
    </row>
    <row r="170" spans="1:17" x14ac:dyDescent="0.2">
      <c r="A170" s="445"/>
      <c r="B170" s="445"/>
      <c r="C170" s="446"/>
      <c r="D170" s="446"/>
      <c r="E170" s="447"/>
      <c r="F170" s="447"/>
      <c r="G170" s="446"/>
      <c r="H170" s="446"/>
      <c r="I170" s="449"/>
      <c r="J170" s="446"/>
      <c r="K170" s="445"/>
      <c r="L170" s="445"/>
      <c r="M170" s="447"/>
      <c r="N170" s="447"/>
      <c r="O170" s="445"/>
      <c r="P170" s="445"/>
      <c r="Q170" s="136"/>
    </row>
    <row r="171" spans="1:17" x14ac:dyDescent="0.2">
      <c r="A171" s="445"/>
      <c r="B171" s="445"/>
      <c r="C171" s="446"/>
      <c r="D171" s="446"/>
      <c r="E171" s="446"/>
      <c r="F171" s="446"/>
      <c r="G171" s="446"/>
      <c r="H171" s="446"/>
      <c r="I171" s="449"/>
      <c r="J171" s="446"/>
      <c r="K171" s="445"/>
      <c r="L171" s="445"/>
      <c r="M171" s="447"/>
      <c r="N171" s="447"/>
      <c r="O171" s="445"/>
      <c r="P171" s="445"/>
      <c r="Q171" s="136"/>
    </row>
    <row r="172" spans="1:17" x14ac:dyDescent="0.2">
      <c r="A172" s="445"/>
      <c r="B172" s="445"/>
      <c r="C172" s="446"/>
      <c r="D172" s="446"/>
      <c r="E172" s="446"/>
      <c r="F172" s="446"/>
      <c r="G172" s="446"/>
      <c r="H172" s="446"/>
      <c r="I172" s="449"/>
      <c r="J172" s="446"/>
      <c r="K172" s="445"/>
      <c r="L172" s="445"/>
      <c r="M172" s="445"/>
      <c r="N172" s="445"/>
      <c r="O172" s="445"/>
      <c r="P172" s="445"/>
      <c r="Q172" s="136"/>
    </row>
    <row r="173" spans="1:17" x14ac:dyDescent="0.2">
      <c r="A173" s="445"/>
      <c r="B173" s="445"/>
      <c r="C173" s="446"/>
      <c r="D173" s="446"/>
      <c r="E173" s="446"/>
      <c r="F173" s="446"/>
      <c r="G173" s="446"/>
      <c r="H173" s="446"/>
      <c r="I173" s="449"/>
      <c r="J173" s="446"/>
      <c r="K173" s="445"/>
      <c r="L173" s="445"/>
      <c r="M173" s="445"/>
      <c r="N173" s="445"/>
      <c r="O173" s="445"/>
      <c r="P173" s="445"/>
      <c r="Q173" s="136"/>
    </row>
    <row r="174" spans="1:17" x14ac:dyDescent="0.2">
      <c r="A174" s="445"/>
      <c r="B174" s="445"/>
      <c r="C174" s="446"/>
      <c r="D174" s="446"/>
      <c r="E174" s="446"/>
      <c r="F174" s="446"/>
      <c r="G174" s="446"/>
      <c r="H174" s="446"/>
      <c r="I174" s="449"/>
      <c r="J174" s="446"/>
      <c r="K174" s="445"/>
      <c r="L174" s="445"/>
      <c r="M174" s="445"/>
      <c r="N174" s="445"/>
      <c r="O174" s="445"/>
      <c r="P174" s="445"/>
      <c r="Q174" s="136"/>
    </row>
    <row r="175" spans="1:17" x14ac:dyDescent="0.2">
      <c r="A175" s="445"/>
      <c r="B175" s="445"/>
      <c r="C175" s="446"/>
      <c r="D175" s="446"/>
      <c r="E175" s="446"/>
      <c r="F175" s="446"/>
      <c r="G175" s="446"/>
      <c r="H175" s="446"/>
      <c r="I175" s="449"/>
      <c r="J175" s="446"/>
      <c r="K175" s="445"/>
      <c r="L175" s="445"/>
      <c r="M175" s="445"/>
      <c r="N175" s="445"/>
      <c r="O175" s="445"/>
      <c r="P175" s="445"/>
      <c r="Q175" s="136"/>
    </row>
    <row r="176" spans="1:17" x14ac:dyDescent="0.2">
      <c r="A176" s="445"/>
      <c r="B176" s="445"/>
      <c r="C176" s="446"/>
      <c r="D176" s="446"/>
      <c r="E176" s="446"/>
      <c r="F176" s="446"/>
      <c r="G176" s="446"/>
      <c r="H176" s="446"/>
      <c r="I176" s="449"/>
      <c r="J176" s="446"/>
      <c r="K176" s="445"/>
      <c r="L176" s="445"/>
      <c r="M176" s="445"/>
      <c r="N176" s="445"/>
      <c r="O176" s="445"/>
      <c r="P176" s="445"/>
      <c r="Q176" s="136"/>
    </row>
    <row r="177" spans="1:17" x14ac:dyDescent="0.2">
      <c r="A177" s="445"/>
      <c r="B177" s="445"/>
      <c r="C177" s="446"/>
      <c r="D177" s="446"/>
      <c r="E177" s="446"/>
      <c r="F177" s="446"/>
      <c r="G177" s="446"/>
      <c r="H177" s="446"/>
      <c r="I177" s="449"/>
      <c r="J177" s="446"/>
      <c r="K177" s="445"/>
      <c r="L177" s="445"/>
      <c r="M177" s="445"/>
      <c r="N177" s="445"/>
      <c r="O177" s="445"/>
      <c r="P177" s="445"/>
      <c r="Q177" s="136"/>
    </row>
    <row r="178" spans="1:17" x14ac:dyDescent="0.2">
      <c r="A178" s="445"/>
      <c r="B178" s="445"/>
      <c r="C178" s="446"/>
      <c r="D178" s="446"/>
      <c r="E178" s="446"/>
      <c r="F178" s="446"/>
      <c r="G178" s="446"/>
      <c r="H178" s="446"/>
      <c r="I178" s="449"/>
      <c r="J178" s="446"/>
      <c r="K178" s="445"/>
      <c r="L178" s="445"/>
      <c r="M178" s="445"/>
      <c r="N178" s="445"/>
      <c r="O178" s="445"/>
      <c r="P178" s="445"/>
      <c r="Q178" s="136"/>
    </row>
    <row r="179" spans="1:17" x14ac:dyDescent="0.2">
      <c r="A179" s="445"/>
      <c r="B179" s="445"/>
      <c r="C179" s="446"/>
      <c r="D179" s="446"/>
      <c r="E179" s="446"/>
      <c r="F179" s="446"/>
      <c r="G179" s="446"/>
      <c r="H179" s="446"/>
      <c r="I179" s="449"/>
      <c r="J179" s="446"/>
      <c r="K179" s="445"/>
      <c r="L179" s="445"/>
      <c r="M179" s="445"/>
      <c r="N179" s="445"/>
      <c r="O179" s="445"/>
      <c r="P179" s="445"/>
      <c r="Q179" s="136"/>
    </row>
    <row r="180" spans="1:17" x14ac:dyDescent="0.2">
      <c r="A180" s="445"/>
      <c r="B180" s="445"/>
      <c r="C180" s="446"/>
      <c r="D180" s="446"/>
      <c r="E180" s="446"/>
      <c r="F180" s="446"/>
      <c r="G180" s="446"/>
      <c r="H180" s="446"/>
      <c r="I180" s="449"/>
      <c r="J180" s="446"/>
      <c r="K180" s="445"/>
      <c r="L180" s="445"/>
      <c r="M180" s="445"/>
      <c r="N180" s="445"/>
      <c r="O180" s="445"/>
      <c r="P180" s="445"/>
      <c r="Q180" s="136"/>
    </row>
    <row r="181" spans="1:17" x14ac:dyDescent="0.2">
      <c r="A181" s="445"/>
      <c r="B181" s="445"/>
      <c r="C181" s="446"/>
      <c r="D181" s="446"/>
      <c r="E181" s="446"/>
      <c r="F181" s="446"/>
      <c r="G181" s="446"/>
      <c r="H181" s="446"/>
      <c r="I181" s="449"/>
      <c r="J181" s="446"/>
      <c r="K181" s="445"/>
      <c r="L181" s="445"/>
      <c r="M181" s="445"/>
      <c r="N181" s="445"/>
      <c r="O181" s="445"/>
      <c r="P181" s="445"/>
      <c r="Q181" s="136"/>
    </row>
    <row r="182" spans="1:17" x14ac:dyDescent="0.2">
      <c r="A182" s="445"/>
      <c r="B182" s="445"/>
      <c r="C182" s="446"/>
      <c r="D182" s="446"/>
      <c r="E182" s="446"/>
      <c r="F182" s="446"/>
      <c r="G182" s="446"/>
      <c r="H182" s="446"/>
      <c r="I182" s="449"/>
      <c r="J182" s="446"/>
      <c r="K182" s="445"/>
      <c r="L182" s="445"/>
      <c r="M182" s="445"/>
      <c r="N182" s="445"/>
      <c r="O182" s="445"/>
      <c r="P182" s="445"/>
      <c r="Q182" s="136"/>
    </row>
    <row r="183" spans="1:17" x14ac:dyDescent="0.2">
      <c r="A183" s="445"/>
      <c r="B183" s="445"/>
      <c r="C183" s="446"/>
      <c r="D183" s="446"/>
      <c r="E183" s="446"/>
      <c r="F183" s="446"/>
      <c r="G183" s="446"/>
      <c r="H183" s="446"/>
      <c r="I183" s="449"/>
      <c r="J183" s="446"/>
      <c r="K183" s="445"/>
      <c r="L183" s="445"/>
      <c r="M183" s="445"/>
      <c r="N183" s="445"/>
      <c r="O183" s="445"/>
      <c r="P183" s="445"/>
      <c r="Q183" s="136"/>
    </row>
    <row r="184" spans="1:17" x14ac:dyDescent="0.2">
      <c r="A184" s="445"/>
      <c r="B184" s="445"/>
      <c r="C184" s="446"/>
      <c r="D184" s="446"/>
      <c r="E184" s="446"/>
      <c r="F184" s="446"/>
      <c r="G184" s="446"/>
      <c r="H184" s="446"/>
      <c r="I184" s="449"/>
      <c r="J184" s="446"/>
      <c r="K184" s="445"/>
      <c r="L184" s="445"/>
      <c r="M184" s="445"/>
      <c r="N184" s="445"/>
      <c r="O184" s="445"/>
      <c r="P184" s="445"/>
      <c r="Q184" s="136"/>
    </row>
    <row r="185" spans="1:17" x14ac:dyDescent="0.2">
      <c r="A185" s="445"/>
      <c r="B185" s="445"/>
      <c r="C185" s="446"/>
      <c r="D185" s="446"/>
      <c r="E185" s="446"/>
      <c r="F185" s="446"/>
      <c r="G185" s="446"/>
      <c r="H185" s="446"/>
      <c r="I185" s="449"/>
      <c r="J185" s="446"/>
      <c r="K185" s="445"/>
      <c r="L185" s="445"/>
      <c r="M185" s="445"/>
      <c r="N185" s="445"/>
      <c r="O185" s="445"/>
      <c r="P185" s="445"/>
      <c r="Q185" s="136"/>
    </row>
    <row r="186" spans="1:17" x14ac:dyDescent="0.2">
      <c r="A186" s="445"/>
      <c r="B186" s="445"/>
      <c r="C186" s="446"/>
      <c r="D186" s="446"/>
      <c r="E186" s="446"/>
      <c r="F186" s="446"/>
      <c r="G186" s="446"/>
      <c r="H186" s="446"/>
      <c r="I186" s="449"/>
      <c r="J186" s="446"/>
      <c r="K186" s="445"/>
      <c r="L186" s="445"/>
      <c r="M186" s="445"/>
      <c r="N186" s="445"/>
      <c r="O186" s="445"/>
      <c r="P186" s="445"/>
      <c r="Q186" s="136"/>
    </row>
    <row r="187" spans="1:17" x14ac:dyDescent="0.2">
      <c r="A187" s="445"/>
      <c r="B187" s="445"/>
      <c r="C187" s="446"/>
      <c r="D187" s="446"/>
      <c r="E187" s="446"/>
      <c r="F187" s="446"/>
      <c r="G187" s="446"/>
      <c r="H187" s="446"/>
      <c r="I187" s="449"/>
      <c r="J187" s="446"/>
      <c r="K187" s="445"/>
      <c r="L187" s="445"/>
      <c r="M187" s="445"/>
      <c r="N187" s="445"/>
      <c r="O187" s="445"/>
      <c r="P187" s="445"/>
      <c r="Q187" s="136"/>
    </row>
    <row r="188" spans="1:17" x14ac:dyDescent="0.2">
      <c r="A188" s="445"/>
      <c r="B188" s="445"/>
      <c r="C188" s="446"/>
      <c r="D188" s="446"/>
      <c r="E188" s="446"/>
      <c r="F188" s="446"/>
      <c r="G188" s="446"/>
      <c r="H188" s="446"/>
      <c r="I188" s="449"/>
      <c r="J188" s="446"/>
      <c r="K188" s="445"/>
      <c r="L188" s="445"/>
      <c r="M188" s="445"/>
      <c r="N188" s="445"/>
      <c r="O188" s="445"/>
      <c r="P188" s="445"/>
      <c r="Q188" s="136"/>
    </row>
    <row r="189" spans="1:17" x14ac:dyDescent="0.2">
      <c r="A189" s="445"/>
      <c r="B189" s="445"/>
      <c r="C189" s="446"/>
      <c r="D189" s="446"/>
      <c r="E189" s="446"/>
      <c r="F189" s="446"/>
      <c r="G189" s="446"/>
      <c r="H189" s="446"/>
      <c r="I189" s="449"/>
      <c r="J189" s="446"/>
      <c r="K189" s="445"/>
      <c r="L189" s="445"/>
      <c r="M189" s="445"/>
      <c r="N189" s="445"/>
      <c r="O189" s="445"/>
      <c r="P189" s="445"/>
      <c r="Q189" s="136"/>
    </row>
    <row r="190" spans="1:17" x14ac:dyDescent="0.2">
      <c r="A190" s="445"/>
      <c r="B190" s="445"/>
      <c r="C190" s="446"/>
      <c r="D190" s="446"/>
      <c r="E190" s="446"/>
      <c r="F190" s="446"/>
      <c r="G190" s="446"/>
      <c r="H190" s="446"/>
      <c r="I190" s="449"/>
      <c r="J190" s="446"/>
      <c r="K190" s="445"/>
      <c r="L190" s="445"/>
      <c r="M190" s="445"/>
      <c r="N190" s="445"/>
      <c r="O190" s="445"/>
      <c r="P190" s="445"/>
      <c r="Q190" s="136"/>
    </row>
    <row r="191" spans="1:17" x14ac:dyDescent="0.2">
      <c r="A191" s="445"/>
      <c r="B191" s="445"/>
      <c r="C191" s="446"/>
      <c r="D191" s="446"/>
      <c r="E191" s="446"/>
      <c r="F191" s="446"/>
      <c r="G191" s="446"/>
      <c r="H191" s="446"/>
      <c r="I191" s="449"/>
      <c r="J191" s="446"/>
      <c r="K191" s="445"/>
      <c r="L191" s="445"/>
      <c r="M191" s="445"/>
      <c r="N191" s="445"/>
      <c r="O191" s="445"/>
      <c r="P191" s="445"/>
      <c r="Q191" s="136"/>
    </row>
    <row r="192" spans="1:17" x14ac:dyDescent="0.2">
      <c r="A192" s="445"/>
      <c r="B192" s="445"/>
      <c r="C192" s="446"/>
      <c r="D192" s="446"/>
      <c r="E192" s="446"/>
      <c r="F192" s="446"/>
      <c r="G192" s="446"/>
      <c r="H192" s="446"/>
      <c r="I192" s="449"/>
      <c r="J192" s="446"/>
      <c r="K192" s="445"/>
      <c r="L192" s="445"/>
      <c r="M192" s="445"/>
      <c r="N192" s="445"/>
      <c r="O192" s="445"/>
      <c r="P192" s="445"/>
      <c r="Q192" s="136"/>
    </row>
    <row r="193" spans="1:17" x14ac:dyDescent="0.2">
      <c r="A193" s="445"/>
      <c r="B193" s="445"/>
      <c r="C193" s="446"/>
      <c r="D193" s="446"/>
      <c r="E193" s="446"/>
      <c r="F193" s="446"/>
      <c r="G193" s="446"/>
      <c r="H193" s="446"/>
      <c r="I193" s="449"/>
      <c r="J193" s="446"/>
      <c r="M193" s="445"/>
      <c r="N193" s="445"/>
      <c r="O193" s="445"/>
      <c r="P193" s="445"/>
      <c r="Q193" s="136"/>
    </row>
    <row r="194" spans="1:17" x14ac:dyDescent="0.2">
      <c r="A194" s="445"/>
      <c r="B194" s="445"/>
      <c r="C194" s="446"/>
      <c r="D194" s="446"/>
      <c r="E194" s="446"/>
      <c r="F194" s="446"/>
      <c r="G194" s="446"/>
      <c r="H194" s="446"/>
      <c r="I194" s="449"/>
      <c r="J194" s="446"/>
      <c r="P194" s="445"/>
      <c r="Q194" s="136"/>
    </row>
    <row r="195" spans="1:17" x14ac:dyDescent="0.2">
      <c r="A195" s="445"/>
      <c r="B195" s="445"/>
      <c r="C195" s="446"/>
      <c r="D195" s="446"/>
      <c r="E195" s="446"/>
      <c r="F195" s="446"/>
      <c r="G195" s="446"/>
      <c r="H195" s="446"/>
      <c r="I195" s="449"/>
      <c r="J195" s="446"/>
      <c r="P195" s="445"/>
      <c r="Q195" s="136"/>
    </row>
    <row r="196" spans="1:17" x14ac:dyDescent="0.2">
      <c r="A196" s="445"/>
      <c r="B196" s="445"/>
      <c r="C196" s="446"/>
      <c r="D196" s="446"/>
      <c r="E196" s="446"/>
      <c r="F196" s="446"/>
      <c r="G196" s="446"/>
      <c r="H196" s="446"/>
      <c r="I196" s="449"/>
      <c r="J196" s="446"/>
      <c r="P196" s="445"/>
      <c r="Q196" s="136"/>
    </row>
    <row r="197" spans="1:17" x14ac:dyDescent="0.2">
      <c r="A197" s="445"/>
      <c r="B197" s="445"/>
      <c r="C197" s="446"/>
      <c r="D197" s="446"/>
      <c r="E197" s="446"/>
      <c r="F197" s="446"/>
      <c r="G197" s="446"/>
      <c r="H197" s="446"/>
      <c r="I197" s="449"/>
      <c r="J197" s="446"/>
      <c r="P197" s="445"/>
      <c r="Q197" s="136"/>
    </row>
    <row r="198" spans="1:17" x14ac:dyDescent="0.2">
      <c r="A198" s="445"/>
      <c r="B198" s="445"/>
      <c r="C198" s="446"/>
      <c r="D198" s="446"/>
      <c r="E198" s="446"/>
      <c r="F198" s="446"/>
      <c r="G198" s="446"/>
      <c r="H198" s="446"/>
      <c r="I198" s="449"/>
      <c r="J198" s="446"/>
      <c r="P198" s="445"/>
      <c r="Q198" s="136"/>
    </row>
    <row r="199" spans="1:17" x14ac:dyDescent="0.2">
      <c r="A199" s="445"/>
      <c r="B199" s="445"/>
      <c r="C199" s="446"/>
      <c r="D199" s="446"/>
      <c r="E199" s="446"/>
      <c r="F199" s="446"/>
      <c r="G199" s="446"/>
      <c r="H199" s="446"/>
      <c r="I199" s="449"/>
      <c r="J199" s="446"/>
      <c r="P199" s="445"/>
      <c r="Q199" s="136"/>
    </row>
    <row r="200" spans="1:17" x14ac:dyDescent="0.2">
      <c r="A200" s="445"/>
      <c r="B200" s="445"/>
      <c r="C200" s="446"/>
      <c r="D200" s="446"/>
      <c r="E200" s="446"/>
      <c r="F200" s="446"/>
      <c r="G200" s="446"/>
      <c r="H200" s="446"/>
      <c r="I200" s="449"/>
      <c r="J200" s="446"/>
      <c r="P200" s="445"/>
      <c r="Q200" s="136"/>
    </row>
    <row r="201" spans="1:17" x14ac:dyDescent="0.2">
      <c r="A201" s="445"/>
      <c r="B201" s="445"/>
      <c r="C201" s="446"/>
      <c r="D201" s="446"/>
      <c r="E201" s="446"/>
      <c r="F201" s="446"/>
      <c r="G201" s="446"/>
      <c r="H201" s="446"/>
      <c r="I201" s="449"/>
      <c r="J201" s="446"/>
      <c r="P201" s="445"/>
      <c r="Q201" s="136"/>
    </row>
    <row r="202" spans="1:17" x14ac:dyDescent="0.2">
      <c r="A202" s="445"/>
      <c r="B202" s="445"/>
      <c r="C202" s="446"/>
      <c r="D202" s="446"/>
      <c r="E202" s="446"/>
      <c r="F202" s="446"/>
      <c r="G202" s="446"/>
      <c r="H202" s="446"/>
      <c r="I202" s="449"/>
      <c r="J202" s="446"/>
      <c r="P202" s="445"/>
      <c r="Q202" s="136"/>
    </row>
    <row r="203" spans="1:17" x14ac:dyDescent="0.2">
      <c r="A203" s="445"/>
      <c r="B203" s="445"/>
      <c r="C203" s="446"/>
      <c r="D203" s="446"/>
      <c r="E203" s="446"/>
      <c r="F203" s="446"/>
      <c r="H203" s="446"/>
      <c r="I203" s="449"/>
      <c r="J203" s="446"/>
      <c r="P203" s="445"/>
      <c r="Q203" s="136"/>
    </row>
    <row r="204" spans="1:17" x14ac:dyDescent="0.2">
      <c r="A204" s="445"/>
      <c r="B204" s="445"/>
      <c r="C204" s="446"/>
      <c r="D204" s="446"/>
      <c r="E204" s="446"/>
      <c r="F204" s="446"/>
      <c r="G204" s="446"/>
      <c r="H204" s="446"/>
      <c r="I204" s="449"/>
      <c r="J204" s="445"/>
      <c r="P204" s="445"/>
      <c r="Q204" s="136"/>
    </row>
    <row r="205" spans="1:17" x14ac:dyDescent="0.2">
      <c r="A205" s="445"/>
      <c r="B205" s="445"/>
      <c r="C205" s="446"/>
      <c r="D205" s="446"/>
      <c r="E205" s="446"/>
      <c r="F205" s="446"/>
      <c r="G205" s="446"/>
      <c r="H205" s="446"/>
      <c r="I205" s="449"/>
      <c r="J205" s="445"/>
      <c r="P205" s="445"/>
    </row>
    <row r="206" spans="1:17" x14ac:dyDescent="0.2">
      <c r="A206" s="445"/>
      <c r="B206" s="445"/>
      <c r="C206" s="446"/>
      <c r="D206" s="446"/>
      <c r="E206" s="446"/>
      <c r="F206" s="446"/>
      <c r="G206" s="446"/>
      <c r="H206" s="446"/>
      <c r="I206" s="449"/>
      <c r="J206" s="445"/>
      <c r="P206" s="445"/>
    </row>
    <row r="207" spans="1:17" x14ac:dyDescent="0.2">
      <c r="A207" s="445"/>
      <c r="B207" s="445"/>
      <c r="C207" s="446"/>
      <c r="D207" s="446"/>
      <c r="E207" s="446"/>
      <c r="F207" s="446"/>
      <c r="G207" s="446"/>
      <c r="H207" s="446"/>
      <c r="I207" s="449"/>
      <c r="J207" s="445"/>
      <c r="P207" s="445"/>
    </row>
    <row r="208" spans="1:17" x14ac:dyDescent="0.2">
      <c r="A208" s="445"/>
      <c r="B208" s="445"/>
      <c r="C208" s="446"/>
      <c r="D208" s="446"/>
      <c r="E208" s="446"/>
      <c r="F208" s="446"/>
      <c r="G208" s="446"/>
      <c r="H208" s="446"/>
      <c r="I208" s="449"/>
      <c r="J208" s="445"/>
      <c r="P208" s="445"/>
    </row>
    <row r="209" spans="1:16" x14ac:dyDescent="0.2">
      <c r="A209" s="445"/>
      <c r="B209" s="445"/>
      <c r="C209" s="446"/>
      <c r="D209" s="446"/>
      <c r="E209" s="446"/>
      <c r="F209" s="446"/>
      <c r="G209" s="446"/>
      <c r="H209" s="446"/>
      <c r="I209" s="449"/>
      <c r="J209" s="445"/>
      <c r="P209" s="445"/>
    </row>
    <row r="210" spans="1:16" x14ac:dyDescent="0.2">
      <c r="A210" s="445"/>
      <c r="B210" s="445"/>
      <c r="C210" s="446"/>
      <c r="D210" s="446"/>
      <c r="E210" s="446"/>
      <c r="F210" s="446"/>
      <c r="G210" s="446"/>
      <c r="H210" s="446"/>
      <c r="I210" s="449"/>
      <c r="J210" s="445"/>
      <c r="P210" s="445"/>
    </row>
    <row r="211" spans="1:16" x14ac:dyDescent="0.2">
      <c r="A211" s="445"/>
      <c r="B211" s="445"/>
      <c r="C211" s="446"/>
      <c r="D211" s="446"/>
      <c r="E211" s="446"/>
      <c r="F211" s="446"/>
      <c r="G211" s="446"/>
      <c r="H211" s="446"/>
      <c r="I211" s="449"/>
      <c r="J211" s="445"/>
      <c r="P211" s="445"/>
    </row>
    <row r="212" spans="1:16" x14ac:dyDescent="0.2">
      <c r="A212" s="445"/>
      <c r="B212" s="445"/>
      <c r="C212" s="446"/>
      <c r="D212" s="446"/>
      <c r="E212" s="446"/>
      <c r="F212" s="446"/>
      <c r="G212" s="446"/>
      <c r="H212" s="446"/>
      <c r="I212" s="449"/>
      <c r="J212" s="445"/>
      <c r="P212" s="445"/>
    </row>
    <row r="213" spans="1:16" x14ac:dyDescent="0.2">
      <c r="A213" s="445"/>
      <c r="B213" s="445"/>
      <c r="C213" s="446"/>
      <c r="D213" s="446"/>
      <c r="E213" s="446"/>
      <c r="F213" s="446"/>
      <c r="G213" s="446"/>
      <c r="H213" s="446"/>
      <c r="I213" s="449"/>
      <c r="J213" s="445"/>
      <c r="P213" s="445"/>
    </row>
    <row r="214" spans="1:16" x14ac:dyDescent="0.2">
      <c r="A214" s="445"/>
      <c r="B214" s="445"/>
      <c r="C214" s="446"/>
      <c r="D214" s="446"/>
      <c r="E214" s="446"/>
      <c r="F214" s="446"/>
      <c r="G214" s="446"/>
      <c r="H214" s="446"/>
      <c r="I214" s="449"/>
      <c r="J214" s="445"/>
      <c r="P214" s="445"/>
    </row>
    <row r="215" spans="1:16" x14ac:dyDescent="0.2">
      <c r="A215" s="445"/>
      <c r="B215" s="445"/>
      <c r="C215" s="446"/>
      <c r="D215" s="446"/>
      <c r="E215" s="446"/>
      <c r="F215" s="446"/>
      <c r="G215" s="446"/>
      <c r="H215" s="446"/>
      <c r="I215" s="449"/>
      <c r="J215" s="445"/>
      <c r="P215" s="445"/>
    </row>
    <row r="216" spans="1:16" x14ac:dyDescent="0.2">
      <c r="A216" s="445"/>
      <c r="B216" s="445"/>
      <c r="C216" s="446"/>
      <c r="D216" s="446"/>
      <c r="E216" s="446"/>
      <c r="F216" s="446"/>
      <c r="G216" s="446"/>
      <c r="H216" s="446"/>
      <c r="I216" s="449"/>
      <c r="J216" s="445"/>
      <c r="P216" s="445"/>
    </row>
    <row r="217" spans="1:16" x14ac:dyDescent="0.2">
      <c r="A217" s="445"/>
      <c r="B217" s="445"/>
      <c r="C217" s="446"/>
      <c r="D217" s="446"/>
      <c r="E217" s="446"/>
      <c r="F217" s="446"/>
      <c r="G217" s="446"/>
      <c r="H217" s="446"/>
      <c r="I217" s="449"/>
      <c r="J217" s="445"/>
      <c r="P217" s="445"/>
    </row>
    <row r="218" spans="1:16" x14ac:dyDescent="0.2">
      <c r="A218" s="445"/>
      <c r="B218" s="445"/>
      <c r="C218" s="446"/>
      <c r="D218" s="446"/>
      <c r="E218" s="446"/>
      <c r="F218" s="446"/>
      <c r="G218" s="446"/>
      <c r="H218" s="446"/>
      <c r="I218" s="449"/>
      <c r="J218" s="445"/>
      <c r="P218" s="445"/>
    </row>
    <row r="219" spans="1:16" x14ac:dyDescent="0.2">
      <c r="A219" s="445"/>
      <c r="B219" s="445"/>
      <c r="C219" s="446"/>
      <c r="D219" s="446"/>
      <c r="E219" s="446"/>
      <c r="F219" s="446"/>
      <c r="G219" s="446"/>
      <c r="H219" s="446"/>
      <c r="I219" s="449"/>
      <c r="J219" s="445"/>
      <c r="P219" s="445"/>
    </row>
    <row r="220" spans="1:16" x14ac:dyDescent="0.2">
      <c r="A220" s="445"/>
      <c r="B220" s="445"/>
      <c r="C220" s="446"/>
      <c r="D220" s="446"/>
      <c r="E220" s="446"/>
      <c r="F220" s="446"/>
      <c r="G220" s="446"/>
      <c r="H220" s="446"/>
      <c r="I220" s="449"/>
      <c r="J220" s="445"/>
      <c r="P220" s="445"/>
    </row>
    <row r="221" spans="1:16" x14ac:dyDescent="0.2">
      <c r="A221" s="445"/>
      <c r="B221" s="445"/>
      <c r="C221" s="446"/>
      <c r="D221" s="446"/>
      <c r="E221" s="446"/>
      <c r="F221" s="446"/>
      <c r="G221" s="446"/>
      <c r="H221" s="446"/>
      <c r="I221" s="449"/>
      <c r="J221" s="445"/>
      <c r="P221" s="445"/>
    </row>
    <row r="222" spans="1:16" x14ac:dyDescent="0.2">
      <c r="A222" s="445"/>
      <c r="B222" s="445"/>
      <c r="C222" s="446"/>
      <c r="D222" s="446"/>
      <c r="E222" s="446"/>
      <c r="F222" s="446"/>
      <c r="G222" s="446"/>
      <c r="H222" s="446"/>
      <c r="I222" s="449"/>
      <c r="J222" s="445"/>
      <c r="P222" s="445"/>
    </row>
    <row r="223" spans="1:16" x14ac:dyDescent="0.2">
      <c r="A223" s="445"/>
      <c r="B223" s="445"/>
      <c r="C223" s="446"/>
      <c r="D223" s="446"/>
      <c r="E223" s="446"/>
      <c r="F223" s="446"/>
      <c r="G223" s="446"/>
      <c r="H223" s="446"/>
      <c r="I223" s="449"/>
      <c r="J223" s="445"/>
      <c r="P223" s="445"/>
    </row>
    <row r="224" spans="1:16" x14ac:dyDescent="0.2">
      <c r="A224" s="445"/>
      <c r="B224" s="445"/>
      <c r="C224" s="446"/>
      <c r="D224" s="446"/>
      <c r="E224" s="446"/>
      <c r="F224" s="446"/>
      <c r="G224" s="446"/>
      <c r="H224" s="446"/>
      <c r="I224" s="449"/>
      <c r="J224" s="445"/>
      <c r="P224" s="445"/>
    </row>
    <row r="225" spans="1:16" x14ac:dyDescent="0.2">
      <c r="A225" s="445"/>
      <c r="B225" s="445"/>
      <c r="C225" s="446"/>
      <c r="D225" s="446"/>
      <c r="E225" s="446"/>
      <c r="F225" s="446"/>
      <c r="G225" s="446"/>
      <c r="H225" s="446"/>
      <c r="I225" s="449"/>
      <c r="J225" s="445"/>
      <c r="P225" s="445"/>
    </row>
    <row r="226" spans="1:16" x14ac:dyDescent="0.2">
      <c r="A226" s="445"/>
      <c r="B226" s="445"/>
      <c r="C226" s="446"/>
      <c r="D226" s="446"/>
      <c r="E226" s="446"/>
      <c r="F226" s="446"/>
      <c r="G226" s="446"/>
      <c r="H226" s="446"/>
      <c r="I226" s="449"/>
      <c r="J226" s="445"/>
      <c r="P226" s="445"/>
    </row>
    <row r="227" spans="1:16" x14ac:dyDescent="0.2">
      <c r="A227" s="445"/>
      <c r="B227" s="445"/>
      <c r="C227" s="446"/>
      <c r="D227" s="446"/>
      <c r="E227" s="446"/>
      <c r="F227" s="446"/>
      <c r="G227" s="446"/>
      <c r="H227" s="446"/>
      <c r="I227" s="449"/>
      <c r="J227" s="445"/>
      <c r="P227" s="445"/>
    </row>
    <row r="228" spans="1:16" x14ac:dyDescent="0.2">
      <c r="A228" s="445"/>
      <c r="B228" s="445"/>
      <c r="C228" s="446"/>
      <c r="D228" s="446"/>
      <c r="E228" s="446"/>
      <c r="F228" s="446"/>
      <c r="G228" s="446"/>
      <c r="H228" s="446"/>
      <c r="I228" s="449"/>
      <c r="J228" s="445"/>
      <c r="P228" s="445"/>
    </row>
    <row r="229" spans="1:16" x14ac:dyDescent="0.2">
      <c r="A229" s="445"/>
      <c r="B229" s="445"/>
      <c r="C229" s="446"/>
      <c r="D229" s="446"/>
      <c r="E229" s="446"/>
      <c r="F229" s="446"/>
      <c r="G229" s="446"/>
      <c r="H229" s="446"/>
      <c r="I229" s="449"/>
      <c r="J229" s="445"/>
      <c r="P229" s="445"/>
    </row>
    <row r="230" spans="1:16" x14ac:dyDescent="0.2">
      <c r="A230" s="445"/>
      <c r="B230" s="445"/>
      <c r="C230" s="446"/>
      <c r="D230" s="446"/>
      <c r="E230" s="446"/>
      <c r="F230" s="446"/>
      <c r="G230" s="446"/>
      <c r="H230" s="446"/>
      <c r="I230" s="449"/>
      <c r="J230" s="445"/>
      <c r="P230" s="445"/>
    </row>
    <row r="231" spans="1:16" x14ac:dyDescent="0.2">
      <c r="A231" s="445"/>
      <c r="B231" s="445"/>
      <c r="C231" s="446"/>
      <c r="D231" s="446"/>
      <c r="E231" s="446"/>
      <c r="F231" s="446"/>
      <c r="G231" s="446"/>
      <c r="H231" s="446"/>
      <c r="I231" s="449"/>
      <c r="J231" s="445"/>
      <c r="P231" s="445"/>
    </row>
    <row r="232" spans="1:16" x14ac:dyDescent="0.2">
      <c r="A232" s="445"/>
      <c r="B232" s="445"/>
      <c r="C232" s="446"/>
      <c r="D232" s="446"/>
      <c r="E232" s="446"/>
      <c r="F232" s="446"/>
      <c r="G232" s="446"/>
      <c r="H232" s="446"/>
      <c r="I232" s="449"/>
      <c r="J232" s="445"/>
      <c r="P232" s="445"/>
    </row>
    <row r="233" spans="1:16" x14ac:dyDescent="0.2">
      <c r="A233" s="445"/>
      <c r="B233" s="445"/>
      <c r="C233" s="446"/>
      <c r="D233" s="446"/>
      <c r="E233" s="446"/>
      <c r="F233" s="446"/>
      <c r="G233" s="446"/>
      <c r="H233" s="446"/>
      <c r="I233" s="449"/>
      <c r="J233" s="445"/>
      <c r="P233" s="445"/>
    </row>
    <row r="234" spans="1:16" x14ac:dyDescent="0.2">
      <c r="A234" s="445"/>
      <c r="B234" s="445"/>
      <c r="C234" s="446"/>
      <c r="D234" s="446"/>
      <c r="E234" s="446"/>
      <c r="F234" s="446"/>
      <c r="G234" s="446"/>
      <c r="H234" s="446"/>
      <c r="I234" s="449"/>
      <c r="P234" s="445"/>
    </row>
    <row r="235" spans="1:16" x14ac:dyDescent="0.2">
      <c r="A235" s="445"/>
      <c r="B235" s="445"/>
      <c r="C235" s="446"/>
      <c r="D235" s="446"/>
      <c r="E235" s="446"/>
      <c r="F235" s="446"/>
      <c r="G235" s="446"/>
      <c r="H235" s="446"/>
      <c r="I235" s="449"/>
      <c r="P235" s="445"/>
    </row>
    <row r="236" spans="1:16" x14ac:dyDescent="0.2">
      <c r="A236" s="445"/>
      <c r="B236" s="445"/>
      <c r="C236" s="446"/>
      <c r="D236" s="446"/>
      <c r="E236" s="446"/>
      <c r="F236" s="446"/>
      <c r="G236" s="446"/>
      <c r="H236" s="446"/>
      <c r="I236" s="449"/>
      <c r="P236" s="445"/>
    </row>
    <row r="237" spans="1:16" x14ac:dyDescent="0.2">
      <c r="A237" s="445"/>
      <c r="B237" s="445"/>
      <c r="C237" s="446"/>
      <c r="D237" s="446"/>
      <c r="E237" s="446"/>
      <c r="F237" s="446"/>
      <c r="G237" s="446"/>
      <c r="H237" s="446"/>
      <c r="I237" s="449"/>
      <c r="P237" s="445"/>
    </row>
    <row r="238" spans="1:16" x14ac:dyDescent="0.2">
      <c r="A238" s="445"/>
      <c r="B238" s="445"/>
      <c r="C238" s="446"/>
      <c r="D238" s="446"/>
      <c r="E238" s="446"/>
      <c r="F238" s="446"/>
      <c r="G238" s="446"/>
      <c r="H238" s="446"/>
      <c r="I238" s="449"/>
      <c r="P238" s="445"/>
    </row>
    <row r="239" spans="1:16" x14ac:dyDescent="0.2">
      <c r="A239" s="445"/>
      <c r="B239" s="445"/>
      <c r="C239" s="446"/>
      <c r="D239" s="446"/>
      <c r="E239" s="446"/>
      <c r="F239" s="446"/>
      <c r="G239" s="446"/>
      <c r="H239" s="446"/>
      <c r="I239" s="449"/>
      <c r="P239" s="445"/>
    </row>
    <row r="240" spans="1:16" x14ac:dyDescent="0.2">
      <c r="A240" s="445"/>
      <c r="B240" s="445"/>
      <c r="C240" s="446"/>
      <c r="D240" s="446"/>
      <c r="E240" s="446"/>
      <c r="F240" s="446"/>
      <c r="G240" s="446"/>
      <c r="H240" s="446"/>
      <c r="I240" s="449"/>
      <c r="P240" s="445"/>
    </row>
    <row r="241" spans="1:16" x14ac:dyDescent="0.2">
      <c r="A241" s="445"/>
      <c r="B241" s="445"/>
      <c r="C241" s="446"/>
      <c r="D241" s="446"/>
      <c r="E241" s="446"/>
      <c r="F241" s="446"/>
      <c r="G241" s="446"/>
      <c r="H241" s="446"/>
      <c r="I241" s="449"/>
      <c r="P241" s="445"/>
    </row>
    <row r="242" spans="1:16" x14ac:dyDescent="0.2">
      <c r="A242" s="445"/>
      <c r="B242" s="445"/>
      <c r="C242" s="446"/>
      <c r="D242" s="446"/>
      <c r="E242" s="446"/>
      <c r="F242" s="446"/>
      <c r="G242" s="446"/>
      <c r="H242" s="446"/>
      <c r="I242" s="449"/>
      <c r="P242" s="445"/>
    </row>
    <row r="243" spans="1:16" x14ac:dyDescent="0.2">
      <c r="A243" s="445"/>
      <c r="B243" s="445"/>
      <c r="C243" s="446"/>
      <c r="D243" s="446"/>
      <c r="E243" s="446"/>
      <c r="F243" s="446"/>
      <c r="G243" s="446"/>
      <c r="H243" s="446"/>
      <c r="I243" s="449"/>
      <c r="P243" s="445"/>
    </row>
    <row r="244" spans="1:16" x14ac:dyDescent="0.2">
      <c r="A244" s="445"/>
      <c r="B244" s="445"/>
      <c r="C244" s="446"/>
      <c r="D244" s="446"/>
      <c r="E244" s="446"/>
      <c r="F244" s="446"/>
      <c r="G244" s="446"/>
      <c r="H244" s="446"/>
      <c r="I244" s="449"/>
      <c r="P244" s="445"/>
    </row>
    <row r="245" spans="1:16" x14ac:dyDescent="0.2">
      <c r="A245" s="445"/>
      <c r="B245" s="445"/>
      <c r="C245" s="446"/>
      <c r="D245" s="446"/>
      <c r="E245" s="446"/>
      <c r="F245" s="446"/>
      <c r="G245" s="446"/>
      <c r="H245" s="446"/>
      <c r="I245" s="449"/>
      <c r="P245" s="445"/>
    </row>
    <row r="246" spans="1:16" x14ac:dyDescent="0.2">
      <c r="A246" s="445"/>
      <c r="B246" s="445"/>
      <c r="C246" s="446"/>
      <c r="D246" s="446"/>
      <c r="E246" s="446"/>
      <c r="F246" s="446"/>
      <c r="G246" s="446"/>
      <c r="H246" s="446"/>
      <c r="I246" s="449"/>
      <c r="P246" s="445"/>
    </row>
    <row r="247" spans="1:16" x14ac:dyDescent="0.2">
      <c r="A247" s="445"/>
      <c r="B247" s="445"/>
      <c r="C247" s="446"/>
      <c r="D247" s="446"/>
      <c r="E247" s="446"/>
      <c r="F247" s="446"/>
      <c r="G247" s="446"/>
      <c r="H247" s="446"/>
      <c r="I247" s="449"/>
      <c r="P247" s="445"/>
    </row>
    <row r="248" spans="1:16" x14ac:dyDescent="0.2">
      <c r="A248" s="445"/>
      <c r="B248" s="445"/>
      <c r="C248" s="446"/>
      <c r="D248" s="446"/>
      <c r="E248" s="446"/>
      <c r="F248" s="446"/>
      <c r="G248" s="446"/>
      <c r="H248" s="446"/>
      <c r="I248" s="449"/>
      <c r="P248" s="445"/>
    </row>
    <row r="249" spans="1:16" x14ac:dyDescent="0.2">
      <c r="A249" s="445"/>
      <c r="B249" s="445"/>
      <c r="C249" s="446"/>
      <c r="D249" s="446"/>
      <c r="E249" s="446"/>
      <c r="F249" s="446"/>
      <c r="G249" s="446"/>
      <c r="H249" s="446"/>
      <c r="I249" s="449"/>
      <c r="P249" s="445"/>
    </row>
    <row r="250" spans="1:16" x14ac:dyDescent="0.2">
      <c r="A250" s="445"/>
      <c r="B250" s="445"/>
      <c r="C250" s="446"/>
      <c r="D250" s="446"/>
      <c r="E250" s="446"/>
      <c r="F250" s="446"/>
      <c r="G250" s="446"/>
      <c r="H250" s="446"/>
      <c r="I250" s="449"/>
      <c r="P250" s="445"/>
    </row>
    <row r="251" spans="1:16" x14ac:dyDescent="0.2">
      <c r="A251" s="445"/>
      <c r="B251" s="445"/>
      <c r="C251" s="446"/>
      <c r="D251" s="446"/>
      <c r="E251" s="446"/>
      <c r="F251" s="446"/>
      <c r="G251" s="446"/>
      <c r="H251" s="446"/>
      <c r="I251" s="449"/>
      <c r="P251" s="445"/>
    </row>
    <row r="252" spans="1:16" x14ac:dyDescent="0.2">
      <c r="A252" s="445"/>
      <c r="B252" s="445"/>
      <c r="C252" s="446"/>
      <c r="D252" s="446"/>
      <c r="E252" s="446"/>
      <c r="F252" s="446"/>
      <c r="G252" s="446"/>
      <c r="H252" s="446"/>
      <c r="I252" s="449"/>
      <c r="P252" s="445"/>
    </row>
    <row r="253" spans="1:16" x14ac:dyDescent="0.2">
      <c r="A253" s="445"/>
      <c r="B253" s="445"/>
      <c r="C253" s="446"/>
      <c r="D253" s="446"/>
      <c r="E253" s="446"/>
      <c r="F253" s="446"/>
      <c r="G253" s="446"/>
      <c r="H253" s="446"/>
      <c r="I253" s="449"/>
      <c r="P253" s="445"/>
    </row>
    <row r="254" spans="1:16" x14ac:dyDescent="0.2">
      <c r="A254" s="445"/>
      <c r="B254" s="445"/>
      <c r="C254" s="446"/>
      <c r="D254" s="446"/>
      <c r="E254" s="446"/>
      <c r="F254" s="446"/>
      <c r="G254" s="446"/>
      <c r="H254" s="446"/>
      <c r="I254" s="449"/>
      <c r="P254" s="445"/>
    </row>
    <row r="255" spans="1:16" x14ac:dyDescent="0.2">
      <c r="A255" s="445"/>
      <c r="B255" s="445"/>
      <c r="C255" s="446"/>
      <c r="D255" s="446"/>
      <c r="E255" s="446"/>
      <c r="F255" s="446"/>
      <c r="G255" s="446"/>
      <c r="H255" s="446"/>
      <c r="I255" s="449"/>
      <c r="P255" s="445"/>
    </row>
    <row r="256" spans="1:16" x14ac:dyDescent="0.2">
      <c r="A256" s="445"/>
      <c r="B256" s="445"/>
      <c r="C256" s="446"/>
      <c r="D256" s="446"/>
      <c r="E256" s="446"/>
      <c r="F256" s="446"/>
      <c r="G256" s="446"/>
      <c r="H256" s="446"/>
      <c r="I256" s="449"/>
      <c r="P256" s="445"/>
    </row>
    <row r="257" spans="1:16" x14ac:dyDescent="0.2">
      <c r="A257" s="445"/>
      <c r="B257" s="445"/>
      <c r="C257" s="446"/>
      <c r="D257" s="446"/>
      <c r="E257" s="446"/>
      <c r="F257" s="446"/>
      <c r="G257" s="446"/>
      <c r="H257" s="446"/>
      <c r="I257" s="449"/>
      <c r="P257" s="445"/>
    </row>
    <row r="258" spans="1:16" x14ac:dyDescent="0.2">
      <c r="A258" s="445"/>
      <c r="B258" s="445"/>
      <c r="C258" s="446"/>
      <c r="D258" s="446"/>
      <c r="E258" s="446"/>
      <c r="F258" s="446"/>
      <c r="G258" s="446"/>
      <c r="H258" s="446"/>
      <c r="I258" s="449"/>
      <c r="P258" s="445"/>
    </row>
    <row r="259" spans="1:16" x14ac:dyDescent="0.2">
      <c r="A259" s="445"/>
      <c r="B259" s="445"/>
      <c r="C259" s="446"/>
      <c r="D259" s="446"/>
      <c r="E259" s="446"/>
      <c r="F259" s="446"/>
      <c r="G259" s="446"/>
      <c r="H259" s="446"/>
      <c r="I259" s="449"/>
      <c r="P259" s="445"/>
    </row>
    <row r="260" spans="1:16" x14ac:dyDescent="0.2">
      <c r="A260" s="445"/>
      <c r="B260" s="445"/>
      <c r="C260" s="446"/>
      <c r="D260" s="446"/>
      <c r="E260" s="446"/>
      <c r="F260" s="446"/>
      <c r="G260" s="446"/>
      <c r="H260" s="446"/>
      <c r="I260" s="449"/>
      <c r="P260" s="445"/>
    </row>
    <row r="261" spans="1:16" x14ac:dyDescent="0.2">
      <c r="A261" s="445"/>
      <c r="B261" s="445"/>
      <c r="C261" s="446"/>
      <c r="D261" s="446"/>
      <c r="E261" s="446"/>
      <c r="F261" s="446"/>
      <c r="G261" s="446"/>
      <c r="H261" s="446"/>
      <c r="I261" s="449"/>
      <c r="P261" s="445"/>
    </row>
    <row r="262" spans="1:16" x14ac:dyDescent="0.2">
      <c r="A262" s="445"/>
      <c r="B262" s="445"/>
      <c r="C262" s="446"/>
      <c r="D262" s="446"/>
      <c r="E262" s="446"/>
      <c r="F262" s="446"/>
      <c r="G262" s="446"/>
      <c r="H262" s="446"/>
      <c r="I262" s="449"/>
      <c r="P262" s="445"/>
    </row>
    <row r="263" spans="1:16" x14ac:dyDescent="0.2">
      <c r="A263" s="445"/>
      <c r="B263" s="445"/>
      <c r="C263" s="446"/>
      <c r="D263" s="446"/>
      <c r="E263" s="446"/>
      <c r="F263" s="446"/>
      <c r="G263" s="446"/>
      <c r="H263" s="446"/>
      <c r="I263" s="449"/>
      <c r="P263" s="445"/>
    </row>
    <row r="264" spans="1:16" x14ac:dyDescent="0.2">
      <c r="A264" s="445"/>
      <c r="B264" s="445"/>
      <c r="C264" s="445"/>
      <c r="D264" s="445"/>
      <c r="E264" s="445"/>
      <c r="F264" s="446"/>
      <c r="G264" s="446"/>
      <c r="H264" s="446"/>
      <c r="I264" s="449"/>
      <c r="P264" s="445"/>
    </row>
    <row r="265" spans="1:16" x14ac:dyDescent="0.2">
      <c r="A265" s="445"/>
      <c r="B265" s="445"/>
      <c r="C265" s="445"/>
      <c r="D265" s="445"/>
      <c r="E265" s="445"/>
      <c r="F265" s="446"/>
      <c r="G265" s="446"/>
      <c r="H265" s="446"/>
      <c r="I265" s="449"/>
      <c r="P265" s="445"/>
    </row>
    <row r="266" spans="1:16" x14ac:dyDescent="0.2">
      <c r="A266" s="445"/>
      <c r="B266" s="445"/>
      <c r="C266" s="445"/>
      <c r="D266" s="445"/>
      <c r="E266" s="445"/>
      <c r="F266" s="446"/>
      <c r="G266" s="446"/>
      <c r="H266" s="446"/>
      <c r="I266" s="449"/>
      <c r="P266" s="445"/>
    </row>
    <row r="267" spans="1:16" x14ac:dyDescent="0.2">
      <c r="A267" s="445"/>
      <c r="B267" s="445"/>
      <c r="C267" s="445"/>
      <c r="D267" s="445"/>
      <c r="E267" s="445"/>
      <c r="F267" s="446"/>
      <c r="G267" s="446"/>
      <c r="H267" s="446"/>
      <c r="I267" s="449"/>
      <c r="P267" s="445"/>
    </row>
    <row r="268" spans="1:16" x14ac:dyDescent="0.2">
      <c r="A268" s="445"/>
      <c r="B268" s="445"/>
      <c r="C268" s="445"/>
      <c r="D268" s="445"/>
      <c r="E268" s="445"/>
      <c r="F268" s="446"/>
      <c r="G268" s="446"/>
      <c r="H268" s="446"/>
      <c r="I268" s="449"/>
      <c r="P268" s="445"/>
    </row>
    <row r="269" spans="1:16" x14ac:dyDescent="0.2">
      <c r="A269" s="445"/>
      <c r="B269" s="445"/>
      <c r="C269" s="445"/>
      <c r="D269" s="445"/>
      <c r="E269" s="445"/>
      <c r="F269" s="446"/>
      <c r="G269" s="446"/>
      <c r="H269" s="446"/>
      <c r="I269" s="449"/>
      <c r="P269" s="445"/>
    </row>
    <row r="270" spans="1:16" x14ac:dyDescent="0.2">
      <c r="A270" s="445"/>
      <c r="B270" s="445"/>
      <c r="C270" s="445"/>
      <c r="D270" s="445"/>
      <c r="E270" s="445"/>
      <c r="F270" s="446"/>
      <c r="G270" s="446"/>
      <c r="H270" s="446"/>
      <c r="I270" s="449"/>
      <c r="P270" s="445"/>
    </row>
    <row r="271" spans="1:16" x14ac:dyDescent="0.2">
      <c r="A271" s="445"/>
      <c r="B271" s="445"/>
      <c r="C271" s="445"/>
      <c r="D271" s="445"/>
      <c r="E271" s="445"/>
      <c r="F271" s="446"/>
      <c r="G271" s="446"/>
      <c r="H271" s="446"/>
      <c r="I271" s="449"/>
      <c r="P271" s="445"/>
    </row>
    <row r="272" spans="1:16" x14ac:dyDescent="0.2">
      <c r="A272" s="445"/>
      <c r="B272" s="445"/>
      <c r="C272" s="445"/>
      <c r="D272" s="445"/>
      <c r="E272" s="445"/>
      <c r="F272" s="446"/>
      <c r="G272" s="446"/>
      <c r="H272" s="446"/>
      <c r="I272" s="449"/>
      <c r="P272" s="445"/>
    </row>
    <row r="273" spans="1:16" x14ac:dyDescent="0.2">
      <c r="A273" s="445"/>
      <c r="B273" s="445"/>
      <c r="C273" s="445"/>
      <c r="D273" s="445"/>
      <c r="E273" s="445"/>
      <c r="F273" s="446"/>
      <c r="G273" s="446"/>
      <c r="H273" s="446"/>
      <c r="I273" s="449"/>
      <c r="P273" s="445"/>
    </row>
    <row r="274" spans="1:16" x14ac:dyDescent="0.2">
      <c r="A274" s="445"/>
      <c r="B274" s="445"/>
      <c r="C274" s="445"/>
      <c r="D274" s="445"/>
      <c r="E274" s="445"/>
      <c r="F274" s="446"/>
      <c r="G274" s="446"/>
      <c r="H274" s="446"/>
      <c r="I274" s="449"/>
      <c r="P274" s="445"/>
    </row>
    <row r="275" spans="1:16" x14ac:dyDescent="0.2">
      <c r="A275" s="445"/>
      <c r="B275" s="445"/>
      <c r="C275" s="445"/>
      <c r="D275" s="445"/>
      <c r="E275" s="445"/>
      <c r="F275" s="446"/>
      <c r="G275" s="446"/>
      <c r="H275" s="446"/>
      <c r="I275" s="449"/>
      <c r="P275" s="445"/>
    </row>
    <row r="276" spans="1:16" x14ac:dyDescent="0.2">
      <c r="A276" s="445"/>
      <c r="B276" s="445"/>
      <c r="C276" s="445"/>
      <c r="D276" s="445"/>
      <c r="E276" s="445"/>
      <c r="F276" s="446"/>
      <c r="G276" s="446"/>
      <c r="H276" s="446"/>
      <c r="I276" s="449"/>
      <c r="P276" s="445"/>
    </row>
    <row r="277" spans="1:16" x14ac:dyDescent="0.2">
      <c r="A277" s="445"/>
      <c r="B277" s="445"/>
      <c r="C277" s="445"/>
      <c r="D277" s="445"/>
      <c r="E277" s="445"/>
      <c r="F277" s="446"/>
      <c r="G277" s="446"/>
      <c r="H277" s="446"/>
      <c r="I277" s="449"/>
      <c r="P277" s="445"/>
    </row>
    <row r="278" spans="1:16" x14ac:dyDescent="0.2">
      <c r="A278" s="445"/>
      <c r="B278" s="445"/>
      <c r="C278" s="445"/>
      <c r="D278" s="445"/>
      <c r="E278" s="445"/>
      <c r="F278" s="446"/>
      <c r="G278" s="446"/>
      <c r="H278" s="446"/>
      <c r="I278" s="449"/>
      <c r="P278" s="445"/>
    </row>
    <row r="279" spans="1:16" x14ac:dyDescent="0.2">
      <c r="A279" s="445"/>
      <c r="B279" s="445"/>
      <c r="C279" s="445"/>
      <c r="D279" s="445"/>
      <c r="E279" s="445"/>
      <c r="F279" s="446"/>
      <c r="G279" s="446"/>
      <c r="H279" s="446"/>
      <c r="I279" s="449"/>
      <c r="P279" s="445"/>
    </row>
    <row r="280" spans="1:16" x14ac:dyDescent="0.2">
      <c r="A280" s="445"/>
      <c r="B280" s="445"/>
      <c r="C280" s="445"/>
      <c r="D280" s="445"/>
      <c r="E280" s="445"/>
      <c r="F280" s="446"/>
      <c r="G280" s="446"/>
      <c r="H280" s="446"/>
      <c r="I280" s="449"/>
      <c r="P280" s="445"/>
    </row>
    <row r="281" spans="1:16" x14ac:dyDescent="0.2">
      <c r="A281" s="445"/>
      <c r="B281" s="445"/>
      <c r="C281" s="445"/>
      <c r="D281" s="445"/>
      <c r="E281" s="445"/>
      <c r="F281" s="446"/>
      <c r="G281" s="446"/>
      <c r="H281" s="446"/>
      <c r="I281" s="449"/>
      <c r="P281" s="445"/>
    </row>
    <row r="282" spans="1:16" x14ac:dyDescent="0.2">
      <c r="A282" s="445"/>
      <c r="B282" s="445"/>
      <c r="C282" s="445"/>
      <c r="D282" s="445"/>
      <c r="E282" s="445"/>
      <c r="F282" s="446"/>
      <c r="G282" s="446"/>
      <c r="H282" s="446"/>
      <c r="I282" s="449"/>
      <c r="P282" s="445"/>
    </row>
    <row r="283" spans="1:16" x14ac:dyDescent="0.2">
      <c r="A283" s="445"/>
      <c r="B283" s="445"/>
      <c r="C283" s="445"/>
      <c r="D283" s="445"/>
      <c r="E283" s="445"/>
      <c r="F283" s="446"/>
      <c r="G283" s="446"/>
      <c r="H283" s="446"/>
      <c r="I283" s="449"/>
      <c r="P283" s="445"/>
    </row>
    <row r="284" spans="1:16" x14ac:dyDescent="0.2">
      <c r="A284" s="445"/>
      <c r="B284" s="445"/>
      <c r="C284" s="445"/>
      <c r="D284" s="445"/>
      <c r="E284" s="445"/>
      <c r="F284" s="446"/>
      <c r="G284" s="446"/>
      <c r="H284" s="446"/>
      <c r="I284" s="449"/>
      <c r="P284" s="445"/>
    </row>
    <row r="285" spans="1:16" x14ac:dyDescent="0.2">
      <c r="A285" s="445"/>
      <c r="B285" s="445"/>
      <c r="C285" s="445"/>
      <c r="D285" s="445"/>
      <c r="E285" s="445"/>
      <c r="F285" s="446"/>
      <c r="G285" s="446"/>
      <c r="H285" s="446"/>
      <c r="I285" s="449"/>
      <c r="P285" s="445"/>
    </row>
    <row r="286" spans="1:16" x14ac:dyDescent="0.2">
      <c r="A286" s="445"/>
      <c r="B286" s="445"/>
      <c r="C286" s="445"/>
      <c r="D286" s="445"/>
      <c r="E286" s="445"/>
      <c r="F286" s="446"/>
      <c r="G286" s="446"/>
      <c r="H286" s="446"/>
      <c r="I286" s="449"/>
      <c r="P286" s="445"/>
    </row>
    <row r="287" spans="1:16" x14ac:dyDescent="0.2">
      <c r="A287" s="445"/>
      <c r="B287" s="445"/>
      <c r="C287" s="445"/>
      <c r="D287" s="445"/>
      <c r="E287" s="445"/>
      <c r="F287" s="446"/>
      <c r="G287" s="446"/>
      <c r="H287" s="446"/>
      <c r="I287" s="449"/>
      <c r="P287" s="445"/>
    </row>
    <row r="288" spans="1:16" x14ac:dyDescent="0.2">
      <c r="A288" s="445"/>
      <c r="B288" s="445"/>
      <c r="C288" s="445"/>
      <c r="D288" s="445"/>
      <c r="E288" s="445"/>
      <c r="F288" s="446"/>
      <c r="G288" s="446"/>
      <c r="H288" s="446"/>
      <c r="I288" s="449"/>
      <c r="P288" s="445"/>
    </row>
    <row r="289" spans="1:16" x14ac:dyDescent="0.2">
      <c r="A289" s="445"/>
      <c r="B289" s="445"/>
      <c r="C289" s="445"/>
      <c r="D289" s="445"/>
      <c r="E289" s="445"/>
      <c r="F289" s="446"/>
      <c r="G289" s="446"/>
      <c r="H289" s="446"/>
      <c r="I289" s="449"/>
      <c r="P289" s="445"/>
    </row>
    <row r="290" spans="1:16" x14ac:dyDescent="0.2">
      <c r="A290" s="445"/>
      <c r="B290" s="445"/>
      <c r="C290" s="445"/>
      <c r="D290" s="445"/>
      <c r="E290" s="445"/>
      <c r="F290" s="446"/>
      <c r="G290" s="446"/>
      <c r="H290" s="446"/>
      <c r="I290" s="449"/>
      <c r="P290" s="445"/>
    </row>
    <row r="291" spans="1:16" x14ac:dyDescent="0.2">
      <c r="C291" s="445"/>
      <c r="D291" s="445"/>
      <c r="E291" s="445"/>
      <c r="F291" s="446"/>
      <c r="G291" s="446"/>
      <c r="H291" s="446"/>
      <c r="I291" s="449"/>
      <c r="P291" s="445"/>
    </row>
    <row r="292" spans="1:16" x14ac:dyDescent="0.2">
      <c r="C292" s="443"/>
      <c r="D292" s="443"/>
      <c r="E292" s="443"/>
      <c r="F292" s="446"/>
      <c r="G292" s="446"/>
      <c r="H292" s="446"/>
      <c r="I292" s="449"/>
      <c r="P292" s="445"/>
    </row>
    <row r="293" spans="1:16" x14ac:dyDescent="0.2">
      <c r="C293" s="443"/>
      <c r="D293" s="443"/>
      <c r="E293" s="443"/>
      <c r="F293" s="446"/>
      <c r="G293" s="446"/>
      <c r="H293" s="446"/>
      <c r="I293" s="449"/>
      <c r="P293" s="445"/>
    </row>
    <row r="294" spans="1:16" x14ac:dyDescent="0.2">
      <c r="C294" s="443"/>
      <c r="D294" s="443"/>
      <c r="E294" s="443"/>
      <c r="F294" s="446"/>
      <c r="G294" s="446"/>
      <c r="H294" s="446"/>
      <c r="I294" s="449"/>
      <c r="P294" s="445"/>
    </row>
    <row r="295" spans="1:16" x14ac:dyDescent="0.2">
      <c r="C295" s="443"/>
      <c r="D295" s="443"/>
      <c r="E295" s="443"/>
      <c r="F295" s="446"/>
      <c r="G295" s="446"/>
      <c r="H295" s="446"/>
      <c r="I295" s="449"/>
      <c r="P295" s="445"/>
    </row>
    <row r="296" spans="1:16" x14ac:dyDescent="0.2">
      <c r="C296" s="443"/>
      <c r="D296" s="443"/>
      <c r="E296" s="443"/>
      <c r="F296" s="446"/>
      <c r="G296" s="446"/>
      <c r="H296" s="446"/>
      <c r="I296" s="449"/>
      <c r="P296" s="445"/>
    </row>
    <row r="297" spans="1:16" x14ac:dyDescent="0.2">
      <c r="C297" s="443"/>
      <c r="D297" s="443"/>
      <c r="E297" s="443"/>
      <c r="F297" s="446"/>
      <c r="G297" s="446"/>
      <c r="H297" s="446"/>
      <c r="I297" s="449"/>
      <c r="P297" s="445"/>
    </row>
    <row r="298" spans="1:16" x14ac:dyDescent="0.2">
      <c r="C298" s="443"/>
      <c r="D298" s="443"/>
      <c r="E298" s="443"/>
      <c r="F298" s="446"/>
      <c r="G298" s="446"/>
      <c r="H298" s="446"/>
      <c r="I298" s="449"/>
      <c r="P298" s="445"/>
    </row>
    <row r="299" spans="1:16" x14ac:dyDescent="0.2">
      <c r="C299" s="443"/>
      <c r="D299" s="443"/>
      <c r="E299" s="443"/>
      <c r="F299" s="446"/>
      <c r="G299" s="446"/>
      <c r="H299" s="446"/>
      <c r="I299" s="449"/>
      <c r="P299" s="445"/>
    </row>
    <row r="300" spans="1:16" x14ac:dyDescent="0.2">
      <c r="C300" s="443"/>
      <c r="D300" s="443"/>
      <c r="E300" s="443"/>
      <c r="F300" s="446"/>
      <c r="G300" s="446"/>
      <c r="H300" s="446"/>
      <c r="I300" s="449"/>
      <c r="P300" s="445"/>
    </row>
    <row r="301" spans="1:16" x14ac:dyDescent="0.2">
      <c r="C301" s="443"/>
      <c r="D301" s="443"/>
      <c r="E301" s="443"/>
      <c r="F301" s="446"/>
      <c r="G301" s="446"/>
      <c r="H301" s="446"/>
      <c r="I301" s="449"/>
      <c r="P301" s="445"/>
    </row>
    <row r="302" spans="1:16" x14ac:dyDescent="0.2">
      <c r="C302" s="443"/>
      <c r="D302" s="443"/>
      <c r="E302" s="443"/>
      <c r="F302" s="446"/>
      <c r="G302" s="446"/>
      <c r="H302" s="446"/>
      <c r="I302" s="449"/>
      <c r="P302" s="445"/>
    </row>
    <row r="303" spans="1:16" x14ac:dyDescent="0.2">
      <c r="C303" s="443"/>
      <c r="D303" s="443"/>
      <c r="E303" s="443"/>
      <c r="F303" s="446"/>
      <c r="G303" s="446"/>
      <c r="H303" s="446"/>
      <c r="I303" s="449"/>
      <c r="P303" s="445"/>
    </row>
    <row r="304" spans="1:16" x14ac:dyDescent="0.2">
      <c r="C304" s="443"/>
      <c r="D304" s="443"/>
      <c r="E304" s="443"/>
      <c r="F304" s="446"/>
      <c r="G304" s="446"/>
      <c r="H304" s="446"/>
      <c r="I304" s="449"/>
      <c r="P304" s="445"/>
    </row>
    <row r="305" spans="3:16" x14ac:dyDescent="0.2">
      <c r="C305" s="443"/>
      <c r="D305" s="443"/>
      <c r="E305" s="443"/>
      <c r="F305" s="446"/>
      <c r="G305" s="446"/>
      <c r="H305" s="446"/>
      <c r="I305" s="449"/>
      <c r="P305" s="445"/>
    </row>
    <row r="306" spans="3:16" x14ac:dyDescent="0.2">
      <c r="C306" s="443"/>
      <c r="D306" s="443"/>
      <c r="E306" s="443"/>
      <c r="F306" s="446"/>
      <c r="G306" s="446"/>
      <c r="H306" s="446"/>
      <c r="I306" s="449"/>
      <c r="P306" s="445"/>
    </row>
    <row r="307" spans="3:16" x14ac:dyDescent="0.2">
      <c r="C307" s="443"/>
      <c r="D307" s="443"/>
      <c r="E307" s="443"/>
      <c r="F307" s="446"/>
      <c r="G307" s="446"/>
      <c r="H307" s="446"/>
      <c r="I307" s="449"/>
      <c r="P307" s="445"/>
    </row>
    <row r="308" spans="3:16" x14ac:dyDescent="0.2">
      <c r="C308" s="443"/>
      <c r="D308" s="443"/>
      <c r="E308" s="443"/>
      <c r="F308" s="446"/>
      <c r="G308" s="446"/>
      <c r="H308" s="446"/>
      <c r="I308" s="449"/>
      <c r="P308" s="445"/>
    </row>
    <row r="309" spans="3:16" x14ac:dyDescent="0.2">
      <c r="C309" s="443"/>
      <c r="D309" s="443"/>
      <c r="E309" s="443"/>
      <c r="F309" s="446"/>
      <c r="G309" s="446"/>
      <c r="H309" s="446"/>
      <c r="I309" s="449"/>
      <c r="P309" s="445"/>
    </row>
    <row r="310" spans="3:16" x14ac:dyDescent="0.2">
      <c r="C310" s="443"/>
      <c r="D310" s="443"/>
      <c r="E310" s="443"/>
      <c r="F310" s="446"/>
      <c r="G310" s="446"/>
      <c r="H310" s="446"/>
      <c r="I310" s="446"/>
      <c r="P310" s="445"/>
    </row>
    <row r="311" spans="3:16" x14ac:dyDescent="0.2">
      <c r="C311" s="443"/>
      <c r="D311" s="443"/>
      <c r="E311" s="443"/>
      <c r="F311" s="446"/>
      <c r="G311" s="446"/>
      <c r="H311" s="446"/>
      <c r="I311" s="446"/>
      <c r="P311" s="445"/>
    </row>
    <row r="312" spans="3:16" x14ac:dyDescent="0.2">
      <c r="C312" s="443"/>
      <c r="D312" s="443"/>
      <c r="E312" s="443"/>
      <c r="F312" s="446"/>
      <c r="G312" s="446"/>
      <c r="H312" s="446"/>
      <c r="I312" s="446"/>
      <c r="P312" s="445"/>
    </row>
    <row r="313" spans="3:16" x14ac:dyDescent="0.2">
      <c r="C313" s="443"/>
      <c r="D313" s="443"/>
      <c r="E313" s="443"/>
      <c r="F313" s="446"/>
      <c r="G313" s="446"/>
      <c r="H313" s="446"/>
      <c r="I313" s="446"/>
      <c r="P313" s="445"/>
    </row>
    <row r="314" spans="3:16" x14ac:dyDescent="0.2">
      <c r="C314" s="443"/>
      <c r="D314" s="443"/>
      <c r="E314" s="443"/>
      <c r="F314" s="446"/>
      <c r="G314" s="446"/>
      <c r="H314" s="446"/>
      <c r="I314" s="446"/>
      <c r="P314" s="445"/>
    </row>
    <row r="315" spans="3:16" x14ac:dyDescent="0.2">
      <c r="C315" s="443"/>
      <c r="D315" s="443"/>
      <c r="E315" s="443"/>
      <c r="F315" s="446"/>
      <c r="G315" s="446"/>
      <c r="H315" s="446"/>
      <c r="I315" s="446"/>
      <c r="P315" s="445"/>
    </row>
    <row r="316" spans="3:16" x14ac:dyDescent="0.2">
      <c r="C316" s="443"/>
      <c r="D316" s="443"/>
      <c r="E316" s="443"/>
      <c r="F316" s="446"/>
      <c r="G316" s="446"/>
      <c r="H316" s="443"/>
      <c r="I316" s="443"/>
      <c r="P316" s="445"/>
    </row>
    <row r="317" spans="3:16" x14ac:dyDescent="0.2">
      <c r="C317" s="443"/>
      <c r="D317" s="443"/>
      <c r="E317" s="443"/>
      <c r="F317" s="445"/>
      <c r="G317" s="445"/>
      <c r="H317" s="443"/>
      <c r="I317" s="443"/>
      <c r="P317" s="445"/>
    </row>
    <row r="318" spans="3:16" x14ac:dyDescent="0.2">
      <c r="C318" s="443"/>
      <c r="D318" s="443"/>
      <c r="E318" s="443"/>
      <c r="F318" s="445"/>
      <c r="G318" s="445"/>
      <c r="H318" s="443"/>
      <c r="I318" s="443"/>
      <c r="P318" s="445"/>
    </row>
    <row r="319" spans="3:16" x14ac:dyDescent="0.2">
      <c r="C319" s="443"/>
      <c r="D319" s="443"/>
      <c r="E319" s="443"/>
      <c r="F319" s="445"/>
      <c r="G319" s="445"/>
      <c r="H319" s="443"/>
      <c r="I319" s="443"/>
      <c r="P319" s="445"/>
    </row>
    <row r="320" spans="3:16" x14ac:dyDescent="0.2">
      <c r="C320" s="443"/>
      <c r="D320" s="443"/>
      <c r="E320" s="443"/>
      <c r="F320" s="445"/>
      <c r="G320" s="445"/>
      <c r="H320" s="443"/>
      <c r="I320" s="443"/>
      <c r="P320" s="445"/>
    </row>
    <row r="321" spans="3:16" x14ac:dyDescent="0.2">
      <c r="C321" s="443"/>
      <c r="D321" s="443"/>
      <c r="E321" s="443"/>
      <c r="F321" s="445"/>
      <c r="G321" s="445"/>
      <c r="H321" s="443"/>
      <c r="I321" s="443"/>
      <c r="P321" s="445"/>
    </row>
    <row r="322" spans="3:16" x14ac:dyDescent="0.2">
      <c r="C322" s="443"/>
      <c r="D322" s="443"/>
      <c r="E322" s="443"/>
      <c r="F322" s="445"/>
      <c r="G322" s="445"/>
      <c r="H322" s="443"/>
      <c r="I322" s="443"/>
      <c r="P322" s="445"/>
    </row>
    <row r="323" spans="3:16" x14ac:dyDescent="0.2">
      <c r="C323" s="443"/>
      <c r="D323" s="443"/>
      <c r="E323" s="443"/>
      <c r="F323" s="445"/>
      <c r="G323" s="445"/>
      <c r="H323" s="443"/>
      <c r="I323" s="443"/>
      <c r="P323" s="445"/>
    </row>
    <row r="324" spans="3:16" x14ac:dyDescent="0.2">
      <c r="C324" s="443"/>
      <c r="D324" s="443"/>
      <c r="E324" s="443"/>
      <c r="F324" s="445"/>
      <c r="G324" s="445"/>
      <c r="H324" s="443"/>
      <c r="I324" s="443"/>
      <c r="P324" s="445"/>
    </row>
    <row r="325" spans="3:16" x14ac:dyDescent="0.2">
      <c r="C325" s="443"/>
      <c r="D325" s="443"/>
      <c r="E325" s="443"/>
      <c r="F325" s="445"/>
      <c r="G325" s="445"/>
      <c r="H325" s="443"/>
      <c r="I325" s="443"/>
      <c r="P325" s="445"/>
    </row>
    <row r="326" spans="3:16" x14ac:dyDescent="0.2">
      <c r="C326" s="443"/>
      <c r="D326" s="443"/>
      <c r="E326" s="443"/>
      <c r="F326" s="445"/>
      <c r="G326" s="445"/>
      <c r="H326" s="443"/>
      <c r="I326" s="443"/>
      <c r="P326" s="445"/>
    </row>
    <row r="327" spans="3:16" x14ac:dyDescent="0.2">
      <c r="C327" s="443"/>
      <c r="D327" s="443"/>
      <c r="E327" s="443"/>
      <c r="F327" s="445"/>
      <c r="G327" s="445"/>
      <c r="H327" s="443"/>
      <c r="I327" s="443"/>
      <c r="P327" s="445"/>
    </row>
    <row r="328" spans="3:16" x14ac:dyDescent="0.2">
      <c r="C328" s="443"/>
      <c r="D328" s="443"/>
      <c r="E328" s="443"/>
      <c r="F328" s="445"/>
      <c r="G328" s="445"/>
      <c r="H328" s="443"/>
      <c r="I328" s="443"/>
      <c r="P328" s="445"/>
    </row>
    <row r="329" spans="3:16" x14ac:dyDescent="0.2">
      <c r="C329" s="443"/>
      <c r="D329" s="443"/>
      <c r="E329" s="443"/>
      <c r="F329" s="445"/>
      <c r="G329" s="445"/>
      <c r="H329" s="443"/>
      <c r="I329" s="443"/>
    </row>
    <row r="330" spans="3:16" x14ac:dyDescent="0.2">
      <c r="C330" s="443"/>
      <c r="D330" s="443"/>
      <c r="E330" s="443"/>
      <c r="F330" s="445"/>
      <c r="G330" s="445"/>
      <c r="H330" s="443"/>
      <c r="I330" s="443"/>
    </row>
    <row r="331" spans="3:16" x14ac:dyDescent="0.2">
      <c r="C331" s="443"/>
      <c r="D331" s="443"/>
      <c r="E331" s="443"/>
      <c r="F331" s="445"/>
      <c r="G331" s="445"/>
      <c r="H331" s="443"/>
      <c r="I331" s="443"/>
    </row>
    <row r="332" spans="3:16" x14ac:dyDescent="0.2">
      <c r="C332" s="443"/>
      <c r="D332" s="443"/>
      <c r="E332" s="443"/>
      <c r="F332" s="445"/>
      <c r="G332" s="445"/>
      <c r="H332" s="443"/>
      <c r="I332" s="443"/>
    </row>
    <row r="333" spans="3:16" x14ac:dyDescent="0.2">
      <c r="C333" s="443"/>
      <c r="D333" s="443"/>
      <c r="E333" s="443"/>
      <c r="F333" s="445"/>
      <c r="G333" s="445"/>
      <c r="H333" s="443"/>
      <c r="I333" s="443"/>
    </row>
    <row r="334" spans="3:16" x14ac:dyDescent="0.2">
      <c r="C334" s="443"/>
      <c r="D334" s="443"/>
      <c r="E334" s="443"/>
      <c r="F334" s="445"/>
      <c r="G334" s="445"/>
      <c r="H334" s="443"/>
      <c r="I334" s="443"/>
    </row>
    <row r="335" spans="3:16" x14ac:dyDescent="0.2">
      <c r="C335" s="443"/>
      <c r="D335" s="443"/>
      <c r="E335" s="443"/>
      <c r="F335" s="445"/>
      <c r="G335" s="445"/>
      <c r="H335" s="443"/>
      <c r="I335" s="443"/>
    </row>
    <row r="336" spans="3:16" x14ac:dyDescent="0.2">
      <c r="C336" s="443"/>
      <c r="D336" s="443"/>
      <c r="E336" s="443"/>
      <c r="F336" s="445"/>
      <c r="G336" s="445"/>
      <c r="H336" s="443"/>
      <c r="I336" s="443"/>
    </row>
    <row r="337" spans="3:9" x14ac:dyDescent="0.2">
      <c r="C337" s="443"/>
      <c r="D337" s="443"/>
      <c r="E337" s="443"/>
      <c r="F337" s="445"/>
      <c r="G337" s="445"/>
      <c r="H337" s="443"/>
      <c r="I337" s="443"/>
    </row>
    <row r="338" spans="3:9" x14ac:dyDescent="0.2">
      <c r="C338" s="443"/>
      <c r="D338" s="443"/>
      <c r="E338" s="443"/>
      <c r="F338" s="445"/>
      <c r="G338" s="445"/>
      <c r="H338" s="443"/>
      <c r="I338" s="443"/>
    </row>
    <row r="339" spans="3:9" x14ac:dyDescent="0.2">
      <c r="C339" s="443"/>
      <c r="D339" s="443"/>
      <c r="E339" s="443"/>
      <c r="F339" s="445"/>
      <c r="G339" s="445"/>
      <c r="H339" s="443"/>
      <c r="I339" s="443"/>
    </row>
    <row r="340" spans="3:9" x14ac:dyDescent="0.2">
      <c r="C340" s="443"/>
      <c r="D340" s="443"/>
      <c r="E340" s="443"/>
      <c r="F340" s="445"/>
      <c r="G340" s="445"/>
      <c r="H340" s="443"/>
      <c r="I340" s="443"/>
    </row>
    <row r="341" spans="3:9" x14ac:dyDescent="0.2">
      <c r="C341" s="443"/>
      <c r="D341" s="443"/>
      <c r="E341" s="443"/>
      <c r="F341" s="445"/>
      <c r="G341" s="445"/>
      <c r="H341" s="443"/>
      <c r="I341" s="443"/>
    </row>
    <row r="342" spans="3:9" x14ac:dyDescent="0.2">
      <c r="C342" s="443"/>
      <c r="D342" s="443"/>
      <c r="E342" s="443"/>
      <c r="F342" s="445"/>
      <c r="G342" s="445"/>
      <c r="H342" s="443"/>
      <c r="I342" s="443"/>
    </row>
    <row r="343" spans="3:9" x14ac:dyDescent="0.2">
      <c r="C343" s="443"/>
      <c r="D343" s="443"/>
      <c r="E343" s="443"/>
      <c r="F343" s="445"/>
      <c r="G343" s="445"/>
      <c r="H343" s="443"/>
      <c r="I343" s="443"/>
    </row>
    <row r="344" spans="3:9" x14ac:dyDescent="0.2">
      <c r="C344" s="443"/>
      <c r="D344" s="443"/>
      <c r="E344" s="443"/>
      <c r="F344" s="445"/>
      <c r="G344" s="445"/>
      <c r="H344" s="443"/>
      <c r="I344" s="443"/>
    </row>
    <row r="345" spans="3:9" x14ac:dyDescent="0.2">
      <c r="C345" s="443"/>
      <c r="D345" s="443"/>
      <c r="E345" s="443"/>
      <c r="F345" s="443"/>
      <c r="G345" s="443"/>
      <c r="H345" s="443"/>
      <c r="I345" s="443"/>
    </row>
    <row r="346" spans="3:9" x14ac:dyDescent="0.2">
      <c r="C346" s="443"/>
      <c r="D346" s="443"/>
      <c r="E346" s="443"/>
      <c r="F346" s="443"/>
      <c r="G346" s="443"/>
      <c r="H346" s="443"/>
      <c r="I346" s="443"/>
    </row>
    <row r="347" spans="3:9" x14ac:dyDescent="0.2">
      <c r="C347" s="443"/>
      <c r="D347" s="443"/>
      <c r="E347" s="443"/>
      <c r="F347" s="443"/>
      <c r="G347" s="443"/>
      <c r="H347" s="443"/>
      <c r="I347" s="443"/>
    </row>
    <row r="348" spans="3:9" x14ac:dyDescent="0.2">
      <c r="C348" s="443"/>
      <c r="D348" s="443"/>
      <c r="E348" s="443"/>
      <c r="F348" s="443"/>
      <c r="G348" s="443"/>
      <c r="H348" s="443"/>
      <c r="I348" s="443"/>
    </row>
    <row r="349" spans="3:9" x14ac:dyDescent="0.2">
      <c r="C349" s="443"/>
      <c r="D349" s="443"/>
      <c r="E349" s="443"/>
      <c r="F349" s="443"/>
      <c r="G349" s="443"/>
      <c r="H349" s="443"/>
      <c r="I349" s="443"/>
    </row>
    <row r="350" spans="3:9" x14ac:dyDescent="0.2">
      <c r="C350" s="443"/>
      <c r="D350" s="443"/>
      <c r="E350" s="443"/>
      <c r="F350" s="443"/>
      <c r="G350" s="443"/>
      <c r="H350" s="443"/>
      <c r="I350" s="443"/>
    </row>
    <row r="351" spans="3:9" x14ac:dyDescent="0.2">
      <c r="C351" s="443"/>
      <c r="D351" s="443"/>
      <c r="E351" s="443"/>
      <c r="F351" s="443"/>
      <c r="G351" s="443"/>
      <c r="H351" s="443"/>
      <c r="I351" s="443"/>
    </row>
    <row r="352" spans="3:9" x14ac:dyDescent="0.2">
      <c r="C352" s="443"/>
      <c r="D352" s="443"/>
      <c r="E352" s="443"/>
      <c r="F352" s="443"/>
      <c r="G352" s="443"/>
      <c r="H352" s="443"/>
      <c r="I352" s="443"/>
    </row>
    <row r="353" spans="2:9" x14ac:dyDescent="0.2">
      <c r="C353" s="443"/>
      <c r="D353" s="443"/>
      <c r="E353" s="443"/>
      <c r="F353" s="443"/>
      <c r="G353" s="443"/>
      <c r="H353" s="443"/>
      <c r="I353" s="443"/>
    </row>
    <row r="354" spans="2:9" x14ac:dyDescent="0.2">
      <c r="C354" s="443"/>
      <c r="D354" s="443"/>
      <c r="E354" s="443"/>
      <c r="F354" s="443"/>
      <c r="G354" s="443"/>
      <c r="H354" s="443"/>
      <c r="I354" s="443"/>
    </row>
    <row r="355" spans="2:9" x14ac:dyDescent="0.2">
      <c r="C355" s="443"/>
      <c r="D355" s="443"/>
      <c r="E355" s="443"/>
      <c r="F355" s="443"/>
      <c r="G355" s="443"/>
      <c r="H355" s="443"/>
      <c r="I355" s="443"/>
    </row>
    <row r="356" spans="2:9" x14ac:dyDescent="0.2">
      <c r="C356" s="443"/>
      <c r="D356" s="443"/>
      <c r="E356" s="443"/>
      <c r="F356" s="443"/>
      <c r="G356" s="443"/>
      <c r="H356" s="443"/>
      <c r="I356" s="443"/>
    </row>
    <row r="357" spans="2:9" x14ac:dyDescent="0.2">
      <c r="C357" s="443"/>
      <c r="D357" s="443"/>
      <c r="E357" s="443"/>
      <c r="F357" s="443"/>
      <c r="G357" s="443"/>
      <c r="H357" s="443"/>
      <c r="I357" s="443"/>
    </row>
    <row r="358" spans="2:9" x14ac:dyDescent="0.2">
      <c r="C358" s="443"/>
      <c r="D358" s="443"/>
      <c r="E358" s="443"/>
      <c r="F358" s="443"/>
      <c r="G358" s="443"/>
      <c r="H358" s="443"/>
      <c r="I358" s="443"/>
    </row>
    <row r="359" spans="2:9" x14ac:dyDescent="0.2">
      <c r="C359" s="443"/>
      <c r="D359" s="443"/>
      <c r="E359" s="443"/>
      <c r="F359" s="443"/>
      <c r="G359" s="443"/>
      <c r="H359" s="443"/>
      <c r="I359" s="443"/>
    </row>
    <row r="360" spans="2:9" x14ac:dyDescent="0.2">
      <c r="C360" s="443"/>
      <c r="D360" s="443"/>
      <c r="E360" s="443"/>
      <c r="F360" s="443"/>
      <c r="G360" s="443"/>
      <c r="H360" s="443"/>
      <c r="I360" s="443"/>
    </row>
    <row r="361" spans="2:9" x14ac:dyDescent="0.2">
      <c r="C361" s="443"/>
      <c r="D361" s="443"/>
      <c r="E361" s="443"/>
      <c r="F361" s="443"/>
      <c r="G361" s="443"/>
      <c r="H361" s="443"/>
      <c r="I361" s="443"/>
    </row>
    <row r="362" spans="2:9" x14ac:dyDescent="0.2">
      <c r="C362" s="443"/>
      <c r="D362" s="443"/>
      <c r="E362" s="443"/>
      <c r="F362" s="443"/>
      <c r="G362" s="443"/>
      <c r="H362" s="443"/>
      <c r="I362" s="443"/>
    </row>
    <row r="363" spans="2:9" x14ac:dyDescent="0.2">
      <c r="C363" s="443"/>
      <c r="D363" s="443"/>
      <c r="E363" s="443"/>
      <c r="F363" s="443"/>
      <c r="G363" s="443"/>
      <c r="H363" s="443"/>
      <c r="I363" s="443"/>
    </row>
    <row r="364" spans="2:9" x14ac:dyDescent="0.2">
      <c r="C364" s="443"/>
      <c r="D364" s="443"/>
      <c r="E364" s="443"/>
      <c r="F364" s="443"/>
      <c r="G364" s="443"/>
      <c r="H364" s="443"/>
      <c r="I364" s="443"/>
    </row>
    <row r="365" spans="2:9" x14ac:dyDescent="0.2">
      <c r="C365" s="443"/>
      <c r="D365" s="443"/>
      <c r="E365" s="443"/>
      <c r="F365" s="443"/>
      <c r="G365" s="443"/>
      <c r="H365" s="443"/>
      <c r="I365" s="443"/>
    </row>
    <row r="366" spans="2:9" x14ac:dyDescent="0.2">
      <c r="C366" s="443"/>
      <c r="D366" s="443"/>
      <c r="E366" s="443"/>
      <c r="F366" s="443"/>
      <c r="G366" s="443"/>
      <c r="H366" s="443"/>
      <c r="I366" s="443"/>
    </row>
    <row r="367" spans="2:9" x14ac:dyDescent="0.2">
      <c r="C367" s="443"/>
      <c r="D367" s="443"/>
      <c r="E367" s="443"/>
      <c r="F367" s="443"/>
      <c r="G367" s="443"/>
      <c r="H367" s="443"/>
      <c r="I367" s="443"/>
    </row>
    <row r="368" spans="2:9" x14ac:dyDescent="0.2">
      <c r="B368" s="446"/>
      <c r="C368" s="443"/>
      <c r="D368" s="443"/>
      <c r="E368" s="443"/>
      <c r="F368" s="443"/>
      <c r="G368" s="443"/>
      <c r="H368" s="443"/>
      <c r="I368" s="443"/>
    </row>
    <row r="369" spans="2:9" x14ac:dyDescent="0.2">
      <c r="B369" s="446"/>
      <c r="C369" s="443"/>
      <c r="D369" s="443"/>
      <c r="E369" s="443"/>
      <c r="F369" s="443"/>
      <c r="G369" s="443"/>
      <c r="H369" s="443"/>
      <c r="I369" s="443"/>
    </row>
    <row r="370" spans="2:9" x14ac:dyDescent="0.2">
      <c r="B370" s="446"/>
      <c r="C370" s="443"/>
      <c r="D370" s="443"/>
      <c r="E370" s="443"/>
      <c r="F370" s="443"/>
      <c r="G370" s="443"/>
      <c r="H370" s="443"/>
      <c r="I370" s="443"/>
    </row>
    <row r="371" spans="2:9" x14ac:dyDescent="0.2">
      <c r="B371" s="446"/>
      <c r="C371" s="443"/>
      <c r="D371" s="443"/>
      <c r="E371" s="443"/>
      <c r="F371" s="443"/>
      <c r="G371" s="443"/>
      <c r="H371" s="443"/>
      <c r="I371" s="443"/>
    </row>
    <row r="372" spans="2:9" x14ac:dyDescent="0.2">
      <c r="B372" s="446"/>
      <c r="C372" s="443"/>
      <c r="D372" s="443"/>
      <c r="E372" s="443"/>
      <c r="F372" s="443"/>
      <c r="G372" s="443"/>
      <c r="H372" s="443"/>
      <c r="I372" s="443"/>
    </row>
    <row r="373" spans="2:9" x14ac:dyDescent="0.2">
      <c r="B373" s="446"/>
      <c r="C373" s="443"/>
      <c r="D373" s="443"/>
      <c r="E373" s="443"/>
      <c r="F373" s="443"/>
      <c r="G373" s="443"/>
      <c r="H373" s="443"/>
      <c r="I373" s="443"/>
    </row>
    <row r="374" spans="2:9" x14ac:dyDescent="0.2">
      <c r="B374" s="446"/>
      <c r="C374" s="443"/>
      <c r="D374" s="443"/>
      <c r="E374" s="443"/>
      <c r="F374" s="443"/>
      <c r="G374" s="443"/>
      <c r="H374" s="443"/>
      <c r="I374" s="443"/>
    </row>
    <row r="375" spans="2:9" x14ac:dyDescent="0.2">
      <c r="B375" s="446"/>
      <c r="C375" s="443"/>
      <c r="D375" s="443"/>
      <c r="E375" s="443"/>
      <c r="F375" s="443"/>
      <c r="G375" s="443"/>
      <c r="H375" s="443"/>
      <c r="I375" s="443"/>
    </row>
    <row r="376" spans="2:9" x14ac:dyDescent="0.2">
      <c r="B376" s="446"/>
      <c r="C376" s="443"/>
      <c r="D376" s="443"/>
      <c r="E376" s="443"/>
      <c r="F376" s="443"/>
      <c r="G376" s="443"/>
      <c r="H376" s="443"/>
      <c r="I376" s="443"/>
    </row>
    <row r="377" spans="2:9" x14ac:dyDescent="0.2">
      <c r="B377" s="446"/>
      <c r="C377" s="443"/>
      <c r="D377" s="443"/>
      <c r="E377" s="443"/>
      <c r="F377" s="443"/>
      <c r="G377" s="443"/>
      <c r="H377" s="443"/>
      <c r="I377" s="443"/>
    </row>
    <row r="378" spans="2:9" x14ac:dyDescent="0.2">
      <c r="B378" s="446"/>
      <c r="C378" s="443"/>
      <c r="D378" s="443"/>
      <c r="E378" s="443"/>
      <c r="F378" s="443"/>
      <c r="G378" s="443"/>
      <c r="H378" s="443"/>
      <c r="I378" s="443"/>
    </row>
    <row r="379" spans="2:9" x14ac:dyDescent="0.2">
      <c r="B379" s="446"/>
      <c r="C379" s="443"/>
      <c r="D379" s="443"/>
      <c r="E379" s="443"/>
      <c r="F379" s="443"/>
      <c r="G379" s="443"/>
      <c r="H379" s="443"/>
      <c r="I379" s="443"/>
    </row>
    <row r="380" spans="2:9" x14ac:dyDescent="0.2">
      <c r="B380" s="446"/>
      <c r="C380" s="443"/>
      <c r="D380" s="443"/>
      <c r="E380" s="443"/>
      <c r="F380" s="443"/>
      <c r="G380" s="443"/>
      <c r="H380" s="443"/>
      <c r="I380" s="443"/>
    </row>
    <row r="381" spans="2:9" x14ac:dyDescent="0.2">
      <c r="B381" s="446"/>
      <c r="C381" s="443"/>
      <c r="D381" s="443"/>
      <c r="E381" s="443"/>
      <c r="F381" s="443"/>
      <c r="G381" s="443"/>
      <c r="H381" s="443"/>
      <c r="I381" s="443"/>
    </row>
    <row r="382" spans="2:9" x14ac:dyDescent="0.2">
      <c r="B382" s="446"/>
      <c r="C382" s="443"/>
      <c r="D382" s="443"/>
      <c r="E382" s="443"/>
      <c r="F382" s="443"/>
      <c r="G382" s="443"/>
      <c r="H382" s="443"/>
      <c r="I382" s="443"/>
    </row>
    <row r="383" spans="2:9" x14ac:dyDescent="0.2">
      <c r="B383" s="446"/>
      <c r="C383" s="443"/>
      <c r="D383" s="443"/>
      <c r="E383" s="443"/>
      <c r="F383" s="443"/>
      <c r="G383" s="443"/>
      <c r="H383" s="443"/>
      <c r="I383" s="443"/>
    </row>
    <row r="384" spans="2:9" x14ac:dyDescent="0.2">
      <c r="B384" s="446"/>
      <c r="C384" s="443"/>
      <c r="D384" s="443"/>
      <c r="E384" s="443"/>
      <c r="F384" s="443"/>
      <c r="G384" s="443"/>
      <c r="H384" s="443"/>
      <c r="I384" s="443"/>
    </row>
    <row r="385" spans="2:9" x14ac:dyDescent="0.2">
      <c r="B385" s="446"/>
      <c r="C385" s="443"/>
      <c r="D385" s="443"/>
      <c r="E385" s="443"/>
      <c r="F385" s="443"/>
      <c r="G385" s="443"/>
      <c r="H385" s="443"/>
      <c r="I385" s="443"/>
    </row>
    <row r="386" spans="2:9" x14ac:dyDescent="0.2">
      <c r="B386" s="446"/>
      <c r="C386" s="443"/>
      <c r="D386" s="443"/>
      <c r="E386" s="443"/>
      <c r="F386" s="443"/>
      <c r="G386" s="443"/>
      <c r="H386" s="443"/>
      <c r="I386" s="443"/>
    </row>
    <row r="387" spans="2:9" x14ac:dyDescent="0.2">
      <c r="B387" s="446"/>
      <c r="C387" s="443"/>
      <c r="D387" s="443"/>
      <c r="E387" s="443"/>
      <c r="F387" s="443"/>
      <c r="G387" s="443"/>
      <c r="H387" s="443"/>
      <c r="I387" s="443"/>
    </row>
    <row r="388" spans="2:9" x14ac:dyDescent="0.2">
      <c r="B388" s="446"/>
      <c r="C388" s="443"/>
      <c r="D388" s="443"/>
      <c r="E388" s="443"/>
      <c r="F388" s="443"/>
      <c r="G388" s="443"/>
      <c r="H388" s="443"/>
      <c r="I388" s="443"/>
    </row>
    <row r="389" spans="2:9" x14ac:dyDescent="0.2">
      <c r="B389" s="446"/>
      <c r="C389" s="443"/>
      <c r="D389" s="443"/>
      <c r="E389" s="443"/>
      <c r="F389" s="443"/>
      <c r="G389" s="443"/>
      <c r="H389" s="443"/>
      <c r="I389" s="443"/>
    </row>
    <row r="390" spans="2:9" x14ac:dyDescent="0.2">
      <c r="B390" s="446"/>
      <c r="C390" s="443"/>
      <c r="D390" s="443"/>
      <c r="E390" s="443"/>
      <c r="F390" s="443"/>
      <c r="G390" s="443"/>
      <c r="H390" s="443"/>
      <c r="I390" s="443"/>
    </row>
    <row r="391" spans="2:9" x14ac:dyDescent="0.2">
      <c r="B391" s="446"/>
      <c r="C391" s="443"/>
      <c r="D391" s="443"/>
      <c r="E391" s="443"/>
      <c r="F391" s="443"/>
      <c r="G391" s="443"/>
      <c r="H391" s="443"/>
      <c r="I391" s="443"/>
    </row>
    <row r="392" spans="2:9" x14ac:dyDescent="0.2">
      <c r="B392" s="446"/>
      <c r="C392" s="443"/>
      <c r="D392" s="443"/>
      <c r="E392" s="443"/>
      <c r="F392" s="443"/>
      <c r="G392" s="443"/>
      <c r="H392" s="443"/>
      <c r="I392" s="443"/>
    </row>
    <row r="393" spans="2:9" x14ac:dyDescent="0.2">
      <c r="B393" s="446"/>
      <c r="C393" s="443"/>
      <c r="D393" s="443"/>
      <c r="E393" s="443"/>
      <c r="F393" s="443"/>
      <c r="G393" s="443"/>
      <c r="H393" s="443"/>
      <c r="I393" s="443"/>
    </row>
    <row r="394" spans="2:9" x14ac:dyDescent="0.2">
      <c r="B394" s="446"/>
      <c r="C394" s="443"/>
      <c r="D394" s="443"/>
      <c r="E394" s="443"/>
      <c r="F394" s="443"/>
      <c r="G394" s="443"/>
      <c r="H394" s="443"/>
      <c r="I394" s="443"/>
    </row>
    <row r="395" spans="2:9" x14ac:dyDescent="0.2">
      <c r="B395" s="446"/>
      <c r="C395" s="443"/>
      <c r="D395" s="443"/>
      <c r="E395" s="443"/>
      <c r="F395" s="443"/>
      <c r="G395" s="443"/>
      <c r="H395" s="443"/>
      <c r="I395" s="443"/>
    </row>
    <row r="396" spans="2:9" x14ac:dyDescent="0.2">
      <c r="B396" s="446"/>
      <c r="C396" s="443"/>
      <c r="D396" s="443"/>
      <c r="E396" s="443"/>
      <c r="F396" s="443"/>
      <c r="G396" s="443"/>
      <c r="H396" s="443"/>
      <c r="I396" s="443"/>
    </row>
    <row r="397" spans="2:9" x14ac:dyDescent="0.2">
      <c r="B397" s="446"/>
      <c r="C397" s="443"/>
      <c r="D397" s="443"/>
      <c r="E397" s="443"/>
      <c r="F397" s="443"/>
      <c r="G397" s="443"/>
      <c r="H397" s="443"/>
      <c r="I397" s="443"/>
    </row>
    <row r="398" spans="2:9" x14ac:dyDescent="0.2">
      <c r="B398" s="446"/>
      <c r="C398" s="443"/>
      <c r="D398" s="443"/>
      <c r="E398" s="443"/>
      <c r="F398" s="443"/>
      <c r="G398" s="443"/>
      <c r="H398" s="443"/>
      <c r="I398" s="443"/>
    </row>
    <row r="399" spans="2:9" x14ac:dyDescent="0.2">
      <c r="B399" s="446"/>
      <c r="C399" s="443"/>
      <c r="D399" s="443"/>
      <c r="E399" s="443"/>
      <c r="F399" s="443"/>
      <c r="G399" s="443"/>
      <c r="H399" s="443"/>
      <c r="I399" s="443"/>
    </row>
    <row r="400" spans="2:9" x14ac:dyDescent="0.2">
      <c r="B400" s="446"/>
      <c r="C400" s="443"/>
      <c r="D400" s="443"/>
      <c r="E400" s="443"/>
      <c r="F400" s="443"/>
      <c r="G400" s="443"/>
      <c r="H400" s="443"/>
      <c r="I400" s="443"/>
    </row>
    <row r="401" spans="2:9" x14ac:dyDescent="0.2">
      <c r="B401" s="446"/>
      <c r="C401" s="443"/>
      <c r="D401" s="443"/>
      <c r="E401" s="443"/>
      <c r="F401" s="443"/>
      <c r="G401" s="443"/>
      <c r="H401" s="443"/>
      <c r="I401" s="443"/>
    </row>
    <row r="402" spans="2:9" x14ac:dyDescent="0.2">
      <c r="B402" s="446"/>
      <c r="C402" s="443"/>
      <c r="D402" s="443"/>
      <c r="E402" s="443"/>
      <c r="F402" s="443"/>
      <c r="G402" s="443"/>
      <c r="H402" s="443"/>
      <c r="I402" s="443"/>
    </row>
    <row r="403" spans="2:9" x14ac:dyDescent="0.2">
      <c r="B403" s="446"/>
      <c r="C403" s="443"/>
      <c r="D403" s="443"/>
      <c r="E403" s="443"/>
      <c r="F403" s="443"/>
      <c r="G403" s="443"/>
      <c r="H403" s="443"/>
      <c r="I403" s="443"/>
    </row>
    <row r="404" spans="2:9" x14ac:dyDescent="0.2">
      <c r="B404" s="446"/>
      <c r="C404" s="443"/>
      <c r="D404" s="443"/>
      <c r="E404" s="443"/>
      <c r="F404" s="443"/>
      <c r="G404" s="443"/>
      <c r="H404" s="443"/>
      <c r="I404" s="443"/>
    </row>
    <row r="405" spans="2:9" x14ac:dyDescent="0.2">
      <c r="B405" s="446"/>
      <c r="C405" s="443"/>
      <c r="D405" s="443"/>
      <c r="E405" s="443"/>
      <c r="F405" s="443"/>
      <c r="G405" s="443"/>
      <c r="H405" s="443"/>
      <c r="I405" s="443"/>
    </row>
    <row r="406" spans="2:9" x14ac:dyDescent="0.2">
      <c r="B406" s="446"/>
      <c r="C406" s="443"/>
      <c r="D406" s="443"/>
      <c r="E406" s="443"/>
      <c r="F406" s="443"/>
      <c r="G406" s="443"/>
      <c r="H406" s="443"/>
      <c r="I406" s="443"/>
    </row>
    <row r="407" spans="2:9" x14ac:dyDescent="0.2">
      <c r="B407" s="446"/>
      <c r="C407" s="443"/>
      <c r="D407" s="443"/>
      <c r="E407" s="443"/>
      <c r="F407" s="443"/>
      <c r="G407" s="443"/>
      <c r="H407" s="443"/>
      <c r="I407" s="443"/>
    </row>
    <row r="408" spans="2:9" x14ac:dyDescent="0.2">
      <c r="B408" s="446"/>
      <c r="C408" s="443"/>
      <c r="D408" s="443"/>
      <c r="E408" s="443"/>
      <c r="F408" s="443"/>
      <c r="G408" s="443"/>
      <c r="H408" s="443"/>
      <c r="I408" s="443"/>
    </row>
    <row r="409" spans="2:9" x14ac:dyDescent="0.2">
      <c r="B409" s="446"/>
      <c r="C409" s="443"/>
      <c r="D409" s="443"/>
      <c r="E409" s="443"/>
      <c r="F409" s="443"/>
      <c r="G409" s="443"/>
      <c r="H409" s="443"/>
      <c r="I409" s="443"/>
    </row>
    <row r="410" spans="2:9" x14ac:dyDescent="0.2">
      <c r="B410" s="446"/>
      <c r="C410" s="443"/>
      <c r="D410" s="443"/>
      <c r="E410" s="443"/>
      <c r="F410" s="443"/>
      <c r="G410" s="443"/>
      <c r="H410" s="443"/>
      <c r="I410" s="443"/>
    </row>
    <row r="411" spans="2:9" x14ac:dyDescent="0.2">
      <c r="B411" s="446"/>
      <c r="C411" s="443"/>
      <c r="D411" s="443"/>
      <c r="E411" s="443"/>
      <c r="F411" s="443"/>
      <c r="G411" s="443"/>
      <c r="H411" s="443"/>
      <c r="I411" s="443"/>
    </row>
    <row r="412" spans="2:9" x14ac:dyDescent="0.2">
      <c r="B412" s="446"/>
      <c r="C412" s="443"/>
      <c r="D412" s="443"/>
      <c r="E412" s="443"/>
      <c r="F412" s="443"/>
      <c r="G412" s="443"/>
      <c r="H412" s="443"/>
      <c r="I412" s="443"/>
    </row>
    <row r="413" spans="2:9" x14ac:dyDescent="0.2">
      <c r="B413" s="446"/>
      <c r="C413" s="443"/>
      <c r="D413" s="443"/>
      <c r="E413" s="443"/>
      <c r="F413" s="443"/>
      <c r="G413" s="443"/>
      <c r="H413" s="443"/>
      <c r="I413" s="443"/>
    </row>
    <row r="414" spans="2:9" x14ac:dyDescent="0.2">
      <c r="B414" s="446"/>
      <c r="C414" s="443"/>
      <c r="D414" s="443"/>
      <c r="E414" s="443"/>
      <c r="F414" s="443"/>
      <c r="G414" s="443"/>
      <c r="H414" s="443"/>
      <c r="I414" s="443"/>
    </row>
    <row r="415" spans="2:9" x14ac:dyDescent="0.2">
      <c r="B415" s="446"/>
      <c r="C415" s="443"/>
      <c r="D415" s="443"/>
      <c r="E415" s="443"/>
      <c r="F415" s="443"/>
      <c r="G415" s="443"/>
      <c r="H415" s="443"/>
      <c r="I415" s="443"/>
    </row>
    <row r="416" spans="2:9" x14ac:dyDescent="0.2">
      <c r="B416" s="446"/>
      <c r="C416" s="443"/>
      <c r="D416" s="443"/>
      <c r="E416" s="443"/>
      <c r="F416" s="443"/>
      <c r="G416" s="443"/>
      <c r="H416" s="443"/>
      <c r="I416" s="443"/>
    </row>
    <row r="417" spans="1:9" x14ac:dyDescent="0.2">
      <c r="B417" s="446"/>
      <c r="C417" s="443"/>
      <c r="D417" s="443"/>
      <c r="E417" s="443"/>
      <c r="F417" s="443"/>
      <c r="G417" s="443"/>
      <c r="H417" s="443"/>
      <c r="I417" s="443"/>
    </row>
    <row r="418" spans="1:9" x14ac:dyDescent="0.2">
      <c r="A418" s="443"/>
      <c r="B418" s="443"/>
      <c r="C418" s="443"/>
      <c r="D418" s="443"/>
      <c r="E418" s="443"/>
      <c r="F418" s="443"/>
      <c r="G418" s="443"/>
      <c r="H418" s="443"/>
      <c r="I418" s="443"/>
    </row>
    <row r="419" spans="1:9" x14ac:dyDescent="0.2">
      <c r="A419" s="443"/>
      <c r="B419" s="443"/>
      <c r="C419" s="443"/>
      <c r="D419" s="443"/>
      <c r="E419" s="443"/>
      <c r="F419" s="443"/>
      <c r="G419" s="443"/>
      <c r="H419" s="443"/>
      <c r="I419" s="443"/>
    </row>
    <row r="420" spans="1:9" x14ac:dyDescent="0.2">
      <c r="A420" s="443"/>
      <c r="B420" s="443"/>
      <c r="C420" s="443"/>
      <c r="D420" s="443"/>
      <c r="E420" s="443"/>
      <c r="F420" s="443"/>
      <c r="G420" s="443"/>
      <c r="H420" s="443"/>
      <c r="I420" s="443"/>
    </row>
    <row r="421" spans="1:9" x14ac:dyDescent="0.2">
      <c r="A421" s="443"/>
      <c r="B421" s="443"/>
      <c r="C421" s="443"/>
      <c r="D421" s="443"/>
      <c r="E421" s="443"/>
      <c r="F421" s="443"/>
      <c r="G421" s="443"/>
      <c r="H421" s="443"/>
      <c r="I421" s="443"/>
    </row>
    <row r="422" spans="1:9" x14ac:dyDescent="0.2">
      <c r="A422" s="443"/>
      <c r="B422" s="443"/>
      <c r="C422" s="443"/>
      <c r="D422" s="443"/>
      <c r="E422" s="443"/>
      <c r="F422" s="443"/>
      <c r="G422" s="443"/>
      <c r="H422" s="443"/>
      <c r="I422" s="443"/>
    </row>
    <row r="423" spans="1:9" x14ac:dyDescent="0.2">
      <c r="A423" s="443"/>
      <c r="B423" s="443"/>
      <c r="C423" s="443"/>
      <c r="D423" s="443"/>
      <c r="E423" s="443"/>
      <c r="F423" s="443"/>
      <c r="G423" s="443"/>
      <c r="H423" s="443"/>
      <c r="I423" s="443"/>
    </row>
    <row r="424" spans="1:9" x14ac:dyDescent="0.2">
      <c r="A424" s="443"/>
      <c r="B424" s="443"/>
      <c r="C424" s="443"/>
      <c r="D424" s="443"/>
      <c r="E424" s="443"/>
      <c r="F424" s="443"/>
      <c r="G424" s="443"/>
      <c r="H424" s="443"/>
      <c r="I424" s="443"/>
    </row>
    <row r="425" spans="1:9" x14ac:dyDescent="0.2">
      <c r="A425" s="443"/>
      <c r="B425" s="443"/>
      <c r="C425" s="443"/>
      <c r="D425" s="443"/>
      <c r="E425" s="443"/>
      <c r="F425" s="443"/>
      <c r="G425" s="443"/>
      <c r="H425" s="443"/>
      <c r="I425" s="443"/>
    </row>
    <row r="426" spans="1:9" x14ac:dyDescent="0.2">
      <c r="A426" s="443"/>
      <c r="B426" s="443"/>
      <c r="C426" s="443"/>
      <c r="D426" s="443"/>
      <c r="E426" s="443"/>
      <c r="F426" s="443"/>
      <c r="G426" s="443"/>
      <c r="H426" s="443"/>
      <c r="I426" s="443"/>
    </row>
    <row r="427" spans="1:9" x14ac:dyDescent="0.2">
      <c r="A427" s="443"/>
      <c r="B427" s="443"/>
      <c r="C427" s="443"/>
      <c r="D427" s="443"/>
      <c r="E427" s="443"/>
      <c r="F427" s="443"/>
      <c r="G427" s="443"/>
      <c r="H427" s="443"/>
      <c r="I427" s="443"/>
    </row>
    <row r="428" spans="1:9" x14ac:dyDescent="0.2">
      <c r="A428" s="443"/>
      <c r="B428" s="443"/>
      <c r="C428" s="443"/>
      <c r="D428" s="443"/>
      <c r="E428" s="443"/>
      <c r="F428" s="443"/>
      <c r="G428" s="443"/>
      <c r="H428" s="443"/>
      <c r="I428" s="443"/>
    </row>
    <row r="429" spans="1:9" x14ac:dyDescent="0.2">
      <c r="A429" s="443"/>
      <c r="B429" s="443"/>
      <c r="C429" s="443"/>
      <c r="D429" s="443"/>
      <c r="E429" s="443"/>
      <c r="F429" s="443"/>
      <c r="G429" s="443"/>
      <c r="H429" s="443"/>
      <c r="I429" s="443"/>
    </row>
    <row r="430" spans="1:9" x14ac:dyDescent="0.2">
      <c r="A430" s="443"/>
      <c r="B430" s="443"/>
      <c r="C430" s="443"/>
      <c r="D430" s="443"/>
      <c r="E430" s="443"/>
      <c r="F430" s="443"/>
      <c r="G430" s="443"/>
      <c r="H430" s="443"/>
      <c r="I430" s="443"/>
    </row>
    <row r="431" spans="1:9" x14ac:dyDescent="0.2">
      <c r="A431" s="443"/>
      <c r="B431" s="443"/>
      <c r="C431" s="443"/>
      <c r="D431" s="443"/>
      <c r="E431" s="443"/>
      <c r="F431" s="443"/>
      <c r="G431" s="443"/>
      <c r="H431" s="443"/>
      <c r="I431" s="443"/>
    </row>
    <row r="432" spans="1:9" x14ac:dyDescent="0.2">
      <c r="A432" s="443"/>
      <c r="B432" s="443"/>
      <c r="C432" s="443"/>
      <c r="D432" s="443"/>
      <c r="E432" s="443"/>
      <c r="F432" s="443"/>
      <c r="G432" s="443"/>
      <c r="H432" s="443"/>
      <c r="I432" s="443"/>
    </row>
    <row r="433" spans="1:9" x14ac:dyDescent="0.2">
      <c r="A433" s="443"/>
      <c r="B433" s="443"/>
      <c r="C433" s="443"/>
      <c r="D433" s="443"/>
      <c r="E433" s="443"/>
      <c r="F433" s="443"/>
      <c r="G433" s="443"/>
      <c r="H433" s="443"/>
      <c r="I433" s="443"/>
    </row>
    <row r="434" spans="1:9" x14ac:dyDescent="0.2">
      <c r="A434" s="443"/>
      <c r="B434" s="443"/>
      <c r="C434" s="443"/>
      <c r="D434" s="443"/>
      <c r="E434" s="443"/>
      <c r="F434" s="443"/>
      <c r="G434" s="443"/>
      <c r="H434" s="443"/>
      <c r="I434" s="443"/>
    </row>
    <row r="435" spans="1:9" x14ac:dyDescent="0.2">
      <c r="A435" s="443"/>
      <c r="B435" s="443"/>
      <c r="C435" s="443"/>
      <c r="D435" s="443"/>
      <c r="E435" s="443"/>
      <c r="F435" s="443"/>
      <c r="G435" s="443"/>
      <c r="H435" s="443"/>
      <c r="I435" s="443"/>
    </row>
    <row r="436" spans="1:9" x14ac:dyDescent="0.2">
      <c r="A436" s="443"/>
      <c r="B436" s="443"/>
      <c r="C436" s="443"/>
      <c r="D436" s="443"/>
      <c r="E436" s="443"/>
      <c r="F436" s="443"/>
      <c r="G436" s="443"/>
      <c r="H436" s="443"/>
      <c r="I436" s="443"/>
    </row>
    <row r="437" spans="1:9" x14ac:dyDescent="0.2">
      <c r="A437" s="443"/>
      <c r="B437" s="443"/>
      <c r="C437" s="443"/>
      <c r="D437" s="443"/>
      <c r="E437" s="443"/>
      <c r="F437" s="443"/>
      <c r="G437" s="443"/>
      <c r="H437" s="443"/>
      <c r="I437" s="443"/>
    </row>
    <row r="438" spans="1:9" x14ac:dyDescent="0.2">
      <c r="A438" s="443"/>
      <c r="B438" s="443"/>
      <c r="C438" s="443"/>
      <c r="D438" s="443"/>
      <c r="E438" s="443"/>
      <c r="F438" s="443"/>
      <c r="G438" s="443"/>
      <c r="H438" s="443"/>
      <c r="I438" s="443"/>
    </row>
    <row r="439" spans="1:9" x14ac:dyDescent="0.2">
      <c r="A439" s="443"/>
      <c r="B439" s="443"/>
      <c r="C439" s="443"/>
      <c r="D439" s="443"/>
      <c r="E439" s="443"/>
      <c r="F439" s="443"/>
      <c r="G439" s="443"/>
      <c r="H439" s="443"/>
      <c r="I439" s="443"/>
    </row>
    <row r="440" spans="1:9" x14ac:dyDescent="0.2">
      <c r="A440" s="443"/>
      <c r="B440" s="443"/>
      <c r="C440" s="443"/>
      <c r="D440" s="443"/>
      <c r="E440" s="443"/>
      <c r="F440" s="443"/>
      <c r="G440" s="443"/>
      <c r="H440" s="443"/>
      <c r="I440" s="443"/>
    </row>
    <row r="441" spans="1:9" x14ac:dyDescent="0.2">
      <c r="A441" s="443"/>
      <c r="B441" s="443"/>
      <c r="C441" s="443"/>
      <c r="D441" s="443"/>
      <c r="E441" s="443"/>
      <c r="F441" s="443"/>
      <c r="G441" s="443"/>
      <c r="H441" s="443"/>
      <c r="I441" s="443"/>
    </row>
    <row r="442" spans="1:9" x14ac:dyDescent="0.2">
      <c r="A442" s="443"/>
      <c r="B442" s="443"/>
      <c r="C442" s="443"/>
      <c r="D442" s="443"/>
      <c r="E442" s="443"/>
      <c r="F442" s="443"/>
      <c r="G442" s="443"/>
      <c r="H442" s="443"/>
      <c r="I442" s="443"/>
    </row>
    <row r="443" spans="1:9" x14ac:dyDescent="0.2">
      <c r="A443" s="443"/>
      <c r="B443" s="443"/>
      <c r="C443" s="443"/>
      <c r="D443" s="443"/>
      <c r="E443" s="443"/>
      <c r="F443" s="443"/>
      <c r="G443" s="443"/>
      <c r="H443" s="443"/>
      <c r="I443" s="443"/>
    </row>
    <row r="444" spans="1:9" x14ac:dyDescent="0.2">
      <c r="A444" s="443"/>
      <c r="B444" s="443"/>
      <c r="C444" s="443"/>
      <c r="D444" s="443"/>
      <c r="E444" s="443"/>
      <c r="F444" s="443"/>
      <c r="G444" s="443"/>
      <c r="H444" s="443"/>
      <c r="I444" s="443"/>
    </row>
    <row r="445" spans="1:9" x14ac:dyDescent="0.2">
      <c r="A445" s="443"/>
      <c r="B445" s="443"/>
      <c r="C445" s="443"/>
      <c r="D445" s="443"/>
      <c r="E445" s="443"/>
      <c r="F445" s="443"/>
      <c r="G445" s="443"/>
      <c r="H445" s="443"/>
      <c r="I445" s="443"/>
    </row>
    <row r="446" spans="1:9" x14ac:dyDescent="0.2">
      <c r="A446" s="443"/>
      <c r="B446" s="443"/>
      <c r="C446" s="443"/>
      <c r="D446" s="443"/>
      <c r="E446" s="443"/>
      <c r="F446" s="443"/>
      <c r="G446" s="443"/>
      <c r="H446" s="443"/>
      <c r="I446" s="443"/>
    </row>
    <row r="447" spans="1:9" x14ac:dyDescent="0.2">
      <c r="A447" s="443"/>
      <c r="B447" s="443"/>
      <c r="C447" s="443"/>
      <c r="D447" s="443"/>
      <c r="E447" s="443"/>
      <c r="F447" s="443"/>
      <c r="G447" s="443"/>
      <c r="H447" s="443"/>
      <c r="I447" s="443"/>
    </row>
    <row r="448" spans="1:9" x14ac:dyDescent="0.2">
      <c r="A448" s="443"/>
      <c r="B448" s="443"/>
      <c r="C448" s="443"/>
      <c r="D448" s="443"/>
      <c r="E448" s="443"/>
      <c r="F448" s="443"/>
      <c r="G448" s="443"/>
      <c r="H448" s="443"/>
      <c r="I448" s="443"/>
    </row>
    <row r="449" spans="1:9" x14ac:dyDescent="0.2">
      <c r="A449" s="443"/>
      <c r="B449" s="443"/>
      <c r="C449" s="443"/>
      <c r="D449" s="443"/>
      <c r="E449" s="443"/>
      <c r="F449" s="443"/>
      <c r="G449" s="443"/>
      <c r="H449" s="443"/>
      <c r="I449" s="443"/>
    </row>
    <row r="450" spans="1:9" x14ac:dyDescent="0.2">
      <c r="A450" s="443"/>
      <c r="B450" s="443"/>
      <c r="C450" s="443"/>
      <c r="D450" s="443"/>
      <c r="E450" s="443"/>
      <c r="F450" s="443"/>
      <c r="G450" s="443"/>
      <c r="H450" s="443"/>
      <c r="I450" s="443"/>
    </row>
    <row r="451" spans="1:9" x14ac:dyDescent="0.2">
      <c r="A451" s="443"/>
      <c r="B451" s="443"/>
      <c r="C451" s="443"/>
      <c r="D451" s="443"/>
      <c r="E451" s="443"/>
      <c r="F451" s="443"/>
      <c r="G451" s="443"/>
      <c r="H451" s="443"/>
      <c r="I451" s="443"/>
    </row>
    <row r="452" spans="1:9" x14ac:dyDescent="0.2">
      <c r="A452" s="443"/>
      <c r="B452" s="443"/>
      <c r="C452" s="443"/>
      <c r="D452" s="443"/>
      <c r="E452" s="443"/>
      <c r="F452" s="443"/>
      <c r="G452" s="443"/>
      <c r="H452" s="443"/>
      <c r="I452" s="443"/>
    </row>
    <row r="453" spans="1:9" x14ac:dyDescent="0.2">
      <c r="A453" s="443"/>
      <c r="B453" s="443"/>
      <c r="C453" s="443"/>
      <c r="D453" s="443"/>
      <c r="E453" s="443"/>
      <c r="F453" s="443"/>
      <c r="G453" s="443"/>
      <c r="H453" s="443"/>
      <c r="I453" s="443"/>
    </row>
    <row r="454" spans="1:9" x14ac:dyDescent="0.2">
      <c r="A454" s="443"/>
      <c r="B454" s="443"/>
      <c r="C454" s="443"/>
      <c r="D454" s="443"/>
      <c r="E454" s="443"/>
      <c r="F454" s="443"/>
      <c r="G454" s="443"/>
      <c r="H454" s="443"/>
      <c r="I454" s="443"/>
    </row>
    <row r="455" spans="1:9" x14ac:dyDescent="0.2">
      <c r="A455" s="443"/>
      <c r="B455" s="443"/>
      <c r="C455" s="443"/>
      <c r="D455" s="443"/>
      <c r="E455" s="443"/>
      <c r="F455" s="443"/>
      <c r="G455" s="443"/>
      <c r="H455" s="443"/>
      <c r="I455" s="443"/>
    </row>
    <row r="456" spans="1:9" x14ac:dyDescent="0.2">
      <c r="A456" s="443"/>
      <c r="B456" s="443"/>
      <c r="C456" s="443"/>
      <c r="D456" s="443"/>
      <c r="E456" s="443"/>
      <c r="F456" s="443"/>
      <c r="G456" s="443"/>
      <c r="H456" s="443"/>
      <c r="I456" s="443"/>
    </row>
    <row r="457" spans="1:9" x14ac:dyDescent="0.2">
      <c r="A457" s="443"/>
      <c r="B457" s="443"/>
      <c r="C457" s="443"/>
      <c r="D457" s="443"/>
      <c r="E457" s="443"/>
      <c r="F457" s="443"/>
      <c r="G457" s="443"/>
      <c r="H457" s="443"/>
      <c r="I457" s="443"/>
    </row>
    <row r="458" spans="1:9" x14ac:dyDescent="0.2">
      <c r="A458" s="443"/>
      <c r="B458" s="443"/>
      <c r="C458" s="443"/>
      <c r="D458" s="443"/>
      <c r="E458" s="443"/>
      <c r="F458" s="443"/>
      <c r="G458" s="443"/>
      <c r="H458" s="443"/>
      <c r="I458" s="443"/>
    </row>
    <row r="459" spans="1:9" x14ac:dyDescent="0.2">
      <c r="A459" s="443"/>
      <c r="B459" s="443"/>
      <c r="C459" s="443"/>
      <c r="D459" s="443"/>
      <c r="E459" s="443"/>
      <c r="F459" s="443"/>
      <c r="G459" s="443"/>
      <c r="H459" s="443"/>
      <c r="I459" s="443"/>
    </row>
    <row r="460" spans="1:9" x14ac:dyDescent="0.2">
      <c r="A460" s="443"/>
      <c r="B460" s="443"/>
      <c r="C460" s="443"/>
      <c r="D460" s="443"/>
      <c r="E460" s="443"/>
      <c r="F460" s="443"/>
      <c r="G460" s="443"/>
      <c r="H460" s="443"/>
      <c r="I460" s="443"/>
    </row>
    <row r="461" spans="1:9" x14ac:dyDescent="0.2">
      <c r="A461" s="443"/>
      <c r="B461" s="443"/>
      <c r="C461" s="443"/>
      <c r="D461" s="443"/>
      <c r="E461" s="443"/>
      <c r="F461" s="443"/>
      <c r="G461" s="443"/>
      <c r="H461" s="443"/>
      <c r="I461" s="443"/>
    </row>
    <row r="462" spans="1:9" x14ac:dyDescent="0.2">
      <c r="A462" s="443"/>
      <c r="B462" s="443"/>
      <c r="C462" s="443"/>
      <c r="D462" s="443"/>
      <c r="E462" s="443"/>
      <c r="F462" s="443"/>
      <c r="G462" s="443"/>
      <c r="H462" s="443"/>
      <c r="I462" s="443"/>
    </row>
    <row r="463" spans="1:9" x14ac:dyDescent="0.2">
      <c r="A463" s="443"/>
      <c r="B463" s="443"/>
      <c r="C463" s="443"/>
      <c r="D463" s="443"/>
      <c r="E463" s="443"/>
      <c r="F463" s="443"/>
      <c r="G463" s="443"/>
      <c r="H463" s="443"/>
      <c r="I463" s="443"/>
    </row>
    <row r="464" spans="1:9" x14ac:dyDescent="0.2">
      <c r="A464" s="443"/>
      <c r="B464" s="443"/>
      <c r="C464" s="443"/>
      <c r="D464" s="443"/>
      <c r="E464" s="443"/>
      <c r="F464" s="443"/>
      <c r="G464" s="443"/>
      <c r="H464" s="443"/>
      <c r="I464" s="443"/>
    </row>
    <row r="465" spans="1:9" x14ac:dyDescent="0.2">
      <c r="A465" s="443"/>
      <c r="B465" s="443"/>
      <c r="C465" s="443"/>
      <c r="D465" s="443"/>
      <c r="E465" s="443"/>
      <c r="F465" s="443"/>
      <c r="G465" s="443"/>
      <c r="H465" s="443"/>
      <c r="I465" s="443"/>
    </row>
    <row r="466" spans="1:9" x14ac:dyDescent="0.2">
      <c r="A466" s="443"/>
      <c r="B466" s="443"/>
      <c r="C466" s="443"/>
      <c r="D466" s="443"/>
      <c r="E466" s="443"/>
      <c r="F466" s="443"/>
      <c r="G466" s="443"/>
      <c r="H466" s="443"/>
      <c r="I466" s="443"/>
    </row>
    <row r="467" spans="1:9" x14ac:dyDescent="0.2">
      <c r="A467" s="443"/>
      <c r="B467" s="443"/>
      <c r="C467" s="443"/>
      <c r="D467" s="443"/>
      <c r="E467" s="443"/>
      <c r="F467" s="443"/>
      <c r="G467" s="443"/>
      <c r="H467" s="443"/>
      <c r="I467" s="443"/>
    </row>
    <row r="468" spans="1:9" x14ac:dyDescent="0.2">
      <c r="A468" s="443"/>
      <c r="B468" s="443"/>
      <c r="C468" s="443"/>
      <c r="D468" s="443"/>
      <c r="E468" s="443"/>
      <c r="F468" s="443"/>
      <c r="G468" s="443"/>
      <c r="H468" s="443"/>
      <c r="I468" s="443"/>
    </row>
    <row r="469" spans="1:9" x14ac:dyDescent="0.2">
      <c r="A469" s="443"/>
      <c r="B469" s="443"/>
      <c r="C469" s="443"/>
      <c r="D469" s="443"/>
      <c r="E469" s="443"/>
      <c r="F469" s="443"/>
      <c r="G469" s="443"/>
      <c r="H469" s="443"/>
      <c r="I469" s="443"/>
    </row>
    <row r="470" spans="1:9" x14ac:dyDescent="0.2">
      <c r="A470" s="443"/>
      <c r="B470" s="443"/>
      <c r="C470" s="443"/>
      <c r="D470" s="443"/>
      <c r="E470" s="443"/>
      <c r="F470" s="443"/>
      <c r="G470" s="443"/>
      <c r="H470" s="443"/>
      <c r="I470" s="443"/>
    </row>
    <row r="471" spans="1:9" x14ac:dyDescent="0.2">
      <c r="A471" s="443"/>
      <c r="B471" s="443"/>
      <c r="C471" s="443"/>
      <c r="D471" s="443"/>
      <c r="E471" s="443"/>
      <c r="F471" s="443"/>
      <c r="G471" s="443"/>
      <c r="H471" s="443"/>
      <c r="I471" s="443"/>
    </row>
    <row r="472" spans="1:9" x14ac:dyDescent="0.2">
      <c r="A472" s="443"/>
      <c r="B472" s="443"/>
      <c r="C472" s="443"/>
      <c r="D472" s="443"/>
      <c r="E472" s="443"/>
      <c r="F472" s="443"/>
      <c r="G472" s="443"/>
      <c r="H472" s="443"/>
      <c r="I472" s="443"/>
    </row>
    <row r="473" spans="1:9" x14ac:dyDescent="0.2">
      <c r="A473" s="443"/>
      <c r="B473" s="443"/>
      <c r="C473" s="443"/>
      <c r="D473" s="443"/>
      <c r="E473" s="443"/>
      <c r="F473" s="443"/>
      <c r="G473" s="443"/>
      <c r="H473" s="443"/>
      <c r="I473" s="443"/>
    </row>
    <row r="474" spans="1:9" x14ac:dyDescent="0.2">
      <c r="A474" s="443"/>
      <c r="B474" s="443"/>
      <c r="C474" s="443"/>
      <c r="D474" s="443"/>
      <c r="E474" s="443"/>
      <c r="F474" s="443"/>
      <c r="G474" s="443"/>
      <c r="H474" s="443"/>
      <c r="I474" s="443"/>
    </row>
    <row r="475" spans="1:9" x14ac:dyDescent="0.2">
      <c r="A475" s="443"/>
      <c r="B475" s="443"/>
      <c r="C475" s="443"/>
      <c r="D475" s="443"/>
      <c r="E475" s="443"/>
      <c r="F475" s="443"/>
      <c r="G475" s="443"/>
      <c r="H475" s="443"/>
      <c r="I475" s="443"/>
    </row>
    <row r="476" spans="1:9" x14ac:dyDescent="0.2">
      <c r="A476" s="443"/>
      <c r="B476" s="443"/>
      <c r="C476" s="443"/>
      <c r="D476" s="443"/>
      <c r="E476" s="443"/>
      <c r="F476" s="443"/>
      <c r="G476" s="443"/>
      <c r="H476" s="443"/>
      <c r="I476" s="443"/>
    </row>
    <row r="477" spans="1:9" x14ac:dyDescent="0.2">
      <c r="A477" s="443"/>
      <c r="B477" s="443"/>
      <c r="C477" s="443"/>
      <c r="D477" s="443"/>
      <c r="E477" s="443"/>
      <c r="F477" s="443"/>
      <c r="G477" s="443"/>
      <c r="H477" s="443"/>
      <c r="I477" s="443"/>
    </row>
    <row r="478" spans="1:9" x14ac:dyDescent="0.2">
      <c r="A478" s="443"/>
      <c r="B478" s="443"/>
      <c r="C478" s="443"/>
      <c r="D478" s="443"/>
      <c r="E478" s="443"/>
      <c r="F478" s="443"/>
      <c r="G478" s="443"/>
      <c r="H478" s="443"/>
      <c r="I478" s="443"/>
    </row>
    <row r="479" spans="1:9" x14ac:dyDescent="0.2">
      <c r="A479" s="443"/>
      <c r="B479" s="443"/>
      <c r="C479" s="443"/>
      <c r="D479" s="443"/>
      <c r="E479" s="443"/>
      <c r="F479" s="443"/>
      <c r="G479" s="443"/>
      <c r="H479" s="443"/>
      <c r="I479" s="443"/>
    </row>
    <row r="480" spans="1:9" x14ac:dyDescent="0.2">
      <c r="A480" s="443"/>
      <c r="B480" s="443"/>
      <c r="C480" s="443"/>
      <c r="D480" s="443"/>
      <c r="E480" s="443"/>
      <c r="F480" s="443"/>
      <c r="G480" s="443"/>
      <c r="H480" s="443"/>
      <c r="I480" s="443"/>
    </row>
    <row r="481" spans="1:9" x14ac:dyDescent="0.2">
      <c r="A481" s="443"/>
      <c r="B481" s="443"/>
      <c r="C481" s="443"/>
      <c r="D481" s="443"/>
      <c r="E481" s="443"/>
      <c r="F481" s="443"/>
      <c r="G481" s="443"/>
      <c r="H481" s="443"/>
      <c r="I481" s="443"/>
    </row>
    <row r="482" spans="1:9" x14ac:dyDescent="0.2">
      <c r="A482" s="443"/>
      <c r="B482" s="443"/>
      <c r="C482" s="443"/>
      <c r="D482" s="443"/>
      <c r="E482" s="443"/>
      <c r="F482" s="443"/>
      <c r="G482" s="443"/>
      <c r="H482" s="443"/>
      <c r="I482" s="443"/>
    </row>
    <row r="483" spans="1:9" x14ac:dyDescent="0.2">
      <c r="A483" s="443"/>
      <c r="B483" s="443"/>
      <c r="C483" s="443"/>
      <c r="D483" s="443"/>
      <c r="E483" s="443"/>
      <c r="F483" s="443"/>
      <c r="G483" s="443"/>
      <c r="H483" s="443"/>
      <c r="I483" s="443"/>
    </row>
    <row r="484" spans="1:9" x14ac:dyDescent="0.2">
      <c r="A484" s="443"/>
      <c r="B484" s="443"/>
      <c r="C484" s="443"/>
      <c r="D484" s="443"/>
      <c r="E484" s="443"/>
      <c r="F484" s="443"/>
      <c r="G484" s="443"/>
      <c r="H484" s="443"/>
      <c r="I484" s="443"/>
    </row>
    <row r="485" spans="1:9" x14ac:dyDescent="0.2">
      <c r="A485" s="443"/>
      <c r="B485" s="443"/>
      <c r="C485" s="443"/>
      <c r="D485" s="443"/>
      <c r="E485" s="443"/>
      <c r="F485" s="443"/>
      <c r="G485" s="443"/>
      <c r="H485" s="443"/>
      <c r="I485" s="443"/>
    </row>
    <row r="486" spans="1:9" x14ac:dyDescent="0.2">
      <c r="A486" s="443"/>
      <c r="B486" s="443"/>
      <c r="C486" s="443"/>
      <c r="D486" s="443"/>
      <c r="E486" s="443"/>
      <c r="F486" s="443"/>
      <c r="G486" s="443"/>
      <c r="H486" s="443"/>
      <c r="I486" s="443"/>
    </row>
    <row r="487" spans="1:9" x14ac:dyDescent="0.2">
      <c r="A487" s="443"/>
      <c r="B487" s="443"/>
      <c r="C487" s="443"/>
      <c r="D487" s="443"/>
      <c r="E487" s="443"/>
      <c r="F487" s="443"/>
      <c r="G487" s="443"/>
      <c r="H487" s="443"/>
      <c r="I487" s="443"/>
    </row>
    <row r="488" spans="1:9" x14ac:dyDescent="0.2">
      <c r="A488" s="443"/>
      <c r="B488" s="443"/>
      <c r="C488" s="443"/>
      <c r="D488" s="443"/>
      <c r="E488" s="443"/>
      <c r="F488" s="443"/>
      <c r="G488" s="443"/>
      <c r="H488" s="443"/>
      <c r="I488" s="443"/>
    </row>
    <row r="489" spans="1:9" x14ac:dyDescent="0.2">
      <c r="A489" s="443"/>
      <c r="B489" s="443"/>
      <c r="C489" s="443"/>
      <c r="D489" s="443"/>
      <c r="E489" s="443"/>
      <c r="F489" s="443"/>
      <c r="G489" s="443"/>
      <c r="H489" s="443"/>
      <c r="I489" s="443"/>
    </row>
    <row r="490" spans="1:9" x14ac:dyDescent="0.2">
      <c r="A490" s="443"/>
      <c r="B490" s="443"/>
      <c r="C490" s="443"/>
      <c r="D490" s="443"/>
      <c r="E490" s="443"/>
      <c r="F490" s="443"/>
      <c r="G490" s="443"/>
      <c r="H490" s="443"/>
      <c r="I490" s="443"/>
    </row>
    <row r="491" spans="1:9" x14ac:dyDescent="0.2">
      <c r="A491" s="443"/>
      <c r="B491" s="443"/>
      <c r="C491" s="443"/>
      <c r="D491" s="443"/>
      <c r="E491" s="443"/>
      <c r="F491" s="443"/>
      <c r="G491" s="443"/>
      <c r="H491" s="443"/>
      <c r="I491" s="443"/>
    </row>
    <row r="492" spans="1:9" x14ac:dyDescent="0.2">
      <c r="A492" s="443"/>
      <c r="B492" s="443"/>
      <c r="C492" s="443"/>
      <c r="D492" s="443"/>
      <c r="E492" s="443"/>
      <c r="F492" s="443"/>
      <c r="G492" s="443"/>
      <c r="H492" s="443"/>
      <c r="I492" s="443"/>
    </row>
    <row r="493" spans="1:9" x14ac:dyDescent="0.2">
      <c r="A493" s="443"/>
      <c r="B493" s="443"/>
      <c r="C493" s="443"/>
      <c r="D493" s="443"/>
      <c r="E493" s="443"/>
      <c r="F493" s="443"/>
      <c r="G493" s="443"/>
      <c r="H493" s="443"/>
      <c r="I493" s="443"/>
    </row>
    <row r="494" spans="1:9" x14ac:dyDescent="0.2">
      <c r="A494" s="443"/>
      <c r="B494" s="443"/>
      <c r="C494" s="443"/>
      <c r="D494" s="443"/>
      <c r="E494" s="443"/>
      <c r="F494" s="443"/>
      <c r="G494" s="443"/>
      <c r="H494" s="443"/>
      <c r="I494" s="443"/>
    </row>
    <row r="495" spans="1:9" x14ac:dyDescent="0.2">
      <c r="A495" s="443"/>
      <c r="B495" s="443"/>
      <c r="C495" s="443"/>
      <c r="D495" s="443"/>
      <c r="E495" s="443"/>
      <c r="F495" s="443"/>
      <c r="G495" s="443"/>
      <c r="H495" s="443"/>
      <c r="I495" s="443"/>
    </row>
    <row r="496" spans="1:9" x14ac:dyDescent="0.2">
      <c r="A496" s="443"/>
      <c r="B496" s="443"/>
      <c r="C496" s="443"/>
      <c r="D496" s="443"/>
      <c r="E496" s="443"/>
      <c r="F496" s="443"/>
      <c r="G496" s="443"/>
      <c r="H496" s="443"/>
      <c r="I496" s="443"/>
    </row>
    <row r="497" spans="1:9" x14ac:dyDescent="0.2">
      <c r="A497" s="443"/>
      <c r="B497" s="443"/>
      <c r="C497" s="443"/>
      <c r="D497" s="443"/>
      <c r="E497" s="443"/>
      <c r="F497" s="443"/>
      <c r="G497" s="443"/>
      <c r="H497" s="443"/>
      <c r="I497" s="443"/>
    </row>
    <row r="498" spans="1:9" x14ac:dyDescent="0.2">
      <c r="A498" s="443"/>
      <c r="B498" s="443"/>
      <c r="C498" s="443"/>
      <c r="D498" s="443"/>
      <c r="E498" s="443"/>
      <c r="F498" s="443"/>
      <c r="G498" s="443"/>
      <c r="H498" s="443"/>
      <c r="I498" s="443"/>
    </row>
    <row r="499" spans="1:9" x14ac:dyDescent="0.2">
      <c r="A499" s="443"/>
      <c r="B499" s="443"/>
      <c r="C499" s="443"/>
      <c r="D499" s="443"/>
      <c r="E499" s="443"/>
      <c r="F499" s="443"/>
      <c r="G499" s="443"/>
      <c r="H499" s="443"/>
      <c r="I499" s="443"/>
    </row>
    <row r="500" spans="1:9" x14ac:dyDescent="0.2">
      <c r="A500" s="443"/>
      <c r="B500" s="443"/>
      <c r="C500" s="443"/>
      <c r="D500" s="443"/>
      <c r="E500" s="443"/>
      <c r="F500" s="443"/>
      <c r="G500" s="443"/>
      <c r="H500" s="443"/>
      <c r="I500" s="443"/>
    </row>
    <row r="501" spans="1:9" x14ac:dyDescent="0.2">
      <c r="A501" s="443"/>
      <c r="B501" s="443"/>
      <c r="C501" s="443"/>
      <c r="D501" s="443"/>
      <c r="E501" s="443"/>
      <c r="F501" s="443"/>
      <c r="G501" s="443"/>
      <c r="H501" s="443"/>
      <c r="I501" s="443"/>
    </row>
    <row r="502" spans="1:9" x14ac:dyDescent="0.2">
      <c r="A502" s="443"/>
      <c r="B502" s="443"/>
      <c r="C502" s="443"/>
      <c r="D502" s="443"/>
      <c r="E502" s="443"/>
      <c r="F502" s="443"/>
      <c r="G502" s="443"/>
      <c r="H502" s="443"/>
      <c r="I502" s="443"/>
    </row>
    <row r="503" spans="1:9" x14ac:dyDescent="0.2">
      <c r="A503" s="443"/>
      <c r="B503" s="443"/>
      <c r="C503" s="443"/>
      <c r="D503" s="443"/>
      <c r="E503" s="443"/>
      <c r="F503" s="443"/>
      <c r="G503" s="443"/>
      <c r="H503" s="443"/>
      <c r="I503" s="443"/>
    </row>
    <row r="504" spans="1:9" x14ac:dyDescent="0.2">
      <c r="A504" s="443"/>
      <c r="B504" s="443"/>
      <c r="C504" s="443"/>
      <c r="D504" s="443"/>
      <c r="E504" s="443"/>
      <c r="F504" s="443"/>
      <c r="G504" s="443"/>
      <c r="H504" s="443"/>
      <c r="I504" s="443"/>
    </row>
    <row r="505" spans="1:9" x14ac:dyDescent="0.2">
      <c r="A505" s="443"/>
      <c r="B505" s="443"/>
      <c r="C505" s="443"/>
      <c r="D505" s="443"/>
      <c r="E505" s="443"/>
      <c r="F505" s="443"/>
      <c r="G505" s="443"/>
      <c r="H505" s="443"/>
      <c r="I505" s="443"/>
    </row>
    <row r="506" spans="1:9" x14ac:dyDescent="0.2">
      <c r="A506" s="443"/>
      <c r="B506" s="443"/>
      <c r="C506" s="443"/>
      <c r="D506" s="443"/>
      <c r="E506" s="443"/>
      <c r="F506" s="443"/>
      <c r="G506" s="443"/>
      <c r="H506" s="443"/>
      <c r="I506" s="443"/>
    </row>
    <row r="507" spans="1:9" x14ac:dyDescent="0.2">
      <c r="A507" s="443"/>
      <c r="B507" s="443"/>
      <c r="C507" s="443"/>
      <c r="D507" s="443"/>
      <c r="E507" s="443"/>
      <c r="F507" s="443"/>
      <c r="G507" s="443"/>
      <c r="H507" s="443"/>
      <c r="I507" s="443"/>
    </row>
    <row r="508" spans="1:9" x14ac:dyDescent="0.2">
      <c r="A508" s="443"/>
      <c r="B508" s="443"/>
      <c r="C508" s="443"/>
      <c r="D508" s="443"/>
      <c r="E508" s="443"/>
      <c r="F508" s="443"/>
      <c r="G508" s="443"/>
      <c r="H508" s="443"/>
      <c r="I508" s="443"/>
    </row>
    <row r="509" spans="1:9" x14ac:dyDescent="0.2">
      <c r="A509" s="443"/>
      <c r="B509" s="443"/>
      <c r="C509" s="443"/>
      <c r="D509" s="443"/>
      <c r="E509" s="443"/>
      <c r="F509" s="443"/>
      <c r="G509" s="443"/>
      <c r="H509" s="443"/>
      <c r="I509" s="443"/>
    </row>
    <row r="510" spans="1:9" x14ac:dyDescent="0.2">
      <c r="A510" s="443"/>
      <c r="B510" s="443"/>
      <c r="C510" s="443"/>
      <c r="D510" s="443"/>
      <c r="E510" s="443"/>
      <c r="F510" s="443"/>
      <c r="G510" s="443"/>
      <c r="H510" s="443"/>
      <c r="I510" s="443"/>
    </row>
    <row r="511" spans="1:9" x14ac:dyDescent="0.2">
      <c r="A511" s="443"/>
      <c r="B511" s="443"/>
      <c r="C511" s="443"/>
      <c r="D511" s="443"/>
      <c r="E511" s="443"/>
      <c r="F511" s="443"/>
      <c r="G511" s="443"/>
      <c r="H511" s="443"/>
      <c r="I511" s="443"/>
    </row>
    <row r="512" spans="1:9" x14ac:dyDescent="0.2">
      <c r="A512" s="443"/>
      <c r="B512" s="443"/>
      <c r="C512" s="443"/>
      <c r="D512" s="443"/>
      <c r="E512" s="443"/>
      <c r="F512" s="443"/>
      <c r="G512" s="443"/>
      <c r="H512" s="443"/>
      <c r="I512" s="443"/>
    </row>
    <row r="513" spans="1:9" x14ac:dyDescent="0.2">
      <c r="A513" s="443"/>
      <c r="B513" s="443"/>
      <c r="C513" s="443"/>
      <c r="D513" s="443"/>
      <c r="E513" s="443"/>
      <c r="F513" s="443"/>
      <c r="G513" s="443"/>
      <c r="H513" s="443"/>
      <c r="I513" s="443"/>
    </row>
    <row r="514" spans="1:9" x14ac:dyDescent="0.2">
      <c r="A514" s="443"/>
      <c r="B514" s="443"/>
      <c r="C514" s="443"/>
      <c r="D514" s="443"/>
      <c r="E514" s="443"/>
      <c r="F514" s="443"/>
      <c r="G514" s="443"/>
      <c r="H514" s="443"/>
      <c r="I514" s="443"/>
    </row>
    <row r="515" spans="1:9" x14ac:dyDescent="0.2">
      <c r="A515" s="443"/>
      <c r="B515" s="443"/>
      <c r="C515" s="443"/>
      <c r="D515" s="443"/>
      <c r="E515" s="443"/>
      <c r="F515" s="443"/>
      <c r="G515" s="443"/>
      <c r="H515" s="443"/>
      <c r="I515" s="443"/>
    </row>
    <row r="516" spans="1:9" x14ac:dyDescent="0.2">
      <c r="A516" s="443"/>
      <c r="B516" s="443"/>
      <c r="C516" s="443"/>
      <c r="D516" s="443"/>
      <c r="E516" s="443"/>
      <c r="F516" s="443"/>
      <c r="G516" s="443"/>
      <c r="H516" s="443"/>
      <c r="I516" s="443"/>
    </row>
    <row r="517" spans="1:9" x14ac:dyDescent="0.2">
      <c r="A517" s="443"/>
      <c r="B517" s="443"/>
      <c r="C517" s="443"/>
      <c r="D517" s="443"/>
      <c r="E517" s="443"/>
      <c r="F517" s="443"/>
      <c r="G517" s="443"/>
      <c r="H517" s="443"/>
      <c r="I517" s="443"/>
    </row>
    <row r="518" spans="1:9" x14ac:dyDescent="0.2">
      <c r="A518" s="443"/>
      <c r="B518" s="443"/>
      <c r="C518" s="443"/>
      <c r="D518" s="443"/>
      <c r="E518" s="443"/>
      <c r="F518" s="443"/>
      <c r="G518" s="443"/>
      <c r="H518" s="443"/>
      <c r="I518" s="443"/>
    </row>
    <row r="519" spans="1:9" x14ac:dyDescent="0.2">
      <c r="A519" s="443"/>
      <c r="B519" s="443"/>
      <c r="C519" s="443"/>
      <c r="D519" s="443"/>
      <c r="E519" s="443"/>
      <c r="F519" s="443"/>
      <c r="G519" s="443"/>
      <c r="H519" s="443"/>
      <c r="I519" s="443"/>
    </row>
    <row r="520" spans="1:9" x14ac:dyDescent="0.2">
      <c r="A520" s="443"/>
      <c r="B520" s="443"/>
      <c r="C520" s="443"/>
      <c r="D520" s="443"/>
      <c r="E520" s="443"/>
      <c r="F520" s="443"/>
      <c r="G520" s="443"/>
      <c r="H520" s="443"/>
      <c r="I520" s="443"/>
    </row>
    <row r="521" spans="1:9" x14ac:dyDescent="0.2">
      <c r="A521" s="443"/>
      <c r="B521" s="443"/>
      <c r="C521" s="443"/>
      <c r="D521" s="443"/>
      <c r="E521" s="443"/>
      <c r="F521" s="443"/>
      <c r="G521" s="443"/>
      <c r="H521" s="443"/>
      <c r="I521" s="443"/>
    </row>
    <row r="522" spans="1:9" x14ac:dyDescent="0.2">
      <c r="A522" s="443"/>
      <c r="B522" s="443"/>
      <c r="C522" s="443"/>
      <c r="D522" s="443"/>
      <c r="E522" s="443"/>
      <c r="F522" s="443"/>
      <c r="G522" s="443"/>
      <c r="H522" s="443"/>
      <c r="I522" s="443"/>
    </row>
    <row r="523" spans="1:9" x14ac:dyDescent="0.2">
      <c r="A523" s="443"/>
      <c r="B523" s="443"/>
      <c r="C523" s="443"/>
      <c r="D523" s="443"/>
      <c r="E523" s="443"/>
      <c r="F523" s="443"/>
      <c r="G523" s="443"/>
      <c r="H523" s="443"/>
      <c r="I523" s="443"/>
    </row>
    <row r="524" spans="1:9" x14ac:dyDescent="0.2">
      <c r="A524" s="443"/>
      <c r="B524" s="443"/>
      <c r="C524" s="443"/>
      <c r="D524" s="443"/>
      <c r="E524" s="443"/>
      <c r="F524" s="443"/>
      <c r="G524" s="443"/>
      <c r="H524" s="443"/>
      <c r="I524" s="443"/>
    </row>
    <row r="525" spans="1:9" x14ac:dyDescent="0.2">
      <c r="A525" s="443"/>
      <c r="B525" s="443"/>
      <c r="C525" s="443"/>
      <c r="D525" s="443"/>
      <c r="E525" s="443"/>
      <c r="F525" s="443"/>
      <c r="G525" s="443"/>
      <c r="H525" s="443"/>
      <c r="I525" s="443"/>
    </row>
    <row r="526" spans="1:9" x14ac:dyDescent="0.2">
      <c r="A526" s="443"/>
      <c r="B526" s="443"/>
      <c r="C526" s="443"/>
      <c r="D526" s="443"/>
      <c r="E526" s="443"/>
      <c r="F526" s="443"/>
      <c r="G526" s="443"/>
      <c r="H526" s="443"/>
      <c r="I526" s="443"/>
    </row>
    <row r="527" spans="1:9" x14ac:dyDescent="0.2">
      <c r="A527" s="443"/>
      <c r="B527" s="443"/>
      <c r="C527" s="443"/>
      <c r="D527" s="443"/>
      <c r="E527" s="443"/>
      <c r="F527" s="443"/>
      <c r="G527" s="443"/>
      <c r="H527" s="443"/>
      <c r="I527" s="443"/>
    </row>
    <row r="528" spans="1:9" x14ac:dyDescent="0.2">
      <c r="A528" s="443"/>
      <c r="B528" s="443"/>
      <c r="C528" s="443"/>
      <c r="D528" s="443"/>
      <c r="E528" s="443"/>
      <c r="F528" s="443"/>
      <c r="G528" s="443"/>
      <c r="H528" s="443"/>
      <c r="I528" s="443"/>
    </row>
    <row r="529" spans="1:9" x14ac:dyDescent="0.2">
      <c r="A529" s="443"/>
      <c r="B529" s="443"/>
      <c r="C529" s="443"/>
      <c r="D529" s="443"/>
      <c r="E529" s="443"/>
      <c r="F529" s="443"/>
      <c r="G529" s="443"/>
      <c r="H529" s="443"/>
      <c r="I529" s="443"/>
    </row>
    <row r="530" spans="1:9" x14ac:dyDescent="0.2">
      <c r="A530" s="443"/>
      <c r="B530" s="443"/>
      <c r="C530" s="443"/>
      <c r="D530" s="443"/>
      <c r="E530" s="443"/>
      <c r="F530" s="443"/>
      <c r="G530" s="443"/>
      <c r="H530" s="443"/>
      <c r="I530" s="443"/>
    </row>
    <row r="531" spans="1:9" x14ac:dyDescent="0.2">
      <c r="A531" s="443"/>
      <c r="B531" s="443"/>
      <c r="C531" s="443"/>
      <c r="D531" s="443"/>
      <c r="E531" s="443"/>
      <c r="F531" s="443"/>
      <c r="G531" s="443"/>
      <c r="H531" s="443"/>
      <c r="I531" s="443"/>
    </row>
    <row r="532" spans="1:9" x14ac:dyDescent="0.2">
      <c r="A532" s="443"/>
      <c r="B532" s="443"/>
      <c r="C532" s="443"/>
      <c r="D532" s="443"/>
      <c r="E532" s="443"/>
      <c r="F532" s="443"/>
      <c r="G532" s="443"/>
      <c r="H532" s="443"/>
      <c r="I532" s="443"/>
    </row>
    <row r="533" spans="1:9" x14ac:dyDescent="0.2">
      <c r="A533" s="443"/>
      <c r="B533" s="443"/>
      <c r="C533" s="443"/>
      <c r="D533" s="443"/>
      <c r="E533" s="443"/>
      <c r="F533" s="443"/>
      <c r="G533" s="443"/>
      <c r="H533" s="443"/>
      <c r="I533" s="443"/>
    </row>
    <row r="534" spans="1:9" x14ac:dyDescent="0.2">
      <c r="A534" s="443"/>
      <c r="B534" s="443"/>
      <c r="C534" s="443"/>
      <c r="D534" s="443"/>
      <c r="E534" s="443"/>
      <c r="F534" s="443"/>
      <c r="G534" s="443"/>
      <c r="H534" s="443"/>
      <c r="I534" s="443"/>
    </row>
    <row r="535" spans="1:9" x14ac:dyDescent="0.2">
      <c r="A535" s="443"/>
      <c r="B535" s="443"/>
      <c r="C535" s="443"/>
      <c r="D535" s="443"/>
      <c r="E535" s="443"/>
      <c r="F535" s="443"/>
      <c r="G535" s="443"/>
      <c r="H535" s="443"/>
      <c r="I535" s="443"/>
    </row>
    <row r="536" spans="1:9" x14ac:dyDescent="0.2">
      <c r="A536" s="443"/>
      <c r="B536" s="443"/>
      <c r="C536" s="443"/>
      <c r="D536" s="443"/>
      <c r="E536" s="443"/>
      <c r="F536" s="443"/>
      <c r="G536" s="443"/>
      <c r="H536" s="443"/>
      <c r="I536" s="443"/>
    </row>
    <row r="537" spans="1:9" x14ac:dyDescent="0.2">
      <c r="A537" s="443"/>
      <c r="B537" s="443"/>
      <c r="C537" s="443"/>
      <c r="D537" s="443"/>
      <c r="E537" s="443"/>
      <c r="F537" s="443"/>
      <c r="G537" s="443"/>
      <c r="H537" s="443"/>
      <c r="I537" s="443"/>
    </row>
    <row r="538" spans="1:9" x14ac:dyDescent="0.2">
      <c r="A538" s="443"/>
      <c r="B538" s="443"/>
      <c r="C538" s="443"/>
      <c r="D538" s="443"/>
      <c r="E538" s="443"/>
      <c r="F538" s="443"/>
      <c r="G538" s="443"/>
      <c r="H538" s="443"/>
      <c r="I538" s="443"/>
    </row>
    <row r="539" spans="1:9" x14ac:dyDescent="0.2">
      <c r="A539" s="443"/>
      <c r="B539" s="443"/>
      <c r="C539" s="443"/>
      <c r="D539" s="443"/>
      <c r="E539" s="443"/>
      <c r="F539" s="443"/>
      <c r="G539" s="443"/>
      <c r="H539" s="443"/>
      <c r="I539" s="443"/>
    </row>
    <row r="540" spans="1:9" x14ac:dyDescent="0.2">
      <c r="A540" s="443"/>
      <c r="B540" s="443"/>
      <c r="C540" s="443"/>
      <c r="D540" s="443"/>
      <c r="E540" s="443"/>
      <c r="F540" s="443"/>
      <c r="G540" s="443"/>
      <c r="H540" s="443"/>
      <c r="I540" s="443"/>
    </row>
    <row r="541" spans="1:9" x14ac:dyDescent="0.2">
      <c r="A541" s="443"/>
      <c r="B541" s="443"/>
      <c r="C541" s="443"/>
      <c r="D541" s="443"/>
      <c r="E541" s="443"/>
      <c r="F541" s="443"/>
      <c r="G541" s="443"/>
      <c r="H541" s="443"/>
      <c r="I541" s="443"/>
    </row>
    <row r="542" spans="1:9" x14ac:dyDescent="0.2">
      <c r="A542" s="443"/>
      <c r="B542" s="443"/>
      <c r="C542" s="443"/>
      <c r="D542" s="443"/>
      <c r="E542" s="443"/>
      <c r="F542" s="443"/>
      <c r="G542" s="443"/>
      <c r="H542" s="443"/>
      <c r="I542" s="443"/>
    </row>
    <row r="543" spans="1:9" x14ac:dyDescent="0.2">
      <c r="A543" s="443"/>
      <c r="B543" s="443"/>
      <c r="C543" s="443"/>
      <c r="D543" s="443"/>
      <c r="E543" s="443"/>
      <c r="F543" s="443"/>
      <c r="G543" s="443"/>
      <c r="H543" s="443"/>
      <c r="I543" s="443"/>
    </row>
    <row r="544" spans="1:9" x14ac:dyDescent="0.2">
      <c r="A544" s="443"/>
      <c r="B544" s="443"/>
      <c r="C544" s="443"/>
      <c r="D544" s="443"/>
      <c r="E544" s="443"/>
      <c r="F544" s="443"/>
      <c r="G544" s="443"/>
      <c r="H544" s="443"/>
      <c r="I544" s="443"/>
    </row>
    <row r="545" spans="1:9" x14ac:dyDescent="0.2">
      <c r="A545" s="443"/>
      <c r="B545" s="443"/>
      <c r="C545" s="443"/>
      <c r="D545" s="443"/>
      <c r="E545" s="443"/>
      <c r="F545" s="443"/>
      <c r="G545" s="443"/>
      <c r="H545" s="443"/>
      <c r="I545" s="443"/>
    </row>
    <row r="546" spans="1:9" x14ac:dyDescent="0.2">
      <c r="A546" s="443"/>
      <c r="B546" s="443"/>
      <c r="C546" s="443"/>
      <c r="D546" s="443"/>
      <c r="E546" s="443"/>
      <c r="F546" s="443"/>
      <c r="G546" s="443"/>
      <c r="H546" s="443"/>
      <c r="I546" s="443"/>
    </row>
    <row r="547" spans="1:9" x14ac:dyDescent="0.2">
      <c r="A547" s="443"/>
      <c r="B547" s="443"/>
      <c r="C547" s="443"/>
      <c r="D547" s="443"/>
      <c r="E547" s="443"/>
      <c r="F547" s="443"/>
      <c r="G547" s="443"/>
      <c r="H547" s="443"/>
      <c r="I547" s="443"/>
    </row>
    <row r="548" spans="1:9" x14ac:dyDescent="0.2">
      <c r="A548" s="443"/>
      <c r="B548" s="443"/>
      <c r="C548" s="443"/>
      <c r="D548" s="443"/>
      <c r="E548" s="443"/>
      <c r="F548" s="443"/>
      <c r="G548" s="443"/>
      <c r="H548" s="443"/>
      <c r="I548" s="443"/>
    </row>
    <row r="549" spans="1:9" x14ac:dyDescent="0.2">
      <c r="A549" s="443"/>
      <c r="B549" s="443"/>
      <c r="C549" s="443"/>
      <c r="D549" s="443"/>
      <c r="E549" s="443"/>
      <c r="F549" s="443"/>
      <c r="G549" s="443"/>
      <c r="H549" s="443"/>
      <c r="I549" s="443"/>
    </row>
    <row r="550" spans="1:9" x14ac:dyDescent="0.2">
      <c r="A550" s="443"/>
      <c r="B550" s="443"/>
      <c r="C550" s="443"/>
      <c r="D550" s="443"/>
      <c r="E550" s="443"/>
      <c r="F550" s="443"/>
      <c r="G550" s="443"/>
      <c r="H550" s="443"/>
      <c r="I550" s="443"/>
    </row>
    <row r="551" spans="1:9" x14ac:dyDescent="0.2">
      <c r="A551" s="443"/>
      <c r="B551" s="443"/>
      <c r="C551" s="443"/>
      <c r="D551" s="443"/>
      <c r="E551" s="443"/>
      <c r="F551" s="443"/>
      <c r="G551" s="443"/>
      <c r="H551" s="443"/>
      <c r="I551" s="443"/>
    </row>
    <row r="552" spans="1:9" x14ac:dyDescent="0.2">
      <c r="A552" s="443"/>
      <c r="B552" s="443"/>
      <c r="C552" s="443"/>
      <c r="D552" s="443"/>
      <c r="E552" s="443"/>
      <c r="F552" s="443"/>
      <c r="G552" s="443"/>
      <c r="H552" s="443"/>
      <c r="I552" s="443"/>
    </row>
    <row r="553" spans="1:9" x14ac:dyDescent="0.2">
      <c r="A553" s="443"/>
      <c r="B553" s="443"/>
      <c r="C553" s="443"/>
      <c r="D553" s="443"/>
      <c r="E553" s="443"/>
      <c r="F553" s="443"/>
      <c r="G553" s="443"/>
      <c r="H553" s="443"/>
      <c r="I553" s="443"/>
    </row>
    <row r="554" spans="1:9" x14ac:dyDescent="0.2">
      <c r="A554" s="443"/>
      <c r="B554" s="443"/>
      <c r="C554" s="443"/>
      <c r="D554" s="443"/>
      <c r="E554" s="443"/>
      <c r="F554" s="443"/>
      <c r="G554" s="443"/>
      <c r="H554" s="443"/>
      <c r="I554" s="443"/>
    </row>
    <row r="555" spans="1:9" x14ac:dyDescent="0.2">
      <c r="A555" s="443"/>
      <c r="B555" s="443"/>
      <c r="C555" s="443"/>
      <c r="D555" s="443"/>
      <c r="E555" s="443"/>
      <c r="F555" s="443"/>
      <c r="G555" s="443"/>
      <c r="H555" s="443"/>
      <c r="I555" s="443"/>
    </row>
    <row r="556" spans="1:9" x14ac:dyDescent="0.2">
      <c r="A556" s="443"/>
      <c r="B556" s="443"/>
      <c r="C556" s="443"/>
      <c r="D556" s="443"/>
      <c r="E556" s="443"/>
      <c r="F556" s="443"/>
      <c r="G556" s="443"/>
      <c r="H556" s="443"/>
      <c r="I556" s="443"/>
    </row>
    <row r="557" spans="1:9" x14ac:dyDescent="0.2">
      <c r="A557" s="443"/>
      <c r="B557" s="443"/>
      <c r="C557" s="443"/>
      <c r="D557" s="443"/>
      <c r="E557" s="443"/>
      <c r="F557" s="443"/>
      <c r="G557" s="443"/>
      <c r="H557" s="443"/>
      <c r="I557" s="443"/>
    </row>
    <row r="558" spans="1:9" x14ac:dyDescent="0.2">
      <c r="A558" s="443"/>
      <c r="B558" s="443"/>
      <c r="C558" s="443"/>
      <c r="D558" s="443"/>
      <c r="E558" s="443"/>
      <c r="F558" s="443"/>
      <c r="G558" s="443"/>
      <c r="H558" s="443"/>
      <c r="I558" s="443"/>
    </row>
    <row r="559" spans="1:9" x14ac:dyDescent="0.2">
      <c r="A559" s="443"/>
      <c r="B559" s="443"/>
      <c r="C559" s="443"/>
      <c r="D559" s="443"/>
      <c r="E559" s="443"/>
      <c r="F559" s="443"/>
      <c r="G559" s="443"/>
      <c r="H559" s="443"/>
      <c r="I559" s="443"/>
    </row>
    <row r="560" spans="1:9" x14ac:dyDescent="0.2">
      <c r="A560" s="443"/>
      <c r="B560" s="443"/>
      <c r="C560" s="443"/>
      <c r="D560" s="443"/>
      <c r="E560" s="443"/>
      <c r="F560" s="443"/>
      <c r="G560" s="443"/>
      <c r="H560" s="443"/>
      <c r="I560" s="443"/>
    </row>
    <row r="561" spans="1:9" x14ac:dyDescent="0.2">
      <c r="A561" s="443"/>
      <c r="B561" s="443"/>
      <c r="C561" s="443"/>
      <c r="D561" s="443"/>
      <c r="E561" s="443"/>
      <c r="F561" s="443"/>
      <c r="G561" s="443"/>
      <c r="H561" s="443"/>
      <c r="I561" s="443"/>
    </row>
    <row r="562" spans="1:9" x14ac:dyDescent="0.2">
      <c r="A562" s="443"/>
      <c r="B562" s="443"/>
      <c r="C562" s="443"/>
      <c r="D562" s="443"/>
      <c r="E562" s="443"/>
      <c r="F562" s="443"/>
      <c r="G562" s="443"/>
      <c r="H562" s="443"/>
      <c r="I562" s="443"/>
    </row>
    <row r="563" spans="1:9" x14ac:dyDescent="0.2">
      <c r="A563" s="443"/>
      <c r="B563" s="443"/>
      <c r="C563" s="443"/>
      <c r="D563" s="443"/>
      <c r="E563" s="443"/>
      <c r="F563" s="443"/>
      <c r="G563" s="443"/>
      <c r="H563" s="443"/>
      <c r="I563" s="443"/>
    </row>
    <row r="564" spans="1:9" x14ac:dyDescent="0.2">
      <c r="A564" s="443"/>
      <c r="B564" s="443"/>
      <c r="C564" s="443"/>
      <c r="D564" s="443"/>
      <c r="E564" s="443"/>
      <c r="F564" s="443"/>
      <c r="G564" s="443"/>
      <c r="H564" s="443"/>
      <c r="I564" s="443"/>
    </row>
    <row r="565" spans="1:9" x14ac:dyDescent="0.2">
      <c r="A565" s="443"/>
      <c r="B565" s="443"/>
      <c r="C565" s="443"/>
      <c r="D565" s="443"/>
      <c r="E565" s="443"/>
      <c r="F565" s="443"/>
      <c r="G565" s="443"/>
      <c r="H565" s="443"/>
      <c r="I565" s="443"/>
    </row>
    <row r="566" spans="1:9" x14ac:dyDescent="0.2">
      <c r="A566" s="443"/>
      <c r="B566" s="443"/>
      <c r="C566" s="443"/>
      <c r="D566" s="443"/>
      <c r="E566" s="443"/>
      <c r="F566" s="443"/>
      <c r="G566" s="443"/>
      <c r="H566" s="443"/>
      <c r="I566" s="443"/>
    </row>
    <row r="567" spans="1:9" x14ac:dyDescent="0.2">
      <c r="A567" s="443"/>
      <c r="B567" s="443"/>
      <c r="C567" s="443"/>
      <c r="D567" s="443"/>
      <c r="E567" s="443"/>
      <c r="F567" s="443"/>
      <c r="G567" s="443"/>
      <c r="H567" s="443"/>
      <c r="I567" s="443"/>
    </row>
    <row r="568" spans="1:9" x14ac:dyDescent="0.2">
      <c r="A568" s="443"/>
      <c r="B568" s="443"/>
      <c r="C568" s="443"/>
      <c r="D568" s="443"/>
      <c r="E568" s="443"/>
      <c r="F568" s="443"/>
      <c r="G568" s="443"/>
      <c r="H568" s="443"/>
      <c r="I568" s="443"/>
    </row>
    <row r="569" spans="1:9" x14ac:dyDescent="0.2">
      <c r="A569" s="443"/>
      <c r="B569" s="443"/>
      <c r="C569" s="443"/>
      <c r="D569" s="443"/>
      <c r="E569" s="443"/>
      <c r="F569" s="443"/>
      <c r="G569" s="443"/>
      <c r="H569" s="443"/>
      <c r="I569" s="443"/>
    </row>
    <row r="570" spans="1:9" x14ac:dyDescent="0.2">
      <c r="A570" s="443"/>
      <c r="B570" s="443"/>
      <c r="C570" s="443"/>
      <c r="D570" s="443"/>
      <c r="E570" s="443"/>
      <c r="F570" s="443"/>
      <c r="G570" s="443"/>
      <c r="H570" s="443"/>
      <c r="I570" s="443"/>
    </row>
    <row r="571" spans="1:9" x14ac:dyDescent="0.2">
      <c r="A571" s="443"/>
      <c r="B571" s="443"/>
      <c r="C571" s="443"/>
      <c r="D571" s="443"/>
      <c r="E571" s="443"/>
      <c r="F571" s="443"/>
      <c r="G571" s="443"/>
      <c r="H571" s="443"/>
      <c r="I571" s="443"/>
    </row>
    <row r="572" spans="1:9" x14ac:dyDescent="0.2">
      <c r="A572" s="443"/>
      <c r="B572" s="443"/>
      <c r="C572" s="443"/>
      <c r="D572" s="443"/>
      <c r="E572" s="443"/>
      <c r="F572" s="443"/>
      <c r="G572" s="443"/>
      <c r="H572" s="443"/>
      <c r="I572" s="443"/>
    </row>
    <row r="573" spans="1:9" x14ac:dyDescent="0.2">
      <c r="A573" s="443"/>
      <c r="B573" s="443"/>
      <c r="C573" s="443"/>
      <c r="D573" s="443"/>
      <c r="E573" s="443"/>
      <c r="F573" s="443"/>
      <c r="G573" s="443"/>
      <c r="H573" s="443"/>
      <c r="I573" s="443"/>
    </row>
    <row r="574" spans="1:9" x14ac:dyDescent="0.2">
      <c r="A574" s="443"/>
      <c r="B574" s="443"/>
      <c r="C574" s="443"/>
      <c r="D574" s="443"/>
      <c r="E574" s="443"/>
      <c r="F574" s="443"/>
      <c r="G574" s="443"/>
      <c r="H574" s="443"/>
      <c r="I574" s="443"/>
    </row>
    <row r="575" spans="1:9" x14ac:dyDescent="0.2">
      <c r="A575" s="443"/>
      <c r="B575" s="443"/>
      <c r="C575" s="443"/>
      <c r="D575" s="443"/>
      <c r="E575" s="443"/>
      <c r="F575" s="443"/>
      <c r="G575" s="443"/>
      <c r="H575" s="443"/>
      <c r="I575" s="443"/>
    </row>
    <row r="576" spans="1:9" x14ac:dyDescent="0.2">
      <c r="A576" s="443"/>
      <c r="B576" s="443"/>
      <c r="C576" s="443"/>
      <c r="D576" s="443"/>
      <c r="E576" s="443"/>
      <c r="F576" s="443"/>
      <c r="G576" s="443"/>
      <c r="H576" s="443"/>
      <c r="I576" s="443"/>
    </row>
    <row r="577" spans="1:9" x14ac:dyDescent="0.2">
      <c r="A577" s="443"/>
      <c r="B577" s="443"/>
      <c r="C577" s="443"/>
      <c r="D577" s="443"/>
      <c r="E577" s="443"/>
      <c r="F577" s="443"/>
      <c r="G577" s="443"/>
      <c r="H577" s="443"/>
      <c r="I577" s="443"/>
    </row>
    <row r="578" spans="1:9" x14ac:dyDescent="0.2">
      <c r="A578" s="443"/>
      <c r="B578" s="443"/>
      <c r="C578" s="443"/>
      <c r="D578" s="443"/>
      <c r="E578" s="443"/>
      <c r="F578" s="443"/>
      <c r="G578" s="443"/>
      <c r="H578" s="443"/>
      <c r="I578" s="443"/>
    </row>
    <row r="579" spans="1:9" x14ac:dyDescent="0.2">
      <c r="A579" s="443"/>
      <c r="B579" s="443"/>
      <c r="C579" s="443"/>
      <c r="D579" s="443"/>
      <c r="E579" s="443"/>
      <c r="F579" s="443"/>
      <c r="G579" s="443"/>
      <c r="H579" s="443"/>
      <c r="I579" s="443"/>
    </row>
    <row r="580" spans="1:9" x14ac:dyDescent="0.2">
      <c r="A580" s="443"/>
      <c r="B580" s="443"/>
      <c r="C580" s="443"/>
      <c r="D580" s="443"/>
      <c r="E580" s="443"/>
      <c r="F580" s="443"/>
      <c r="G580" s="443"/>
      <c r="H580" s="443"/>
      <c r="I580" s="443"/>
    </row>
    <row r="581" spans="1:9" x14ac:dyDescent="0.2">
      <c r="A581" s="443"/>
      <c r="B581" s="443"/>
      <c r="C581" s="443"/>
      <c r="D581" s="443"/>
      <c r="E581" s="443"/>
      <c r="F581" s="443"/>
      <c r="G581" s="443"/>
      <c r="H581" s="443"/>
      <c r="I581" s="443"/>
    </row>
    <row r="582" spans="1:9" x14ac:dyDescent="0.2">
      <c r="A582" s="443"/>
      <c r="B582" s="443"/>
      <c r="C582" s="443"/>
      <c r="D582" s="443"/>
      <c r="E582" s="443"/>
      <c r="F582" s="443"/>
      <c r="G582" s="443"/>
      <c r="H582" s="443"/>
      <c r="I582" s="443"/>
    </row>
    <row r="583" spans="1:9" x14ac:dyDescent="0.2">
      <c r="A583" s="443"/>
      <c r="B583" s="443"/>
      <c r="C583" s="443"/>
      <c r="D583" s="443"/>
      <c r="E583" s="443"/>
      <c r="F583" s="443"/>
      <c r="G583" s="443"/>
      <c r="H583" s="443"/>
      <c r="I583" s="443"/>
    </row>
    <row r="584" spans="1:9" x14ac:dyDescent="0.2">
      <c r="A584" s="443"/>
      <c r="B584" s="443"/>
      <c r="C584" s="443"/>
      <c r="D584" s="443"/>
      <c r="E584" s="443"/>
      <c r="F584" s="443"/>
      <c r="G584" s="443"/>
      <c r="H584" s="443"/>
      <c r="I584" s="443"/>
    </row>
    <row r="585" spans="1:9" x14ac:dyDescent="0.2">
      <c r="A585" s="443"/>
      <c r="B585" s="443"/>
      <c r="C585" s="443"/>
      <c r="D585" s="443"/>
      <c r="E585" s="443"/>
      <c r="F585" s="443"/>
      <c r="G585" s="443"/>
      <c r="H585" s="443"/>
      <c r="I585" s="443"/>
    </row>
    <row r="586" spans="1:9" x14ac:dyDescent="0.2">
      <c r="A586" s="443"/>
      <c r="B586" s="443"/>
      <c r="C586" s="443"/>
      <c r="D586" s="443"/>
      <c r="E586" s="443"/>
      <c r="F586" s="443"/>
      <c r="G586" s="443"/>
      <c r="H586" s="443"/>
      <c r="I586" s="443"/>
    </row>
    <row r="587" spans="1:9" x14ac:dyDescent="0.2">
      <c r="A587" s="443"/>
      <c r="B587" s="443"/>
      <c r="C587" s="443"/>
      <c r="D587" s="443"/>
      <c r="E587" s="443"/>
      <c r="F587" s="443"/>
      <c r="G587" s="443"/>
      <c r="H587" s="443"/>
      <c r="I587" s="443"/>
    </row>
    <row r="588" spans="1:9" x14ac:dyDescent="0.2">
      <c r="A588" s="443"/>
      <c r="B588" s="443"/>
      <c r="C588" s="443"/>
      <c r="D588" s="443"/>
      <c r="E588" s="443"/>
      <c r="F588" s="443"/>
      <c r="G588" s="443"/>
      <c r="H588" s="443"/>
      <c r="I588" s="443"/>
    </row>
    <row r="589" spans="1:9" x14ac:dyDescent="0.2">
      <c r="A589" s="443"/>
      <c r="B589" s="443"/>
      <c r="C589" s="443"/>
      <c r="D589" s="443"/>
      <c r="E589" s="443"/>
      <c r="F589" s="443"/>
      <c r="G589" s="443"/>
      <c r="H589" s="443"/>
      <c r="I589" s="443"/>
    </row>
    <row r="590" spans="1:9" x14ac:dyDescent="0.2">
      <c r="A590" s="443"/>
      <c r="B590" s="443"/>
      <c r="C590" s="443"/>
      <c r="D590" s="443"/>
      <c r="E590" s="443"/>
      <c r="F590" s="443"/>
      <c r="G590" s="443"/>
      <c r="H590" s="443"/>
      <c r="I590" s="443"/>
    </row>
    <row r="591" spans="1:9" x14ac:dyDescent="0.2">
      <c r="A591" s="443"/>
      <c r="B591" s="443"/>
      <c r="C591" s="443"/>
      <c r="D591" s="443"/>
      <c r="E591" s="443"/>
      <c r="F591" s="443"/>
      <c r="G591" s="443"/>
      <c r="H591" s="443"/>
      <c r="I591" s="443"/>
    </row>
    <row r="592" spans="1:9" x14ac:dyDescent="0.2">
      <c r="A592" s="443"/>
      <c r="B592" s="443"/>
      <c r="C592" s="443"/>
      <c r="D592" s="443"/>
      <c r="E592" s="443"/>
      <c r="F592" s="443"/>
      <c r="G592" s="443"/>
      <c r="H592" s="443"/>
      <c r="I592" s="443"/>
    </row>
    <row r="593" spans="1:9" x14ac:dyDescent="0.2">
      <c r="A593" s="443"/>
      <c r="B593" s="443"/>
      <c r="C593" s="443"/>
      <c r="D593" s="443"/>
      <c r="E593" s="443"/>
      <c r="F593" s="443"/>
      <c r="G593" s="443"/>
      <c r="H593" s="443"/>
      <c r="I593" s="443"/>
    </row>
    <row r="594" spans="1:9" x14ac:dyDescent="0.2">
      <c r="A594" s="443"/>
      <c r="B594" s="443"/>
      <c r="C594" s="443"/>
      <c r="D594" s="443"/>
      <c r="E594" s="443"/>
      <c r="F594" s="443"/>
      <c r="G594" s="443"/>
      <c r="H594" s="443"/>
      <c r="I594" s="443"/>
    </row>
    <row r="595" spans="1:9" x14ac:dyDescent="0.2">
      <c r="A595" s="443"/>
      <c r="B595" s="443"/>
      <c r="C595" s="443"/>
      <c r="D595" s="443"/>
      <c r="E595" s="443"/>
      <c r="F595" s="443"/>
      <c r="G595" s="443"/>
      <c r="H595" s="443"/>
      <c r="I595" s="443"/>
    </row>
    <row r="596" spans="1:9" x14ac:dyDescent="0.2">
      <c r="A596" s="443"/>
      <c r="B596" s="443"/>
      <c r="C596" s="443"/>
      <c r="D596" s="443"/>
      <c r="E596" s="443"/>
      <c r="F596" s="443"/>
      <c r="G596" s="443"/>
      <c r="H596" s="443"/>
      <c r="I596" s="443"/>
    </row>
    <row r="597" spans="1:9" x14ac:dyDescent="0.2">
      <c r="A597" s="443"/>
      <c r="B597" s="443"/>
      <c r="C597" s="443"/>
      <c r="D597" s="443"/>
      <c r="E597" s="443"/>
      <c r="F597" s="443"/>
      <c r="G597" s="443"/>
      <c r="H597" s="443"/>
      <c r="I597" s="443"/>
    </row>
    <row r="598" spans="1:9" x14ac:dyDescent="0.2">
      <c r="A598" s="443"/>
      <c r="B598" s="443"/>
      <c r="C598" s="443"/>
      <c r="D598" s="443"/>
      <c r="E598" s="443"/>
      <c r="F598" s="443"/>
      <c r="G598" s="443"/>
      <c r="H598" s="443"/>
      <c r="I598" s="443"/>
    </row>
    <row r="599" spans="1:9" x14ac:dyDescent="0.2">
      <c r="A599" s="443"/>
      <c r="B599" s="443"/>
      <c r="C599" s="443"/>
      <c r="D599" s="443"/>
      <c r="E599" s="443"/>
      <c r="F599" s="443"/>
      <c r="G599" s="443"/>
      <c r="H599" s="443"/>
      <c r="I599" s="443"/>
    </row>
    <row r="600" spans="1:9" x14ac:dyDescent="0.2">
      <c r="A600" s="443"/>
      <c r="B600" s="443"/>
      <c r="C600" s="443"/>
      <c r="D600" s="443"/>
      <c r="E600" s="443"/>
      <c r="F600" s="443"/>
      <c r="G600" s="443"/>
      <c r="H600" s="443"/>
      <c r="I600" s="443"/>
    </row>
    <row r="601" spans="1:9" x14ac:dyDescent="0.2">
      <c r="A601" s="443"/>
      <c r="B601" s="443"/>
      <c r="C601" s="443"/>
      <c r="D601" s="443"/>
      <c r="E601" s="443"/>
      <c r="F601" s="443"/>
      <c r="G601" s="443"/>
      <c r="H601" s="443"/>
      <c r="I601" s="443"/>
    </row>
    <row r="602" spans="1:9" x14ac:dyDescent="0.2">
      <c r="A602" s="443"/>
      <c r="B602" s="443"/>
      <c r="C602" s="443"/>
      <c r="D602" s="443"/>
      <c r="E602" s="443"/>
      <c r="F602" s="443"/>
      <c r="G602" s="443"/>
      <c r="H602" s="443"/>
      <c r="I602" s="443"/>
    </row>
    <row r="603" spans="1:9" x14ac:dyDescent="0.2">
      <c r="A603" s="443"/>
      <c r="B603" s="443"/>
      <c r="C603" s="443"/>
      <c r="D603" s="443"/>
      <c r="E603" s="443"/>
      <c r="F603" s="443"/>
      <c r="G603" s="443"/>
      <c r="H603" s="443"/>
      <c r="I603" s="443"/>
    </row>
    <row r="604" spans="1:9" x14ac:dyDescent="0.2">
      <c r="A604" s="443"/>
      <c r="B604" s="443"/>
      <c r="C604" s="443"/>
      <c r="D604" s="443"/>
      <c r="E604" s="443"/>
      <c r="F604" s="443"/>
      <c r="G604" s="443"/>
      <c r="H604" s="443"/>
      <c r="I604" s="443"/>
    </row>
    <row r="605" spans="1:9" x14ac:dyDescent="0.2">
      <c r="A605" s="443"/>
      <c r="B605" s="443"/>
      <c r="C605" s="443"/>
      <c r="D605" s="443"/>
      <c r="E605" s="443"/>
      <c r="F605" s="443"/>
      <c r="G605" s="443"/>
      <c r="H605" s="443"/>
      <c r="I605" s="443"/>
    </row>
    <row r="606" spans="1:9" x14ac:dyDescent="0.2">
      <c r="A606" s="443"/>
      <c r="B606" s="443"/>
      <c r="C606" s="443"/>
      <c r="D606" s="443"/>
      <c r="E606" s="443"/>
      <c r="F606" s="443"/>
      <c r="G606" s="443"/>
      <c r="H606" s="443"/>
      <c r="I606" s="443"/>
    </row>
    <row r="607" spans="1:9" x14ac:dyDescent="0.2">
      <c r="A607" s="443"/>
      <c r="B607" s="443"/>
      <c r="C607" s="443"/>
      <c r="D607" s="443"/>
      <c r="E607" s="443"/>
      <c r="F607" s="443"/>
      <c r="G607" s="443"/>
      <c r="H607" s="443"/>
      <c r="I607" s="443"/>
    </row>
    <row r="608" spans="1:9" x14ac:dyDescent="0.2">
      <c r="A608" s="443"/>
      <c r="B608" s="443"/>
      <c r="C608" s="443"/>
      <c r="D608" s="443"/>
      <c r="E608" s="443"/>
      <c r="F608" s="443"/>
      <c r="G608" s="443"/>
      <c r="H608" s="443"/>
      <c r="I608" s="443"/>
    </row>
    <row r="609" spans="1:9" x14ac:dyDescent="0.2">
      <c r="A609" s="443"/>
      <c r="B609" s="443"/>
      <c r="C609" s="443"/>
      <c r="D609" s="443"/>
      <c r="E609" s="443"/>
      <c r="F609" s="443"/>
      <c r="G609" s="443"/>
      <c r="H609" s="443"/>
      <c r="I609" s="443"/>
    </row>
    <row r="610" spans="1:9" x14ac:dyDescent="0.2">
      <c r="A610" s="443"/>
      <c r="B610" s="443"/>
      <c r="C610" s="443"/>
      <c r="D610" s="443"/>
      <c r="E610" s="443"/>
      <c r="F610" s="443"/>
      <c r="G610" s="443"/>
      <c r="H610" s="443"/>
      <c r="I610" s="443"/>
    </row>
    <row r="611" spans="1:9" x14ac:dyDescent="0.2">
      <c r="A611" s="443"/>
      <c r="B611" s="443"/>
      <c r="C611" s="443"/>
      <c r="D611" s="443"/>
      <c r="E611" s="443"/>
      <c r="F611" s="443"/>
      <c r="G611" s="443"/>
      <c r="H611" s="443"/>
      <c r="I611" s="443"/>
    </row>
    <row r="612" spans="1:9" x14ac:dyDescent="0.2">
      <c r="A612" s="443"/>
      <c r="B612" s="443"/>
      <c r="C612" s="443"/>
      <c r="D612" s="443"/>
      <c r="E612" s="443"/>
      <c r="F612" s="443"/>
      <c r="G612" s="443"/>
      <c r="H612" s="443"/>
      <c r="I612" s="443"/>
    </row>
    <row r="613" spans="1:9" x14ac:dyDescent="0.2">
      <c r="A613" s="443"/>
      <c r="B613" s="443"/>
      <c r="C613" s="443"/>
      <c r="D613" s="443"/>
      <c r="E613" s="443"/>
      <c r="F613" s="443"/>
      <c r="G613" s="443"/>
      <c r="H613" s="443"/>
      <c r="I613" s="443"/>
    </row>
    <row r="614" spans="1:9" x14ac:dyDescent="0.2">
      <c r="A614" s="443"/>
      <c r="B614" s="443"/>
      <c r="C614" s="443"/>
      <c r="D614" s="443"/>
      <c r="E614" s="443"/>
      <c r="F614" s="443"/>
      <c r="G614" s="443"/>
      <c r="H614" s="443"/>
      <c r="I614" s="443"/>
    </row>
    <row r="615" spans="1:9" x14ac:dyDescent="0.2">
      <c r="A615" s="443"/>
      <c r="B615" s="443"/>
      <c r="C615" s="443"/>
      <c r="D615" s="443"/>
      <c r="E615" s="443"/>
      <c r="F615" s="443"/>
      <c r="G615" s="443"/>
      <c r="H615" s="443"/>
      <c r="I615" s="443"/>
    </row>
    <row r="616" spans="1:9" x14ac:dyDescent="0.2">
      <c r="A616" s="443"/>
      <c r="B616" s="443"/>
      <c r="C616" s="443"/>
      <c r="D616" s="443"/>
      <c r="E616" s="443"/>
      <c r="F616" s="443"/>
      <c r="G616" s="443"/>
      <c r="H616" s="443"/>
      <c r="I616" s="443"/>
    </row>
    <row r="617" spans="1:9" x14ac:dyDescent="0.2">
      <c r="A617" s="443"/>
      <c r="B617" s="443"/>
      <c r="C617" s="443"/>
      <c r="D617" s="443"/>
      <c r="E617" s="443"/>
      <c r="F617" s="443"/>
      <c r="G617" s="443"/>
      <c r="H617" s="443"/>
      <c r="I617" s="443"/>
    </row>
    <row r="618" spans="1:9" x14ac:dyDescent="0.2">
      <c r="A618" s="443"/>
      <c r="B618" s="443"/>
      <c r="C618" s="443"/>
      <c r="D618" s="443"/>
      <c r="E618" s="443"/>
      <c r="F618" s="443"/>
      <c r="G618" s="443"/>
      <c r="H618" s="443"/>
      <c r="I618" s="443"/>
    </row>
    <row r="619" spans="1:9" x14ac:dyDescent="0.2">
      <c r="A619" s="443"/>
      <c r="B619" s="443"/>
      <c r="C619" s="443"/>
      <c r="D619" s="443"/>
      <c r="E619" s="443"/>
      <c r="F619" s="443"/>
      <c r="G619" s="443"/>
      <c r="H619" s="443"/>
      <c r="I619" s="443"/>
    </row>
    <row r="620" spans="1:9" x14ac:dyDescent="0.2">
      <c r="A620" s="443"/>
      <c r="B620" s="443"/>
      <c r="C620" s="443"/>
      <c r="D620" s="443"/>
      <c r="E620" s="443"/>
      <c r="F620" s="443"/>
      <c r="G620" s="443"/>
      <c r="H620" s="443"/>
      <c r="I620" s="443"/>
    </row>
    <row r="621" spans="1:9" x14ac:dyDescent="0.2">
      <c r="A621" s="443"/>
      <c r="B621" s="443"/>
      <c r="C621" s="443"/>
      <c r="D621" s="443"/>
      <c r="E621" s="443"/>
      <c r="F621" s="443"/>
      <c r="G621" s="443"/>
      <c r="H621" s="443"/>
      <c r="I621" s="443"/>
    </row>
    <row r="622" spans="1:9" x14ac:dyDescent="0.2">
      <c r="A622" s="443"/>
      <c r="B622" s="443"/>
      <c r="C622" s="443"/>
      <c r="D622" s="443"/>
      <c r="E622" s="443"/>
      <c r="F622" s="443"/>
      <c r="G622" s="443"/>
      <c r="H622" s="443"/>
      <c r="I622" s="443"/>
    </row>
    <row r="623" spans="1:9" x14ac:dyDescent="0.2">
      <c r="A623" s="443"/>
      <c r="B623" s="443"/>
      <c r="C623" s="443"/>
      <c r="D623" s="443"/>
      <c r="E623" s="443"/>
      <c r="F623" s="443"/>
      <c r="G623" s="443"/>
      <c r="H623" s="443"/>
      <c r="I623" s="443"/>
    </row>
    <row r="624" spans="1:9" x14ac:dyDescent="0.2">
      <c r="A624" s="443"/>
      <c r="B624" s="443"/>
      <c r="C624" s="443"/>
      <c r="D624" s="443"/>
      <c r="E624" s="443"/>
      <c r="F624" s="443"/>
      <c r="G624" s="443"/>
      <c r="H624" s="443"/>
      <c r="I624" s="443"/>
    </row>
    <row r="625" spans="1:9" x14ac:dyDescent="0.2">
      <c r="A625" s="443"/>
      <c r="B625" s="443"/>
      <c r="C625" s="443"/>
      <c r="D625" s="443"/>
      <c r="E625" s="443"/>
      <c r="F625" s="443"/>
      <c r="G625" s="443"/>
      <c r="H625" s="443"/>
      <c r="I625" s="443"/>
    </row>
    <row r="626" spans="1:9" x14ac:dyDescent="0.2">
      <c r="A626" s="443"/>
      <c r="B626" s="443"/>
      <c r="C626" s="443"/>
      <c r="D626" s="443"/>
      <c r="E626" s="443"/>
      <c r="F626" s="443"/>
      <c r="G626" s="443"/>
      <c r="H626" s="443"/>
      <c r="I626" s="443"/>
    </row>
    <row r="627" spans="1:9" x14ac:dyDescent="0.2">
      <c r="A627" s="443"/>
      <c r="B627" s="443"/>
      <c r="C627" s="443"/>
      <c r="D627" s="443"/>
      <c r="E627" s="443"/>
      <c r="F627" s="443"/>
      <c r="G627" s="443"/>
      <c r="H627" s="443"/>
      <c r="I627" s="443"/>
    </row>
    <row r="628" spans="1:9" x14ac:dyDescent="0.2">
      <c r="A628" s="443"/>
      <c r="B628" s="443"/>
      <c r="C628" s="443"/>
      <c r="D628" s="443"/>
      <c r="E628" s="443"/>
      <c r="F628" s="443"/>
      <c r="G628" s="443"/>
      <c r="H628" s="443"/>
      <c r="I628" s="443"/>
    </row>
    <row r="629" spans="1:9" x14ac:dyDescent="0.2">
      <c r="A629" s="443"/>
      <c r="B629" s="443"/>
      <c r="C629" s="443"/>
      <c r="D629" s="443"/>
      <c r="E629" s="443"/>
      <c r="F629" s="443"/>
      <c r="G629" s="443"/>
      <c r="H629" s="443"/>
      <c r="I629" s="443"/>
    </row>
    <row r="630" spans="1:9" x14ac:dyDescent="0.2">
      <c r="A630" s="443"/>
      <c r="B630" s="443"/>
      <c r="C630" s="443"/>
      <c r="D630" s="443"/>
      <c r="E630" s="443"/>
      <c r="F630" s="443"/>
      <c r="G630" s="443"/>
      <c r="H630" s="443"/>
      <c r="I630" s="443"/>
    </row>
    <row r="631" spans="1:9" x14ac:dyDescent="0.2">
      <c r="A631" s="443"/>
      <c r="B631" s="443"/>
      <c r="C631" s="443"/>
      <c r="D631" s="443"/>
      <c r="E631" s="443"/>
      <c r="F631" s="443"/>
      <c r="G631" s="443"/>
      <c r="H631" s="443"/>
      <c r="I631" s="443"/>
    </row>
    <row r="632" spans="1:9" x14ac:dyDescent="0.2">
      <c r="A632" s="443"/>
      <c r="B632" s="443"/>
      <c r="C632" s="443"/>
      <c r="D632" s="443"/>
      <c r="E632" s="443"/>
      <c r="F632" s="443"/>
      <c r="G632" s="443"/>
      <c r="H632" s="443"/>
      <c r="I632" s="443"/>
    </row>
    <row r="633" spans="1:9" x14ac:dyDescent="0.2">
      <c r="A633" s="443"/>
      <c r="B633" s="443"/>
      <c r="C633" s="443"/>
      <c r="D633" s="443"/>
      <c r="E633" s="443"/>
      <c r="F633" s="443"/>
      <c r="G633" s="443"/>
      <c r="H633" s="443"/>
      <c r="I633" s="443"/>
    </row>
    <row r="634" spans="1:9" x14ac:dyDescent="0.2">
      <c r="A634" s="443"/>
      <c r="B634" s="443"/>
      <c r="C634" s="443"/>
      <c r="D634" s="443"/>
      <c r="E634" s="443"/>
      <c r="F634" s="443"/>
      <c r="G634" s="443"/>
      <c r="H634" s="443"/>
      <c r="I634" s="443"/>
    </row>
    <row r="635" spans="1:9" x14ac:dyDescent="0.2">
      <c r="A635" s="443"/>
      <c r="B635" s="443"/>
      <c r="C635" s="443"/>
      <c r="D635" s="443"/>
      <c r="E635" s="443"/>
      <c r="F635" s="443"/>
      <c r="G635" s="443"/>
      <c r="H635" s="443"/>
      <c r="I635" s="443"/>
    </row>
    <row r="636" spans="1:9" x14ac:dyDescent="0.2">
      <c r="A636" s="443"/>
      <c r="B636" s="443"/>
      <c r="C636" s="443"/>
      <c r="D636" s="443"/>
      <c r="E636" s="443"/>
      <c r="F636" s="443"/>
      <c r="G636" s="443"/>
      <c r="H636" s="443"/>
      <c r="I636" s="443"/>
    </row>
    <row r="637" spans="1:9" x14ac:dyDescent="0.2">
      <c r="A637" s="443"/>
      <c r="B637" s="443"/>
      <c r="C637" s="443"/>
      <c r="D637" s="443"/>
      <c r="E637" s="443"/>
      <c r="F637" s="443"/>
      <c r="G637" s="443"/>
      <c r="H637" s="443"/>
      <c r="I637" s="443"/>
    </row>
    <row r="638" spans="1:9" x14ac:dyDescent="0.2">
      <c r="A638" s="443"/>
      <c r="B638" s="443"/>
      <c r="C638" s="443"/>
      <c r="D638" s="443"/>
      <c r="E638" s="443"/>
      <c r="F638" s="443"/>
      <c r="G638" s="443"/>
      <c r="H638" s="443"/>
      <c r="I638" s="443"/>
    </row>
    <row r="639" spans="1:9" x14ac:dyDescent="0.2">
      <c r="A639" s="443"/>
      <c r="B639" s="443"/>
      <c r="C639" s="443"/>
      <c r="D639" s="443"/>
      <c r="E639" s="443"/>
      <c r="F639" s="443"/>
      <c r="G639" s="443"/>
      <c r="H639" s="443"/>
      <c r="I639" s="443"/>
    </row>
    <row r="640" spans="1:9" x14ac:dyDescent="0.2">
      <c r="A640" s="443"/>
      <c r="B640" s="443"/>
      <c r="C640" s="443"/>
      <c r="D640" s="443"/>
      <c r="E640" s="443"/>
      <c r="F640" s="443"/>
      <c r="G640" s="443"/>
      <c r="H640" s="443"/>
      <c r="I640" s="443"/>
    </row>
    <row r="641" spans="1:9" x14ac:dyDescent="0.2">
      <c r="A641" s="443"/>
      <c r="B641" s="443"/>
      <c r="C641" s="443"/>
      <c r="D641" s="443"/>
      <c r="E641" s="443"/>
      <c r="F641" s="443"/>
      <c r="G641" s="443"/>
      <c r="H641" s="443"/>
      <c r="I641" s="443"/>
    </row>
    <row r="642" spans="1:9" x14ac:dyDescent="0.2">
      <c r="A642" s="443"/>
      <c r="B642" s="443"/>
      <c r="C642" s="443"/>
      <c r="D642" s="443"/>
      <c r="E642" s="443"/>
      <c r="F642" s="443"/>
      <c r="G642" s="443"/>
      <c r="H642" s="443"/>
      <c r="I642" s="443"/>
    </row>
    <row r="643" spans="1:9" x14ac:dyDescent="0.2">
      <c r="A643" s="443"/>
      <c r="B643" s="443"/>
      <c r="C643" s="443"/>
      <c r="D643" s="443"/>
      <c r="E643" s="443"/>
      <c r="F643" s="443"/>
      <c r="G643" s="443"/>
      <c r="H643" s="443"/>
      <c r="I643" s="443"/>
    </row>
    <row r="644" spans="1:9" x14ac:dyDescent="0.2">
      <c r="A644" s="443"/>
      <c r="B644" s="443"/>
      <c r="C644" s="443"/>
      <c r="D644" s="443"/>
      <c r="E644" s="443"/>
      <c r="F644" s="443"/>
      <c r="G644" s="443"/>
      <c r="H644" s="443"/>
      <c r="I644" s="443"/>
    </row>
    <row r="645" spans="1:9" x14ac:dyDescent="0.2">
      <c r="A645" s="443"/>
      <c r="B645" s="443"/>
      <c r="C645" s="443"/>
      <c r="D645" s="443"/>
      <c r="E645" s="443"/>
      <c r="F645" s="443"/>
      <c r="G645" s="443"/>
      <c r="H645" s="443"/>
      <c r="I645" s="443"/>
    </row>
    <row r="646" spans="1:9" x14ac:dyDescent="0.2">
      <c r="A646" s="443"/>
      <c r="B646" s="443"/>
      <c r="C646" s="443"/>
      <c r="D646" s="443"/>
      <c r="E646" s="443"/>
      <c r="F646" s="443"/>
      <c r="G646" s="443"/>
      <c r="H646" s="443"/>
      <c r="I646" s="443"/>
    </row>
    <row r="647" spans="1:9" x14ac:dyDescent="0.2">
      <c r="A647" s="443"/>
      <c r="B647" s="443"/>
      <c r="C647" s="443"/>
      <c r="D647" s="443"/>
      <c r="E647" s="443"/>
      <c r="F647" s="443"/>
      <c r="G647" s="443"/>
      <c r="H647" s="443"/>
      <c r="I647" s="443"/>
    </row>
    <row r="648" spans="1:9" x14ac:dyDescent="0.2">
      <c r="A648" s="443"/>
      <c r="B648" s="443"/>
      <c r="C648" s="443"/>
      <c r="D648" s="443"/>
      <c r="E648" s="443"/>
      <c r="F648" s="443"/>
      <c r="G648" s="443"/>
      <c r="H648" s="443"/>
      <c r="I648" s="443"/>
    </row>
    <row r="649" spans="1:9" x14ac:dyDescent="0.2">
      <c r="A649" s="443"/>
      <c r="B649" s="443"/>
      <c r="C649" s="443"/>
      <c r="D649" s="443"/>
      <c r="E649" s="443"/>
      <c r="F649" s="443"/>
      <c r="G649" s="443"/>
      <c r="H649" s="443"/>
      <c r="I649" s="443"/>
    </row>
    <row r="650" spans="1:9" x14ac:dyDescent="0.2">
      <c r="A650" s="443"/>
      <c r="B650" s="443"/>
      <c r="C650" s="443"/>
      <c r="D650" s="443"/>
      <c r="E650" s="443"/>
      <c r="F650" s="443"/>
      <c r="G650" s="443"/>
      <c r="H650" s="443"/>
      <c r="I650" s="443"/>
    </row>
    <row r="651" spans="1:9" x14ac:dyDescent="0.2">
      <c r="A651" s="443"/>
      <c r="B651" s="443"/>
      <c r="C651" s="443"/>
      <c r="D651" s="443"/>
      <c r="E651" s="443"/>
      <c r="F651" s="443"/>
      <c r="G651" s="443"/>
      <c r="H651" s="443"/>
      <c r="I651" s="443"/>
    </row>
    <row r="652" spans="1:9" x14ac:dyDescent="0.2">
      <c r="A652" s="443"/>
      <c r="B652" s="443"/>
      <c r="C652" s="443"/>
      <c r="D652" s="443"/>
      <c r="E652" s="443"/>
      <c r="F652" s="443"/>
      <c r="G652" s="443"/>
      <c r="H652" s="443"/>
      <c r="I652" s="443"/>
    </row>
    <row r="653" spans="1:9" x14ac:dyDescent="0.2">
      <c r="A653" s="443"/>
      <c r="B653" s="443"/>
      <c r="C653" s="443"/>
      <c r="D653" s="443"/>
      <c r="E653" s="443"/>
      <c r="F653" s="443"/>
      <c r="G653" s="443"/>
      <c r="H653" s="443"/>
      <c r="I653" s="443"/>
    </row>
    <row r="654" spans="1:9" x14ac:dyDescent="0.2">
      <c r="A654" s="443"/>
      <c r="B654" s="443"/>
      <c r="C654" s="443"/>
      <c r="D654" s="443"/>
      <c r="E654" s="443"/>
      <c r="F654" s="443"/>
      <c r="G654" s="443"/>
      <c r="H654" s="443"/>
      <c r="I654" s="443"/>
    </row>
    <row r="655" spans="1:9" x14ac:dyDescent="0.2">
      <c r="A655" s="443"/>
      <c r="B655" s="443"/>
      <c r="C655" s="443"/>
      <c r="D655" s="443"/>
      <c r="E655" s="443"/>
      <c r="F655" s="443"/>
      <c r="G655" s="443"/>
      <c r="H655" s="443"/>
      <c r="I655" s="443"/>
    </row>
    <row r="656" spans="1:9" x14ac:dyDescent="0.2">
      <c r="A656" s="443"/>
      <c r="B656" s="443"/>
      <c r="C656" s="443"/>
      <c r="D656" s="443"/>
      <c r="E656" s="443"/>
      <c r="F656" s="443"/>
      <c r="G656" s="443"/>
      <c r="H656" s="443"/>
      <c r="I656" s="443"/>
    </row>
    <row r="657" spans="1:9" x14ac:dyDescent="0.2">
      <c r="A657" s="443"/>
      <c r="B657" s="443"/>
      <c r="C657" s="443"/>
      <c r="D657" s="443"/>
      <c r="E657" s="443"/>
      <c r="F657" s="443"/>
      <c r="G657" s="443"/>
      <c r="H657" s="443"/>
      <c r="I657" s="443"/>
    </row>
    <row r="658" spans="1:9" x14ac:dyDescent="0.2">
      <c r="A658" s="443"/>
      <c r="B658" s="443"/>
      <c r="C658" s="443"/>
      <c r="D658" s="443"/>
      <c r="E658" s="443"/>
      <c r="F658" s="443"/>
      <c r="G658" s="443"/>
      <c r="H658" s="443"/>
      <c r="I658" s="443"/>
    </row>
    <row r="659" spans="1:9" x14ac:dyDescent="0.2">
      <c r="A659" s="443"/>
      <c r="B659" s="443"/>
      <c r="C659" s="443"/>
      <c r="D659" s="443"/>
      <c r="E659" s="443"/>
      <c r="F659" s="443"/>
      <c r="G659" s="443"/>
      <c r="H659" s="443"/>
      <c r="I659" s="443"/>
    </row>
    <row r="660" spans="1:9" x14ac:dyDescent="0.2">
      <c r="A660" s="443"/>
      <c r="B660" s="443"/>
      <c r="C660" s="443"/>
      <c r="D660" s="443"/>
      <c r="E660" s="443"/>
      <c r="F660" s="443"/>
      <c r="G660" s="443"/>
      <c r="H660" s="443"/>
      <c r="I660" s="443"/>
    </row>
    <row r="661" spans="1:9" x14ac:dyDescent="0.2">
      <c r="A661" s="443"/>
      <c r="B661" s="443"/>
      <c r="C661" s="443"/>
      <c r="D661" s="443"/>
      <c r="E661" s="443"/>
      <c r="F661" s="443"/>
      <c r="G661" s="443"/>
      <c r="H661" s="443"/>
      <c r="I661" s="443"/>
    </row>
    <row r="662" spans="1:9" x14ac:dyDescent="0.2">
      <c r="A662" s="443"/>
      <c r="B662" s="443"/>
      <c r="C662" s="443"/>
      <c r="D662" s="443"/>
      <c r="E662" s="443"/>
      <c r="F662" s="443"/>
      <c r="G662" s="443"/>
      <c r="H662" s="443"/>
      <c r="I662" s="443"/>
    </row>
    <row r="663" spans="1:9" x14ac:dyDescent="0.2">
      <c r="A663" s="443"/>
      <c r="B663" s="443"/>
      <c r="C663" s="443"/>
      <c r="D663" s="443"/>
      <c r="E663" s="443"/>
      <c r="F663" s="443"/>
      <c r="G663" s="443"/>
      <c r="H663" s="443"/>
      <c r="I663" s="443"/>
    </row>
    <row r="664" spans="1:9" x14ac:dyDescent="0.2">
      <c r="A664" s="443"/>
      <c r="B664" s="443"/>
      <c r="C664" s="443"/>
      <c r="D664" s="443"/>
      <c r="E664" s="443"/>
      <c r="F664" s="443"/>
      <c r="G664" s="443"/>
      <c r="H664" s="443"/>
      <c r="I664" s="443"/>
    </row>
    <row r="665" spans="1:9" x14ac:dyDescent="0.2">
      <c r="A665" s="443"/>
      <c r="B665" s="443"/>
      <c r="C665" s="443"/>
      <c r="D665" s="443"/>
      <c r="E665" s="443"/>
      <c r="F665" s="443"/>
      <c r="G665" s="443"/>
      <c r="H665" s="443"/>
      <c r="I665" s="443"/>
    </row>
    <row r="666" spans="1:9" x14ac:dyDescent="0.2">
      <c r="A666" s="443"/>
      <c r="B666" s="443"/>
      <c r="C666" s="443"/>
      <c r="D666" s="443"/>
      <c r="E666" s="443"/>
      <c r="F666" s="443"/>
      <c r="G666" s="443"/>
      <c r="H666" s="443"/>
      <c r="I666" s="443"/>
    </row>
    <row r="667" spans="1:9" x14ac:dyDescent="0.2">
      <c r="A667" s="443"/>
      <c r="B667" s="443"/>
      <c r="C667" s="443"/>
      <c r="D667" s="443"/>
      <c r="E667" s="443"/>
      <c r="F667" s="443"/>
      <c r="G667" s="443"/>
      <c r="H667" s="443"/>
      <c r="I667" s="443"/>
    </row>
    <row r="668" spans="1:9" x14ac:dyDescent="0.2">
      <c r="A668" s="443"/>
      <c r="B668" s="443"/>
      <c r="C668" s="443"/>
      <c r="D668" s="443"/>
      <c r="E668" s="443"/>
      <c r="F668" s="443"/>
      <c r="G668" s="443"/>
      <c r="H668" s="443"/>
      <c r="I668" s="443"/>
    </row>
    <row r="669" spans="1:9" x14ac:dyDescent="0.2">
      <c r="A669" s="443"/>
      <c r="B669" s="443"/>
      <c r="C669" s="443"/>
      <c r="D669" s="443"/>
      <c r="E669" s="443"/>
      <c r="F669" s="443"/>
      <c r="G669" s="443"/>
      <c r="H669" s="443"/>
      <c r="I669" s="443"/>
    </row>
    <row r="670" spans="1:9" x14ac:dyDescent="0.2">
      <c r="A670" s="443"/>
      <c r="B670" s="443"/>
      <c r="C670" s="443"/>
      <c r="D670" s="443"/>
      <c r="E670" s="443"/>
      <c r="F670" s="443"/>
      <c r="G670" s="443"/>
      <c r="H670" s="443"/>
      <c r="I670" s="443"/>
    </row>
    <row r="671" spans="1:9" x14ac:dyDescent="0.2">
      <c r="A671" s="443"/>
      <c r="B671" s="443"/>
      <c r="C671" s="443"/>
      <c r="D671" s="443"/>
      <c r="E671" s="443"/>
      <c r="F671" s="443"/>
      <c r="G671" s="443"/>
      <c r="H671" s="443"/>
      <c r="I671" s="443"/>
    </row>
    <row r="672" spans="1:9" x14ac:dyDescent="0.2">
      <c r="A672" s="443"/>
      <c r="B672" s="443"/>
      <c r="C672" s="443"/>
      <c r="D672" s="443"/>
      <c r="E672" s="443"/>
      <c r="F672" s="443"/>
      <c r="G672" s="443"/>
      <c r="H672" s="443"/>
      <c r="I672" s="443"/>
    </row>
    <row r="673" spans="1:9" x14ac:dyDescent="0.2">
      <c r="A673" s="443"/>
      <c r="B673" s="443"/>
      <c r="C673" s="443"/>
      <c r="D673" s="443"/>
      <c r="E673" s="443"/>
      <c r="F673" s="443"/>
      <c r="G673" s="443"/>
      <c r="H673" s="443"/>
      <c r="I673" s="443"/>
    </row>
    <row r="674" spans="1:9" x14ac:dyDescent="0.2">
      <c r="A674" s="443"/>
      <c r="B674" s="443"/>
      <c r="C674" s="443"/>
      <c r="D674" s="443"/>
      <c r="E674" s="443"/>
      <c r="F674" s="443"/>
      <c r="G674" s="443"/>
      <c r="H674" s="443"/>
      <c r="I674" s="443"/>
    </row>
    <row r="675" spans="1:9" x14ac:dyDescent="0.2">
      <c r="A675" s="443"/>
      <c r="B675" s="443"/>
      <c r="C675" s="443"/>
      <c r="D675" s="443"/>
      <c r="E675" s="443"/>
      <c r="F675" s="443"/>
      <c r="G675" s="443"/>
      <c r="H675" s="443"/>
      <c r="I675" s="443"/>
    </row>
    <row r="676" spans="1:9" x14ac:dyDescent="0.2">
      <c r="A676" s="443"/>
      <c r="B676" s="443"/>
      <c r="C676" s="443"/>
      <c r="D676" s="443"/>
      <c r="E676" s="443"/>
      <c r="F676" s="443"/>
      <c r="G676" s="443"/>
      <c r="H676" s="443"/>
      <c r="I676" s="443"/>
    </row>
    <row r="677" spans="1:9" x14ac:dyDescent="0.2">
      <c r="A677" s="443"/>
      <c r="B677" s="443"/>
      <c r="C677" s="443"/>
      <c r="D677" s="443"/>
      <c r="E677" s="443"/>
      <c r="F677" s="443"/>
      <c r="G677" s="443"/>
      <c r="H677" s="443"/>
      <c r="I677" s="443"/>
    </row>
    <row r="678" spans="1:9" x14ac:dyDescent="0.2">
      <c r="A678" s="443"/>
      <c r="B678" s="443"/>
      <c r="C678" s="443"/>
      <c r="D678" s="443"/>
      <c r="E678" s="443"/>
      <c r="F678" s="443"/>
      <c r="G678" s="443"/>
      <c r="H678" s="443"/>
      <c r="I678" s="443"/>
    </row>
    <row r="679" spans="1:9" x14ac:dyDescent="0.2">
      <c r="A679" s="443"/>
      <c r="B679" s="443"/>
      <c r="C679" s="443"/>
      <c r="D679" s="443"/>
      <c r="E679" s="443"/>
      <c r="F679" s="443"/>
      <c r="G679" s="443"/>
      <c r="H679" s="443"/>
      <c r="I679" s="443"/>
    </row>
    <row r="680" spans="1:9" x14ac:dyDescent="0.2">
      <c r="A680" s="443"/>
      <c r="B680" s="443"/>
      <c r="C680" s="443"/>
      <c r="D680" s="443"/>
      <c r="E680" s="443"/>
      <c r="F680" s="443"/>
      <c r="G680" s="443"/>
      <c r="H680" s="443"/>
      <c r="I680" s="443"/>
    </row>
    <row r="681" spans="1:9" x14ac:dyDescent="0.2">
      <c r="A681" s="443"/>
      <c r="B681" s="443"/>
      <c r="C681" s="443"/>
      <c r="D681" s="443"/>
      <c r="E681" s="443"/>
      <c r="F681" s="443"/>
      <c r="G681" s="443"/>
      <c r="H681" s="443"/>
      <c r="I681" s="443"/>
    </row>
    <row r="682" spans="1:9" x14ac:dyDescent="0.2">
      <c r="A682" s="443"/>
      <c r="B682" s="443"/>
      <c r="C682" s="443"/>
      <c r="D682" s="443"/>
      <c r="E682" s="443"/>
      <c r="F682" s="443"/>
      <c r="G682" s="443"/>
      <c r="H682" s="443"/>
      <c r="I682" s="443"/>
    </row>
    <row r="683" spans="1:9" x14ac:dyDescent="0.2">
      <c r="A683" s="443"/>
      <c r="B683" s="443"/>
      <c r="C683" s="443"/>
      <c r="D683" s="443"/>
      <c r="E683" s="443"/>
      <c r="F683" s="443"/>
      <c r="G683" s="443"/>
      <c r="H683" s="443"/>
      <c r="I683" s="443"/>
    </row>
    <row r="684" spans="1:9" x14ac:dyDescent="0.2">
      <c r="A684" s="443"/>
      <c r="B684" s="443"/>
      <c r="C684" s="443"/>
      <c r="D684" s="443"/>
      <c r="E684" s="443"/>
      <c r="F684" s="443"/>
      <c r="G684" s="443"/>
      <c r="H684" s="443"/>
      <c r="I684" s="443"/>
    </row>
    <row r="685" spans="1:9" x14ac:dyDescent="0.2">
      <c r="A685" s="443"/>
      <c r="B685" s="443"/>
      <c r="C685" s="443"/>
      <c r="D685" s="443"/>
      <c r="E685" s="443"/>
      <c r="F685" s="443"/>
      <c r="G685" s="443"/>
      <c r="H685" s="443"/>
      <c r="I685" s="443"/>
    </row>
    <row r="686" spans="1:9" x14ac:dyDescent="0.2">
      <c r="A686" s="443"/>
      <c r="B686" s="443"/>
      <c r="C686" s="443"/>
      <c r="D686" s="443"/>
      <c r="E686" s="443"/>
      <c r="F686" s="443"/>
      <c r="G686" s="443"/>
      <c r="H686" s="443"/>
      <c r="I686" s="443"/>
    </row>
    <row r="687" spans="1:9" x14ac:dyDescent="0.2">
      <c r="A687" s="443"/>
      <c r="B687" s="443"/>
      <c r="C687" s="443"/>
      <c r="D687" s="443"/>
      <c r="E687" s="443"/>
      <c r="F687" s="443"/>
      <c r="G687" s="443"/>
      <c r="H687" s="443"/>
      <c r="I687" s="443"/>
    </row>
    <row r="688" spans="1:9" x14ac:dyDescent="0.2">
      <c r="A688" s="443"/>
      <c r="B688" s="443"/>
      <c r="C688" s="443"/>
      <c r="D688" s="443"/>
      <c r="E688" s="443"/>
      <c r="F688" s="443"/>
      <c r="G688" s="443"/>
      <c r="H688" s="443"/>
      <c r="I688" s="443"/>
    </row>
    <row r="689" spans="1:9" x14ac:dyDescent="0.2">
      <c r="A689" s="443"/>
      <c r="B689" s="443"/>
      <c r="C689" s="443"/>
      <c r="D689" s="443"/>
      <c r="E689" s="443"/>
      <c r="F689" s="443"/>
      <c r="G689" s="443"/>
      <c r="H689" s="443"/>
      <c r="I689" s="443"/>
    </row>
    <row r="690" spans="1:9" x14ac:dyDescent="0.2">
      <c r="A690" s="443"/>
      <c r="B690" s="443"/>
      <c r="C690" s="443"/>
      <c r="D690" s="443"/>
      <c r="E690" s="443"/>
      <c r="F690" s="443"/>
      <c r="G690" s="443"/>
      <c r="H690" s="443"/>
      <c r="I690" s="443"/>
    </row>
    <row r="691" spans="1:9" x14ac:dyDescent="0.2">
      <c r="A691" s="443"/>
      <c r="B691" s="443"/>
      <c r="C691" s="443"/>
      <c r="D691" s="443"/>
      <c r="E691" s="443"/>
      <c r="F691" s="443"/>
      <c r="G691" s="443"/>
      <c r="H691" s="443"/>
      <c r="I691" s="443"/>
    </row>
    <row r="692" spans="1:9" x14ac:dyDescent="0.2">
      <c r="A692" s="443"/>
      <c r="B692" s="443"/>
      <c r="C692" s="443"/>
      <c r="D692" s="443"/>
      <c r="E692" s="443"/>
      <c r="F692" s="443"/>
      <c r="G692" s="443"/>
      <c r="H692" s="443"/>
      <c r="I692" s="443"/>
    </row>
    <row r="693" spans="1:9" x14ac:dyDescent="0.2">
      <c r="A693" s="443"/>
      <c r="B693" s="443"/>
      <c r="C693" s="443"/>
      <c r="D693" s="443"/>
      <c r="E693" s="443"/>
      <c r="F693" s="443"/>
      <c r="G693" s="443"/>
      <c r="H693" s="443"/>
      <c r="I693" s="443"/>
    </row>
    <row r="694" spans="1:9" x14ac:dyDescent="0.2">
      <c r="A694" s="443"/>
      <c r="B694" s="443"/>
      <c r="C694" s="443"/>
      <c r="D694" s="443"/>
      <c r="E694" s="443"/>
      <c r="F694" s="443"/>
      <c r="G694" s="443"/>
      <c r="H694" s="443"/>
      <c r="I694" s="443"/>
    </row>
    <row r="695" spans="1:9" x14ac:dyDescent="0.2">
      <c r="A695" s="443"/>
      <c r="B695" s="443"/>
      <c r="C695" s="443"/>
      <c r="D695" s="443"/>
      <c r="E695" s="443"/>
      <c r="F695" s="443"/>
      <c r="G695" s="443"/>
      <c r="H695" s="443"/>
      <c r="I695" s="443"/>
    </row>
    <row r="696" spans="1:9" x14ac:dyDescent="0.2">
      <c r="A696" s="443"/>
      <c r="B696" s="443"/>
      <c r="C696" s="443"/>
      <c r="D696" s="443"/>
      <c r="E696" s="443"/>
      <c r="F696" s="443"/>
      <c r="G696" s="443"/>
      <c r="H696" s="443"/>
      <c r="I696" s="443"/>
    </row>
    <row r="697" spans="1:9" x14ac:dyDescent="0.2">
      <c r="A697" s="443"/>
      <c r="B697" s="443"/>
      <c r="C697" s="443"/>
      <c r="D697" s="443"/>
      <c r="E697" s="443"/>
      <c r="F697" s="443"/>
      <c r="G697" s="443"/>
      <c r="H697" s="443"/>
      <c r="I697" s="443"/>
    </row>
    <row r="698" spans="1:9" x14ac:dyDescent="0.2">
      <c r="A698" s="443"/>
      <c r="B698" s="443"/>
      <c r="C698" s="443"/>
      <c r="D698" s="443"/>
      <c r="E698" s="443"/>
      <c r="F698" s="443"/>
      <c r="G698" s="443"/>
      <c r="H698" s="443"/>
      <c r="I698" s="443"/>
    </row>
    <row r="699" spans="1:9" x14ac:dyDescent="0.2">
      <c r="A699" s="443"/>
      <c r="B699" s="443"/>
      <c r="C699" s="443"/>
      <c r="D699" s="443"/>
      <c r="E699" s="443"/>
      <c r="F699" s="443"/>
      <c r="G699" s="443"/>
      <c r="H699" s="443"/>
      <c r="I699" s="443"/>
    </row>
    <row r="700" spans="1:9" x14ac:dyDescent="0.2">
      <c r="A700" s="443"/>
      <c r="B700" s="443"/>
      <c r="C700" s="443"/>
      <c r="D700" s="443"/>
      <c r="E700" s="443"/>
      <c r="F700" s="443"/>
      <c r="G700" s="443"/>
      <c r="H700" s="443"/>
      <c r="I700" s="443"/>
    </row>
    <row r="701" spans="1:9" x14ac:dyDescent="0.2">
      <c r="A701" s="443"/>
      <c r="B701" s="443"/>
      <c r="C701" s="443"/>
      <c r="D701" s="443"/>
      <c r="E701" s="443"/>
      <c r="F701" s="443"/>
      <c r="G701" s="443"/>
      <c r="H701" s="443"/>
      <c r="I701" s="443"/>
    </row>
    <row r="702" spans="1:9" x14ac:dyDescent="0.2">
      <c r="A702" s="443"/>
      <c r="B702" s="443"/>
      <c r="C702" s="443"/>
      <c r="D702" s="443"/>
      <c r="E702" s="443"/>
      <c r="F702" s="443"/>
      <c r="G702" s="443"/>
      <c r="H702" s="443"/>
      <c r="I702" s="443"/>
    </row>
    <row r="703" spans="1:9" x14ac:dyDescent="0.2">
      <c r="A703" s="443"/>
      <c r="B703" s="443"/>
      <c r="C703" s="443"/>
      <c r="D703" s="443"/>
      <c r="E703" s="443"/>
      <c r="F703" s="443"/>
      <c r="G703" s="443"/>
      <c r="H703" s="443"/>
      <c r="I703" s="443"/>
    </row>
    <row r="704" spans="1:9" x14ac:dyDescent="0.2">
      <c r="A704" s="443"/>
      <c r="B704" s="443"/>
      <c r="C704" s="443"/>
      <c r="D704" s="443"/>
      <c r="E704" s="443"/>
      <c r="F704" s="443"/>
      <c r="G704" s="443"/>
      <c r="H704" s="443"/>
      <c r="I704" s="443"/>
    </row>
    <row r="705" spans="1:9" x14ac:dyDescent="0.2">
      <c r="A705" s="443"/>
      <c r="B705" s="443"/>
      <c r="C705" s="443"/>
      <c r="D705" s="443"/>
      <c r="E705" s="443"/>
      <c r="F705" s="443"/>
      <c r="G705" s="443"/>
      <c r="H705" s="443"/>
      <c r="I705" s="443"/>
    </row>
    <row r="706" spans="1:9" x14ac:dyDescent="0.2">
      <c r="A706" s="443"/>
      <c r="B706" s="443"/>
      <c r="C706" s="443"/>
      <c r="D706" s="443"/>
      <c r="E706" s="443"/>
      <c r="F706" s="443"/>
      <c r="G706" s="443"/>
      <c r="H706" s="443"/>
      <c r="I706" s="443"/>
    </row>
    <row r="707" spans="1:9" x14ac:dyDescent="0.2">
      <c r="A707" s="443"/>
      <c r="B707" s="443"/>
      <c r="C707" s="443"/>
      <c r="D707" s="443"/>
      <c r="E707" s="443"/>
      <c r="F707" s="443"/>
      <c r="G707" s="443"/>
      <c r="H707" s="443"/>
      <c r="I707" s="443"/>
    </row>
    <row r="708" spans="1:9" x14ac:dyDescent="0.2">
      <c r="A708" s="443"/>
      <c r="B708" s="443"/>
      <c r="C708" s="443"/>
      <c r="D708" s="443"/>
      <c r="E708" s="443"/>
      <c r="F708" s="443"/>
      <c r="G708" s="443"/>
      <c r="H708" s="443"/>
      <c r="I708" s="443"/>
    </row>
    <row r="709" spans="1:9" x14ac:dyDescent="0.2">
      <c r="A709" s="443"/>
      <c r="B709" s="443"/>
      <c r="C709" s="443"/>
      <c r="D709" s="443"/>
      <c r="E709" s="443"/>
      <c r="F709" s="443"/>
      <c r="G709" s="443"/>
      <c r="H709" s="443"/>
      <c r="I709" s="443"/>
    </row>
    <row r="710" spans="1:9" x14ac:dyDescent="0.2">
      <c r="A710" s="443"/>
      <c r="B710" s="443"/>
      <c r="C710" s="443"/>
      <c r="D710" s="443"/>
      <c r="E710" s="443"/>
      <c r="F710" s="443"/>
      <c r="G710" s="443"/>
      <c r="H710" s="443"/>
      <c r="I710" s="443"/>
    </row>
    <row r="711" spans="1:9" x14ac:dyDescent="0.2">
      <c r="A711" s="443"/>
      <c r="B711" s="443"/>
      <c r="C711" s="443"/>
      <c r="D711" s="443"/>
      <c r="E711" s="443"/>
      <c r="F711" s="443"/>
      <c r="G711" s="443"/>
      <c r="H711" s="443"/>
      <c r="I711" s="443"/>
    </row>
    <row r="712" spans="1:9" x14ac:dyDescent="0.2">
      <c r="A712" s="443"/>
      <c r="B712" s="443"/>
      <c r="C712" s="443"/>
      <c r="D712" s="443"/>
      <c r="E712" s="443"/>
      <c r="F712" s="443"/>
      <c r="G712" s="443"/>
      <c r="H712" s="443"/>
      <c r="I712" s="443"/>
    </row>
    <row r="713" spans="1:9" x14ac:dyDescent="0.2">
      <c r="A713" s="443"/>
      <c r="B713" s="443"/>
      <c r="C713" s="443"/>
      <c r="D713" s="443"/>
      <c r="E713" s="443"/>
      <c r="F713" s="443"/>
      <c r="G713" s="443"/>
      <c r="H713" s="443"/>
      <c r="I713" s="443"/>
    </row>
    <row r="714" spans="1:9" x14ac:dyDescent="0.2">
      <c r="A714" s="443"/>
      <c r="B714" s="443"/>
      <c r="C714" s="443"/>
      <c r="D714" s="443"/>
      <c r="E714" s="443"/>
      <c r="F714" s="443"/>
      <c r="G714" s="443"/>
      <c r="H714" s="443"/>
      <c r="I714" s="443"/>
    </row>
    <row r="715" spans="1:9" x14ac:dyDescent="0.2">
      <c r="A715" s="443"/>
      <c r="B715" s="443"/>
      <c r="C715" s="443"/>
      <c r="D715" s="443"/>
      <c r="E715" s="443"/>
      <c r="F715" s="443"/>
      <c r="G715" s="443"/>
      <c r="H715" s="443"/>
      <c r="I715" s="443"/>
    </row>
    <row r="716" spans="1:9" x14ac:dyDescent="0.2">
      <c r="A716" s="443"/>
      <c r="B716" s="443"/>
      <c r="C716" s="443"/>
      <c r="D716" s="443"/>
      <c r="E716" s="443"/>
      <c r="F716" s="443"/>
      <c r="G716" s="443"/>
      <c r="H716" s="443"/>
      <c r="I716" s="443"/>
    </row>
    <row r="717" spans="1:9" x14ac:dyDescent="0.2">
      <c r="A717" s="443"/>
      <c r="B717" s="443"/>
      <c r="C717" s="443"/>
      <c r="D717" s="443"/>
      <c r="E717" s="443"/>
      <c r="F717" s="443"/>
      <c r="G717" s="443"/>
      <c r="H717" s="443"/>
      <c r="I717" s="443"/>
    </row>
    <row r="718" spans="1:9" x14ac:dyDescent="0.2">
      <c r="A718" s="443"/>
      <c r="B718" s="443"/>
      <c r="C718" s="443"/>
      <c r="D718" s="443"/>
      <c r="E718" s="443"/>
      <c r="F718" s="443"/>
      <c r="G718" s="443"/>
      <c r="H718" s="443"/>
      <c r="I718" s="443"/>
    </row>
    <row r="719" spans="1:9" x14ac:dyDescent="0.2">
      <c r="A719" s="443"/>
      <c r="B719" s="443"/>
      <c r="C719" s="443"/>
      <c r="D719" s="443"/>
      <c r="E719" s="443"/>
      <c r="F719" s="443"/>
      <c r="G719" s="443"/>
      <c r="H719" s="443"/>
      <c r="I719" s="443"/>
    </row>
    <row r="720" spans="1:9" x14ac:dyDescent="0.2">
      <c r="A720" s="443"/>
      <c r="B720" s="443"/>
      <c r="C720" s="443"/>
      <c r="D720" s="443"/>
      <c r="E720" s="443"/>
      <c r="F720" s="443"/>
      <c r="G720" s="443"/>
      <c r="H720" s="443"/>
      <c r="I720" s="443"/>
    </row>
    <row r="721" spans="1:9" x14ac:dyDescent="0.2">
      <c r="A721" s="443"/>
      <c r="B721" s="443"/>
      <c r="C721" s="443"/>
      <c r="D721" s="443"/>
      <c r="E721" s="443"/>
      <c r="F721" s="443"/>
      <c r="G721" s="443"/>
      <c r="H721" s="443"/>
      <c r="I721" s="443"/>
    </row>
    <row r="722" spans="1:9" x14ac:dyDescent="0.2">
      <c r="A722" s="443"/>
      <c r="B722" s="443"/>
      <c r="C722" s="443"/>
      <c r="D722" s="443"/>
      <c r="E722" s="443"/>
      <c r="F722" s="443"/>
      <c r="G722" s="443"/>
      <c r="H722" s="443"/>
      <c r="I722" s="443"/>
    </row>
    <row r="723" spans="1:9" x14ac:dyDescent="0.2">
      <c r="A723" s="443"/>
      <c r="B723" s="443"/>
      <c r="C723" s="443"/>
      <c r="D723" s="443"/>
      <c r="E723" s="443"/>
      <c r="F723" s="443"/>
      <c r="G723" s="443"/>
      <c r="H723" s="443"/>
      <c r="I723" s="443"/>
    </row>
    <row r="724" spans="1:9" x14ac:dyDescent="0.2">
      <c r="A724" s="443"/>
      <c r="B724" s="443"/>
      <c r="C724" s="443"/>
      <c r="D724" s="443"/>
      <c r="E724" s="443"/>
      <c r="F724" s="443"/>
      <c r="G724" s="443"/>
      <c r="H724" s="443"/>
      <c r="I724" s="443"/>
    </row>
    <row r="725" spans="1:9" x14ac:dyDescent="0.2">
      <c r="A725" s="443"/>
      <c r="B725" s="443"/>
      <c r="C725" s="443"/>
      <c r="D725" s="443"/>
      <c r="E725" s="443"/>
      <c r="F725" s="443"/>
      <c r="G725" s="443"/>
      <c r="H725" s="443"/>
      <c r="I725" s="443"/>
    </row>
    <row r="726" spans="1:9" x14ac:dyDescent="0.2">
      <c r="A726" s="443"/>
      <c r="B726" s="443"/>
      <c r="C726" s="443"/>
      <c r="D726" s="443"/>
      <c r="E726" s="443"/>
      <c r="F726" s="443"/>
      <c r="G726" s="443"/>
      <c r="H726" s="443"/>
      <c r="I726" s="443"/>
    </row>
    <row r="727" spans="1:9" x14ac:dyDescent="0.2">
      <c r="A727" s="443"/>
      <c r="B727" s="443"/>
      <c r="C727" s="443"/>
      <c r="D727" s="443"/>
      <c r="E727" s="443"/>
      <c r="F727" s="443"/>
      <c r="G727" s="443"/>
      <c r="H727" s="443"/>
      <c r="I727" s="443"/>
    </row>
    <row r="728" spans="1:9" x14ac:dyDescent="0.2">
      <c r="A728" s="443"/>
      <c r="B728" s="443"/>
      <c r="C728" s="443"/>
      <c r="D728" s="443"/>
      <c r="E728" s="443"/>
      <c r="F728" s="443"/>
      <c r="G728" s="443"/>
      <c r="H728" s="443"/>
      <c r="I728" s="443"/>
    </row>
    <row r="729" spans="1:9" x14ac:dyDescent="0.2">
      <c r="A729" s="443"/>
      <c r="B729" s="443"/>
      <c r="C729" s="443"/>
      <c r="D729" s="443"/>
      <c r="E729" s="443"/>
      <c r="F729" s="443"/>
      <c r="G729" s="443"/>
      <c r="H729" s="443"/>
      <c r="I729" s="443"/>
    </row>
    <row r="730" spans="1:9" x14ac:dyDescent="0.2">
      <c r="A730" s="443"/>
      <c r="B730" s="443"/>
      <c r="C730" s="443"/>
      <c r="D730" s="443"/>
      <c r="E730" s="443"/>
      <c r="F730" s="443"/>
      <c r="G730" s="443"/>
      <c r="H730" s="443"/>
      <c r="I730" s="443"/>
    </row>
    <row r="731" spans="1:9" x14ac:dyDescent="0.2">
      <c r="A731" s="443"/>
      <c r="B731" s="443"/>
      <c r="C731" s="443"/>
      <c r="D731" s="443"/>
      <c r="E731" s="443"/>
      <c r="F731" s="443"/>
      <c r="G731" s="443"/>
      <c r="H731" s="443"/>
      <c r="I731" s="443"/>
    </row>
    <row r="732" spans="1:9" x14ac:dyDescent="0.2">
      <c r="A732" s="443"/>
      <c r="B732" s="443"/>
      <c r="C732" s="443"/>
      <c r="D732" s="443"/>
      <c r="E732" s="443"/>
      <c r="F732" s="443"/>
      <c r="G732" s="443"/>
      <c r="H732" s="443"/>
      <c r="I732" s="443"/>
    </row>
    <row r="733" spans="1:9" x14ac:dyDescent="0.2">
      <c r="A733" s="443"/>
      <c r="B733" s="443"/>
      <c r="C733" s="443"/>
      <c r="D733" s="443"/>
      <c r="E733" s="443"/>
      <c r="F733" s="443"/>
      <c r="G733" s="443"/>
      <c r="H733" s="443"/>
      <c r="I733" s="443"/>
    </row>
    <row r="734" spans="1:9" x14ac:dyDescent="0.2">
      <c r="A734" s="443"/>
      <c r="B734" s="443"/>
      <c r="C734" s="443"/>
      <c r="D734" s="443"/>
      <c r="E734" s="443"/>
      <c r="F734" s="443"/>
      <c r="G734" s="443"/>
      <c r="H734" s="443"/>
      <c r="I734" s="443"/>
    </row>
    <row r="735" spans="1:9" x14ac:dyDescent="0.2">
      <c r="A735" s="443"/>
      <c r="B735" s="443"/>
      <c r="C735" s="443"/>
      <c r="D735" s="443"/>
      <c r="E735" s="443"/>
      <c r="F735" s="443"/>
      <c r="G735" s="443"/>
      <c r="H735" s="443"/>
      <c r="I735" s="443"/>
    </row>
    <row r="736" spans="1:9" x14ac:dyDescent="0.2">
      <c r="A736" s="443"/>
      <c r="B736" s="443"/>
      <c r="C736" s="443"/>
      <c r="D736" s="443"/>
      <c r="E736" s="443"/>
      <c r="F736" s="443"/>
      <c r="G736" s="443"/>
      <c r="H736" s="443"/>
      <c r="I736" s="443"/>
    </row>
    <row r="737" spans="1:9" x14ac:dyDescent="0.2">
      <c r="A737" s="443"/>
      <c r="B737" s="443"/>
      <c r="C737" s="443"/>
      <c r="D737" s="443"/>
      <c r="E737" s="443"/>
      <c r="F737" s="443"/>
      <c r="G737" s="443"/>
      <c r="H737" s="443"/>
      <c r="I737" s="443"/>
    </row>
    <row r="738" spans="1:9" x14ac:dyDescent="0.2">
      <c r="A738" s="443"/>
      <c r="B738" s="443"/>
      <c r="C738" s="443"/>
      <c r="D738" s="443"/>
      <c r="E738" s="443"/>
      <c r="F738" s="443"/>
      <c r="G738" s="443"/>
      <c r="H738" s="443"/>
      <c r="I738" s="443"/>
    </row>
    <row r="739" spans="1:9" x14ac:dyDescent="0.2">
      <c r="A739" s="443"/>
      <c r="B739" s="443"/>
      <c r="C739" s="443"/>
      <c r="D739" s="443"/>
      <c r="E739" s="443"/>
      <c r="F739" s="443"/>
      <c r="G739" s="443"/>
      <c r="H739" s="443"/>
      <c r="I739" s="443"/>
    </row>
    <row r="740" spans="1:9" x14ac:dyDescent="0.2">
      <c r="A740" s="443"/>
      <c r="B740" s="443"/>
      <c r="C740" s="443"/>
      <c r="D740" s="443"/>
      <c r="E740" s="443"/>
      <c r="F740" s="443"/>
      <c r="G740" s="443"/>
      <c r="H740" s="443"/>
      <c r="I740" s="443"/>
    </row>
    <row r="741" spans="1:9" x14ac:dyDescent="0.2">
      <c r="A741" s="443"/>
      <c r="B741" s="443"/>
      <c r="C741" s="443"/>
      <c r="D741" s="443"/>
      <c r="E741" s="443"/>
      <c r="F741" s="443"/>
      <c r="G741" s="443"/>
      <c r="H741" s="443"/>
      <c r="I741" s="443"/>
    </row>
    <row r="742" spans="1:9" x14ac:dyDescent="0.2">
      <c r="A742" s="443"/>
      <c r="B742" s="443"/>
      <c r="C742" s="443"/>
      <c r="D742" s="443"/>
      <c r="E742" s="443"/>
      <c r="F742" s="443"/>
      <c r="G742" s="443"/>
      <c r="H742" s="443"/>
      <c r="I742" s="443"/>
    </row>
    <row r="743" spans="1:9" x14ac:dyDescent="0.2">
      <c r="A743" s="443"/>
      <c r="B743" s="443"/>
      <c r="C743" s="443"/>
      <c r="D743" s="443"/>
      <c r="E743" s="443"/>
      <c r="F743" s="443"/>
      <c r="G743" s="443"/>
      <c r="H743" s="443"/>
      <c r="I743" s="443"/>
    </row>
    <row r="744" spans="1:9" x14ac:dyDescent="0.2">
      <c r="A744" s="443"/>
      <c r="B744" s="443"/>
      <c r="C744" s="443"/>
      <c r="D744" s="443"/>
      <c r="E744" s="443"/>
      <c r="F744" s="443"/>
      <c r="G744" s="443"/>
      <c r="H744" s="443"/>
      <c r="I744" s="443"/>
    </row>
    <row r="745" spans="1:9" x14ac:dyDescent="0.2">
      <c r="A745" s="443"/>
      <c r="B745" s="443"/>
      <c r="C745" s="443"/>
      <c r="D745" s="443"/>
      <c r="E745" s="443"/>
      <c r="F745" s="443"/>
      <c r="G745" s="443"/>
      <c r="H745" s="443"/>
      <c r="I745" s="443"/>
    </row>
    <row r="746" spans="1:9" x14ac:dyDescent="0.2">
      <c r="A746" s="443"/>
      <c r="B746" s="443"/>
      <c r="C746" s="443"/>
      <c r="D746" s="443"/>
      <c r="E746" s="443"/>
      <c r="F746" s="443"/>
      <c r="G746" s="443"/>
      <c r="H746" s="443"/>
      <c r="I746" s="443"/>
    </row>
    <row r="747" spans="1:9" x14ac:dyDescent="0.2">
      <c r="A747" s="443"/>
      <c r="B747" s="443"/>
      <c r="C747" s="443"/>
      <c r="D747" s="443"/>
      <c r="E747" s="443"/>
      <c r="F747" s="443"/>
      <c r="G747" s="443"/>
      <c r="H747" s="443"/>
      <c r="I747" s="443"/>
    </row>
    <row r="748" spans="1:9" x14ac:dyDescent="0.2">
      <c r="A748" s="443"/>
      <c r="B748" s="443"/>
      <c r="C748" s="443"/>
      <c r="D748" s="443"/>
      <c r="E748" s="443"/>
      <c r="F748" s="443"/>
      <c r="G748" s="443"/>
      <c r="H748" s="443"/>
      <c r="I748" s="443"/>
    </row>
    <row r="749" spans="1:9" x14ac:dyDescent="0.2">
      <c r="A749" s="443"/>
      <c r="B749" s="443"/>
      <c r="C749" s="443"/>
      <c r="D749" s="443"/>
      <c r="E749" s="443"/>
      <c r="F749" s="443"/>
      <c r="G749" s="443"/>
      <c r="H749" s="443"/>
      <c r="I749" s="443"/>
    </row>
    <row r="750" spans="1:9" x14ac:dyDescent="0.2">
      <c r="A750" s="443"/>
      <c r="B750" s="443"/>
      <c r="C750" s="443"/>
      <c r="D750" s="443"/>
      <c r="E750" s="443"/>
      <c r="F750" s="443"/>
      <c r="G750" s="443"/>
      <c r="H750" s="443"/>
      <c r="I750" s="443"/>
    </row>
    <row r="751" spans="1:9" x14ac:dyDescent="0.2">
      <c r="A751" s="443"/>
      <c r="B751" s="443"/>
      <c r="C751" s="443"/>
      <c r="D751" s="443"/>
      <c r="E751" s="443"/>
      <c r="F751" s="443"/>
      <c r="G751" s="443"/>
      <c r="H751" s="443"/>
      <c r="I751" s="443"/>
    </row>
    <row r="752" spans="1:9" x14ac:dyDescent="0.2">
      <c r="A752" s="443"/>
      <c r="B752" s="443"/>
      <c r="C752" s="443"/>
      <c r="D752" s="443"/>
      <c r="E752" s="443"/>
      <c r="F752" s="443"/>
      <c r="G752" s="443"/>
      <c r="H752" s="443"/>
      <c r="I752" s="443"/>
    </row>
    <row r="753" spans="1:9" x14ac:dyDescent="0.2">
      <c r="A753" s="443"/>
      <c r="B753" s="443"/>
      <c r="C753" s="443"/>
      <c r="D753" s="443"/>
      <c r="E753" s="443"/>
      <c r="F753" s="443"/>
      <c r="G753" s="443"/>
      <c r="H753" s="443"/>
      <c r="I753" s="443"/>
    </row>
    <row r="754" spans="1:9" x14ac:dyDescent="0.2">
      <c r="A754" s="443"/>
      <c r="B754" s="443"/>
      <c r="C754" s="443"/>
      <c r="D754" s="443"/>
      <c r="E754" s="443"/>
      <c r="F754" s="443"/>
      <c r="G754" s="443"/>
      <c r="H754" s="443"/>
      <c r="I754" s="443"/>
    </row>
    <row r="755" spans="1:9" x14ac:dyDescent="0.2">
      <c r="A755" s="443"/>
      <c r="B755" s="443"/>
      <c r="C755" s="443"/>
      <c r="D755" s="443"/>
      <c r="E755" s="443"/>
      <c r="F755" s="443"/>
      <c r="G755" s="443"/>
      <c r="H755" s="443"/>
      <c r="I755" s="443"/>
    </row>
    <row r="756" spans="1:9" x14ac:dyDescent="0.2">
      <c r="A756" s="443"/>
      <c r="B756" s="443"/>
      <c r="C756" s="443"/>
      <c r="D756" s="443"/>
      <c r="E756" s="443"/>
      <c r="F756" s="443"/>
      <c r="G756" s="443"/>
      <c r="H756" s="443"/>
      <c r="I756" s="443"/>
    </row>
    <row r="757" spans="1:9" x14ac:dyDescent="0.2">
      <c r="A757" s="443"/>
      <c r="B757" s="443"/>
      <c r="C757" s="443"/>
      <c r="D757" s="443"/>
      <c r="E757" s="443"/>
      <c r="F757" s="443"/>
      <c r="G757" s="443"/>
      <c r="H757" s="443"/>
      <c r="I757" s="443"/>
    </row>
    <row r="758" spans="1:9" x14ac:dyDescent="0.2">
      <c r="A758" s="443"/>
      <c r="B758" s="443"/>
      <c r="C758" s="443"/>
      <c r="D758" s="443"/>
      <c r="E758" s="443"/>
      <c r="F758" s="443"/>
      <c r="G758" s="443"/>
      <c r="H758" s="443"/>
      <c r="I758" s="443"/>
    </row>
    <row r="759" spans="1:9" x14ac:dyDescent="0.2">
      <c r="A759" s="443"/>
      <c r="B759" s="443"/>
      <c r="C759" s="443"/>
      <c r="D759" s="443"/>
      <c r="E759" s="443"/>
      <c r="F759" s="443"/>
      <c r="G759" s="443"/>
      <c r="H759" s="443"/>
      <c r="I759" s="443"/>
    </row>
    <row r="760" spans="1:9" x14ac:dyDescent="0.2">
      <c r="A760" s="443"/>
      <c r="B760" s="443"/>
      <c r="C760" s="443"/>
      <c r="D760" s="443"/>
      <c r="E760" s="443"/>
      <c r="F760" s="443"/>
      <c r="G760" s="443"/>
      <c r="H760" s="443"/>
      <c r="I760" s="443"/>
    </row>
    <row r="761" spans="1:9" x14ac:dyDescent="0.2">
      <c r="A761" s="443"/>
      <c r="B761" s="443"/>
      <c r="C761" s="443"/>
      <c r="D761" s="443"/>
      <c r="E761" s="443"/>
      <c r="F761" s="443"/>
      <c r="G761" s="443"/>
      <c r="H761" s="443"/>
      <c r="I761" s="443"/>
    </row>
    <row r="762" spans="1:9" x14ac:dyDescent="0.2">
      <c r="A762" s="443"/>
      <c r="B762" s="443"/>
      <c r="C762" s="443"/>
      <c r="D762" s="443"/>
      <c r="E762" s="443"/>
      <c r="F762" s="443"/>
      <c r="G762" s="443"/>
      <c r="H762" s="443"/>
      <c r="I762" s="443"/>
    </row>
    <row r="763" spans="1:9" x14ac:dyDescent="0.2">
      <c r="A763" s="443"/>
      <c r="B763" s="443"/>
      <c r="C763" s="443"/>
      <c r="D763" s="443"/>
      <c r="E763" s="443"/>
      <c r="F763" s="443"/>
      <c r="G763" s="443"/>
      <c r="H763" s="443"/>
      <c r="I763" s="443"/>
    </row>
    <row r="764" spans="1:9" x14ac:dyDescent="0.2">
      <c r="A764" s="443"/>
      <c r="B764" s="443"/>
      <c r="C764" s="443"/>
      <c r="D764" s="443"/>
      <c r="E764" s="443"/>
      <c r="F764" s="443"/>
      <c r="G764" s="443"/>
      <c r="H764" s="443"/>
      <c r="I764" s="443"/>
    </row>
    <row r="765" spans="1:9" x14ac:dyDescent="0.2">
      <c r="A765" s="443"/>
      <c r="B765" s="443"/>
      <c r="C765" s="443"/>
      <c r="D765" s="443"/>
      <c r="E765" s="443"/>
      <c r="F765" s="443"/>
      <c r="G765" s="443"/>
      <c r="H765" s="443"/>
      <c r="I765" s="443"/>
    </row>
    <row r="766" spans="1:9" x14ac:dyDescent="0.2">
      <c r="A766" s="443"/>
      <c r="B766" s="443"/>
      <c r="C766" s="443"/>
      <c r="D766" s="443"/>
      <c r="E766" s="443"/>
      <c r="F766" s="443"/>
      <c r="G766" s="443"/>
      <c r="H766" s="443"/>
      <c r="I766" s="443"/>
    </row>
    <row r="767" spans="1:9" x14ac:dyDescent="0.2">
      <c r="A767" s="443"/>
      <c r="B767" s="443"/>
      <c r="C767" s="443"/>
      <c r="D767" s="443"/>
      <c r="E767" s="443"/>
      <c r="F767" s="443"/>
      <c r="G767" s="443"/>
      <c r="H767" s="443"/>
      <c r="I767" s="443"/>
    </row>
    <row r="768" spans="1:9" x14ac:dyDescent="0.2">
      <c r="A768" s="443"/>
      <c r="B768" s="443"/>
      <c r="C768" s="443"/>
      <c r="D768" s="443"/>
      <c r="E768" s="443"/>
      <c r="F768" s="443"/>
      <c r="G768" s="443"/>
      <c r="H768" s="443"/>
      <c r="I768" s="443"/>
    </row>
    <row r="769" spans="1:9" x14ac:dyDescent="0.2">
      <c r="A769" s="443"/>
      <c r="B769" s="443"/>
      <c r="C769" s="443"/>
      <c r="D769" s="443"/>
      <c r="E769" s="443"/>
      <c r="F769" s="443"/>
      <c r="G769" s="443"/>
      <c r="H769" s="443"/>
      <c r="I769" s="443"/>
    </row>
    <row r="770" spans="1:9" x14ac:dyDescent="0.2">
      <c r="A770" s="443"/>
      <c r="B770" s="443"/>
      <c r="C770" s="443"/>
      <c r="D770" s="443"/>
      <c r="E770" s="443"/>
      <c r="F770" s="443"/>
      <c r="G770" s="443"/>
      <c r="H770" s="443"/>
      <c r="I770" s="443"/>
    </row>
    <row r="771" spans="1:9" x14ac:dyDescent="0.2">
      <c r="A771" s="443"/>
      <c r="B771" s="443"/>
      <c r="C771" s="443"/>
      <c r="D771" s="443"/>
      <c r="E771" s="443"/>
      <c r="F771" s="443"/>
      <c r="G771" s="443"/>
      <c r="H771" s="443"/>
      <c r="I771" s="443"/>
    </row>
    <row r="772" spans="1:9" x14ac:dyDescent="0.2">
      <c r="A772" s="443"/>
      <c r="B772" s="443"/>
      <c r="C772" s="443"/>
      <c r="D772" s="443"/>
      <c r="E772" s="443"/>
      <c r="F772" s="443"/>
      <c r="G772" s="443"/>
      <c r="H772" s="443"/>
      <c r="I772" s="443"/>
    </row>
    <row r="773" spans="1:9" x14ac:dyDescent="0.2">
      <c r="A773" s="443"/>
      <c r="B773" s="443"/>
      <c r="C773" s="443"/>
      <c r="D773" s="443"/>
      <c r="E773" s="443"/>
      <c r="F773" s="443"/>
      <c r="G773" s="443"/>
      <c r="H773" s="443"/>
      <c r="I773" s="443"/>
    </row>
    <row r="774" spans="1:9" x14ac:dyDescent="0.2">
      <c r="A774" s="443"/>
      <c r="B774" s="443"/>
      <c r="C774" s="443"/>
      <c r="D774" s="443"/>
      <c r="E774" s="443"/>
      <c r="F774" s="443"/>
      <c r="G774" s="443"/>
      <c r="H774" s="443"/>
      <c r="I774" s="443"/>
    </row>
    <row r="775" spans="1:9" x14ac:dyDescent="0.2">
      <c r="A775" s="443"/>
      <c r="B775" s="443"/>
      <c r="C775" s="443"/>
      <c r="D775" s="443"/>
      <c r="E775" s="443"/>
      <c r="F775" s="443"/>
      <c r="G775" s="443"/>
      <c r="H775" s="443"/>
      <c r="I775" s="443"/>
    </row>
    <row r="776" spans="1:9" x14ac:dyDescent="0.2">
      <c r="A776" s="443"/>
      <c r="B776" s="443"/>
      <c r="C776" s="443"/>
      <c r="D776" s="443"/>
      <c r="E776" s="443"/>
      <c r="F776" s="443"/>
      <c r="G776" s="443"/>
      <c r="H776" s="443"/>
      <c r="I776" s="443"/>
    </row>
    <row r="777" spans="1:9" x14ac:dyDescent="0.2">
      <c r="A777" s="443"/>
      <c r="B777" s="443"/>
      <c r="C777" s="443"/>
      <c r="D777" s="443"/>
      <c r="E777" s="443"/>
      <c r="F777" s="443"/>
      <c r="G777" s="443"/>
      <c r="H777" s="443"/>
      <c r="I777" s="443"/>
    </row>
    <row r="778" spans="1:9" x14ac:dyDescent="0.2">
      <c r="A778" s="443"/>
      <c r="B778" s="443"/>
      <c r="C778" s="443"/>
      <c r="D778" s="443"/>
      <c r="E778" s="443"/>
      <c r="F778" s="443"/>
      <c r="G778" s="443"/>
      <c r="H778" s="443"/>
      <c r="I778" s="443"/>
    </row>
    <row r="779" spans="1:9" x14ac:dyDescent="0.2">
      <c r="A779" s="443"/>
      <c r="B779" s="443"/>
      <c r="C779" s="443"/>
      <c r="D779" s="443"/>
      <c r="E779" s="443"/>
      <c r="F779" s="443"/>
      <c r="G779" s="443"/>
      <c r="H779" s="443"/>
      <c r="I779" s="443"/>
    </row>
    <row r="780" spans="1:9" x14ac:dyDescent="0.2">
      <c r="A780" s="443"/>
      <c r="B780" s="443"/>
      <c r="C780" s="443"/>
      <c r="D780" s="443"/>
      <c r="E780" s="443"/>
      <c r="F780" s="443"/>
      <c r="G780" s="443"/>
      <c r="H780" s="443"/>
      <c r="I780" s="443"/>
    </row>
    <row r="781" spans="1:9" x14ac:dyDescent="0.2">
      <c r="A781" s="443"/>
      <c r="B781" s="443"/>
      <c r="C781" s="443"/>
      <c r="D781" s="443"/>
      <c r="E781" s="443"/>
      <c r="F781" s="443"/>
      <c r="G781" s="443"/>
      <c r="H781" s="443"/>
      <c r="I781" s="443"/>
    </row>
    <row r="782" spans="1:9" x14ac:dyDescent="0.2">
      <c r="A782" s="443"/>
      <c r="B782" s="443"/>
      <c r="C782" s="443"/>
      <c r="D782" s="443"/>
      <c r="E782" s="443"/>
      <c r="F782" s="443"/>
      <c r="G782" s="443"/>
      <c r="H782" s="443"/>
      <c r="I782" s="443"/>
    </row>
    <row r="783" spans="1:9" x14ac:dyDescent="0.2">
      <c r="A783" s="443"/>
      <c r="B783" s="443"/>
      <c r="C783" s="443"/>
      <c r="D783" s="443"/>
      <c r="E783" s="443"/>
      <c r="F783" s="443"/>
      <c r="G783" s="443"/>
      <c r="H783" s="443"/>
      <c r="I783" s="443"/>
    </row>
    <row r="784" spans="1:9" x14ac:dyDescent="0.2">
      <c r="A784" s="443"/>
      <c r="B784" s="443"/>
      <c r="C784" s="443"/>
      <c r="D784" s="443"/>
      <c r="E784" s="443"/>
      <c r="F784" s="443"/>
      <c r="G784" s="443"/>
      <c r="H784" s="443"/>
      <c r="I784" s="443"/>
    </row>
    <row r="785" spans="1:9" x14ac:dyDescent="0.2">
      <c r="A785" s="443"/>
      <c r="B785" s="443"/>
      <c r="C785" s="443"/>
      <c r="D785" s="443"/>
      <c r="E785" s="443"/>
      <c r="F785" s="443"/>
      <c r="G785" s="443"/>
      <c r="H785" s="443"/>
      <c r="I785" s="443"/>
    </row>
    <row r="786" spans="1:9" x14ac:dyDescent="0.2">
      <c r="A786" s="443"/>
      <c r="B786" s="443"/>
      <c r="C786" s="443"/>
      <c r="D786" s="443"/>
      <c r="E786" s="443"/>
      <c r="F786" s="443"/>
      <c r="G786" s="443"/>
      <c r="H786" s="443"/>
      <c r="I786" s="443"/>
    </row>
    <row r="787" spans="1:9" x14ac:dyDescent="0.2">
      <c r="A787" s="443"/>
      <c r="B787" s="443"/>
      <c r="C787" s="443"/>
      <c r="D787" s="443"/>
      <c r="E787" s="443"/>
      <c r="F787" s="443"/>
      <c r="G787" s="443"/>
      <c r="H787" s="443"/>
      <c r="I787" s="443"/>
    </row>
    <row r="788" spans="1:9" x14ac:dyDescent="0.2">
      <c r="A788" s="443"/>
      <c r="B788" s="443"/>
      <c r="C788" s="443"/>
      <c r="D788" s="443"/>
      <c r="E788" s="443"/>
      <c r="F788" s="443"/>
      <c r="G788" s="443"/>
      <c r="H788" s="443"/>
      <c r="I788" s="443"/>
    </row>
    <row r="789" spans="1:9" x14ac:dyDescent="0.2">
      <c r="A789" s="443"/>
      <c r="B789" s="443"/>
      <c r="C789" s="443"/>
      <c r="D789" s="443"/>
      <c r="E789" s="443"/>
      <c r="F789" s="443"/>
      <c r="G789" s="443"/>
      <c r="H789" s="443"/>
      <c r="I789" s="443"/>
    </row>
    <row r="790" spans="1:9" x14ac:dyDescent="0.2">
      <c r="A790" s="443"/>
      <c r="B790" s="443"/>
      <c r="C790" s="443"/>
      <c r="D790" s="443"/>
      <c r="E790" s="443"/>
      <c r="F790" s="443"/>
      <c r="G790" s="443"/>
      <c r="H790" s="443"/>
      <c r="I790" s="443"/>
    </row>
    <row r="791" spans="1:9" x14ac:dyDescent="0.2">
      <c r="A791" s="443"/>
      <c r="B791" s="443"/>
      <c r="C791" s="443"/>
      <c r="D791" s="443"/>
      <c r="E791" s="443"/>
      <c r="F791" s="443"/>
      <c r="G791" s="443"/>
      <c r="H791" s="443"/>
      <c r="I791" s="443"/>
    </row>
    <row r="792" spans="1:9" x14ac:dyDescent="0.2">
      <c r="A792" s="443"/>
      <c r="B792" s="443"/>
      <c r="C792" s="443"/>
      <c r="D792" s="443"/>
      <c r="E792" s="443"/>
      <c r="F792" s="443"/>
      <c r="G792" s="443"/>
      <c r="H792" s="443"/>
      <c r="I792" s="443"/>
    </row>
    <row r="793" spans="1:9" x14ac:dyDescent="0.2">
      <c r="A793" s="443"/>
      <c r="B793" s="443"/>
      <c r="C793" s="443"/>
      <c r="D793" s="443"/>
      <c r="E793" s="443"/>
      <c r="F793" s="443"/>
      <c r="G793" s="443"/>
      <c r="H793" s="443"/>
      <c r="I793" s="443"/>
    </row>
    <row r="794" spans="1:9" x14ac:dyDescent="0.2">
      <c r="A794" s="443"/>
      <c r="B794" s="443"/>
      <c r="C794" s="443"/>
      <c r="D794" s="443"/>
      <c r="E794" s="443"/>
      <c r="F794" s="443"/>
      <c r="G794" s="443"/>
      <c r="H794" s="443"/>
      <c r="I794" s="443"/>
    </row>
    <row r="795" spans="1:9" x14ac:dyDescent="0.2">
      <c r="A795" s="443"/>
      <c r="B795" s="443"/>
      <c r="C795" s="443"/>
      <c r="D795" s="443"/>
      <c r="E795" s="443"/>
      <c r="F795" s="443"/>
      <c r="G795" s="443"/>
      <c r="H795" s="443"/>
      <c r="I795" s="443"/>
    </row>
    <row r="796" spans="1:9" x14ac:dyDescent="0.2">
      <c r="A796" s="443"/>
      <c r="B796" s="443"/>
      <c r="C796" s="443"/>
      <c r="D796" s="443"/>
      <c r="E796" s="443"/>
      <c r="F796" s="443"/>
      <c r="G796" s="443"/>
      <c r="H796" s="443"/>
      <c r="I796" s="443"/>
    </row>
    <row r="797" spans="1:9" x14ac:dyDescent="0.2">
      <c r="A797" s="443"/>
      <c r="B797" s="443"/>
      <c r="C797" s="443"/>
      <c r="D797" s="443"/>
      <c r="E797" s="443"/>
      <c r="F797" s="443"/>
      <c r="G797" s="443"/>
      <c r="H797" s="443"/>
      <c r="I797" s="443"/>
    </row>
    <row r="798" spans="1:9" x14ac:dyDescent="0.2">
      <c r="A798" s="443"/>
      <c r="B798" s="443"/>
      <c r="C798" s="443"/>
      <c r="D798" s="443"/>
      <c r="E798" s="443"/>
      <c r="F798" s="443"/>
      <c r="G798" s="443"/>
      <c r="H798" s="443"/>
      <c r="I798" s="443"/>
    </row>
    <row r="799" spans="1:9" x14ac:dyDescent="0.2">
      <c r="A799" s="443"/>
      <c r="B799" s="443"/>
      <c r="C799" s="443"/>
      <c r="D799" s="443"/>
      <c r="E799" s="443"/>
      <c r="F799" s="443"/>
      <c r="G799" s="443"/>
      <c r="H799" s="443"/>
      <c r="I799" s="443"/>
    </row>
    <row r="800" spans="1:9" x14ac:dyDescent="0.2">
      <c r="A800" s="443"/>
      <c r="B800" s="443"/>
      <c r="C800" s="443"/>
      <c r="D800" s="443"/>
      <c r="E800" s="443"/>
      <c r="F800" s="443"/>
      <c r="G800" s="443"/>
      <c r="H800" s="443"/>
      <c r="I800" s="443"/>
    </row>
    <row r="801" spans="1:9" x14ac:dyDescent="0.2">
      <c r="A801" s="443"/>
      <c r="B801" s="443"/>
      <c r="C801" s="443"/>
      <c r="D801" s="443"/>
      <c r="E801" s="443"/>
      <c r="F801" s="443"/>
      <c r="G801" s="443"/>
      <c r="H801" s="443"/>
      <c r="I801" s="443"/>
    </row>
    <row r="802" spans="1:9" x14ac:dyDescent="0.2">
      <c r="A802" s="443"/>
      <c r="B802" s="443"/>
      <c r="C802" s="443"/>
      <c r="D802" s="443"/>
      <c r="E802" s="443"/>
      <c r="F802" s="443"/>
      <c r="G802" s="443"/>
      <c r="H802" s="443"/>
      <c r="I802" s="443"/>
    </row>
    <row r="803" spans="1:9" x14ac:dyDescent="0.2">
      <c r="A803" s="443"/>
      <c r="B803" s="443"/>
      <c r="C803" s="443"/>
      <c r="D803" s="443"/>
      <c r="E803" s="443"/>
      <c r="F803" s="443"/>
      <c r="G803" s="443"/>
      <c r="H803" s="443"/>
      <c r="I803" s="443"/>
    </row>
    <row r="804" spans="1:9" x14ac:dyDescent="0.2">
      <c r="A804" s="443"/>
      <c r="B804" s="443"/>
      <c r="C804" s="443"/>
      <c r="D804" s="443"/>
      <c r="E804" s="443"/>
      <c r="F804" s="443"/>
      <c r="G804" s="443"/>
      <c r="H804" s="443"/>
      <c r="I804" s="443"/>
    </row>
    <row r="805" spans="1:9" x14ac:dyDescent="0.2">
      <c r="A805" s="443"/>
      <c r="B805" s="443"/>
      <c r="C805" s="443"/>
      <c r="D805" s="443"/>
      <c r="E805" s="443"/>
      <c r="F805" s="443"/>
      <c r="G805" s="443"/>
      <c r="H805" s="443"/>
      <c r="I805" s="443"/>
    </row>
    <row r="806" spans="1:9" x14ac:dyDescent="0.2">
      <c r="A806" s="443"/>
      <c r="B806" s="443"/>
      <c r="C806" s="443"/>
      <c r="D806" s="443"/>
      <c r="E806" s="443"/>
      <c r="F806" s="443"/>
      <c r="G806" s="443"/>
      <c r="H806" s="443"/>
      <c r="I806" s="443"/>
    </row>
    <row r="807" spans="1:9" x14ac:dyDescent="0.2">
      <c r="A807" s="443"/>
      <c r="B807" s="443"/>
      <c r="C807" s="443"/>
      <c r="D807" s="443"/>
      <c r="E807" s="443"/>
      <c r="F807" s="443"/>
      <c r="G807" s="443"/>
      <c r="H807" s="443"/>
      <c r="I807" s="443"/>
    </row>
    <row r="808" spans="1:9" x14ac:dyDescent="0.2">
      <c r="A808" s="443"/>
      <c r="B808" s="443"/>
      <c r="C808" s="443"/>
      <c r="D808" s="443"/>
      <c r="E808" s="443"/>
      <c r="F808" s="443"/>
      <c r="G808" s="443"/>
      <c r="H808" s="443"/>
      <c r="I808" s="443"/>
    </row>
    <row r="809" spans="1:9" x14ac:dyDescent="0.2">
      <c r="A809" s="443"/>
      <c r="B809" s="443"/>
      <c r="C809" s="443"/>
      <c r="D809" s="443"/>
      <c r="E809" s="443"/>
      <c r="F809" s="443"/>
      <c r="G809" s="443"/>
      <c r="H809" s="443"/>
      <c r="I809" s="443"/>
    </row>
    <row r="810" spans="1:9" x14ac:dyDescent="0.2">
      <c r="A810" s="443"/>
      <c r="B810" s="443"/>
      <c r="C810" s="443"/>
      <c r="D810" s="443"/>
      <c r="E810" s="443"/>
      <c r="F810" s="443"/>
      <c r="G810" s="443"/>
      <c r="H810" s="443"/>
      <c r="I810" s="443"/>
    </row>
    <row r="811" spans="1:9" x14ac:dyDescent="0.2">
      <c r="A811" s="443"/>
      <c r="B811" s="443"/>
      <c r="C811" s="443"/>
      <c r="D811" s="443"/>
      <c r="E811" s="443"/>
      <c r="F811" s="443"/>
      <c r="G811" s="443"/>
      <c r="H811" s="443"/>
      <c r="I811" s="443"/>
    </row>
    <row r="812" spans="1:9" x14ac:dyDescent="0.2">
      <c r="A812" s="443"/>
      <c r="B812" s="443"/>
      <c r="C812" s="443"/>
      <c r="D812" s="443"/>
      <c r="E812" s="443"/>
      <c r="F812" s="443"/>
      <c r="G812" s="443"/>
      <c r="H812" s="443"/>
      <c r="I812" s="443"/>
    </row>
    <row r="813" spans="1:9" x14ac:dyDescent="0.2">
      <c r="A813" s="443"/>
      <c r="B813" s="443"/>
      <c r="C813" s="443"/>
      <c r="D813" s="443"/>
      <c r="E813" s="443"/>
      <c r="F813" s="443"/>
      <c r="G813" s="443"/>
      <c r="H813" s="443"/>
      <c r="I813" s="443"/>
    </row>
    <row r="814" spans="1:9" x14ac:dyDescent="0.2">
      <c r="A814" s="443"/>
      <c r="B814" s="443"/>
      <c r="C814" s="443"/>
      <c r="D814" s="443"/>
      <c r="E814" s="443"/>
      <c r="F814" s="443"/>
      <c r="G814" s="443"/>
      <c r="H814" s="443"/>
      <c r="I814" s="443"/>
    </row>
    <row r="815" spans="1:9" x14ac:dyDescent="0.2">
      <c r="A815" s="443"/>
      <c r="B815" s="443"/>
      <c r="C815" s="443"/>
      <c r="D815" s="443"/>
      <c r="E815" s="443"/>
      <c r="F815" s="443"/>
      <c r="G815" s="443"/>
      <c r="H815" s="443"/>
      <c r="I815" s="443"/>
    </row>
    <row r="816" spans="1:9" x14ac:dyDescent="0.2">
      <c r="A816" s="443"/>
      <c r="B816" s="443"/>
      <c r="C816" s="443"/>
      <c r="D816" s="443"/>
      <c r="E816" s="443"/>
      <c r="F816" s="443"/>
      <c r="G816" s="443"/>
      <c r="H816" s="443"/>
      <c r="I816" s="443"/>
    </row>
    <row r="817" spans="1:9" x14ac:dyDescent="0.2">
      <c r="A817" s="443"/>
      <c r="B817" s="443"/>
      <c r="C817" s="443"/>
      <c r="D817" s="443"/>
      <c r="E817" s="443"/>
      <c r="F817" s="443"/>
      <c r="G817" s="443"/>
      <c r="H817" s="443"/>
      <c r="I817" s="443"/>
    </row>
    <row r="818" spans="1:9" x14ac:dyDescent="0.2">
      <c r="A818" s="443"/>
      <c r="B818" s="443"/>
      <c r="C818" s="443"/>
      <c r="D818" s="443"/>
      <c r="E818" s="443"/>
      <c r="F818" s="443"/>
      <c r="G818" s="443"/>
      <c r="H818" s="443"/>
      <c r="I818" s="443"/>
    </row>
    <row r="819" spans="1:9" x14ac:dyDescent="0.2">
      <c r="A819" s="443"/>
      <c r="B819" s="443"/>
      <c r="C819" s="443"/>
      <c r="D819" s="443"/>
      <c r="E819" s="443"/>
      <c r="F819" s="443"/>
      <c r="G819" s="443"/>
      <c r="H819" s="443"/>
      <c r="I819" s="443"/>
    </row>
    <row r="820" spans="1:9" x14ac:dyDescent="0.2">
      <c r="A820" s="443"/>
      <c r="B820" s="443"/>
      <c r="C820" s="443"/>
      <c r="D820" s="443"/>
      <c r="E820" s="443"/>
      <c r="F820" s="443"/>
      <c r="G820" s="443"/>
      <c r="H820" s="443"/>
      <c r="I820" s="443"/>
    </row>
    <row r="821" spans="1:9" x14ac:dyDescent="0.2">
      <c r="A821" s="443"/>
      <c r="B821" s="443"/>
      <c r="C821" s="443"/>
      <c r="D821" s="443"/>
      <c r="E821" s="443"/>
      <c r="F821" s="443"/>
      <c r="G821" s="443"/>
      <c r="H821" s="443"/>
      <c r="I821" s="443"/>
    </row>
    <row r="822" spans="1:9" x14ac:dyDescent="0.2">
      <c r="A822" s="443"/>
      <c r="B822" s="443"/>
      <c r="C822" s="443"/>
      <c r="D822" s="443"/>
      <c r="E822" s="443"/>
      <c r="F822" s="443"/>
      <c r="G822" s="443"/>
      <c r="H822" s="443"/>
      <c r="I822" s="443"/>
    </row>
    <row r="823" spans="1:9" x14ac:dyDescent="0.2">
      <c r="A823" s="443"/>
      <c r="B823" s="443"/>
      <c r="C823" s="443"/>
      <c r="D823" s="443"/>
      <c r="E823" s="443"/>
      <c r="F823" s="443"/>
      <c r="G823" s="443"/>
      <c r="H823" s="443"/>
      <c r="I823" s="443"/>
    </row>
    <row r="824" spans="1:9" x14ac:dyDescent="0.2">
      <c r="A824" s="443"/>
      <c r="B824" s="443"/>
      <c r="C824" s="443"/>
      <c r="D824" s="443"/>
      <c r="E824" s="443"/>
      <c r="F824" s="443"/>
      <c r="G824" s="443"/>
      <c r="H824" s="443"/>
      <c r="I824" s="443"/>
    </row>
    <row r="825" spans="1:9" x14ac:dyDescent="0.2">
      <c r="A825" s="443"/>
      <c r="B825" s="443"/>
      <c r="C825" s="443"/>
      <c r="D825" s="443"/>
      <c r="E825" s="443"/>
      <c r="F825" s="443"/>
      <c r="G825" s="443"/>
      <c r="H825" s="443"/>
      <c r="I825" s="443"/>
    </row>
    <row r="826" spans="1:9" x14ac:dyDescent="0.2">
      <c r="A826" s="443"/>
      <c r="B826" s="443"/>
      <c r="C826" s="443"/>
      <c r="D826" s="443"/>
      <c r="E826" s="443"/>
      <c r="F826" s="443"/>
      <c r="G826" s="443"/>
      <c r="H826" s="443"/>
      <c r="I826" s="443"/>
    </row>
    <row r="827" spans="1:9" x14ac:dyDescent="0.2">
      <c r="A827" s="443"/>
      <c r="B827" s="443"/>
      <c r="C827" s="443"/>
      <c r="D827" s="443"/>
      <c r="E827" s="443"/>
      <c r="F827" s="443"/>
      <c r="G827" s="443"/>
      <c r="H827" s="443"/>
      <c r="I827" s="443"/>
    </row>
    <row r="828" spans="1:9" x14ac:dyDescent="0.2">
      <c r="A828" s="443"/>
      <c r="B828" s="443"/>
      <c r="C828" s="443"/>
      <c r="D828" s="443"/>
      <c r="E828" s="443"/>
      <c r="F828" s="443"/>
      <c r="G828" s="443"/>
      <c r="H828" s="443"/>
      <c r="I828" s="443"/>
    </row>
    <row r="829" spans="1:9" x14ac:dyDescent="0.2">
      <c r="A829" s="443"/>
      <c r="B829" s="443"/>
      <c r="C829" s="443"/>
      <c r="D829" s="443"/>
      <c r="E829" s="443"/>
      <c r="F829" s="443"/>
      <c r="G829" s="443"/>
      <c r="H829" s="443"/>
      <c r="I829" s="443"/>
    </row>
    <row r="830" spans="1:9" x14ac:dyDescent="0.2">
      <c r="A830" s="443"/>
      <c r="B830" s="443"/>
      <c r="C830" s="443"/>
      <c r="D830" s="443"/>
      <c r="E830" s="443"/>
      <c r="F830" s="443"/>
      <c r="G830" s="443"/>
      <c r="H830" s="443"/>
      <c r="I830" s="443"/>
    </row>
    <row r="831" spans="1:9" x14ac:dyDescent="0.2">
      <c r="A831" s="443"/>
      <c r="B831" s="443"/>
      <c r="C831" s="443"/>
      <c r="D831" s="443"/>
      <c r="E831" s="443"/>
      <c r="F831" s="443"/>
      <c r="G831" s="443"/>
      <c r="H831" s="443"/>
      <c r="I831" s="443"/>
    </row>
    <row r="832" spans="1:9" x14ac:dyDescent="0.2">
      <c r="A832" s="443"/>
      <c r="B832" s="443"/>
      <c r="C832" s="443"/>
      <c r="D832" s="443"/>
      <c r="E832" s="443"/>
      <c r="F832" s="443"/>
      <c r="G832" s="443"/>
      <c r="H832" s="443"/>
      <c r="I832" s="443"/>
    </row>
    <row r="833" spans="1:9" x14ac:dyDescent="0.2">
      <c r="A833" s="443"/>
      <c r="B833" s="443"/>
      <c r="C833" s="443"/>
      <c r="D833" s="443"/>
      <c r="E833" s="443"/>
      <c r="F833" s="443"/>
      <c r="G833" s="443"/>
      <c r="H833" s="443"/>
      <c r="I833" s="443"/>
    </row>
    <row r="834" spans="1:9" x14ac:dyDescent="0.2">
      <c r="A834" s="443"/>
      <c r="B834" s="443"/>
      <c r="C834" s="443"/>
      <c r="D834" s="443"/>
      <c r="E834" s="443"/>
      <c r="F834" s="443"/>
      <c r="G834" s="443"/>
      <c r="H834" s="443"/>
      <c r="I834" s="443"/>
    </row>
    <row r="835" spans="1:9" x14ac:dyDescent="0.2">
      <c r="A835" s="443"/>
      <c r="B835" s="443"/>
      <c r="C835" s="443"/>
      <c r="D835" s="443"/>
      <c r="E835" s="443"/>
      <c r="F835" s="443"/>
      <c r="G835" s="443"/>
      <c r="H835" s="443"/>
      <c r="I835" s="443"/>
    </row>
    <row r="836" spans="1:9" x14ac:dyDescent="0.2">
      <c r="A836" s="443"/>
      <c r="B836" s="443"/>
      <c r="C836" s="443"/>
      <c r="D836" s="443"/>
      <c r="E836" s="443"/>
      <c r="F836" s="443"/>
      <c r="G836" s="443"/>
      <c r="H836" s="443"/>
      <c r="I836" s="443"/>
    </row>
    <row r="837" spans="1:9" x14ac:dyDescent="0.2">
      <c r="A837" s="443"/>
      <c r="B837" s="443"/>
      <c r="C837" s="443"/>
      <c r="D837" s="443"/>
      <c r="E837" s="443"/>
      <c r="F837" s="443"/>
      <c r="G837" s="443"/>
      <c r="H837" s="443"/>
      <c r="I837" s="443"/>
    </row>
    <row r="838" spans="1:9" x14ac:dyDescent="0.2">
      <c r="A838" s="443"/>
      <c r="B838" s="443"/>
      <c r="C838" s="443"/>
      <c r="D838" s="443"/>
      <c r="E838" s="443"/>
      <c r="F838" s="443"/>
      <c r="G838" s="443"/>
      <c r="H838" s="443"/>
      <c r="I838" s="443"/>
    </row>
    <row r="839" spans="1:9" x14ac:dyDescent="0.2">
      <c r="A839" s="443"/>
      <c r="B839" s="443"/>
      <c r="C839" s="443"/>
      <c r="D839" s="443"/>
      <c r="E839" s="443"/>
      <c r="F839" s="443"/>
      <c r="G839" s="443"/>
      <c r="H839" s="443"/>
      <c r="I839" s="443"/>
    </row>
    <row r="840" spans="1:9" x14ac:dyDescent="0.2">
      <c r="A840" s="443"/>
      <c r="B840" s="443"/>
      <c r="C840" s="443"/>
      <c r="D840" s="443"/>
      <c r="E840" s="443"/>
      <c r="F840" s="443"/>
      <c r="G840" s="443"/>
      <c r="H840" s="443"/>
      <c r="I840" s="443"/>
    </row>
    <row r="841" spans="1:9" x14ac:dyDescent="0.2">
      <c r="A841" s="443"/>
      <c r="B841" s="443"/>
      <c r="C841" s="443"/>
      <c r="D841" s="443"/>
      <c r="E841" s="443"/>
      <c r="F841" s="443"/>
      <c r="G841" s="443"/>
      <c r="H841" s="443"/>
      <c r="I841" s="443"/>
    </row>
    <row r="842" spans="1:9" x14ac:dyDescent="0.2">
      <c r="A842" s="443"/>
      <c r="B842" s="443"/>
      <c r="C842" s="443"/>
      <c r="D842" s="443"/>
      <c r="E842" s="443"/>
      <c r="F842" s="443"/>
      <c r="G842" s="443"/>
      <c r="H842" s="443"/>
      <c r="I842" s="443"/>
    </row>
    <row r="843" spans="1:9" x14ac:dyDescent="0.2">
      <c r="A843" s="443"/>
      <c r="B843" s="443"/>
      <c r="C843" s="443"/>
      <c r="D843" s="443"/>
      <c r="E843" s="443"/>
      <c r="F843" s="443"/>
      <c r="G843" s="443"/>
      <c r="H843" s="443"/>
      <c r="I843" s="443"/>
    </row>
    <row r="844" spans="1:9" x14ac:dyDescent="0.2">
      <c r="A844" s="443"/>
      <c r="B844" s="443"/>
      <c r="C844" s="443"/>
      <c r="D844" s="443"/>
      <c r="E844" s="443"/>
      <c r="F844" s="443"/>
      <c r="G844" s="443"/>
      <c r="H844" s="443"/>
      <c r="I844" s="443"/>
    </row>
    <row r="845" spans="1:9" x14ac:dyDescent="0.2">
      <c r="A845" s="443"/>
      <c r="B845" s="443"/>
      <c r="C845" s="443"/>
      <c r="D845" s="443"/>
      <c r="E845" s="443"/>
      <c r="F845" s="443"/>
      <c r="G845" s="443"/>
      <c r="H845" s="443"/>
      <c r="I845" s="443"/>
    </row>
    <row r="846" spans="1:9" x14ac:dyDescent="0.2">
      <c r="A846" s="443"/>
      <c r="B846" s="443"/>
      <c r="C846" s="443"/>
      <c r="D846" s="443"/>
      <c r="E846" s="443"/>
      <c r="F846" s="443"/>
      <c r="G846" s="443"/>
      <c r="H846" s="443"/>
      <c r="I846" s="443"/>
    </row>
    <row r="847" spans="1:9" x14ac:dyDescent="0.2">
      <c r="A847" s="443"/>
      <c r="B847" s="443"/>
      <c r="C847" s="443"/>
      <c r="D847" s="443"/>
      <c r="E847" s="443"/>
      <c r="F847" s="443"/>
      <c r="G847" s="443"/>
      <c r="H847" s="443"/>
      <c r="I847" s="443"/>
    </row>
    <row r="848" spans="1:9" x14ac:dyDescent="0.2">
      <c r="A848" s="443"/>
      <c r="B848" s="443"/>
      <c r="C848" s="443"/>
      <c r="D848" s="443"/>
      <c r="E848" s="443"/>
      <c r="F848" s="443"/>
      <c r="G848" s="443"/>
      <c r="H848" s="443"/>
      <c r="I848" s="443"/>
    </row>
    <row r="849" spans="1:9" x14ac:dyDescent="0.2">
      <c r="A849" s="443"/>
      <c r="B849" s="443"/>
      <c r="C849" s="443"/>
      <c r="D849" s="443"/>
      <c r="E849" s="443"/>
      <c r="F849" s="443"/>
      <c r="G849" s="443"/>
      <c r="H849" s="443"/>
      <c r="I849" s="443"/>
    </row>
    <row r="850" spans="1:9" x14ac:dyDescent="0.2">
      <c r="A850" s="443"/>
      <c r="B850" s="443"/>
      <c r="C850" s="443"/>
      <c r="D850" s="443"/>
      <c r="E850" s="443"/>
      <c r="F850" s="443"/>
      <c r="G850" s="443"/>
      <c r="H850" s="443"/>
      <c r="I850" s="443"/>
    </row>
    <row r="851" spans="1:9" x14ac:dyDescent="0.2">
      <c r="A851" s="443"/>
      <c r="B851" s="443"/>
      <c r="C851" s="443"/>
      <c r="D851" s="443"/>
      <c r="E851" s="443"/>
      <c r="F851" s="443"/>
      <c r="G851" s="443"/>
      <c r="H851" s="443"/>
      <c r="I851" s="443"/>
    </row>
    <row r="852" spans="1:9" x14ac:dyDescent="0.2">
      <c r="A852" s="443"/>
      <c r="B852" s="443"/>
      <c r="C852" s="443"/>
      <c r="D852" s="443"/>
      <c r="E852" s="443"/>
      <c r="F852" s="443"/>
      <c r="G852" s="443"/>
      <c r="H852" s="443"/>
      <c r="I852" s="443"/>
    </row>
    <row r="853" spans="1:9" x14ac:dyDescent="0.2">
      <c r="A853" s="443"/>
      <c r="B853" s="443"/>
      <c r="C853" s="443"/>
      <c r="D853" s="443"/>
      <c r="E853" s="443"/>
      <c r="F853" s="443"/>
      <c r="G853" s="443"/>
      <c r="H853" s="443"/>
      <c r="I853" s="443"/>
    </row>
    <row r="854" spans="1:9" x14ac:dyDescent="0.2">
      <c r="A854" s="443"/>
      <c r="B854" s="443"/>
      <c r="C854" s="443"/>
      <c r="D854" s="443"/>
      <c r="E854" s="443"/>
      <c r="F854" s="443"/>
      <c r="G854" s="443"/>
      <c r="H854" s="443"/>
      <c r="I854" s="443"/>
    </row>
    <row r="855" spans="1:9" x14ac:dyDescent="0.2">
      <c r="A855" s="443"/>
      <c r="B855" s="443"/>
      <c r="C855" s="443"/>
      <c r="D855" s="443"/>
      <c r="E855" s="443"/>
      <c r="F855" s="443"/>
      <c r="G855" s="443"/>
      <c r="H855" s="443"/>
      <c r="I855" s="443"/>
    </row>
    <row r="856" spans="1:9" x14ac:dyDescent="0.2">
      <c r="A856" s="443"/>
      <c r="B856" s="443"/>
      <c r="C856" s="443"/>
      <c r="D856" s="443"/>
      <c r="E856" s="443"/>
      <c r="F856" s="443"/>
      <c r="G856" s="443"/>
      <c r="H856" s="443"/>
      <c r="I856" s="443"/>
    </row>
    <row r="857" spans="1:9" x14ac:dyDescent="0.2">
      <c r="A857" s="443"/>
      <c r="B857" s="443"/>
      <c r="C857" s="443"/>
      <c r="D857" s="443"/>
      <c r="E857" s="443"/>
      <c r="F857" s="443"/>
      <c r="G857" s="443"/>
      <c r="H857" s="443"/>
      <c r="I857" s="443"/>
    </row>
    <row r="858" spans="1:9" x14ac:dyDescent="0.2">
      <c r="A858" s="443"/>
      <c r="B858" s="443"/>
      <c r="C858" s="443"/>
      <c r="D858" s="443"/>
      <c r="E858" s="443"/>
      <c r="F858" s="443"/>
      <c r="G858" s="443"/>
      <c r="H858" s="443"/>
      <c r="I858" s="443"/>
    </row>
    <row r="859" spans="1:9" x14ac:dyDescent="0.2">
      <c r="A859" s="443"/>
      <c r="B859" s="443"/>
      <c r="C859" s="443"/>
      <c r="D859" s="443"/>
      <c r="E859" s="443"/>
      <c r="F859" s="443"/>
      <c r="G859" s="443"/>
      <c r="H859" s="443"/>
      <c r="I859" s="443"/>
    </row>
    <row r="860" spans="1:9" x14ac:dyDescent="0.2">
      <c r="A860" s="443"/>
      <c r="B860" s="443"/>
      <c r="C860" s="443"/>
      <c r="D860" s="443"/>
      <c r="E860" s="443"/>
      <c r="F860" s="443"/>
      <c r="G860" s="443"/>
      <c r="H860" s="443"/>
      <c r="I860" s="443"/>
    </row>
    <row r="861" spans="1:9" x14ac:dyDescent="0.2">
      <c r="A861" s="443"/>
      <c r="B861" s="443"/>
      <c r="C861" s="443"/>
      <c r="D861" s="443"/>
      <c r="E861" s="443"/>
      <c r="F861" s="443"/>
      <c r="G861" s="443"/>
      <c r="H861" s="443"/>
      <c r="I861" s="443"/>
    </row>
    <row r="862" spans="1:9" x14ac:dyDescent="0.2">
      <c r="A862" s="443"/>
      <c r="B862" s="443"/>
      <c r="C862" s="443"/>
      <c r="D862" s="443"/>
      <c r="E862" s="443"/>
      <c r="F862" s="443"/>
      <c r="G862" s="443"/>
      <c r="H862" s="443"/>
      <c r="I862" s="443"/>
    </row>
    <row r="863" spans="1:9" x14ac:dyDescent="0.2">
      <c r="A863" s="443"/>
      <c r="B863" s="443"/>
      <c r="C863" s="443"/>
      <c r="D863" s="443"/>
      <c r="E863" s="443"/>
      <c r="F863" s="443"/>
      <c r="G863" s="443"/>
      <c r="H863" s="443"/>
      <c r="I863" s="443"/>
    </row>
    <row r="864" spans="1:9" x14ac:dyDescent="0.2">
      <c r="A864" s="443"/>
      <c r="B864" s="443"/>
      <c r="C864" s="443"/>
      <c r="D864" s="443"/>
      <c r="E864" s="443"/>
      <c r="F864" s="443"/>
      <c r="G864" s="443"/>
      <c r="H864" s="443"/>
      <c r="I864" s="443"/>
    </row>
    <row r="865" spans="1:9" x14ac:dyDescent="0.2">
      <c r="A865" s="443"/>
      <c r="B865" s="443"/>
      <c r="C865" s="443"/>
      <c r="D865" s="443"/>
      <c r="E865" s="443"/>
      <c r="F865" s="443"/>
      <c r="G865" s="443"/>
      <c r="H865" s="443"/>
      <c r="I865" s="443"/>
    </row>
    <row r="866" spans="1:9" x14ac:dyDescent="0.2">
      <c r="A866" s="443"/>
      <c r="B866" s="443"/>
      <c r="C866" s="443"/>
      <c r="D866" s="443"/>
      <c r="E866" s="443"/>
      <c r="F866" s="443"/>
      <c r="G866" s="443"/>
      <c r="H866" s="443"/>
      <c r="I866" s="443"/>
    </row>
    <row r="867" spans="1:9" x14ac:dyDescent="0.2">
      <c r="A867" s="443"/>
      <c r="B867" s="443"/>
      <c r="C867" s="443"/>
      <c r="D867" s="443"/>
      <c r="E867" s="443"/>
      <c r="F867" s="443"/>
      <c r="G867" s="443"/>
      <c r="H867" s="443"/>
      <c r="I867" s="443"/>
    </row>
    <row r="868" spans="1:9" x14ac:dyDescent="0.2">
      <c r="A868" s="443"/>
      <c r="B868" s="443"/>
      <c r="C868" s="443"/>
      <c r="D868" s="443"/>
      <c r="E868" s="443"/>
      <c r="F868" s="443"/>
      <c r="G868" s="443"/>
      <c r="H868" s="443"/>
      <c r="I868" s="443"/>
    </row>
    <row r="869" spans="1:9" x14ac:dyDescent="0.2">
      <c r="A869" s="443"/>
      <c r="B869" s="443"/>
      <c r="C869" s="443"/>
      <c r="D869" s="443"/>
      <c r="E869" s="443"/>
      <c r="F869" s="443"/>
      <c r="G869" s="443"/>
      <c r="H869" s="443"/>
      <c r="I869" s="443"/>
    </row>
    <row r="870" spans="1:9" x14ac:dyDescent="0.2">
      <c r="A870" s="443"/>
      <c r="B870" s="443"/>
      <c r="C870" s="443"/>
      <c r="D870" s="443"/>
      <c r="E870" s="443"/>
      <c r="F870" s="443"/>
      <c r="G870" s="443"/>
      <c r="H870" s="443"/>
      <c r="I870" s="443"/>
    </row>
    <row r="871" spans="1:9" x14ac:dyDescent="0.2">
      <c r="A871" s="443"/>
      <c r="B871" s="443"/>
      <c r="C871" s="443"/>
      <c r="D871" s="443"/>
      <c r="E871" s="443"/>
      <c r="F871" s="443"/>
      <c r="G871" s="443"/>
      <c r="H871" s="443"/>
      <c r="I871" s="443"/>
    </row>
    <row r="872" spans="1:9" x14ac:dyDescent="0.2">
      <c r="A872" s="443"/>
      <c r="B872" s="443"/>
      <c r="C872" s="443"/>
      <c r="D872" s="443"/>
      <c r="E872" s="443"/>
      <c r="F872" s="443"/>
      <c r="G872" s="443"/>
      <c r="H872" s="443"/>
      <c r="I872" s="443"/>
    </row>
    <row r="873" spans="1:9" x14ac:dyDescent="0.2">
      <c r="A873" s="443"/>
      <c r="B873" s="443"/>
      <c r="C873" s="443"/>
      <c r="D873" s="443"/>
      <c r="E873" s="443"/>
      <c r="F873" s="443"/>
      <c r="G873" s="443"/>
      <c r="H873" s="443"/>
      <c r="I873" s="443"/>
    </row>
    <row r="874" spans="1:9" x14ac:dyDescent="0.2">
      <c r="A874" s="443"/>
      <c r="B874" s="443"/>
      <c r="C874" s="443"/>
      <c r="D874" s="443"/>
      <c r="E874" s="443"/>
      <c r="F874" s="443"/>
      <c r="G874" s="443"/>
      <c r="H874" s="443"/>
      <c r="I874" s="443"/>
    </row>
    <row r="875" spans="1:9" x14ac:dyDescent="0.2">
      <c r="A875" s="443"/>
      <c r="B875" s="443"/>
      <c r="C875" s="443"/>
      <c r="D875" s="443"/>
      <c r="E875" s="443"/>
      <c r="F875" s="443"/>
      <c r="G875" s="443"/>
      <c r="H875" s="443"/>
      <c r="I875" s="443"/>
    </row>
    <row r="876" spans="1:9" x14ac:dyDescent="0.2">
      <c r="A876" s="443"/>
      <c r="B876" s="443"/>
      <c r="C876" s="443"/>
      <c r="D876" s="443"/>
      <c r="E876" s="443"/>
      <c r="F876" s="443"/>
      <c r="G876" s="443"/>
      <c r="H876" s="443"/>
      <c r="I876" s="443"/>
    </row>
    <row r="877" spans="1:9" x14ac:dyDescent="0.2">
      <c r="A877" s="443"/>
      <c r="B877" s="443"/>
      <c r="C877" s="443"/>
      <c r="D877" s="443"/>
      <c r="E877" s="443"/>
      <c r="F877" s="443"/>
      <c r="G877" s="443"/>
      <c r="H877" s="443"/>
      <c r="I877" s="443"/>
    </row>
    <row r="878" spans="1:9" x14ac:dyDescent="0.2">
      <c r="A878" s="443"/>
      <c r="B878" s="443"/>
      <c r="C878" s="443"/>
      <c r="D878" s="443"/>
      <c r="E878" s="443"/>
      <c r="F878" s="443"/>
      <c r="G878" s="443"/>
      <c r="H878" s="443"/>
      <c r="I878" s="443"/>
    </row>
    <row r="879" spans="1:9" x14ac:dyDescent="0.2">
      <c r="A879" s="443"/>
      <c r="B879" s="443"/>
      <c r="C879" s="443"/>
      <c r="D879" s="443"/>
      <c r="E879" s="443"/>
      <c r="F879" s="443"/>
      <c r="G879" s="443"/>
      <c r="H879" s="443"/>
      <c r="I879" s="443"/>
    </row>
    <row r="880" spans="1:9" x14ac:dyDescent="0.2">
      <c r="A880" s="443"/>
      <c r="B880" s="443"/>
      <c r="C880" s="443"/>
      <c r="D880" s="443"/>
      <c r="E880" s="443"/>
      <c r="F880" s="443"/>
      <c r="G880" s="443"/>
      <c r="H880" s="443"/>
      <c r="I880" s="443"/>
    </row>
    <row r="881" spans="1:9" x14ac:dyDescent="0.2">
      <c r="A881" s="443"/>
      <c r="B881" s="443"/>
      <c r="C881" s="443"/>
      <c r="D881" s="443"/>
      <c r="E881" s="443"/>
      <c r="F881" s="443"/>
      <c r="G881" s="443"/>
      <c r="H881" s="443"/>
      <c r="I881" s="443"/>
    </row>
    <row r="882" spans="1:9" x14ac:dyDescent="0.2">
      <c r="A882" s="443"/>
      <c r="B882" s="443"/>
      <c r="C882" s="443"/>
      <c r="D882" s="443"/>
      <c r="E882" s="443"/>
      <c r="F882" s="443"/>
      <c r="G882" s="443"/>
      <c r="H882" s="443"/>
      <c r="I882" s="443"/>
    </row>
    <row r="883" spans="1:9" x14ac:dyDescent="0.2">
      <c r="A883" s="443"/>
      <c r="B883" s="443"/>
      <c r="C883" s="443"/>
      <c r="D883" s="443"/>
      <c r="E883" s="443"/>
      <c r="F883" s="443"/>
      <c r="G883" s="443"/>
      <c r="H883" s="443"/>
      <c r="I883" s="443"/>
    </row>
    <row r="884" spans="1:9" x14ac:dyDescent="0.2">
      <c r="A884" s="443"/>
      <c r="B884" s="443"/>
      <c r="C884" s="443"/>
      <c r="D884" s="443"/>
      <c r="E884" s="443"/>
      <c r="F884" s="443"/>
      <c r="G884" s="443"/>
      <c r="H884" s="443"/>
      <c r="I884" s="443"/>
    </row>
    <row r="885" spans="1:9" x14ac:dyDescent="0.2">
      <c r="A885" s="443"/>
      <c r="B885" s="443"/>
      <c r="C885" s="443"/>
      <c r="D885" s="443"/>
      <c r="E885" s="443"/>
      <c r="F885" s="443"/>
      <c r="G885" s="443"/>
      <c r="H885" s="443"/>
      <c r="I885" s="443"/>
    </row>
    <row r="886" spans="1:9" x14ac:dyDescent="0.2">
      <c r="A886" s="443"/>
      <c r="B886" s="443"/>
      <c r="C886" s="443"/>
      <c r="D886" s="443"/>
      <c r="E886" s="443"/>
      <c r="F886" s="443"/>
      <c r="G886" s="443"/>
      <c r="H886" s="443"/>
      <c r="I886" s="443"/>
    </row>
    <row r="887" spans="1:9" x14ac:dyDescent="0.2">
      <c r="A887" s="443"/>
      <c r="B887" s="443"/>
      <c r="C887" s="443"/>
      <c r="D887" s="443"/>
      <c r="E887" s="443"/>
      <c r="F887" s="443"/>
      <c r="G887" s="443"/>
      <c r="H887" s="443"/>
      <c r="I887" s="443"/>
    </row>
    <row r="888" spans="1:9" x14ac:dyDescent="0.2">
      <c r="A888" s="443"/>
      <c r="B888" s="443"/>
      <c r="C888" s="443"/>
      <c r="D888" s="443"/>
      <c r="E888" s="443"/>
      <c r="F888" s="443"/>
      <c r="G888" s="443"/>
      <c r="H888" s="443"/>
      <c r="I888" s="443"/>
    </row>
    <row r="889" spans="1:9" x14ac:dyDescent="0.2">
      <c r="A889" s="443"/>
      <c r="B889" s="443"/>
      <c r="C889" s="443"/>
      <c r="D889" s="443"/>
      <c r="E889" s="443"/>
      <c r="F889" s="443"/>
      <c r="G889" s="443"/>
      <c r="H889" s="443"/>
      <c r="I889" s="443"/>
    </row>
    <row r="890" spans="1:9" x14ac:dyDescent="0.2">
      <c r="A890" s="443"/>
      <c r="B890" s="443"/>
      <c r="C890" s="443"/>
      <c r="D890" s="443"/>
      <c r="E890" s="443"/>
      <c r="F890" s="443"/>
      <c r="G890" s="443"/>
      <c r="H890" s="443"/>
      <c r="I890" s="443"/>
    </row>
    <row r="891" spans="1:9" x14ac:dyDescent="0.2">
      <c r="A891" s="443"/>
      <c r="B891" s="443"/>
      <c r="C891" s="443"/>
      <c r="D891" s="443"/>
      <c r="E891" s="443"/>
      <c r="F891" s="443"/>
      <c r="G891" s="443"/>
      <c r="H891" s="443"/>
      <c r="I891" s="443"/>
    </row>
    <row r="892" spans="1:9" x14ac:dyDescent="0.2">
      <c r="A892" s="443"/>
      <c r="B892" s="443"/>
      <c r="C892" s="443"/>
      <c r="D892" s="443"/>
      <c r="E892" s="443"/>
      <c r="F892" s="443"/>
      <c r="G892" s="443"/>
      <c r="H892" s="443"/>
      <c r="I892" s="443"/>
    </row>
    <row r="893" spans="1:9" x14ac:dyDescent="0.2">
      <c r="A893" s="443"/>
      <c r="B893" s="443"/>
      <c r="C893" s="443"/>
      <c r="D893" s="443"/>
      <c r="E893" s="443"/>
      <c r="F893" s="443"/>
      <c r="G893" s="443"/>
      <c r="H893" s="443"/>
      <c r="I893" s="443"/>
    </row>
    <row r="894" spans="1:9" x14ac:dyDescent="0.2">
      <c r="A894" s="443"/>
      <c r="B894" s="443"/>
      <c r="C894" s="443"/>
      <c r="D894" s="443"/>
      <c r="E894" s="443"/>
      <c r="F894" s="443"/>
      <c r="G894" s="443"/>
      <c r="H894" s="443"/>
      <c r="I894" s="443"/>
    </row>
    <row r="895" spans="1:9" x14ac:dyDescent="0.2">
      <c r="A895" s="443"/>
      <c r="B895" s="443"/>
      <c r="C895" s="443"/>
      <c r="D895" s="443"/>
      <c r="E895" s="443"/>
      <c r="F895" s="443"/>
      <c r="G895" s="443"/>
      <c r="H895" s="443"/>
      <c r="I895" s="443"/>
    </row>
    <row r="896" spans="1:9" x14ac:dyDescent="0.2">
      <c r="A896" s="443"/>
      <c r="B896" s="443"/>
      <c r="C896" s="443"/>
      <c r="D896" s="443"/>
      <c r="E896" s="443"/>
      <c r="F896" s="443"/>
      <c r="G896" s="443"/>
      <c r="H896" s="443"/>
      <c r="I896" s="443"/>
    </row>
    <row r="897" spans="1:9" x14ac:dyDescent="0.2">
      <c r="A897" s="443"/>
      <c r="B897" s="443"/>
      <c r="C897" s="443"/>
      <c r="D897" s="443"/>
      <c r="E897" s="443"/>
      <c r="F897" s="443"/>
      <c r="G897" s="443"/>
      <c r="H897" s="443"/>
      <c r="I897" s="443"/>
    </row>
    <row r="898" spans="1:9" x14ac:dyDescent="0.2">
      <c r="A898" s="443"/>
      <c r="B898" s="443"/>
      <c r="C898" s="443"/>
      <c r="D898" s="443"/>
      <c r="E898" s="443"/>
      <c r="F898" s="443"/>
      <c r="G898" s="443"/>
      <c r="H898" s="443"/>
      <c r="I898" s="443"/>
    </row>
    <row r="899" spans="1:9" x14ac:dyDescent="0.2">
      <c r="A899" s="443"/>
      <c r="B899" s="443"/>
      <c r="C899" s="443"/>
      <c r="D899" s="443"/>
      <c r="E899" s="443"/>
      <c r="F899" s="443"/>
      <c r="G899" s="443"/>
      <c r="H899" s="443"/>
      <c r="I899" s="443"/>
    </row>
    <row r="900" spans="1:9" x14ac:dyDescent="0.2">
      <c r="A900" s="443"/>
      <c r="B900" s="443"/>
      <c r="C900" s="443"/>
      <c r="D900" s="443"/>
      <c r="E900" s="443"/>
      <c r="F900" s="443"/>
      <c r="G900" s="443"/>
      <c r="H900" s="443"/>
      <c r="I900" s="443"/>
    </row>
    <row r="901" spans="1:9" x14ac:dyDescent="0.2">
      <c r="A901" s="443"/>
      <c r="B901" s="443"/>
      <c r="C901" s="443"/>
      <c r="D901" s="443"/>
      <c r="E901" s="443"/>
      <c r="F901" s="443"/>
      <c r="G901" s="443"/>
      <c r="H901" s="443"/>
      <c r="I901" s="443"/>
    </row>
    <row r="902" spans="1:9" x14ac:dyDescent="0.2">
      <c r="A902" s="443"/>
      <c r="B902" s="443"/>
      <c r="C902" s="443"/>
      <c r="D902" s="443"/>
      <c r="E902" s="443"/>
      <c r="F902" s="443"/>
      <c r="G902" s="443"/>
      <c r="H902" s="443"/>
      <c r="I902" s="443"/>
    </row>
    <row r="903" spans="1:9" x14ac:dyDescent="0.2">
      <c r="A903" s="443"/>
      <c r="B903" s="443"/>
      <c r="C903" s="443"/>
      <c r="D903" s="443"/>
      <c r="E903" s="443"/>
      <c r="F903" s="443"/>
      <c r="G903" s="443"/>
      <c r="H903" s="443"/>
      <c r="I903" s="443"/>
    </row>
    <row r="904" spans="1:9" x14ac:dyDescent="0.2">
      <c r="A904" s="443"/>
      <c r="B904" s="443"/>
      <c r="C904" s="443"/>
      <c r="D904" s="443"/>
      <c r="E904" s="443"/>
      <c r="F904" s="443"/>
      <c r="G904" s="443"/>
      <c r="H904" s="443"/>
      <c r="I904" s="443"/>
    </row>
    <row r="905" spans="1:9" x14ac:dyDescent="0.2">
      <c r="A905" s="443"/>
      <c r="B905" s="443"/>
      <c r="C905" s="443"/>
      <c r="D905" s="443"/>
      <c r="E905" s="443"/>
      <c r="F905" s="443"/>
      <c r="G905" s="443"/>
      <c r="H905" s="443"/>
      <c r="I905" s="443"/>
    </row>
    <row r="906" spans="1:9" x14ac:dyDescent="0.2">
      <c r="A906" s="443"/>
      <c r="B906" s="443"/>
      <c r="C906" s="443"/>
      <c r="D906" s="443"/>
      <c r="E906" s="443"/>
      <c r="F906" s="443"/>
      <c r="G906" s="443"/>
      <c r="H906" s="443"/>
      <c r="I906" s="443"/>
    </row>
    <row r="907" spans="1:9" x14ac:dyDescent="0.2">
      <c r="A907" s="443"/>
      <c r="B907" s="443"/>
      <c r="C907" s="443"/>
      <c r="D907" s="443"/>
      <c r="E907" s="443"/>
      <c r="F907" s="443"/>
      <c r="G907" s="443"/>
      <c r="H907" s="443"/>
      <c r="I907" s="443"/>
    </row>
    <row r="908" spans="1:9" x14ac:dyDescent="0.2">
      <c r="A908" s="443"/>
      <c r="B908" s="443"/>
      <c r="C908" s="443"/>
      <c r="D908" s="443"/>
      <c r="E908" s="443"/>
      <c r="F908" s="443"/>
      <c r="G908" s="443"/>
      <c r="H908" s="443"/>
      <c r="I908" s="443"/>
    </row>
    <row r="909" spans="1:9" x14ac:dyDescent="0.2">
      <c r="A909" s="443"/>
      <c r="B909" s="443"/>
      <c r="C909" s="443"/>
      <c r="D909" s="443"/>
      <c r="E909" s="443"/>
      <c r="F909" s="443"/>
      <c r="G909" s="443"/>
      <c r="H909" s="443"/>
      <c r="I909" s="443"/>
    </row>
    <row r="910" spans="1:9" x14ac:dyDescent="0.2">
      <c r="A910" s="443"/>
      <c r="B910" s="443"/>
      <c r="C910" s="443"/>
      <c r="D910" s="443"/>
      <c r="E910" s="443"/>
      <c r="F910" s="443"/>
      <c r="G910" s="443"/>
      <c r="H910" s="443"/>
      <c r="I910" s="443"/>
    </row>
    <row r="911" spans="1:9" x14ac:dyDescent="0.2">
      <c r="A911" s="443"/>
      <c r="B911" s="443"/>
      <c r="C911" s="443"/>
      <c r="D911" s="443"/>
      <c r="E911" s="443"/>
      <c r="F911" s="443"/>
      <c r="G911" s="443"/>
      <c r="H911" s="443"/>
      <c r="I911" s="443"/>
    </row>
    <row r="912" spans="1:9" x14ac:dyDescent="0.2">
      <c r="A912" s="443"/>
      <c r="B912" s="443"/>
      <c r="C912" s="443"/>
      <c r="D912" s="443"/>
      <c r="E912" s="443"/>
      <c r="F912" s="443"/>
      <c r="G912" s="443"/>
      <c r="H912" s="443"/>
      <c r="I912" s="443"/>
    </row>
    <row r="913" spans="1:9" x14ac:dyDescent="0.2">
      <c r="A913" s="443"/>
      <c r="B913" s="443"/>
      <c r="C913" s="443"/>
      <c r="D913" s="443"/>
      <c r="E913" s="443"/>
      <c r="F913" s="443"/>
      <c r="G913" s="443"/>
      <c r="H913" s="443"/>
      <c r="I913" s="443"/>
    </row>
    <row r="914" spans="1:9" x14ac:dyDescent="0.2">
      <c r="A914" s="443"/>
      <c r="B914" s="443"/>
      <c r="C914" s="443"/>
      <c r="D914" s="443"/>
      <c r="E914" s="443"/>
      <c r="F914" s="443"/>
      <c r="G914" s="443"/>
      <c r="H914" s="443"/>
      <c r="I914" s="443"/>
    </row>
    <row r="915" spans="1:9" x14ac:dyDescent="0.2">
      <c r="A915" s="443"/>
      <c r="B915" s="443"/>
      <c r="C915" s="443"/>
      <c r="D915" s="443"/>
      <c r="E915" s="443"/>
      <c r="F915" s="443"/>
      <c r="G915" s="443"/>
      <c r="H915" s="443"/>
      <c r="I915" s="443"/>
    </row>
    <row r="916" spans="1:9" x14ac:dyDescent="0.2">
      <c r="A916" s="443"/>
      <c r="B916" s="443"/>
      <c r="C916" s="443"/>
      <c r="D916" s="443"/>
      <c r="E916" s="443"/>
      <c r="F916" s="443"/>
      <c r="G916" s="443"/>
      <c r="H916" s="443"/>
      <c r="I916" s="443"/>
    </row>
    <row r="917" spans="1:9" x14ac:dyDescent="0.2">
      <c r="A917" s="443"/>
      <c r="B917" s="443"/>
      <c r="C917" s="443"/>
      <c r="D917" s="443"/>
      <c r="E917" s="443"/>
      <c r="F917" s="443"/>
      <c r="G917" s="443"/>
      <c r="H917" s="443"/>
      <c r="I917" s="443"/>
    </row>
    <row r="918" spans="1:9" x14ac:dyDescent="0.2">
      <c r="A918" s="443"/>
      <c r="B918" s="443"/>
      <c r="C918" s="443"/>
      <c r="D918" s="443"/>
      <c r="E918" s="443"/>
      <c r="F918" s="443"/>
      <c r="G918" s="443"/>
      <c r="H918" s="443"/>
      <c r="I918" s="443"/>
    </row>
    <row r="919" spans="1:9" x14ac:dyDescent="0.2">
      <c r="A919" s="443"/>
      <c r="B919" s="443"/>
      <c r="C919" s="443"/>
      <c r="D919" s="443"/>
      <c r="E919" s="443"/>
      <c r="F919" s="443"/>
      <c r="G919" s="443"/>
      <c r="H919" s="443"/>
      <c r="I919" s="443"/>
    </row>
    <row r="920" spans="1:9" x14ac:dyDescent="0.2">
      <c r="A920" s="443"/>
      <c r="B920" s="443"/>
      <c r="C920" s="443"/>
      <c r="D920" s="443"/>
      <c r="E920" s="443"/>
      <c r="F920" s="443"/>
      <c r="G920" s="443"/>
      <c r="H920" s="443"/>
      <c r="I920" s="443"/>
    </row>
    <row r="921" spans="1:9" x14ac:dyDescent="0.2">
      <c r="A921" s="443"/>
      <c r="B921" s="443"/>
      <c r="C921" s="443"/>
      <c r="D921" s="443"/>
      <c r="E921" s="443"/>
      <c r="F921" s="443"/>
      <c r="G921" s="443"/>
      <c r="H921" s="443"/>
      <c r="I921" s="443"/>
    </row>
    <row r="922" spans="1:9" x14ac:dyDescent="0.2">
      <c r="A922" s="443"/>
      <c r="B922" s="443"/>
      <c r="C922" s="443"/>
      <c r="D922" s="443"/>
      <c r="E922" s="443"/>
      <c r="F922" s="443"/>
      <c r="G922" s="443"/>
      <c r="H922" s="443"/>
      <c r="I922" s="443"/>
    </row>
    <row r="923" spans="1:9" x14ac:dyDescent="0.2">
      <c r="A923" s="443"/>
      <c r="B923" s="443"/>
      <c r="C923" s="443"/>
      <c r="D923" s="443"/>
      <c r="E923" s="443"/>
      <c r="F923" s="443"/>
      <c r="G923" s="443"/>
      <c r="H923" s="443"/>
      <c r="I923" s="443"/>
    </row>
    <row r="924" spans="1:9" x14ac:dyDescent="0.2">
      <c r="A924" s="443"/>
      <c r="B924" s="443"/>
      <c r="C924" s="443"/>
      <c r="D924" s="443"/>
      <c r="E924" s="443"/>
      <c r="F924" s="443"/>
      <c r="G924" s="443"/>
      <c r="H924" s="443"/>
      <c r="I924" s="443"/>
    </row>
    <row r="925" spans="1:9" x14ac:dyDescent="0.2">
      <c r="A925" s="443"/>
      <c r="B925" s="443"/>
      <c r="C925" s="443"/>
      <c r="D925" s="443"/>
      <c r="E925" s="443"/>
      <c r="F925" s="443"/>
      <c r="G925" s="443"/>
      <c r="H925" s="443"/>
      <c r="I925" s="443"/>
    </row>
    <row r="926" spans="1:9" x14ac:dyDescent="0.2">
      <c r="A926" s="443"/>
      <c r="B926" s="443"/>
      <c r="C926" s="443"/>
      <c r="D926" s="443"/>
      <c r="E926" s="443"/>
      <c r="F926" s="443"/>
      <c r="G926" s="443"/>
      <c r="H926" s="443"/>
      <c r="I926" s="443"/>
    </row>
    <row r="927" spans="1:9" x14ac:dyDescent="0.2">
      <c r="A927" s="443"/>
      <c r="B927" s="443"/>
      <c r="C927" s="443"/>
      <c r="D927" s="443"/>
      <c r="E927" s="443"/>
      <c r="F927" s="443"/>
      <c r="G927" s="443"/>
      <c r="H927" s="443"/>
      <c r="I927" s="443"/>
    </row>
    <row r="928" spans="1:9" x14ac:dyDescent="0.2">
      <c r="A928" s="443"/>
      <c r="B928" s="443"/>
      <c r="C928" s="443"/>
      <c r="D928" s="443"/>
      <c r="E928" s="443"/>
      <c r="F928" s="443"/>
      <c r="G928" s="443"/>
      <c r="H928" s="443"/>
      <c r="I928" s="443"/>
    </row>
    <row r="929" spans="1:9" x14ac:dyDescent="0.2">
      <c r="A929" s="443"/>
      <c r="B929" s="443"/>
      <c r="C929" s="443"/>
      <c r="D929" s="443"/>
      <c r="E929" s="443"/>
      <c r="F929" s="443"/>
      <c r="G929" s="443"/>
      <c r="H929" s="443"/>
      <c r="I929" s="443"/>
    </row>
    <row r="930" spans="1:9" x14ac:dyDescent="0.2">
      <c r="A930" s="443"/>
      <c r="B930" s="443"/>
      <c r="C930" s="443"/>
      <c r="D930" s="443"/>
      <c r="E930" s="443"/>
      <c r="F930" s="443"/>
      <c r="G930" s="443"/>
      <c r="H930" s="443"/>
      <c r="I930" s="443"/>
    </row>
    <row r="931" spans="1:9" x14ac:dyDescent="0.2">
      <c r="A931" s="443"/>
      <c r="B931" s="443"/>
      <c r="C931" s="443"/>
      <c r="D931" s="443"/>
      <c r="E931" s="443"/>
      <c r="F931" s="443"/>
      <c r="G931" s="443"/>
      <c r="H931" s="443"/>
      <c r="I931" s="443"/>
    </row>
    <row r="932" spans="1:9" x14ac:dyDescent="0.2">
      <c r="A932" s="443"/>
      <c r="B932" s="443"/>
      <c r="C932" s="443"/>
      <c r="D932" s="443"/>
      <c r="E932" s="443"/>
      <c r="F932" s="443"/>
      <c r="G932" s="443"/>
      <c r="H932" s="443"/>
      <c r="I932" s="443"/>
    </row>
    <row r="933" spans="1:9" x14ac:dyDescent="0.2">
      <c r="A933" s="443"/>
      <c r="B933" s="443"/>
      <c r="C933" s="443"/>
      <c r="D933" s="443"/>
      <c r="E933" s="443"/>
      <c r="F933" s="443"/>
      <c r="G933" s="443"/>
      <c r="H933" s="443"/>
      <c r="I933" s="443"/>
    </row>
    <row r="934" spans="1:9" x14ac:dyDescent="0.2">
      <c r="A934" s="443"/>
      <c r="B934" s="443"/>
      <c r="C934" s="443"/>
      <c r="D934" s="443"/>
      <c r="E934" s="443"/>
      <c r="F934" s="443"/>
      <c r="G934" s="443"/>
      <c r="H934" s="443"/>
      <c r="I934" s="443"/>
    </row>
    <row r="935" spans="1:9" x14ac:dyDescent="0.2">
      <c r="A935" s="443"/>
      <c r="B935" s="443"/>
      <c r="C935" s="443"/>
      <c r="D935" s="443"/>
      <c r="E935" s="443"/>
      <c r="F935" s="443"/>
      <c r="G935" s="443"/>
      <c r="H935" s="443"/>
      <c r="I935" s="443"/>
    </row>
    <row r="936" spans="1:9" x14ac:dyDescent="0.2">
      <c r="A936" s="443"/>
      <c r="B936" s="443"/>
      <c r="C936" s="443"/>
      <c r="D936" s="443"/>
      <c r="E936" s="443"/>
      <c r="F936" s="443"/>
      <c r="G936" s="443"/>
      <c r="H936" s="443"/>
      <c r="I936" s="443"/>
    </row>
    <row r="937" spans="1:9" x14ac:dyDescent="0.2">
      <c r="A937" s="443"/>
      <c r="B937" s="443"/>
      <c r="C937" s="443"/>
      <c r="D937" s="443"/>
      <c r="E937" s="443"/>
      <c r="F937" s="443"/>
      <c r="G937" s="443"/>
      <c r="H937" s="443"/>
      <c r="I937" s="443"/>
    </row>
    <row r="938" spans="1:9" x14ac:dyDescent="0.2">
      <c r="A938" s="443"/>
      <c r="B938" s="443"/>
      <c r="C938" s="443"/>
      <c r="D938" s="443"/>
      <c r="E938" s="443"/>
      <c r="F938" s="443"/>
      <c r="G938" s="443"/>
      <c r="H938" s="443"/>
      <c r="I938" s="443"/>
    </row>
    <row r="939" spans="1:9" x14ac:dyDescent="0.2">
      <c r="A939" s="443"/>
      <c r="B939" s="443"/>
      <c r="C939" s="443"/>
      <c r="D939" s="443"/>
      <c r="E939" s="443"/>
      <c r="F939" s="443"/>
      <c r="G939" s="443"/>
      <c r="H939" s="443"/>
      <c r="I939" s="443"/>
    </row>
    <row r="940" spans="1:9" x14ac:dyDescent="0.2">
      <c r="A940" s="443"/>
      <c r="B940" s="443"/>
      <c r="C940" s="443"/>
      <c r="D940" s="443"/>
      <c r="E940" s="443"/>
      <c r="F940" s="443"/>
      <c r="G940" s="443"/>
      <c r="H940" s="443"/>
      <c r="I940" s="443"/>
    </row>
    <row r="941" spans="1:9" x14ac:dyDescent="0.2">
      <c r="A941" s="443"/>
      <c r="B941" s="443"/>
      <c r="C941" s="443"/>
      <c r="D941" s="443"/>
      <c r="E941" s="443"/>
      <c r="F941" s="443"/>
      <c r="G941" s="443"/>
      <c r="H941" s="443"/>
      <c r="I941" s="443"/>
    </row>
    <row r="942" spans="1:9" x14ac:dyDescent="0.2">
      <c r="A942" s="443"/>
      <c r="B942" s="443"/>
      <c r="C942" s="443"/>
      <c r="D942" s="443"/>
      <c r="E942" s="443"/>
      <c r="F942" s="443"/>
      <c r="G942" s="443"/>
      <c r="H942" s="443"/>
      <c r="I942" s="443"/>
    </row>
    <row r="943" spans="1:9" x14ac:dyDescent="0.2">
      <c r="A943" s="443"/>
      <c r="B943" s="443"/>
      <c r="C943" s="443"/>
      <c r="D943" s="443"/>
      <c r="E943" s="443"/>
      <c r="F943" s="443"/>
      <c r="G943" s="443"/>
      <c r="H943" s="443"/>
      <c r="I943" s="443"/>
    </row>
    <row r="944" spans="1:9" x14ac:dyDescent="0.2">
      <c r="A944" s="443"/>
      <c r="B944" s="443"/>
      <c r="C944" s="443"/>
      <c r="D944" s="443"/>
      <c r="E944" s="443"/>
      <c r="F944" s="443"/>
      <c r="G944" s="443"/>
      <c r="H944" s="443"/>
      <c r="I944" s="443"/>
    </row>
    <row r="945" spans="1:9" x14ac:dyDescent="0.2">
      <c r="A945" s="443"/>
      <c r="B945" s="443"/>
      <c r="C945" s="443"/>
      <c r="D945" s="443"/>
      <c r="E945" s="443"/>
      <c r="F945" s="443"/>
      <c r="G945" s="443"/>
      <c r="H945" s="443"/>
      <c r="I945" s="443"/>
    </row>
    <row r="946" spans="1:9" x14ac:dyDescent="0.2">
      <c r="A946" s="443"/>
      <c r="B946" s="443"/>
      <c r="C946" s="443"/>
      <c r="D946" s="443"/>
      <c r="E946" s="443"/>
      <c r="F946" s="443"/>
      <c r="G946" s="443"/>
      <c r="H946" s="443"/>
      <c r="I946" s="443"/>
    </row>
    <row r="947" spans="1:9" x14ac:dyDescent="0.2">
      <c r="A947" s="443"/>
      <c r="B947" s="443"/>
      <c r="C947" s="443"/>
      <c r="D947" s="443"/>
      <c r="E947" s="443"/>
      <c r="F947" s="443"/>
      <c r="G947" s="443"/>
      <c r="H947" s="443"/>
      <c r="I947" s="443"/>
    </row>
    <row r="948" spans="1:9" x14ac:dyDescent="0.2">
      <c r="A948" s="443"/>
      <c r="B948" s="443"/>
      <c r="C948" s="443"/>
      <c r="D948" s="443"/>
      <c r="E948" s="443"/>
      <c r="F948" s="443"/>
      <c r="G948" s="443"/>
      <c r="H948" s="443"/>
      <c r="I948" s="443"/>
    </row>
    <row r="949" spans="1:9" x14ac:dyDescent="0.2">
      <c r="A949" s="443"/>
      <c r="B949" s="443"/>
      <c r="C949" s="443"/>
      <c r="D949" s="443"/>
      <c r="E949" s="443"/>
      <c r="F949" s="443"/>
      <c r="G949" s="443"/>
      <c r="H949" s="443"/>
      <c r="I949" s="443"/>
    </row>
    <row r="950" spans="1:9" x14ac:dyDescent="0.2">
      <c r="A950" s="443"/>
      <c r="B950" s="443"/>
      <c r="C950" s="443"/>
      <c r="D950" s="443"/>
      <c r="E950" s="443"/>
      <c r="F950" s="443"/>
      <c r="G950" s="443"/>
      <c r="H950" s="443"/>
      <c r="I950" s="443"/>
    </row>
    <row r="951" spans="1:9" x14ac:dyDescent="0.2">
      <c r="A951" s="443"/>
      <c r="B951" s="443"/>
      <c r="C951" s="443"/>
      <c r="D951" s="443"/>
      <c r="E951" s="443"/>
      <c r="F951" s="443"/>
      <c r="G951" s="443"/>
      <c r="H951" s="443"/>
      <c r="I951" s="443"/>
    </row>
    <row r="952" spans="1:9" x14ac:dyDescent="0.2">
      <c r="A952" s="443"/>
      <c r="B952" s="443"/>
      <c r="C952" s="443"/>
      <c r="D952" s="443"/>
      <c r="E952" s="443"/>
      <c r="F952" s="443"/>
      <c r="G952" s="443"/>
      <c r="H952" s="443"/>
      <c r="I952" s="443"/>
    </row>
    <row r="953" spans="1:9" x14ac:dyDescent="0.2">
      <c r="A953" s="443"/>
      <c r="B953" s="443"/>
      <c r="C953" s="443"/>
      <c r="D953" s="443"/>
      <c r="E953" s="443"/>
      <c r="F953" s="443"/>
      <c r="G953" s="443"/>
      <c r="H953" s="443"/>
      <c r="I953" s="443"/>
    </row>
    <row r="954" spans="1:9" x14ac:dyDescent="0.2">
      <c r="A954" s="443"/>
      <c r="B954" s="443"/>
      <c r="C954" s="443"/>
      <c r="D954" s="443"/>
      <c r="E954" s="443"/>
      <c r="F954" s="443"/>
      <c r="G954" s="443"/>
      <c r="H954" s="443"/>
      <c r="I954" s="443"/>
    </row>
    <row r="955" spans="1:9" x14ac:dyDescent="0.2">
      <c r="A955" s="443"/>
      <c r="B955" s="443"/>
      <c r="C955" s="443"/>
      <c r="D955" s="443"/>
      <c r="E955" s="443"/>
      <c r="F955" s="443"/>
      <c r="G955" s="443"/>
      <c r="H955" s="443"/>
      <c r="I955" s="443"/>
    </row>
    <row r="956" spans="1:9" x14ac:dyDescent="0.2">
      <c r="A956" s="443"/>
      <c r="B956" s="443"/>
      <c r="C956" s="443"/>
      <c r="D956" s="443"/>
      <c r="E956" s="443"/>
      <c r="F956" s="443"/>
      <c r="G956" s="443"/>
      <c r="H956" s="443"/>
      <c r="I956" s="443"/>
    </row>
    <row r="957" spans="1:9" x14ac:dyDescent="0.2">
      <c r="A957" s="443"/>
      <c r="B957" s="443"/>
      <c r="C957" s="443"/>
      <c r="D957" s="443"/>
      <c r="E957" s="443"/>
      <c r="F957" s="443"/>
      <c r="G957" s="443"/>
      <c r="H957" s="443"/>
      <c r="I957" s="443"/>
    </row>
    <row r="958" spans="1:9" x14ac:dyDescent="0.2">
      <c r="A958" s="443"/>
      <c r="B958" s="443"/>
      <c r="C958" s="443"/>
      <c r="D958" s="443"/>
      <c r="E958" s="443"/>
      <c r="F958" s="443"/>
      <c r="G958" s="443"/>
      <c r="H958" s="443"/>
      <c r="I958" s="443"/>
    </row>
    <row r="959" spans="1:9" x14ac:dyDescent="0.2">
      <c r="A959" s="443"/>
      <c r="B959" s="443"/>
      <c r="C959" s="443"/>
      <c r="D959" s="443"/>
      <c r="E959" s="443"/>
      <c r="F959" s="443"/>
      <c r="G959" s="443"/>
      <c r="H959" s="443"/>
      <c r="I959" s="443"/>
    </row>
    <row r="960" spans="1:9" x14ac:dyDescent="0.2">
      <c r="A960" s="443"/>
      <c r="B960" s="443"/>
      <c r="C960" s="443"/>
      <c r="D960" s="443"/>
      <c r="E960" s="443"/>
      <c r="F960" s="443"/>
      <c r="G960" s="443"/>
      <c r="H960" s="443"/>
      <c r="I960" s="443"/>
    </row>
    <row r="961" spans="1:9" x14ac:dyDescent="0.2">
      <c r="A961" s="443"/>
      <c r="B961" s="443"/>
      <c r="C961" s="443"/>
      <c r="D961" s="443"/>
      <c r="E961" s="443"/>
      <c r="F961" s="443"/>
      <c r="G961" s="443"/>
      <c r="H961" s="443"/>
      <c r="I961" s="443"/>
    </row>
    <row r="962" spans="1:9" x14ac:dyDescent="0.2">
      <c r="A962" s="443"/>
      <c r="B962" s="443"/>
      <c r="C962" s="443"/>
      <c r="D962" s="443"/>
      <c r="E962" s="443"/>
      <c r="F962" s="443"/>
      <c r="G962" s="443"/>
      <c r="H962" s="443"/>
      <c r="I962" s="443"/>
    </row>
    <row r="963" spans="1:9" x14ac:dyDescent="0.2">
      <c r="A963" s="443"/>
      <c r="B963" s="443"/>
      <c r="C963" s="443"/>
      <c r="D963" s="443"/>
      <c r="E963" s="443"/>
      <c r="F963" s="443"/>
      <c r="G963" s="443"/>
      <c r="H963" s="443"/>
      <c r="I963" s="443"/>
    </row>
    <row r="964" spans="1:9" x14ac:dyDescent="0.2">
      <c r="A964" s="443"/>
      <c r="B964" s="443"/>
      <c r="C964" s="443"/>
      <c r="D964" s="443"/>
      <c r="E964" s="443"/>
      <c r="F964" s="443"/>
      <c r="G964" s="443"/>
      <c r="H964" s="443"/>
      <c r="I964" s="443"/>
    </row>
    <row r="965" spans="1:9" x14ac:dyDescent="0.2">
      <c r="A965" s="443"/>
      <c r="B965" s="443"/>
      <c r="C965" s="443"/>
      <c r="D965" s="443"/>
      <c r="E965" s="443"/>
      <c r="F965" s="443"/>
      <c r="G965" s="443"/>
      <c r="H965" s="443"/>
      <c r="I965" s="443"/>
    </row>
    <row r="966" spans="1:9" x14ac:dyDescent="0.2">
      <c r="A966" s="443"/>
      <c r="B966" s="443"/>
      <c r="C966" s="443"/>
      <c r="D966" s="443"/>
      <c r="E966" s="443"/>
      <c r="F966" s="443"/>
      <c r="G966" s="443"/>
      <c r="H966" s="443"/>
      <c r="I966" s="443"/>
    </row>
    <row r="967" spans="1:9" x14ac:dyDescent="0.2">
      <c r="A967" s="443"/>
      <c r="B967" s="443"/>
      <c r="C967" s="443"/>
      <c r="D967" s="443"/>
      <c r="E967" s="443"/>
      <c r="F967" s="443"/>
      <c r="G967" s="443"/>
      <c r="H967" s="443"/>
      <c r="I967" s="443"/>
    </row>
    <row r="968" spans="1:9" x14ac:dyDescent="0.2">
      <c r="A968" s="443"/>
      <c r="B968" s="443"/>
      <c r="C968" s="443"/>
      <c r="D968" s="443"/>
      <c r="E968" s="443"/>
      <c r="F968" s="443"/>
      <c r="G968" s="443"/>
      <c r="H968" s="443"/>
      <c r="I968" s="443"/>
    </row>
    <row r="969" spans="1:9" x14ac:dyDescent="0.2">
      <c r="A969" s="443"/>
      <c r="B969" s="443"/>
      <c r="C969" s="443"/>
      <c r="D969" s="443"/>
      <c r="E969" s="443"/>
      <c r="F969" s="443"/>
      <c r="G969" s="443"/>
      <c r="H969" s="443"/>
      <c r="I969" s="443"/>
    </row>
    <row r="970" spans="1:9" x14ac:dyDescent="0.2">
      <c r="A970" s="443"/>
      <c r="B970" s="443"/>
      <c r="C970" s="443"/>
      <c r="D970" s="443"/>
      <c r="E970" s="443"/>
      <c r="F970" s="443"/>
      <c r="G970" s="443"/>
      <c r="H970" s="443"/>
      <c r="I970" s="443"/>
    </row>
    <row r="971" spans="1:9" x14ac:dyDescent="0.2">
      <c r="A971" s="443"/>
      <c r="B971" s="443"/>
      <c r="C971" s="443"/>
      <c r="D971" s="443"/>
      <c r="E971" s="443"/>
      <c r="F971" s="443"/>
      <c r="G971" s="443"/>
      <c r="H971" s="443"/>
      <c r="I971" s="443"/>
    </row>
    <row r="972" spans="1:9" x14ac:dyDescent="0.2">
      <c r="A972" s="443"/>
      <c r="B972" s="443"/>
      <c r="C972" s="443"/>
      <c r="D972" s="443"/>
      <c r="E972" s="443"/>
      <c r="F972" s="443"/>
      <c r="G972" s="443"/>
      <c r="H972" s="443"/>
      <c r="I972" s="443"/>
    </row>
    <row r="973" spans="1:9" x14ac:dyDescent="0.2">
      <c r="A973" s="443"/>
      <c r="B973" s="443"/>
      <c r="C973" s="443"/>
      <c r="D973" s="443"/>
      <c r="E973" s="443"/>
      <c r="F973" s="443"/>
      <c r="G973" s="443"/>
      <c r="H973" s="443"/>
      <c r="I973" s="443"/>
    </row>
    <row r="974" spans="1:9" x14ac:dyDescent="0.2">
      <c r="A974" s="443"/>
      <c r="B974" s="443"/>
      <c r="C974" s="443"/>
      <c r="D974" s="443"/>
      <c r="E974" s="443"/>
      <c r="F974" s="443"/>
      <c r="G974" s="443"/>
      <c r="H974" s="443"/>
      <c r="I974" s="443"/>
    </row>
    <row r="975" spans="1:9" x14ac:dyDescent="0.2">
      <c r="A975" s="443"/>
      <c r="B975" s="443"/>
      <c r="C975" s="443"/>
      <c r="D975" s="443"/>
      <c r="E975" s="443"/>
      <c r="F975" s="443"/>
      <c r="G975" s="443"/>
      <c r="H975" s="443"/>
      <c r="I975" s="443"/>
    </row>
    <row r="976" spans="1:9" x14ac:dyDescent="0.2">
      <c r="A976" s="443"/>
      <c r="B976" s="443"/>
      <c r="C976" s="443"/>
      <c r="D976" s="443"/>
      <c r="E976" s="443"/>
      <c r="F976" s="443"/>
      <c r="G976" s="443"/>
      <c r="H976" s="443"/>
      <c r="I976" s="443"/>
    </row>
    <row r="977" spans="1:9" x14ac:dyDescent="0.2">
      <c r="A977" s="443"/>
      <c r="B977" s="443"/>
      <c r="C977" s="443"/>
      <c r="D977" s="443"/>
      <c r="E977" s="443"/>
      <c r="F977" s="443"/>
      <c r="G977" s="443"/>
      <c r="H977" s="443"/>
      <c r="I977" s="443"/>
    </row>
    <row r="978" spans="1:9" x14ac:dyDescent="0.2">
      <c r="A978" s="443"/>
      <c r="B978" s="443"/>
      <c r="C978" s="443"/>
      <c r="D978" s="443"/>
      <c r="E978" s="443"/>
      <c r="F978" s="443"/>
      <c r="G978" s="443"/>
      <c r="H978" s="443"/>
      <c r="I978" s="443"/>
    </row>
    <row r="979" spans="1:9" x14ac:dyDescent="0.2">
      <c r="A979" s="443"/>
      <c r="B979" s="443"/>
      <c r="C979" s="443"/>
      <c r="D979" s="443"/>
      <c r="E979" s="443"/>
      <c r="F979" s="443"/>
      <c r="G979" s="443"/>
      <c r="H979" s="443"/>
      <c r="I979" s="443"/>
    </row>
    <row r="980" spans="1:9" x14ac:dyDescent="0.2">
      <c r="A980" s="443"/>
      <c r="B980" s="443"/>
      <c r="C980" s="443"/>
      <c r="D980" s="443"/>
      <c r="E980" s="443"/>
      <c r="F980" s="443"/>
      <c r="G980" s="443"/>
      <c r="H980" s="443"/>
      <c r="I980" s="443"/>
    </row>
    <row r="981" spans="1:9" x14ac:dyDescent="0.2">
      <c r="A981" s="443"/>
      <c r="B981" s="443"/>
      <c r="C981" s="443"/>
      <c r="D981" s="443"/>
      <c r="E981" s="443"/>
      <c r="F981" s="443"/>
      <c r="G981" s="443"/>
      <c r="H981" s="443"/>
      <c r="I981" s="443"/>
    </row>
    <row r="982" spans="1:9" x14ac:dyDescent="0.2">
      <c r="A982" s="443"/>
      <c r="B982" s="443"/>
      <c r="C982" s="443"/>
      <c r="D982" s="443"/>
      <c r="E982" s="443"/>
      <c r="F982" s="443"/>
      <c r="G982" s="443"/>
      <c r="H982" s="443"/>
      <c r="I982" s="443"/>
    </row>
    <row r="983" spans="1:9" x14ac:dyDescent="0.2">
      <c r="A983" s="443"/>
      <c r="B983" s="443"/>
      <c r="C983" s="443"/>
      <c r="D983" s="443"/>
      <c r="E983" s="443"/>
      <c r="F983" s="443"/>
      <c r="G983" s="443"/>
      <c r="H983" s="443"/>
      <c r="I983" s="443"/>
    </row>
    <row r="984" spans="1:9" x14ac:dyDescent="0.2">
      <c r="A984" s="443"/>
      <c r="B984" s="443"/>
      <c r="C984" s="443"/>
      <c r="D984" s="443"/>
      <c r="E984" s="443"/>
      <c r="F984" s="443"/>
      <c r="G984" s="443"/>
      <c r="H984" s="443"/>
      <c r="I984" s="443"/>
    </row>
    <row r="985" spans="1:9" x14ac:dyDescent="0.2">
      <c r="A985" s="443"/>
      <c r="B985" s="443"/>
      <c r="C985" s="443"/>
      <c r="D985" s="443"/>
      <c r="E985" s="443"/>
      <c r="F985" s="443"/>
      <c r="G985" s="443"/>
      <c r="H985" s="443"/>
      <c r="I985" s="443"/>
    </row>
    <row r="986" spans="1:9" x14ac:dyDescent="0.2">
      <c r="A986" s="443"/>
      <c r="B986" s="443"/>
      <c r="C986" s="443"/>
      <c r="D986" s="443"/>
      <c r="E986" s="443"/>
      <c r="F986" s="443"/>
      <c r="G986" s="443"/>
      <c r="H986" s="443"/>
      <c r="I986" s="443"/>
    </row>
    <row r="987" spans="1:9" x14ac:dyDescent="0.2">
      <c r="A987" s="443"/>
      <c r="B987" s="443"/>
      <c r="C987" s="443"/>
      <c r="D987" s="443"/>
      <c r="E987" s="443"/>
      <c r="F987" s="443"/>
      <c r="G987" s="443"/>
      <c r="H987" s="443"/>
      <c r="I987" s="443"/>
    </row>
    <row r="988" spans="1:9" x14ac:dyDescent="0.2">
      <c r="A988" s="443"/>
      <c r="B988" s="443"/>
      <c r="C988" s="443"/>
      <c r="D988" s="443"/>
      <c r="E988" s="443"/>
      <c r="F988" s="443"/>
      <c r="G988" s="443"/>
      <c r="H988" s="443"/>
      <c r="I988" s="443"/>
    </row>
    <row r="989" spans="1:9" x14ac:dyDescent="0.2">
      <c r="A989" s="443"/>
      <c r="B989" s="443"/>
      <c r="C989" s="443"/>
      <c r="D989" s="443"/>
      <c r="E989" s="443"/>
      <c r="F989" s="443"/>
      <c r="G989" s="443"/>
      <c r="H989" s="443"/>
      <c r="I989" s="443"/>
    </row>
    <row r="990" spans="1:9" x14ac:dyDescent="0.2">
      <c r="A990" s="443"/>
      <c r="B990" s="443"/>
      <c r="C990" s="443"/>
      <c r="D990" s="443"/>
      <c r="E990" s="443"/>
      <c r="F990" s="443"/>
      <c r="G990" s="443"/>
      <c r="H990" s="443"/>
      <c r="I990" s="443"/>
    </row>
    <row r="991" spans="1:9" x14ac:dyDescent="0.2">
      <c r="A991" s="443"/>
      <c r="B991" s="443"/>
      <c r="C991" s="443"/>
      <c r="D991" s="443"/>
      <c r="E991" s="443"/>
      <c r="F991" s="443"/>
      <c r="G991" s="443"/>
      <c r="H991" s="443"/>
      <c r="I991" s="443"/>
    </row>
    <row r="992" spans="1:9" x14ac:dyDescent="0.2">
      <c r="A992" s="443"/>
      <c r="B992" s="443"/>
      <c r="C992" s="443"/>
      <c r="D992" s="443"/>
      <c r="E992" s="443"/>
      <c r="F992" s="443"/>
      <c r="G992" s="443"/>
      <c r="H992" s="443"/>
      <c r="I992" s="443"/>
    </row>
    <row r="993" spans="1:9" x14ac:dyDescent="0.2">
      <c r="A993" s="443"/>
      <c r="B993" s="443"/>
      <c r="C993" s="443"/>
      <c r="D993" s="443"/>
      <c r="E993" s="443"/>
      <c r="F993" s="443"/>
      <c r="G993" s="443"/>
      <c r="H993" s="443"/>
      <c r="I993" s="443"/>
    </row>
    <row r="994" spans="1:9" x14ac:dyDescent="0.2">
      <c r="A994" s="443"/>
      <c r="B994" s="443"/>
      <c r="C994" s="443"/>
      <c r="D994" s="443"/>
      <c r="E994" s="443"/>
      <c r="F994" s="443"/>
      <c r="G994" s="443"/>
      <c r="H994" s="443"/>
      <c r="I994" s="443"/>
    </row>
    <row r="995" spans="1:9" x14ac:dyDescent="0.2">
      <c r="A995" s="443"/>
      <c r="B995" s="443"/>
      <c r="C995" s="443"/>
      <c r="D995" s="443"/>
      <c r="E995" s="443"/>
      <c r="F995" s="443"/>
      <c r="G995" s="443"/>
      <c r="H995" s="443"/>
      <c r="I995" s="443"/>
    </row>
    <row r="996" spans="1:9" x14ac:dyDescent="0.2">
      <c r="A996" s="443"/>
      <c r="B996" s="443"/>
      <c r="C996" s="443"/>
      <c r="D996" s="443"/>
      <c r="E996" s="443"/>
      <c r="F996" s="443"/>
      <c r="G996" s="443"/>
      <c r="H996" s="443"/>
      <c r="I996" s="443"/>
    </row>
    <row r="997" spans="1:9" x14ac:dyDescent="0.2">
      <c r="A997" s="443"/>
      <c r="B997" s="443"/>
      <c r="C997" s="443"/>
      <c r="D997" s="443"/>
      <c r="E997" s="443"/>
      <c r="F997" s="443"/>
      <c r="G997" s="443"/>
      <c r="H997" s="443"/>
      <c r="I997" s="443"/>
    </row>
    <row r="998" spans="1:9" x14ac:dyDescent="0.2">
      <c r="A998" s="443"/>
      <c r="B998" s="443"/>
      <c r="C998" s="443"/>
      <c r="D998" s="443"/>
      <c r="E998" s="443"/>
      <c r="F998" s="443"/>
      <c r="G998" s="443"/>
      <c r="H998" s="443"/>
      <c r="I998" s="443"/>
    </row>
    <row r="999" spans="1:9" x14ac:dyDescent="0.2">
      <c r="A999" s="443"/>
      <c r="B999" s="443"/>
      <c r="C999" s="443"/>
      <c r="D999" s="443"/>
      <c r="E999" s="443"/>
      <c r="F999" s="443"/>
      <c r="G999" s="443"/>
      <c r="H999" s="443"/>
      <c r="I999" s="443"/>
    </row>
    <row r="1000" spans="1:9" x14ac:dyDescent="0.2">
      <c r="A1000" s="443"/>
      <c r="B1000" s="443"/>
      <c r="C1000" s="443"/>
      <c r="D1000" s="443"/>
      <c r="E1000" s="443"/>
      <c r="F1000" s="443"/>
      <c r="G1000" s="443"/>
      <c r="H1000" s="443"/>
      <c r="I1000" s="443"/>
    </row>
    <row r="1001" spans="1:9" x14ac:dyDescent="0.2">
      <c r="A1001" s="443"/>
      <c r="B1001" s="443"/>
      <c r="C1001" s="443"/>
      <c r="D1001" s="443"/>
      <c r="E1001" s="443"/>
      <c r="F1001" s="443"/>
      <c r="G1001" s="443"/>
      <c r="H1001" s="443"/>
      <c r="I1001" s="443"/>
    </row>
    <row r="1002" spans="1:9" x14ac:dyDescent="0.2">
      <c r="A1002" s="443"/>
      <c r="B1002" s="443"/>
      <c r="C1002" s="443"/>
      <c r="D1002" s="443"/>
      <c r="E1002" s="443"/>
      <c r="F1002" s="443"/>
      <c r="G1002" s="443"/>
      <c r="H1002" s="443"/>
      <c r="I1002" s="443"/>
    </row>
    <row r="1003" spans="1:9" x14ac:dyDescent="0.2">
      <c r="A1003" s="443"/>
      <c r="B1003" s="443"/>
      <c r="C1003" s="443"/>
      <c r="D1003" s="443"/>
      <c r="E1003" s="443"/>
      <c r="F1003" s="443"/>
      <c r="G1003" s="443"/>
      <c r="H1003" s="443"/>
      <c r="I1003" s="443"/>
    </row>
    <row r="1004" spans="1:9" x14ac:dyDescent="0.2">
      <c r="A1004" s="443"/>
      <c r="B1004" s="443"/>
      <c r="C1004" s="443"/>
      <c r="D1004" s="443"/>
      <c r="E1004" s="443"/>
      <c r="F1004" s="443"/>
      <c r="G1004" s="443"/>
      <c r="H1004" s="443"/>
      <c r="I1004" s="443"/>
    </row>
    <row r="1005" spans="1:9" x14ac:dyDescent="0.2">
      <c r="A1005" s="443"/>
      <c r="B1005" s="443"/>
      <c r="C1005" s="443"/>
      <c r="D1005" s="443"/>
      <c r="E1005" s="443"/>
      <c r="F1005" s="443"/>
      <c r="G1005" s="443"/>
      <c r="H1005" s="443"/>
      <c r="I1005" s="443"/>
    </row>
    <row r="1006" spans="1:9" x14ac:dyDescent="0.2">
      <c r="A1006" s="443"/>
      <c r="B1006" s="443"/>
      <c r="C1006" s="443"/>
      <c r="D1006" s="443"/>
      <c r="E1006" s="443"/>
      <c r="F1006" s="443"/>
      <c r="G1006" s="443"/>
      <c r="H1006" s="443"/>
      <c r="I1006" s="443"/>
    </row>
    <row r="1007" spans="1:9" x14ac:dyDescent="0.2">
      <c r="A1007" s="443"/>
      <c r="B1007" s="443"/>
      <c r="C1007" s="443"/>
      <c r="D1007" s="443"/>
      <c r="E1007" s="443"/>
      <c r="F1007" s="443"/>
      <c r="G1007" s="443"/>
      <c r="H1007" s="443"/>
      <c r="I1007" s="443"/>
    </row>
    <row r="1008" spans="1:9" x14ac:dyDescent="0.2">
      <c r="A1008" s="443"/>
      <c r="B1008" s="443"/>
      <c r="C1008" s="443"/>
      <c r="D1008" s="443"/>
      <c r="E1008" s="443"/>
      <c r="F1008" s="443"/>
      <c r="G1008" s="443"/>
      <c r="H1008" s="443"/>
      <c r="I1008" s="443"/>
    </row>
    <row r="1009" spans="1:9" x14ac:dyDescent="0.2">
      <c r="A1009" s="443"/>
      <c r="B1009" s="443"/>
      <c r="C1009" s="443"/>
      <c r="D1009" s="443"/>
      <c r="E1009" s="443"/>
      <c r="F1009" s="443"/>
      <c r="G1009" s="443"/>
      <c r="H1009" s="443"/>
      <c r="I1009" s="443"/>
    </row>
    <row r="1010" spans="1:9" x14ac:dyDescent="0.2">
      <c r="A1010" s="443"/>
      <c r="B1010" s="443"/>
      <c r="C1010" s="443"/>
      <c r="D1010" s="443"/>
      <c r="E1010" s="443"/>
      <c r="F1010" s="443"/>
      <c r="G1010" s="443"/>
      <c r="H1010" s="443"/>
      <c r="I1010" s="443"/>
    </row>
    <row r="1011" spans="1:9" x14ac:dyDescent="0.2">
      <c r="A1011" s="443"/>
      <c r="B1011" s="443"/>
      <c r="C1011" s="443"/>
      <c r="D1011" s="443"/>
      <c r="E1011" s="443"/>
      <c r="F1011" s="443"/>
      <c r="G1011" s="443"/>
      <c r="H1011" s="443"/>
      <c r="I1011" s="443"/>
    </row>
    <row r="1012" spans="1:9" x14ac:dyDescent="0.2">
      <c r="A1012" s="443"/>
      <c r="B1012" s="443"/>
      <c r="C1012" s="443"/>
      <c r="D1012" s="443"/>
      <c r="E1012" s="443"/>
      <c r="F1012" s="443"/>
      <c r="G1012" s="443"/>
      <c r="H1012" s="443"/>
      <c r="I1012" s="443"/>
    </row>
    <row r="1013" spans="1:9" x14ac:dyDescent="0.2">
      <c r="A1013" s="443"/>
      <c r="B1013" s="443"/>
      <c r="C1013" s="443"/>
      <c r="D1013" s="443"/>
      <c r="E1013" s="443"/>
      <c r="F1013" s="443"/>
      <c r="G1013" s="443"/>
      <c r="H1013" s="443"/>
      <c r="I1013" s="443"/>
    </row>
    <row r="1014" spans="1:9" x14ac:dyDescent="0.2">
      <c r="A1014" s="443"/>
      <c r="B1014" s="443"/>
      <c r="C1014" s="443"/>
      <c r="D1014" s="443"/>
      <c r="E1014" s="443"/>
      <c r="F1014" s="443"/>
      <c r="G1014" s="443"/>
      <c r="H1014" s="443"/>
      <c r="I1014" s="443"/>
    </row>
    <row r="1015" spans="1:9" x14ac:dyDescent="0.2">
      <c r="A1015" s="443"/>
      <c r="B1015" s="443"/>
      <c r="C1015" s="443"/>
      <c r="D1015" s="443"/>
      <c r="E1015" s="443"/>
      <c r="F1015" s="443"/>
      <c r="G1015" s="443"/>
      <c r="H1015" s="443"/>
      <c r="I1015" s="443"/>
    </row>
    <row r="1016" spans="1:9" x14ac:dyDescent="0.2">
      <c r="A1016" s="443"/>
      <c r="B1016" s="443"/>
      <c r="C1016" s="443"/>
      <c r="D1016" s="443"/>
      <c r="E1016" s="443"/>
      <c r="F1016" s="443"/>
      <c r="G1016" s="443"/>
      <c r="H1016" s="443"/>
      <c r="I1016" s="443"/>
    </row>
    <row r="1017" spans="1:9" x14ac:dyDescent="0.2">
      <c r="A1017" s="443"/>
      <c r="B1017" s="443"/>
      <c r="C1017" s="443"/>
      <c r="D1017" s="443"/>
      <c r="E1017" s="443"/>
      <c r="F1017" s="443"/>
      <c r="G1017" s="443"/>
      <c r="H1017" s="443"/>
      <c r="I1017" s="443"/>
    </row>
    <row r="1018" spans="1:9" x14ac:dyDescent="0.2">
      <c r="A1018" s="443"/>
      <c r="B1018" s="443"/>
      <c r="C1018" s="443"/>
      <c r="D1018" s="443"/>
      <c r="E1018" s="443"/>
      <c r="F1018" s="443"/>
      <c r="G1018" s="443"/>
      <c r="H1018" s="443"/>
      <c r="I1018" s="443"/>
    </row>
    <row r="1019" spans="1:9" x14ac:dyDescent="0.2">
      <c r="A1019" s="443"/>
      <c r="B1019" s="443"/>
      <c r="C1019" s="443"/>
      <c r="D1019" s="443"/>
      <c r="E1019" s="443"/>
      <c r="F1019" s="443"/>
      <c r="G1019" s="443"/>
      <c r="H1019" s="443"/>
      <c r="I1019" s="443"/>
    </row>
    <row r="1020" spans="1:9" x14ac:dyDescent="0.2">
      <c r="A1020" s="443"/>
      <c r="B1020" s="443"/>
      <c r="C1020" s="443"/>
      <c r="D1020" s="443"/>
      <c r="E1020" s="443"/>
      <c r="F1020" s="443"/>
      <c r="G1020" s="443"/>
      <c r="H1020" s="443"/>
      <c r="I1020" s="443"/>
    </row>
    <row r="1021" spans="1:9" x14ac:dyDescent="0.2">
      <c r="A1021" s="443"/>
      <c r="B1021" s="443"/>
      <c r="C1021" s="443"/>
      <c r="D1021" s="443"/>
      <c r="E1021" s="443"/>
      <c r="F1021" s="443"/>
      <c r="G1021" s="443"/>
      <c r="H1021" s="443"/>
      <c r="I1021" s="443"/>
    </row>
    <row r="1022" spans="1:9" x14ac:dyDescent="0.2">
      <c r="A1022" s="443"/>
      <c r="B1022" s="443"/>
      <c r="C1022" s="443"/>
      <c r="D1022" s="443"/>
      <c r="E1022" s="443"/>
      <c r="F1022" s="443"/>
      <c r="G1022" s="443"/>
      <c r="H1022" s="443"/>
      <c r="I1022" s="443"/>
    </row>
    <row r="1023" spans="1:9" x14ac:dyDescent="0.2">
      <c r="A1023" s="443"/>
      <c r="B1023" s="443"/>
      <c r="C1023" s="443"/>
      <c r="D1023" s="443"/>
      <c r="E1023" s="443"/>
      <c r="F1023" s="443"/>
      <c r="G1023" s="443"/>
      <c r="H1023" s="443"/>
      <c r="I1023" s="443"/>
    </row>
    <row r="1024" spans="1:9" x14ac:dyDescent="0.2">
      <c r="A1024" s="443"/>
      <c r="B1024" s="443"/>
      <c r="C1024" s="443"/>
      <c r="D1024" s="443"/>
      <c r="E1024" s="443"/>
      <c r="F1024" s="443"/>
      <c r="G1024" s="443"/>
      <c r="H1024" s="443"/>
      <c r="I1024" s="443"/>
    </row>
    <row r="1025" spans="1:9" x14ac:dyDescent="0.2">
      <c r="A1025" s="443"/>
      <c r="B1025" s="443"/>
      <c r="C1025" s="443"/>
      <c r="D1025" s="443"/>
      <c r="E1025" s="443"/>
      <c r="F1025" s="443"/>
      <c r="G1025" s="443"/>
      <c r="H1025" s="443"/>
      <c r="I1025" s="443"/>
    </row>
    <row r="1026" spans="1:9" x14ac:dyDescent="0.2">
      <c r="A1026" s="443"/>
      <c r="B1026" s="443"/>
      <c r="C1026" s="443"/>
      <c r="D1026" s="443"/>
      <c r="E1026" s="443"/>
      <c r="F1026" s="443"/>
      <c r="G1026" s="443"/>
      <c r="H1026" s="443"/>
      <c r="I1026" s="443"/>
    </row>
    <row r="1027" spans="1:9" x14ac:dyDescent="0.2">
      <c r="A1027" s="443"/>
      <c r="B1027" s="443"/>
      <c r="C1027" s="443"/>
      <c r="D1027" s="443"/>
      <c r="E1027" s="443"/>
      <c r="F1027" s="443"/>
      <c r="G1027" s="443"/>
      <c r="H1027" s="443"/>
      <c r="I1027" s="443"/>
    </row>
    <row r="1028" spans="1:9" x14ac:dyDescent="0.2">
      <c r="A1028" s="443"/>
      <c r="B1028" s="443"/>
      <c r="C1028" s="443"/>
      <c r="D1028" s="443"/>
      <c r="E1028" s="443"/>
      <c r="F1028" s="443"/>
      <c r="G1028" s="443"/>
      <c r="H1028" s="443"/>
      <c r="I1028" s="443"/>
    </row>
    <row r="1029" spans="1:9" x14ac:dyDescent="0.2">
      <c r="A1029" s="443"/>
      <c r="B1029" s="443"/>
      <c r="C1029" s="443"/>
      <c r="D1029" s="443"/>
      <c r="E1029" s="443"/>
      <c r="F1029" s="443"/>
      <c r="G1029" s="443"/>
      <c r="H1029" s="443"/>
      <c r="I1029" s="443"/>
    </row>
    <row r="1030" spans="1:9" x14ac:dyDescent="0.2">
      <c r="A1030" s="443"/>
      <c r="B1030" s="443"/>
      <c r="C1030" s="443"/>
      <c r="D1030" s="443"/>
      <c r="E1030" s="443"/>
      <c r="F1030" s="443"/>
      <c r="G1030" s="443"/>
      <c r="H1030" s="443"/>
      <c r="I1030" s="443"/>
    </row>
    <row r="1031" spans="1:9" x14ac:dyDescent="0.2">
      <c r="A1031" s="443"/>
      <c r="B1031" s="443"/>
      <c r="C1031" s="443"/>
      <c r="D1031" s="443"/>
      <c r="E1031" s="443"/>
      <c r="F1031" s="443"/>
      <c r="G1031" s="443"/>
      <c r="H1031" s="443"/>
      <c r="I1031" s="443"/>
    </row>
    <row r="1032" spans="1:9" x14ac:dyDescent="0.2">
      <c r="A1032" s="443"/>
      <c r="B1032" s="443"/>
      <c r="C1032" s="443"/>
      <c r="D1032" s="443"/>
      <c r="E1032" s="443"/>
      <c r="F1032" s="443"/>
      <c r="G1032" s="443"/>
      <c r="H1032" s="443"/>
      <c r="I1032" s="443"/>
    </row>
    <row r="1033" spans="1:9" x14ac:dyDescent="0.2">
      <c r="A1033" s="443"/>
      <c r="B1033" s="443"/>
      <c r="C1033" s="443"/>
      <c r="D1033" s="443"/>
      <c r="E1033" s="443"/>
      <c r="F1033" s="443"/>
      <c r="G1033" s="443"/>
      <c r="H1033" s="443"/>
      <c r="I1033" s="443"/>
    </row>
    <row r="1034" spans="1:9" x14ac:dyDescent="0.2">
      <c r="A1034" s="443"/>
      <c r="B1034" s="443"/>
      <c r="C1034" s="443"/>
      <c r="D1034" s="443"/>
      <c r="E1034" s="443"/>
      <c r="F1034" s="443"/>
      <c r="G1034" s="443"/>
      <c r="H1034" s="443"/>
      <c r="I1034" s="443"/>
    </row>
    <row r="1035" spans="1:9" x14ac:dyDescent="0.2">
      <c r="A1035" s="443"/>
      <c r="B1035" s="443"/>
      <c r="C1035" s="443"/>
      <c r="D1035" s="443"/>
      <c r="E1035" s="443"/>
      <c r="F1035" s="443"/>
      <c r="G1035" s="443"/>
      <c r="H1035" s="443"/>
      <c r="I1035" s="443"/>
    </row>
    <row r="1036" spans="1:9" x14ac:dyDescent="0.2">
      <c r="A1036" s="443"/>
      <c r="B1036" s="443"/>
      <c r="C1036" s="443"/>
      <c r="D1036" s="443"/>
      <c r="E1036" s="443"/>
      <c r="F1036" s="443"/>
      <c r="G1036" s="443"/>
      <c r="H1036" s="443"/>
      <c r="I1036" s="443"/>
    </row>
    <row r="1037" spans="1:9" x14ac:dyDescent="0.2">
      <c r="A1037" s="443"/>
      <c r="B1037" s="443"/>
      <c r="C1037" s="443"/>
      <c r="D1037" s="443"/>
      <c r="E1037" s="443"/>
      <c r="F1037" s="443"/>
      <c r="G1037" s="443"/>
      <c r="H1037" s="443"/>
      <c r="I1037" s="443"/>
    </row>
    <row r="1038" spans="1:9" x14ac:dyDescent="0.2">
      <c r="A1038" s="443"/>
      <c r="B1038" s="443"/>
      <c r="C1038" s="443"/>
      <c r="D1038" s="443"/>
      <c r="E1038" s="443"/>
      <c r="F1038" s="443"/>
      <c r="G1038" s="443"/>
      <c r="H1038" s="443"/>
      <c r="I1038" s="443"/>
    </row>
    <row r="1039" spans="1:9" x14ac:dyDescent="0.2">
      <c r="A1039" s="443"/>
      <c r="B1039" s="443"/>
      <c r="C1039" s="443"/>
      <c r="D1039" s="443"/>
      <c r="E1039" s="443"/>
      <c r="F1039" s="443"/>
      <c r="G1039" s="443"/>
      <c r="H1039" s="443"/>
      <c r="I1039" s="443"/>
    </row>
    <row r="1040" spans="1:9" x14ac:dyDescent="0.2">
      <c r="A1040" s="443"/>
      <c r="B1040" s="443"/>
      <c r="C1040" s="443"/>
      <c r="D1040" s="443"/>
      <c r="E1040" s="443"/>
      <c r="F1040" s="443"/>
      <c r="G1040" s="443"/>
      <c r="H1040" s="443"/>
      <c r="I1040" s="443"/>
    </row>
    <row r="1041" spans="1:9" x14ac:dyDescent="0.2">
      <c r="A1041" s="443"/>
      <c r="B1041" s="443"/>
      <c r="C1041" s="443"/>
      <c r="D1041" s="443"/>
      <c r="E1041" s="443"/>
      <c r="F1041" s="443"/>
      <c r="G1041" s="443"/>
      <c r="H1041" s="443"/>
      <c r="I1041" s="443"/>
    </row>
    <row r="1042" spans="1:9" x14ac:dyDescent="0.2">
      <c r="A1042" s="443"/>
      <c r="B1042" s="443"/>
      <c r="C1042" s="443"/>
      <c r="D1042" s="443"/>
      <c r="E1042" s="443"/>
      <c r="F1042" s="443"/>
      <c r="G1042" s="443"/>
      <c r="H1042" s="443"/>
      <c r="I1042" s="443"/>
    </row>
    <row r="1043" spans="1:9" x14ac:dyDescent="0.2">
      <c r="A1043" s="443"/>
      <c r="B1043" s="443"/>
      <c r="C1043" s="443"/>
      <c r="D1043" s="443"/>
      <c r="E1043" s="443"/>
      <c r="F1043" s="443"/>
      <c r="G1043" s="443"/>
      <c r="H1043" s="443"/>
      <c r="I1043" s="443"/>
    </row>
    <row r="1044" spans="1:9" x14ac:dyDescent="0.2">
      <c r="A1044" s="443"/>
      <c r="B1044" s="443"/>
      <c r="C1044" s="443"/>
      <c r="D1044" s="443"/>
      <c r="E1044" s="443"/>
      <c r="F1044" s="443"/>
      <c r="G1044" s="443"/>
      <c r="H1044" s="443"/>
      <c r="I1044" s="443"/>
    </row>
    <row r="1045" spans="1:9" x14ac:dyDescent="0.2">
      <c r="A1045" s="443"/>
      <c r="B1045" s="443"/>
      <c r="C1045" s="443"/>
      <c r="D1045" s="443"/>
      <c r="E1045" s="443"/>
      <c r="F1045" s="443"/>
      <c r="G1045" s="443"/>
      <c r="H1045" s="443"/>
      <c r="I1045" s="443"/>
    </row>
    <row r="1046" spans="1:9" x14ac:dyDescent="0.2">
      <c r="A1046" s="443"/>
      <c r="B1046" s="443"/>
      <c r="C1046" s="443"/>
      <c r="D1046" s="443"/>
      <c r="E1046" s="443"/>
      <c r="F1046" s="443"/>
      <c r="G1046" s="443"/>
      <c r="H1046" s="443"/>
      <c r="I1046" s="443"/>
    </row>
    <row r="1047" spans="1:9" x14ac:dyDescent="0.2">
      <c r="A1047" s="443"/>
      <c r="B1047" s="443"/>
      <c r="C1047" s="443"/>
      <c r="D1047" s="443"/>
      <c r="E1047" s="443"/>
      <c r="F1047" s="443"/>
      <c r="G1047" s="443"/>
      <c r="H1047" s="443"/>
      <c r="I1047" s="443"/>
    </row>
    <row r="1048" spans="1:9" x14ac:dyDescent="0.2">
      <c r="A1048" s="443"/>
      <c r="B1048" s="443"/>
      <c r="C1048" s="443"/>
      <c r="D1048" s="443"/>
      <c r="E1048" s="443"/>
      <c r="F1048" s="443"/>
      <c r="G1048" s="443"/>
      <c r="H1048" s="443"/>
      <c r="I1048" s="443"/>
    </row>
    <row r="1049" spans="1:9" x14ac:dyDescent="0.2">
      <c r="A1049" s="443"/>
      <c r="B1049" s="443"/>
      <c r="C1049" s="443"/>
      <c r="D1049" s="443"/>
      <c r="E1049" s="443"/>
      <c r="F1049" s="443"/>
      <c r="G1049" s="443"/>
      <c r="H1049" s="443"/>
      <c r="I1049" s="443"/>
    </row>
    <row r="1050" spans="1:9" x14ac:dyDescent="0.2">
      <c r="A1050" s="443"/>
      <c r="B1050" s="443"/>
      <c r="C1050" s="443"/>
      <c r="D1050" s="443"/>
      <c r="E1050" s="443"/>
      <c r="F1050" s="443"/>
      <c r="G1050" s="443"/>
      <c r="H1050" s="443"/>
      <c r="I1050" s="443"/>
    </row>
    <row r="1051" spans="1:9" x14ac:dyDescent="0.2">
      <c r="A1051" s="443"/>
      <c r="B1051" s="443"/>
      <c r="C1051" s="443"/>
      <c r="D1051" s="443"/>
      <c r="E1051" s="443"/>
      <c r="F1051" s="443"/>
      <c r="G1051" s="443"/>
      <c r="H1051" s="443"/>
      <c r="I1051" s="443"/>
    </row>
    <row r="1052" spans="1:9" x14ac:dyDescent="0.2">
      <c r="A1052" s="443"/>
      <c r="B1052" s="443"/>
      <c r="C1052" s="443"/>
      <c r="D1052" s="443"/>
      <c r="E1052" s="443"/>
      <c r="F1052" s="443"/>
      <c r="G1052" s="443"/>
      <c r="H1052" s="443"/>
      <c r="I1052" s="443"/>
    </row>
    <row r="1053" spans="1:9" x14ac:dyDescent="0.2">
      <c r="A1053" s="443"/>
      <c r="B1053" s="443"/>
      <c r="C1053" s="443"/>
      <c r="D1053" s="443"/>
      <c r="E1053" s="443"/>
      <c r="F1053" s="443"/>
      <c r="G1053" s="443"/>
      <c r="H1053" s="443"/>
      <c r="I1053" s="443"/>
    </row>
    <row r="1054" spans="1:9" x14ac:dyDescent="0.2">
      <c r="A1054" s="443"/>
      <c r="B1054" s="443"/>
      <c r="C1054" s="443"/>
      <c r="D1054" s="443"/>
      <c r="E1054" s="443"/>
      <c r="F1054" s="443"/>
      <c r="G1054" s="443"/>
      <c r="H1054" s="443"/>
      <c r="I1054" s="443"/>
    </row>
    <row r="1055" spans="1:9" x14ac:dyDescent="0.2">
      <c r="A1055" s="443"/>
      <c r="B1055" s="443"/>
      <c r="C1055" s="443"/>
      <c r="D1055" s="443"/>
      <c r="E1055" s="443"/>
      <c r="F1055" s="443"/>
      <c r="G1055" s="443"/>
      <c r="H1055" s="443"/>
      <c r="I1055" s="443"/>
    </row>
    <row r="1056" spans="1:9" x14ac:dyDescent="0.2">
      <c r="A1056" s="443"/>
      <c r="B1056" s="443"/>
      <c r="C1056" s="443"/>
      <c r="D1056" s="443"/>
      <c r="E1056" s="443"/>
      <c r="F1056" s="443"/>
      <c r="G1056" s="443"/>
      <c r="H1056" s="443"/>
      <c r="I1056" s="443"/>
    </row>
    <row r="1057" spans="1:9" x14ac:dyDescent="0.2">
      <c r="A1057" s="443"/>
      <c r="B1057" s="443"/>
      <c r="C1057" s="443"/>
      <c r="D1057" s="443"/>
      <c r="E1057" s="443"/>
      <c r="F1057" s="443"/>
      <c r="G1057" s="443"/>
      <c r="H1057" s="443"/>
      <c r="I1057" s="443"/>
    </row>
    <row r="1058" spans="1:9" x14ac:dyDescent="0.2">
      <c r="A1058" s="443"/>
      <c r="B1058" s="443"/>
      <c r="C1058" s="443"/>
      <c r="D1058" s="443"/>
      <c r="E1058" s="443"/>
      <c r="F1058" s="443"/>
      <c r="G1058" s="443"/>
      <c r="H1058" s="443"/>
      <c r="I1058" s="443"/>
    </row>
    <row r="1059" spans="1:9" x14ac:dyDescent="0.2">
      <c r="A1059" s="443"/>
      <c r="B1059" s="443"/>
      <c r="C1059" s="443"/>
      <c r="D1059" s="443"/>
      <c r="E1059" s="443"/>
      <c r="F1059" s="443"/>
      <c r="G1059" s="443"/>
      <c r="H1059" s="443"/>
      <c r="I1059" s="443"/>
    </row>
    <row r="1060" spans="1:9" x14ac:dyDescent="0.2">
      <c r="A1060" s="443"/>
      <c r="B1060" s="443"/>
      <c r="C1060" s="443"/>
      <c r="D1060" s="443"/>
      <c r="E1060" s="443"/>
      <c r="F1060" s="443"/>
      <c r="G1060" s="443"/>
      <c r="H1060" s="443"/>
      <c r="I1060" s="443"/>
    </row>
    <row r="1061" spans="1:9" x14ac:dyDescent="0.2">
      <c r="A1061" s="443"/>
      <c r="B1061" s="443"/>
      <c r="C1061" s="443"/>
      <c r="D1061" s="443"/>
      <c r="E1061" s="443"/>
      <c r="F1061" s="443"/>
      <c r="G1061" s="443"/>
      <c r="H1061" s="443"/>
      <c r="I1061" s="443"/>
    </row>
    <row r="1062" spans="1:9" x14ac:dyDescent="0.2">
      <c r="A1062" s="443"/>
      <c r="B1062" s="443"/>
      <c r="C1062" s="443"/>
      <c r="D1062" s="443"/>
      <c r="E1062" s="443"/>
      <c r="F1062" s="443"/>
      <c r="G1062" s="443"/>
      <c r="H1062" s="443"/>
      <c r="I1062" s="443"/>
    </row>
    <row r="1063" spans="1:9" x14ac:dyDescent="0.2">
      <c r="A1063" s="443"/>
      <c r="B1063" s="443"/>
      <c r="C1063" s="443"/>
      <c r="D1063" s="443"/>
      <c r="E1063" s="443"/>
      <c r="F1063" s="443"/>
      <c r="G1063" s="443"/>
      <c r="H1063" s="443"/>
      <c r="I1063" s="443"/>
    </row>
    <row r="1064" spans="1:9" x14ac:dyDescent="0.2">
      <c r="A1064" s="443"/>
      <c r="B1064" s="443"/>
      <c r="C1064" s="443"/>
      <c r="D1064" s="443"/>
      <c r="E1064" s="443"/>
      <c r="F1064" s="443"/>
      <c r="G1064" s="443"/>
      <c r="H1064" s="443"/>
      <c r="I1064" s="443"/>
    </row>
    <row r="1065" spans="1:9" x14ac:dyDescent="0.2">
      <c r="A1065" s="443"/>
      <c r="B1065" s="443"/>
      <c r="C1065" s="443"/>
      <c r="D1065" s="443"/>
      <c r="E1065" s="443"/>
      <c r="F1065" s="443"/>
      <c r="G1065" s="443"/>
      <c r="H1065" s="443"/>
      <c r="I1065" s="443"/>
    </row>
    <row r="1066" spans="1:9" x14ac:dyDescent="0.2">
      <c r="A1066" s="443"/>
      <c r="B1066" s="443"/>
      <c r="C1066" s="443"/>
      <c r="D1066" s="443"/>
      <c r="E1066" s="443"/>
      <c r="F1066" s="443"/>
      <c r="G1066" s="443"/>
      <c r="H1066" s="443"/>
      <c r="I1066" s="443"/>
    </row>
    <row r="1067" spans="1:9" x14ac:dyDescent="0.2">
      <c r="A1067" s="443"/>
      <c r="B1067" s="443"/>
      <c r="C1067" s="443"/>
      <c r="D1067" s="443"/>
      <c r="E1067" s="443"/>
      <c r="F1067" s="443"/>
      <c r="G1067" s="443"/>
      <c r="H1067" s="443"/>
      <c r="I1067" s="443"/>
    </row>
    <row r="1068" spans="1:9" x14ac:dyDescent="0.2">
      <c r="A1068" s="443"/>
      <c r="B1068" s="443"/>
      <c r="C1068" s="443"/>
      <c r="D1068" s="443"/>
      <c r="E1068" s="443"/>
      <c r="F1068" s="443"/>
      <c r="G1068" s="443"/>
      <c r="H1068" s="443"/>
      <c r="I1068" s="443"/>
    </row>
    <row r="1069" spans="1:9" x14ac:dyDescent="0.2">
      <c r="A1069" s="443"/>
      <c r="B1069" s="443"/>
      <c r="C1069" s="443"/>
      <c r="D1069" s="443"/>
      <c r="E1069" s="443"/>
      <c r="F1069" s="443"/>
      <c r="G1069" s="443"/>
      <c r="H1069" s="443"/>
      <c r="I1069" s="443"/>
    </row>
    <row r="1070" spans="1:9" x14ac:dyDescent="0.2">
      <c r="A1070" s="443"/>
      <c r="B1070" s="443"/>
      <c r="C1070" s="443"/>
      <c r="D1070" s="443"/>
      <c r="E1070" s="443"/>
      <c r="F1070" s="443"/>
      <c r="G1070" s="443"/>
      <c r="H1070" s="443"/>
      <c r="I1070" s="443"/>
    </row>
    <row r="1071" spans="1:9" x14ac:dyDescent="0.2">
      <c r="A1071" s="443"/>
      <c r="B1071" s="443"/>
      <c r="C1071" s="443"/>
      <c r="D1071" s="443"/>
      <c r="E1071" s="443"/>
      <c r="F1071" s="443"/>
      <c r="G1071" s="443"/>
      <c r="H1071" s="443"/>
      <c r="I1071" s="443"/>
    </row>
    <row r="1072" spans="1:9" x14ac:dyDescent="0.2">
      <c r="A1072" s="443"/>
      <c r="B1072" s="443"/>
      <c r="C1072" s="443"/>
      <c r="D1072" s="443"/>
      <c r="E1072" s="443"/>
      <c r="F1072" s="443"/>
      <c r="G1072" s="443"/>
      <c r="H1072" s="443"/>
      <c r="I1072" s="443"/>
    </row>
    <row r="1073" spans="1:9" x14ac:dyDescent="0.2">
      <c r="A1073" s="443"/>
      <c r="B1073" s="443"/>
      <c r="C1073" s="443"/>
      <c r="D1073" s="443"/>
      <c r="E1073" s="443"/>
      <c r="F1073" s="443"/>
      <c r="G1073" s="443"/>
      <c r="H1073" s="443"/>
      <c r="I1073" s="443"/>
    </row>
    <row r="1074" spans="1:9" x14ac:dyDescent="0.2">
      <c r="A1074" s="443"/>
      <c r="B1074" s="443"/>
      <c r="C1074" s="443"/>
      <c r="D1074" s="443"/>
      <c r="E1074" s="443"/>
      <c r="F1074" s="443"/>
      <c r="G1074" s="443"/>
      <c r="H1074" s="443"/>
      <c r="I1074" s="443"/>
    </row>
    <row r="1075" spans="1:9" x14ac:dyDescent="0.2">
      <c r="A1075" s="443"/>
      <c r="B1075" s="443"/>
      <c r="C1075" s="443"/>
      <c r="D1075" s="443"/>
      <c r="E1075" s="443"/>
      <c r="F1075" s="443"/>
      <c r="G1075" s="443"/>
      <c r="H1075" s="443"/>
      <c r="I1075" s="443"/>
    </row>
    <row r="1076" spans="1:9" x14ac:dyDescent="0.2">
      <c r="A1076" s="443"/>
      <c r="B1076" s="443"/>
      <c r="C1076" s="443"/>
      <c r="D1076" s="443"/>
      <c r="E1076" s="443"/>
      <c r="F1076" s="443"/>
      <c r="G1076" s="443"/>
      <c r="H1076" s="443"/>
      <c r="I1076" s="443"/>
    </row>
    <row r="1077" spans="1:9" x14ac:dyDescent="0.2">
      <c r="A1077" s="443"/>
      <c r="B1077" s="443"/>
      <c r="C1077" s="443"/>
      <c r="D1077" s="443"/>
      <c r="E1077" s="443"/>
      <c r="F1077" s="443"/>
      <c r="G1077" s="443"/>
      <c r="H1077" s="443"/>
      <c r="I1077" s="443"/>
    </row>
    <row r="1078" spans="1:9" x14ac:dyDescent="0.2">
      <c r="A1078" s="443"/>
      <c r="B1078" s="443"/>
      <c r="C1078" s="443"/>
      <c r="D1078" s="443"/>
      <c r="E1078" s="443"/>
      <c r="F1078" s="443"/>
      <c r="G1078" s="443"/>
      <c r="H1078" s="443"/>
      <c r="I1078" s="443"/>
    </row>
    <row r="1079" spans="1:9" x14ac:dyDescent="0.2">
      <c r="A1079" s="443"/>
      <c r="B1079" s="443"/>
      <c r="C1079" s="443"/>
      <c r="D1079" s="443"/>
      <c r="E1079" s="443"/>
      <c r="F1079" s="443"/>
      <c r="G1079" s="443"/>
      <c r="H1079" s="443"/>
      <c r="I1079" s="443"/>
    </row>
    <row r="1080" spans="1:9" x14ac:dyDescent="0.2">
      <c r="A1080" s="443"/>
      <c r="B1080" s="443"/>
      <c r="C1080" s="443"/>
      <c r="D1080" s="443"/>
      <c r="E1080" s="443"/>
      <c r="F1080" s="443"/>
      <c r="G1080" s="443"/>
      <c r="H1080" s="443"/>
      <c r="I1080" s="443"/>
    </row>
    <row r="1081" spans="1:9" x14ac:dyDescent="0.2">
      <c r="A1081" s="443"/>
      <c r="B1081" s="443"/>
      <c r="C1081" s="443"/>
      <c r="D1081" s="443"/>
      <c r="E1081" s="443"/>
      <c r="F1081" s="443"/>
      <c r="G1081" s="443"/>
      <c r="H1081" s="443"/>
      <c r="I1081" s="443"/>
    </row>
    <row r="1082" spans="1:9" x14ac:dyDescent="0.2">
      <c r="A1082" s="443"/>
      <c r="B1082" s="443"/>
      <c r="C1082" s="443"/>
      <c r="D1082" s="443"/>
      <c r="E1082" s="443"/>
      <c r="F1082" s="443"/>
      <c r="G1082" s="443"/>
      <c r="H1082" s="443"/>
      <c r="I1082" s="443"/>
    </row>
    <row r="1083" spans="1:9" x14ac:dyDescent="0.2">
      <c r="A1083" s="443"/>
      <c r="B1083" s="443"/>
      <c r="C1083" s="443"/>
      <c r="D1083" s="443"/>
      <c r="E1083" s="443"/>
      <c r="F1083" s="443"/>
      <c r="G1083" s="443"/>
      <c r="H1083" s="443"/>
      <c r="I1083" s="443"/>
    </row>
    <row r="1084" spans="1:9" x14ac:dyDescent="0.2">
      <c r="A1084" s="443"/>
      <c r="B1084" s="443"/>
      <c r="C1084" s="443"/>
      <c r="D1084" s="443"/>
      <c r="E1084" s="443"/>
      <c r="F1084" s="443"/>
      <c r="G1084" s="443"/>
      <c r="H1084" s="443"/>
      <c r="I1084" s="443"/>
    </row>
    <row r="1085" spans="1:9" x14ac:dyDescent="0.2">
      <c r="A1085" s="443"/>
      <c r="B1085" s="443"/>
      <c r="C1085" s="443"/>
      <c r="D1085" s="443"/>
      <c r="E1085" s="443"/>
      <c r="F1085" s="443"/>
      <c r="G1085" s="443"/>
      <c r="H1085" s="443"/>
      <c r="I1085" s="443"/>
    </row>
    <row r="1086" spans="1:9" x14ac:dyDescent="0.2">
      <c r="A1086" s="443"/>
      <c r="B1086" s="443"/>
      <c r="C1086" s="443"/>
      <c r="D1086" s="443"/>
      <c r="E1086" s="443"/>
      <c r="F1086" s="443"/>
      <c r="G1086" s="443"/>
      <c r="H1086" s="443"/>
      <c r="I1086" s="443"/>
    </row>
    <row r="1087" spans="1:9" x14ac:dyDescent="0.2">
      <c r="A1087" s="443"/>
      <c r="B1087" s="443"/>
      <c r="C1087" s="443"/>
      <c r="D1087" s="443"/>
      <c r="E1087" s="443"/>
      <c r="F1087" s="443"/>
      <c r="G1087" s="443"/>
      <c r="H1087" s="443"/>
      <c r="I1087" s="443"/>
    </row>
    <row r="1088" spans="1:9" x14ac:dyDescent="0.2">
      <c r="A1088" s="443"/>
      <c r="B1088" s="443"/>
      <c r="C1088" s="443"/>
      <c r="D1088" s="443"/>
      <c r="E1088" s="443"/>
      <c r="F1088" s="443"/>
      <c r="G1088" s="443"/>
      <c r="H1088" s="443"/>
      <c r="I1088" s="443"/>
    </row>
    <row r="1089" spans="1:9" x14ac:dyDescent="0.2">
      <c r="A1089" s="443"/>
      <c r="B1089" s="443"/>
      <c r="C1089" s="443"/>
      <c r="D1089" s="443"/>
      <c r="E1089" s="443"/>
      <c r="F1089" s="443"/>
      <c r="G1089" s="443"/>
      <c r="H1089" s="443"/>
      <c r="I1089" s="443"/>
    </row>
    <row r="1090" spans="1:9" x14ac:dyDescent="0.2">
      <c r="A1090" s="443"/>
      <c r="B1090" s="443"/>
      <c r="C1090" s="443"/>
      <c r="D1090" s="443"/>
      <c r="E1090" s="443"/>
      <c r="F1090" s="443"/>
      <c r="G1090" s="443"/>
      <c r="H1090" s="443"/>
      <c r="I1090" s="443"/>
    </row>
    <row r="1091" spans="1:9" x14ac:dyDescent="0.2">
      <c r="A1091" s="443"/>
      <c r="B1091" s="443"/>
      <c r="C1091" s="443"/>
      <c r="D1091" s="443"/>
      <c r="E1091" s="443"/>
      <c r="F1091" s="443"/>
      <c r="G1091" s="443"/>
      <c r="H1091" s="443"/>
      <c r="I1091" s="443"/>
    </row>
    <row r="1092" spans="1:9" x14ac:dyDescent="0.2">
      <c r="A1092" s="443"/>
      <c r="B1092" s="443"/>
      <c r="C1092" s="443"/>
      <c r="D1092" s="443"/>
      <c r="E1092" s="443"/>
      <c r="F1092" s="443"/>
      <c r="G1092" s="443"/>
      <c r="H1092" s="443"/>
      <c r="I1092" s="443"/>
    </row>
    <row r="1093" spans="1:9" x14ac:dyDescent="0.2">
      <c r="A1093" s="443"/>
      <c r="B1093" s="443"/>
      <c r="C1093" s="443"/>
      <c r="D1093" s="443"/>
      <c r="E1093" s="443"/>
      <c r="F1093" s="443"/>
      <c r="G1093" s="443"/>
      <c r="H1093" s="443"/>
      <c r="I1093" s="443"/>
    </row>
    <row r="1094" spans="1:9" x14ac:dyDescent="0.2">
      <c r="A1094" s="443"/>
      <c r="B1094" s="443"/>
      <c r="C1094" s="443"/>
      <c r="D1094" s="443"/>
      <c r="E1094" s="443"/>
      <c r="F1094" s="443"/>
      <c r="G1094" s="443"/>
      <c r="H1094" s="443"/>
      <c r="I1094" s="443"/>
    </row>
    <row r="1095" spans="1:9" x14ac:dyDescent="0.2">
      <c r="A1095" s="443"/>
      <c r="B1095" s="443"/>
      <c r="C1095" s="443"/>
      <c r="D1095" s="443"/>
      <c r="E1095" s="443"/>
      <c r="F1095" s="443"/>
      <c r="G1095" s="443"/>
      <c r="H1095" s="443"/>
      <c r="I1095" s="443"/>
    </row>
    <row r="1096" spans="1:9" x14ac:dyDescent="0.2">
      <c r="A1096" s="443"/>
      <c r="B1096" s="443"/>
      <c r="C1096" s="443"/>
      <c r="D1096" s="443"/>
      <c r="E1096" s="443"/>
      <c r="F1096" s="443"/>
      <c r="G1096" s="443"/>
      <c r="H1096" s="443"/>
      <c r="I1096" s="443"/>
    </row>
    <row r="1097" spans="1:9" x14ac:dyDescent="0.2">
      <c r="A1097" s="443"/>
      <c r="B1097" s="443"/>
      <c r="C1097" s="443"/>
      <c r="D1097" s="443"/>
      <c r="E1097" s="443"/>
      <c r="F1097" s="443"/>
      <c r="G1097" s="443"/>
      <c r="H1097" s="443"/>
      <c r="I1097" s="443"/>
    </row>
    <row r="1098" spans="1:9" x14ac:dyDescent="0.2">
      <c r="A1098" s="443"/>
      <c r="B1098" s="443"/>
      <c r="C1098" s="443"/>
      <c r="D1098" s="443"/>
      <c r="E1098" s="443"/>
      <c r="F1098" s="443"/>
      <c r="G1098" s="443"/>
      <c r="H1098" s="443"/>
      <c r="I1098" s="443"/>
    </row>
    <row r="1099" spans="1:9" x14ac:dyDescent="0.2">
      <c r="A1099" s="443"/>
      <c r="B1099" s="443"/>
      <c r="C1099" s="443"/>
      <c r="D1099" s="443"/>
      <c r="E1099" s="443"/>
      <c r="F1099" s="443"/>
      <c r="G1099" s="443"/>
      <c r="H1099" s="443"/>
      <c r="I1099" s="443"/>
    </row>
    <row r="1100" spans="1:9" x14ac:dyDescent="0.2">
      <c r="A1100" s="443"/>
      <c r="B1100" s="443"/>
      <c r="C1100" s="443"/>
      <c r="D1100" s="443"/>
      <c r="E1100" s="443"/>
      <c r="F1100" s="443"/>
      <c r="G1100" s="443"/>
      <c r="H1100" s="443"/>
      <c r="I1100" s="443"/>
    </row>
    <row r="1101" spans="1:9" x14ac:dyDescent="0.2">
      <c r="A1101" s="443"/>
      <c r="B1101" s="443"/>
      <c r="C1101" s="443"/>
      <c r="D1101" s="443"/>
      <c r="E1101" s="443"/>
      <c r="F1101" s="443"/>
      <c r="G1101" s="443"/>
      <c r="H1101" s="443"/>
      <c r="I1101" s="443"/>
    </row>
    <row r="1102" spans="1:9" x14ac:dyDescent="0.2">
      <c r="A1102" s="443"/>
      <c r="B1102" s="443"/>
      <c r="C1102" s="443"/>
      <c r="D1102" s="443"/>
      <c r="E1102" s="443"/>
      <c r="F1102" s="443"/>
      <c r="G1102" s="443"/>
      <c r="H1102" s="443"/>
      <c r="I1102" s="443"/>
    </row>
    <row r="1103" spans="1:9" x14ac:dyDescent="0.2">
      <c r="A1103" s="443"/>
      <c r="B1103" s="443"/>
      <c r="C1103" s="443"/>
      <c r="D1103" s="443"/>
      <c r="E1103" s="443"/>
      <c r="F1103" s="443"/>
      <c r="G1103" s="443"/>
      <c r="H1103" s="443"/>
      <c r="I1103" s="443"/>
    </row>
    <row r="1104" spans="1:9" x14ac:dyDescent="0.2">
      <c r="A1104" s="443"/>
      <c r="B1104" s="443"/>
      <c r="C1104" s="443"/>
      <c r="D1104" s="443"/>
      <c r="E1104" s="443"/>
      <c r="F1104" s="443"/>
      <c r="G1104" s="443"/>
      <c r="H1104" s="443"/>
      <c r="I1104" s="443"/>
    </row>
    <row r="1105" spans="1:9" x14ac:dyDescent="0.2">
      <c r="A1105" s="443"/>
      <c r="B1105" s="443"/>
      <c r="C1105" s="443"/>
      <c r="D1105" s="443"/>
      <c r="E1105" s="443"/>
      <c r="F1105" s="443"/>
      <c r="G1105" s="443"/>
      <c r="H1105" s="443"/>
      <c r="I1105" s="443"/>
    </row>
    <row r="1106" spans="1:9" x14ac:dyDescent="0.2">
      <c r="A1106" s="443"/>
      <c r="B1106" s="443"/>
      <c r="C1106" s="443"/>
      <c r="D1106" s="443"/>
      <c r="E1106" s="443"/>
      <c r="F1106" s="443"/>
      <c r="G1106" s="443"/>
      <c r="H1106" s="443"/>
      <c r="I1106" s="443"/>
    </row>
    <row r="1107" spans="1:9" x14ac:dyDescent="0.2">
      <c r="A1107" s="443"/>
      <c r="B1107" s="443"/>
      <c r="C1107" s="443"/>
      <c r="D1107" s="443"/>
      <c r="E1107" s="443"/>
      <c r="F1107" s="443"/>
      <c r="G1107" s="443"/>
      <c r="H1107" s="443"/>
      <c r="I1107" s="443"/>
    </row>
    <row r="1108" spans="1:9" x14ac:dyDescent="0.2">
      <c r="A1108" s="443"/>
      <c r="B1108" s="443"/>
      <c r="C1108" s="443"/>
      <c r="D1108" s="443"/>
      <c r="E1108" s="443"/>
      <c r="F1108" s="443"/>
      <c r="G1108" s="443"/>
      <c r="H1108" s="443"/>
      <c r="I1108" s="443"/>
    </row>
    <row r="1109" spans="1:9" x14ac:dyDescent="0.2">
      <c r="A1109" s="443"/>
      <c r="B1109" s="443"/>
      <c r="C1109" s="443"/>
      <c r="D1109" s="443"/>
      <c r="E1109" s="443"/>
      <c r="F1109" s="443"/>
      <c r="G1109" s="443"/>
      <c r="H1109" s="443"/>
      <c r="I1109" s="443"/>
    </row>
    <row r="1110" spans="1:9" x14ac:dyDescent="0.2">
      <c r="A1110" s="443"/>
      <c r="B1110" s="443"/>
      <c r="C1110" s="443"/>
      <c r="D1110" s="443"/>
      <c r="E1110" s="443"/>
      <c r="F1110" s="443"/>
      <c r="G1110" s="443"/>
      <c r="H1110" s="443"/>
      <c r="I1110" s="443"/>
    </row>
    <row r="1111" spans="1:9" x14ac:dyDescent="0.2">
      <c r="A1111" s="443"/>
      <c r="B1111" s="443"/>
      <c r="C1111" s="443"/>
      <c r="D1111" s="443"/>
      <c r="E1111" s="443"/>
      <c r="F1111" s="443"/>
      <c r="G1111" s="443"/>
      <c r="H1111" s="443"/>
      <c r="I1111" s="443"/>
    </row>
    <row r="1112" spans="1:9" x14ac:dyDescent="0.2">
      <c r="A1112" s="443"/>
      <c r="B1112" s="443"/>
      <c r="C1112" s="443"/>
      <c r="D1112" s="443"/>
      <c r="E1112" s="443"/>
      <c r="F1112" s="443"/>
      <c r="G1112" s="443"/>
      <c r="H1112" s="443"/>
      <c r="I1112" s="443"/>
    </row>
    <row r="1113" spans="1:9" x14ac:dyDescent="0.2">
      <c r="A1113" s="443"/>
      <c r="B1113" s="443"/>
      <c r="C1113" s="443"/>
      <c r="D1113" s="443"/>
      <c r="E1113" s="443"/>
      <c r="F1113" s="443"/>
      <c r="G1113" s="443"/>
      <c r="H1113" s="443"/>
      <c r="I1113" s="443"/>
    </row>
    <row r="1114" spans="1:9" x14ac:dyDescent="0.2">
      <c r="A1114" s="443"/>
      <c r="B1114" s="443"/>
      <c r="C1114" s="443"/>
      <c r="D1114" s="443"/>
      <c r="E1114" s="443"/>
      <c r="F1114" s="443"/>
      <c r="G1114" s="443"/>
      <c r="H1114" s="443"/>
      <c r="I1114" s="443"/>
    </row>
    <row r="1115" spans="1:9" x14ac:dyDescent="0.2">
      <c r="A1115" s="443"/>
      <c r="B1115" s="443"/>
      <c r="C1115" s="443"/>
      <c r="D1115" s="443"/>
      <c r="E1115" s="443"/>
      <c r="F1115" s="443"/>
      <c r="G1115" s="443"/>
      <c r="H1115" s="443"/>
      <c r="I1115" s="443"/>
    </row>
    <row r="1116" spans="1:9" x14ac:dyDescent="0.2">
      <c r="A1116" s="443"/>
      <c r="B1116" s="443"/>
      <c r="C1116" s="443"/>
      <c r="D1116" s="443"/>
      <c r="E1116" s="443"/>
      <c r="F1116" s="443"/>
      <c r="G1116" s="443"/>
      <c r="H1116" s="443"/>
      <c r="I1116" s="443"/>
    </row>
    <row r="1117" spans="1:9" x14ac:dyDescent="0.2">
      <c r="A1117" s="443"/>
      <c r="B1117" s="443"/>
      <c r="C1117" s="443"/>
      <c r="D1117" s="443"/>
      <c r="E1117" s="443"/>
      <c r="F1117" s="443"/>
      <c r="G1117" s="443"/>
      <c r="H1117" s="443"/>
      <c r="I1117" s="443"/>
    </row>
    <row r="1118" spans="1:9" x14ac:dyDescent="0.2">
      <c r="A1118" s="443"/>
      <c r="B1118" s="443"/>
      <c r="C1118" s="443"/>
      <c r="D1118" s="443"/>
      <c r="E1118" s="443"/>
      <c r="F1118" s="443"/>
      <c r="G1118" s="443"/>
      <c r="H1118" s="443"/>
      <c r="I1118" s="443"/>
    </row>
    <row r="1119" spans="1:9" x14ac:dyDescent="0.2">
      <c r="A1119" s="443"/>
      <c r="B1119" s="443"/>
      <c r="C1119" s="443"/>
      <c r="D1119" s="443"/>
      <c r="E1119" s="443"/>
      <c r="F1119" s="443"/>
      <c r="G1119" s="443"/>
      <c r="H1119" s="443"/>
      <c r="I1119" s="443"/>
    </row>
    <row r="1120" spans="1:9" x14ac:dyDescent="0.2">
      <c r="A1120" s="443"/>
      <c r="B1120" s="443"/>
      <c r="C1120" s="443"/>
      <c r="D1120" s="443"/>
      <c r="E1120" s="443"/>
      <c r="F1120" s="443"/>
      <c r="G1120" s="443"/>
      <c r="H1120" s="443"/>
      <c r="I1120" s="443"/>
    </row>
    <row r="1121" spans="1:9" x14ac:dyDescent="0.2">
      <c r="A1121" s="443"/>
      <c r="B1121" s="443"/>
      <c r="C1121" s="443"/>
      <c r="D1121" s="443"/>
      <c r="E1121" s="443"/>
      <c r="F1121" s="443"/>
      <c r="G1121" s="443"/>
      <c r="H1121" s="443"/>
      <c r="I1121" s="443"/>
    </row>
    <row r="1122" spans="1:9" x14ac:dyDescent="0.2">
      <c r="A1122" s="443"/>
      <c r="B1122" s="443"/>
      <c r="C1122" s="443"/>
      <c r="D1122" s="443"/>
      <c r="E1122" s="443"/>
      <c r="F1122" s="443"/>
      <c r="G1122" s="443"/>
      <c r="H1122" s="443"/>
      <c r="I1122" s="443"/>
    </row>
    <row r="1123" spans="1:9" x14ac:dyDescent="0.2">
      <c r="A1123" s="443"/>
      <c r="B1123" s="443"/>
      <c r="C1123" s="443"/>
      <c r="D1123" s="443"/>
      <c r="E1123" s="443"/>
      <c r="F1123" s="443"/>
      <c r="G1123" s="443"/>
      <c r="H1123" s="443"/>
      <c r="I1123" s="443"/>
    </row>
    <row r="1124" spans="1:9" x14ac:dyDescent="0.2">
      <c r="A1124" s="443"/>
      <c r="B1124" s="443"/>
      <c r="C1124" s="443"/>
      <c r="D1124" s="443"/>
      <c r="E1124" s="443"/>
      <c r="F1124" s="443"/>
      <c r="G1124" s="443"/>
      <c r="H1124" s="443"/>
      <c r="I1124" s="443"/>
    </row>
    <row r="1125" spans="1:9" x14ac:dyDescent="0.2">
      <c r="A1125" s="443"/>
      <c r="B1125" s="443"/>
      <c r="C1125" s="443"/>
      <c r="D1125" s="443"/>
      <c r="E1125" s="443"/>
      <c r="F1125" s="443"/>
      <c r="G1125" s="443"/>
      <c r="H1125" s="443"/>
      <c r="I1125" s="443"/>
    </row>
    <row r="1126" spans="1:9" x14ac:dyDescent="0.2">
      <c r="A1126" s="443"/>
      <c r="B1126" s="443"/>
      <c r="C1126" s="443"/>
      <c r="D1126" s="443"/>
      <c r="E1126" s="443"/>
      <c r="F1126" s="443"/>
      <c r="G1126" s="443"/>
      <c r="H1126" s="443"/>
      <c r="I1126" s="443"/>
    </row>
    <row r="1127" spans="1:9" x14ac:dyDescent="0.2">
      <c r="A1127" s="443"/>
      <c r="B1127" s="443"/>
      <c r="C1127" s="443"/>
      <c r="D1127" s="443"/>
      <c r="E1127" s="443"/>
      <c r="F1127" s="443"/>
      <c r="G1127" s="443"/>
      <c r="H1127" s="443"/>
      <c r="I1127" s="443"/>
    </row>
    <row r="1128" spans="1:9" x14ac:dyDescent="0.2">
      <c r="A1128" s="443"/>
      <c r="B1128" s="443"/>
      <c r="C1128" s="443"/>
      <c r="D1128" s="443"/>
      <c r="E1128" s="443"/>
      <c r="F1128" s="443"/>
      <c r="G1128" s="443"/>
      <c r="H1128" s="443"/>
      <c r="I1128" s="443"/>
    </row>
    <row r="1129" spans="1:9" x14ac:dyDescent="0.2">
      <c r="A1129" s="443"/>
      <c r="B1129" s="443"/>
      <c r="C1129" s="443"/>
      <c r="D1129" s="443"/>
      <c r="E1129" s="443"/>
      <c r="F1129" s="443"/>
      <c r="G1129" s="443"/>
      <c r="H1129" s="443"/>
      <c r="I1129" s="443"/>
    </row>
    <row r="1130" spans="1:9" x14ac:dyDescent="0.2">
      <c r="A1130" s="443"/>
      <c r="B1130" s="443"/>
      <c r="C1130" s="443"/>
      <c r="D1130" s="443"/>
      <c r="E1130" s="443"/>
      <c r="F1130" s="443"/>
      <c r="G1130" s="443"/>
      <c r="H1130" s="443"/>
      <c r="I1130" s="443"/>
    </row>
    <row r="1131" spans="1:9" x14ac:dyDescent="0.2">
      <c r="A1131" s="443"/>
      <c r="B1131" s="443"/>
      <c r="C1131" s="443"/>
      <c r="D1131" s="443"/>
      <c r="E1131" s="443"/>
      <c r="F1131" s="443"/>
      <c r="G1131" s="443"/>
      <c r="H1131" s="443"/>
      <c r="I1131" s="443"/>
    </row>
    <row r="1132" spans="1:9" x14ac:dyDescent="0.2">
      <c r="A1132" s="443"/>
      <c r="B1132" s="443"/>
      <c r="C1132" s="443"/>
      <c r="D1132" s="443"/>
      <c r="E1132" s="443"/>
      <c r="F1132" s="443"/>
      <c r="G1132" s="443"/>
      <c r="H1132" s="443"/>
      <c r="I1132" s="443"/>
    </row>
    <row r="1133" spans="1:9" x14ac:dyDescent="0.2">
      <c r="A1133" s="443"/>
      <c r="B1133" s="443"/>
      <c r="C1133" s="443"/>
      <c r="D1133" s="443"/>
      <c r="E1133" s="443"/>
      <c r="F1133" s="443"/>
      <c r="G1133" s="443"/>
      <c r="H1133" s="443"/>
      <c r="I1133" s="443"/>
    </row>
    <row r="1134" spans="1:9" x14ac:dyDescent="0.2">
      <c r="A1134" s="443"/>
      <c r="B1134" s="443"/>
      <c r="C1134" s="443"/>
      <c r="D1134" s="443"/>
      <c r="E1134" s="443"/>
      <c r="F1134" s="443"/>
      <c r="G1134" s="443"/>
      <c r="H1134" s="443"/>
      <c r="I1134" s="443"/>
    </row>
    <row r="1135" spans="1:9" x14ac:dyDescent="0.2">
      <c r="A1135" s="443"/>
      <c r="B1135" s="443"/>
      <c r="C1135" s="443"/>
      <c r="D1135" s="443"/>
      <c r="E1135" s="443"/>
      <c r="F1135" s="443"/>
      <c r="G1135" s="443"/>
      <c r="H1135" s="443"/>
      <c r="I1135" s="443"/>
    </row>
    <row r="1136" spans="1:9" x14ac:dyDescent="0.2">
      <c r="A1136" s="443"/>
      <c r="B1136" s="443"/>
      <c r="C1136" s="443"/>
      <c r="D1136" s="443"/>
      <c r="E1136" s="443"/>
      <c r="F1136" s="443"/>
      <c r="G1136" s="443"/>
      <c r="H1136" s="443"/>
      <c r="I1136" s="443"/>
    </row>
    <row r="1137" spans="1:9" x14ac:dyDescent="0.2">
      <c r="A1137" s="443"/>
      <c r="B1137" s="443"/>
      <c r="C1137" s="443"/>
      <c r="D1137" s="443"/>
      <c r="E1137" s="443"/>
      <c r="F1137" s="443"/>
      <c r="G1137" s="443"/>
      <c r="H1137" s="443"/>
      <c r="I1137" s="443"/>
    </row>
    <row r="1138" spans="1:9" x14ac:dyDescent="0.2">
      <c r="A1138" s="443"/>
      <c r="B1138" s="443"/>
      <c r="C1138" s="443"/>
      <c r="D1138" s="443"/>
      <c r="E1138" s="443"/>
      <c r="F1138" s="443"/>
      <c r="G1138" s="443"/>
      <c r="H1138" s="443"/>
      <c r="I1138" s="443"/>
    </row>
    <row r="1139" spans="1:9" x14ac:dyDescent="0.2">
      <c r="A1139" s="443"/>
      <c r="B1139" s="443"/>
      <c r="C1139" s="443"/>
      <c r="D1139" s="443"/>
      <c r="E1139" s="443"/>
      <c r="F1139" s="443"/>
      <c r="G1139" s="443"/>
      <c r="H1139" s="443"/>
      <c r="I1139" s="443"/>
    </row>
    <row r="1140" spans="1:9" x14ac:dyDescent="0.2">
      <c r="A1140" s="443"/>
      <c r="B1140" s="443"/>
      <c r="C1140" s="443"/>
      <c r="D1140" s="443"/>
      <c r="E1140" s="443"/>
      <c r="F1140" s="443"/>
      <c r="G1140" s="443"/>
      <c r="H1140" s="443"/>
      <c r="I1140" s="443"/>
    </row>
    <row r="1141" spans="1:9" x14ac:dyDescent="0.2">
      <c r="A1141" s="443"/>
      <c r="B1141" s="443"/>
      <c r="C1141" s="443"/>
      <c r="D1141" s="443"/>
      <c r="E1141" s="443"/>
      <c r="F1141" s="443"/>
      <c r="G1141" s="443"/>
      <c r="H1141" s="443"/>
      <c r="I1141" s="443"/>
    </row>
    <row r="1142" spans="1:9" x14ac:dyDescent="0.2">
      <c r="A1142" s="443"/>
      <c r="B1142" s="443"/>
      <c r="C1142" s="443"/>
      <c r="D1142" s="443"/>
      <c r="E1142" s="443"/>
      <c r="F1142" s="443"/>
      <c r="G1142" s="443"/>
      <c r="H1142" s="443"/>
      <c r="I1142" s="443"/>
    </row>
    <row r="1143" spans="1:9" x14ac:dyDescent="0.2">
      <c r="A1143" s="443"/>
      <c r="B1143" s="443"/>
      <c r="C1143" s="443"/>
      <c r="D1143" s="443"/>
      <c r="E1143" s="443"/>
      <c r="F1143" s="443"/>
      <c r="G1143" s="443"/>
      <c r="H1143" s="443"/>
      <c r="I1143" s="443"/>
    </row>
    <row r="1144" spans="1:9" x14ac:dyDescent="0.2">
      <c r="A1144" s="443"/>
      <c r="B1144" s="443"/>
      <c r="C1144" s="443"/>
      <c r="D1144" s="443"/>
      <c r="E1144" s="443"/>
      <c r="F1144" s="443"/>
      <c r="G1144" s="443"/>
      <c r="H1144" s="443"/>
      <c r="I1144" s="443"/>
    </row>
    <row r="1145" spans="1:9" x14ac:dyDescent="0.2">
      <c r="A1145" s="443"/>
      <c r="B1145" s="443"/>
      <c r="C1145" s="443"/>
      <c r="D1145" s="443"/>
      <c r="E1145" s="443"/>
      <c r="F1145" s="443"/>
      <c r="G1145" s="443"/>
      <c r="H1145" s="443"/>
      <c r="I1145" s="443"/>
    </row>
    <row r="1146" spans="1:9" x14ac:dyDescent="0.2">
      <c r="A1146" s="443"/>
      <c r="B1146" s="443"/>
      <c r="C1146" s="443"/>
      <c r="D1146" s="443"/>
      <c r="E1146" s="443"/>
      <c r="F1146" s="443"/>
      <c r="G1146" s="443"/>
      <c r="H1146" s="443"/>
      <c r="I1146" s="443"/>
    </row>
    <row r="1147" spans="1:9" x14ac:dyDescent="0.2">
      <c r="A1147" s="443"/>
      <c r="B1147" s="443"/>
      <c r="C1147" s="443"/>
      <c r="D1147" s="443"/>
      <c r="E1147" s="443"/>
      <c r="F1147" s="443"/>
      <c r="G1147" s="443"/>
      <c r="H1147" s="443"/>
      <c r="I1147" s="443"/>
    </row>
    <row r="1148" spans="1:9" x14ac:dyDescent="0.2">
      <c r="A1148" s="443"/>
      <c r="B1148" s="443"/>
      <c r="C1148" s="443"/>
      <c r="D1148" s="443"/>
      <c r="E1148" s="443"/>
      <c r="F1148" s="443"/>
      <c r="G1148" s="443"/>
      <c r="H1148" s="443"/>
      <c r="I1148" s="443"/>
    </row>
    <row r="1149" spans="1:9" x14ac:dyDescent="0.2">
      <c r="A1149" s="443"/>
      <c r="B1149" s="443"/>
      <c r="C1149" s="443"/>
      <c r="D1149" s="443"/>
      <c r="E1149" s="443"/>
      <c r="F1149" s="443"/>
      <c r="G1149" s="443"/>
      <c r="H1149" s="443"/>
      <c r="I1149" s="443"/>
    </row>
    <row r="1150" spans="1:9" x14ac:dyDescent="0.2">
      <c r="A1150" s="443"/>
      <c r="B1150" s="443"/>
      <c r="C1150" s="443"/>
      <c r="D1150" s="443"/>
      <c r="E1150" s="443"/>
      <c r="F1150" s="443"/>
      <c r="G1150" s="443"/>
      <c r="H1150" s="443"/>
      <c r="I1150" s="443"/>
    </row>
    <row r="1151" spans="1:9" x14ac:dyDescent="0.2">
      <c r="A1151" s="443"/>
      <c r="B1151" s="443"/>
      <c r="C1151" s="443"/>
      <c r="D1151" s="443"/>
      <c r="E1151" s="443"/>
      <c r="F1151" s="443"/>
      <c r="G1151" s="443"/>
      <c r="H1151" s="443"/>
      <c r="I1151" s="443"/>
    </row>
    <row r="1152" spans="1:9" x14ac:dyDescent="0.2">
      <c r="A1152" s="443"/>
      <c r="B1152" s="443"/>
      <c r="C1152" s="443"/>
      <c r="D1152" s="443"/>
      <c r="E1152" s="443"/>
      <c r="F1152" s="443"/>
      <c r="G1152" s="443"/>
      <c r="H1152" s="443"/>
      <c r="I1152" s="443"/>
    </row>
    <row r="1153" spans="1:9" x14ac:dyDescent="0.2">
      <c r="A1153" s="443"/>
      <c r="B1153" s="443"/>
      <c r="C1153" s="443"/>
      <c r="D1153" s="443"/>
      <c r="E1153" s="443"/>
      <c r="F1153" s="443"/>
      <c r="G1153" s="443"/>
      <c r="H1153" s="443"/>
      <c r="I1153" s="443"/>
    </row>
    <row r="1154" spans="1:9" x14ac:dyDescent="0.2">
      <c r="A1154" s="443"/>
      <c r="B1154" s="443"/>
      <c r="C1154" s="443"/>
      <c r="D1154" s="443"/>
      <c r="E1154" s="443"/>
      <c r="F1154" s="443"/>
      <c r="G1154" s="443"/>
      <c r="H1154" s="443"/>
      <c r="I1154" s="443"/>
    </row>
    <row r="1155" spans="1:9" x14ac:dyDescent="0.2">
      <c r="A1155" s="443"/>
      <c r="B1155" s="443"/>
      <c r="C1155" s="443"/>
      <c r="D1155" s="443"/>
      <c r="E1155" s="443"/>
      <c r="F1155" s="443"/>
      <c r="G1155" s="443"/>
      <c r="H1155" s="443"/>
      <c r="I1155" s="443"/>
    </row>
    <row r="1156" spans="1:9" x14ac:dyDescent="0.2">
      <c r="A1156" s="443"/>
      <c r="B1156" s="443"/>
      <c r="C1156" s="443"/>
      <c r="D1156" s="443"/>
      <c r="E1156" s="443"/>
      <c r="F1156" s="443"/>
      <c r="G1156" s="443"/>
      <c r="H1156" s="443"/>
      <c r="I1156" s="443"/>
    </row>
    <row r="1157" spans="1:9" x14ac:dyDescent="0.2">
      <c r="A1157" s="443"/>
      <c r="B1157" s="443"/>
      <c r="C1157" s="443"/>
      <c r="D1157" s="443"/>
      <c r="E1157" s="443"/>
      <c r="F1157" s="443"/>
      <c r="G1157" s="443"/>
      <c r="H1157" s="443"/>
      <c r="I1157" s="443"/>
    </row>
    <row r="1158" spans="1:9" x14ac:dyDescent="0.2">
      <c r="A1158" s="443"/>
      <c r="B1158" s="443"/>
      <c r="C1158" s="443"/>
      <c r="D1158" s="443"/>
      <c r="E1158" s="443"/>
      <c r="F1158" s="443"/>
      <c r="G1158" s="443"/>
      <c r="H1158" s="443"/>
      <c r="I1158" s="443"/>
    </row>
    <row r="1159" spans="1:9" x14ac:dyDescent="0.2">
      <c r="A1159" s="443"/>
      <c r="B1159" s="443"/>
      <c r="C1159" s="443"/>
      <c r="D1159" s="443"/>
      <c r="E1159" s="443"/>
      <c r="F1159" s="443"/>
      <c r="G1159" s="443"/>
      <c r="H1159" s="443"/>
      <c r="I1159" s="443"/>
    </row>
    <row r="1160" spans="1:9" x14ac:dyDescent="0.2">
      <c r="A1160" s="443"/>
      <c r="B1160" s="443"/>
      <c r="C1160" s="443"/>
      <c r="D1160" s="443"/>
      <c r="E1160" s="443"/>
      <c r="F1160" s="443"/>
      <c r="G1160" s="443"/>
      <c r="H1160" s="443"/>
      <c r="I1160" s="443"/>
    </row>
    <row r="1161" spans="1:9" x14ac:dyDescent="0.2">
      <c r="A1161" s="443"/>
      <c r="B1161" s="443"/>
      <c r="C1161" s="443"/>
      <c r="D1161" s="443"/>
      <c r="E1161" s="443"/>
      <c r="F1161" s="443"/>
      <c r="G1161" s="443"/>
      <c r="H1161" s="443"/>
      <c r="I1161" s="443"/>
    </row>
    <row r="1162" spans="1:9" x14ac:dyDescent="0.2">
      <c r="A1162" s="443"/>
      <c r="B1162" s="443"/>
      <c r="C1162" s="443"/>
      <c r="D1162" s="443"/>
      <c r="E1162" s="443"/>
      <c r="F1162" s="443"/>
      <c r="G1162" s="443"/>
      <c r="H1162" s="443"/>
      <c r="I1162" s="443"/>
    </row>
    <row r="1163" spans="1:9" x14ac:dyDescent="0.2">
      <c r="A1163" s="443"/>
      <c r="B1163" s="443"/>
      <c r="C1163" s="443"/>
      <c r="D1163" s="443"/>
      <c r="E1163" s="443"/>
      <c r="F1163" s="443"/>
      <c r="G1163" s="443"/>
      <c r="H1163" s="443"/>
      <c r="I1163" s="443"/>
    </row>
    <row r="1164" spans="1:9" x14ac:dyDescent="0.2">
      <c r="A1164" s="443"/>
      <c r="B1164" s="443"/>
      <c r="C1164" s="443"/>
      <c r="D1164" s="443"/>
      <c r="E1164" s="443"/>
      <c r="F1164" s="443"/>
      <c r="G1164" s="443"/>
      <c r="H1164" s="443"/>
      <c r="I1164" s="443"/>
    </row>
    <row r="1165" spans="1:9" x14ac:dyDescent="0.2">
      <c r="A1165" s="443"/>
      <c r="B1165" s="443"/>
      <c r="C1165" s="443"/>
      <c r="D1165" s="443"/>
      <c r="E1165" s="443"/>
      <c r="F1165" s="443"/>
      <c r="G1165" s="443"/>
      <c r="H1165" s="443"/>
      <c r="I1165" s="443"/>
    </row>
    <row r="1166" spans="1:9" x14ac:dyDescent="0.2">
      <c r="A1166" s="443"/>
      <c r="B1166" s="443"/>
      <c r="C1166" s="443"/>
      <c r="D1166" s="443"/>
      <c r="E1166" s="443"/>
      <c r="F1166" s="443"/>
      <c r="G1166" s="443"/>
      <c r="H1166" s="443"/>
      <c r="I1166" s="443"/>
    </row>
    <row r="1167" spans="1:9" x14ac:dyDescent="0.2">
      <c r="A1167" s="443"/>
      <c r="B1167" s="443"/>
      <c r="C1167" s="443"/>
      <c r="D1167" s="443"/>
      <c r="E1167" s="443"/>
      <c r="F1167" s="443"/>
      <c r="G1167" s="443"/>
      <c r="H1167" s="443"/>
      <c r="I1167" s="443"/>
    </row>
    <row r="1168" spans="1:9" x14ac:dyDescent="0.2">
      <c r="A1168" s="443"/>
      <c r="B1168" s="443"/>
      <c r="C1168" s="443"/>
      <c r="D1168" s="443"/>
      <c r="E1168" s="443"/>
      <c r="F1168" s="443"/>
      <c r="G1168" s="443"/>
      <c r="H1168" s="443"/>
      <c r="I1168" s="443"/>
    </row>
    <row r="1169" spans="1:9" x14ac:dyDescent="0.2">
      <c r="A1169" s="443"/>
      <c r="B1169" s="443"/>
      <c r="C1169" s="443"/>
      <c r="D1169" s="443"/>
      <c r="E1169" s="443"/>
      <c r="F1169" s="443"/>
      <c r="G1169" s="443"/>
      <c r="H1169" s="443"/>
      <c r="I1169" s="443"/>
    </row>
    <row r="1170" spans="1:9" x14ac:dyDescent="0.2">
      <c r="A1170" s="443"/>
      <c r="B1170" s="443"/>
      <c r="C1170" s="443"/>
      <c r="D1170" s="443"/>
      <c r="E1170" s="443"/>
      <c r="F1170" s="443"/>
      <c r="G1170" s="443"/>
      <c r="H1170" s="443"/>
      <c r="I1170" s="443"/>
    </row>
    <row r="1171" spans="1:9" x14ac:dyDescent="0.2">
      <c r="A1171" s="443"/>
      <c r="B1171" s="443"/>
      <c r="C1171" s="443"/>
      <c r="D1171" s="443"/>
      <c r="E1171" s="443"/>
      <c r="F1171" s="443"/>
      <c r="G1171" s="443"/>
      <c r="H1171" s="443"/>
      <c r="I1171" s="443"/>
    </row>
    <row r="1172" spans="1:9" x14ac:dyDescent="0.2">
      <c r="A1172" s="443"/>
      <c r="B1172" s="443"/>
      <c r="C1172" s="443"/>
      <c r="D1172" s="443"/>
      <c r="E1172" s="443"/>
      <c r="F1172" s="443"/>
      <c r="G1172" s="443"/>
      <c r="H1172" s="443"/>
      <c r="I1172" s="443"/>
    </row>
    <row r="1173" spans="1:9" x14ac:dyDescent="0.2">
      <c r="A1173" s="443"/>
      <c r="B1173" s="443"/>
      <c r="C1173" s="443"/>
      <c r="D1173" s="443"/>
      <c r="E1173" s="443"/>
      <c r="F1173" s="443"/>
      <c r="G1173" s="443"/>
      <c r="H1173" s="443"/>
      <c r="I1173" s="443"/>
    </row>
    <row r="1174" spans="1:9" x14ac:dyDescent="0.2">
      <c r="A1174" s="443"/>
      <c r="B1174" s="443"/>
      <c r="C1174" s="443"/>
      <c r="D1174" s="443"/>
      <c r="E1174" s="443"/>
      <c r="F1174" s="443"/>
      <c r="G1174" s="443"/>
      <c r="H1174" s="443"/>
      <c r="I1174" s="443"/>
    </row>
    <row r="1175" spans="1:9" x14ac:dyDescent="0.2">
      <c r="A1175" s="443"/>
      <c r="B1175" s="443"/>
      <c r="C1175" s="443"/>
      <c r="D1175" s="443"/>
      <c r="E1175" s="443"/>
      <c r="F1175" s="443"/>
      <c r="G1175" s="443"/>
      <c r="H1175" s="443"/>
      <c r="I1175" s="443"/>
    </row>
    <row r="1176" spans="1:9" x14ac:dyDescent="0.2">
      <c r="A1176" s="443"/>
      <c r="B1176" s="443"/>
      <c r="C1176" s="443"/>
      <c r="D1176" s="443"/>
      <c r="E1176" s="443"/>
      <c r="F1176" s="443"/>
      <c r="G1176" s="443"/>
      <c r="H1176" s="443"/>
      <c r="I1176" s="443"/>
    </row>
    <row r="1177" spans="1:9" x14ac:dyDescent="0.2">
      <c r="A1177" s="443"/>
      <c r="B1177" s="443"/>
      <c r="C1177" s="443"/>
      <c r="D1177" s="443"/>
      <c r="E1177" s="443"/>
      <c r="F1177" s="443"/>
      <c r="G1177" s="443"/>
      <c r="H1177" s="443"/>
      <c r="I1177" s="443"/>
    </row>
    <row r="1178" spans="1:9" x14ac:dyDescent="0.2">
      <c r="A1178" s="443"/>
      <c r="B1178" s="443"/>
      <c r="C1178" s="443"/>
      <c r="D1178" s="443"/>
      <c r="E1178" s="443"/>
      <c r="F1178" s="443"/>
      <c r="G1178" s="443"/>
      <c r="H1178" s="443"/>
      <c r="I1178" s="443"/>
    </row>
    <row r="1179" spans="1:9" x14ac:dyDescent="0.2">
      <c r="A1179" s="443"/>
      <c r="B1179" s="443"/>
      <c r="C1179" s="443"/>
      <c r="D1179" s="443"/>
      <c r="E1179" s="443"/>
      <c r="F1179" s="443"/>
      <c r="G1179" s="443"/>
      <c r="H1179" s="443"/>
      <c r="I1179" s="443"/>
    </row>
    <row r="1180" spans="1:9" x14ac:dyDescent="0.2">
      <c r="A1180" s="443"/>
      <c r="B1180" s="443"/>
      <c r="C1180" s="443"/>
      <c r="D1180" s="443"/>
      <c r="E1180" s="443"/>
      <c r="F1180" s="443"/>
      <c r="G1180" s="443"/>
      <c r="H1180" s="443"/>
      <c r="I1180" s="443"/>
    </row>
    <row r="1181" spans="1:9" x14ac:dyDescent="0.2">
      <c r="A1181" s="443"/>
      <c r="B1181" s="443"/>
      <c r="C1181" s="443"/>
      <c r="D1181" s="443"/>
      <c r="E1181" s="443"/>
      <c r="F1181" s="443"/>
      <c r="G1181" s="443"/>
      <c r="H1181" s="443"/>
      <c r="I1181" s="443"/>
    </row>
    <row r="1182" spans="1:9" x14ac:dyDescent="0.2">
      <c r="A1182" s="443"/>
      <c r="B1182" s="443"/>
      <c r="C1182" s="443"/>
      <c r="D1182" s="443"/>
      <c r="E1182" s="443"/>
      <c r="F1182" s="443"/>
      <c r="G1182" s="443"/>
      <c r="H1182" s="443"/>
      <c r="I1182" s="443"/>
    </row>
    <row r="1183" spans="1:9" x14ac:dyDescent="0.2">
      <c r="A1183" s="443"/>
      <c r="B1183" s="443"/>
      <c r="C1183" s="443"/>
      <c r="D1183" s="443"/>
      <c r="E1183" s="443"/>
      <c r="F1183" s="443"/>
      <c r="G1183" s="443"/>
      <c r="H1183" s="443"/>
      <c r="I1183" s="443"/>
    </row>
    <row r="1184" spans="1:9" x14ac:dyDescent="0.2">
      <c r="A1184" s="443"/>
      <c r="B1184" s="443"/>
      <c r="C1184" s="443"/>
      <c r="D1184" s="443"/>
      <c r="E1184" s="443"/>
      <c r="F1184" s="443"/>
      <c r="G1184" s="443"/>
      <c r="H1184" s="443"/>
      <c r="I1184" s="443"/>
    </row>
    <row r="1185" spans="1:9" x14ac:dyDescent="0.2">
      <c r="A1185" s="443"/>
      <c r="B1185" s="443"/>
      <c r="C1185" s="443"/>
      <c r="D1185" s="443"/>
      <c r="E1185" s="443"/>
      <c r="F1185" s="443"/>
      <c r="G1185" s="443"/>
      <c r="H1185" s="443"/>
      <c r="I1185" s="443"/>
    </row>
    <row r="1186" spans="1:9" x14ac:dyDescent="0.2">
      <c r="A1186" s="443"/>
      <c r="B1186" s="443"/>
      <c r="C1186" s="443"/>
      <c r="D1186" s="443"/>
      <c r="E1186" s="443"/>
      <c r="F1186" s="443"/>
      <c r="G1186" s="443"/>
      <c r="H1186" s="443"/>
      <c r="I1186" s="443"/>
    </row>
    <row r="1187" spans="1:9" x14ac:dyDescent="0.2">
      <c r="A1187" s="443"/>
      <c r="B1187" s="443"/>
      <c r="C1187" s="443"/>
      <c r="D1187" s="443"/>
      <c r="E1187" s="443"/>
      <c r="F1187" s="443"/>
      <c r="G1187" s="443"/>
      <c r="H1187" s="443"/>
      <c r="I1187" s="443"/>
    </row>
    <row r="1188" spans="1:9" x14ac:dyDescent="0.2">
      <c r="A1188" s="443"/>
      <c r="B1188" s="443"/>
      <c r="C1188" s="443"/>
      <c r="D1188" s="443"/>
      <c r="E1188" s="443"/>
      <c r="F1188" s="443"/>
      <c r="G1188" s="443"/>
      <c r="H1188" s="443"/>
      <c r="I1188" s="443"/>
    </row>
    <row r="1189" spans="1:9" x14ac:dyDescent="0.2">
      <c r="A1189" s="443"/>
      <c r="B1189" s="443"/>
      <c r="C1189" s="443"/>
      <c r="D1189" s="443"/>
      <c r="E1189" s="443"/>
      <c r="F1189" s="443"/>
      <c r="G1189" s="443"/>
      <c r="H1189" s="443"/>
      <c r="I1189" s="443"/>
    </row>
    <row r="1190" spans="1:9" x14ac:dyDescent="0.2">
      <c r="A1190" s="443"/>
      <c r="B1190" s="443"/>
      <c r="C1190" s="443"/>
      <c r="D1190" s="443"/>
      <c r="E1190" s="443"/>
      <c r="F1190" s="443"/>
      <c r="G1190" s="443"/>
      <c r="H1190" s="443"/>
      <c r="I1190" s="443"/>
    </row>
    <row r="1191" spans="1:9" x14ac:dyDescent="0.2">
      <c r="A1191" s="443"/>
      <c r="B1191" s="443"/>
      <c r="C1191" s="443"/>
      <c r="D1191" s="443"/>
      <c r="E1191" s="443"/>
      <c r="F1191" s="443"/>
      <c r="G1191" s="443"/>
      <c r="H1191" s="443"/>
      <c r="I1191" s="443"/>
    </row>
    <row r="1192" spans="1:9" x14ac:dyDescent="0.2">
      <c r="A1192" s="443"/>
      <c r="B1192" s="443"/>
      <c r="C1192" s="443"/>
      <c r="D1192" s="443"/>
      <c r="E1192" s="443"/>
      <c r="F1192" s="443"/>
      <c r="G1192" s="443"/>
      <c r="H1192" s="443"/>
      <c r="I1192" s="443"/>
    </row>
    <row r="1193" spans="1:9" x14ac:dyDescent="0.2">
      <c r="A1193" s="443"/>
      <c r="B1193" s="443"/>
      <c r="C1193" s="443"/>
      <c r="D1193" s="443"/>
      <c r="E1193" s="443"/>
      <c r="F1193" s="443"/>
      <c r="G1193" s="443"/>
      <c r="H1193" s="443"/>
      <c r="I1193" s="443"/>
    </row>
    <row r="1194" spans="1:9" x14ac:dyDescent="0.2">
      <c r="A1194" s="443"/>
      <c r="B1194" s="443"/>
      <c r="C1194" s="443"/>
      <c r="D1194" s="443"/>
      <c r="E1194" s="443"/>
      <c r="F1194" s="443"/>
      <c r="G1194" s="443"/>
      <c r="H1194" s="443"/>
      <c r="I1194" s="443"/>
    </row>
    <row r="1195" spans="1:9" x14ac:dyDescent="0.2">
      <c r="A1195" s="443"/>
      <c r="B1195" s="443"/>
      <c r="C1195" s="443"/>
      <c r="D1195" s="443"/>
      <c r="E1195" s="443"/>
      <c r="F1195" s="443"/>
      <c r="G1195" s="443"/>
      <c r="H1195" s="443"/>
      <c r="I1195" s="443"/>
    </row>
    <row r="1196" spans="1:9" x14ac:dyDescent="0.2">
      <c r="A1196" s="443"/>
      <c r="B1196" s="443"/>
      <c r="C1196" s="443"/>
      <c r="D1196" s="443"/>
      <c r="E1196" s="443"/>
      <c r="F1196" s="443"/>
      <c r="G1196" s="443"/>
      <c r="H1196" s="443"/>
      <c r="I1196" s="443"/>
    </row>
    <row r="1197" spans="1:9" x14ac:dyDescent="0.2">
      <c r="A1197" s="443"/>
      <c r="B1197" s="443"/>
      <c r="C1197" s="443"/>
      <c r="D1197" s="443"/>
      <c r="E1197" s="443"/>
      <c r="F1197" s="443"/>
      <c r="G1197" s="443"/>
      <c r="H1197" s="443"/>
      <c r="I1197" s="443"/>
    </row>
    <row r="1198" spans="1:9" x14ac:dyDescent="0.2">
      <c r="A1198" s="443"/>
      <c r="B1198" s="443"/>
      <c r="C1198" s="443"/>
      <c r="D1198" s="443"/>
      <c r="E1198" s="443"/>
      <c r="F1198" s="443"/>
      <c r="G1198" s="443"/>
      <c r="H1198" s="443"/>
      <c r="I1198" s="443"/>
    </row>
    <row r="1199" spans="1:9" x14ac:dyDescent="0.2">
      <c r="A1199" s="443"/>
      <c r="B1199" s="443"/>
      <c r="C1199" s="443"/>
      <c r="D1199" s="443"/>
      <c r="E1199" s="443"/>
      <c r="F1199" s="443"/>
      <c r="G1199" s="443"/>
      <c r="H1199" s="443"/>
      <c r="I1199" s="443"/>
    </row>
    <row r="1200" spans="1:9" x14ac:dyDescent="0.2">
      <c r="A1200" s="443"/>
      <c r="B1200" s="443"/>
      <c r="C1200" s="443"/>
      <c r="D1200" s="443"/>
      <c r="E1200" s="443"/>
      <c r="F1200" s="443"/>
      <c r="G1200" s="443"/>
      <c r="H1200" s="443"/>
      <c r="I1200" s="443"/>
    </row>
    <row r="1201" spans="1:9" x14ac:dyDescent="0.2">
      <c r="A1201" s="443"/>
      <c r="B1201" s="443"/>
      <c r="C1201" s="443"/>
      <c r="D1201" s="443"/>
      <c r="E1201" s="443"/>
      <c r="F1201" s="443"/>
      <c r="G1201" s="443"/>
      <c r="H1201" s="443"/>
      <c r="I1201" s="443"/>
    </row>
    <row r="1202" spans="1:9" x14ac:dyDescent="0.2">
      <c r="A1202" s="443"/>
      <c r="B1202" s="443"/>
      <c r="C1202" s="443"/>
      <c r="D1202" s="443"/>
      <c r="E1202" s="443"/>
      <c r="F1202" s="443"/>
      <c r="G1202" s="443"/>
      <c r="H1202" s="443"/>
      <c r="I1202" s="443"/>
    </row>
    <row r="1203" spans="1:9" x14ac:dyDescent="0.2">
      <c r="A1203" s="443"/>
      <c r="B1203" s="443"/>
      <c r="C1203" s="443"/>
      <c r="D1203" s="443"/>
      <c r="E1203" s="443"/>
      <c r="F1203" s="443"/>
      <c r="G1203" s="443"/>
      <c r="H1203" s="443"/>
      <c r="I1203" s="443"/>
    </row>
    <row r="1204" spans="1:9" x14ac:dyDescent="0.2">
      <c r="A1204" s="443"/>
      <c r="B1204" s="443"/>
      <c r="C1204" s="443"/>
      <c r="D1204" s="443"/>
      <c r="E1204" s="443"/>
      <c r="F1204" s="443"/>
      <c r="G1204" s="443"/>
      <c r="H1204" s="443"/>
      <c r="I1204" s="443"/>
    </row>
    <row r="1205" spans="1:9" x14ac:dyDescent="0.2">
      <c r="A1205" s="443"/>
      <c r="B1205" s="443"/>
      <c r="C1205" s="443"/>
      <c r="D1205" s="443"/>
      <c r="E1205" s="443"/>
      <c r="F1205" s="443"/>
      <c r="G1205" s="443"/>
      <c r="H1205" s="443"/>
      <c r="I1205" s="443"/>
    </row>
    <row r="1206" spans="1:9" x14ac:dyDescent="0.2">
      <c r="A1206" s="443"/>
      <c r="B1206" s="443"/>
      <c r="C1206" s="443"/>
      <c r="D1206" s="443"/>
      <c r="E1206" s="443"/>
      <c r="F1206" s="443"/>
      <c r="G1206" s="443"/>
      <c r="H1206" s="443"/>
      <c r="I1206" s="443"/>
    </row>
    <row r="1207" spans="1:9" x14ac:dyDescent="0.2">
      <c r="A1207" s="443"/>
      <c r="B1207" s="443"/>
      <c r="C1207" s="443"/>
      <c r="D1207" s="443"/>
      <c r="E1207" s="443"/>
      <c r="F1207" s="443"/>
      <c r="G1207" s="443"/>
      <c r="H1207" s="443"/>
      <c r="I1207" s="443"/>
    </row>
    <row r="1208" spans="1:9" x14ac:dyDescent="0.2">
      <c r="A1208" s="443"/>
      <c r="B1208" s="443"/>
      <c r="C1208" s="443"/>
      <c r="D1208" s="443"/>
      <c r="E1208" s="443"/>
      <c r="F1208" s="443"/>
      <c r="G1208" s="443"/>
      <c r="H1208" s="443"/>
      <c r="I1208" s="443"/>
    </row>
    <row r="1209" spans="1:9" x14ac:dyDescent="0.2">
      <c r="A1209" s="443"/>
      <c r="B1209" s="443"/>
      <c r="C1209" s="443"/>
      <c r="D1209" s="443"/>
      <c r="E1209" s="443"/>
      <c r="F1209" s="443"/>
      <c r="G1209" s="443"/>
      <c r="H1209" s="443"/>
      <c r="I1209" s="443"/>
    </row>
    <row r="1210" spans="1:9" x14ac:dyDescent="0.2">
      <c r="A1210" s="443"/>
      <c r="B1210" s="443"/>
      <c r="C1210" s="443"/>
      <c r="D1210" s="443"/>
      <c r="E1210" s="443"/>
      <c r="F1210" s="443"/>
      <c r="G1210" s="443"/>
      <c r="H1210" s="443"/>
      <c r="I1210" s="443"/>
    </row>
    <row r="1211" spans="1:9" x14ac:dyDescent="0.2">
      <c r="A1211" s="443"/>
      <c r="B1211" s="443"/>
      <c r="C1211" s="443"/>
      <c r="D1211" s="443"/>
      <c r="E1211" s="443"/>
      <c r="F1211" s="443"/>
      <c r="G1211" s="443"/>
      <c r="H1211" s="443"/>
      <c r="I1211" s="443"/>
    </row>
    <row r="1212" spans="1:9" x14ac:dyDescent="0.2">
      <c r="A1212" s="443"/>
      <c r="B1212" s="443"/>
      <c r="C1212" s="443"/>
      <c r="D1212" s="443"/>
      <c r="E1212" s="443"/>
      <c r="F1212" s="443"/>
      <c r="G1212" s="443"/>
      <c r="H1212" s="443"/>
      <c r="I1212" s="443"/>
    </row>
    <row r="1213" spans="1:9" x14ac:dyDescent="0.2">
      <c r="A1213" s="443"/>
      <c r="B1213" s="443"/>
      <c r="C1213" s="443"/>
      <c r="D1213" s="443"/>
      <c r="E1213" s="443"/>
      <c r="F1213" s="443"/>
      <c r="G1213" s="443"/>
      <c r="H1213" s="443"/>
      <c r="I1213" s="443"/>
    </row>
    <row r="1214" spans="1:9" x14ac:dyDescent="0.2">
      <c r="A1214" s="443"/>
      <c r="B1214" s="443"/>
      <c r="C1214" s="443"/>
      <c r="D1214" s="443"/>
      <c r="E1214" s="443"/>
      <c r="F1214" s="443"/>
      <c r="G1214" s="443"/>
      <c r="H1214" s="443"/>
      <c r="I1214" s="443"/>
    </row>
    <row r="1215" spans="1:9" x14ac:dyDescent="0.2">
      <c r="A1215" s="443"/>
      <c r="B1215" s="443"/>
      <c r="C1215" s="443"/>
      <c r="D1215" s="443"/>
      <c r="E1215" s="443"/>
      <c r="F1215" s="443"/>
      <c r="G1215" s="443"/>
      <c r="H1215" s="443"/>
      <c r="I1215" s="443"/>
    </row>
    <row r="1216" spans="1:9" x14ac:dyDescent="0.2">
      <c r="A1216" s="443"/>
      <c r="B1216" s="443"/>
      <c r="C1216" s="443"/>
      <c r="D1216" s="443"/>
      <c r="E1216" s="443"/>
      <c r="F1216" s="443"/>
      <c r="G1216" s="443"/>
      <c r="H1216" s="443"/>
      <c r="I1216" s="443"/>
    </row>
    <row r="1217" spans="1:9" x14ac:dyDescent="0.2">
      <c r="A1217" s="443"/>
      <c r="B1217" s="443"/>
      <c r="C1217" s="443"/>
      <c r="D1217" s="443"/>
      <c r="E1217" s="443"/>
      <c r="F1217" s="443"/>
      <c r="G1217" s="443"/>
      <c r="H1217" s="443"/>
      <c r="I1217" s="443"/>
    </row>
    <row r="1218" spans="1:9" x14ac:dyDescent="0.2">
      <c r="A1218" s="443"/>
      <c r="B1218" s="443"/>
      <c r="C1218" s="443"/>
      <c r="D1218" s="443"/>
      <c r="E1218" s="443"/>
      <c r="F1218" s="443"/>
      <c r="G1218" s="443"/>
      <c r="H1218" s="443"/>
      <c r="I1218" s="443"/>
    </row>
    <row r="1219" spans="1:9" x14ac:dyDescent="0.2">
      <c r="A1219" s="443"/>
      <c r="B1219" s="443"/>
      <c r="C1219" s="443"/>
      <c r="D1219" s="443"/>
      <c r="E1219" s="443"/>
      <c r="F1219" s="443"/>
      <c r="G1219" s="443"/>
      <c r="H1219" s="443"/>
      <c r="I1219" s="443"/>
    </row>
    <row r="1220" spans="1:9" x14ac:dyDescent="0.2">
      <c r="A1220" s="443"/>
      <c r="B1220" s="443"/>
      <c r="C1220" s="443"/>
      <c r="D1220" s="443"/>
      <c r="E1220" s="443"/>
      <c r="F1220" s="443"/>
      <c r="G1220" s="443"/>
      <c r="H1220" s="443"/>
      <c r="I1220" s="443"/>
    </row>
    <row r="1221" spans="1:9" x14ac:dyDescent="0.2">
      <c r="A1221" s="443"/>
      <c r="B1221" s="443"/>
      <c r="C1221" s="443"/>
      <c r="D1221" s="443"/>
      <c r="E1221" s="443"/>
      <c r="F1221" s="443"/>
      <c r="G1221" s="443"/>
      <c r="H1221" s="443"/>
      <c r="I1221" s="443"/>
    </row>
    <row r="1222" spans="1:9" x14ac:dyDescent="0.2">
      <c r="A1222" s="443"/>
      <c r="B1222" s="443"/>
      <c r="C1222" s="443"/>
      <c r="D1222" s="443"/>
      <c r="E1222" s="443"/>
      <c r="F1222" s="443"/>
      <c r="G1222" s="443"/>
      <c r="H1222" s="443"/>
      <c r="I1222" s="443"/>
    </row>
    <row r="1223" spans="1:9" x14ac:dyDescent="0.2">
      <c r="A1223" s="443"/>
      <c r="B1223" s="443"/>
      <c r="C1223" s="443"/>
      <c r="D1223" s="443"/>
      <c r="E1223" s="443"/>
      <c r="F1223" s="443"/>
      <c r="G1223" s="443"/>
      <c r="H1223" s="443"/>
      <c r="I1223" s="443"/>
    </row>
    <row r="1224" spans="1:9" x14ac:dyDescent="0.2">
      <c r="A1224" s="443"/>
      <c r="B1224" s="443"/>
      <c r="C1224" s="443"/>
      <c r="D1224" s="443"/>
      <c r="E1224" s="443"/>
      <c r="F1224" s="443"/>
      <c r="G1224" s="443"/>
      <c r="H1224" s="443"/>
      <c r="I1224" s="443"/>
    </row>
    <row r="1225" spans="1:9" x14ac:dyDescent="0.2">
      <c r="A1225" s="443"/>
      <c r="B1225" s="443"/>
      <c r="C1225" s="443"/>
      <c r="D1225" s="443"/>
      <c r="E1225" s="443"/>
      <c r="F1225" s="443"/>
      <c r="G1225" s="443"/>
      <c r="H1225" s="443"/>
      <c r="I1225" s="443"/>
    </row>
    <row r="1226" spans="1:9" x14ac:dyDescent="0.2">
      <c r="A1226" s="443"/>
      <c r="B1226" s="443"/>
      <c r="C1226" s="443"/>
      <c r="D1226" s="443"/>
      <c r="E1226" s="443"/>
      <c r="F1226" s="443"/>
      <c r="G1226" s="443"/>
      <c r="H1226" s="443"/>
      <c r="I1226" s="443"/>
    </row>
    <row r="1227" spans="1:9" x14ac:dyDescent="0.2">
      <c r="A1227" s="443"/>
      <c r="B1227" s="443"/>
      <c r="C1227" s="443"/>
      <c r="D1227" s="443"/>
      <c r="E1227" s="443"/>
      <c r="F1227" s="443"/>
      <c r="G1227" s="443"/>
      <c r="H1227" s="443"/>
      <c r="I1227" s="443"/>
    </row>
    <row r="1228" spans="1:9" x14ac:dyDescent="0.2">
      <c r="A1228" s="443"/>
      <c r="B1228" s="443"/>
      <c r="C1228" s="443"/>
      <c r="D1228" s="443"/>
      <c r="E1228" s="443"/>
      <c r="F1228" s="443"/>
      <c r="G1228" s="443"/>
      <c r="H1228" s="443"/>
      <c r="I1228" s="443"/>
    </row>
    <row r="1229" spans="1:9" x14ac:dyDescent="0.2">
      <c r="A1229" s="443"/>
      <c r="B1229" s="443"/>
      <c r="C1229" s="443"/>
      <c r="D1229" s="443"/>
      <c r="E1229" s="443"/>
      <c r="F1229" s="443"/>
      <c r="G1229" s="443"/>
      <c r="H1229" s="443"/>
      <c r="I1229" s="443"/>
    </row>
    <row r="1230" spans="1:9" x14ac:dyDescent="0.2">
      <c r="A1230" s="443"/>
      <c r="B1230" s="443"/>
      <c r="C1230" s="443"/>
      <c r="D1230" s="443"/>
      <c r="E1230" s="443"/>
      <c r="F1230" s="443"/>
      <c r="G1230" s="443"/>
      <c r="H1230" s="443"/>
      <c r="I1230" s="443"/>
    </row>
    <row r="1231" spans="1:9" x14ac:dyDescent="0.2">
      <c r="A1231" s="443"/>
      <c r="B1231" s="443"/>
      <c r="C1231" s="443"/>
      <c r="D1231" s="443"/>
      <c r="E1231" s="443"/>
      <c r="F1231" s="443"/>
      <c r="G1231" s="443"/>
      <c r="H1231" s="443"/>
      <c r="I1231" s="443"/>
    </row>
    <row r="1232" spans="1:9" x14ac:dyDescent="0.2">
      <c r="A1232" s="443"/>
      <c r="B1232" s="443"/>
      <c r="C1232" s="443"/>
      <c r="D1232" s="443"/>
      <c r="E1232" s="443"/>
      <c r="F1232" s="443"/>
      <c r="G1232" s="443"/>
      <c r="H1232" s="443"/>
      <c r="I1232" s="443"/>
    </row>
    <row r="1233" spans="1:9" x14ac:dyDescent="0.2">
      <c r="A1233" s="443"/>
      <c r="B1233" s="443"/>
      <c r="C1233" s="443"/>
      <c r="D1233" s="443"/>
      <c r="E1233" s="443"/>
      <c r="F1233" s="443"/>
      <c r="G1233" s="443"/>
      <c r="H1233" s="443"/>
      <c r="I1233" s="443"/>
    </row>
    <row r="1234" spans="1:9" x14ac:dyDescent="0.2">
      <c r="A1234" s="443"/>
      <c r="B1234" s="443"/>
      <c r="C1234" s="443"/>
      <c r="D1234" s="443"/>
      <c r="E1234" s="443"/>
      <c r="F1234" s="443"/>
      <c r="G1234" s="443"/>
      <c r="H1234" s="443"/>
      <c r="I1234" s="443"/>
    </row>
    <row r="1235" spans="1:9" x14ac:dyDescent="0.2">
      <c r="A1235" s="443"/>
      <c r="B1235" s="443"/>
      <c r="C1235" s="443"/>
      <c r="D1235" s="443"/>
      <c r="E1235" s="443"/>
      <c r="F1235" s="443"/>
      <c r="G1235" s="443"/>
      <c r="H1235" s="443"/>
      <c r="I1235" s="443"/>
    </row>
    <row r="1236" spans="1:9" x14ac:dyDescent="0.2">
      <c r="A1236" s="443"/>
      <c r="B1236" s="443"/>
      <c r="C1236" s="443"/>
      <c r="D1236" s="443"/>
      <c r="E1236" s="443"/>
      <c r="F1236" s="443"/>
      <c r="G1236" s="443"/>
      <c r="H1236" s="443"/>
      <c r="I1236" s="443"/>
    </row>
    <row r="1237" spans="1:9" x14ac:dyDescent="0.2">
      <c r="A1237" s="443"/>
      <c r="B1237" s="443"/>
      <c r="C1237" s="443"/>
      <c r="D1237" s="443"/>
      <c r="E1237" s="443"/>
      <c r="F1237" s="443"/>
      <c r="G1237" s="443"/>
      <c r="H1237" s="443"/>
      <c r="I1237" s="443"/>
    </row>
    <row r="1238" spans="1:9" x14ac:dyDescent="0.2">
      <c r="A1238" s="443"/>
      <c r="B1238" s="443"/>
      <c r="C1238" s="443"/>
      <c r="D1238" s="443"/>
      <c r="E1238" s="443"/>
      <c r="F1238" s="443"/>
      <c r="G1238" s="443"/>
      <c r="H1238" s="443"/>
      <c r="I1238" s="443"/>
    </row>
    <row r="1239" spans="1:9" x14ac:dyDescent="0.2">
      <c r="A1239" s="443"/>
      <c r="B1239" s="443"/>
      <c r="C1239" s="443"/>
      <c r="D1239" s="443"/>
      <c r="E1239" s="443"/>
      <c r="F1239" s="443"/>
      <c r="G1239" s="443"/>
      <c r="H1239" s="443"/>
      <c r="I1239" s="443"/>
    </row>
    <row r="1240" spans="1:9" x14ac:dyDescent="0.2">
      <c r="A1240" s="443"/>
      <c r="B1240" s="443"/>
      <c r="C1240" s="443"/>
      <c r="D1240" s="443"/>
      <c r="E1240" s="443"/>
      <c r="F1240" s="443"/>
      <c r="G1240" s="443"/>
      <c r="H1240" s="443"/>
      <c r="I1240" s="443"/>
    </row>
    <row r="1241" spans="1:9" x14ac:dyDescent="0.2">
      <c r="A1241" s="443"/>
      <c r="B1241" s="443"/>
      <c r="C1241" s="443"/>
      <c r="D1241" s="443"/>
      <c r="E1241" s="443"/>
      <c r="F1241" s="443"/>
      <c r="G1241" s="443"/>
      <c r="H1241" s="443"/>
      <c r="I1241" s="443"/>
    </row>
    <row r="1242" spans="1:9" x14ac:dyDescent="0.2">
      <c r="A1242" s="443"/>
      <c r="B1242" s="443"/>
      <c r="C1242" s="443"/>
      <c r="D1242" s="443"/>
      <c r="E1242" s="443"/>
      <c r="F1242" s="443"/>
      <c r="G1242" s="443"/>
      <c r="H1242" s="443"/>
      <c r="I1242" s="443"/>
    </row>
    <row r="1243" spans="1:9" x14ac:dyDescent="0.2">
      <c r="A1243" s="443"/>
      <c r="B1243" s="443"/>
      <c r="C1243" s="443"/>
      <c r="D1243" s="443"/>
      <c r="E1243" s="443"/>
      <c r="F1243" s="443"/>
      <c r="G1243" s="443"/>
      <c r="H1243" s="443"/>
      <c r="I1243" s="443"/>
    </row>
    <row r="1244" spans="1:9" x14ac:dyDescent="0.2">
      <c r="A1244" s="443"/>
      <c r="B1244" s="443"/>
      <c r="C1244" s="443"/>
      <c r="D1244" s="443"/>
      <c r="E1244" s="443"/>
      <c r="F1244" s="443"/>
      <c r="G1244" s="443"/>
      <c r="H1244" s="443"/>
      <c r="I1244" s="443"/>
    </row>
    <row r="1245" spans="1:9" x14ac:dyDescent="0.2">
      <c r="A1245" s="443"/>
      <c r="B1245" s="443"/>
      <c r="C1245" s="443"/>
      <c r="D1245" s="443"/>
      <c r="E1245" s="443"/>
      <c r="F1245" s="443"/>
      <c r="G1245" s="443"/>
      <c r="H1245" s="443"/>
      <c r="I1245" s="443"/>
    </row>
    <row r="1246" spans="1:9" x14ac:dyDescent="0.2">
      <c r="A1246" s="443"/>
      <c r="B1246" s="443"/>
      <c r="C1246" s="443"/>
      <c r="D1246" s="443"/>
      <c r="E1246" s="443"/>
      <c r="F1246" s="443"/>
      <c r="G1246" s="443"/>
      <c r="H1246" s="443"/>
      <c r="I1246" s="443"/>
    </row>
    <row r="1247" spans="1:9" x14ac:dyDescent="0.2">
      <c r="A1247" s="443"/>
      <c r="B1247" s="443"/>
      <c r="C1247" s="443"/>
      <c r="D1247" s="443"/>
      <c r="E1247" s="443"/>
      <c r="F1247" s="443"/>
      <c r="G1247" s="443"/>
      <c r="H1247" s="443"/>
      <c r="I1247" s="443"/>
    </row>
    <row r="1248" spans="1:9" x14ac:dyDescent="0.2">
      <c r="A1248" s="443"/>
      <c r="B1248" s="443"/>
      <c r="C1248" s="443"/>
      <c r="D1248" s="443"/>
      <c r="E1248" s="443"/>
      <c r="F1248" s="443"/>
      <c r="G1248" s="443"/>
      <c r="H1248" s="443"/>
      <c r="I1248" s="443"/>
    </row>
    <row r="1249" spans="1:9" x14ac:dyDescent="0.2">
      <c r="A1249" s="443"/>
      <c r="B1249" s="443"/>
      <c r="C1249" s="443"/>
      <c r="D1249" s="443"/>
      <c r="E1249" s="443"/>
      <c r="F1249" s="443"/>
      <c r="G1249" s="443"/>
      <c r="H1249" s="443"/>
      <c r="I1249" s="443"/>
    </row>
    <row r="1250" spans="1:9" x14ac:dyDescent="0.2">
      <c r="A1250" s="443"/>
      <c r="B1250" s="443"/>
      <c r="C1250" s="443"/>
      <c r="D1250" s="443"/>
      <c r="E1250" s="443"/>
      <c r="F1250" s="443"/>
      <c r="G1250" s="443"/>
      <c r="H1250" s="443"/>
      <c r="I1250" s="443"/>
    </row>
    <row r="1251" spans="1:9" x14ac:dyDescent="0.2">
      <c r="A1251" s="443"/>
      <c r="B1251" s="443"/>
      <c r="C1251" s="443"/>
      <c r="D1251" s="443"/>
      <c r="E1251" s="443"/>
      <c r="F1251" s="443"/>
      <c r="G1251" s="443"/>
      <c r="H1251" s="443"/>
      <c r="I1251" s="443"/>
    </row>
    <row r="1252" spans="1:9" x14ac:dyDescent="0.2">
      <c r="A1252" s="443"/>
      <c r="B1252" s="443"/>
      <c r="C1252" s="443"/>
      <c r="D1252" s="443"/>
      <c r="E1252" s="443"/>
      <c r="F1252" s="443"/>
      <c r="G1252" s="443"/>
      <c r="H1252" s="443"/>
      <c r="I1252" s="443"/>
    </row>
    <row r="1253" spans="1:9" x14ac:dyDescent="0.2">
      <c r="A1253" s="443"/>
      <c r="B1253" s="443"/>
      <c r="C1253" s="443"/>
      <c r="D1253" s="443"/>
      <c r="E1253" s="443"/>
      <c r="F1253" s="443"/>
      <c r="G1253" s="443"/>
      <c r="H1253" s="443"/>
      <c r="I1253" s="443"/>
    </row>
    <row r="1254" spans="1:9" x14ac:dyDescent="0.2">
      <c r="A1254" s="443"/>
      <c r="B1254" s="443"/>
      <c r="C1254" s="443"/>
      <c r="D1254" s="443"/>
      <c r="E1254" s="443"/>
      <c r="F1254" s="443"/>
      <c r="G1254" s="443"/>
      <c r="H1254" s="443"/>
      <c r="I1254" s="443"/>
    </row>
    <row r="1255" spans="1:9" x14ac:dyDescent="0.2">
      <c r="A1255" s="443"/>
      <c r="B1255" s="443"/>
      <c r="C1255" s="443"/>
      <c r="D1255" s="443"/>
      <c r="E1255" s="443"/>
      <c r="F1255" s="443"/>
      <c r="G1255" s="443"/>
      <c r="H1255" s="443"/>
      <c r="I1255" s="443"/>
    </row>
    <row r="1256" spans="1:9" x14ac:dyDescent="0.2">
      <c r="A1256" s="443"/>
      <c r="B1256" s="443"/>
      <c r="C1256" s="443"/>
      <c r="D1256" s="443"/>
      <c r="E1256" s="443"/>
      <c r="F1256" s="443"/>
      <c r="G1256" s="443"/>
      <c r="H1256" s="443"/>
      <c r="I1256" s="443"/>
    </row>
    <row r="1257" spans="1:9" x14ac:dyDescent="0.2">
      <c r="A1257" s="443"/>
      <c r="B1257" s="443"/>
      <c r="C1257" s="443"/>
      <c r="D1257" s="443"/>
      <c r="E1257" s="443"/>
      <c r="F1257" s="443"/>
      <c r="G1257" s="443"/>
      <c r="H1257" s="443"/>
      <c r="I1257" s="443"/>
    </row>
    <row r="1258" spans="1:9" x14ac:dyDescent="0.2">
      <c r="A1258" s="443"/>
      <c r="B1258" s="443"/>
      <c r="C1258" s="443"/>
      <c r="D1258" s="443"/>
      <c r="E1258" s="443"/>
      <c r="F1258" s="443"/>
      <c r="G1258" s="443"/>
      <c r="H1258" s="443"/>
      <c r="I1258" s="443"/>
    </row>
    <row r="1259" spans="1:9" x14ac:dyDescent="0.2">
      <c r="A1259" s="443"/>
      <c r="B1259" s="443"/>
      <c r="C1259" s="443"/>
      <c r="D1259" s="443"/>
      <c r="E1259" s="443"/>
      <c r="F1259" s="443"/>
      <c r="G1259" s="443"/>
      <c r="H1259" s="443"/>
      <c r="I1259" s="443"/>
    </row>
    <row r="1260" spans="1:9" x14ac:dyDescent="0.2">
      <c r="A1260" s="443"/>
      <c r="B1260" s="443"/>
      <c r="C1260" s="443"/>
      <c r="D1260" s="443"/>
      <c r="E1260" s="443"/>
      <c r="F1260" s="443"/>
      <c r="G1260" s="443"/>
      <c r="H1260" s="443"/>
      <c r="I1260" s="443"/>
    </row>
    <row r="1261" spans="1:9" x14ac:dyDescent="0.2">
      <c r="A1261" s="443"/>
      <c r="B1261" s="443"/>
      <c r="C1261" s="443"/>
      <c r="D1261" s="443"/>
      <c r="E1261" s="443"/>
      <c r="F1261" s="443"/>
      <c r="G1261" s="443"/>
      <c r="H1261" s="443"/>
      <c r="I1261" s="443"/>
    </row>
    <row r="1262" spans="1:9" x14ac:dyDescent="0.2">
      <c r="A1262" s="443"/>
      <c r="B1262" s="443"/>
      <c r="C1262" s="443"/>
      <c r="D1262" s="443"/>
      <c r="E1262" s="443"/>
      <c r="F1262" s="443"/>
      <c r="G1262" s="443"/>
      <c r="H1262" s="443"/>
      <c r="I1262" s="443"/>
    </row>
    <row r="1263" spans="1:9" x14ac:dyDescent="0.2">
      <c r="A1263" s="443"/>
      <c r="B1263" s="443"/>
      <c r="C1263" s="443"/>
      <c r="D1263" s="443"/>
      <c r="E1263" s="443"/>
      <c r="F1263" s="443"/>
      <c r="G1263" s="443"/>
      <c r="H1263" s="443"/>
      <c r="I1263" s="443"/>
    </row>
    <row r="1264" spans="1:9" x14ac:dyDescent="0.2">
      <c r="A1264" s="443"/>
      <c r="B1264" s="443"/>
      <c r="C1264" s="443"/>
      <c r="D1264" s="443"/>
      <c r="E1264" s="443"/>
      <c r="F1264" s="443"/>
      <c r="G1264" s="443"/>
      <c r="H1264" s="443"/>
      <c r="I1264" s="443"/>
    </row>
    <row r="1265" spans="1:9" x14ac:dyDescent="0.2">
      <c r="A1265" s="443"/>
      <c r="B1265" s="443"/>
      <c r="C1265" s="443"/>
      <c r="D1265" s="443"/>
      <c r="E1265" s="443"/>
      <c r="F1265" s="443"/>
      <c r="G1265" s="443"/>
      <c r="H1265" s="443"/>
      <c r="I1265" s="443"/>
    </row>
    <row r="1266" spans="1:9" x14ac:dyDescent="0.2">
      <c r="A1266" s="443"/>
      <c r="B1266" s="443"/>
      <c r="C1266" s="443"/>
      <c r="D1266" s="443"/>
      <c r="E1266" s="443"/>
      <c r="F1266" s="443"/>
      <c r="G1266" s="443"/>
      <c r="H1266" s="443"/>
      <c r="I1266" s="443"/>
    </row>
    <row r="1267" spans="1:9" x14ac:dyDescent="0.2">
      <c r="A1267" s="443"/>
      <c r="B1267" s="443"/>
      <c r="C1267" s="443"/>
      <c r="D1267" s="443"/>
      <c r="E1267" s="443"/>
      <c r="F1267" s="443"/>
      <c r="G1267" s="443"/>
      <c r="H1267" s="443"/>
      <c r="I1267" s="443"/>
    </row>
    <row r="1268" spans="1:9" x14ac:dyDescent="0.2">
      <c r="A1268" s="443"/>
      <c r="B1268" s="443"/>
      <c r="C1268" s="443"/>
      <c r="D1268" s="443"/>
      <c r="E1268" s="443"/>
      <c r="F1268" s="443"/>
      <c r="G1268" s="443"/>
      <c r="H1268" s="443"/>
      <c r="I1268" s="443"/>
    </row>
    <row r="1269" spans="1:9" x14ac:dyDescent="0.2">
      <c r="A1269" s="443"/>
      <c r="B1269" s="443"/>
      <c r="C1269" s="443"/>
      <c r="D1269" s="443"/>
      <c r="E1269" s="443"/>
      <c r="F1269" s="443"/>
      <c r="G1269" s="443"/>
      <c r="H1269" s="443"/>
      <c r="I1269" s="443"/>
    </row>
    <row r="1270" spans="1:9" x14ac:dyDescent="0.2">
      <c r="A1270" s="443"/>
      <c r="B1270" s="443"/>
      <c r="C1270" s="443"/>
      <c r="D1270" s="443"/>
      <c r="E1270" s="443"/>
      <c r="F1270" s="443"/>
      <c r="G1270" s="443"/>
      <c r="H1270" s="443"/>
      <c r="I1270" s="443"/>
    </row>
    <row r="1271" spans="1:9" x14ac:dyDescent="0.2">
      <c r="A1271" s="443"/>
      <c r="B1271" s="443"/>
      <c r="C1271" s="443"/>
      <c r="D1271" s="443"/>
      <c r="E1271" s="443"/>
      <c r="F1271" s="443"/>
      <c r="G1271" s="443"/>
      <c r="H1271" s="443"/>
      <c r="I1271" s="443"/>
    </row>
    <row r="1272" spans="1:9" x14ac:dyDescent="0.2">
      <c r="A1272" s="443"/>
      <c r="B1272" s="443"/>
      <c r="C1272" s="443"/>
      <c r="D1272" s="443"/>
      <c r="E1272" s="443"/>
      <c r="F1272" s="443"/>
      <c r="G1272" s="443"/>
      <c r="H1272" s="443"/>
      <c r="I1272" s="443"/>
    </row>
    <row r="1273" spans="1:9" x14ac:dyDescent="0.2">
      <c r="A1273" s="443"/>
      <c r="B1273" s="443"/>
      <c r="C1273" s="443"/>
      <c r="D1273" s="443"/>
      <c r="E1273" s="443"/>
      <c r="F1273" s="443"/>
      <c r="G1273" s="443"/>
      <c r="H1273" s="443"/>
      <c r="I1273" s="443"/>
    </row>
    <row r="1274" spans="1:9" x14ac:dyDescent="0.2">
      <c r="A1274" s="443"/>
      <c r="B1274" s="443"/>
      <c r="C1274" s="443"/>
      <c r="D1274" s="443"/>
      <c r="E1274" s="443"/>
      <c r="F1274" s="443"/>
      <c r="G1274" s="443"/>
      <c r="H1274" s="443"/>
      <c r="I1274" s="443"/>
    </row>
    <row r="1275" spans="1:9" x14ac:dyDescent="0.2">
      <c r="A1275" s="443"/>
      <c r="B1275" s="443"/>
      <c r="C1275" s="443"/>
      <c r="D1275" s="443"/>
      <c r="E1275" s="443"/>
      <c r="F1275" s="443"/>
      <c r="G1275" s="443"/>
      <c r="H1275" s="443"/>
      <c r="I1275" s="443"/>
    </row>
    <row r="1276" spans="1:9" x14ac:dyDescent="0.2">
      <c r="A1276" s="443"/>
      <c r="B1276" s="443"/>
      <c r="C1276" s="443"/>
      <c r="D1276" s="443"/>
      <c r="E1276" s="443"/>
      <c r="F1276" s="443"/>
      <c r="G1276" s="443"/>
      <c r="H1276" s="443"/>
      <c r="I1276" s="443"/>
    </row>
    <row r="1277" spans="1:9" x14ac:dyDescent="0.2">
      <c r="A1277" s="443"/>
      <c r="B1277" s="443"/>
      <c r="C1277" s="443"/>
      <c r="D1277" s="443"/>
      <c r="E1277" s="443"/>
      <c r="F1277" s="443"/>
      <c r="G1277" s="443"/>
      <c r="H1277" s="443"/>
      <c r="I1277" s="443"/>
    </row>
    <row r="1278" spans="1:9" x14ac:dyDescent="0.2">
      <c r="A1278" s="443"/>
      <c r="B1278" s="443"/>
      <c r="C1278" s="443"/>
      <c r="D1278" s="443"/>
      <c r="E1278" s="443"/>
      <c r="F1278" s="443"/>
      <c r="G1278" s="443"/>
      <c r="H1278" s="443"/>
      <c r="I1278" s="443"/>
    </row>
    <row r="1279" spans="1:9" x14ac:dyDescent="0.2">
      <c r="A1279" s="443"/>
      <c r="B1279" s="443"/>
      <c r="C1279" s="443"/>
      <c r="D1279" s="443"/>
      <c r="E1279" s="443"/>
      <c r="F1279" s="443"/>
      <c r="G1279" s="443"/>
      <c r="H1279" s="443"/>
      <c r="I1279" s="443"/>
    </row>
    <row r="1280" spans="1:9" x14ac:dyDescent="0.2">
      <c r="A1280" s="443"/>
      <c r="B1280" s="443"/>
      <c r="C1280" s="443"/>
      <c r="D1280" s="443"/>
      <c r="E1280" s="443"/>
      <c r="F1280" s="443"/>
      <c r="G1280" s="443"/>
      <c r="H1280" s="443"/>
      <c r="I1280" s="443"/>
    </row>
    <row r="1281" spans="1:9" x14ac:dyDescent="0.2">
      <c r="A1281" s="443"/>
      <c r="B1281" s="443"/>
      <c r="C1281" s="443"/>
      <c r="D1281" s="443"/>
      <c r="E1281" s="443"/>
      <c r="F1281" s="443"/>
      <c r="G1281" s="443"/>
      <c r="H1281" s="443"/>
      <c r="I1281" s="443"/>
    </row>
    <row r="1282" spans="1:9" x14ac:dyDescent="0.2">
      <c r="A1282" s="443"/>
      <c r="B1282" s="443"/>
      <c r="C1282" s="443"/>
      <c r="D1282" s="443"/>
      <c r="E1282" s="443"/>
      <c r="F1282" s="443"/>
      <c r="G1282" s="443"/>
      <c r="H1282" s="443"/>
      <c r="I1282" s="443"/>
    </row>
    <row r="1283" spans="1:9" x14ac:dyDescent="0.2">
      <c r="A1283" s="443"/>
      <c r="B1283" s="443"/>
      <c r="C1283" s="443"/>
      <c r="D1283" s="443"/>
      <c r="E1283" s="443"/>
      <c r="F1283" s="443"/>
      <c r="G1283" s="443"/>
      <c r="H1283" s="443"/>
      <c r="I1283" s="443"/>
    </row>
    <row r="1284" spans="1:9" x14ac:dyDescent="0.2">
      <c r="A1284" s="443"/>
      <c r="B1284" s="443"/>
      <c r="C1284" s="443"/>
      <c r="D1284" s="443"/>
      <c r="E1284" s="443"/>
      <c r="F1284" s="443"/>
      <c r="G1284" s="443"/>
      <c r="H1284" s="443"/>
      <c r="I1284" s="443"/>
    </row>
    <row r="1285" spans="1:9" x14ac:dyDescent="0.2">
      <c r="A1285" s="443"/>
      <c r="B1285" s="443"/>
      <c r="C1285" s="443"/>
      <c r="D1285" s="443"/>
      <c r="E1285" s="443"/>
      <c r="F1285" s="443"/>
      <c r="G1285" s="443"/>
      <c r="H1285" s="443"/>
      <c r="I1285" s="443"/>
    </row>
    <row r="1286" spans="1:9" x14ac:dyDescent="0.2">
      <c r="A1286" s="443"/>
      <c r="B1286" s="443"/>
      <c r="C1286" s="443"/>
      <c r="D1286" s="443"/>
      <c r="E1286" s="443"/>
      <c r="F1286" s="443"/>
      <c r="G1286" s="443"/>
      <c r="H1286" s="443"/>
      <c r="I1286" s="443"/>
    </row>
    <row r="1287" spans="1:9" x14ac:dyDescent="0.2">
      <c r="A1287" s="443"/>
      <c r="B1287" s="443"/>
      <c r="C1287" s="443"/>
      <c r="D1287" s="443"/>
      <c r="E1287" s="443"/>
      <c r="F1287" s="443"/>
      <c r="G1287" s="443"/>
      <c r="H1287" s="443"/>
      <c r="I1287" s="443"/>
    </row>
    <row r="1288" spans="1:9" x14ac:dyDescent="0.2">
      <c r="A1288" s="443"/>
      <c r="B1288" s="443"/>
      <c r="C1288" s="443"/>
      <c r="D1288" s="443"/>
      <c r="E1288" s="443"/>
      <c r="F1288" s="443"/>
      <c r="G1288" s="443"/>
      <c r="H1288" s="443"/>
      <c r="I1288" s="443"/>
    </row>
    <row r="1289" spans="1:9" x14ac:dyDescent="0.2">
      <c r="A1289" s="443"/>
      <c r="B1289" s="443"/>
      <c r="C1289" s="443"/>
      <c r="D1289" s="443"/>
      <c r="E1289" s="443"/>
      <c r="F1289" s="443"/>
      <c r="G1289" s="443"/>
      <c r="H1289" s="443"/>
      <c r="I1289" s="443"/>
    </row>
    <row r="1290" spans="1:9" x14ac:dyDescent="0.2">
      <c r="A1290" s="443"/>
      <c r="B1290" s="443"/>
      <c r="C1290" s="443"/>
      <c r="D1290" s="443"/>
      <c r="E1290" s="443"/>
      <c r="F1290" s="443"/>
      <c r="G1290" s="443"/>
      <c r="H1290" s="443"/>
      <c r="I1290" s="443"/>
    </row>
    <row r="1291" spans="1:9" x14ac:dyDescent="0.2">
      <c r="A1291" s="443"/>
      <c r="B1291" s="443"/>
      <c r="C1291" s="443"/>
      <c r="D1291" s="443"/>
      <c r="E1291" s="443"/>
      <c r="F1291" s="443"/>
      <c r="G1291" s="443"/>
      <c r="H1291" s="443"/>
      <c r="I1291" s="443"/>
    </row>
    <row r="1292" spans="1:9" x14ac:dyDescent="0.2">
      <c r="A1292" s="443"/>
      <c r="B1292" s="443"/>
      <c r="C1292" s="443"/>
      <c r="D1292" s="443"/>
      <c r="E1292" s="443"/>
      <c r="F1292" s="443"/>
      <c r="G1292" s="443"/>
      <c r="H1292" s="443"/>
      <c r="I1292" s="443"/>
    </row>
    <row r="1293" spans="1:9" x14ac:dyDescent="0.2">
      <c r="A1293" s="443"/>
      <c r="B1293" s="443"/>
      <c r="C1293" s="443"/>
      <c r="D1293" s="443"/>
      <c r="E1293" s="443"/>
      <c r="F1293" s="443"/>
      <c r="G1293" s="443"/>
      <c r="H1293" s="443"/>
      <c r="I1293" s="443"/>
    </row>
    <row r="1294" spans="1:9" x14ac:dyDescent="0.2">
      <c r="A1294" s="443"/>
      <c r="B1294" s="443"/>
      <c r="C1294" s="443"/>
      <c r="D1294" s="443"/>
      <c r="E1294" s="443"/>
      <c r="F1294" s="443"/>
      <c r="G1294" s="443"/>
      <c r="H1294" s="443"/>
      <c r="I1294" s="443"/>
    </row>
    <row r="1295" spans="1:9" x14ac:dyDescent="0.2">
      <c r="A1295" s="443"/>
      <c r="B1295" s="443"/>
      <c r="C1295" s="443"/>
      <c r="D1295" s="443"/>
      <c r="E1295" s="443"/>
      <c r="F1295" s="443"/>
      <c r="G1295" s="443"/>
      <c r="H1295" s="443"/>
      <c r="I1295" s="443"/>
    </row>
    <row r="1296" spans="1:9" x14ac:dyDescent="0.2">
      <c r="A1296" s="443"/>
      <c r="B1296" s="443"/>
      <c r="C1296" s="443"/>
      <c r="D1296" s="443"/>
      <c r="E1296" s="443"/>
      <c r="F1296" s="443"/>
      <c r="G1296" s="443"/>
      <c r="H1296" s="443"/>
      <c r="I1296" s="443"/>
    </row>
    <row r="1297" spans="1:9" x14ac:dyDescent="0.2">
      <c r="A1297" s="443"/>
      <c r="B1297" s="443"/>
      <c r="C1297" s="443"/>
      <c r="D1297" s="443"/>
      <c r="E1297" s="443"/>
      <c r="F1297" s="443"/>
      <c r="G1297" s="443"/>
      <c r="H1297" s="443"/>
      <c r="I1297" s="443"/>
    </row>
    <row r="1298" spans="1:9" x14ac:dyDescent="0.2">
      <c r="A1298" s="443"/>
      <c r="B1298" s="443"/>
      <c r="C1298" s="443"/>
      <c r="D1298" s="443"/>
      <c r="E1298" s="443"/>
      <c r="F1298" s="443"/>
      <c r="G1298" s="443"/>
      <c r="H1298" s="443"/>
      <c r="I1298" s="443"/>
    </row>
    <row r="1299" spans="1:9" x14ac:dyDescent="0.2">
      <c r="A1299" s="443"/>
      <c r="B1299" s="443"/>
      <c r="C1299" s="443"/>
      <c r="D1299" s="443"/>
      <c r="E1299" s="443"/>
      <c r="F1299" s="443"/>
      <c r="G1299" s="443"/>
      <c r="H1299" s="443"/>
      <c r="I1299" s="443"/>
    </row>
    <row r="1300" spans="1:9" x14ac:dyDescent="0.2">
      <c r="A1300" s="443"/>
      <c r="B1300" s="443"/>
      <c r="C1300" s="443"/>
      <c r="D1300" s="443"/>
      <c r="E1300" s="443"/>
      <c r="F1300" s="443"/>
      <c r="G1300" s="443"/>
      <c r="H1300" s="443"/>
      <c r="I1300" s="443"/>
    </row>
    <row r="1301" spans="1:9" x14ac:dyDescent="0.2">
      <c r="A1301" s="443"/>
      <c r="B1301" s="443"/>
      <c r="C1301" s="443"/>
      <c r="D1301" s="443"/>
      <c r="E1301" s="443"/>
      <c r="F1301" s="443"/>
      <c r="G1301" s="443"/>
      <c r="H1301" s="443"/>
      <c r="I1301" s="443"/>
    </row>
    <row r="1302" spans="1:9" x14ac:dyDescent="0.2">
      <c r="A1302" s="443"/>
      <c r="B1302" s="443"/>
      <c r="C1302" s="443"/>
      <c r="D1302" s="443"/>
      <c r="E1302" s="443"/>
      <c r="F1302" s="443"/>
      <c r="G1302" s="443"/>
      <c r="H1302" s="443"/>
      <c r="I1302" s="443"/>
    </row>
    <row r="1303" spans="1:9" x14ac:dyDescent="0.2">
      <c r="A1303" s="443"/>
      <c r="B1303" s="443"/>
      <c r="C1303" s="443"/>
      <c r="D1303" s="443"/>
      <c r="E1303" s="443"/>
      <c r="F1303" s="443"/>
      <c r="G1303" s="443"/>
      <c r="H1303" s="443"/>
      <c r="I1303" s="443"/>
    </row>
    <row r="1304" spans="1:9" x14ac:dyDescent="0.2">
      <c r="A1304" s="443"/>
      <c r="B1304" s="443"/>
      <c r="C1304" s="443"/>
      <c r="D1304" s="443"/>
      <c r="E1304" s="443"/>
      <c r="F1304" s="443"/>
      <c r="G1304" s="443"/>
      <c r="H1304" s="443"/>
      <c r="I1304" s="443"/>
    </row>
    <row r="1305" spans="1:9" x14ac:dyDescent="0.2">
      <c r="A1305" s="443"/>
      <c r="B1305" s="443"/>
      <c r="C1305" s="443"/>
      <c r="D1305" s="443"/>
      <c r="E1305" s="443"/>
      <c r="F1305" s="443"/>
      <c r="G1305" s="443"/>
      <c r="H1305" s="443"/>
      <c r="I1305" s="443"/>
    </row>
    <row r="1306" spans="1:9" x14ac:dyDescent="0.2">
      <c r="A1306" s="443"/>
      <c r="B1306" s="443"/>
      <c r="C1306" s="443"/>
      <c r="D1306" s="443"/>
      <c r="E1306" s="443"/>
      <c r="F1306" s="443"/>
      <c r="G1306" s="443"/>
      <c r="H1306" s="443"/>
      <c r="I1306" s="443"/>
    </row>
    <row r="1307" spans="1:9" x14ac:dyDescent="0.2">
      <c r="A1307" s="443"/>
      <c r="B1307" s="443"/>
      <c r="C1307" s="443"/>
      <c r="D1307" s="443"/>
      <c r="E1307" s="443"/>
      <c r="F1307" s="443"/>
      <c r="G1307" s="443"/>
      <c r="H1307" s="443"/>
      <c r="I1307" s="443"/>
    </row>
    <row r="1308" spans="1:9" x14ac:dyDescent="0.2">
      <c r="A1308" s="443"/>
      <c r="B1308" s="443"/>
      <c r="C1308" s="443"/>
      <c r="D1308" s="443"/>
      <c r="E1308" s="443"/>
      <c r="F1308" s="443"/>
      <c r="G1308" s="443"/>
      <c r="H1308" s="443"/>
      <c r="I1308" s="443"/>
    </row>
    <row r="1309" spans="1:9" x14ac:dyDescent="0.2">
      <c r="A1309" s="443"/>
      <c r="B1309" s="443"/>
      <c r="C1309" s="443"/>
      <c r="D1309" s="443"/>
      <c r="E1309" s="443"/>
      <c r="F1309" s="443"/>
      <c r="G1309" s="443"/>
      <c r="H1309" s="443"/>
      <c r="I1309" s="443"/>
    </row>
    <row r="1310" spans="1:9" x14ac:dyDescent="0.2">
      <c r="A1310" s="443"/>
      <c r="B1310" s="443"/>
      <c r="C1310" s="443"/>
      <c r="D1310" s="443"/>
      <c r="E1310" s="443"/>
      <c r="F1310" s="443"/>
      <c r="G1310" s="443"/>
      <c r="H1310" s="443"/>
      <c r="I1310" s="443"/>
    </row>
    <row r="1311" spans="1:9" x14ac:dyDescent="0.2">
      <c r="A1311" s="443"/>
      <c r="B1311" s="443"/>
      <c r="C1311" s="443"/>
      <c r="D1311" s="443"/>
      <c r="E1311" s="443"/>
      <c r="F1311" s="443"/>
      <c r="G1311" s="443"/>
      <c r="H1311" s="443"/>
      <c r="I1311" s="443"/>
    </row>
    <row r="1312" spans="1:9" x14ac:dyDescent="0.2">
      <c r="A1312" s="443"/>
      <c r="B1312" s="443"/>
      <c r="C1312" s="443"/>
      <c r="D1312" s="443"/>
      <c r="E1312" s="443"/>
      <c r="F1312" s="443"/>
      <c r="G1312" s="443"/>
      <c r="H1312" s="443"/>
      <c r="I1312" s="443"/>
    </row>
    <row r="1313" spans="1:9" x14ac:dyDescent="0.2">
      <c r="A1313" s="443"/>
      <c r="B1313" s="443"/>
      <c r="C1313" s="443"/>
      <c r="D1313" s="443"/>
      <c r="E1313" s="443"/>
      <c r="F1313" s="443"/>
      <c r="G1313" s="443"/>
      <c r="H1313" s="443"/>
      <c r="I1313" s="443"/>
    </row>
    <row r="1314" spans="1:9" x14ac:dyDescent="0.2">
      <c r="A1314" s="443"/>
      <c r="B1314" s="443"/>
      <c r="C1314" s="443"/>
      <c r="D1314" s="443"/>
      <c r="E1314" s="443"/>
      <c r="F1314" s="443"/>
      <c r="G1314" s="443"/>
      <c r="H1314" s="443"/>
      <c r="I1314" s="443"/>
    </row>
    <row r="1315" spans="1:9" x14ac:dyDescent="0.2">
      <c r="A1315" s="443"/>
      <c r="B1315" s="443"/>
      <c r="C1315" s="443"/>
      <c r="D1315" s="443"/>
      <c r="E1315" s="443"/>
      <c r="F1315" s="443"/>
      <c r="G1315" s="443"/>
      <c r="H1315" s="443"/>
      <c r="I1315" s="443"/>
    </row>
    <row r="1316" spans="1:9" x14ac:dyDescent="0.2">
      <c r="A1316" s="443"/>
      <c r="B1316" s="443"/>
      <c r="C1316" s="443"/>
      <c r="D1316" s="443"/>
      <c r="E1316" s="443"/>
      <c r="F1316" s="443"/>
      <c r="G1316" s="443"/>
      <c r="H1316" s="443"/>
      <c r="I1316" s="443"/>
    </row>
    <row r="1317" spans="1:9" x14ac:dyDescent="0.2">
      <c r="A1317" s="443"/>
      <c r="B1317" s="443"/>
      <c r="C1317" s="443"/>
      <c r="D1317" s="443"/>
      <c r="E1317" s="443"/>
      <c r="F1317" s="443"/>
      <c r="G1317" s="443"/>
      <c r="H1317" s="443"/>
      <c r="I1317" s="443"/>
    </row>
    <row r="1318" spans="1:9" x14ac:dyDescent="0.2">
      <c r="A1318" s="443"/>
      <c r="B1318" s="443"/>
      <c r="C1318" s="443"/>
      <c r="D1318" s="443"/>
      <c r="E1318" s="443"/>
      <c r="F1318" s="443"/>
      <c r="G1318" s="443"/>
      <c r="H1318" s="443"/>
      <c r="I1318" s="443"/>
    </row>
    <row r="1319" spans="1:9" x14ac:dyDescent="0.2">
      <c r="A1319" s="443"/>
      <c r="B1319" s="443"/>
      <c r="C1319" s="443"/>
      <c r="D1319" s="443"/>
      <c r="E1319" s="443"/>
      <c r="F1319" s="443"/>
      <c r="G1319" s="443"/>
      <c r="H1319" s="443"/>
      <c r="I1319" s="443"/>
    </row>
    <row r="1320" spans="1:9" x14ac:dyDescent="0.2">
      <c r="A1320" s="443"/>
      <c r="B1320" s="443"/>
      <c r="C1320" s="443"/>
      <c r="D1320" s="443"/>
      <c r="E1320" s="443"/>
      <c r="F1320" s="443"/>
      <c r="G1320" s="443"/>
      <c r="H1320" s="443"/>
      <c r="I1320" s="443"/>
    </row>
    <row r="1321" spans="1:9" x14ac:dyDescent="0.2">
      <c r="A1321" s="443"/>
      <c r="B1321" s="443"/>
      <c r="C1321" s="443"/>
      <c r="D1321" s="443"/>
      <c r="E1321" s="443"/>
      <c r="F1321" s="443"/>
      <c r="G1321" s="443"/>
      <c r="H1321" s="443"/>
      <c r="I1321" s="443"/>
    </row>
    <row r="1322" spans="1:9" x14ac:dyDescent="0.2">
      <c r="A1322" s="443"/>
      <c r="B1322" s="443"/>
      <c r="C1322" s="443"/>
      <c r="D1322" s="443"/>
      <c r="E1322" s="443"/>
      <c r="F1322" s="443"/>
      <c r="G1322" s="443"/>
      <c r="H1322" s="443"/>
      <c r="I1322" s="443"/>
    </row>
    <row r="1323" spans="1:9" x14ac:dyDescent="0.2">
      <c r="A1323" s="443"/>
      <c r="B1323" s="443"/>
      <c r="C1323" s="443"/>
      <c r="D1323" s="443"/>
      <c r="E1323" s="443"/>
      <c r="F1323" s="443"/>
      <c r="G1323" s="443"/>
      <c r="H1323" s="443"/>
      <c r="I1323" s="443"/>
    </row>
    <row r="1324" spans="1:9" x14ac:dyDescent="0.2">
      <c r="A1324" s="443"/>
      <c r="B1324" s="443"/>
      <c r="C1324" s="443"/>
      <c r="D1324" s="443"/>
      <c r="E1324" s="443"/>
      <c r="F1324" s="443"/>
      <c r="G1324" s="443"/>
      <c r="H1324" s="443"/>
      <c r="I1324" s="443"/>
    </row>
    <row r="1325" spans="1:9" x14ac:dyDescent="0.2">
      <c r="A1325" s="443"/>
      <c r="B1325" s="443"/>
      <c r="C1325" s="443"/>
      <c r="D1325" s="443"/>
      <c r="E1325" s="443"/>
      <c r="F1325" s="443"/>
      <c r="G1325" s="443"/>
      <c r="H1325" s="443"/>
      <c r="I1325" s="443"/>
    </row>
    <row r="1326" spans="1:9" x14ac:dyDescent="0.2">
      <c r="A1326" s="443"/>
      <c r="B1326" s="443"/>
      <c r="C1326" s="443"/>
      <c r="D1326" s="443"/>
      <c r="E1326" s="443"/>
      <c r="F1326" s="443"/>
      <c r="G1326" s="443"/>
      <c r="H1326" s="443"/>
      <c r="I1326" s="443"/>
    </row>
    <row r="1327" spans="1:9" x14ac:dyDescent="0.2">
      <c r="A1327" s="443"/>
      <c r="B1327" s="443"/>
      <c r="C1327" s="443"/>
      <c r="D1327" s="443"/>
      <c r="E1327" s="443"/>
      <c r="F1327" s="443"/>
      <c r="G1327" s="443"/>
      <c r="H1327" s="443"/>
      <c r="I1327" s="443"/>
    </row>
    <row r="1328" spans="1:9" x14ac:dyDescent="0.2">
      <c r="A1328" s="443"/>
      <c r="B1328" s="443"/>
      <c r="C1328" s="443"/>
      <c r="D1328" s="443"/>
      <c r="E1328" s="443"/>
      <c r="F1328" s="443"/>
      <c r="G1328" s="443"/>
      <c r="H1328" s="443"/>
      <c r="I1328" s="443"/>
    </row>
    <row r="1329" spans="1:9" x14ac:dyDescent="0.2">
      <c r="A1329" s="443"/>
      <c r="B1329" s="443"/>
      <c r="C1329" s="443"/>
      <c r="D1329" s="443"/>
      <c r="E1329" s="443"/>
      <c r="F1329" s="443"/>
      <c r="G1329" s="443"/>
      <c r="H1329" s="443"/>
      <c r="I1329" s="443"/>
    </row>
    <row r="1330" spans="1:9" x14ac:dyDescent="0.2">
      <c r="A1330" s="443"/>
      <c r="B1330" s="443"/>
      <c r="C1330" s="443"/>
      <c r="D1330" s="443"/>
      <c r="E1330" s="443"/>
      <c r="F1330" s="443"/>
      <c r="G1330" s="443"/>
      <c r="H1330" s="443"/>
      <c r="I1330" s="443"/>
    </row>
    <row r="1331" spans="1:9" x14ac:dyDescent="0.2">
      <c r="A1331" s="443"/>
      <c r="B1331" s="443"/>
      <c r="C1331" s="443"/>
      <c r="D1331" s="443"/>
      <c r="E1331" s="443"/>
      <c r="F1331" s="443"/>
      <c r="G1331" s="443"/>
      <c r="H1331" s="443"/>
      <c r="I1331" s="443"/>
    </row>
    <row r="1332" spans="1:9" x14ac:dyDescent="0.2">
      <c r="A1332" s="443"/>
      <c r="B1332" s="443"/>
      <c r="C1332" s="443"/>
      <c r="D1332" s="443"/>
      <c r="E1332" s="443"/>
      <c r="F1332" s="443"/>
      <c r="G1332" s="443"/>
      <c r="H1332" s="443"/>
      <c r="I1332" s="443"/>
    </row>
    <row r="1333" spans="1:9" x14ac:dyDescent="0.2">
      <c r="A1333" s="443"/>
      <c r="B1333" s="443"/>
      <c r="C1333" s="443"/>
      <c r="D1333" s="443"/>
      <c r="E1333" s="443"/>
      <c r="F1333" s="443"/>
      <c r="G1333" s="443"/>
      <c r="H1333" s="443"/>
      <c r="I1333" s="443"/>
    </row>
    <row r="1334" spans="1:9" x14ac:dyDescent="0.2">
      <c r="A1334" s="443"/>
      <c r="B1334" s="443"/>
      <c r="C1334" s="443"/>
      <c r="D1334" s="443"/>
      <c r="E1334" s="443"/>
      <c r="F1334" s="443"/>
      <c r="G1334" s="443"/>
      <c r="H1334" s="443"/>
      <c r="I1334" s="443"/>
    </row>
    <row r="1335" spans="1:9" x14ac:dyDescent="0.2">
      <c r="A1335" s="443"/>
      <c r="B1335" s="443"/>
      <c r="C1335" s="443"/>
      <c r="D1335" s="443"/>
      <c r="E1335" s="443"/>
      <c r="F1335" s="443"/>
      <c r="G1335" s="443"/>
      <c r="H1335" s="443"/>
      <c r="I1335" s="443"/>
    </row>
    <row r="1336" spans="1:9" x14ac:dyDescent="0.2">
      <c r="A1336" s="443"/>
      <c r="B1336" s="443"/>
      <c r="C1336" s="443"/>
      <c r="D1336" s="443"/>
      <c r="E1336" s="443"/>
      <c r="F1336" s="443"/>
      <c r="G1336" s="443"/>
      <c r="H1336" s="443"/>
      <c r="I1336" s="443"/>
    </row>
    <row r="1337" spans="1:9" x14ac:dyDescent="0.2">
      <c r="A1337" s="443"/>
      <c r="B1337" s="443"/>
      <c r="C1337" s="443"/>
      <c r="D1337" s="443"/>
      <c r="E1337" s="443"/>
      <c r="F1337" s="443"/>
      <c r="G1337" s="443"/>
      <c r="H1337" s="443"/>
      <c r="I1337" s="443"/>
    </row>
    <row r="1338" spans="1:9" x14ac:dyDescent="0.2">
      <c r="A1338" s="443"/>
      <c r="B1338" s="443"/>
      <c r="C1338" s="443"/>
      <c r="D1338" s="443"/>
      <c r="E1338" s="443"/>
      <c r="F1338" s="443"/>
      <c r="G1338" s="443"/>
      <c r="H1338" s="443"/>
      <c r="I1338" s="443"/>
    </row>
    <row r="1339" spans="1:9" x14ac:dyDescent="0.2">
      <c r="A1339" s="443"/>
      <c r="B1339" s="443"/>
      <c r="C1339" s="443"/>
      <c r="D1339" s="443"/>
      <c r="E1339" s="443"/>
      <c r="F1339" s="443"/>
      <c r="G1339" s="443"/>
      <c r="H1339" s="443"/>
      <c r="I1339" s="443"/>
    </row>
    <row r="1340" spans="1:9" x14ac:dyDescent="0.2">
      <c r="A1340" s="443"/>
      <c r="B1340" s="443"/>
      <c r="C1340" s="443"/>
      <c r="D1340" s="443"/>
      <c r="E1340" s="443"/>
      <c r="F1340" s="443"/>
      <c r="G1340" s="443"/>
      <c r="H1340" s="443"/>
      <c r="I1340" s="443"/>
    </row>
    <row r="1341" spans="1:9" x14ac:dyDescent="0.2">
      <c r="A1341" s="443"/>
      <c r="B1341" s="443"/>
      <c r="C1341" s="443"/>
      <c r="D1341" s="443"/>
      <c r="E1341" s="443"/>
      <c r="F1341" s="443"/>
      <c r="G1341" s="443"/>
      <c r="H1341" s="443"/>
      <c r="I1341" s="443"/>
    </row>
    <row r="1342" spans="1:9" x14ac:dyDescent="0.2">
      <c r="A1342" s="443"/>
      <c r="B1342" s="443"/>
      <c r="C1342" s="443"/>
      <c r="D1342" s="443"/>
      <c r="E1342" s="443"/>
      <c r="F1342" s="443"/>
      <c r="G1342" s="443"/>
      <c r="H1342" s="443"/>
      <c r="I1342" s="443"/>
    </row>
    <row r="1343" spans="1:9" x14ac:dyDescent="0.2">
      <c r="A1343" s="443"/>
      <c r="B1343" s="443"/>
      <c r="C1343" s="443"/>
      <c r="D1343" s="443"/>
      <c r="E1343" s="443"/>
      <c r="F1343" s="443"/>
      <c r="G1343" s="443"/>
      <c r="H1343" s="443"/>
      <c r="I1343" s="443"/>
    </row>
    <row r="1344" spans="1:9" x14ac:dyDescent="0.2">
      <c r="A1344" s="443"/>
      <c r="B1344" s="443"/>
      <c r="C1344" s="443"/>
      <c r="D1344" s="443"/>
      <c r="E1344" s="443"/>
      <c r="F1344" s="443"/>
      <c r="G1344" s="443"/>
      <c r="H1344" s="443"/>
      <c r="I1344" s="443"/>
    </row>
    <row r="1345" spans="1:9" x14ac:dyDescent="0.2">
      <c r="A1345" s="443"/>
      <c r="B1345" s="443"/>
      <c r="C1345" s="443"/>
      <c r="D1345" s="443"/>
      <c r="E1345" s="443"/>
      <c r="F1345" s="443"/>
      <c r="G1345" s="443"/>
      <c r="H1345" s="443"/>
      <c r="I1345" s="443"/>
    </row>
    <row r="1346" spans="1:9" x14ac:dyDescent="0.2">
      <c r="A1346" s="443"/>
      <c r="B1346" s="443"/>
      <c r="C1346" s="443"/>
      <c r="D1346" s="443"/>
      <c r="E1346" s="443"/>
      <c r="F1346" s="443"/>
      <c r="G1346" s="443"/>
      <c r="H1346" s="443"/>
      <c r="I1346" s="443"/>
    </row>
    <row r="1347" spans="1:9" x14ac:dyDescent="0.2">
      <c r="A1347" s="443"/>
      <c r="B1347" s="443"/>
      <c r="C1347" s="443"/>
      <c r="D1347" s="443"/>
      <c r="E1347" s="443"/>
      <c r="F1347" s="443"/>
      <c r="G1347" s="443"/>
      <c r="H1347" s="443"/>
      <c r="I1347" s="443"/>
    </row>
    <row r="1348" spans="1:9" x14ac:dyDescent="0.2">
      <c r="A1348" s="443"/>
      <c r="B1348" s="443"/>
      <c r="C1348" s="443"/>
      <c r="D1348" s="443"/>
      <c r="E1348" s="443"/>
      <c r="F1348" s="443"/>
      <c r="G1348" s="443"/>
      <c r="H1348" s="443"/>
      <c r="I1348" s="443"/>
    </row>
    <row r="1349" spans="1:9" x14ac:dyDescent="0.2">
      <c r="A1349" s="443"/>
      <c r="B1349" s="443"/>
      <c r="C1349" s="443"/>
      <c r="D1349" s="443"/>
      <c r="E1349" s="443"/>
      <c r="F1349" s="443"/>
      <c r="G1349" s="443"/>
      <c r="H1349" s="443"/>
      <c r="I1349" s="443"/>
    </row>
    <row r="1350" spans="1:9" x14ac:dyDescent="0.2">
      <c r="A1350" s="443"/>
      <c r="B1350" s="443"/>
      <c r="C1350" s="443"/>
      <c r="D1350" s="443"/>
      <c r="E1350" s="443"/>
      <c r="F1350" s="443"/>
      <c r="G1350" s="443"/>
      <c r="H1350" s="443"/>
      <c r="I1350" s="443"/>
    </row>
    <row r="1351" spans="1:9" x14ac:dyDescent="0.2">
      <c r="A1351" s="443"/>
      <c r="B1351" s="443"/>
      <c r="C1351" s="443"/>
      <c r="D1351" s="443"/>
      <c r="E1351" s="443"/>
      <c r="F1351" s="443"/>
      <c r="G1351" s="443"/>
      <c r="H1351" s="443"/>
      <c r="I1351" s="443"/>
    </row>
    <row r="1352" spans="1:9" x14ac:dyDescent="0.2">
      <c r="A1352" s="443"/>
      <c r="B1352" s="443"/>
      <c r="C1352" s="443"/>
      <c r="D1352" s="443"/>
      <c r="E1352" s="443"/>
      <c r="F1352" s="443"/>
      <c r="G1352" s="443"/>
      <c r="H1352" s="443"/>
      <c r="I1352" s="443"/>
    </row>
    <row r="1353" spans="1:9" x14ac:dyDescent="0.2">
      <c r="A1353" s="443"/>
      <c r="B1353" s="443"/>
      <c r="C1353" s="443"/>
      <c r="D1353" s="443"/>
      <c r="E1353" s="443"/>
      <c r="F1353" s="443"/>
      <c r="G1353" s="443"/>
      <c r="H1353" s="443"/>
      <c r="I1353" s="443"/>
    </row>
    <row r="1354" spans="1:9" x14ac:dyDescent="0.2">
      <c r="A1354" s="443"/>
      <c r="B1354" s="443"/>
      <c r="C1354" s="443"/>
      <c r="D1354" s="443"/>
      <c r="E1354" s="443"/>
      <c r="F1354" s="443"/>
      <c r="G1354" s="443"/>
      <c r="H1354" s="443"/>
      <c r="I1354" s="443"/>
    </row>
    <row r="1355" spans="1:9" x14ac:dyDescent="0.2">
      <c r="A1355" s="443"/>
      <c r="B1355" s="443"/>
      <c r="C1355" s="443"/>
      <c r="D1355" s="443"/>
      <c r="E1355" s="443"/>
      <c r="F1355" s="443"/>
      <c r="G1355" s="443"/>
      <c r="H1355" s="443"/>
      <c r="I1355" s="443"/>
    </row>
    <row r="1356" spans="1:9" x14ac:dyDescent="0.2">
      <c r="A1356" s="443"/>
      <c r="B1356" s="443"/>
      <c r="C1356" s="443"/>
      <c r="D1356" s="443"/>
      <c r="E1356" s="443"/>
      <c r="F1356" s="443"/>
      <c r="G1356" s="443"/>
      <c r="H1356" s="443"/>
      <c r="I1356" s="443"/>
    </row>
    <row r="1357" spans="1:9" x14ac:dyDescent="0.2">
      <c r="A1357" s="443"/>
      <c r="B1357" s="443"/>
      <c r="C1357" s="443"/>
      <c r="D1357" s="443"/>
      <c r="E1357" s="443"/>
      <c r="F1357" s="443"/>
      <c r="G1357" s="443"/>
      <c r="H1357" s="443"/>
      <c r="I1357" s="443"/>
    </row>
    <row r="1358" spans="1:9" x14ac:dyDescent="0.2">
      <c r="A1358" s="443"/>
      <c r="B1358" s="443"/>
      <c r="C1358" s="443"/>
      <c r="D1358" s="443"/>
      <c r="E1358" s="443"/>
      <c r="F1358" s="443"/>
      <c r="G1358" s="443"/>
      <c r="H1358" s="443"/>
      <c r="I1358" s="443"/>
    </row>
    <row r="1359" spans="1:9" x14ac:dyDescent="0.2">
      <c r="A1359" s="443"/>
      <c r="B1359" s="443"/>
      <c r="C1359" s="443"/>
      <c r="D1359" s="443"/>
      <c r="E1359" s="443"/>
      <c r="F1359" s="443"/>
      <c r="G1359" s="443"/>
      <c r="H1359" s="443"/>
      <c r="I1359" s="443"/>
    </row>
    <row r="1360" spans="1:9" x14ac:dyDescent="0.2">
      <c r="A1360" s="443"/>
      <c r="B1360" s="443"/>
      <c r="C1360" s="443"/>
      <c r="D1360" s="443"/>
      <c r="E1360" s="443"/>
      <c r="F1360" s="443"/>
      <c r="G1360" s="443"/>
      <c r="H1360" s="443"/>
      <c r="I1360" s="443"/>
    </row>
    <row r="1361" spans="1:9" x14ac:dyDescent="0.2">
      <c r="A1361" s="443"/>
      <c r="B1361" s="443"/>
      <c r="C1361" s="443"/>
      <c r="D1361" s="443"/>
      <c r="E1361" s="443"/>
      <c r="F1361" s="443"/>
      <c r="G1361" s="443"/>
      <c r="H1361" s="443"/>
      <c r="I1361" s="443"/>
    </row>
    <row r="1362" spans="1:9" x14ac:dyDescent="0.2">
      <c r="A1362" s="443"/>
      <c r="B1362" s="443"/>
      <c r="C1362" s="443"/>
      <c r="D1362" s="443"/>
      <c r="E1362" s="443"/>
      <c r="F1362" s="443"/>
      <c r="G1362" s="443"/>
      <c r="H1362" s="443"/>
      <c r="I1362" s="443"/>
    </row>
    <row r="1363" spans="1:9" x14ac:dyDescent="0.2">
      <c r="A1363" s="443"/>
      <c r="B1363" s="443"/>
      <c r="C1363" s="443"/>
      <c r="D1363" s="443"/>
      <c r="E1363" s="443"/>
      <c r="F1363" s="443"/>
      <c r="G1363" s="443"/>
      <c r="H1363" s="443"/>
      <c r="I1363" s="443"/>
    </row>
    <row r="1364" spans="1:9" x14ac:dyDescent="0.2">
      <c r="A1364" s="443"/>
      <c r="B1364" s="443"/>
      <c r="C1364" s="443"/>
      <c r="D1364" s="443"/>
      <c r="E1364" s="443"/>
      <c r="F1364" s="443"/>
      <c r="G1364" s="443"/>
      <c r="H1364" s="443"/>
      <c r="I1364" s="443"/>
    </row>
    <row r="1365" spans="1:9" x14ac:dyDescent="0.2">
      <c r="A1365" s="443"/>
      <c r="B1365" s="443"/>
      <c r="C1365" s="443"/>
      <c r="D1365" s="443"/>
      <c r="E1365" s="443"/>
      <c r="F1365" s="443"/>
      <c r="G1365" s="443"/>
      <c r="H1365" s="443"/>
      <c r="I1365" s="443"/>
    </row>
    <row r="1366" spans="1:9" x14ac:dyDescent="0.2">
      <c r="A1366" s="443"/>
      <c r="B1366" s="443"/>
      <c r="C1366" s="443"/>
      <c r="D1366" s="443"/>
      <c r="E1366" s="443"/>
      <c r="F1366" s="443"/>
      <c r="G1366" s="443"/>
      <c r="H1366" s="443"/>
      <c r="I1366" s="443"/>
    </row>
    <row r="1367" spans="1:9" x14ac:dyDescent="0.2">
      <c r="A1367" s="443"/>
      <c r="B1367" s="443"/>
      <c r="C1367" s="443"/>
      <c r="D1367" s="443"/>
      <c r="E1367" s="443"/>
      <c r="F1367" s="443"/>
      <c r="G1367" s="443"/>
      <c r="H1367" s="443"/>
      <c r="I1367" s="443"/>
    </row>
    <row r="1368" spans="1:9" x14ac:dyDescent="0.2">
      <c r="A1368" s="443"/>
      <c r="B1368" s="443"/>
      <c r="C1368" s="443"/>
      <c r="D1368" s="443"/>
      <c r="E1368" s="443"/>
      <c r="F1368" s="443"/>
      <c r="G1368" s="443"/>
      <c r="H1368" s="443"/>
      <c r="I1368" s="443"/>
    </row>
    <row r="1369" spans="1:9" x14ac:dyDescent="0.2">
      <c r="A1369" s="443"/>
      <c r="B1369" s="443"/>
      <c r="C1369" s="443"/>
      <c r="D1369" s="443"/>
      <c r="E1369" s="443"/>
      <c r="F1369" s="443"/>
      <c r="G1369" s="443"/>
      <c r="H1369" s="443"/>
      <c r="I1369" s="443"/>
    </row>
    <row r="1370" spans="1:9" x14ac:dyDescent="0.2">
      <c r="A1370" s="443"/>
      <c r="B1370" s="443"/>
      <c r="C1370" s="443"/>
      <c r="D1370" s="443"/>
      <c r="E1370" s="443"/>
      <c r="F1370" s="443"/>
      <c r="G1370" s="443"/>
      <c r="H1370" s="443"/>
      <c r="I1370" s="443"/>
    </row>
    <row r="1371" spans="1:9" x14ac:dyDescent="0.2">
      <c r="A1371" s="443"/>
      <c r="B1371" s="443"/>
      <c r="C1371" s="443"/>
      <c r="D1371" s="443"/>
      <c r="E1371" s="443"/>
      <c r="F1371" s="443"/>
      <c r="G1371" s="443"/>
      <c r="H1371" s="443"/>
      <c r="I1371" s="443"/>
    </row>
    <row r="1372" spans="1:9" x14ac:dyDescent="0.2">
      <c r="A1372" s="443"/>
      <c r="B1372" s="443"/>
      <c r="C1372" s="443"/>
      <c r="D1372" s="443"/>
      <c r="E1372" s="443"/>
      <c r="F1372" s="443"/>
      <c r="G1372" s="443"/>
      <c r="H1372" s="443"/>
      <c r="I1372" s="443"/>
    </row>
    <row r="1373" spans="1:9" x14ac:dyDescent="0.2">
      <c r="A1373" s="443"/>
      <c r="B1373" s="443"/>
      <c r="C1373" s="443"/>
      <c r="D1373" s="443"/>
      <c r="E1373" s="443"/>
      <c r="F1373" s="443"/>
      <c r="G1373" s="443"/>
      <c r="H1373" s="443"/>
      <c r="I1373" s="443"/>
    </row>
    <row r="1374" spans="1:9" x14ac:dyDescent="0.2">
      <c r="A1374" s="443"/>
      <c r="B1374" s="443"/>
      <c r="C1374" s="443"/>
      <c r="D1374" s="443"/>
      <c r="E1374" s="443"/>
      <c r="F1374" s="443"/>
      <c r="G1374" s="443"/>
      <c r="H1374" s="443"/>
      <c r="I1374" s="443"/>
    </row>
    <row r="1375" spans="1:9" x14ac:dyDescent="0.2">
      <c r="A1375" s="443"/>
      <c r="B1375" s="443"/>
      <c r="C1375" s="443"/>
      <c r="D1375" s="443"/>
      <c r="E1375" s="443"/>
      <c r="F1375" s="443"/>
      <c r="G1375" s="443"/>
      <c r="H1375" s="443"/>
      <c r="I1375" s="443"/>
    </row>
    <row r="1376" spans="1:9" x14ac:dyDescent="0.2">
      <c r="A1376" s="443"/>
      <c r="B1376" s="443"/>
      <c r="C1376" s="443"/>
      <c r="D1376" s="443"/>
      <c r="E1376" s="443"/>
      <c r="F1376" s="443"/>
      <c r="G1376" s="443"/>
      <c r="H1376" s="443"/>
      <c r="I1376" s="443"/>
    </row>
    <row r="1377" spans="1:9" x14ac:dyDescent="0.2">
      <c r="A1377" s="443"/>
      <c r="B1377" s="443"/>
      <c r="C1377" s="443"/>
      <c r="D1377" s="443"/>
      <c r="E1377" s="443"/>
      <c r="F1377" s="443"/>
      <c r="G1377" s="443"/>
      <c r="H1377" s="443"/>
      <c r="I1377" s="443"/>
    </row>
    <row r="1378" spans="1:9" x14ac:dyDescent="0.2">
      <c r="A1378" s="443"/>
      <c r="B1378" s="443"/>
      <c r="C1378" s="443"/>
      <c r="D1378" s="443"/>
      <c r="E1378" s="443"/>
      <c r="F1378" s="443"/>
      <c r="G1378" s="443"/>
      <c r="H1378" s="443"/>
      <c r="I1378" s="443"/>
    </row>
    <row r="1379" spans="1:9" x14ac:dyDescent="0.2">
      <c r="A1379" s="443"/>
      <c r="B1379" s="443"/>
      <c r="C1379" s="443"/>
      <c r="D1379" s="443"/>
      <c r="E1379" s="443"/>
      <c r="F1379" s="443"/>
      <c r="G1379" s="443"/>
      <c r="H1379" s="443"/>
      <c r="I1379" s="443"/>
    </row>
    <row r="1380" spans="1:9" x14ac:dyDescent="0.2">
      <c r="A1380" s="443"/>
      <c r="B1380" s="443"/>
      <c r="C1380" s="443"/>
      <c r="D1380" s="443"/>
      <c r="E1380" s="443"/>
      <c r="F1380" s="443"/>
      <c r="G1380" s="443"/>
      <c r="H1380" s="443"/>
      <c r="I1380" s="443"/>
    </row>
    <row r="1381" spans="1:9" x14ac:dyDescent="0.2">
      <c r="A1381" s="443"/>
      <c r="B1381" s="443"/>
      <c r="C1381" s="443"/>
      <c r="D1381" s="443"/>
      <c r="E1381" s="443"/>
      <c r="F1381" s="443"/>
      <c r="G1381" s="443"/>
      <c r="H1381" s="443"/>
      <c r="I1381" s="443"/>
    </row>
    <row r="1382" spans="1:9" x14ac:dyDescent="0.2">
      <c r="A1382" s="443"/>
      <c r="B1382" s="443"/>
      <c r="C1382" s="443"/>
      <c r="D1382" s="443"/>
      <c r="E1382" s="443"/>
      <c r="F1382" s="443"/>
      <c r="G1382" s="443"/>
      <c r="H1382" s="443"/>
      <c r="I1382" s="443"/>
    </row>
    <row r="1383" spans="1:9" x14ac:dyDescent="0.2">
      <c r="A1383" s="443"/>
      <c r="B1383" s="443"/>
      <c r="C1383" s="443"/>
      <c r="D1383" s="443"/>
      <c r="E1383" s="443"/>
      <c r="F1383" s="443"/>
      <c r="G1383" s="443"/>
      <c r="H1383" s="443"/>
      <c r="I1383" s="443"/>
    </row>
    <row r="1384" spans="1:9" x14ac:dyDescent="0.2">
      <c r="A1384" s="443"/>
      <c r="B1384" s="443"/>
      <c r="C1384" s="443"/>
      <c r="D1384" s="443"/>
      <c r="E1384" s="443"/>
      <c r="F1384" s="443"/>
      <c r="G1384" s="443"/>
      <c r="H1384" s="443"/>
      <c r="I1384" s="443"/>
    </row>
    <row r="1385" spans="1:9" x14ac:dyDescent="0.2">
      <c r="A1385" s="443"/>
      <c r="B1385" s="443"/>
      <c r="C1385" s="443"/>
      <c r="D1385" s="443"/>
      <c r="E1385" s="443"/>
      <c r="F1385" s="443"/>
      <c r="G1385" s="443"/>
      <c r="H1385" s="443"/>
      <c r="I1385" s="443"/>
    </row>
    <row r="1386" spans="1:9" x14ac:dyDescent="0.2">
      <c r="A1386" s="443"/>
      <c r="B1386" s="443"/>
      <c r="C1386" s="443"/>
      <c r="D1386" s="443"/>
      <c r="E1386" s="443"/>
      <c r="F1386" s="443"/>
      <c r="G1386" s="443"/>
      <c r="H1386" s="443"/>
      <c r="I1386" s="443"/>
    </row>
    <row r="1387" spans="1:9" x14ac:dyDescent="0.2">
      <c r="A1387" s="443"/>
      <c r="B1387" s="443"/>
      <c r="C1387" s="443"/>
      <c r="D1387" s="443"/>
      <c r="E1387" s="443"/>
      <c r="F1387" s="443"/>
      <c r="G1387" s="443"/>
      <c r="H1387" s="443"/>
      <c r="I1387" s="443"/>
    </row>
    <row r="1388" spans="1:9" x14ac:dyDescent="0.2">
      <c r="A1388" s="443"/>
      <c r="B1388" s="443"/>
      <c r="C1388" s="443"/>
      <c r="D1388" s="443"/>
      <c r="E1388" s="443"/>
      <c r="F1388" s="443"/>
      <c r="G1388" s="443"/>
      <c r="H1388" s="443"/>
      <c r="I1388" s="443"/>
    </row>
    <row r="1389" spans="1:9" x14ac:dyDescent="0.2">
      <c r="A1389" s="443"/>
      <c r="B1389" s="443"/>
      <c r="C1389" s="443"/>
      <c r="D1389" s="443"/>
      <c r="E1389" s="443"/>
      <c r="F1389" s="443"/>
      <c r="G1389" s="443"/>
      <c r="H1389" s="443"/>
      <c r="I1389" s="443"/>
    </row>
    <row r="1390" spans="1:9" x14ac:dyDescent="0.2">
      <c r="A1390" s="443"/>
      <c r="B1390" s="443"/>
      <c r="C1390" s="443"/>
      <c r="D1390" s="443"/>
      <c r="E1390" s="443"/>
      <c r="F1390" s="443"/>
      <c r="G1390" s="443"/>
      <c r="H1390" s="443"/>
      <c r="I1390" s="443"/>
    </row>
    <row r="1391" spans="1:9" x14ac:dyDescent="0.2">
      <c r="A1391" s="443"/>
      <c r="B1391" s="443"/>
      <c r="C1391" s="443"/>
      <c r="D1391" s="443"/>
      <c r="E1391" s="443"/>
      <c r="F1391" s="443"/>
      <c r="G1391" s="443"/>
      <c r="H1391" s="443"/>
      <c r="I1391" s="443"/>
    </row>
    <row r="1392" spans="1:9" x14ac:dyDescent="0.2">
      <c r="A1392" s="443"/>
      <c r="B1392" s="443"/>
      <c r="C1392" s="443"/>
      <c r="D1392" s="443"/>
      <c r="E1392" s="443"/>
      <c r="F1392" s="443"/>
      <c r="G1392" s="443"/>
      <c r="H1392" s="443"/>
      <c r="I1392" s="443"/>
    </row>
    <row r="1393" spans="1:9" x14ac:dyDescent="0.2">
      <c r="A1393" s="443"/>
      <c r="B1393" s="443"/>
      <c r="C1393" s="443"/>
      <c r="D1393" s="443"/>
      <c r="E1393" s="443"/>
      <c r="F1393" s="443"/>
      <c r="G1393" s="443"/>
      <c r="H1393" s="443"/>
      <c r="I1393" s="443"/>
    </row>
    <row r="1394" spans="1:9" x14ac:dyDescent="0.2">
      <c r="A1394" s="443"/>
      <c r="B1394" s="443"/>
      <c r="C1394" s="443"/>
      <c r="D1394" s="443"/>
      <c r="E1394" s="443"/>
      <c r="F1394" s="443"/>
      <c r="G1394" s="443"/>
      <c r="H1394" s="443"/>
      <c r="I1394" s="443"/>
    </row>
    <row r="1395" spans="1:9" x14ac:dyDescent="0.2">
      <c r="A1395" s="443"/>
      <c r="B1395" s="443"/>
      <c r="C1395" s="443"/>
      <c r="D1395" s="443"/>
      <c r="E1395" s="443"/>
      <c r="F1395" s="443"/>
      <c r="G1395" s="443"/>
      <c r="H1395" s="443"/>
      <c r="I1395" s="443"/>
    </row>
    <row r="1396" spans="1:9" x14ac:dyDescent="0.2">
      <c r="A1396" s="443"/>
      <c r="B1396" s="443"/>
      <c r="C1396" s="443"/>
      <c r="D1396" s="443"/>
      <c r="E1396" s="443"/>
      <c r="F1396" s="443"/>
      <c r="G1396" s="443"/>
      <c r="H1396" s="443"/>
      <c r="I1396" s="443"/>
    </row>
    <row r="1397" spans="1:9" x14ac:dyDescent="0.2">
      <c r="A1397" s="443"/>
      <c r="B1397" s="443"/>
      <c r="C1397" s="443"/>
      <c r="D1397" s="443"/>
      <c r="E1397" s="443"/>
      <c r="F1397" s="443"/>
      <c r="G1397" s="443"/>
      <c r="H1397" s="443"/>
      <c r="I1397" s="443"/>
    </row>
    <row r="1398" spans="1:9" x14ac:dyDescent="0.2">
      <c r="A1398" s="443"/>
      <c r="B1398" s="443"/>
      <c r="C1398" s="443"/>
      <c r="D1398" s="443"/>
      <c r="E1398" s="443"/>
      <c r="F1398" s="443"/>
      <c r="G1398" s="443"/>
      <c r="H1398" s="443"/>
      <c r="I1398" s="443"/>
    </row>
    <row r="1399" spans="1:9" x14ac:dyDescent="0.2">
      <c r="A1399" s="443"/>
      <c r="B1399" s="443"/>
      <c r="C1399" s="443"/>
      <c r="D1399" s="443"/>
      <c r="E1399" s="443"/>
      <c r="F1399" s="443"/>
      <c r="G1399" s="443"/>
      <c r="H1399" s="443"/>
      <c r="I1399" s="443"/>
    </row>
    <row r="1400" spans="1:9" x14ac:dyDescent="0.2">
      <c r="A1400" s="443"/>
      <c r="B1400" s="443"/>
      <c r="C1400" s="443"/>
      <c r="D1400" s="443"/>
      <c r="E1400" s="443"/>
      <c r="F1400" s="443"/>
      <c r="G1400" s="443"/>
      <c r="H1400" s="443"/>
      <c r="I1400" s="443"/>
    </row>
    <row r="1401" spans="1:9" x14ac:dyDescent="0.2">
      <c r="A1401" s="443"/>
      <c r="B1401" s="443"/>
      <c r="C1401" s="443"/>
      <c r="D1401" s="443"/>
      <c r="E1401" s="443"/>
      <c r="F1401" s="443"/>
      <c r="G1401" s="443"/>
      <c r="H1401" s="443"/>
      <c r="I1401" s="443"/>
    </row>
    <row r="1402" spans="1:9" x14ac:dyDescent="0.2">
      <c r="A1402" s="443"/>
      <c r="B1402" s="443"/>
      <c r="C1402" s="443"/>
      <c r="D1402" s="443"/>
      <c r="E1402" s="443"/>
      <c r="F1402" s="443"/>
      <c r="G1402" s="443"/>
      <c r="H1402" s="443"/>
      <c r="I1402" s="443"/>
    </row>
    <row r="1403" spans="1:9" x14ac:dyDescent="0.2">
      <c r="A1403" s="443"/>
      <c r="B1403" s="443"/>
      <c r="C1403" s="443"/>
      <c r="D1403" s="443"/>
      <c r="E1403" s="443"/>
      <c r="F1403" s="443"/>
      <c r="G1403" s="443"/>
      <c r="H1403" s="443"/>
      <c r="I1403" s="443"/>
    </row>
    <row r="1404" spans="1:9" x14ac:dyDescent="0.2">
      <c r="A1404" s="443"/>
      <c r="B1404" s="443"/>
      <c r="C1404" s="443"/>
      <c r="D1404" s="443"/>
      <c r="E1404" s="443"/>
      <c r="F1404" s="443"/>
      <c r="G1404" s="443"/>
      <c r="H1404" s="443"/>
      <c r="I1404" s="443"/>
    </row>
    <row r="1405" spans="1:9" x14ac:dyDescent="0.2">
      <c r="A1405" s="443"/>
      <c r="B1405" s="443"/>
      <c r="C1405" s="443"/>
      <c r="D1405" s="443"/>
      <c r="E1405" s="443"/>
      <c r="F1405" s="443"/>
      <c r="G1405" s="443"/>
      <c r="H1405" s="443"/>
      <c r="I1405" s="443"/>
    </row>
    <row r="1406" spans="1:9" x14ac:dyDescent="0.2">
      <c r="A1406" s="443"/>
      <c r="B1406" s="443"/>
      <c r="C1406" s="443"/>
      <c r="D1406" s="443"/>
      <c r="E1406" s="443"/>
      <c r="F1406" s="443"/>
      <c r="G1406" s="443"/>
      <c r="H1406" s="443"/>
      <c r="I1406" s="443"/>
    </row>
    <row r="1407" spans="1:9" x14ac:dyDescent="0.2">
      <c r="A1407" s="443"/>
      <c r="B1407" s="443"/>
      <c r="C1407" s="443"/>
      <c r="D1407" s="443"/>
      <c r="E1407" s="443"/>
      <c r="F1407" s="443"/>
      <c r="G1407" s="443"/>
      <c r="H1407" s="443"/>
      <c r="I1407" s="443"/>
    </row>
    <row r="1408" spans="1:9" x14ac:dyDescent="0.2">
      <c r="A1408" s="443"/>
      <c r="B1408" s="443"/>
      <c r="C1408" s="443"/>
      <c r="D1408" s="443"/>
      <c r="E1408" s="443"/>
      <c r="F1408" s="443"/>
      <c r="G1408" s="443"/>
      <c r="H1408" s="443"/>
      <c r="I1408" s="443"/>
    </row>
    <row r="1409" spans="1:9" x14ac:dyDescent="0.2">
      <c r="A1409" s="443"/>
      <c r="B1409" s="443"/>
      <c r="C1409" s="443"/>
      <c r="D1409" s="443"/>
      <c r="E1409" s="443"/>
      <c r="F1409" s="443"/>
      <c r="G1409" s="443"/>
      <c r="H1409" s="443"/>
      <c r="I1409" s="443"/>
    </row>
    <row r="1410" spans="1:9" x14ac:dyDescent="0.2">
      <c r="A1410" s="443"/>
      <c r="B1410" s="443"/>
      <c r="C1410" s="443"/>
      <c r="D1410" s="443"/>
      <c r="E1410" s="443"/>
      <c r="F1410" s="443"/>
      <c r="G1410" s="443"/>
      <c r="H1410" s="443"/>
      <c r="I1410" s="443"/>
    </row>
    <row r="1411" spans="1:9" x14ac:dyDescent="0.2">
      <c r="A1411" s="443"/>
      <c r="B1411" s="443"/>
      <c r="C1411" s="443"/>
      <c r="D1411" s="443"/>
      <c r="E1411" s="443"/>
      <c r="F1411" s="443"/>
      <c r="G1411" s="443"/>
      <c r="H1411" s="443"/>
      <c r="I1411" s="443"/>
    </row>
    <row r="1412" spans="1:9" x14ac:dyDescent="0.2">
      <c r="A1412" s="443"/>
      <c r="B1412" s="443"/>
      <c r="C1412" s="443"/>
      <c r="D1412" s="443"/>
      <c r="E1412" s="443"/>
      <c r="F1412" s="443"/>
      <c r="G1412" s="443"/>
      <c r="H1412" s="443"/>
      <c r="I1412" s="443"/>
    </row>
    <row r="1413" spans="1:9" x14ac:dyDescent="0.2">
      <c r="A1413" s="443"/>
      <c r="B1413" s="443"/>
      <c r="C1413" s="443"/>
      <c r="D1413" s="443"/>
      <c r="E1413" s="443"/>
      <c r="F1413" s="443"/>
      <c r="G1413" s="443"/>
      <c r="H1413" s="443"/>
      <c r="I1413" s="443"/>
    </row>
    <row r="1414" spans="1:9" x14ac:dyDescent="0.2">
      <c r="A1414" s="443"/>
      <c r="B1414" s="443"/>
      <c r="C1414" s="443"/>
      <c r="D1414" s="443"/>
      <c r="E1414" s="443"/>
      <c r="F1414" s="443"/>
      <c r="G1414" s="443"/>
      <c r="H1414" s="443"/>
      <c r="I1414" s="443"/>
    </row>
    <row r="1415" spans="1:9" x14ac:dyDescent="0.2">
      <c r="A1415" s="443"/>
      <c r="B1415" s="443"/>
      <c r="C1415" s="443"/>
      <c r="D1415" s="443"/>
      <c r="E1415" s="443"/>
      <c r="F1415" s="443"/>
      <c r="G1415" s="443"/>
      <c r="H1415" s="443"/>
      <c r="I1415" s="443"/>
    </row>
    <row r="1416" spans="1:9" x14ac:dyDescent="0.2">
      <c r="A1416" s="443"/>
      <c r="B1416" s="443"/>
      <c r="C1416" s="443"/>
      <c r="D1416" s="443"/>
      <c r="E1416" s="443"/>
      <c r="F1416" s="443"/>
      <c r="G1416" s="443"/>
      <c r="H1416" s="443"/>
      <c r="I1416" s="443"/>
    </row>
    <row r="1417" spans="1:9" x14ac:dyDescent="0.2">
      <c r="A1417" s="443"/>
      <c r="B1417" s="443"/>
      <c r="C1417" s="443"/>
      <c r="D1417" s="443"/>
      <c r="E1417" s="443"/>
      <c r="F1417" s="443"/>
      <c r="G1417" s="443"/>
      <c r="H1417" s="443"/>
      <c r="I1417" s="443"/>
    </row>
    <row r="1418" spans="1:9" x14ac:dyDescent="0.2">
      <c r="A1418" s="443"/>
      <c r="B1418" s="443"/>
      <c r="C1418" s="443"/>
      <c r="D1418" s="443"/>
      <c r="E1418" s="443"/>
      <c r="F1418" s="443"/>
      <c r="G1418" s="443"/>
      <c r="H1418" s="443"/>
      <c r="I1418" s="443"/>
    </row>
    <row r="1419" spans="1:9" x14ac:dyDescent="0.2">
      <c r="A1419" s="443"/>
      <c r="B1419" s="443"/>
      <c r="C1419" s="443"/>
      <c r="D1419" s="443"/>
      <c r="E1419" s="443"/>
      <c r="F1419" s="443"/>
      <c r="G1419" s="443"/>
      <c r="H1419" s="443"/>
      <c r="I1419" s="443"/>
    </row>
    <row r="1420" spans="1:9" x14ac:dyDescent="0.2">
      <c r="A1420" s="443"/>
      <c r="B1420" s="443"/>
      <c r="C1420" s="443"/>
      <c r="D1420" s="443"/>
      <c r="E1420" s="443"/>
      <c r="F1420" s="443"/>
      <c r="G1420" s="443"/>
      <c r="H1420" s="443"/>
      <c r="I1420" s="443"/>
    </row>
    <row r="1421" spans="1:9" x14ac:dyDescent="0.2">
      <c r="A1421" s="443"/>
      <c r="B1421" s="443"/>
      <c r="C1421" s="443"/>
      <c r="D1421" s="443"/>
      <c r="E1421" s="443"/>
      <c r="F1421" s="443"/>
      <c r="G1421" s="443"/>
      <c r="H1421" s="443"/>
      <c r="I1421" s="443"/>
    </row>
    <row r="1422" spans="1:9" x14ac:dyDescent="0.2">
      <c r="A1422" s="443"/>
      <c r="B1422" s="443"/>
      <c r="C1422" s="443"/>
      <c r="D1422" s="443"/>
      <c r="E1422" s="443"/>
      <c r="F1422" s="443"/>
      <c r="G1422" s="443"/>
      <c r="H1422" s="443"/>
      <c r="I1422" s="443"/>
    </row>
    <row r="1423" spans="1:9" x14ac:dyDescent="0.2">
      <c r="A1423" s="443"/>
      <c r="B1423" s="443"/>
      <c r="C1423" s="443"/>
      <c r="D1423" s="443"/>
      <c r="E1423" s="443"/>
      <c r="F1423" s="443"/>
      <c r="G1423" s="443"/>
      <c r="H1423" s="443"/>
      <c r="I1423" s="443"/>
    </row>
    <row r="1424" spans="1:9" x14ac:dyDescent="0.2">
      <c r="A1424" s="443"/>
      <c r="B1424" s="443"/>
      <c r="C1424" s="443"/>
      <c r="D1424" s="443"/>
      <c r="E1424" s="443"/>
      <c r="F1424" s="443"/>
      <c r="G1424" s="443"/>
      <c r="H1424" s="443"/>
      <c r="I1424" s="443"/>
    </row>
    <row r="1425" spans="1:9" x14ac:dyDescent="0.2">
      <c r="A1425" s="443"/>
      <c r="B1425" s="443"/>
      <c r="C1425" s="443"/>
      <c r="D1425" s="443"/>
      <c r="E1425" s="443"/>
      <c r="F1425" s="443"/>
      <c r="G1425" s="443"/>
      <c r="H1425" s="443"/>
      <c r="I1425" s="443"/>
    </row>
    <row r="1426" spans="1:9" x14ac:dyDescent="0.2">
      <c r="A1426" s="443"/>
      <c r="B1426" s="443"/>
      <c r="C1426" s="443"/>
      <c r="D1426" s="443"/>
      <c r="E1426" s="443"/>
      <c r="F1426" s="443"/>
      <c r="G1426" s="443"/>
      <c r="H1426" s="443"/>
      <c r="I1426" s="443"/>
    </row>
    <row r="1427" spans="1:9" x14ac:dyDescent="0.2">
      <c r="A1427" s="443"/>
      <c r="B1427" s="443"/>
      <c r="C1427" s="443"/>
      <c r="D1427" s="443"/>
      <c r="E1427" s="443"/>
      <c r="F1427" s="443"/>
      <c r="G1427" s="443"/>
      <c r="H1427" s="443"/>
      <c r="I1427" s="443"/>
    </row>
    <row r="1428" spans="1:9" x14ac:dyDescent="0.2">
      <c r="A1428" s="443"/>
      <c r="B1428" s="443"/>
      <c r="C1428" s="443"/>
      <c r="D1428" s="443"/>
      <c r="E1428" s="443"/>
      <c r="F1428" s="443"/>
      <c r="G1428" s="443"/>
      <c r="H1428" s="443"/>
      <c r="I1428" s="443"/>
    </row>
    <row r="1429" spans="1:9" x14ac:dyDescent="0.2">
      <c r="A1429" s="443"/>
      <c r="B1429" s="443"/>
      <c r="C1429" s="443"/>
      <c r="D1429" s="443"/>
      <c r="E1429" s="443"/>
      <c r="F1429" s="443"/>
      <c r="G1429" s="443"/>
      <c r="H1429" s="443"/>
      <c r="I1429" s="443"/>
    </row>
    <row r="1430" spans="1:9" x14ac:dyDescent="0.2">
      <c r="A1430" s="443"/>
      <c r="B1430" s="443"/>
      <c r="C1430" s="443"/>
      <c r="D1430" s="443"/>
      <c r="E1430" s="443"/>
      <c r="F1430" s="443"/>
      <c r="G1430" s="443"/>
      <c r="H1430" s="443"/>
      <c r="I1430" s="443"/>
    </row>
    <row r="1431" spans="1:9" x14ac:dyDescent="0.2">
      <c r="A1431" s="443"/>
      <c r="B1431" s="443"/>
      <c r="C1431" s="443"/>
      <c r="D1431" s="443"/>
      <c r="E1431" s="443"/>
      <c r="F1431" s="443"/>
      <c r="G1431" s="443"/>
      <c r="H1431" s="443"/>
      <c r="I1431" s="443"/>
    </row>
    <row r="1432" spans="1:9" x14ac:dyDescent="0.2">
      <c r="A1432" s="443"/>
      <c r="B1432" s="443"/>
      <c r="C1432" s="443"/>
      <c r="D1432" s="443"/>
      <c r="E1432" s="443"/>
      <c r="F1432" s="443"/>
      <c r="G1432" s="443"/>
      <c r="H1432" s="443"/>
      <c r="I1432" s="443"/>
    </row>
    <row r="1433" spans="1:9" x14ac:dyDescent="0.2">
      <c r="A1433" s="443"/>
      <c r="B1433" s="443"/>
      <c r="C1433" s="443"/>
      <c r="D1433" s="443"/>
      <c r="E1433" s="443"/>
      <c r="F1433" s="443"/>
      <c r="G1433" s="443"/>
      <c r="H1433" s="443"/>
      <c r="I1433" s="443"/>
    </row>
    <row r="1434" spans="1:9" x14ac:dyDescent="0.2">
      <c r="A1434" s="443"/>
      <c r="B1434" s="443"/>
      <c r="C1434" s="443"/>
      <c r="D1434" s="443"/>
      <c r="E1434" s="443"/>
      <c r="F1434" s="443"/>
      <c r="G1434" s="443"/>
      <c r="H1434" s="443"/>
      <c r="I1434" s="443"/>
    </row>
    <row r="1435" spans="1:9" x14ac:dyDescent="0.2">
      <c r="A1435" s="443"/>
      <c r="B1435" s="443"/>
      <c r="C1435" s="443"/>
      <c r="D1435" s="443"/>
      <c r="E1435" s="443"/>
      <c r="F1435" s="443"/>
      <c r="G1435" s="443"/>
      <c r="H1435" s="443"/>
      <c r="I1435" s="443"/>
    </row>
    <row r="1436" spans="1:9" x14ac:dyDescent="0.2">
      <c r="A1436" s="443"/>
      <c r="B1436" s="443"/>
      <c r="C1436" s="443"/>
      <c r="D1436" s="443"/>
      <c r="E1436" s="443"/>
      <c r="F1436" s="443"/>
      <c r="G1436" s="443"/>
      <c r="H1436" s="443"/>
      <c r="I1436" s="443"/>
    </row>
    <row r="1437" spans="1:9" x14ac:dyDescent="0.2">
      <c r="A1437" s="443"/>
      <c r="B1437" s="443"/>
      <c r="C1437" s="443"/>
      <c r="D1437" s="443"/>
      <c r="E1437" s="443"/>
      <c r="F1437" s="443"/>
      <c r="G1437" s="443"/>
      <c r="H1437" s="443"/>
      <c r="I1437" s="443"/>
    </row>
    <row r="1438" spans="1:9" x14ac:dyDescent="0.2">
      <c r="A1438" s="443"/>
      <c r="B1438" s="443"/>
      <c r="C1438" s="443"/>
      <c r="D1438" s="443"/>
      <c r="E1438" s="443"/>
      <c r="F1438" s="443"/>
      <c r="G1438" s="443"/>
      <c r="H1438" s="443"/>
      <c r="I1438" s="443"/>
    </row>
    <row r="1439" spans="1:9" x14ac:dyDescent="0.2">
      <c r="A1439" s="443"/>
      <c r="B1439" s="443"/>
      <c r="C1439" s="443"/>
      <c r="D1439" s="443"/>
      <c r="E1439" s="443"/>
      <c r="F1439" s="443"/>
      <c r="G1439" s="443"/>
      <c r="H1439" s="443"/>
      <c r="I1439" s="443"/>
    </row>
    <row r="1440" spans="1:9" x14ac:dyDescent="0.2">
      <c r="A1440" s="443"/>
      <c r="B1440" s="443"/>
      <c r="C1440" s="443"/>
      <c r="D1440" s="443"/>
      <c r="E1440" s="443"/>
      <c r="F1440" s="443"/>
      <c r="G1440" s="443"/>
      <c r="H1440" s="443"/>
      <c r="I1440" s="443"/>
    </row>
    <row r="1441" spans="1:9" x14ac:dyDescent="0.2">
      <c r="A1441" s="443"/>
      <c r="B1441" s="443"/>
      <c r="C1441" s="443"/>
      <c r="D1441" s="443"/>
      <c r="E1441" s="443"/>
      <c r="F1441" s="443"/>
      <c r="G1441" s="443"/>
      <c r="H1441" s="443"/>
      <c r="I1441" s="443"/>
    </row>
    <row r="1442" spans="1:9" x14ac:dyDescent="0.2">
      <c r="A1442" s="443"/>
      <c r="B1442" s="443"/>
      <c r="C1442" s="443"/>
      <c r="D1442" s="443"/>
      <c r="E1442" s="443"/>
      <c r="F1442" s="443"/>
      <c r="G1442" s="443"/>
      <c r="H1442" s="443"/>
      <c r="I1442" s="443"/>
    </row>
    <row r="1443" spans="1:9" x14ac:dyDescent="0.2">
      <c r="A1443" s="443"/>
      <c r="B1443" s="443"/>
      <c r="C1443" s="443"/>
      <c r="D1443" s="443"/>
      <c r="E1443" s="443"/>
      <c r="F1443" s="443"/>
      <c r="G1443" s="443"/>
      <c r="H1443" s="443"/>
      <c r="I1443" s="443"/>
    </row>
    <row r="1444" spans="1:9" x14ac:dyDescent="0.2">
      <c r="A1444" s="443"/>
      <c r="B1444" s="443"/>
      <c r="C1444" s="443"/>
      <c r="D1444" s="443"/>
      <c r="E1444" s="443"/>
      <c r="F1444" s="443"/>
      <c r="G1444" s="443"/>
      <c r="H1444" s="443"/>
      <c r="I1444" s="443"/>
    </row>
    <row r="1445" spans="1:9" x14ac:dyDescent="0.2">
      <c r="A1445" s="443"/>
      <c r="B1445" s="443"/>
      <c r="C1445" s="443"/>
      <c r="D1445" s="443"/>
      <c r="E1445" s="443"/>
      <c r="F1445" s="443"/>
      <c r="G1445" s="443"/>
      <c r="H1445" s="443"/>
      <c r="I1445" s="443"/>
    </row>
    <row r="1446" spans="1:9" x14ac:dyDescent="0.2">
      <c r="A1446" s="443"/>
      <c r="B1446" s="443"/>
      <c r="C1446" s="443"/>
      <c r="D1446" s="443"/>
      <c r="E1446" s="443"/>
      <c r="F1446" s="443"/>
      <c r="G1446" s="443"/>
      <c r="H1446" s="443"/>
      <c r="I1446" s="443"/>
    </row>
    <row r="1447" spans="1:9" x14ac:dyDescent="0.2">
      <c r="A1447" s="443"/>
      <c r="B1447" s="443"/>
      <c r="C1447" s="443"/>
      <c r="D1447" s="443"/>
      <c r="E1447" s="443"/>
      <c r="F1447" s="443"/>
      <c r="G1447" s="443"/>
      <c r="H1447" s="443"/>
      <c r="I1447" s="443"/>
    </row>
    <row r="1448" spans="1:9" x14ac:dyDescent="0.2">
      <c r="A1448" s="443"/>
      <c r="B1448" s="443"/>
      <c r="C1448" s="443"/>
      <c r="D1448" s="443"/>
      <c r="E1448" s="443"/>
      <c r="F1448" s="443"/>
      <c r="G1448" s="443"/>
      <c r="H1448" s="443"/>
      <c r="I1448" s="443"/>
    </row>
    <row r="1449" spans="1:9" x14ac:dyDescent="0.2">
      <c r="A1449" s="443"/>
      <c r="B1449" s="443"/>
      <c r="C1449" s="443"/>
      <c r="D1449" s="443"/>
      <c r="E1449" s="443"/>
      <c r="F1449" s="443"/>
      <c r="G1449" s="443"/>
      <c r="H1449" s="443"/>
      <c r="I1449" s="443"/>
    </row>
    <row r="1450" spans="1:9" x14ac:dyDescent="0.2">
      <c r="A1450" s="443"/>
      <c r="B1450" s="443"/>
      <c r="C1450" s="443"/>
      <c r="D1450" s="443"/>
      <c r="E1450" s="443"/>
      <c r="F1450" s="443"/>
      <c r="G1450" s="443"/>
      <c r="H1450" s="443"/>
      <c r="I1450" s="443"/>
    </row>
    <row r="1451" spans="1:9" x14ac:dyDescent="0.2">
      <c r="A1451" s="443"/>
      <c r="B1451" s="443"/>
      <c r="C1451" s="443"/>
      <c r="D1451" s="443"/>
      <c r="E1451" s="443"/>
      <c r="F1451" s="443"/>
      <c r="G1451" s="443"/>
      <c r="H1451" s="443"/>
      <c r="I1451" s="443"/>
    </row>
    <row r="1452" spans="1:9" x14ac:dyDescent="0.2">
      <c r="A1452" s="443"/>
      <c r="B1452" s="443"/>
      <c r="C1452" s="443"/>
      <c r="D1452" s="443"/>
      <c r="E1452" s="443"/>
      <c r="F1452" s="443"/>
      <c r="G1452" s="443"/>
      <c r="H1452" s="443"/>
      <c r="I1452" s="443"/>
    </row>
    <row r="1453" spans="1:9" x14ac:dyDescent="0.2">
      <c r="A1453" s="443"/>
      <c r="B1453" s="443"/>
      <c r="C1453" s="443"/>
      <c r="D1453" s="443"/>
      <c r="E1453" s="443"/>
      <c r="F1453" s="443"/>
      <c r="G1453" s="443"/>
      <c r="H1453" s="443"/>
      <c r="I1453" s="443"/>
    </row>
    <row r="1454" spans="1:9" x14ac:dyDescent="0.2">
      <c r="A1454" s="443"/>
      <c r="B1454" s="443"/>
      <c r="C1454" s="443"/>
      <c r="D1454" s="443"/>
      <c r="E1454" s="443"/>
      <c r="F1454" s="443"/>
      <c r="G1454" s="443"/>
      <c r="H1454" s="443"/>
      <c r="I1454" s="443"/>
    </row>
    <row r="1455" spans="1:9" x14ac:dyDescent="0.2">
      <c r="A1455" s="443"/>
      <c r="B1455" s="443"/>
      <c r="C1455" s="443"/>
      <c r="D1455" s="443"/>
      <c r="E1455" s="443"/>
      <c r="F1455" s="443"/>
      <c r="G1455" s="443"/>
      <c r="H1455" s="443"/>
      <c r="I1455" s="443"/>
    </row>
    <row r="1456" spans="1:9" x14ac:dyDescent="0.2">
      <c r="A1456" s="443"/>
      <c r="B1456" s="443"/>
      <c r="C1456" s="443"/>
      <c r="D1456" s="443"/>
      <c r="E1456" s="443"/>
      <c r="F1456" s="443"/>
      <c r="G1456" s="443"/>
      <c r="H1456" s="443"/>
      <c r="I1456" s="443"/>
    </row>
    <row r="1457" spans="1:9" x14ac:dyDescent="0.2">
      <c r="A1457" s="443"/>
      <c r="B1457" s="443"/>
      <c r="C1457" s="443"/>
      <c r="D1457" s="443"/>
      <c r="E1457" s="443"/>
      <c r="F1457" s="443"/>
      <c r="G1457" s="443"/>
      <c r="H1457" s="443"/>
      <c r="I1457" s="443"/>
    </row>
    <row r="1458" spans="1:9" x14ac:dyDescent="0.2">
      <c r="A1458" s="443"/>
      <c r="B1458" s="443"/>
      <c r="C1458" s="443"/>
      <c r="D1458" s="443"/>
      <c r="E1458" s="443"/>
      <c r="F1458" s="443"/>
      <c r="G1458" s="443"/>
      <c r="H1458" s="443"/>
      <c r="I1458" s="443"/>
    </row>
    <row r="1459" spans="1:9" x14ac:dyDescent="0.2">
      <c r="A1459" s="443"/>
      <c r="B1459" s="443"/>
      <c r="C1459" s="443"/>
      <c r="D1459" s="443"/>
      <c r="E1459" s="443"/>
      <c r="F1459" s="443"/>
      <c r="G1459" s="443"/>
      <c r="H1459" s="443"/>
      <c r="I1459" s="443"/>
    </row>
    <row r="1460" spans="1:9" x14ac:dyDescent="0.2">
      <c r="A1460" s="443"/>
      <c r="B1460" s="443"/>
      <c r="C1460" s="443"/>
      <c r="D1460" s="443"/>
      <c r="E1460" s="443"/>
      <c r="F1460" s="443"/>
      <c r="G1460" s="443"/>
      <c r="H1460" s="443"/>
      <c r="I1460" s="443"/>
    </row>
    <row r="1461" spans="1:9" x14ac:dyDescent="0.2">
      <c r="A1461" s="443"/>
      <c r="B1461" s="443"/>
      <c r="C1461" s="443"/>
      <c r="D1461" s="443"/>
      <c r="E1461" s="443"/>
      <c r="F1461" s="443"/>
      <c r="G1461" s="443"/>
      <c r="H1461" s="443"/>
      <c r="I1461" s="443"/>
    </row>
    <row r="1462" spans="1:9" x14ac:dyDescent="0.2">
      <c r="A1462" s="443"/>
      <c r="B1462" s="443"/>
      <c r="C1462" s="443"/>
      <c r="D1462" s="443"/>
      <c r="E1462" s="443"/>
      <c r="F1462" s="443"/>
      <c r="G1462" s="443"/>
      <c r="H1462" s="443"/>
      <c r="I1462" s="443"/>
    </row>
    <row r="1463" spans="1:9" x14ac:dyDescent="0.2">
      <c r="A1463" s="443"/>
      <c r="B1463" s="443"/>
      <c r="C1463" s="443"/>
      <c r="D1463" s="443"/>
      <c r="E1463" s="443"/>
      <c r="F1463" s="443"/>
      <c r="G1463" s="443"/>
      <c r="H1463" s="443"/>
      <c r="I1463" s="443"/>
    </row>
    <row r="1464" spans="1:9" x14ac:dyDescent="0.2">
      <c r="A1464" s="443"/>
      <c r="B1464" s="443"/>
      <c r="C1464" s="443"/>
      <c r="D1464" s="443"/>
      <c r="E1464" s="443"/>
      <c r="F1464" s="443"/>
      <c r="G1464" s="443"/>
      <c r="H1464" s="443"/>
      <c r="I1464" s="443"/>
    </row>
    <row r="1465" spans="1:9" x14ac:dyDescent="0.2">
      <c r="A1465" s="443"/>
      <c r="B1465" s="443"/>
      <c r="C1465" s="443"/>
      <c r="D1465" s="443"/>
      <c r="E1465" s="443"/>
      <c r="F1465" s="443"/>
      <c r="G1465" s="443"/>
      <c r="H1465" s="443"/>
      <c r="I1465" s="443"/>
    </row>
    <row r="1466" spans="1:9" x14ac:dyDescent="0.2">
      <c r="A1466" s="443"/>
      <c r="B1466" s="443"/>
      <c r="C1466" s="443"/>
      <c r="D1466" s="443"/>
      <c r="E1466" s="443"/>
      <c r="F1466" s="443"/>
      <c r="G1466" s="443"/>
      <c r="H1466" s="443"/>
      <c r="I1466" s="443"/>
    </row>
    <row r="1467" spans="1:9" x14ac:dyDescent="0.2">
      <c r="A1467" s="443"/>
      <c r="B1467" s="443"/>
      <c r="C1467" s="443"/>
      <c r="D1467" s="443"/>
      <c r="E1467" s="443"/>
      <c r="F1467" s="443"/>
      <c r="G1467" s="443"/>
      <c r="H1467" s="443"/>
      <c r="I1467" s="443"/>
    </row>
    <row r="1468" spans="1:9" x14ac:dyDescent="0.2">
      <c r="A1468" s="443"/>
      <c r="B1468" s="443"/>
      <c r="C1468" s="443"/>
      <c r="D1468" s="443"/>
      <c r="E1468" s="443"/>
      <c r="F1468" s="443"/>
      <c r="G1468" s="443"/>
      <c r="H1468" s="443"/>
      <c r="I1468" s="443"/>
    </row>
    <row r="1469" spans="1:9" x14ac:dyDescent="0.2">
      <c r="A1469" s="443"/>
      <c r="B1469" s="443"/>
      <c r="C1469" s="443"/>
      <c r="D1469" s="443"/>
      <c r="E1469" s="443"/>
      <c r="F1469" s="443"/>
      <c r="G1469" s="443"/>
      <c r="H1469" s="443"/>
      <c r="I1469" s="443"/>
    </row>
    <row r="1470" spans="1:9" x14ac:dyDescent="0.2">
      <c r="A1470" s="443"/>
      <c r="B1470" s="443"/>
      <c r="C1470" s="443"/>
      <c r="D1470" s="443"/>
      <c r="E1470" s="443"/>
      <c r="F1470" s="443"/>
      <c r="G1470" s="443"/>
      <c r="H1470" s="443"/>
      <c r="I1470" s="443"/>
    </row>
    <row r="1471" spans="1:9" x14ac:dyDescent="0.2">
      <c r="A1471" s="443"/>
      <c r="B1471" s="443"/>
      <c r="C1471" s="443"/>
      <c r="D1471" s="443"/>
      <c r="E1471" s="443"/>
      <c r="F1471" s="443"/>
      <c r="G1471" s="443"/>
      <c r="H1471" s="443"/>
      <c r="I1471" s="443"/>
    </row>
    <row r="1472" spans="1:9" x14ac:dyDescent="0.2">
      <c r="A1472" s="443"/>
      <c r="B1472" s="443"/>
      <c r="C1472" s="443"/>
      <c r="D1472" s="443"/>
      <c r="E1472" s="443"/>
      <c r="F1472" s="443"/>
      <c r="G1472" s="443"/>
      <c r="H1472" s="443"/>
      <c r="I1472" s="443"/>
    </row>
    <row r="1473" spans="1:9" x14ac:dyDescent="0.2">
      <c r="A1473" s="443"/>
      <c r="B1473" s="443"/>
      <c r="C1473" s="443"/>
      <c r="D1473" s="443"/>
      <c r="E1473" s="443"/>
      <c r="F1473" s="443"/>
      <c r="G1473" s="443"/>
      <c r="H1473" s="443"/>
      <c r="I1473" s="443"/>
    </row>
    <row r="1474" spans="1:9" x14ac:dyDescent="0.2">
      <c r="A1474" s="443"/>
      <c r="B1474" s="443"/>
      <c r="C1474" s="443"/>
      <c r="D1474" s="443"/>
      <c r="E1474" s="443"/>
      <c r="F1474" s="443"/>
      <c r="G1474" s="443"/>
      <c r="H1474" s="443"/>
      <c r="I1474" s="443"/>
    </row>
    <row r="1475" spans="1:9" x14ac:dyDescent="0.2">
      <c r="A1475" s="443"/>
      <c r="B1475" s="443"/>
      <c r="C1475" s="443"/>
      <c r="D1475" s="443"/>
      <c r="E1475" s="443"/>
      <c r="F1475" s="443"/>
      <c r="G1475" s="443"/>
      <c r="H1475" s="443"/>
      <c r="I1475" s="443"/>
    </row>
    <row r="1476" spans="1:9" x14ac:dyDescent="0.2">
      <c r="A1476" s="443"/>
      <c r="B1476" s="443"/>
      <c r="C1476" s="443"/>
      <c r="D1476" s="443"/>
      <c r="E1476" s="443"/>
      <c r="F1476" s="443"/>
      <c r="G1476" s="443"/>
      <c r="H1476" s="443"/>
      <c r="I1476" s="443"/>
    </row>
    <row r="1477" spans="1:9" x14ac:dyDescent="0.2">
      <c r="A1477" s="443"/>
      <c r="B1477" s="443"/>
      <c r="C1477" s="443"/>
      <c r="D1477" s="443"/>
      <c r="E1477" s="443"/>
      <c r="F1477" s="443"/>
      <c r="G1477" s="443"/>
      <c r="H1477" s="443"/>
      <c r="I1477" s="443"/>
    </row>
    <row r="1478" spans="1:9" x14ac:dyDescent="0.2">
      <c r="A1478" s="443"/>
      <c r="B1478" s="443"/>
      <c r="C1478" s="443"/>
      <c r="D1478" s="443"/>
      <c r="E1478" s="443"/>
      <c r="F1478" s="443"/>
      <c r="G1478" s="443"/>
      <c r="H1478" s="443"/>
      <c r="I1478" s="443"/>
    </row>
    <row r="1479" spans="1:9" x14ac:dyDescent="0.2">
      <c r="A1479" s="443"/>
      <c r="B1479" s="443"/>
      <c r="C1479" s="443"/>
      <c r="D1479" s="443"/>
      <c r="E1479" s="443"/>
      <c r="F1479" s="443"/>
      <c r="G1479" s="443"/>
      <c r="H1479" s="443"/>
      <c r="I1479" s="443"/>
    </row>
    <row r="1480" spans="1:9" x14ac:dyDescent="0.2">
      <c r="A1480" s="443"/>
      <c r="B1480" s="443"/>
      <c r="C1480" s="443"/>
      <c r="D1480" s="443"/>
      <c r="E1480" s="443"/>
      <c r="F1480" s="443"/>
      <c r="G1480" s="443"/>
      <c r="H1480" s="443"/>
      <c r="I1480" s="443"/>
    </row>
    <row r="1481" spans="1:9" x14ac:dyDescent="0.2">
      <c r="A1481" s="443"/>
      <c r="B1481" s="443"/>
      <c r="C1481" s="443"/>
      <c r="D1481" s="443"/>
      <c r="E1481" s="443"/>
      <c r="F1481" s="443"/>
      <c r="G1481" s="443"/>
      <c r="H1481" s="443"/>
      <c r="I1481" s="443"/>
    </row>
    <row r="1482" spans="1:9" x14ac:dyDescent="0.2">
      <c r="A1482" s="443"/>
      <c r="B1482" s="443"/>
      <c r="C1482" s="443"/>
      <c r="D1482" s="443"/>
      <c r="E1482" s="443"/>
      <c r="F1482" s="443"/>
      <c r="G1482" s="443"/>
      <c r="H1482" s="443"/>
      <c r="I1482" s="443"/>
    </row>
    <row r="1483" spans="1:9" x14ac:dyDescent="0.2">
      <c r="A1483" s="443"/>
      <c r="B1483" s="443"/>
      <c r="C1483" s="443"/>
      <c r="D1483" s="443"/>
      <c r="E1483" s="443"/>
      <c r="F1483" s="443"/>
      <c r="G1483" s="443"/>
      <c r="H1483" s="443"/>
      <c r="I1483" s="443"/>
    </row>
    <row r="1484" spans="1:9" x14ac:dyDescent="0.2">
      <c r="A1484" s="443"/>
      <c r="B1484" s="443"/>
      <c r="C1484" s="443"/>
      <c r="D1484" s="443"/>
      <c r="E1484" s="443"/>
      <c r="F1484" s="443"/>
      <c r="G1484" s="443"/>
      <c r="H1484" s="443"/>
      <c r="I1484" s="443"/>
    </row>
    <row r="1485" spans="1:9" x14ac:dyDescent="0.2">
      <c r="A1485" s="443"/>
      <c r="B1485" s="443"/>
      <c r="C1485" s="443"/>
      <c r="D1485" s="443"/>
      <c r="E1485" s="443"/>
      <c r="F1485" s="443"/>
      <c r="G1485" s="443"/>
      <c r="H1485" s="443"/>
      <c r="I1485" s="443"/>
    </row>
    <row r="1486" spans="1:9" x14ac:dyDescent="0.2">
      <c r="A1486" s="443"/>
      <c r="B1486" s="443"/>
      <c r="C1486" s="443"/>
      <c r="D1486" s="443"/>
      <c r="E1486" s="443"/>
      <c r="F1486" s="443"/>
      <c r="G1486" s="443"/>
      <c r="H1486" s="443"/>
      <c r="I1486" s="443"/>
    </row>
    <row r="1487" spans="1:9" x14ac:dyDescent="0.2">
      <c r="A1487" s="443"/>
      <c r="B1487" s="443"/>
      <c r="C1487" s="443"/>
      <c r="D1487" s="443"/>
      <c r="E1487" s="443"/>
      <c r="F1487" s="443"/>
      <c r="G1487" s="443"/>
      <c r="H1487" s="443"/>
      <c r="I1487" s="443"/>
    </row>
    <row r="1488" spans="1:9" x14ac:dyDescent="0.2">
      <c r="A1488" s="443"/>
      <c r="B1488" s="443"/>
      <c r="C1488" s="443"/>
      <c r="D1488" s="443"/>
      <c r="E1488" s="443"/>
      <c r="F1488" s="443"/>
      <c r="G1488" s="443"/>
      <c r="H1488" s="443"/>
      <c r="I1488" s="443"/>
    </row>
    <row r="1489" spans="1:9" x14ac:dyDescent="0.2">
      <c r="A1489" s="443"/>
      <c r="B1489" s="443"/>
      <c r="C1489" s="443"/>
      <c r="D1489" s="443"/>
      <c r="E1489" s="443"/>
      <c r="F1489" s="443"/>
      <c r="G1489" s="443"/>
      <c r="H1489" s="443"/>
      <c r="I1489" s="443"/>
    </row>
    <row r="1490" spans="1:9" x14ac:dyDescent="0.2">
      <c r="A1490" s="443"/>
      <c r="B1490" s="443"/>
      <c r="C1490" s="443"/>
      <c r="D1490" s="443"/>
      <c r="E1490" s="443"/>
      <c r="F1490" s="443"/>
      <c r="G1490" s="443"/>
      <c r="H1490" s="443"/>
      <c r="I1490" s="443"/>
    </row>
    <row r="1491" spans="1:9" x14ac:dyDescent="0.2">
      <c r="A1491" s="443"/>
      <c r="B1491" s="443"/>
      <c r="C1491" s="443"/>
      <c r="D1491" s="443"/>
      <c r="E1491" s="443"/>
      <c r="F1491" s="443"/>
      <c r="G1491" s="443"/>
      <c r="H1491" s="443"/>
      <c r="I1491" s="443"/>
    </row>
    <row r="1492" spans="1:9" x14ac:dyDescent="0.2">
      <c r="A1492" s="443"/>
      <c r="B1492" s="443"/>
      <c r="C1492" s="443"/>
      <c r="D1492" s="443"/>
      <c r="E1492" s="443"/>
      <c r="F1492" s="443"/>
      <c r="G1492" s="443"/>
      <c r="H1492" s="443"/>
      <c r="I1492" s="443"/>
    </row>
    <row r="1493" spans="1:9" x14ac:dyDescent="0.2">
      <c r="A1493" s="443"/>
      <c r="B1493" s="443"/>
      <c r="C1493" s="443"/>
      <c r="D1493" s="443"/>
      <c r="E1493" s="443"/>
      <c r="F1493" s="443"/>
      <c r="G1493" s="443"/>
      <c r="H1493" s="443"/>
      <c r="I1493" s="443"/>
    </row>
    <row r="1494" spans="1:9" x14ac:dyDescent="0.2">
      <c r="A1494" s="443"/>
      <c r="B1494" s="443"/>
      <c r="C1494" s="443"/>
      <c r="D1494" s="443"/>
      <c r="E1494" s="443"/>
      <c r="F1494" s="443"/>
      <c r="G1494" s="443"/>
      <c r="H1494" s="443"/>
      <c r="I1494" s="443"/>
    </row>
    <row r="1495" spans="1:9" x14ac:dyDescent="0.2">
      <c r="A1495" s="443"/>
      <c r="B1495" s="443"/>
      <c r="C1495" s="443"/>
      <c r="D1495" s="443"/>
      <c r="E1495" s="443"/>
      <c r="F1495" s="443"/>
      <c r="G1495" s="443"/>
      <c r="H1495" s="443"/>
      <c r="I1495" s="443"/>
    </row>
    <row r="1496" spans="1:9" x14ac:dyDescent="0.2">
      <c r="A1496" s="443"/>
      <c r="B1496" s="443"/>
      <c r="C1496" s="443"/>
      <c r="D1496" s="443"/>
      <c r="E1496" s="443"/>
      <c r="F1496" s="443"/>
      <c r="G1496" s="443"/>
      <c r="H1496" s="443"/>
      <c r="I1496" s="443"/>
    </row>
    <row r="1497" spans="1:9" x14ac:dyDescent="0.2">
      <c r="A1497" s="443"/>
      <c r="B1497" s="443"/>
      <c r="C1497" s="443"/>
      <c r="D1497" s="443"/>
      <c r="E1497" s="443"/>
      <c r="F1497" s="443"/>
      <c r="G1497" s="443"/>
      <c r="H1497" s="443"/>
      <c r="I1497" s="443"/>
    </row>
    <row r="1498" spans="1:9" x14ac:dyDescent="0.2">
      <c r="A1498" s="443"/>
      <c r="B1498" s="443"/>
      <c r="C1498" s="443"/>
      <c r="D1498" s="443"/>
      <c r="E1498" s="443"/>
      <c r="F1498" s="443"/>
      <c r="G1498" s="443"/>
      <c r="H1498" s="443"/>
      <c r="I1498" s="443"/>
    </row>
    <row r="1499" spans="1:9" x14ac:dyDescent="0.2">
      <c r="A1499" s="443"/>
      <c r="B1499" s="443"/>
      <c r="C1499" s="443"/>
      <c r="D1499" s="443"/>
      <c r="E1499" s="443"/>
      <c r="F1499" s="443"/>
      <c r="G1499" s="443"/>
      <c r="H1499" s="443"/>
      <c r="I1499" s="443"/>
    </row>
    <row r="1500" spans="1:9" x14ac:dyDescent="0.2">
      <c r="A1500" s="443"/>
      <c r="B1500" s="443"/>
      <c r="C1500" s="443"/>
      <c r="D1500" s="443"/>
      <c r="E1500" s="443"/>
      <c r="F1500" s="443"/>
      <c r="G1500" s="443"/>
      <c r="H1500" s="443"/>
      <c r="I1500" s="443"/>
    </row>
    <row r="1501" spans="1:9" x14ac:dyDescent="0.2">
      <c r="A1501" s="443"/>
      <c r="B1501" s="443"/>
      <c r="C1501" s="443"/>
      <c r="D1501" s="443"/>
      <c r="E1501" s="443"/>
      <c r="F1501" s="443"/>
      <c r="G1501" s="443"/>
      <c r="H1501" s="443"/>
      <c r="I1501" s="443"/>
    </row>
    <row r="1502" spans="1:9" x14ac:dyDescent="0.2">
      <c r="A1502" s="443"/>
      <c r="B1502" s="443"/>
      <c r="C1502" s="443"/>
      <c r="D1502" s="443"/>
      <c r="E1502" s="443"/>
      <c r="F1502" s="443"/>
      <c r="G1502" s="443"/>
      <c r="H1502" s="443"/>
      <c r="I1502" s="443"/>
    </row>
    <row r="1503" spans="1:9" x14ac:dyDescent="0.2">
      <c r="A1503" s="443"/>
      <c r="B1503" s="443"/>
      <c r="C1503" s="443"/>
      <c r="D1503" s="443"/>
      <c r="E1503" s="443"/>
      <c r="F1503" s="443"/>
      <c r="G1503" s="443"/>
      <c r="H1503" s="443"/>
      <c r="I1503" s="443"/>
    </row>
    <row r="1504" spans="1:9" x14ac:dyDescent="0.2">
      <c r="A1504" s="443"/>
      <c r="B1504" s="443"/>
      <c r="C1504" s="443"/>
      <c r="D1504" s="443"/>
      <c r="E1504" s="443"/>
      <c r="F1504" s="443"/>
      <c r="G1504" s="443"/>
      <c r="H1504" s="443"/>
      <c r="I1504" s="443"/>
    </row>
    <row r="1505" spans="1:9" x14ac:dyDescent="0.2">
      <c r="A1505" s="443"/>
      <c r="B1505" s="443"/>
      <c r="C1505" s="443"/>
      <c r="D1505" s="443"/>
      <c r="E1505" s="443"/>
      <c r="F1505" s="443"/>
      <c r="G1505" s="443"/>
      <c r="H1505" s="443"/>
      <c r="I1505" s="443"/>
    </row>
    <row r="1506" spans="1:9" x14ac:dyDescent="0.2">
      <c r="A1506" s="443"/>
      <c r="B1506" s="443"/>
      <c r="C1506" s="443"/>
      <c r="D1506" s="443"/>
      <c r="E1506" s="443"/>
      <c r="F1506" s="443"/>
      <c r="G1506" s="443"/>
      <c r="H1506" s="443"/>
      <c r="I1506" s="443"/>
    </row>
    <row r="1507" spans="1:9" x14ac:dyDescent="0.2">
      <c r="A1507" s="443"/>
      <c r="B1507" s="443"/>
      <c r="C1507" s="443"/>
      <c r="D1507" s="443"/>
      <c r="E1507" s="443"/>
      <c r="F1507" s="443"/>
      <c r="G1507" s="443"/>
      <c r="H1507" s="443"/>
      <c r="I1507" s="443"/>
    </row>
    <row r="1508" spans="1:9" x14ac:dyDescent="0.2">
      <c r="A1508" s="443"/>
      <c r="B1508" s="443"/>
      <c r="C1508" s="443"/>
      <c r="D1508" s="443"/>
      <c r="E1508" s="443"/>
      <c r="F1508" s="443"/>
      <c r="G1508" s="443"/>
      <c r="H1508" s="443"/>
      <c r="I1508" s="443"/>
    </row>
    <row r="1509" spans="1:9" x14ac:dyDescent="0.2">
      <c r="A1509" s="443"/>
      <c r="B1509" s="443"/>
      <c r="C1509" s="443"/>
      <c r="D1509" s="443"/>
      <c r="E1509" s="443"/>
      <c r="F1509" s="443"/>
      <c r="G1509" s="443"/>
      <c r="H1509" s="443"/>
      <c r="I1509" s="443"/>
    </row>
    <row r="1510" spans="1:9" x14ac:dyDescent="0.2">
      <c r="A1510" s="443"/>
      <c r="B1510" s="443"/>
      <c r="C1510" s="443"/>
      <c r="D1510" s="443"/>
      <c r="E1510" s="443"/>
      <c r="F1510" s="443"/>
      <c r="G1510" s="443"/>
      <c r="H1510" s="443"/>
      <c r="I1510" s="443"/>
    </row>
    <row r="1511" spans="1:9" x14ac:dyDescent="0.2">
      <c r="A1511" s="443"/>
      <c r="B1511" s="443"/>
      <c r="C1511" s="443"/>
      <c r="D1511" s="443"/>
      <c r="E1511" s="443"/>
      <c r="F1511" s="443"/>
      <c r="G1511" s="443"/>
      <c r="H1511" s="443"/>
      <c r="I1511" s="443"/>
    </row>
    <row r="1512" spans="1:9" x14ac:dyDescent="0.2">
      <c r="A1512" s="443"/>
      <c r="B1512" s="443"/>
      <c r="C1512" s="443"/>
      <c r="D1512" s="443"/>
      <c r="E1512" s="443"/>
      <c r="F1512" s="443"/>
      <c r="G1512" s="443"/>
      <c r="H1512" s="443"/>
      <c r="I1512" s="443"/>
    </row>
    <row r="1513" spans="1:9" x14ac:dyDescent="0.2">
      <c r="A1513" s="443"/>
      <c r="B1513" s="443"/>
      <c r="C1513" s="443"/>
      <c r="D1513" s="443"/>
      <c r="E1513" s="443"/>
      <c r="F1513" s="443"/>
      <c r="G1513" s="443"/>
      <c r="H1513" s="443"/>
      <c r="I1513" s="443"/>
    </row>
    <row r="1514" spans="1:9" x14ac:dyDescent="0.2">
      <c r="A1514" s="443"/>
      <c r="B1514" s="443"/>
      <c r="C1514" s="443"/>
      <c r="D1514" s="443"/>
      <c r="E1514" s="443"/>
      <c r="F1514" s="443"/>
      <c r="G1514" s="443"/>
      <c r="H1514" s="443"/>
      <c r="I1514" s="443"/>
    </row>
    <row r="1515" spans="1:9" x14ac:dyDescent="0.2">
      <c r="A1515" s="443"/>
      <c r="B1515" s="443"/>
      <c r="C1515" s="443"/>
      <c r="D1515" s="443"/>
      <c r="E1515" s="443"/>
      <c r="F1515" s="443"/>
      <c r="G1515" s="443"/>
      <c r="H1515" s="443"/>
      <c r="I1515" s="443"/>
    </row>
    <row r="1516" spans="1:9" x14ac:dyDescent="0.2">
      <c r="A1516" s="443"/>
      <c r="B1516" s="443"/>
      <c r="C1516" s="443"/>
      <c r="D1516" s="443"/>
      <c r="E1516" s="443"/>
      <c r="F1516" s="443"/>
      <c r="G1516" s="443"/>
      <c r="H1516" s="443"/>
      <c r="I1516" s="443"/>
    </row>
    <row r="1517" spans="1:9" x14ac:dyDescent="0.2">
      <c r="A1517" s="443"/>
      <c r="B1517" s="443"/>
      <c r="C1517" s="443"/>
      <c r="D1517" s="443"/>
      <c r="E1517" s="443"/>
      <c r="F1517" s="443"/>
      <c r="G1517" s="443"/>
      <c r="H1517" s="443"/>
      <c r="I1517" s="443"/>
    </row>
    <row r="1518" spans="1:9" x14ac:dyDescent="0.2">
      <c r="A1518" s="443"/>
      <c r="B1518" s="443"/>
      <c r="C1518" s="443"/>
      <c r="D1518" s="443"/>
      <c r="E1518" s="443"/>
      <c r="F1518" s="443"/>
      <c r="G1518" s="443"/>
      <c r="H1518" s="443"/>
      <c r="I1518" s="443"/>
    </row>
    <row r="1519" spans="1:9" x14ac:dyDescent="0.2">
      <c r="A1519" s="443"/>
      <c r="B1519" s="443"/>
      <c r="C1519" s="443"/>
      <c r="D1519" s="443"/>
      <c r="E1519" s="443"/>
      <c r="F1519" s="443"/>
      <c r="G1519" s="443"/>
      <c r="H1519" s="443"/>
      <c r="I1519" s="443"/>
    </row>
    <row r="1520" spans="1:9" x14ac:dyDescent="0.2">
      <c r="A1520" s="443"/>
      <c r="B1520" s="443"/>
      <c r="C1520" s="443"/>
      <c r="D1520" s="443"/>
      <c r="E1520" s="443"/>
      <c r="F1520" s="443"/>
      <c r="G1520" s="443"/>
      <c r="H1520" s="443"/>
      <c r="I1520" s="443"/>
    </row>
    <row r="1521" spans="1:9" x14ac:dyDescent="0.2">
      <c r="A1521" s="443"/>
      <c r="B1521" s="443"/>
      <c r="C1521" s="443"/>
      <c r="D1521" s="443"/>
      <c r="E1521" s="443"/>
      <c r="F1521" s="443"/>
      <c r="G1521" s="443"/>
      <c r="H1521" s="443"/>
      <c r="I1521" s="443"/>
    </row>
    <row r="1522" spans="1:9" x14ac:dyDescent="0.2">
      <c r="A1522" s="443"/>
      <c r="B1522" s="443"/>
      <c r="C1522" s="443"/>
      <c r="D1522" s="443"/>
      <c r="E1522" s="443"/>
      <c r="F1522" s="443"/>
      <c r="G1522" s="443"/>
      <c r="H1522" s="443"/>
      <c r="I1522" s="443"/>
    </row>
    <row r="1523" spans="1:9" x14ac:dyDescent="0.2">
      <c r="A1523" s="443"/>
      <c r="B1523" s="443"/>
      <c r="C1523" s="443"/>
      <c r="D1523" s="443"/>
      <c r="E1523" s="443"/>
      <c r="F1523" s="443"/>
      <c r="G1523" s="443"/>
      <c r="H1523" s="443"/>
      <c r="I1523" s="443"/>
    </row>
    <row r="1524" spans="1:9" x14ac:dyDescent="0.2">
      <c r="A1524" s="443"/>
      <c r="B1524" s="443"/>
      <c r="C1524" s="443"/>
      <c r="D1524" s="443"/>
      <c r="E1524" s="443"/>
      <c r="F1524" s="443"/>
      <c r="G1524" s="443"/>
      <c r="H1524" s="443"/>
      <c r="I1524" s="443"/>
    </row>
    <row r="1525" spans="1:9" x14ac:dyDescent="0.2">
      <c r="A1525" s="443"/>
      <c r="B1525" s="443"/>
      <c r="C1525" s="443"/>
      <c r="D1525" s="443"/>
      <c r="E1525" s="443"/>
      <c r="F1525" s="443"/>
      <c r="G1525" s="443"/>
      <c r="H1525" s="443"/>
      <c r="I1525" s="443"/>
    </row>
    <row r="1526" spans="1:9" x14ac:dyDescent="0.2">
      <c r="A1526" s="443"/>
      <c r="B1526" s="443"/>
      <c r="C1526" s="443"/>
      <c r="D1526" s="443"/>
      <c r="E1526" s="443"/>
      <c r="F1526" s="443"/>
      <c r="G1526" s="443"/>
      <c r="H1526" s="443"/>
      <c r="I1526" s="443"/>
    </row>
    <row r="1527" spans="1:9" x14ac:dyDescent="0.2">
      <c r="A1527" s="443"/>
      <c r="B1527" s="443"/>
      <c r="C1527" s="443"/>
      <c r="D1527" s="443"/>
      <c r="E1527" s="443"/>
      <c r="F1527" s="443"/>
      <c r="G1527" s="443"/>
      <c r="H1527" s="443"/>
      <c r="I1527" s="443"/>
    </row>
    <row r="1528" spans="1:9" x14ac:dyDescent="0.2">
      <c r="A1528" s="443"/>
      <c r="B1528" s="443"/>
      <c r="C1528" s="443"/>
      <c r="D1528" s="443"/>
      <c r="E1528" s="443"/>
      <c r="F1528" s="443"/>
      <c r="G1528" s="443"/>
      <c r="H1528" s="443"/>
      <c r="I1528" s="443"/>
    </row>
    <row r="1529" spans="1:9" x14ac:dyDescent="0.2">
      <c r="A1529" s="443"/>
      <c r="B1529" s="443"/>
      <c r="C1529" s="443"/>
      <c r="D1529" s="443"/>
      <c r="E1529" s="443"/>
      <c r="F1529" s="443"/>
      <c r="G1529" s="443"/>
      <c r="H1529" s="443"/>
      <c r="I1529" s="443"/>
    </row>
    <row r="1530" spans="1:9" x14ac:dyDescent="0.2">
      <c r="A1530" s="443"/>
      <c r="B1530" s="443"/>
      <c r="C1530" s="443"/>
      <c r="D1530" s="443"/>
      <c r="E1530" s="443"/>
      <c r="F1530" s="443"/>
      <c r="G1530" s="443"/>
      <c r="H1530" s="443"/>
      <c r="I1530" s="443"/>
    </row>
    <row r="1531" spans="1:9" x14ac:dyDescent="0.2">
      <c r="A1531" s="443"/>
      <c r="B1531" s="443"/>
      <c r="C1531" s="443"/>
      <c r="D1531" s="443"/>
      <c r="E1531" s="443"/>
      <c r="F1531" s="443"/>
      <c r="G1531" s="443"/>
      <c r="H1531" s="443"/>
      <c r="I1531" s="443"/>
    </row>
    <row r="1532" spans="1:9" x14ac:dyDescent="0.2">
      <c r="A1532" s="443"/>
      <c r="B1532" s="443"/>
      <c r="C1532" s="443"/>
      <c r="D1532" s="443"/>
      <c r="E1532" s="443"/>
      <c r="F1532" s="443"/>
      <c r="G1532" s="443"/>
      <c r="H1532" s="443"/>
      <c r="I1532" s="443"/>
    </row>
    <row r="1533" spans="1:9" x14ac:dyDescent="0.2">
      <c r="A1533" s="443"/>
      <c r="B1533" s="443"/>
      <c r="C1533" s="443"/>
      <c r="D1533" s="443"/>
      <c r="E1533" s="443"/>
      <c r="F1533" s="443"/>
      <c r="G1533" s="443"/>
      <c r="H1533" s="443"/>
      <c r="I1533" s="443"/>
    </row>
    <row r="1534" spans="1:9" x14ac:dyDescent="0.2">
      <c r="A1534" s="443"/>
      <c r="B1534" s="443"/>
      <c r="C1534" s="443"/>
      <c r="D1534" s="443"/>
      <c r="E1534" s="443"/>
      <c r="F1534" s="443"/>
      <c r="G1534" s="443"/>
      <c r="H1534" s="443"/>
      <c r="I1534" s="443"/>
    </row>
    <row r="1535" spans="1:9" x14ac:dyDescent="0.2">
      <c r="A1535" s="443"/>
      <c r="B1535" s="443"/>
      <c r="C1535" s="443"/>
      <c r="D1535" s="443"/>
      <c r="E1535" s="443"/>
      <c r="F1535" s="443"/>
      <c r="G1535" s="443"/>
      <c r="H1535" s="443"/>
      <c r="I1535" s="443"/>
    </row>
    <row r="1536" spans="1:9" x14ac:dyDescent="0.2">
      <c r="A1536" s="443"/>
      <c r="B1536" s="443"/>
      <c r="C1536" s="443"/>
      <c r="D1536" s="443"/>
      <c r="E1536" s="443"/>
      <c r="F1536" s="443"/>
      <c r="G1536" s="443"/>
      <c r="H1536" s="443"/>
      <c r="I1536" s="443"/>
    </row>
    <row r="1537" spans="1:9" x14ac:dyDescent="0.2">
      <c r="A1537" s="443"/>
      <c r="B1537" s="443"/>
      <c r="C1537" s="443"/>
      <c r="D1537" s="443"/>
      <c r="E1537" s="443"/>
      <c r="F1537" s="443"/>
      <c r="G1537" s="443"/>
      <c r="H1537" s="443"/>
      <c r="I1537" s="443"/>
    </row>
    <row r="1538" spans="1:9" x14ac:dyDescent="0.2">
      <c r="A1538" s="443"/>
      <c r="B1538" s="443"/>
      <c r="C1538" s="443"/>
      <c r="D1538" s="443"/>
      <c r="E1538" s="443"/>
      <c r="F1538" s="443"/>
      <c r="G1538" s="443"/>
      <c r="H1538" s="443"/>
      <c r="I1538" s="443"/>
    </row>
    <row r="1539" spans="1:9" x14ac:dyDescent="0.2">
      <c r="A1539" s="443"/>
      <c r="B1539" s="443"/>
      <c r="C1539" s="443"/>
      <c r="D1539" s="443"/>
      <c r="E1539" s="443"/>
      <c r="F1539" s="443"/>
      <c r="G1539" s="443"/>
      <c r="H1539" s="443"/>
      <c r="I1539" s="443"/>
    </row>
    <row r="1540" spans="1:9" x14ac:dyDescent="0.2">
      <c r="A1540" s="443"/>
      <c r="B1540" s="443"/>
      <c r="C1540" s="443"/>
      <c r="D1540" s="443"/>
      <c r="E1540" s="443"/>
      <c r="F1540" s="443"/>
      <c r="G1540" s="443"/>
      <c r="H1540" s="443"/>
      <c r="I1540" s="443"/>
    </row>
    <row r="1541" spans="1:9" x14ac:dyDescent="0.2">
      <c r="A1541" s="443"/>
      <c r="B1541" s="443"/>
      <c r="C1541" s="443"/>
      <c r="D1541" s="443"/>
      <c r="E1541" s="443"/>
      <c r="F1541" s="443"/>
      <c r="G1541" s="443"/>
      <c r="H1541" s="443"/>
      <c r="I1541" s="443"/>
    </row>
    <row r="1542" spans="1:9" x14ac:dyDescent="0.2">
      <c r="A1542" s="443"/>
      <c r="B1542" s="443"/>
      <c r="C1542" s="443"/>
      <c r="D1542" s="443"/>
      <c r="E1542" s="443"/>
      <c r="F1542" s="443"/>
      <c r="G1542" s="443"/>
      <c r="H1542" s="443"/>
      <c r="I1542" s="443"/>
    </row>
    <row r="1543" spans="1:9" x14ac:dyDescent="0.2">
      <c r="A1543" s="443"/>
      <c r="B1543" s="443"/>
      <c r="C1543" s="443"/>
      <c r="D1543" s="443"/>
      <c r="E1543" s="443"/>
      <c r="F1543" s="443"/>
      <c r="G1543" s="443"/>
      <c r="H1543" s="443"/>
      <c r="I1543" s="443"/>
    </row>
    <row r="1544" spans="1:9" x14ac:dyDescent="0.2">
      <c r="A1544" s="443"/>
      <c r="B1544" s="443"/>
      <c r="C1544" s="443"/>
      <c r="D1544" s="443"/>
      <c r="E1544" s="443"/>
      <c r="F1544" s="443"/>
      <c r="G1544" s="443"/>
      <c r="H1544" s="443"/>
      <c r="I1544" s="443"/>
    </row>
    <row r="1545" spans="1:9" x14ac:dyDescent="0.2">
      <c r="A1545" s="443"/>
      <c r="B1545" s="443"/>
      <c r="C1545" s="443"/>
      <c r="D1545" s="443"/>
      <c r="E1545" s="443"/>
      <c r="F1545" s="443"/>
      <c r="G1545" s="443"/>
      <c r="H1545" s="443"/>
      <c r="I1545" s="443"/>
    </row>
    <row r="1546" spans="1:9" x14ac:dyDescent="0.2">
      <c r="A1546" s="443"/>
      <c r="B1546" s="443"/>
      <c r="C1546" s="443"/>
      <c r="D1546" s="443"/>
      <c r="E1546" s="443"/>
      <c r="F1546" s="443"/>
      <c r="G1546" s="443"/>
      <c r="H1546" s="443"/>
      <c r="I1546" s="443"/>
    </row>
    <row r="1547" spans="1:9" x14ac:dyDescent="0.2">
      <c r="A1547" s="443"/>
      <c r="B1547" s="443"/>
      <c r="C1547" s="443"/>
      <c r="D1547" s="443"/>
      <c r="E1547" s="443"/>
      <c r="F1547" s="443"/>
      <c r="G1547" s="443"/>
      <c r="H1547" s="443"/>
      <c r="I1547" s="443"/>
    </row>
    <row r="1548" spans="1:9" x14ac:dyDescent="0.2">
      <c r="A1548" s="443"/>
      <c r="B1548" s="443"/>
      <c r="C1548" s="443"/>
      <c r="D1548" s="443"/>
      <c r="E1548" s="443"/>
      <c r="F1548" s="443"/>
      <c r="G1548" s="443"/>
      <c r="H1548" s="443"/>
      <c r="I1548" s="443"/>
    </row>
    <row r="1549" spans="1:9" x14ac:dyDescent="0.2">
      <c r="A1549" s="443"/>
      <c r="B1549" s="443"/>
      <c r="C1549" s="443"/>
      <c r="D1549" s="443"/>
      <c r="E1549" s="443"/>
      <c r="F1549" s="443"/>
      <c r="G1549" s="443"/>
      <c r="H1549" s="443"/>
      <c r="I1549" s="443"/>
    </row>
    <row r="1550" spans="1:9" x14ac:dyDescent="0.2">
      <c r="A1550" s="443"/>
      <c r="B1550" s="443"/>
      <c r="C1550" s="443"/>
      <c r="D1550" s="443"/>
      <c r="E1550" s="443"/>
      <c r="F1550" s="443"/>
      <c r="G1550" s="443"/>
      <c r="H1550" s="443"/>
      <c r="I1550" s="443"/>
    </row>
    <row r="1551" spans="1:9" x14ac:dyDescent="0.2">
      <c r="A1551" s="443"/>
      <c r="B1551" s="443"/>
      <c r="C1551" s="443"/>
      <c r="D1551" s="443"/>
      <c r="E1551" s="443"/>
      <c r="F1551" s="443"/>
      <c r="G1551" s="443"/>
      <c r="H1551" s="443"/>
      <c r="I1551" s="443"/>
    </row>
    <row r="1552" spans="1:9" x14ac:dyDescent="0.2">
      <c r="A1552" s="443"/>
      <c r="B1552" s="443"/>
      <c r="C1552" s="443"/>
      <c r="D1552" s="443"/>
      <c r="E1552" s="443"/>
      <c r="F1552" s="443"/>
      <c r="G1552" s="443"/>
      <c r="H1552" s="443"/>
      <c r="I1552" s="443"/>
    </row>
    <row r="1553" spans="1:9" x14ac:dyDescent="0.2">
      <c r="A1553" s="443"/>
      <c r="B1553" s="443"/>
      <c r="C1553" s="443"/>
      <c r="D1553" s="443"/>
      <c r="E1553" s="443"/>
      <c r="F1553" s="443"/>
      <c r="G1553" s="443"/>
      <c r="H1553" s="443"/>
      <c r="I1553" s="443"/>
    </row>
    <row r="1554" spans="1:9" x14ac:dyDescent="0.2">
      <c r="A1554" s="443"/>
      <c r="B1554" s="443"/>
      <c r="C1554" s="443"/>
      <c r="D1554" s="443"/>
      <c r="E1554" s="443"/>
      <c r="F1554" s="443"/>
      <c r="G1554" s="443"/>
      <c r="H1554" s="443"/>
      <c r="I1554" s="443"/>
    </row>
    <row r="1555" spans="1:9" x14ac:dyDescent="0.2">
      <c r="A1555" s="443"/>
      <c r="B1555" s="443"/>
      <c r="C1555" s="443"/>
      <c r="D1555" s="443"/>
      <c r="E1555" s="443"/>
      <c r="F1555" s="443"/>
      <c r="G1555" s="443"/>
      <c r="H1555" s="443"/>
      <c r="I1555" s="443"/>
    </row>
    <row r="1556" spans="1:9" x14ac:dyDescent="0.2">
      <c r="A1556" s="443"/>
      <c r="B1556" s="443"/>
      <c r="C1556" s="443"/>
      <c r="D1556" s="443"/>
      <c r="E1556" s="443"/>
      <c r="F1556" s="443"/>
      <c r="G1556" s="443"/>
      <c r="H1556" s="443"/>
      <c r="I1556" s="443"/>
    </row>
    <row r="1557" spans="1:9" x14ac:dyDescent="0.2">
      <c r="A1557" s="443"/>
      <c r="B1557" s="443"/>
      <c r="C1557" s="443"/>
      <c r="D1557" s="443"/>
      <c r="E1557" s="443"/>
      <c r="F1557" s="443"/>
      <c r="G1557" s="443"/>
      <c r="H1557" s="443"/>
      <c r="I1557" s="443"/>
    </row>
    <row r="1558" spans="1:9" x14ac:dyDescent="0.2">
      <c r="A1558" s="443"/>
      <c r="B1558" s="443"/>
      <c r="C1558" s="443"/>
      <c r="D1558" s="443"/>
      <c r="E1558" s="443"/>
      <c r="F1558" s="443"/>
      <c r="G1558" s="443"/>
      <c r="H1558" s="443"/>
      <c r="I1558" s="443"/>
    </row>
    <row r="1559" spans="1:9" x14ac:dyDescent="0.2">
      <c r="A1559" s="443"/>
      <c r="B1559" s="443"/>
      <c r="C1559" s="443"/>
      <c r="D1559" s="443"/>
      <c r="E1559" s="443"/>
      <c r="F1559" s="443"/>
      <c r="G1559" s="443"/>
      <c r="H1559" s="443"/>
      <c r="I1559" s="443"/>
    </row>
    <row r="1560" spans="1:9" x14ac:dyDescent="0.2">
      <c r="A1560" s="443"/>
      <c r="B1560" s="443"/>
      <c r="C1560" s="443"/>
      <c r="D1560" s="443"/>
      <c r="E1560" s="443"/>
      <c r="F1560" s="443"/>
      <c r="G1560" s="443"/>
      <c r="H1560" s="443"/>
      <c r="I1560" s="443"/>
    </row>
    <row r="1561" spans="1:9" x14ac:dyDescent="0.2">
      <c r="A1561" s="443"/>
      <c r="B1561" s="443"/>
      <c r="C1561" s="443"/>
      <c r="D1561" s="443"/>
      <c r="E1561" s="443"/>
      <c r="F1561" s="443"/>
      <c r="G1561" s="443"/>
      <c r="H1561" s="443"/>
      <c r="I1561" s="443"/>
    </row>
    <row r="1562" spans="1:9" x14ac:dyDescent="0.2">
      <c r="A1562" s="443"/>
      <c r="B1562" s="443"/>
      <c r="C1562" s="443"/>
      <c r="D1562" s="443"/>
      <c r="E1562" s="443"/>
      <c r="F1562" s="443"/>
      <c r="G1562" s="443"/>
      <c r="H1562" s="443"/>
      <c r="I1562" s="443"/>
    </row>
    <row r="1563" spans="1:9" x14ac:dyDescent="0.2">
      <c r="A1563" s="443"/>
      <c r="B1563" s="443"/>
      <c r="C1563" s="443"/>
      <c r="D1563" s="443"/>
      <c r="E1563" s="443"/>
      <c r="F1563" s="443"/>
      <c r="G1563" s="443"/>
      <c r="H1563" s="443"/>
      <c r="I1563" s="443"/>
    </row>
    <row r="1564" spans="1:9" x14ac:dyDescent="0.2">
      <c r="A1564" s="443"/>
      <c r="B1564" s="443"/>
      <c r="C1564" s="443"/>
      <c r="D1564" s="443"/>
      <c r="E1564" s="443"/>
      <c r="F1564" s="443"/>
      <c r="G1564" s="443"/>
      <c r="H1564" s="443"/>
      <c r="I1564" s="443"/>
    </row>
    <row r="1565" spans="1:9" x14ac:dyDescent="0.2">
      <c r="A1565" s="443"/>
      <c r="B1565" s="443"/>
      <c r="C1565" s="443"/>
      <c r="D1565" s="443"/>
      <c r="E1565" s="443"/>
      <c r="F1565" s="443"/>
      <c r="G1565" s="443"/>
      <c r="H1565" s="443"/>
      <c r="I1565" s="443"/>
    </row>
    <row r="1566" spans="1:9" x14ac:dyDescent="0.2">
      <c r="A1566" s="443"/>
      <c r="B1566" s="443"/>
      <c r="C1566" s="443"/>
      <c r="D1566" s="443"/>
      <c r="E1566" s="443"/>
      <c r="F1566" s="443"/>
      <c r="G1566" s="443"/>
      <c r="H1566" s="443"/>
      <c r="I1566" s="443"/>
    </row>
    <row r="1567" spans="1:9" x14ac:dyDescent="0.2">
      <c r="A1567" s="443"/>
      <c r="B1567" s="443"/>
      <c r="C1567" s="443"/>
      <c r="D1567" s="443"/>
      <c r="E1567" s="443"/>
      <c r="F1567" s="443"/>
      <c r="G1567" s="443"/>
      <c r="H1567" s="443"/>
      <c r="I1567" s="443"/>
    </row>
    <row r="1568" spans="1:9" x14ac:dyDescent="0.2">
      <c r="A1568" s="443"/>
      <c r="B1568" s="443"/>
      <c r="C1568" s="443"/>
      <c r="D1568" s="443"/>
      <c r="E1568" s="443"/>
      <c r="F1568" s="443"/>
      <c r="G1568" s="443"/>
      <c r="H1568" s="443"/>
      <c r="I1568" s="443"/>
    </row>
    <row r="1569" spans="1:9" x14ac:dyDescent="0.2">
      <c r="A1569" s="443"/>
      <c r="B1569" s="443"/>
      <c r="C1569" s="443"/>
      <c r="D1569" s="443"/>
      <c r="E1569" s="443"/>
      <c r="F1569" s="443"/>
      <c r="G1569" s="443"/>
      <c r="H1569" s="443"/>
      <c r="I1569" s="443"/>
    </row>
    <row r="1570" spans="1:9" x14ac:dyDescent="0.2">
      <c r="A1570" s="443"/>
      <c r="B1570" s="443"/>
      <c r="C1570" s="443"/>
      <c r="D1570" s="443"/>
      <c r="E1570" s="443"/>
      <c r="F1570" s="443"/>
      <c r="G1570" s="443"/>
      <c r="H1570" s="443"/>
      <c r="I1570" s="443"/>
    </row>
    <row r="1571" spans="1:9" x14ac:dyDescent="0.2">
      <c r="A1571" s="443"/>
      <c r="B1571" s="443"/>
      <c r="C1571" s="443"/>
      <c r="D1571" s="443"/>
      <c r="E1571" s="443"/>
      <c r="F1571" s="443"/>
      <c r="G1571" s="443"/>
      <c r="H1571" s="443"/>
      <c r="I1571" s="443"/>
    </row>
    <row r="1572" spans="1:9" x14ac:dyDescent="0.2">
      <c r="A1572" s="443"/>
      <c r="B1572" s="443"/>
      <c r="C1572" s="443"/>
      <c r="D1572" s="443"/>
      <c r="E1572" s="443"/>
      <c r="F1572" s="443"/>
      <c r="G1572" s="443"/>
      <c r="H1572" s="443"/>
      <c r="I1572" s="443"/>
    </row>
    <row r="1573" spans="1:9" x14ac:dyDescent="0.2">
      <c r="A1573" s="443"/>
      <c r="B1573" s="443"/>
      <c r="C1573" s="443"/>
      <c r="D1573" s="443"/>
      <c r="E1573" s="443"/>
      <c r="F1573" s="443"/>
      <c r="G1573" s="443"/>
      <c r="H1573" s="443"/>
      <c r="I1573" s="443"/>
    </row>
    <row r="1574" spans="1:9" x14ac:dyDescent="0.2">
      <c r="A1574" s="443"/>
      <c r="B1574" s="443"/>
      <c r="C1574" s="443"/>
      <c r="D1574" s="443"/>
      <c r="E1574" s="443"/>
      <c r="F1574" s="443"/>
      <c r="G1574" s="443"/>
      <c r="H1574" s="443"/>
      <c r="I1574" s="443"/>
    </row>
    <row r="1575" spans="1:9" x14ac:dyDescent="0.2">
      <c r="A1575" s="443"/>
      <c r="B1575" s="443"/>
      <c r="C1575" s="443"/>
      <c r="D1575" s="443"/>
      <c r="E1575" s="443"/>
      <c r="F1575" s="443"/>
      <c r="G1575" s="443"/>
      <c r="H1575" s="443"/>
      <c r="I1575" s="443"/>
    </row>
    <row r="1576" spans="1:9" x14ac:dyDescent="0.2">
      <c r="A1576" s="443"/>
      <c r="B1576" s="443"/>
      <c r="C1576" s="443"/>
      <c r="D1576" s="443"/>
      <c r="E1576" s="443"/>
      <c r="F1576" s="443"/>
      <c r="G1576" s="443"/>
      <c r="H1576" s="443"/>
      <c r="I1576" s="443"/>
    </row>
    <row r="1577" spans="1:9" x14ac:dyDescent="0.2">
      <c r="A1577" s="443"/>
      <c r="B1577" s="443"/>
      <c r="C1577" s="443"/>
      <c r="D1577" s="443"/>
      <c r="E1577" s="443"/>
      <c r="F1577" s="443"/>
      <c r="G1577" s="443"/>
      <c r="H1577" s="443"/>
      <c r="I1577" s="443"/>
    </row>
    <row r="1578" spans="1:9" x14ac:dyDescent="0.2">
      <c r="A1578" s="443"/>
      <c r="B1578" s="443"/>
      <c r="C1578" s="443"/>
      <c r="D1578" s="443"/>
      <c r="E1578" s="443"/>
      <c r="F1578" s="443"/>
      <c r="G1578" s="443"/>
      <c r="H1578" s="443"/>
      <c r="I1578" s="443"/>
    </row>
    <row r="1579" spans="1:9" x14ac:dyDescent="0.2">
      <c r="A1579" s="443"/>
      <c r="B1579" s="443"/>
      <c r="C1579" s="443"/>
      <c r="D1579" s="443"/>
      <c r="E1579" s="443"/>
      <c r="F1579" s="443"/>
      <c r="G1579" s="443"/>
      <c r="H1579" s="443"/>
      <c r="I1579" s="443"/>
    </row>
    <row r="1580" spans="1:9" x14ac:dyDescent="0.2">
      <c r="A1580" s="443"/>
      <c r="B1580" s="443"/>
      <c r="C1580" s="443"/>
      <c r="D1580" s="443"/>
      <c r="E1580" s="443"/>
      <c r="F1580" s="443"/>
      <c r="G1580" s="443"/>
      <c r="H1580" s="443"/>
      <c r="I1580" s="443"/>
    </row>
    <row r="1581" spans="1:9" x14ac:dyDescent="0.2">
      <c r="A1581" s="443"/>
      <c r="B1581" s="443"/>
      <c r="C1581" s="443"/>
      <c r="D1581" s="443"/>
      <c r="E1581" s="443"/>
      <c r="F1581" s="443"/>
      <c r="G1581" s="443"/>
      <c r="H1581" s="443"/>
      <c r="I1581" s="443"/>
    </row>
    <row r="1582" spans="1:9" x14ac:dyDescent="0.2">
      <c r="A1582" s="443"/>
      <c r="B1582" s="443"/>
      <c r="C1582" s="443"/>
      <c r="D1582" s="443"/>
      <c r="E1582" s="443"/>
      <c r="F1582" s="443"/>
      <c r="G1582" s="443"/>
      <c r="H1582" s="443"/>
      <c r="I1582" s="443"/>
    </row>
    <row r="1583" spans="1:9" x14ac:dyDescent="0.2">
      <c r="A1583" s="443"/>
      <c r="B1583" s="443"/>
      <c r="C1583" s="443"/>
      <c r="D1583" s="443"/>
      <c r="E1583" s="443"/>
      <c r="F1583" s="443"/>
      <c r="G1583" s="443"/>
      <c r="H1583" s="443"/>
      <c r="I1583" s="443"/>
    </row>
    <row r="1584" spans="1:9" x14ac:dyDescent="0.2">
      <c r="A1584" s="443"/>
      <c r="B1584" s="443"/>
      <c r="C1584" s="443"/>
      <c r="D1584" s="443"/>
      <c r="E1584" s="443"/>
      <c r="F1584" s="443"/>
      <c r="G1584" s="443"/>
      <c r="H1584" s="443"/>
      <c r="I1584" s="443"/>
    </row>
    <row r="1585" spans="1:9" x14ac:dyDescent="0.2">
      <c r="A1585" s="443"/>
      <c r="B1585" s="443"/>
      <c r="C1585" s="443"/>
      <c r="D1585" s="443"/>
      <c r="E1585" s="443"/>
      <c r="F1585" s="443"/>
      <c r="G1585" s="443"/>
      <c r="H1585" s="443"/>
      <c r="I1585" s="443"/>
    </row>
    <row r="1586" spans="1:9" x14ac:dyDescent="0.2">
      <c r="A1586" s="443"/>
      <c r="B1586" s="443"/>
      <c r="C1586" s="443"/>
      <c r="D1586" s="443"/>
      <c r="E1586" s="443"/>
      <c r="F1586" s="443"/>
      <c r="G1586" s="443"/>
      <c r="H1586" s="443"/>
      <c r="I1586" s="443"/>
    </row>
    <row r="1587" spans="1:9" x14ac:dyDescent="0.2">
      <c r="A1587" s="443"/>
      <c r="B1587" s="443"/>
      <c r="C1587" s="443"/>
      <c r="D1587" s="443"/>
      <c r="E1587" s="443"/>
      <c r="F1587" s="443"/>
      <c r="G1587" s="443"/>
      <c r="H1587" s="443"/>
      <c r="I1587" s="443"/>
    </row>
    <row r="1588" spans="1:9" x14ac:dyDescent="0.2">
      <c r="A1588" s="443"/>
      <c r="B1588" s="443"/>
      <c r="C1588" s="443"/>
      <c r="D1588" s="443"/>
      <c r="E1588" s="443"/>
      <c r="F1588" s="443"/>
      <c r="G1588" s="443"/>
      <c r="H1588" s="443"/>
      <c r="I1588" s="443"/>
    </row>
    <row r="1589" spans="1:9" x14ac:dyDescent="0.2">
      <c r="A1589" s="443"/>
      <c r="B1589" s="443"/>
      <c r="C1589" s="443"/>
      <c r="D1589" s="443"/>
      <c r="E1589" s="443"/>
      <c r="F1589" s="443"/>
      <c r="G1589" s="443"/>
      <c r="H1589" s="443"/>
      <c r="I1589" s="443"/>
    </row>
    <row r="1590" spans="1:9" x14ac:dyDescent="0.2">
      <c r="A1590" s="443"/>
      <c r="B1590" s="443"/>
      <c r="C1590" s="443"/>
      <c r="D1590" s="443"/>
      <c r="E1590" s="443"/>
      <c r="F1590" s="443"/>
      <c r="G1590" s="443"/>
      <c r="H1590" s="443"/>
      <c r="I1590" s="443"/>
    </row>
    <row r="1591" spans="1:9" x14ac:dyDescent="0.2">
      <c r="A1591" s="443"/>
      <c r="B1591" s="443"/>
      <c r="C1591" s="443"/>
      <c r="D1591" s="443"/>
      <c r="E1591" s="443"/>
      <c r="F1591" s="443"/>
      <c r="G1591" s="443"/>
      <c r="H1591" s="443"/>
      <c r="I1591" s="443"/>
    </row>
    <row r="1592" spans="1:9" x14ac:dyDescent="0.2">
      <c r="A1592" s="443"/>
      <c r="B1592" s="443"/>
      <c r="C1592" s="443"/>
      <c r="D1592" s="443"/>
      <c r="E1592" s="443"/>
      <c r="F1592" s="443"/>
      <c r="G1592" s="443"/>
      <c r="H1592" s="443"/>
      <c r="I1592" s="443"/>
    </row>
    <row r="1593" spans="1:9" x14ac:dyDescent="0.2">
      <c r="A1593" s="443"/>
      <c r="B1593" s="443"/>
      <c r="C1593" s="443"/>
      <c r="D1593" s="443"/>
      <c r="E1593" s="443"/>
      <c r="F1593" s="443"/>
      <c r="G1593" s="443"/>
      <c r="H1593" s="443"/>
      <c r="I1593" s="443"/>
    </row>
    <row r="1594" spans="1:9" x14ac:dyDescent="0.2">
      <c r="A1594" s="443"/>
      <c r="B1594" s="443"/>
      <c r="C1594" s="443"/>
      <c r="D1594" s="443"/>
      <c r="E1594" s="443"/>
      <c r="F1594" s="443"/>
      <c r="G1594" s="443"/>
      <c r="H1594" s="443"/>
      <c r="I1594" s="443"/>
    </row>
    <row r="1595" spans="1:9" x14ac:dyDescent="0.2">
      <c r="A1595" s="443"/>
      <c r="B1595" s="443"/>
      <c r="C1595" s="443"/>
      <c r="D1595" s="443"/>
      <c r="E1595" s="443"/>
      <c r="F1595" s="443"/>
      <c r="G1595" s="443"/>
      <c r="H1595" s="443"/>
      <c r="I1595" s="443"/>
    </row>
    <row r="1596" spans="1:9" x14ac:dyDescent="0.2">
      <c r="A1596" s="443"/>
      <c r="B1596" s="443"/>
      <c r="C1596" s="443"/>
      <c r="D1596" s="443"/>
      <c r="E1596" s="443"/>
      <c r="F1596" s="443"/>
      <c r="G1596" s="443"/>
      <c r="H1596" s="443"/>
      <c r="I1596" s="443"/>
    </row>
    <row r="1597" spans="1:9" x14ac:dyDescent="0.2">
      <c r="A1597" s="443"/>
      <c r="B1597" s="443"/>
      <c r="C1597" s="443"/>
      <c r="D1597" s="443"/>
      <c r="E1597" s="443"/>
      <c r="F1597" s="443"/>
      <c r="G1597" s="443"/>
      <c r="H1597" s="443"/>
      <c r="I1597" s="443"/>
    </row>
    <row r="1598" spans="1:9" x14ac:dyDescent="0.2">
      <c r="A1598" s="443"/>
      <c r="B1598" s="443"/>
      <c r="C1598" s="443"/>
      <c r="D1598" s="443"/>
      <c r="E1598" s="443"/>
      <c r="F1598" s="443"/>
      <c r="G1598" s="443"/>
      <c r="H1598" s="443"/>
      <c r="I1598" s="443"/>
    </row>
    <row r="1599" spans="1:9" x14ac:dyDescent="0.2">
      <c r="A1599" s="443"/>
      <c r="B1599" s="443"/>
      <c r="C1599" s="443"/>
      <c r="D1599" s="443"/>
      <c r="E1599" s="443"/>
      <c r="F1599" s="443"/>
      <c r="G1599" s="443"/>
      <c r="H1599" s="443"/>
      <c r="I1599" s="443"/>
    </row>
    <row r="1600" spans="1:9" x14ac:dyDescent="0.2">
      <c r="A1600" s="443"/>
      <c r="B1600" s="443"/>
      <c r="C1600" s="443"/>
      <c r="D1600" s="443"/>
      <c r="E1600" s="443"/>
      <c r="F1600" s="443"/>
      <c r="G1600" s="443"/>
      <c r="H1600" s="443"/>
      <c r="I1600" s="443"/>
    </row>
    <row r="1601" spans="1:9" x14ac:dyDescent="0.2">
      <c r="A1601" s="443"/>
      <c r="B1601" s="443"/>
      <c r="C1601" s="443"/>
      <c r="D1601" s="443"/>
      <c r="E1601" s="443"/>
      <c r="F1601" s="443"/>
      <c r="G1601" s="443"/>
      <c r="H1601" s="443"/>
      <c r="I1601" s="443"/>
    </row>
    <row r="1602" spans="1:9" x14ac:dyDescent="0.2">
      <c r="A1602" s="443"/>
      <c r="B1602" s="443"/>
      <c r="C1602" s="443"/>
      <c r="D1602" s="443"/>
      <c r="E1602" s="443"/>
      <c r="F1602" s="443"/>
      <c r="G1602" s="443"/>
      <c r="H1602" s="443"/>
      <c r="I1602" s="443"/>
    </row>
    <row r="1603" spans="1:9" x14ac:dyDescent="0.2">
      <c r="A1603" s="443"/>
      <c r="B1603" s="443"/>
      <c r="C1603" s="443"/>
      <c r="D1603" s="443"/>
      <c r="E1603" s="443"/>
      <c r="F1603" s="443"/>
      <c r="G1603" s="443"/>
      <c r="H1603" s="443"/>
      <c r="I1603" s="443"/>
    </row>
    <row r="1604" spans="1:9" x14ac:dyDescent="0.2">
      <c r="A1604" s="443"/>
      <c r="B1604" s="443"/>
      <c r="C1604" s="443"/>
      <c r="D1604" s="443"/>
      <c r="E1604" s="443"/>
      <c r="F1604" s="443"/>
      <c r="G1604" s="443"/>
      <c r="H1604" s="443"/>
      <c r="I1604" s="443"/>
    </row>
    <row r="1605" spans="1:9" x14ac:dyDescent="0.2">
      <c r="A1605" s="443"/>
      <c r="B1605" s="443"/>
      <c r="C1605" s="443"/>
      <c r="D1605" s="443"/>
      <c r="E1605" s="443"/>
      <c r="F1605" s="443"/>
      <c r="G1605" s="443"/>
      <c r="H1605" s="443"/>
      <c r="I1605" s="443"/>
    </row>
    <row r="1606" spans="1:9" x14ac:dyDescent="0.2">
      <c r="A1606" s="443"/>
      <c r="B1606" s="443"/>
      <c r="C1606" s="443"/>
      <c r="D1606" s="443"/>
      <c r="E1606" s="443"/>
      <c r="F1606" s="443"/>
      <c r="G1606" s="443"/>
      <c r="H1606" s="443"/>
      <c r="I1606" s="443"/>
    </row>
    <row r="1607" spans="1:9" x14ac:dyDescent="0.2">
      <c r="A1607" s="443"/>
      <c r="B1607" s="443"/>
      <c r="C1607" s="443"/>
      <c r="D1607" s="443"/>
      <c r="E1607" s="443"/>
      <c r="F1607" s="443"/>
      <c r="G1607" s="443"/>
      <c r="H1607" s="443"/>
      <c r="I1607" s="443"/>
    </row>
    <row r="1608" spans="1:9" x14ac:dyDescent="0.2">
      <c r="A1608" s="443"/>
      <c r="B1608" s="443"/>
      <c r="C1608" s="443"/>
      <c r="D1608" s="443"/>
      <c r="E1608" s="443"/>
      <c r="F1608" s="443"/>
      <c r="G1608" s="443"/>
      <c r="H1608" s="443"/>
      <c r="I1608" s="443"/>
    </row>
    <row r="1609" spans="1:9" x14ac:dyDescent="0.2">
      <c r="A1609" s="443"/>
      <c r="B1609" s="443"/>
      <c r="C1609" s="443"/>
      <c r="D1609" s="443"/>
      <c r="E1609" s="443"/>
      <c r="F1609" s="443"/>
      <c r="G1609" s="443"/>
      <c r="H1609" s="443"/>
      <c r="I1609" s="443"/>
    </row>
    <row r="1610" spans="1:9" x14ac:dyDescent="0.2">
      <c r="A1610" s="443"/>
      <c r="B1610" s="443"/>
      <c r="C1610" s="443"/>
      <c r="D1610" s="443"/>
      <c r="E1610" s="443"/>
      <c r="F1610" s="443"/>
      <c r="G1610" s="443"/>
      <c r="H1610" s="443"/>
      <c r="I1610" s="443"/>
    </row>
    <row r="1611" spans="1:9" x14ac:dyDescent="0.2">
      <c r="A1611" s="443"/>
      <c r="B1611" s="443"/>
      <c r="C1611" s="443"/>
      <c r="D1611" s="443"/>
      <c r="E1611" s="443"/>
      <c r="F1611" s="443"/>
      <c r="G1611" s="443"/>
      <c r="H1611" s="443"/>
      <c r="I1611" s="443"/>
    </row>
    <row r="1612" spans="1:9" x14ac:dyDescent="0.2">
      <c r="A1612" s="443"/>
      <c r="B1612" s="443"/>
      <c r="C1612" s="443"/>
      <c r="D1612" s="443"/>
      <c r="E1612" s="443"/>
      <c r="F1612" s="443"/>
      <c r="G1612" s="443"/>
      <c r="H1612" s="443"/>
      <c r="I1612" s="443"/>
    </row>
    <row r="1613" spans="1:9" x14ac:dyDescent="0.2">
      <c r="A1613" s="443"/>
      <c r="B1613" s="443"/>
      <c r="C1613" s="443"/>
      <c r="D1613" s="443"/>
      <c r="E1613" s="443"/>
      <c r="F1613" s="443"/>
      <c r="G1613" s="443"/>
      <c r="H1613" s="443"/>
      <c r="I1613" s="443"/>
    </row>
    <row r="1614" spans="1:9" x14ac:dyDescent="0.2">
      <c r="A1614" s="443"/>
      <c r="B1614" s="443"/>
      <c r="C1614" s="443"/>
      <c r="D1614" s="443"/>
      <c r="E1614" s="443"/>
      <c r="F1614" s="443"/>
      <c r="G1614" s="443"/>
      <c r="H1614" s="443"/>
      <c r="I1614" s="443"/>
    </row>
    <row r="1615" spans="1:9" x14ac:dyDescent="0.2">
      <c r="A1615" s="443"/>
      <c r="B1615" s="443"/>
      <c r="C1615" s="443"/>
      <c r="D1615" s="443"/>
      <c r="E1615" s="443"/>
      <c r="F1615" s="443"/>
      <c r="G1615" s="443"/>
      <c r="H1615" s="443"/>
      <c r="I1615" s="443"/>
    </row>
    <row r="1616" spans="1:9" x14ac:dyDescent="0.2">
      <c r="A1616" s="443"/>
      <c r="B1616" s="443"/>
      <c r="C1616" s="443"/>
      <c r="D1616" s="443"/>
      <c r="E1616" s="443"/>
      <c r="F1616" s="443"/>
      <c r="G1616" s="443"/>
      <c r="H1616" s="443"/>
      <c r="I1616" s="443"/>
    </row>
    <row r="1617" spans="1:9" x14ac:dyDescent="0.2">
      <c r="A1617" s="443"/>
      <c r="B1617" s="443"/>
      <c r="C1617" s="443"/>
      <c r="D1617" s="443"/>
      <c r="E1617" s="443"/>
      <c r="F1617" s="443"/>
      <c r="G1617" s="443"/>
      <c r="H1617" s="443"/>
      <c r="I1617" s="443"/>
    </row>
    <row r="1618" spans="1:9" x14ac:dyDescent="0.2">
      <c r="A1618" s="443"/>
      <c r="B1618" s="443"/>
      <c r="C1618" s="443"/>
      <c r="D1618" s="443"/>
      <c r="E1618" s="443"/>
      <c r="F1618" s="443"/>
      <c r="G1618" s="443"/>
      <c r="H1618" s="443"/>
      <c r="I1618" s="443"/>
    </row>
    <row r="1619" spans="1:9" x14ac:dyDescent="0.2">
      <c r="A1619" s="443"/>
      <c r="B1619" s="443"/>
      <c r="C1619" s="443"/>
      <c r="D1619" s="443"/>
      <c r="E1619" s="443"/>
      <c r="F1619" s="443"/>
      <c r="G1619" s="443"/>
      <c r="H1619" s="443"/>
      <c r="I1619" s="443"/>
    </row>
    <row r="1620" spans="1:9" x14ac:dyDescent="0.2">
      <c r="A1620" s="443"/>
      <c r="B1620" s="443"/>
      <c r="C1620" s="443"/>
      <c r="D1620" s="443"/>
      <c r="E1620" s="443"/>
      <c r="F1620" s="443"/>
      <c r="G1620" s="443"/>
      <c r="H1620" s="443"/>
      <c r="I1620" s="443"/>
    </row>
    <row r="1621" spans="1:9" x14ac:dyDescent="0.2">
      <c r="A1621" s="443"/>
      <c r="B1621" s="443"/>
      <c r="C1621" s="443"/>
      <c r="D1621" s="443"/>
      <c r="E1621" s="443"/>
      <c r="F1621" s="443"/>
      <c r="G1621" s="443"/>
      <c r="H1621" s="443"/>
      <c r="I1621" s="443"/>
    </row>
    <row r="1622" spans="1:9" x14ac:dyDescent="0.2">
      <c r="A1622" s="443"/>
      <c r="B1622" s="443"/>
      <c r="C1622" s="443"/>
      <c r="D1622" s="443"/>
      <c r="E1622" s="443"/>
      <c r="F1622" s="443"/>
      <c r="G1622" s="443"/>
      <c r="H1622" s="443"/>
      <c r="I1622" s="443"/>
    </row>
    <row r="1623" spans="1:9" x14ac:dyDescent="0.2">
      <c r="A1623" s="443"/>
      <c r="B1623" s="443"/>
      <c r="C1623" s="443"/>
      <c r="D1623" s="443"/>
      <c r="E1623" s="443"/>
      <c r="F1623" s="443"/>
      <c r="G1623" s="443"/>
      <c r="H1623" s="443"/>
      <c r="I1623" s="443"/>
    </row>
    <row r="1624" spans="1:9" x14ac:dyDescent="0.2">
      <c r="A1624" s="443"/>
      <c r="B1624" s="443"/>
      <c r="C1624" s="443"/>
      <c r="D1624" s="443"/>
      <c r="E1624" s="443"/>
      <c r="F1624" s="443"/>
      <c r="G1624" s="443"/>
      <c r="H1624" s="443"/>
      <c r="I1624" s="443"/>
    </row>
    <row r="1625" spans="1:9" x14ac:dyDescent="0.2">
      <c r="A1625" s="443"/>
      <c r="B1625" s="443"/>
      <c r="C1625" s="443"/>
      <c r="D1625" s="443"/>
      <c r="E1625" s="443"/>
      <c r="F1625" s="443"/>
      <c r="G1625" s="443"/>
      <c r="H1625" s="443"/>
      <c r="I1625" s="443"/>
    </row>
    <row r="1626" spans="1:9" x14ac:dyDescent="0.2">
      <c r="A1626" s="443"/>
      <c r="B1626" s="443"/>
      <c r="C1626" s="443"/>
      <c r="D1626" s="443"/>
      <c r="E1626" s="443"/>
      <c r="F1626" s="443"/>
      <c r="G1626" s="443"/>
      <c r="H1626" s="443"/>
      <c r="I1626" s="443"/>
    </row>
    <row r="1627" spans="1:9" x14ac:dyDescent="0.2">
      <c r="A1627" s="443"/>
      <c r="B1627" s="443"/>
      <c r="C1627" s="443"/>
      <c r="D1627" s="443"/>
      <c r="E1627" s="443"/>
      <c r="F1627" s="443"/>
      <c r="G1627" s="443"/>
      <c r="H1627" s="443"/>
      <c r="I1627" s="443"/>
    </row>
    <row r="1628" spans="1:9" x14ac:dyDescent="0.2">
      <c r="A1628" s="443"/>
      <c r="B1628" s="443"/>
      <c r="C1628" s="443"/>
      <c r="D1628" s="443"/>
      <c r="E1628" s="443"/>
      <c r="F1628" s="443"/>
      <c r="G1628" s="443"/>
      <c r="H1628" s="443"/>
      <c r="I1628" s="443"/>
    </row>
    <row r="1629" spans="1:9" x14ac:dyDescent="0.2">
      <c r="A1629" s="443"/>
      <c r="B1629" s="443"/>
      <c r="C1629" s="443"/>
      <c r="D1629" s="443"/>
      <c r="E1629" s="443"/>
      <c r="F1629" s="443"/>
      <c r="G1629" s="443"/>
      <c r="H1629" s="443"/>
      <c r="I1629" s="443"/>
    </row>
    <row r="1630" spans="1:9" x14ac:dyDescent="0.2">
      <c r="A1630" s="443"/>
      <c r="B1630" s="443"/>
      <c r="C1630" s="443"/>
      <c r="D1630" s="443"/>
      <c r="E1630" s="443"/>
      <c r="F1630" s="443"/>
      <c r="G1630" s="443"/>
      <c r="H1630" s="443"/>
      <c r="I1630" s="443"/>
    </row>
    <row r="1631" spans="1:9" x14ac:dyDescent="0.2">
      <c r="A1631" s="443"/>
      <c r="B1631" s="443"/>
      <c r="C1631" s="443"/>
      <c r="D1631" s="443"/>
      <c r="E1631" s="443"/>
      <c r="F1631" s="443"/>
      <c r="G1631" s="443"/>
      <c r="H1631" s="443"/>
      <c r="I1631" s="443"/>
    </row>
    <row r="1632" spans="1:9" x14ac:dyDescent="0.2">
      <c r="A1632" s="443"/>
      <c r="B1632" s="443"/>
      <c r="C1632" s="443"/>
      <c r="D1632" s="443"/>
      <c r="E1632" s="443"/>
      <c r="F1632" s="443"/>
      <c r="G1632" s="443"/>
      <c r="H1632" s="443"/>
      <c r="I1632" s="443"/>
    </row>
    <row r="1633" spans="1:9" x14ac:dyDescent="0.2">
      <c r="A1633" s="443"/>
      <c r="B1633" s="443"/>
      <c r="C1633" s="443"/>
      <c r="D1633" s="443"/>
      <c r="E1633" s="443"/>
      <c r="F1633" s="443"/>
      <c r="G1633" s="443"/>
      <c r="H1633" s="443"/>
      <c r="I1633" s="443"/>
    </row>
    <row r="1634" spans="1:9" x14ac:dyDescent="0.2">
      <c r="A1634" s="443"/>
      <c r="B1634" s="443"/>
      <c r="C1634" s="443"/>
      <c r="D1634" s="443"/>
      <c r="E1634" s="443"/>
      <c r="F1634" s="443"/>
      <c r="G1634" s="443"/>
      <c r="H1634" s="443"/>
      <c r="I1634" s="443"/>
    </row>
    <row r="1635" spans="1:9" x14ac:dyDescent="0.2">
      <c r="A1635" s="443"/>
      <c r="B1635" s="443"/>
      <c r="C1635" s="443"/>
      <c r="D1635" s="443"/>
      <c r="E1635" s="443"/>
      <c r="F1635" s="443"/>
      <c r="G1635" s="443"/>
      <c r="H1635" s="443"/>
      <c r="I1635" s="443"/>
    </row>
    <row r="1636" spans="1:9" x14ac:dyDescent="0.2">
      <c r="A1636" s="443"/>
      <c r="B1636" s="443"/>
      <c r="C1636" s="443"/>
      <c r="D1636" s="443"/>
      <c r="E1636" s="443"/>
      <c r="F1636" s="443"/>
      <c r="G1636" s="443"/>
      <c r="H1636" s="443"/>
      <c r="I1636" s="443"/>
    </row>
    <row r="1637" spans="1:9" x14ac:dyDescent="0.2">
      <c r="A1637" s="443"/>
      <c r="B1637" s="443"/>
      <c r="C1637" s="443"/>
      <c r="D1637" s="443"/>
      <c r="E1637" s="443"/>
      <c r="F1637" s="443"/>
      <c r="G1637" s="443"/>
      <c r="H1637" s="443"/>
      <c r="I1637" s="443"/>
    </row>
    <row r="1638" spans="1:9" x14ac:dyDescent="0.2">
      <c r="A1638" s="443"/>
      <c r="B1638" s="443"/>
      <c r="C1638" s="443"/>
      <c r="D1638" s="443"/>
      <c r="E1638" s="443"/>
      <c r="F1638" s="443"/>
      <c r="G1638" s="443"/>
      <c r="H1638" s="443"/>
      <c r="I1638" s="443"/>
    </row>
    <row r="1639" spans="1:9" x14ac:dyDescent="0.2">
      <c r="A1639" s="443"/>
      <c r="B1639" s="443"/>
      <c r="C1639" s="443"/>
      <c r="D1639" s="443"/>
      <c r="E1639" s="443"/>
      <c r="F1639" s="443"/>
      <c r="G1639" s="443"/>
      <c r="H1639" s="443"/>
      <c r="I1639" s="443"/>
    </row>
    <row r="1640" spans="1:9" x14ac:dyDescent="0.2">
      <c r="A1640" s="443"/>
      <c r="B1640" s="443"/>
      <c r="C1640" s="443"/>
      <c r="D1640" s="443"/>
      <c r="E1640" s="443"/>
      <c r="F1640" s="443"/>
      <c r="G1640" s="443"/>
      <c r="H1640" s="443"/>
      <c r="I1640" s="443"/>
    </row>
    <row r="1641" spans="1:9" x14ac:dyDescent="0.2">
      <c r="A1641" s="443"/>
      <c r="B1641" s="443"/>
      <c r="C1641" s="443"/>
      <c r="D1641" s="443"/>
      <c r="E1641" s="443"/>
      <c r="F1641" s="443"/>
      <c r="G1641" s="443"/>
      <c r="H1641" s="443"/>
      <c r="I1641" s="443"/>
    </row>
    <row r="1642" spans="1:9" x14ac:dyDescent="0.2">
      <c r="A1642" s="443"/>
      <c r="B1642" s="443"/>
      <c r="C1642" s="443"/>
      <c r="D1642" s="443"/>
      <c r="E1642" s="443"/>
      <c r="F1642" s="443"/>
      <c r="G1642" s="443"/>
      <c r="H1642" s="443"/>
      <c r="I1642" s="443"/>
    </row>
    <row r="1643" spans="1:9" x14ac:dyDescent="0.2">
      <c r="A1643" s="443"/>
      <c r="B1643" s="443"/>
      <c r="C1643" s="443"/>
      <c r="D1643" s="443"/>
      <c r="E1643" s="443"/>
      <c r="F1643" s="443"/>
      <c r="G1643" s="443"/>
      <c r="H1643" s="443"/>
      <c r="I1643" s="443"/>
    </row>
    <row r="1644" spans="1:9" x14ac:dyDescent="0.2">
      <c r="A1644" s="443"/>
      <c r="B1644" s="443"/>
      <c r="C1644" s="443"/>
      <c r="D1644" s="443"/>
      <c r="E1644" s="443"/>
      <c r="F1644" s="443"/>
      <c r="G1644" s="443"/>
      <c r="H1644" s="443"/>
      <c r="I1644" s="443"/>
    </row>
    <row r="1645" spans="1:9" x14ac:dyDescent="0.2">
      <c r="A1645" s="443"/>
      <c r="B1645" s="443"/>
      <c r="C1645" s="443"/>
      <c r="D1645" s="443"/>
      <c r="E1645" s="443"/>
      <c r="F1645" s="443"/>
      <c r="G1645" s="443"/>
      <c r="H1645" s="443"/>
      <c r="I1645" s="443"/>
    </row>
    <row r="1646" spans="1:9" x14ac:dyDescent="0.2">
      <c r="A1646" s="443"/>
      <c r="B1646" s="443"/>
      <c r="C1646" s="443"/>
      <c r="D1646" s="443"/>
      <c r="E1646" s="443"/>
      <c r="F1646" s="443"/>
      <c r="G1646" s="443"/>
      <c r="H1646" s="443"/>
      <c r="I1646" s="443"/>
    </row>
    <row r="1647" spans="1:9" x14ac:dyDescent="0.2">
      <c r="A1647" s="443"/>
      <c r="B1647" s="443"/>
      <c r="C1647" s="443"/>
      <c r="D1647" s="443"/>
      <c r="E1647" s="443"/>
      <c r="F1647" s="443"/>
      <c r="G1647" s="443"/>
      <c r="H1647" s="443"/>
      <c r="I1647" s="443"/>
    </row>
    <row r="1648" spans="1:9" x14ac:dyDescent="0.2">
      <c r="A1648" s="443"/>
      <c r="B1648" s="443"/>
      <c r="C1648" s="443"/>
      <c r="D1648" s="443"/>
      <c r="E1648" s="443"/>
      <c r="F1648" s="443"/>
      <c r="G1648" s="443"/>
      <c r="H1648" s="443"/>
      <c r="I1648" s="443"/>
    </row>
    <row r="1649" spans="1:9" x14ac:dyDescent="0.2">
      <c r="A1649" s="443"/>
      <c r="B1649" s="443"/>
      <c r="C1649" s="443"/>
      <c r="D1649" s="443"/>
      <c r="E1649" s="443"/>
      <c r="F1649" s="443"/>
      <c r="G1649" s="443"/>
      <c r="H1649" s="443"/>
      <c r="I1649" s="443"/>
    </row>
    <row r="1650" spans="1:9" x14ac:dyDescent="0.2">
      <c r="A1650" s="443"/>
      <c r="B1650" s="443"/>
      <c r="C1650" s="443"/>
      <c r="D1650" s="443"/>
      <c r="E1650" s="443"/>
      <c r="F1650" s="443"/>
      <c r="G1650" s="443"/>
      <c r="H1650" s="443"/>
      <c r="I1650" s="443"/>
    </row>
    <row r="1651" spans="1:9" x14ac:dyDescent="0.2">
      <c r="A1651" s="443"/>
      <c r="B1651" s="443"/>
      <c r="C1651" s="443"/>
      <c r="D1651" s="443"/>
      <c r="E1651" s="443"/>
      <c r="F1651" s="443"/>
      <c r="G1651" s="443"/>
      <c r="H1651" s="443"/>
      <c r="I1651" s="443"/>
    </row>
    <row r="1652" spans="1:9" x14ac:dyDescent="0.2">
      <c r="A1652" s="443"/>
      <c r="B1652" s="443"/>
      <c r="C1652" s="443"/>
      <c r="D1652" s="443"/>
      <c r="E1652" s="443"/>
      <c r="F1652" s="443"/>
      <c r="G1652" s="443"/>
      <c r="H1652" s="443"/>
      <c r="I1652" s="443"/>
    </row>
    <row r="1653" spans="1:9" x14ac:dyDescent="0.2">
      <c r="A1653" s="443"/>
      <c r="B1653" s="443"/>
      <c r="C1653" s="443"/>
      <c r="D1653" s="443"/>
      <c r="E1653" s="443"/>
      <c r="F1653" s="443"/>
      <c r="G1653" s="443"/>
      <c r="H1653" s="443"/>
      <c r="I1653" s="443"/>
    </row>
    <row r="1654" spans="1:9" x14ac:dyDescent="0.2">
      <c r="A1654" s="443"/>
      <c r="B1654" s="443"/>
      <c r="C1654" s="443"/>
      <c r="D1654" s="443"/>
      <c r="E1654" s="443"/>
      <c r="F1654" s="443"/>
      <c r="G1654" s="443"/>
      <c r="H1654" s="443"/>
      <c r="I1654" s="443"/>
    </row>
    <row r="1655" spans="1:9" x14ac:dyDescent="0.2">
      <c r="A1655" s="443"/>
      <c r="B1655" s="443"/>
      <c r="C1655" s="443"/>
      <c r="D1655" s="443"/>
      <c r="E1655" s="443"/>
      <c r="F1655" s="443"/>
      <c r="G1655" s="443"/>
      <c r="H1655" s="443"/>
      <c r="I1655" s="443"/>
    </row>
    <row r="1656" spans="1:9" x14ac:dyDescent="0.2">
      <c r="A1656" s="443"/>
      <c r="B1656" s="443"/>
      <c r="C1656" s="443"/>
      <c r="D1656" s="443"/>
      <c r="E1656" s="443"/>
      <c r="F1656" s="443"/>
      <c r="G1656" s="443"/>
      <c r="H1656" s="443"/>
      <c r="I1656" s="443"/>
    </row>
    <row r="1657" spans="1:9" x14ac:dyDescent="0.2">
      <c r="A1657" s="443"/>
      <c r="B1657" s="443"/>
      <c r="C1657" s="443"/>
      <c r="D1657" s="443"/>
      <c r="E1657" s="443"/>
      <c r="F1657" s="443"/>
      <c r="G1657" s="443"/>
      <c r="H1657" s="443"/>
      <c r="I1657" s="443"/>
    </row>
    <row r="1658" spans="1:9" x14ac:dyDescent="0.2">
      <c r="A1658" s="443"/>
      <c r="B1658" s="443"/>
      <c r="C1658" s="443"/>
      <c r="D1658" s="443"/>
      <c r="E1658" s="443"/>
      <c r="F1658" s="443"/>
      <c r="G1658" s="443"/>
      <c r="H1658" s="443"/>
      <c r="I1658" s="443"/>
    </row>
    <row r="1659" spans="1:9" x14ac:dyDescent="0.2">
      <c r="A1659" s="443"/>
      <c r="B1659" s="443"/>
      <c r="C1659" s="443"/>
      <c r="D1659" s="443"/>
      <c r="E1659" s="443"/>
      <c r="F1659" s="443"/>
      <c r="G1659" s="443"/>
      <c r="H1659" s="443"/>
      <c r="I1659" s="443"/>
    </row>
    <row r="1660" spans="1:9" x14ac:dyDescent="0.2">
      <c r="A1660" s="443"/>
      <c r="B1660" s="443"/>
      <c r="C1660" s="443"/>
      <c r="D1660" s="443"/>
      <c r="E1660" s="443"/>
      <c r="F1660" s="443"/>
      <c r="G1660" s="443"/>
      <c r="H1660" s="443"/>
      <c r="I1660" s="443"/>
    </row>
    <row r="1661" spans="1:9" x14ac:dyDescent="0.2">
      <c r="A1661" s="443"/>
      <c r="B1661" s="443"/>
      <c r="C1661" s="443"/>
      <c r="D1661" s="443"/>
      <c r="E1661" s="443"/>
      <c r="F1661" s="443"/>
      <c r="G1661" s="443"/>
      <c r="H1661" s="443"/>
      <c r="I1661" s="443"/>
    </row>
    <row r="1662" spans="1:9" x14ac:dyDescent="0.2">
      <c r="A1662" s="443"/>
      <c r="B1662" s="443"/>
      <c r="C1662" s="443"/>
      <c r="D1662" s="443"/>
      <c r="E1662" s="443"/>
      <c r="F1662" s="443"/>
      <c r="G1662" s="443"/>
      <c r="H1662" s="443"/>
      <c r="I1662" s="443"/>
    </row>
    <row r="1663" spans="1:9" x14ac:dyDescent="0.2">
      <c r="A1663" s="443"/>
      <c r="B1663" s="443"/>
      <c r="C1663" s="443"/>
      <c r="D1663" s="443"/>
      <c r="E1663" s="443"/>
      <c r="F1663" s="443"/>
      <c r="G1663" s="443"/>
      <c r="H1663" s="443"/>
      <c r="I1663" s="443"/>
    </row>
    <row r="1664" spans="1:9" x14ac:dyDescent="0.2">
      <c r="A1664" s="443"/>
      <c r="B1664" s="443"/>
      <c r="C1664" s="443"/>
      <c r="D1664" s="443"/>
      <c r="E1664" s="443"/>
      <c r="F1664" s="443"/>
      <c r="G1664" s="443"/>
      <c r="H1664" s="443"/>
      <c r="I1664" s="443"/>
    </row>
    <row r="1665" spans="1:9" x14ac:dyDescent="0.2">
      <c r="A1665" s="443"/>
      <c r="B1665" s="443"/>
      <c r="C1665" s="443"/>
      <c r="D1665" s="443"/>
      <c r="E1665" s="443"/>
      <c r="F1665" s="443"/>
      <c r="G1665" s="443"/>
      <c r="H1665" s="443"/>
      <c r="I1665" s="443"/>
    </row>
    <row r="1666" spans="1:9" x14ac:dyDescent="0.2">
      <c r="A1666" s="443"/>
      <c r="B1666" s="443"/>
      <c r="C1666" s="443"/>
      <c r="D1666" s="443"/>
      <c r="E1666" s="443"/>
      <c r="F1666" s="443"/>
      <c r="G1666" s="443"/>
      <c r="H1666" s="443"/>
      <c r="I1666" s="443"/>
    </row>
    <row r="1667" spans="1:9" x14ac:dyDescent="0.2">
      <c r="A1667" s="443"/>
      <c r="B1667" s="443"/>
      <c r="C1667" s="443"/>
      <c r="D1667" s="443"/>
      <c r="E1667" s="443"/>
      <c r="F1667" s="443"/>
      <c r="G1667" s="443"/>
      <c r="H1667" s="443"/>
      <c r="I1667" s="443"/>
    </row>
    <row r="1668" spans="1:9" x14ac:dyDescent="0.2">
      <c r="A1668" s="443"/>
      <c r="B1668" s="443"/>
      <c r="C1668" s="443"/>
      <c r="D1668" s="443"/>
      <c r="E1668" s="443"/>
      <c r="F1668" s="443"/>
      <c r="G1668" s="443"/>
      <c r="H1668" s="443"/>
      <c r="I1668" s="443"/>
    </row>
    <row r="1669" spans="1:9" x14ac:dyDescent="0.2">
      <c r="A1669" s="443"/>
      <c r="B1669" s="443"/>
      <c r="C1669" s="443"/>
      <c r="D1669" s="443"/>
      <c r="E1669" s="443"/>
      <c r="F1669" s="443"/>
      <c r="G1669" s="443"/>
      <c r="H1669" s="443"/>
      <c r="I1669" s="443"/>
    </row>
    <row r="1670" spans="1:9" x14ac:dyDescent="0.2">
      <c r="A1670" s="443"/>
      <c r="B1670" s="443"/>
      <c r="C1670" s="443"/>
      <c r="D1670" s="443"/>
      <c r="E1670" s="443"/>
      <c r="F1670" s="443"/>
      <c r="G1670" s="443"/>
      <c r="H1670" s="443"/>
      <c r="I1670" s="443"/>
    </row>
    <row r="1671" spans="1:9" x14ac:dyDescent="0.2">
      <c r="A1671" s="443"/>
      <c r="B1671" s="443"/>
      <c r="C1671" s="443"/>
      <c r="D1671" s="443"/>
      <c r="E1671" s="443"/>
      <c r="F1671" s="443"/>
      <c r="G1671" s="443"/>
      <c r="H1671" s="443"/>
      <c r="I1671" s="443"/>
    </row>
    <row r="1672" spans="1:9" x14ac:dyDescent="0.2">
      <c r="A1672" s="443"/>
      <c r="B1672" s="443"/>
      <c r="C1672" s="443"/>
      <c r="D1672" s="443"/>
      <c r="E1672" s="443"/>
      <c r="F1672" s="443"/>
      <c r="G1672" s="443"/>
      <c r="H1672" s="443"/>
      <c r="I1672" s="443"/>
    </row>
    <row r="1673" spans="1:9" x14ac:dyDescent="0.2">
      <c r="A1673" s="443"/>
      <c r="B1673" s="443"/>
      <c r="C1673" s="443"/>
      <c r="D1673" s="443"/>
      <c r="E1673" s="443"/>
      <c r="F1673" s="443"/>
      <c r="G1673" s="443"/>
      <c r="H1673" s="443"/>
      <c r="I1673" s="443"/>
    </row>
    <row r="1674" spans="1:9" x14ac:dyDescent="0.2">
      <c r="A1674" s="443"/>
      <c r="B1674" s="443"/>
      <c r="C1674" s="443"/>
      <c r="D1674" s="443"/>
      <c r="E1674" s="443"/>
      <c r="F1674" s="443"/>
      <c r="G1674" s="443"/>
      <c r="H1674" s="443"/>
      <c r="I1674" s="443"/>
    </row>
    <row r="1675" spans="1:9" x14ac:dyDescent="0.2">
      <c r="A1675" s="443"/>
      <c r="B1675" s="443"/>
      <c r="C1675" s="443"/>
      <c r="D1675" s="443"/>
      <c r="E1675" s="443"/>
      <c r="F1675" s="443"/>
      <c r="G1675" s="443"/>
      <c r="H1675" s="443"/>
      <c r="I1675" s="443"/>
    </row>
    <row r="1676" spans="1:9" x14ac:dyDescent="0.2">
      <c r="A1676" s="443"/>
      <c r="B1676" s="443"/>
      <c r="C1676" s="443"/>
      <c r="D1676" s="443"/>
      <c r="E1676" s="443"/>
      <c r="F1676" s="443"/>
      <c r="G1676" s="443"/>
      <c r="H1676" s="443"/>
      <c r="I1676" s="443"/>
    </row>
    <row r="1677" spans="1:9" x14ac:dyDescent="0.2">
      <c r="A1677" s="443"/>
      <c r="B1677" s="443"/>
      <c r="C1677" s="443"/>
      <c r="D1677" s="443"/>
      <c r="E1677" s="443"/>
      <c r="F1677" s="443"/>
      <c r="G1677" s="443"/>
      <c r="H1677" s="443"/>
      <c r="I1677" s="443"/>
    </row>
    <row r="1678" spans="1:9" x14ac:dyDescent="0.2">
      <c r="A1678" s="443"/>
      <c r="B1678" s="443"/>
      <c r="C1678" s="443"/>
      <c r="D1678" s="443"/>
      <c r="E1678" s="443"/>
      <c r="F1678" s="443"/>
      <c r="G1678" s="443"/>
      <c r="H1678" s="443"/>
      <c r="I1678" s="443"/>
    </row>
    <row r="1679" spans="1:9" x14ac:dyDescent="0.2">
      <c r="A1679" s="443"/>
      <c r="B1679" s="443"/>
      <c r="C1679" s="443"/>
      <c r="D1679" s="443"/>
      <c r="E1679" s="443"/>
      <c r="F1679" s="443"/>
      <c r="G1679" s="443"/>
      <c r="H1679" s="443"/>
      <c r="I1679" s="443"/>
    </row>
    <row r="1680" spans="1:9" x14ac:dyDescent="0.2">
      <c r="A1680" s="443"/>
      <c r="B1680" s="443"/>
      <c r="C1680" s="443"/>
      <c r="D1680" s="443"/>
      <c r="E1680" s="443"/>
      <c r="F1680" s="443"/>
      <c r="G1680" s="443"/>
      <c r="H1680" s="443"/>
      <c r="I1680" s="443"/>
    </row>
    <row r="1681" spans="1:9" x14ac:dyDescent="0.2">
      <c r="A1681" s="443"/>
      <c r="B1681" s="443"/>
      <c r="C1681" s="443"/>
      <c r="D1681" s="443"/>
      <c r="E1681" s="443"/>
      <c r="F1681" s="443"/>
      <c r="G1681" s="443"/>
      <c r="H1681" s="443"/>
      <c r="I1681" s="443"/>
    </row>
    <row r="1682" spans="1:9" x14ac:dyDescent="0.2">
      <c r="A1682" s="443"/>
      <c r="B1682" s="443"/>
      <c r="C1682" s="443"/>
      <c r="D1682" s="443"/>
      <c r="E1682" s="443"/>
      <c r="F1682" s="443"/>
      <c r="G1682" s="443"/>
      <c r="H1682" s="443"/>
      <c r="I1682" s="443"/>
    </row>
    <row r="1683" spans="1:9" x14ac:dyDescent="0.2">
      <c r="A1683" s="443"/>
      <c r="B1683" s="443"/>
      <c r="C1683" s="443"/>
      <c r="D1683" s="443"/>
      <c r="E1683" s="443"/>
      <c r="F1683" s="443"/>
      <c r="G1683" s="443"/>
      <c r="H1683" s="443"/>
      <c r="I1683" s="443"/>
    </row>
    <row r="1684" spans="1:9" x14ac:dyDescent="0.2">
      <c r="A1684" s="443"/>
      <c r="B1684" s="443"/>
      <c r="C1684" s="443"/>
      <c r="D1684" s="443"/>
      <c r="E1684" s="443"/>
      <c r="F1684" s="443"/>
      <c r="G1684" s="443"/>
      <c r="H1684" s="443"/>
      <c r="I1684" s="443"/>
    </row>
    <row r="1685" spans="1:9" x14ac:dyDescent="0.2">
      <c r="A1685" s="443"/>
      <c r="B1685" s="443"/>
      <c r="C1685" s="443"/>
      <c r="D1685" s="443"/>
      <c r="E1685" s="443"/>
      <c r="F1685" s="443"/>
      <c r="G1685" s="443"/>
      <c r="H1685" s="443"/>
      <c r="I1685" s="443"/>
    </row>
    <row r="1686" spans="1:9" x14ac:dyDescent="0.2">
      <c r="A1686" s="443"/>
      <c r="B1686" s="443"/>
      <c r="C1686" s="443"/>
      <c r="D1686" s="443"/>
      <c r="E1686" s="443"/>
      <c r="F1686" s="443"/>
      <c r="G1686" s="443"/>
      <c r="H1686" s="443"/>
      <c r="I1686" s="443"/>
    </row>
    <row r="1687" spans="1:9" x14ac:dyDescent="0.2">
      <c r="A1687" s="443"/>
      <c r="B1687" s="443"/>
      <c r="C1687" s="443"/>
      <c r="D1687" s="443"/>
      <c r="E1687" s="443"/>
      <c r="F1687" s="443"/>
      <c r="G1687" s="443"/>
      <c r="H1687" s="443"/>
      <c r="I1687" s="443"/>
    </row>
    <row r="1688" spans="1:9" x14ac:dyDescent="0.2">
      <c r="A1688" s="443"/>
      <c r="B1688" s="443"/>
      <c r="C1688" s="443"/>
      <c r="D1688" s="443"/>
      <c r="E1688" s="443"/>
      <c r="F1688" s="443"/>
      <c r="G1688" s="443"/>
      <c r="H1688" s="443"/>
      <c r="I1688" s="443"/>
    </row>
    <row r="1689" spans="1:9" x14ac:dyDescent="0.2">
      <c r="A1689" s="443"/>
      <c r="B1689" s="443"/>
      <c r="C1689" s="443"/>
      <c r="D1689" s="443"/>
      <c r="E1689" s="443"/>
      <c r="F1689" s="443"/>
      <c r="G1689" s="443"/>
      <c r="H1689" s="443"/>
      <c r="I1689" s="443"/>
    </row>
    <row r="1690" spans="1:9" x14ac:dyDescent="0.2">
      <c r="A1690" s="443"/>
      <c r="B1690" s="443"/>
      <c r="C1690" s="443"/>
      <c r="D1690" s="443"/>
      <c r="E1690" s="443"/>
      <c r="F1690" s="443"/>
      <c r="G1690" s="443"/>
      <c r="H1690" s="443"/>
      <c r="I1690" s="443"/>
    </row>
    <row r="1691" spans="1:9" x14ac:dyDescent="0.2">
      <c r="A1691" s="443"/>
      <c r="B1691" s="443"/>
      <c r="C1691" s="443"/>
      <c r="D1691" s="443"/>
      <c r="E1691" s="443"/>
      <c r="F1691" s="443"/>
      <c r="G1691" s="443"/>
      <c r="H1691" s="443"/>
      <c r="I1691" s="443"/>
    </row>
    <row r="1692" spans="1:9" x14ac:dyDescent="0.2">
      <c r="A1692" s="443"/>
      <c r="B1692" s="443"/>
      <c r="C1692" s="443"/>
      <c r="D1692" s="443"/>
      <c r="E1692" s="443"/>
      <c r="F1692" s="443"/>
      <c r="G1692" s="443"/>
      <c r="H1692" s="443"/>
      <c r="I1692" s="443"/>
    </row>
    <row r="1693" spans="1:9" x14ac:dyDescent="0.2">
      <c r="A1693" s="443"/>
      <c r="B1693" s="443"/>
      <c r="C1693" s="443"/>
      <c r="D1693" s="443"/>
      <c r="E1693" s="443"/>
      <c r="F1693" s="443"/>
      <c r="G1693" s="443"/>
      <c r="H1693" s="443"/>
      <c r="I1693" s="443"/>
    </row>
    <row r="1694" spans="1:9" x14ac:dyDescent="0.2">
      <c r="A1694" s="443"/>
      <c r="B1694" s="443"/>
      <c r="C1694" s="443"/>
      <c r="D1694" s="443"/>
      <c r="E1694" s="443"/>
      <c r="F1694" s="443"/>
      <c r="G1694" s="443"/>
      <c r="H1694" s="443"/>
      <c r="I1694" s="443"/>
    </row>
    <row r="1695" spans="1:9" x14ac:dyDescent="0.2">
      <c r="A1695" s="443"/>
      <c r="B1695" s="443"/>
      <c r="C1695" s="443"/>
      <c r="D1695" s="443"/>
      <c r="E1695" s="443"/>
      <c r="F1695" s="443"/>
      <c r="G1695" s="443"/>
      <c r="H1695" s="443"/>
      <c r="I1695" s="443"/>
    </row>
    <row r="1696" spans="1:9" x14ac:dyDescent="0.2">
      <c r="A1696" s="443"/>
      <c r="B1696" s="443"/>
      <c r="C1696" s="443"/>
      <c r="D1696" s="443"/>
      <c r="E1696" s="443"/>
      <c r="F1696" s="443"/>
      <c r="G1696" s="443"/>
      <c r="H1696" s="443"/>
      <c r="I1696" s="443"/>
    </row>
    <row r="1697" spans="1:9" x14ac:dyDescent="0.2">
      <c r="A1697" s="443"/>
      <c r="B1697" s="443"/>
      <c r="C1697" s="443"/>
      <c r="D1697" s="443"/>
      <c r="E1697" s="443"/>
      <c r="F1697" s="443"/>
      <c r="G1697" s="443"/>
      <c r="H1697" s="443"/>
      <c r="I1697" s="443"/>
    </row>
    <row r="1698" spans="1:9" x14ac:dyDescent="0.2">
      <c r="A1698" s="443"/>
      <c r="B1698" s="443"/>
      <c r="C1698" s="443"/>
      <c r="D1698" s="443"/>
      <c r="E1698" s="443"/>
      <c r="F1698" s="443"/>
      <c r="G1698" s="443"/>
      <c r="H1698" s="443"/>
      <c r="I1698" s="443"/>
    </row>
    <row r="1699" spans="1:9" x14ac:dyDescent="0.2">
      <c r="A1699" s="443"/>
      <c r="B1699" s="443"/>
      <c r="C1699" s="443"/>
      <c r="D1699" s="443"/>
      <c r="E1699" s="443"/>
      <c r="F1699" s="443"/>
      <c r="G1699" s="443"/>
      <c r="H1699" s="443"/>
      <c r="I1699" s="443"/>
    </row>
    <row r="1700" spans="1:9" x14ac:dyDescent="0.2">
      <c r="A1700" s="443"/>
      <c r="B1700" s="443"/>
      <c r="C1700" s="443"/>
      <c r="D1700" s="443"/>
      <c r="E1700" s="443"/>
      <c r="F1700" s="443"/>
      <c r="G1700" s="443"/>
      <c r="H1700" s="443"/>
      <c r="I1700" s="443"/>
    </row>
    <row r="1701" spans="1:9" x14ac:dyDescent="0.2">
      <c r="A1701" s="443"/>
      <c r="B1701" s="443"/>
      <c r="C1701" s="443"/>
      <c r="D1701" s="443"/>
      <c r="E1701" s="443"/>
      <c r="F1701" s="443"/>
      <c r="G1701" s="443"/>
      <c r="H1701" s="443"/>
      <c r="I1701" s="443"/>
    </row>
    <row r="1702" spans="1:9" x14ac:dyDescent="0.2">
      <c r="A1702" s="443"/>
      <c r="B1702" s="443"/>
      <c r="C1702" s="443"/>
      <c r="D1702" s="443"/>
      <c r="E1702" s="443"/>
      <c r="F1702" s="443"/>
      <c r="G1702" s="443"/>
      <c r="H1702" s="443"/>
      <c r="I1702" s="443"/>
    </row>
    <row r="1703" spans="1:9" x14ac:dyDescent="0.2">
      <c r="A1703" s="443"/>
      <c r="B1703" s="443"/>
      <c r="C1703" s="443"/>
      <c r="D1703" s="443"/>
      <c r="E1703" s="443"/>
      <c r="F1703" s="443"/>
      <c r="G1703" s="443"/>
      <c r="H1703" s="443"/>
      <c r="I1703" s="443"/>
    </row>
    <row r="1704" spans="1:9" x14ac:dyDescent="0.2">
      <c r="A1704" s="443"/>
      <c r="B1704" s="443"/>
      <c r="C1704" s="443"/>
      <c r="D1704" s="443"/>
      <c r="E1704" s="443"/>
      <c r="F1704" s="443"/>
      <c r="G1704" s="443"/>
      <c r="H1704" s="443"/>
      <c r="I1704" s="443"/>
    </row>
    <row r="1705" spans="1:9" x14ac:dyDescent="0.2">
      <c r="A1705" s="443"/>
      <c r="B1705" s="443"/>
      <c r="C1705" s="443"/>
      <c r="D1705" s="443"/>
      <c r="E1705" s="443"/>
      <c r="F1705" s="443"/>
      <c r="G1705" s="443"/>
      <c r="H1705" s="443"/>
      <c r="I1705" s="443"/>
    </row>
    <row r="1706" spans="1:9" x14ac:dyDescent="0.2">
      <c r="A1706" s="443"/>
      <c r="B1706" s="443"/>
      <c r="C1706" s="443"/>
      <c r="D1706" s="443"/>
      <c r="E1706" s="443"/>
      <c r="F1706" s="443"/>
      <c r="G1706" s="443"/>
      <c r="H1706" s="443"/>
      <c r="I1706" s="443"/>
    </row>
    <row r="1707" spans="1:9" x14ac:dyDescent="0.2">
      <c r="A1707" s="443"/>
      <c r="B1707" s="443"/>
      <c r="C1707" s="443"/>
      <c r="D1707" s="443"/>
      <c r="E1707" s="443"/>
      <c r="F1707" s="443"/>
      <c r="G1707" s="443"/>
      <c r="H1707" s="443"/>
      <c r="I1707" s="443"/>
    </row>
    <row r="1708" spans="1:9" x14ac:dyDescent="0.2">
      <c r="A1708" s="443"/>
      <c r="B1708" s="443"/>
      <c r="C1708" s="443"/>
      <c r="D1708" s="443"/>
      <c r="E1708" s="443"/>
      <c r="F1708" s="443"/>
      <c r="G1708" s="443"/>
      <c r="H1708" s="443"/>
      <c r="I1708" s="443"/>
    </row>
    <row r="1709" spans="1:9" x14ac:dyDescent="0.2">
      <c r="A1709" s="443"/>
      <c r="B1709" s="443"/>
      <c r="C1709" s="443"/>
      <c r="D1709" s="443"/>
      <c r="E1709" s="443"/>
      <c r="F1709" s="443"/>
      <c r="G1709" s="443"/>
      <c r="H1709" s="443"/>
      <c r="I1709" s="443"/>
    </row>
    <row r="1710" spans="1:9" x14ac:dyDescent="0.2">
      <c r="A1710" s="443"/>
      <c r="B1710" s="443"/>
      <c r="C1710" s="443"/>
      <c r="D1710" s="443"/>
      <c r="E1710" s="443"/>
      <c r="F1710" s="443"/>
      <c r="G1710" s="443"/>
      <c r="H1710" s="443"/>
      <c r="I1710" s="443"/>
    </row>
    <row r="1711" spans="1:9" x14ac:dyDescent="0.2">
      <c r="A1711" s="443"/>
      <c r="B1711" s="443"/>
      <c r="C1711" s="443"/>
      <c r="D1711" s="443"/>
      <c r="E1711" s="443"/>
      <c r="F1711" s="443"/>
      <c r="G1711" s="443"/>
      <c r="H1711" s="443"/>
      <c r="I1711" s="443"/>
    </row>
    <row r="1712" spans="1:9" x14ac:dyDescent="0.2">
      <c r="A1712" s="443"/>
      <c r="B1712" s="443"/>
      <c r="C1712" s="443"/>
      <c r="D1712" s="443"/>
      <c r="E1712" s="443"/>
      <c r="F1712" s="443"/>
      <c r="G1712" s="443"/>
      <c r="H1712" s="443"/>
      <c r="I1712" s="443"/>
    </row>
    <row r="1713" spans="1:9" x14ac:dyDescent="0.2">
      <c r="A1713" s="443"/>
      <c r="B1713" s="443"/>
      <c r="C1713" s="443"/>
      <c r="D1713" s="443"/>
      <c r="E1713" s="443"/>
      <c r="F1713" s="443"/>
      <c r="G1713" s="443"/>
      <c r="H1713" s="443"/>
      <c r="I1713" s="443"/>
    </row>
    <row r="1714" spans="1:9" x14ac:dyDescent="0.2">
      <c r="A1714" s="443"/>
      <c r="B1714" s="443"/>
      <c r="C1714" s="443"/>
      <c r="D1714" s="443"/>
      <c r="E1714" s="443"/>
      <c r="F1714" s="443"/>
      <c r="G1714" s="443"/>
      <c r="H1714" s="443"/>
      <c r="I1714" s="443"/>
    </row>
    <row r="1715" spans="1:9" x14ac:dyDescent="0.2">
      <c r="A1715" s="443"/>
      <c r="B1715" s="443"/>
      <c r="C1715" s="443"/>
      <c r="D1715" s="443"/>
      <c r="E1715" s="443"/>
      <c r="F1715" s="443"/>
      <c r="G1715" s="443"/>
      <c r="H1715" s="443"/>
      <c r="I1715" s="443"/>
    </row>
    <row r="1716" spans="1:9" x14ac:dyDescent="0.2">
      <c r="A1716" s="443"/>
      <c r="B1716" s="443"/>
      <c r="C1716" s="443"/>
      <c r="D1716" s="443"/>
      <c r="E1716" s="443"/>
      <c r="F1716" s="443"/>
      <c r="G1716" s="443"/>
      <c r="H1716" s="443"/>
      <c r="I1716" s="443"/>
    </row>
    <row r="1717" spans="1:9" x14ac:dyDescent="0.2">
      <c r="A1717" s="443"/>
      <c r="B1717" s="443"/>
      <c r="C1717" s="443"/>
      <c r="D1717" s="443"/>
      <c r="E1717" s="443"/>
      <c r="F1717" s="443"/>
      <c r="G1717" s="443"/>
      <c r="H1717" s="443"/>
      <c r="I1717" s="443"/>
    </row>
    <row r="1718" spans="1:9" x14ac:dyDescent="0.2">
      <c r="A1718" s="443"/>
      <c r="B1718" s="443"/>
      <c r="C1718" s="443"/>
      <c r="D1718" s="443"/>
      <c r="E1718" s="443"/>
      <c r="F1718" s="443"/>
      <c r="G1718" s="443"/>
      <c r="H1718" s="443"/>
      <c r="I1718" s="443"/>
    </row>
    <row r="1719" spans="1:9" x14ac:dyDescent="0.2">
      <c r="A1719" s="443"/>
      <c r="B1719" s="443"/>
      <c r="C1719" s="443"/>
      <c r="D1719" s="443"/>
      <c r="E1719" s="443"/>
      <c r="F1719" s="443"/>
      <c r="G1719" s="443"/>
      <c r="H1719" s="443"/>
      <c r="I1719" s="443"/>
    </row>
    <row r="1720" spans="1:9" x14ac:dyDescent="0.2">
      <c r="A1720" s="443"/>
      <c r="B1720" s="443"/>
      <c r="C1720" s="443"/>
      <c r="D1720" s="443"/>
      <c r="E1720" s="443"/>
      <c r="F1720" s="443"/>
      <c r="G1720" s="443"/>
      <c r="H1720" s="443"/>
      <c r="I1720" s="443"/>
    </row>
    <row r="1721" spans="1:9" x14ac:dyDescent="0.2">
      <c r="A1721" s="443"/>
      <c r="B1721" s="443"/>
      <c r="C1721" s="443"/>
      <c r="D1721" s="443"/>
      <c r="E1721" s="443"/>
      <c r="F1721" s="443"/>
      <c r="G1721" s="443"/>
      <c r="H1721" s="443"/>
      <c r="I1721" s="443"/>
    </row>
    <row r="1722" spans="1:9" x14ac:dyDescent="0.2">
      <c r="A1722" s="443"/>
      <c r="B1722" s="443"/>
      <c r="C1722" s="443"/>
      <c r="D1722" s="443"/>
      <c r="E1722" s="443"/>
      <c r="F1722" s="443"/>
      <c r="G1722" s="443"/>
      <c r="H1722" s="443"/>
      <c r="I1722" s="443"/>
    </row>
    <row r="1723" spans="1:9" x14ac:dyDescent="0.2">
      <c r="A1723" s="443"/>
      <c r="B1723" s="443"/>
      <c r="C1723" s="443"/>
      <c r="D1723" s="443"/>
      <c r="E1723" s="443"/>
      <c r="F1723" s="443"/>
      <c r="G1723" s="443"/>
      <c r="H1723" s="443"/>
      <c r="I1723" s="443"/>
    </row>
    <row r="1724" spans="1:9" x14ac:dyDescent="0.2">
      <c r="A1724" s="443"/>
      <c r="B1724" s="443"/>
      <c r="C1724" s="443"/>
      <c r="D1724" s="443"/>
      <c r="E1724" s="443"/>
      <c r="F1724" s="443"/>
      <c r="G1724" s="443"/>
      <c r="H1724" s="443"/>
      <c r="I1724" s="443"/>
    </row>
    <row r="1725" spans="1:9" x14ac:dyDescent="0.2">
      <c r="A1725" s="443"/>
      <c r="B1725" s="443"/>
      <c r="C1725" s="443"/>
      <c r="D1725" s="443"/>
      <c r="E1725" s="443"/>
      <c r="F1725" s="443"/>
      <c r="G1725" s="443"/>
      <c r="H1725" s="443"/>
      <c r="I1725" s="443"/>
    </row>
    <row r="1726" spans="1:9" x14ac:dyDescent="0.2">
      <c r="A1726" s="443"/>
      <c r="B1726" s="443"/>
      <c r="C1726" s="443"/>
      <c r="D1726" s="443"/>
      <c r="E1726" s="443"/>
      <c r="F1726" s="443"/>
      <c r="G1726" s="443"/>
      <c r="H1726" s="443"/>
      <c r="I1726" s="443"/>
    </row>
    <row r="1727" spans="1:9" x14ac:dyDescent="0.2">
      <c r="A1727" s="443"/>
      <c r="B1727" s="443"/>
      <c r="C1727" s="443"/>
      <c r="D1727" s="443"/>
      <c r="E1727" s="443"/>
      <c r="F1727" s="443"/>
      <c r="G1727" s="443"/>
      <c r="H1727" s="443"/>
      <c r="I1727" s="443"/>
    </row>
    <row r="1728" spans="1:9" x14ac:dyDescent="0.2">
      <c r="A1728" s="443"/>
      <c r="B1728" s="443"/>
      <c r="C1728" s="443"/>
      <c r="D1728" s="443"/>
      <c r="E1728" s="443"/>
      <c r="F1728" s="443"/>
      <c r="G1728" s="443"/>
      <c r="H1728" s="443"/>
      <c r="I1728" s="443"/>
    </row>
    <row r="1729" spans="1:9" x14ac:dyDescent="0.2">
      <c r="A1729" s="443"/>
      <c r="B1729" s="443"/>
      <c r="C1729" s="443"/>
      <c r="D1729" s="443"/>
      <c r="E1729" s="443"/>
      <c r="F1729" s="443"/>
      <c r="G1729" s="443"/>
      <c r="H1729" s="443"/>
      <c r="I1729" s="443"/>
    </row>
    <row r="1730" spans="1:9" x14ac:dyDescent="0.2">
      <c r="A1730" s="443"/>
      <c r="B1730" s="443"/>
      <c r="C1730" s="443"/>
      <c r="D1730" s="443"/>
      <c r="E1730" s="443"/>
      <c r="F1730" s="443"/>
      <c r="G1730" s="443"/>
      <c r="H1730" s="443"/>
      <c r="I1730" s="443"/>
    </row>
    <row r="1731" spans="1:9" x14ac:dyDescent="0.2">
      <c r="A1731" s="443"/>
      <c r="B1731" s="443"/>
      <c r="C1731" s="443"/>
      <c r="D1731" s="443"/>
      <c r="E1731" s="443"/>
      <c r="F1731" s="443"/>
      <c r="G1731" s="443"/>
      <c r="H1731" s="443"/>
      <c r="I1731" s="443"/>
    </row>
    <row r="1732" spans="1:9" x14ac:dyDescent="0.2">
      <c r="A1732" s="443"/>
      <c r="B1732" s="443"/>
      <c r="C1732" s="443"/>
      <c r="D1732" s="443"/>
      <c r="E1732" s="443"/>
      <c r="F1732" s="443"/>
      <c r="G1732" s="443"/>
      <c r="H1732" s="443"/>
      <c r="I1732" s="443"/>
    </row>
    <row r="1733" spans="1:9" x14ac:dyDescent="0.2">
      <c r="A1733" s="443"/>
      <c r="B1733" s="443"/>
      <c r="C1733" s="443"/>
      <c r="D1733" s="443"/>
      <c r="E1733" s="443"/>
      <c r="F1733" s="443"/>
      <c r="G1733" s="443"/>
      <c r="H1733" s="443"/>
      <c r="I1733" s="443"/>
    </row>
    <row r="1734" spans="1:9" x14ac:dyDescent="0.2">
      <c r="A1734" s="443"/>
      <c r="B1734" s="443"/>
      <c r="C1734" s="443"/>
      <c r="D1734" s="443"/>
      <c r="E1734" s="443"/>
      <c r="F1734" s="443"/>
      <c r="G1734" s="443"/>
      <c r="H1734" s="443"/>
      <c r="I1734" s="443"/>
    </row>
    <row r="1735" spans="1:9" x14ac:dyDescent="0.2">
      <c r="A1735" s="443"/>
      <c r="B1735" s="443"/>
      <c r="C1735" s="443"/>
      <c r="D1735" s="443"/>
      <c r="E1735" s="443"/>
      <c r="F1735" s="443"/>
      <c r="G1735" s="443"/>
      <c r="H1735" s="443"/>
      <c r="I1735" s="443"/>
    </row>
    <row r="1736" spans="1:9" x14ac:dyDescent="0.2">
      <c r="A1736" s="443"/>
      <c r="B1736" s="443"/>
      <c r="C1736" s="443"/>
      <c r="D1736" s="443"/>
      <c r="E1736" s="443"/>
      <c r="F1736" s="443"/>
      <c r="G1736" s="443"/>
      <c r="H1736" s="443"/>
      <c r="I1736" s="443"/>
    </row>
    <row r="1737" spans="1:9" x14ac:dyDescent="0.2">
      <c r="A1737" s="443"/>
      <c r="B1737" s="443"/>
      <c r="C1737" s="443"/>
      <c r="D1737" s="443"/>
      <c r="E1737" s="443"/>
      <c r="F1737" s="443"/>
      <c r="G1737" s="443"/>
      <c r="H1737" s="443"/>
      <c r="I1737" s="443"/>
    </row>
    <row r="1738" spans="1:9" x14ac:dyDescent="0.2">
      <c r="A1738" s="443"/>
      <c r="B1738" s="443"/>
      <c r="C1738" s="443"/>
      <c r="D1738" s="443"/>
      <c r="E1738" s="443"/>
      <c r="F1738" s="443"/>
      <c r="G1738" s="443"/>
      <c r="H1738" s="443"/>
      <c r="I1738" s="443"/>
    </row>
    <row r="1739" spans="1:9" x14ac:dyDescent="0.2">
      <c r="A1739" s="443"/>
      <c r="B1739" s="443"/>
      <c r="C1739" s="443"/>
      <c r="D1739" s="443"/>
      <c r="E1739" s="443"/>
      <c r="F1739" s="443"/>
      <c r="G1739" s="443"/>
      <c r="H1739" s="443"/>
      <c r="I1739" s="443"/>
    </row>
    <row r="1740" spans="1:9" x14ac:dyDescent="0.2">
      <c r="A1740" s="443"/>
      <c r="B1740" s="443"/>
      <c r="C1740" s="443"/>
      <c r="D1740" s="443"/>
      <c r="E1740" s="443"/>
      <c r="F1740" s="443"/>
      <c r="G1740" s="443"/>
      <c r="H1740" s="443"/>
      <c r="I1740" s="443"/>
    </row>
    <row r="1741" spans="1:9" x14ac:dyDescent="0.2">
      <c r="A1741" s="443"/>
      <c r="B1741" s="443"/>
      <c r="C1741" s="443"/>
      <c r="D1741" s="443"/>
      <c r="E1741" s="443"/>
      <c r="F1741" s="443"/>
      <c r="G1741" s="443"/>
      <c r="H1741" s="443"/>
      <c r="I1741" s="443"/>
    </row>
    <row r="1742" spans="1:9" x14ac:dyDescent="0.2">
      <c r="A1742" s="443"/>
      <c r="B1742" s="443"/>
      <c r="C1742" s="443"/>
      <c r="D1742" s="443"/>
      <c r="E1742" s="443"/>
      <c r="F1742" s="443"/>
      <c r="G1742" s="443"/>
      <c r="H1742" s="443"/>
      <c r="I1742" s="443"/>
    </row>
    <row r="1743" spans="1:9" x14ac:dyDescent="0.2">
      <c r="A1743" s="443"/>
      <c r="B1743" s="443"/>
      <c r="C1743" s="443"/>
      <c r="D1743" s="443"/>
      <c r="E1743" s="443"/>
      <c r="F1743" s="443"/>
      <c r="G1743" s="443"/>
      <c r="H1743" s="443"/>
      <c r="I1743" s="443"/>
    </row>
    <row r="1744" spans="1:9" x14ac:dyDescent="0.2">
      <c r="A1744" s="443"/>
      <c r="B1744" s="443"/>
      <c r="C1744" s="443"/>
      <c r="D1744" s="443"/>
      <c r="E1744" s="443"/>
      <c r="F1744" s="443"/>
      <c r="G1744" s="443"/>
      <c r="H1744" s="443"/>
      <c r="I1744" s="443"/>
    </row>
    <row r="1745" spans="1:9" x14ac:dyDescent="0.2">
      <c r="A1745" s="443"/>
      <c r="B1745" s="443"/>
      <c r="C1745" s="443"/>
      <c r="D1745" s="443"/>
      <c r="E1745" s="443"/>
      <c r="F1745" s="443"/>
      <c r="G1745" s="443"/>
      <c r="H1745" s="443"/>
      <c r="I1745" s="443"/>
    </row>
    <row r="1746" spans="1:9" x14ac:dyDescent="0.2">
      <c r="A1746" s="443"/>
      <c r="B1746" s="443"/>
      <c r="C1746" s="443"/>
      <c r="D1746" s="443"/>
      <c r="E1746" s="443"/>
      <c r="F1746" s="443"/>
      <c r="G1746" s="443"/>
      <c r="H1746" s="443"/>
      <c r="I1746" s="443"/>
    </row>
    <row r="1747" spans="1:9" x14ac:dyDescent="0.2">
      <c r="A1747" s="443"/>
      <c r="B1747" s="443"/>
      <c r="C1747" s="443"/>
      <c r="D1747" s="443"/>
      <c r="E1747" s="443"/>
      <c r="F1747" s="443"/>
      <c r="G1747" s="443"/>
      <c r="H1747" s="443"/>
      <c r="I1747" s="443"/>
    </row>
    <row r="1748" spans="1:9" x14ac:dyDescent="0.2">
      <c r="A1748" s="443"/>
      <c r="B1748" s="443"/>
      <c r="C1748" s="443"/>
      <c r="D1748" s="443"/>
      <c r="E1748" s="443"/>
      <c r="F1748" s="443"/>
      <c r="G1748" s="443"/>
      <c r="H1748" s="443"/>
      <c r="I1748" s="443"/>
    </row>
    <row r="1749" spans="1:9" x14ac:dyDescent="0.2">
      <c r="A1749" s="443"/>
      <c r="B1749" s="443"/>
      <c r="C1749" s="443"/>
      <c r="D1749" s="443"/>
      <c r="E1749" s="443"/>
      <c r="F1749" s="443"/>
      <c r="G1749" s="443"/>
      <c r="H1749" s="443"/>
      <c r="I1749" s="443"/>
    </row>
    <row r="1750" spans="1:9" x14ac:dyDescent="0.2">
      <c r="A1750" s="443"/>
      <c r="B1750" s="443"/>
      <c r="C1750" s="443"/>
      <c r="D1750" s="443"/>
      <c r="E1750" s="443"/>
      <c r="F1750" s="443"/>
      <c r="G1750" s="443"/>
      <c r="H1750" s="443"/>
      <c r="I1750" s="443"/>
    </row>
    <row r="1751" spans="1:9" x14ac:dyDescent="0.2">
      <c r="A1751" s="443"/>
      <c r="B1751" s="443"/>
      <c r="C1751" s="443"/>
      <c r="D1751" s="443"/>
      <c r="E1751" s="443"/>
      <c r="F1751" s="443"/>
      <c r="G1751" s="443"/>
      <c r="H1751" s="443"/>
      <c r="I1751" s="443"/>
    </row>
    <row r="1752" spans="1:9" x14ac:dyDescent="0.2">
      <c r="A1752" s="443"/>
      <c r="B1752" s="443"/>
      <c r="C1752" s="443"/>
      <c r="D1752" s="443"/>
      <c r="E1752" s="443"/>
      <c r="F1752" s="443"/>
      <c r="G1752" s="443"/>
      <c r="H1752" s="443"/>
      <c r="I1752" s="443"/>
    </row>
    <row r="1753" spans="1:9" x14ac:dyDescent="0.2">
      <c r="A1753" s="443"/>
      <c r="B1753" s="443"/>
      <c r="C1753" s="443"/>
      <c r="D1753" s="443"/>
      <c r="E1753" s="443"/>
      <c r="F1753" s="443"/>
      <c r="G1753" s="443"/>
      <c r="H1753" s="443"/>
      <c r="I1753" s="443"/>
    </row>
    <row r="1754" spans="1:9" x14ac:dyDescent="0.2">
      <c r="A1754" s="443"/>
      <c r="B1754" s="443"/>
      <c r="C1754" s="443"/>
      <c r="D1754" s="443"/>
      <c r="E1754" s="443"/>
      <c r="F1754" s="443"/>
      <c r="G1754" s="443"/>
      <c r="H1754" s="443"/>
      <c r="I1754" s="443"/>
    </row>
    <row r="1755" spans="1:9" x14ac:dyDescent="0.2">
      <c r="A1755" s="443"/>
      <c r="B1755" s="443"/>
      <c r="C1755" s="443"/>
      <c r="D1755" s="443"/>
      <c r="E1755" s="443"/>
      <c r="F1755" s="443"/>
      <c r="G1755" s="443"/>
      <c r="H1755" s="443"/>
      <c r="I1755" s="443"/>
    </row>
    <row r="1756" spans="1:9" x14ac:dyDescent="0.2">
      <c r="A1756" s="443"/>
      <c r="B1756" s="443"/>
      <c r="C1756" s="443"/>
      <c r="D1756" s="443"/>
      <c r="E1756" s="443"/>
      <c r="F1756" s="443"/>
      <c r="G1756" s="443"/>
      <c r="H1756" s="443"/>
      <c r="I1756" s="443"/>
    </row>
    <row r="1757" spans="1:9" x14ac:dyDescent="0.2">
      <c r="A1757" s="443"/>
      <c r="B1757" s="443"/>
      <c r="C1757" s="443"/>
      <c r="D1757" s="443"/>
      <c r="E1757" s="443"/>
      <c r="F1757" s="443"/>
      <c r="G1757" s="443"/>
      <c r="H1757" s="443"/>
      <c r="I1757" s="443"/>
    </row>
    <row r="1758" spans="1:9" x14ac:dyDescent="0.2">
      <c r="A1758" s="443"/>
      <c r="B1758" s="443"/>
      <c r="C1758" s="443"/>
      <c r="D1758" s="443"/>
      <c r="E1758" s="443"/>
      <c r="F1758" s="443"/>
      <c r="G1758" s="443"/>
      <c r="H1758" s="443"/>
      <c r="I1758" s="443"/>
    </row>
    <row r="1759" spans="1:9" x14ac:dyDescent="0.2">
      <c r="A1759" s="443"/>
      <c r="B1759" s="443"/>
      <c r="C1759" s="443"/>
      <c r="D1759" s="443"/>
      <c r="E1759" s="443"/>
      <c r="F1759" s="443"/>
      <c r="G1759" s="443"/>
      <c r="H1759" s="443"/>
      <c r="I1759" s="443"/>
    </row>
    <row r="1760" spans="1:9" x14ac:dyDescent="0.2">
      <c r="A1760" s="443"/>
      <c r="B1760" s="443"/>
      <c r="C1760" s="443"/>
      <c r="D1760" s="443"/>
      <c r="E1760" s="443"/>
      <c r="F1760" s="443"/>
      <c r="G1760" s="443"/>
      <c r="H1760" s="443"/>
      <c r="I1760" s="443"/>
    </row>
    <row r="1761" spans="1:9" x14ac:dyDescent="0.2">
      <c r="A1761" s="443"/>
      <c r="B1761" s="443"/>
      <c r="C1761" s="443"/>
      <c r="D1761" s="443"/>
      <c r="E1761" s="443"/>
      <c r="F1761" s="443"/>
      <c r="G1761" s="443"/>
      <c r="H1761" s="443"/>
      <c r="I1761" s="443"/>
    </row>
    <row r="1762" spans="1:9" x14ac:dyDescent="0.2">
      <c r="A1762" s="443"/>
      <c r="B1762" s="443"/>
      <c r="C1762" s="443"/>
      <c r="D1762" s="443"/>
      <c r="E1762" s="443"/>
      <c r="F1762" s="443"/>
      <c r="G1762" s="443"/>
      <c r="H1762" s="443"/>
      <c r="I1762" s="443"/>
    </row>
    <row r="1763" spans="1:9" x14ac:dyDescent="0.2">
      <c r="A1763" s="443"/>
      <c r="B1763" s="443"/>
      <c r="C1763" s="443"/>
      <c r="D1763" s="443"/>
      <c r="E1763" s="443"/>
      <c r="F1763" s="443"/>
      <c r="G1763" s="443"/>
      <c r="H1763" s="443"/>
      <c r="I1763" s="443"/>
    </row>
    <row r="1764" spans="1:9" x14ac:dyDescent="0.2">
      <c r="A1764" s="443"/>
      <c r="B1764" s="443"/>
      <c r="C1764" s="443"/>
      <c r="D1764" s="443"/>
      <c r="E1764" s="443"/>
      <c r="F1764" s="443"/>
      <c r="G1764" s="443"/>
      <c r="H1764" s="443"/>
      <c r="I1764" s="443"/>
    </row>
    <row r="1765" spans="1:9" x14ac:dyDescent="0.2">
      <c r="A1765" s="443"/>
      <c r="B1765" s="443"/>
      <c r="C1765" s="443"/>
      <c r="D1765" s="443"/>
      <c r="E1765" s="443"/>
      <c r="F1765" s="443"/>
      <c r="G1765" s="443"/>
      <c r="H1765" s="443"/>
      <c r="I1765" s="443"/>
    </row>
    <row r="1766" spans="1:9" x14ac:dyDescent="0.2">
      <c r="A1766" s="443"/>
      <c r="B1766" s="443"/>
      <c r="C1766" s="443"/>
      <c r="D1766" s="443"/>
      <c r="E1766" s="443"/>
      <c r="F1766" s="443"/>
      <c r="G1766" s="443"/>
      <c r="H1766" s="443"/>
      <c r="I1766" s="443"/>
    </row>
    <row r="1767" spans="1:9" x14ac:dyDescent="0.2">
      <c r="A1767" s="443"/>
      <c r="B1767" s="443"/>
      <c r="C1767" s="443"/>
      <c r="D1767" s="443"/>
      <c r="E1767" s="443"/>
      <c r="F1767" s="443"/>
      <c r="G1767" s="443"/>
      <c r="H1767" s="443"/>
      <c r="I1767" s="443"/>
    </row>
    <row r="1768" spans="1:9" x14ac:dyDescent="0.2">
      <c r="A1768" s="443"/>
      <c r="B1768" s="443"/>
      <c r="C1768" s="443"/>
      <c r="D1768" s="443"/>
      <c r="E1768" s="443"/>
      <c r="F1768" s="443"/>
      <c r="G1768" s="443"/>
      <c r="H1768" s="443"/>
      <c r="I1768" s="443"/>
    </row>
    <row r="1769" spans="1:9" x14ac:dyDescent="0.2">
      <c r="A1769" s="443"/>
      <c r="B1769" s="443"/>
      <c r="C1769" s="443"/>
      <c r="D1769" s="443"/>
      <c r="E1769" s="443"/>
      <c r="F1769" s="443"/>
      <c r="G1769" s="443"/>
      <c r="H1769" s="443"/>
      <c r="I1769" s="443"/>
    </row>
    <row r="1770" spans="1:9" x14ac:dyDescent="0.2">
      <c r="A1770" s="443"/>
      <c r="B1770" s="443"/>
      <c r="C1770" s="443"/>
      <c r="D1770" s="443"/>
      <c r="E1770" s="443"/>
      <c r="F1770" s="443"/>
      <c r="G1770" s="443"/>
      <c r="H1770" s="443"/>
      <c r="I1770" s="443"/>
    </row>
    <row r="1771" spans="1:9" x14ac:dyDescent="0.2">
      <c r="A1771" s="443"/>
      <c r="B1771" s="443"/>
      <c r="C1771" s="443"/>
      <c r="D1771" s="443"/>
      <c r="E1771" s="443"/>
      <c r="F1771" s="443"/>
      <c r="G1771" s="443"/>
      <c r="H1771" s="443"/>
      <c r="I1771" s="443"/>
    </row>
    <row r="1772" spans="1:9" x14ac:dyDescent="0.2">
      <c r="A1772" s="443"/>
      <c r="B1772" s="443"/>
      <c r="C1772" s="443"/>
      <c r="D1772" s="443"/>
      <c r="E1772" s="443"/>
      <c r="F1772" s="443"/>
      <c r="G1772" s="443"/>
      <c r="H1772" s="443"/>
      <c r="I1772" s="443"/>
    </row>
    <row r="1773" spans="1:9" x14ac:dyDescent="0.2">
      <c r="A1773" s="443"/>
      <c r="B1773" s="443"/>
      <c r="C1773" s="443"/>
      <c r="D1773" s="443"/>
      <c r="E1773" s="443"/>
      <c r="F1773" s="443"/>
      <c r="G1773" s="443"/>
      <c r="H1773" s="443"/>
      <c r="I1773" s="443"/>
    </row>
    <row r="1774" spans="1:9" x14ac:dyDescent="0.2">
      <c r="A1774" s="443"/>
      <c r="B1774" s="443"/>
      <c r="C1774" s="443"/>
      <c r="D1774" s="443"/>
      <c r="E1774" s="443"/>
      <c r="F1774" s="443"/>
      <c r="G1774" s="443"/>
      <c r="H1774" s="443"/>
      <c r="I1774" s="443"/>
    </row>
    <row r="1775" spans="1:9" x14ac:dyDescent="0.2">
      <c r="A1775" s="443"/>
      <c r="B1775" s="443"/>
      <c r="C1775" s="443"/>
      <c r="D1775" s="443"/>
      <c r="E1775" s="443"/>
      <c r="F1775" s="443"/>
      <c r="G1775" s="443"/>
      <c r="H1775" s="443"/>
      <c r="I1775" s="443"/>
    </row>
    <row r="1776" spans="1:9" x14ac:dyDescent="0.2">
      <c r="A1776" s="443"/>
      <c r="B1776" s="443"/>
      <c r="C1776" s="443"/>
      <c r="D1776" s="443"/>
      <c r="E1776" s="443"/>
      <c r="F1776" s="443"/>
      <c r="G1776" s="443"/>
      <c r="H1776" s="443"/>
      <c r="I1776" s="443"/>
    </row>
    <row r="1777" spans="1:9" x14ac:dyDescent="0.2">
      <c r="A1777" s="443"/>
      <c r="B1777" s="443"/>
      <c r="C1777" s="443"/>
      <c r="D1777" s="443"/>
      <c r="E1777" s="443"/>
      <c r="F1777" s="443"/>
      <c r="G1777" s="443"/>
      <c r="H1777" s="443"/>
      <c r="I1777" s="443"/>
    </row>
    <row r="1778" spans="1:9" x14ac:dyDescent="0.2">
      <c r="A1778" s="443"/>
      <c r="B1778" s="443"/>
      <c r="C1778" s="443"/>
      <c r="D1778" s="443"/>
      <c r="E1778" s="443"/>
      <c r="F1778" s="443"/>
      <c r="G1778" s="443"/>
      <c r="H1778" s="443"/>
      <c r="I1778" s="443"/>
    </row>
    <row r="1779" spans="1:9" x14ac:dyDescent="0.2">
      <c r="A1779" s="443"/>
      <c r="B1779" s="443"/>
      <c r="C1779" s="443"/>
      <c r="D1779" s="443"/>
      <c r="E1779" s="443"/>
      <c r="F1779" s="443"/>
      <c r="G1779" s="443"/>
      <c r="H1779" s="443"/>
      <c r="I1779" s="443"/>
    </row>
    <row r="1780" spans="1:9" x14ac:dyDescent="0.2">
      <c r="A1780" s="443"/>
      <c r="B1780" s="443"/>
      <c r="C1780" s="443"/>
      <c r="D1780" s="443"/>
      <c r="E1780" s="443"/>
      <c r="F1780" s="443"/>
      <c r="G1780" s="443"/>
      <c r="H1780" s="443"/>
      <c r="I1780" s="443"/>
    </row>
    <row r="1781" spans="1:9" x14ac:dyDescent="0.2">
      <c r="A1781" s="443"/>
      <c r="B1781" s="443"/>
      <c r="C1781" s="443"/>
      <c r="D1781" s="443"/>
      <c r="E1781" s="443"/>
      <c r="F1781" s="443"/>
      <c r="G1781" s="443"/>
      <c r="H1781" s="443"/>
      <c r="I1781" s="443"/>
    </row>
    <row r="1782" spans="1:9" x14ac:dyDescent="0.2">
      <c r="A1782" s="443"/>
      <c r="B1782" s="443"/>
      <c r="C1782" s="443"/>
      <c r="D1782" s="443"/>
      <c r="E1782" s="443"/>
      <c r="F1782" s="443"/>
      <c r="G1782" s="443"/>
      <c r="H1782" s="443"/>
      <c r="I1782" s="443"/>
    </row>
    <row r="1783" spans="1:9" x14ac:dyDescent="0.2">
      <c r="A1783" s="443"/>
      <c r="B1783" s="443"/>
      <c r="C1783" s="443"/>
      <c r="D1783" s="443"/>
      <c r="E1783" s="443"/>
      <c r="F1783" s="443"/>
      <c r="G1783" s="443"/>
      <c r="H1783" s="443"/>
      <c r="I1783" s="443"/>
    </row>
    <row r="1784" spans="1:9" x14ac:dyDescent="0.2">
      <c r="A1784" s="443"/>
      <c r="B1784" s="443"/>
      <c r="C1784" s="443"/>
      <c r="D1784" s="443"/>
      <c r="E1784" s="443"/>
      <c r="F1784" s="443"/>
      <c r="G1784" s="443"/>
      <c r="H1784" s="443"/>
      <c r="I1784" s="443"/>
    </row>
    <row r="1785" spans="1:9" x14ac:dyDescent="0.2">
      <c r="A1785" s="443"/>
      <c r="B1785" s="443"/>
      <c r="C1785" s="443"/>
      <c r="D1785" s="443"/>
      <c r="E1785" s="443"/>
      <c r="F1785" s="443"/>
      <c r="G1785" s="443"/>
      <c r="H1785" s="443"/>
      <c r="I1785" s="443"/>
    </row>
    <row r="1786" spans="1:9" x14ac:dyDescent="0.2">
      <c r="A1786" s="443"/>
      <c r="B1786" s="443"/>
      <c r="C1786" s="443"/>
      <c r="D1786" s="443"/>
      <c r="E1786" s="443"/>
      <c r="F1786" s="443"/>
      <c r="G1786" s="443"/>
      <c r="H1786" s="443"/>
      <c r="I1786" s="443"/>
    </row>
    <row r="1787" spans="1:9" x14ac:dyDescent="0.2">
      <c r="A1787" s="443"/>
      <c r="B1787" s="443"/>
      <c r="C1787" s="443"/>
      <c r="D1787" s="443"/>
      <c r="E1787" s="443"/>
      <c r="F1787" s="443"/>
      <c r="G1787" s="443"/>
      <c r="H1787" s="443"/>
      <c r="I1787" s="443"/>
    </row>
    <row r="1788" spans="1:9" x14ac:dyDescent="0.2">
      <c r="A1788" s="443"/>
      <c r="B1788" s="443"/>
      <c r="C1788" s="443"/>
      <c r="D1788" s="443"/>
      <c r="E1788" s="443"/>
      <c r="F1788" s="443"/>
      <c r="G1788" s="443"/>
      <c r="H1788" s="443"/>
      <c r="I1788" s="443"/>
    </row>
    <row r="1789" spans="1:9" x14ac:dyDescent="0.2">
      <c r="A1789" s="443"/>
      <c r="B1789" s="443"/>
      <c r="C1789" s="443"/>
      <c r="D1789" s="443"/>
      <c r="E1789" s="443"/>
      <c r="F1789" s="443"/>
      <c r="G1789" s="443"/>
      <c r="H1789" s="443"/>
      <c r="I1789" s="443"/>
    </row>
    <row r="1790" spans="1:9" x14ac:dyDescent="0.2">
      <c r="A1790" s="443"/>
      <c r="B1790" s="443"/>
      <c r="C1790" s="443"/>
      <c r="D1790" s="443"/>
      <c r="E1790" s="443"/>
      <c r="F1790" s="443"/>
      <c r="G1790" s="443"/>
      <c r="H1790" s="443"/>
      <c r="I1790" s="443"/>
    </row>
    <row r="1791" spans="1:9" x14ac:dyDescent="0.2">
      <c r="A1791" s="443"/>
      <c r="B1791" s="443"/>
      <c r="C1791" s="443"/>
      <c r="D1791" s="443"/>
      <c r="E1791" s="443"/>
      <c r="F1791" s="443"/>
      <c r="G1791" s="443"/>
      <c r="H1791" s="443"/>
      <c r="I1791" s="443"/>
    </row>
    <row r="1792" spans="1:9" x14ac:dyDescent="0.2">
      <c r="A1792" s="443"/>
      <c r="B1792" s="443"/>
      <c r="C1792" s="443"/>
      <c r="D1792" s="443"/>
      <c r="E1792" s="443"/>
      <c r="F1792" s="443"/>
      <c r="G1792" s="443"/>
      <c r="H1792" s="443"/>
      <c r="I1792" s="443"/>
    </row>
    <row r="1793" spans="1:9" x14ac:dyDescent="0.2">
      <c r="A1793" s="443"/>
      <c r="B1793" s="443"/>
      <c r="C1793" s="443"/>
      <c r="D1793" s="443"/>
      <c r="E1793" s="443"/>
      <c r="F1793" s="443"/>
      <c r="G1793" s="443"/>
      <c r="H1793" s="443"/>
      <c r="I1793" s="443"/>
    </row>
    <row r="1794" spans="1:9" x14ac:dyDescent="0.2">
      <c r="A1794" s="443"/>
      <c r="B1794" s="443"/>
      <c r="C1794" s="443"/>
      <c r="D1794" s="443"/>
      <c r="E1794" s="443"/>
      <c r="F1794" s="443"/>
      <c r="G1794" s="443"/>
      <c r="H1794" s="443"/>
      <c r="I1794" s="443"/>
    </row>
    <row r="1795" spans="1:9" x14ac:dyDescent="0.2">
      <c r="A1795" s="443"/>
      <c r="B1795" s="443"/>
      <c r="C1795" s="443"/>
      <c r="D1795" s="443"/>
      <c r="E1795" s="443"/>
      <c r="F1795" s="443"/>
      <c r="G1795" s="443"/>
      <c r="H1795" s="443"/>
      <c r="I1795" s="443"/>
    </row>
    <row r="1796" spans="1:9" x14ac:dyDescent="0.2">
      <c r="A1796" s="443"/>
      <c r="B1796" s="443"/>
      <c r="C1796" s="443"/>
      <c r="D1796" s="443"/>
      <c r="E1796" s="443"/>
      <c r="F1796" s="443"/>
      <c r="G1796" s="443"/>
      <c r="H1796" s="443"/>
      <c r="I1796" s="443"/>
    </row>
    <row r="1797" spans="1:9" x14ac:dyDescent="0.2">
      <c r="A1797" s="443"/>
      <c r="B1797" s="443"/>
      <c r="C1797" s="443"/>
      <c r="D1797" s="443"/>
      <c r="E1797" s="443"/>
      <c r="F1797" s="443"/>
      <c r="G1797" s="443"/>
      <c r="H1797" s="443"/>
      <c r="I1797" s="443"/>
    </row>
    <row r="1798" spans="1:9" x14ac:dyDescent="0.2">
      <c r="A1798" s="443"/>
      <c r="B1798" s="443"/>
      <c r="C1798" s="443"/>
      <c r="D1798" s="443"/>
      <c r="E1798" s="443"/>
      <c r="F1798" s="443"/>
      <c r="G1798" s="443"/>
      <c r="H1798" s="443"/>
      <c r="I1798" s="443"/>
    </row>
    <row r="1799" spans="1:9" x14ac:dyDescent="0.2">
      <c r="A1799" s="443"/>
      <c r="B1799" s="443"/>
      <c r="C1799" s="443"/>
      <c r="D1799" s="443"/>
      <c r="E1799" s="443"/>
      <c r="F1799" s="443"/>
      <c r="G1799" s="443"/>
      <c r="H1799" s="443"/>
      <c r="I1799" s="443"/>
    </row>
    <row r="1800" spans="1:9" x14ac:dyDescent="0.2">
      <c r="A1800" s="443"/>
      <c r="B1800" s="443"/>
      <c r="C1800" s="443"/>
      <c r="D1800" s="443"/>
      <c r="E1800" s="443"/>
      <c r="F1800" s="443"/>
      <c r="G1800" s="443"/>
      <c r="H1800" s="443"/>
      <c r="I1800" s="443"/>
    </row>
    <row r="1801" spans="1:9" x14ac:dyDescent="0.2">
      <c r="A1801" s="443"/>
      <c r="B1801" s="443"/>
      <c r="C1801" s="443"/>
      <c r="D1801" s="443"/>
      <c r="E1801" s="443"/>
      <c r="F1801" s="443"/>
      <c r="G1801" s="443"/>
      <c r="H1801" s="443"/>
      <c r="I1801" s="443"/>
    </row>
    <row r="1802" spans="1:9" x14ac:dyDescent="0.2">
      <c r="A1802" s="443"/>
      <c r="B1802" s="443"/>
      <c r="C1802" s="443"/>
      <c r="D1802" s="443"/>
      <c r="E1802" s="443"/>
      <c r="F1802" s="443"/>
      <c r="G1802" s="443"/>
      <c r="H1802" s="443"/>
      <c r="I1802" s="443"/>
    </row>
    <row r="1803" spans="1:9" x14ac:dyDescent="0.2">
      <c r="A1803" s="443"/>
      <c r="B1803" s="443"/>
      <c r="C1803" s="443"/>
      <c r="D1803" s="443"/>
      <c r="E1803" s="443"/>
      <c r="F1803" s="443"/>
      <c r="G1803" s="443"/>
      <c r="H1803" s="443"/>
      <c r="I1803" s="443"/>
    </row>
    <row r="1804" spans="1:9" x14ac:dyDescent="0.2">
      <c r="A1804" s="443"/>
      <c r="B1804" s="443"/>
      <c r="C1804" s="443"/>
      <c r="D1804" s="443"/>
      <c r="E1804" s="443"/>
      <c r="F1804" s="443"/>
      <c r="G1804" s="443"/>
      <c r="H1804" s="443"/>
      <c r="I1804" s="443"/>
    </row>
    <row r="1805" spans="1:9" x14ac:dyDescent="0.2">
      <c r="A1805" s="443"/>
      <c r="B1805" s="443"/>
      <c r="C1805" s="443"/>
      <c r="D1805" s="443"/>
      <c r="E1805" s="443"/>
      <c r="F1805" s="443"/>
      <c r="G1805" s="443"/>
      <c r="H1805" s="443"/>
      <c r="I1805" s="443"/>
    </row>
    <row r="1806" spans="1:9" x14ac:dyDescent="0.2">
      <c r="A1806" s="443"/>
      <c r="B1806" s="443"/>
      <c r="C1806" s="443"/>
      <c r="D1806" s="443"/>
      <c r="E1806" s="443"/>
      <c r="F1806" s="443"/>
      <c r="G1806" s="443"/>
      <c r="H1806" s="443"/>
      <c r="I1806" s="443"/>
    </row>
    <row r="1807" spans="1:9" x14ac:dyDescent="0.2">
      <c r="A1807" s="443"/>
      <c r="B1807" s="443"/>
      <c r="C1807" s="443"/>
      <c r="D1807" s="443"/>
      <c r="E1807" s="443"/>
      <c r="F1807" s="443"/>
      <c r="G1807" s="443"/>
      <c r="H1807" s="443"/>
      <c r="I1807" s="443"/>
    </row>
    <row r="1808" spans="1:9" x14ac:dyDescent="0.2">
      <c r="A1808" s="443"/>
      <c r="B1808" s="443"/>
      <c r="C1808" s="443"/>
      <c r="D1808" s="443"/>
      <c r="E1808" s="443"/>
      <c r="F1808" s="443"/>
      <c r="G1808" s="443"/>
      <c r="H1808" s="443"/>
      <c r="I1808" s="443"/>
    </row>
    <row r="1809" spans="1:9" x14ac:dyDescent="0.2">
      <c r="A1809" s="443"/>
      <c r="B1809" s="443"/>
      <c r="C1809" s="443"/>
      <c r="D1809" s="443"/>
      <c r="E1809" s="443"/>
      <c r="F1809" s="443"/>
      <c r="G1809" s="443"/>
      <c r="H1809" s="443"/>
      <c r="I1809" s="443"/>
    </row>
    <row r="1810" spans="1:9" x14ac:dyDescent="0.2">
      <c r="A1810" s="443"/>
      <c r="B1810" s="443"/>
      <c r="C1810" s="443"/>
      <c r="D1810" s="443"/>
      <c r="E1810" s="443"/>
      <c r="F1810" s="443"/>
      <c r="G1810" s="443"/>
      <c r="H1810" s="443"/>
      <c r="I1810" s="443"/>
    </row>
    <row r="1811" spans="1:9" x14ac:dyDescent="0.2">
      <c r="A1811" s="443"/>
      <c r="B1811" s="443"/>
      <c r="C1811" s="443"/>
      <c r="D1811" s="443"/>
      <c r="E1811" s="443"/>
      <c r="F1811" s="443"/>
      <c r="G1811" s="443"/>
      <c r="H1811" s="443"/>
      <c r="I1811" s="443"/>
    </row>
    <row r="1812" spans="1:9" x14ac:dyDescent="0.2">
      <c r="A1812" s="443"/>
      <c r="B1812" s="443"/>
      <c r="C1812" s="443"/>
      <c r="D1812" s="443"/>
      <c r="E1812" s="443"/>
      <c r="F1812" s="443"/>
      <c r="G1812" s="443"/>
      <c r="H1812" s="443"/>
      <c r="I1812" s="443"/>
    </row>
    <row r="1813" spans="1:9" x14ac:dyDescent="0.2">
      <c r="A1813" s="443"/>
      <c r="B1813" s="443"/>
      <c r="C1813" s="443"/>
      <c r="D1813" s="443"/>
      <c r="E1813" s="443"/>
      <c r="F1813" s="443"/>
      <c r="G1813" s="443"/>
      <c r="H1813" s="443"/>
      <c r="I1813" s="443"/>
    </row>
    <row r="1814" spans="1:9" x14ac:dyDescent="0.2">
      <c r="A1814" s="443"/>
      <c r="B1814" s="443"/>
      <c r="C1814" s="443"/>
      <c r="D1814" s="443"/>
      <c r="E1814" s="443"/>
      <c r="F1814" s="443"/>
      <c r="G1814" s="443"/>
      <c r="H1814" s="443"/>
      <c r="I1814" s="443"/>
    </row>
    <row r="1815" spans="1:9" x14ac:dyDescent="0.2">
      <c r="A1815" s="443"/>
      <c r="B1815" s="443"/>
      <c r="C1815" s="443"/>
      <c r="D1815" s="443"/>
      <c r="E1815" s="443"/>
      <c r="F1815" s="443"/>
      <c r="G1815" s="443"/>
      <c r="H1815" s="443"/>
      <c r="I1815" s="443"/>
    </row>
    <row r="1816" spans="1:9" x14ac:dyDescent="0.2">
      <c r="A1816" s="443"/>
      <c r="B1816" s="443"/>
      <c r="C1816" s="443"/>
      <c r="D1816" s="443"/>
      <c r="E1816" s="443"/>
      <c r="F1816" s="443"/>
      <c r="G1816" s="443"/>
      <c r="H1816" s="443"/>
      <c r="I1816" s="443"/>
    </row>
    <row r="1817" spans="1:9" x14ac:dyDescent="0.2">
      <c r="A1817" s="443"/>
      <c r="B1817" s="443"/>
      <c r="C1817" s="443"/>
      <c r="D1817" s="443"/>
      <c r="E1817" s="443"/>
      <c r="F1817" s="443"/>
      <c r="G1817" s="443"/>
      <c r="H1817" s="443"/>
      <c r="I1817" s="443"/>
    </row>
    <row r="1818" spans="1:9" x14ac:dyDescent="0.2">
      <c r="A1818" s="443"/>
      <c r="B1818" s="443"/>
      <c r="C1818" s="443"/>
      <c r="D1818" s="443"/>
      <c r="E1818" s="443"/>
      <c r="F1818" s="443"/>
      <c r="G1818" s="443"/>
      <c r="H1818" s="443"/>
      <c r="I1818" s="443"/>
    </row>
    <row r="1819" spans="1:9" x14ac:dyDescent="0.2">
      <c r="A1819" s="443"/>
      <c r="B1819" s="443"/>
      <c r="C1819" s="443"/>
      <c r="D1819" s="443"/>
      <c r="E1819" s="443"/>
      <c r="F1819" s="443"/>
      <c r="G1819" s="443"/>
      <c r="H1819" s="443"/>
      <c r="I1819" s="443"/>
    </row>
    <row r="1820" spans="1:9" x14ac:dyDescent="0.2">
      <c r="A1820" s="443"/>
      <c r="B1820" s="443"/>
      <c r="C1820" s="443"/>
      <c r="D1820" s="443"/>
      <c r="E1820" s="443"/>
      <c r="F1820" s="443"/>
      <c r="G1820" s="443"/>
      <c r="H1820" s="443"/>
      <c r="I1820" s="443"/>
    </row>
    <row r="1821" spans="1:9" x14ac:dyDescent="0.2">
      <c r="A1821" s="443"/>
      <c r="B1821" s="443"/>
      <c r="C1821" s="443"/>
      <c r="D1821" s="443"/>
      <c r="E1821" s="443"/>
      <c r="F1821" s="443"/>
      <c r="G1821" s="443"/>
      <c r="H1821" s="443"/>
      <c r="I1821" s="443"/>
    </row>
    <row r="1822" spans="1:9" x14ac:dyDescent="0.2">
      <c r="A1822" s="443"/>
      <c r="B1822" s="443"/>
      <c r="C1822" s="443"/>
      <c r="D1822" s="443"/>
      <c r="E1822" s="443"/>
      <c r="F1822" s="443"/>
      <c r="G1822" s="443"/>
      <c r="H1822" s="443"/>
      <c r="I1822" s="443"/>
    </row>
    <row r="1823" spans="1:9" x14ac:dyDescent="0.2">
      <c r="A1823" s="443"/>
      <c r="B1823" s="443"/>
      <c r="C1823" s="443"/>
      <c r="D1823" s="443"/>
      <c r="E1823" s="443"/>
      <c r="F1823" s="443"/>
      <c r="G1823" s="443"/>
      <c r="H1823" s="443"/>
      <c r="I1823" s="443"/>
    </row>
    <row r="1824" spans="1:9" x14ac:dyDescent="0.2">
      <c r="A1824" s="443"/>
      <c r="B1824" s="443"/>
      <c r="C1824" s="443"/>
      <c r="D1824" s="443"/>
      <c r="E1824" s="443"/>
      <c r="F1824" s="443"/>
      <c r="G1824" s="443"/>
      <c r="H1824" s="443"/>
      <c r="I1824" s="443"/>
    </row>
    <row r="1825" spans="1:9" x14ac:dyDescent="0.2">
      <c r="A1825" s="443"/>
      <c r="B1825" s="443"/>
      <c r="C1825" s="443"/>
      <c r="D1825" s="443"/>
      <c r="E1825" s="443"/>
      <c r="F1825" s="443"/>
      <c r="G1825" s="443"/>
      <c r="H1825" s="443"/>
      <c r="I1825" s="443"/>
    </row>
    <row r="1826" spans="1:9" x14ac:dyDescent="0.2">
      <c r="A1826" s="443"/>
      <c r="B1826" s="443"/>
      <c r="C1826" s="443"/>
      <c r="D1826" s="443"/>
      <c r="E1826" s="443"/>
      <c r="F1826" s="443"/>
      <c r="G1826" s="443"/>
      <c r="H1826" s="443"/>
      <c r="I1826" s="443"/>
    </row>
    <row r="1827" spans="1:9" x14ac:dyDescent="0.2">
      <c r="A1827" s="443"/>
      <c r="B1827" s="443"/>
      <c r="C1827" s="443"/>
      <c r="D1827" s="443"/>
      <c r="E1827" s="443"/>
      <c r="F1827" s="443"/>
      <c r="G1827" s="443"/>
      <c r="H1827" s="443"/>
      <c r="I1827" s="443"/>
    </row>
    <row r="1828" spans="1:9" x14ac:dyDescent="0.2">
      <c r="A1828" s="443"/>
      <c r="B1828" s="443"/>
      <c r="C1828" s="443"/>
      <c r="D1828" s="443"/>
      <c r="E1828" s="443"/>
      <c r="F1828" s="443"/>
      <c r="G1828" s="443"/>
      <c r="H1828" s="443"/>
      <c r="I1828" s="443"/>
    </row>
    <row r="1829" spans="1:9" x14ac:dyDescent="0.2">
      <c r="A1829" s="443"/>
      <c r="B1829" s="443"/>
      <c r="C1829" s="443"/>
      <c r="D1829" s="443"/>
      <c r="E1829" s="443"/>
      <c r="F1829" s="443"/>
      <c r="G1829" s="443"/>
      <c r="H1829" s="443"/>
      <c r="I1829" s="443"/>
    </row>
    <row r="1830" spans="1:9" x14ac:dyDescent="0.2">
      <c r="A1830" s="443"/>
      <c r="B1830" s="443"/>
      <c r="C1830" s="443"/>
      <c r="D1830" s="443"/>
      <c r="E1830" s="443"/>
      <c r="F1830" s="443"/>
      <c r="G1830" s="443"/>
      <c r="H1830" s="443"/>
      <c r="I1830" s="443"/>
    </row>
    <row r="1831" spans="1:9" x14ac:dyDescent="0.2">
      <c r="A1831" s="443"/>
      <c r="B1831" s="443"/>
      <c r="C1831" s="443"/>
      <c r="D1831" s="443"/>
      <c r="E1831" s="443"/>
      <c r="F1831" s="443"/>
      <c r="G1831" s="443"/>
      <c r="H1831" s="443"/>
      <c r="I1831" s="443"/>
    </row>
    <row r="1832" spans="1:9" x14ac:dyDescent="0.2">
      <c r="A1832" s="443"/>
      <c r="B1832" s="443"/>
      <c r="C1832" s="443"/>
      <c r="D1832" s="443"/>
      <c r="E1832" s="443"/>
      <c r="F1832" s="443"/>
      <c r="G1832" s="443"/>
      <c r="H1832" s="443"/>
      <c r="I1832" s="443"/>
    </row>
    <row r="1833" spans="1:9" x14ac:dyDescent="0.2">
      <c r="A1833" s="443"/>
      <c r="B1833" s="443"/>
      <c r="C1833" s="443"/>
      <c r="D1833" s="443"/>
      <c r="E1833" s="443"/>
      <c r="F1833" s="443"/>
      <c r="G1833" s="443"/>
      <c r="H1833" s="443"/>
      <c r="I1833" s="443"/>
    </row>
    <row r="1834" spans="1:9" x14ac:dyDescent="0.2">
      <c r="A1834" s="443"/>
      <c r="B1834" s="443"/>
      <c r="C1834" s="443"/>
      <c r="D1834" s="443"/>
      <c r="E1834" s="443"/>
      <c r="F1834" s="443"/>
      <c r="G1834" s="443"/>
      <c r="H1834" s="443"/>
      <c r="I1834" s="443"/>
    </row>
    <row r="1835" spans="1:9" x14ac:dyDescent="0.2">
      <c r="A1835" s="443"/>
      <c r="B1835" s="443"/>
      <c r="C1835" s="443"/>
      <c r="D1835" s="443"/>
      <c r="E1835" s="443"/>
      <c r="F1835" s="443"/>
      <c r="G1835" s="443"/>
      <c r="H1835" s="443"/>
      <c r="I1835" s="443"/>
    </row>
    <row r="1836" spans="1:9" x14ac:dyDescent="0.2">
      <c r="A1836" s="443"/>
      <c r="B1836" s="443"/>
      <c r="C1836" s="443"/>
      <c r="D1836" s="443"/>
      <c r="E1836" s="443"/>
      <c r="F1836" s="443"/>
      <c r="G1836" s="443"/>
      <c r="H1836" s="443"/>
      <c r="I1836" s="443"/>
    </row>
    <row r="1837" spans="1:9" x14ac:dyDescent="0.2">
      <c r="A1837" s="443"/>
      <c r="B1837" s="443"/>
      <c r="C1837" s="443"/>
      <c r="D1837" s="443"/>
      <c r="E1837" s="443"/>
      <c r="F1837" s="443"/>
      <c r="G1837" s="443"/>
      <c r="H1837" s="443"/>
      <c r="I1837" s="443"/>
    </row>
    <row r="1838" spans="1:9" x14ac:dyDescent="0.2">
      <c r="A1838" s="443"/>
      <c r="B1838" s="443"/>
      <c r="C1838" s="443"/>
      <c r="D1838" s="443"/>
      <c r="E1838" s="443"/>
      <c r="F1838" s="443"/>
      <c r="G1838" s="443"/>
      <c r="H1838" s="443"/>
      <c r="I1838" s="443"/>
    </row>
    <row r="1839" spans="1:9" x14ac:dyDescent="0.2">
      <c r="A1839" s="443"/>
      <c r="B1839" s="443"/>
      <c r="C1839" s="443"/>
      <c r="D1839" s="443"/>
      <c r="E1839" s="443"/>
      <c r="F1839" s="443"/>
      <c r="G1839" s="443"/>
      <c r="H1839" s="443"/>
      <c r="I1839" s="443"/>
    </row>
    <row r="1840" spans="1:9" x14ac:dyDescent="0.2">
      <c r="A1840" s="443"/>
      <c r="B1840" s="443"/>
      <c r="C1840" s="443"/>
      <c r="D1840" s="443"/>
      <c r="E1840" s="443"/>
      <c r="F1840" s="443"/>
      <c r="G1840" s="443"/>
      <c r="H1840" s="443"/>
      <c r="I1840" s="443"/>
    </row>
    <row r="1841" spans="1:9" x14ac:dyDescent="0.2">
      <c r="A1841" s="443"/>
      <c r="B1841" s="443"/>
      <c r="C1841" s="443"/>
      <c r="D1841" s="443"/>
      <c r="E1841" s="443"/>
      <c r="F1841" s="443"/>
      <c r="G1841" s="443"/>
      <c r="H1841" s="443"/>
      <c r="I1841" s="443"/>
    </row>
    <row r="1842" spans="1:9" x14ac:dyDescent="0.2">
      <c r="A1842" s="443"/>
      <c r="B1842" s="443"/>
      <c r="C1842" s="443"/>
      <c r="D1842" s="443"/>
      <c r="E1842" s="443"/>
      <c r="F1842" s="443"/>
      <c r="G1842" s="443"/>
      <c r="H1842" s="443"/>
      <c r="I1842" s="443"/>
    </row>
    <row r="1843" spans="1:9" x14ac:dyDescent="0.2">
      <c r="A1843" s="443"/>
      <c r="B1843" s="443"/>
      <c r="C1843" s="443"/>
      <c r="D1843" s="443"/>
      <c r="E1843" s="443"/>
      <c r="F1843" s="443"/>
      <c r="G1843" s="443"/>
      <c r="H1843" s="443"/>
      <c r="I1843" s="443"/>
    </row>
    <row r="1844" spans="1:9" x14ac:dyDescent="0.2">
      <c r="A1844" s="443"/>
      <c r="B1844" s="443"/>
      <c r="C1844" s="443"/>
      <c r="D1844" s="443"/>
      <c r="E1844" s="443"/>
      <c r="F1844" s="443"/>
      <c r="G1844" s="443"/>
      <c r="H1844" s="443"/>
      <c r="I1844" s="443"/>
    </row>
    <row r="1845" spans="1:9" x14ac:dyDescent="0.2">
      <c r="A1845" s="443"/>
      <c r="B1845" s="443"/>
      <c r="C1845" s="443"/>
      <c r="D1845" s="443"/>
      <c r="E1845" s="443"/>
      <c r="F1845" s="443"/>
      <c r="G1845" s="443"/>
      <c r="H1845" s="443"/>
      <c r="I1845" s="443"/>
    </row>
    <row r="1846" spans="1:9" x14ac:dyDescent="0.2">
      <c r="A1846" s="443"/>
      <c r="B1846" s="443"/>
      <c r="C1846" s="443"/>
      <c r="D1846" s="443"/>
      <c r="E1846" s="443"/>
      <c r="F1846" s="443"/>
      <c r="G1846" s="443"/>
      <c r="H1846" s="443"/>
      <c r="I1846" s="443"/>
    </row>
    <row r="1847" spans="1:9" x14ac:dyDescent="0.2">
      <c r="A1847" s="443"/>
      <c r="B1847" s="443"/>
      <c r="C1847" s="443"/>
      <c r="D1847" s="443"/>
      <c r="E1847" s="443"/>
      <c r="F1847" s="443"/>
      <c r="G1847" s="443"/>
      <c r="H1847" s="443"/>
      <c r="I1847" s="443"/>
    </row>
    <row r="1848" spans="1:9" x14ac:dyDescent="0.2">
      <c r="A1848" s="443"/>
      <c r="B1848" s="443"/>
      <c r="C1848" s="443"/>
      <c r="D1848" s="443"/>
      <c r="E1848" s="443"/>
      <c r="F1848" s="443"/>
      <c r="G1848" s="443"/>
      <c r="H1848" s="443"/>
      <c r="I1848" s="443"/>
    </row>
    <row r="1849" spans="1:9" x14ac:dyDescent="0.2">
      <c r="A1849" s="443"/>
      <c r="B1849" s="443"/>
      <c r="C1849" s="443"/>
      <c r="D1849" s="443"/>
      <c r="E1849" s="443"/>
      <c r="F1849" s="443"/>
      <c r="G1849" s="443"/>
      <c r="H1849" s="443"/>
      <c r="I1849" s="443"/>
    </row>
    <row r="1850" spans="1:9" x14ac:dyDescent="0.2">
      <c r="A1850" s="443"/>
      <c r="B1850" s="443"/>
      <c r="C1850" s="443"/>
      <c r="D1850" s="443"/>
      <c r="E1850" s="443"/>
      <c r="F1850" s="443"/>
      <c r="G1850" s="443"/>
      <c r="H1850" s="443"/>
      <c r="I1850" s="443"/>
    </row>
    <row r="1851" spans="1:9" x14ac:dyDescent="0.2">
      <c r="A1851" s="443"/>
      <c r="B1851" s="443"/>
      <c r="C1851" s="443"/>
      <c r="D1851" s="443"/>
      <c r="E1851" s="443"/>
      <c r="F1851" s="443"/>
      <c r="G1851" s="443"/>
      <c r="H1851" s="443"/>
      <c r="I1851" s="443"/>
    </row>
    <row r="1852" spans="1:9" x14ac:dyDescent="0.2">
      <c r="A1852" s="443"/>
      <c r="B1852" s="443"/>
      <c r="C1852" s="443"/>
      <c r="D1852" s="443"/>
      <c r="E1852" s="443"/>
      <c r="F1852" s="443"/>
      <c r="G1852" s="443"/>
      <c r="H1852" s="443"/>
      <c r="I1852" s="443"/>
    </row>
    <row r="1853" spans="1:9" x14ac:dyDescent="0.2">
      <c r="A1853" s="443"/>
      <c r="B1853" s="443"/>
      <c r="C1853" s="443"/>
      <c r="D1853" s="443"/>
      <c r="E1853" s="443"/>
      <c r="F1853" s="443"/>
      <c r="G1853" s="443"/>
      <c r="H1853" s="443"/>
      <c r="I1853" s="443"/>
    </row>
    <row r="1854" spans="1:9" x14ac:dyDescent="0.2">
      <c r="A1854" s="443"/>
      <c r="B1854" s="443"/>
      <c r="C1854" s="443"/>
      <c r="D1854" s="443"/>
      <c r="E1854" s="443"/>
      <c r="F1854" s="443"/>
      <c r="G1854" s="443"/>
      <c r="H1854" s="443"/>
      <c r="I1854" s="443"/>
    </row>
    <row r="1855" spans="1:9" x14ac:dyDescent="0.2">
      <c r="A1855" s="443"/>
      <c r="B1855" s="443"/>
      <c r="C1855" s="443"/>
      <c r="D1855" s="443"/>
      <c r="E1855" s="443"/>
      <c r="F1855" s="443"/>
      <c r="G1855" s="443"/>
      <c r="H1855" s="443"/>
      <c r="I1855" s="443"/>
    </row>
    <row r="1856" spans="1:9" x14ac:dyDescent="0.2">
      <c r="A1856" s="443"/>
      <c r="B1856" s="443"/>
      <c r="C1856" s="443"/>
      <c r="D1856" s="443"/>
      <c r="E1856" s="443"/>
      <c r="F1856" s="443"/>
      <c r="G1856" s="443"/>
      <c r="H1856" s="443"/>
      <c r="I1856" s="443"/>
    </row>
    <row r="1857" spans="1:9" x14ac:dyDescent="0.2">
      <c r="A1857" s="443"/>
      <c r="B1857" s="443"/>
      <c r="C1857" s="443"/>
      <c r="D1857" s="443"/>
      <c r="E1857" s="443"/>
      <c r="F1857" s="443"/>
      <c r="G1857" s="443"/>
      <c r="H1857" s="443"/>
      <c r="I1857" s="443"/>
    </row>
    <row r="1858" spans="1:9" x14ac:dyDescent="0.2">
      <c r="A1858" s="443"/>
      <c r="B1858" s="443"/>
      <c r="C1858" s="443"/>
      <c r="D1858" s="443"/>
      <c r="E1858" s="443"/>
      <c r="F1858" s="443"/>
      <c r="G1858" s="443"/>
      <c r="H1858" s="443"/>
      <c r="I1858" s="443"/>
    </row>
    <row r="1859" spans="1:9" x14ac:dyDescent="0.2">
      <c r="A1859" s="443"/>
      <c r="B1859" s="443"/>
      <c r="C1859" s="443"/>
      <c r="D1859" s="443"/>
      <c r="E1859" s="443"/>
      <c r="F1859" s="443"/>
      <c r="G1859" s="443"/>
      <c r="H1859" s="443"/>
      <c r="I1859" s="443"/>
    </row>
    <row r="1860" spans="1:9" x14ac:dyDescent="0.2">
      <c r="A1860" s="443"/>
      <c r="B1860" s="443"/>
      <c r="C1860" s="443"/>
      <c r="D1860" s="443"/>
      <c r="E1860" s="443"/>
      <c r="F1860" s="443"/>
      <c r="G1860" s="443"/>
      <c r="H1860" s="443"/>
      <c r="I1860" s="443"/>
    </row>
    <row r="1861" spans="1:9" x14ac:dyDescent="0.2">
      <c r="A1861" s="443"/>
      <c r="B1861" s="443"/>
      <c r="C1861" s="443"/>
      <c r="D1861" s="443"/>
      <c r="E1861" s="443"/>
      <c r="F1861" s="443"/>
      <c r="G1861" s="443"/>
      <c r="H1861" s="443"/>
      <c r="I1861" s="443"/>
    </row>
    <row r="1862" spans="1:9" x14ac:dyDescent="0.2">
      <c r="A1862" s="443"/>
      <c r="B1862" s="443"/>
      <c r="C1862" s="443"/>
      <c r="D1862" s="443"/>
      <c r="E1862" s="443"/>
      <c r="F1862" s="443"/>
      <c r="G1862" s="443"/>
      <c r="H1862" s="443"/>
      <c r="I1862" s="443"/>
    </row>
    <row r="1863" spans="1:9" x14ac:dyDescent="0.2">
      <c r="A1863" s="443"/>
      <c r="B1863" s="443"/>
      <c r="C1863" s="443"/>
      <c r="D1863" s="443"/>
      <c r="E1863" s="443"/>
      <c r="F1863" s="443"/>
      <c r="G1863" s="443"/>
      <c r="H1863" s="443"/>
      <c r="I1863" s="443"/>
    </row>
    <row r="1864" spans="1:9" x14ac:dyDescent="0.2">
      <c r="A1864" s="443"/>
      <c r="B1864" s="443"/>
      <c r="C1864" s="443"/>
      <c r="D1864" s="443"/>
      <c r="E1864" s="443"/>
      <c r="F1864" s="443"/>
      <c r="G1864" s="443"/>
      <c r="H1864" s="443"/>
      <c r="I1864" s="443"/>
    </row>
    <row r="1865" spans="1:9" x14ac:dyDescent="0.2">
      <c r="A1865" s="443"/>
      <c r="B1865" s="443"/>
      <c r="C1865" s="443"/>
      <c r="D1865" s="443"/>
      <c r="E1865" s="443"/>
      <c r="F1865" s="443"/>
      <c r="G1865" s="443"/>
      <c r="H1865" s="443"/>
      <c r="I1865" s="443"/>
    </row>
    <row r="1866" spans="1:9" x14ac:dyDescent="0.2">
      <c r="A1866" s="443"/>
      <c r="B1866" s="443"/>
      <c r="C1866" s="443"/>
      <c r="D1866" s="443"/>
      <c r="E1866" s="443"/>
      <c r="F1866" s="443"/>
      <c r="G1866" s="443"/>
      <c r="H1866" s="443"/>
      <c r="I1866" s="443"/>
    </row>
    <row r="1867" spans="1:9" x14ac:dyDescent="0.2">
      <c r="A1867" s="443"/>
      <c r="B1867" s="443"/>
      <c r="C1867" s="443"/>
      <c r="D1867" s="443"/>
      <c r="E1867" s="443"/>
      <c r="F1867" s="443"/>
      <c r="G1867" s="443"/>
      <c r="H1867" s="443"/>
      <c r="I1867" s="443"/>
    </row>
    <row r="1868" spans="1:9" x14ac:dyDescent="0.2">
      <c r="A1868" s="443"/>
      <c r="B1868" s="443"/>
      <c r="C1868" s="443"/>
      <c r="D1868" s="443"/>
      <c r="E1868" s="443"/>
      <c r="F1868" s="443"/>
      <c r="G1868" s="443"/>
      <c r="H1868" s="443"/>
      <c r="I1868" s="443"/>
    </row>
    <row r="1869" spans="1:9" x14ac:dyDescent="0.2">
      <c r="A1869" s="443"/>
      <c r="B1869" s="443"/>
      <c r="C1869" s="443"/>
      <c r="D1869" s="443"/>
      <c r="E1869" s="443"/>
      <c r="F1869" s="443"/>
      <c r="G1869" s="443"/>
      <c r="H1869" s="443"/>
      <c r="I1869" s="443"/>
    </row>
    <row r="1870" spans="1:9" x14ac:dyDescent="0.2">
      <c r="A1870" s="443"/>
      <c r="B1870" s="443"/>
      <c r="C1870" s="443"/>
      <c r="D1870" s="443"/>
      <c r="E1870" s="443"/>
      <c r="F1870" s="443"/>
      <c r="G1870" s="443"/>
      <c r="H1870" s="443"/>
      <c r="I1870" s="443"/>
    </row>
    <row r="1871" spans="1:9" x14ac:dyDescent="0.2">
      <c r="A1871" s="443"/>
      <c r="B1871" s="443"/>
      <c r="C1871" s="443"/>
      <c r="D1871" s="443"/>
      <c r="E1871" s="443"/>
      <c r="F1871" s="443"/>
      <c r="G1871" s="443"/>
      <c r="H1871" s="443"/>
      <c r="I1871" s="443"/>
    </row>
    <row r="1872" spans="1:9" x14ac:dyDescent="0.2">
      <c r="A1872" s="443"/>
      <c r="B1872" s="443"/>
      <c r="C1872" s="443"/>
      <c r="D1872" s="443"/>
      <c r="E1872" s="443"/>
      <c r="F1872" s="443"/>
      <c r="G1872" s="443"/>
      <c r="H1872" s="443"/>
      <c r="I1872" s="443"/>
    </row>
    <row r="1873" spans="1:9" x14ac:dyDescent="0.2">
      <c r="A1873" s="443"/>
      <c r="B1873" s="443"/>
      <c r="C1873" s="443"/>
      <c r="D1873" s="443"/>
      <c r="E1873" s="443"/>
      <c r="F1873" s="443"/>
      <c r="G1873" s="443"/>
      <c r="H1873" s="443"/>
      <c r="I1873" s="443"/>
    </row>
    <row r="1874" spans="1:9" x14ac:dyDescent="0.2">
      <c r="A1874" s="443"/>
      <c r="B1874" s="443"/>
      <c r="C1874" s="443"/>
      <c r="D1874" s="443"/>
      <c r="E1874" s="443"/>
      <c r="F1874" s="443"/>
      <c r="G1874" s="443"/>
      <c r="H1874" s="443"/>
      <c r="I1874" s="443"/>
    </row>
    <row r="1875" spans="1:9" x14ac:dyDescent="0.2">
      <c r="A1875" s="443"/>
      <c r="B1875" s="443"/>
      <c r="C1875" s="443"/>
      <c r="D1875" s="443"/>
      <c r="E1875" s="443"/>
      <c r="F1875" s="443"/>
      <c r="G1875" s="443"/>
      <c r="H1875" s="443"/>
      <c r="I1875" s="443"/>
    </row>
    <row r="1876" spans="1:9" x14ac:dyDescent="0.2">
      <c r="A1876" s="443"/>
      <c r="B1876" s="443"/>
      <c r="C1876" s="443"/>
      <c r="D1876" s="443"/>
      <c r="E1876" s="443"/>
      <c r="F1876" s="443"/>
      <c r="G1876" s="443"/>
      <c r="H1876" s="443"/>
      <c r="I1876" s="443"/>
    </row>
    <row r="1877" spans="1:9" x14ac:dyDescent="0.2">
      <c r="A1877" s="443"/>
      <c r="B1877" s="443"/>
      <c r="C1877" s="443"/>
      <c r="D1877" s="443"/>
      <c r="E1877" s="443"/>
      <c r="F1877" s="443"/>
      <c r="G1877" s="443"/>
      <c r="H1877" s="443"/>
      <c r="I1877" s="443"/>
    </row>
    <row r="1878" spans="1:9" x14ac:dyDescent="0.2">
      <c r="A1878" s="443"/>
      <c r="B1878" s="443"/>
      <c r="C1878" s="443"/>
      <c r="D1878" s="443"/>
      <c r="E1878" s="443"/>
      <c r="F1878" s="443"/>
      <c r="G1878" s="443"/>
      <c r="H1878" s="443"/>
      <c r="I1878" s="443"/>
    </row>
    <row r="1879" spans="1:9" x14ac:dyDescent="0.2">
      <c r="A1879" s="443"/>
      <c r="B1879" s="443"/>
      <c r="C1879" s="443"/>
      <c r="D1879" s="443"/>
      <c r="E1879" s="443"/>
      <c r="F1879" s="443"/>
      <c r="G1879" s="443"/>
      <c r="H1879" s="443"/>
      <c r="I1879" s="443"/>
    </row>
    <row r="1880" spans="1:9" x14ac:dyDescent="0.2">
      <c r="A1880" s="443"/>
      <c r="B1880" s="443"/>
      <c r="C1880" s="443"/>
      <c r="D1880" s="443"/>
      <c r="E1880" s="443"/>
      <c r="F1880" s="443"/>
      <c r="G1880" s="443"/>
      <c r="H1880" s="443"/>
      <c r="I1880" s="443"/>
    </row>
    <row r="1881" spans="1:9" x14ac:dyDescent="0.2">
      <c r="A1881" s="443"/>
      <c r="B1881" s="443"/>
      <c r="C1881" s="443"/>
      <c r="D1881" s="443"/>
      <c r="E1881" s="443"/>
      <c r="F1881" s="443"/>
      <c r="G1881" s="443"/>
      <c r="H1881" s="443"/>
      <c r="I1881" s="443"/>
    </row>
    <row r="1882" spans="1:9" x14ac:dyDescent="0.2">
      <c r="A1882" s="443"/>
      <c r="B1882" s="443"/>
      <c r="C1882" s="443"/>
      <c r="D1882" s="443"/>
      <c r="E1882" s="443"/>
      <c r="F1882" s="443"/>
      <c r="G1882" s="443"/>
      <c r="H1882" s="443"/>
      <c r="I1882" s="443"/>
    </row>
    <row r="1883" spans="1:9" x14ac:dyDescent="0.2">
      <c r="A1883" s="443"/>
      <c r="B1883" s="443"/>
      <c r="C1883" s="443"/>
      <c r="D1883" s="443"/>
      <c r="E1883" s="443"/>
      <c r="F1883" s="443"/>
      <c r="G1883" s="443"/>
      <c r="H1883" s="443"/>
      <c r="I1883" s="443"/>
    </row>
    <row r="1884" spans="1:9" x14ac:dyDescent="0.2">
      <c r="A1884" s="443"/>
      <c r="B1884" s="443"/>
      <c r="C1884" s="443"/>
      <c r="D1884" s="443"/>
      <c r="E1884" s="443"/>
      <c r="F1884" s="443"/>
      <c r="G1884" s="443"/>
      <c r="H1884" s="443"/>
      <c r="I1884" s="443"/>
    </row>
    <row r="1885" spans="1:9" x14ac:dyDescent="0.2">
      <c r="A1885" s="443"/>
      <c r="B1885" s="443"/>
      <c r="C1885" s="443"/>
      <c r="D1885" s="443"/>
      <c r="E1885" s="443"/>
      <c r="F1885" s="443"/>
      <c r="G1885" s="443"/>
      <c r="H1885" s="443"/>
      <c r="I1885" s="443"/>
    </row>
    <row r="1886" spans="1:9" x14ac:dyDescent="0.2">
      <c r="A1886" s="443"/>
      <c r="B1886" s="443"/>
      <c r="C1886" s="443"/>
      <c r="D1886" s="443"/>
      <c r="E1886" s="443"/>
      <c r="F1886" s="443"/>
      <c r="G1886" s="443"/>
      <c r="H1886" s="443"/>
      <c r="I1886" s="443"/>
    </row>
    <row r="1887" spans="1:9" x14ac:dyDescent="0.2">
      <c r="A1887" s="443"/>
      <c r="B1887" s="443"/>
      <c r="C1887" s="443"/>
      <c r="D1887" s="443"/>
      <c r="E1887" s="443"/>
      <c r="F1887" s="443"/>
      <c r="G1887" s="443"/>
      <c r="H1887" s="443"/>
      <c r="I1887" s="443"/>
    </row>
    <row r="1888" spans="1:9" x14ac:dyDescent="0.2">
      <c r="A1888" s="443"/>
      <c r="B1888" s="443"/>
      <c r="C1888" s="443"/>
      <c r="D1888" s="443"/>
      <c r="E1888" s="443"/>
      <c r="F1888" s="443"/>
      <c r="G1888" s="443"/>
      <c r="H1888" s="443"/>
      <c r="I1888" s="443"/>
    </row>
    <row r="1889" spans="1:9" x14ac:dyDescent="0.2">
      <c r="A1889" s="443"/>
      <c r="B1889" s="443"/>
      <c r="C1889" s="443"/>
      <c r="D1889" s="443"/>
      <c r="E1889" s="443"/>
      <c r="F1889" s="443"/>
      <c r="G1889" s="443"/>
      <c r="H1889" s="443"/>
      <c r="I1889" s="443"/>
    </row>
    <row r="1890" spans="1:9" x14ac:dyDescent="0.2">
      <c r="A1890" s="443"/>
      <c r="B1890" s="443"/>
      <c r="C1890" s="443"/>
      <c r="D1890" s="443"/>
      <c r="E1890" s="443"/>
      <c r="F1890" s="443"/>
      <c r="G1890" s="443"/>
      <c r="H1890" s="443"/>
      <c r="I1890" s="443"/>
    </row>
    <row r="1891" spans="1:9" x14ac:dyDescent="0.2">
      <c r="A1891" s="443"/>
      <c r="B1891" s="443"/>
      <c r="C1891" s="443"/>
      <c r="D1891" s="443"/>
      <c r="E1891" s="443"/>
      <c r="F1891" s="443"/>
      <c r="G1891" s="443"/>
      <c r="H1891" s="443"/>
      <c r="I1891" s="443"/>
    </row>
    <row r="1892" spans="1:9" x14ac:dyDescent="0.2">
      <c r="A1892" s="443"/>
      <c r="B1892" s="443"/>
      <c r="C1892" s="443"/>
      <c r="D1892" s="443"/>
      <c r="E1892" s="443"/>
      <c r="F1892" s="443"/>
      <c r="G1892" s="443"/>
      <c r="H1892" s="443"/>
      <c r="I1892" s="443"/>
    </row>
    <row r="1893" spans="1:9" x14ac:dyDescent="0.2">
      <c r="A1893" s="443"/>
      <c r="B1893" s="443"/>
      <c r="C1893" s="443"/>
      <c r="D1893" s="443"/>
      <c r="E1893" s="443"/>
      <c r="F1893" s="443"/>
      <c r="G1893" s="443"/>
      <c r="H1893" s="443"/>
      <c r="I1893" s="443"/>
    </row>
    <row r="1894" spans="1:9" x14ac:dyDescent="0.2">
      <c r="A1894" s="443"/>
      <c r="B1894" s="443"/>
      <c r="C1894" s="443"/>
      <c r="D1894" s="443"/>
      <c r="E1894" s="443"/>
      <c r="F1894" s="443"/>
      <c r="G1894" s="443"/>
      <c r="H1894" s="443"/>
      <c r="I1894" s="443"/>
    </row>
    <row r="1895" spans="1:9" x14ac:dyDescent="0.2">
      <c r="A1895" s="443"/>
      <c r="B1895" s="443"/>
      <c r="C1895" s="443"/>
      <c r="D1895" s="443"/>
      <c r="E1895" s="443"/>
      <c r="F1895" s="443"/>
      <c r="G1895" s="443"/>
      <c r="H1895" s="443"/>
      <c r="I1895" s="443"/>
    </row>
    <row r="1896" spans="1:9" x14ac:dyDescent="0.2">
      <c r="A1896" s="443"/>
      <c r="B1896" s="443"/>
      <c r="C1896" s="443"/>
      <c r="D1896" s="443"/>
      <c r="E1896" s="443"/>
      <c r="F1896" s="443"/>
      <c r="G1896" s="443"/>
      <c r="H1896" s="443"/>
      <c r="I1896" s="443"/>
    </row>
    <row r="1897" spans="1:9" x14ac:dyDescent="0.2">
      <c r="A1897" s="443"/>
      <c r="B1897" s="443"/>
      <c r="C1897" s="443"/>
      <c r="D1897" s="443"/>
      <c r="E1897" s="443"/>
      <c r="F1897" s="443"/>
      <c r="G1897" s="443"/>
      <c r="H1897" s="443"/>
      <c r="I1897" s="443"/>
    </row>
    <row r="1898" spans="1:9" x14ac:dyDescent="0.2">
      <c r="A1898" s="443"/>
      <c r="B1898" s="443"/>
      <c r="C1898" s="443"/>
      <c r="D1898" s="443"/>
      <c r="E1898" s="443"/>
      <c r="F1898" s="443"/>
      <c r="G1898" s="443"/>
      <c r="H1898" s="443"/>
      <c r="I1898" s="443"/>
    </row>
    <row r="1899" spans="1:9" x14ac:dyDescent="0.2">
      <c r="A1899" s="443"/>
      <c r="B1899" s="443"/>
      <c r="C1899" s="443"/>
      <c r="D1899" s="443"/>
      <c r="E1899" s="443"/>
      <c r="F1899" s="443"/>
      <c r="G1899" s="443"/>
      <c r="H1899" s="443"/>
      <c r="I1899" s="443"/>
    </row>
    <row r="1900" spans="1:9" x14ac:dyDescent="0.2">
      <c r="A1900" s="443"/>
      <c r="B1900" s="443"/>
      <c r="C1900" s="443"/>
      <c r="D1900" s="443"/>
      <c r="E1900" s="443"/>
      <c r="F1900" s="443"/>
      <c r="G1900" s="443"/>
      <c r="H1900" s="443"/>
      <c r="I1900" s="443"/>
    </row>
    <row r="1901" spans="1:9" x14ac:dyDescent="0.2">
      <c r="A1901" s="443"/>
      <c r="B1901" s="443"/>
      <c r="C1901" s="443"/>
      <c r="D1901" s="443"/>
      <c r="E1901" s="443"/>
      <c r="F1901" s="443"/>
      <c r="G1901" s="443"/>
      <c r="H1901" s="443"/>
      <c r="I1901" s="443"/>
    </row>
    <row r="1902" spans="1:9" x14ac:dyDescent="0.2">
      <c r="A1902" s="443"/>
      <c r="B1902" s="443"/>
      <c r="C1902" s="443"/>
      <c r="D1902" s="443"/>
      <c r="E1902" s="443"/>
      <c r="F1902" s="443"/>
      <c r="G1902" s="443"/>
      <c r="H1902" s="443"/>
      <c r="I1902" s="443"/>
    </row>
    <row r="1903" spans="1:9" x14ac:dyDescent="0.2">
      <c r="A1903" s="443"/>
      <c r="B1903" s="443"/>
      <c r="C1903" s="443"/>
      <c r="D1903" s="443"/>
      <c r="E1903" s="443"/>
      <c r="F1903" s="443"/>
      <c r="G1903" s="443"/>
      <c r="H1903" s="443"/>
      <c r="I1903" s="443"/>
    </row>
    <row r="1904" spans="1:9" x14ac:dyDescent="0.2">
      <c r="A1904" s="443"/>
      <c r="B1904" s="443"/>
      <c r="C1904" s="443"/>
      <c r="D1904" s="443"/>
      <c r="E1904" s="443"/>
      <c r="F1904" s="443"/>
      <c r="G1904" s="443"/>
      <c r="H1904" s="443"/>
      <c r="I1904" s="443"/>
    </row>
    <row r="1905" spans="1:9" x14ac:dyDescent="0.2">
      <c r="A1905" s="443"/>
      <c r="B1905" s="443"/>
      <c r="C1905" s="443"/>
      <c r="D1905" s="443"/>
      <c r="E1905" s="443"/>
      <c r="F1905" s="443"/>
      <c r="G1905" s="443"/>
      <c r="H1905" s="443"/>
      <c r="I1905" s="443"/>
    </row>
    <row r="1906" spans="1:9" x14ac:dyDescent="0.2">
      <c r="A1906" s="443"/>
      <c r="B1906" s="443"/>
      <c r="C1906" s="443"/>
      <c r="D1906" s="443"/>
      <c r="E1906" s="443"/>
      <c r="F1906" s="443"/>
      <c r="G1906" s="443"/>
      <c r="H1906" s="443"/>
      <c r="I1906" s="443"/>
    </row>
    <row r="1907" spans="1:9" x14ac:dyDescent="0.2">
      <c r="A1907" s="443"/>
      <c r="B1907" s="443"/>
      <c r="C1907" s="443"/>
      <c r="D1907" s="443"/>
      <c r="E1907" s="443"/>
      <c r="F1907" s="443"/>
      <c r="G1907" s="443"/>
      <c r="H1907" s="443"/>
      <c r="I1907" s="443"/>
    </row>
    <row r="1908" spans="1:9" x14ac:dyDescent="0.2">
      <c r="A1908" s="443"/>
      <c r="B1908" s="443"/>
      <c r="C1908" s="443"/>
      <c r="D1908" s="443"/>
      <c r="E1908" s="443"/>
      <c r="F1908" s="443"/>
      <c r="G1908" s="443"/>
      <c r="H1908" s="443"/>
      <c r="I1908" s="443"/>
    </row>
    <row r="1909" spans="1:9" x14ac:dyDescent="0.2">
      <c r="A1909" s="443"/>
      <c r="B1909" s="443"/>
      <c r="C1909" s="443"/>
      <c r="D1909" s="443"/>
      <c r="E1909" s="443"/>
      <c r="F1909" s="443"/>
      <c r="G1909" s="443"/>
      <c r="H1909" s="443"/>
      <c r="I1909" s="443"/>
    </row>
    <row r="1910" spans="1:9" x14ac:dyDescent="0.2">
      <c r="A1910" s="443"/>
      <c r="B1910" s="443"/>
      <c r="C1910" s="443"/>
      <c r="D1910" s="443"/>
      <c r="E1910" s="443"/>
      <c r="F1910" s="443"/>
      <c r="G1910" s="443"/>
      <c r="H1910" s="443"/>
      <c r="I1910" s="443"/>
    </row>
    <row r="1911" spans="1:9" x14ac:dyDescent="0.2">
      <c r="A1911" s="443"/>
      <c r="B1911" s="443"/>
      <c r="C1911" s="443"/>
      <c r="D1911" s="443"/>
      <c r="E1911" s="443"/>
      <c r="F1911" s="443"/>
      <c r="G1911" s="443"/>
      <c r="H1911" s="443"/>
      <c r="I1911" s="443"/>
    </row>
    <row r="1912" spans="1:9" x14ac:dyDescent="0.2">
      <c r="A1912" s="443"/>
      <c r="B1912" s="443"/>
      <c r="C1912" s="443"/>
      <c r="D1912" s="443"/>
      <c r="E1912" s="443"/>
      <c r="F1912" s="443"/>
      <c r="G1912" s="443"/>
      <c r="H1912" s="443"/>
      <c r="I1912" s="443"/>
    </row>
    <row r="1913" spans="1:9" x14ac:dyDescent="0.2">
      <c r="A1913" s="443"/>
      <c r="B1913" s="443"/>
      <c r="C1913" s="443"/>
      <c r="D1913" s="443"/>
      <c r="E1913" s="443"/>
      <c r="F1913" s="443"/>
      <c r="G1913" s="443"/>
      <c r="H1913" s="443"/>
      <c r="I1913" s="443"/>
    </row>
    <row r="1914" spans="1:9" x14ac:dyDescent="0.2">
      <c r="A1914" s="443"/>
      <c r="B1914" s="443"/>
      <c r="C1914" s="443"/>
      <c r="D1914" s="443"/>
      <c r="E1914" s="443"/>
      <c r="F1914" s="443"/>
      <c r="G1914" s="443"/>
      <c r="H1914" s="443"/>
      <c r="I1914" s="443"/>
    </row>
    <row r="1915" spans="1:9" x14ac:dyDescent="0.2">
      <c r="A1915" s="443"/>
      <c r="B1915" s="443"/>
      <c r="C1915" s="443"/>
      <c r="D1915" s="443"/>
      <c r="E1915" s="443"/>
      <c r="F1915" s="443"/>
      <c r="G1915" s="443"/>
      <c r="H1915" s="443"/>
      <c r="I1915" s="443"/>
    </row>
    <row r="1916" spans="1:9" x14ac:dyDescent="0.2">
      <c r="A1916" s="443"/>
      <c r="B1916" s="443"/>
      <c r="C1916" s="443"/>
      <c r="D1916" s="443"/>
      <c r="E1916" s="443"/>
      <c r="F1916" s="443"/>
      <c r="G1916" s="443"/>
      <c r="H1916" s="443"/>
      <c r="I1916" s="443"/>
    </row>
    <row r="1917" spans="1:9" x14ac:dyDescent="0.2">
      <c r="A1917" s="443"/>
      <c r="B1917" s="443"/>
      <c r="C1917" s="443"/>
      <c r="D1917" s="443"/>
      <c r="E1917" s="443"/>
      <c r="F1917" s="443"/>
      <c r="G1917" s="443"/>
      <c r="H1917" s="443"/>
      <c r="I1917" s="443"/>
    </row>
    <row r="1918" spans="1:9" x14ac:dyDescent="0.2">
      <c r="A1918" s="443"/>
      <c r="B1918" s="443"/>
      <c r="C1918" s="443"/>
      <c r="D1918" s="443"/>
      <c r="E1918" s="443"/>
      <c r="F1918" s="443"/>
      <c r="G1918" s="443"/>
      <c r="H1918" s="443"/>
      <c r="I1918" s="443"/>
    </row>
    <row r="1919" spans="1:9" x14ac:dyDescent="0.2">
      <c r="A1919" s="443"/>
      <c r="B1919" s="443"/>
      <c r="C1919" s="443"/>
      <c r="D1919" s="443"/>
      <c r="E1919" s="443"/>
      <c r="F1919" s="443"/>
      <c r="G1919" s="443"/>
      <c r="H1919" s="443"/>
      <c r="I1919" s="443"/>
    </row>
    <row r="1920" spans="1:9" x14ac:dyDescent="0.2">
      <c r="A1920" s="443"/>
      <c r="B1920" s="443"/>
      <c r="C1920" s="443"/>
      <c r="D1920" s="443"/>
      <c r="E1920" s="443"/>
      <c r="F1920" s="443"/>
      <c r="G1920" s="443"/>
      <c r="H1920" s="443"/>
      <c r="I1920" s="443"/>
    </row>
    <row r="1921" spans="1:9" x14ac:dyDescent="0.2">
      <c r="A1921" s="443"/>
      <c r="B1921" s="443"/>
      <c r="C1921" s="443"/>
      <c r="D1921" s="443"/>
      <c r="E1921" s="443"/>
      <c r="F1921" s="443"/>
      <c r="G1921" s="443"/>
      <c r="H1921" s="443"/>
      <c r="I1921" s="443"/>
    </row>
    <row r="1922" spans="1:9" x14ac:dyDescent="0.2">
      <c r="A1922" s="443"/>
      <c r="B1922" s="443"/>
      <c r="C1922" s="443"/>
      <c r="D1922" s="443"/>
      <c r="E1922" s="443"/>
      <c r="F1922" s="443"/>
      <c r="G1922" s="443"/>
      <c r="H1922" s="443"/>
      <c r="I1922" s="443"/>
    </row>
    <row r="1923" spans="1:9" x14ac:dyDescent="0.2">
      <c r="A1923" s="443"/>
      <c r="B1923" s="443"/>
      <c r="C1923" s="443"/>
      <c r="D1923" s="443"/>
      <c r="E1923" s="443"/>
      <c r="F1923" s="443"/>
      <c r="G1923" s="443"/>
      <c r="H1923" s="443"/>
      <c r="I1923" s="443"/>
    </row>
    <row r="1924" spans="1:9" x14ac:dyDescent="0.2">
      <c r="A1924" s="443"/>
      <c r="B1924" s="443"/>
      <c r="C1924" s="443"/>
      <c r="D1924" s="443"/>
      <c r="E1924" s="443"/>
      <c r="F1924" s="443"/>
      <c r="G1924" s="443"/>
      <c r="H1924" s="443"/>
      <c r="I1924" s="443"/>
    </row>
    <row r="1925" spans="1:9" x14ac:dyDescent="0.2">
      <c r="A1925" s="443"/>
      <c r="B1925" s="443"/>
      <c r="C1925" s="443"/>
      <c r="D1925" s="443"/>
      <c r="E1925" s="443"/>
      <c r="F1925" s="443"/>
      <c r="G1925" s="443"/>
      <c r="H1925" s="443"/>
      <c r="I1925" s="443"/>
    </row>
    <row r="1926" spans="1:9" x14ac:dyDescent="0.2">
      <c r="A1926" s="443"/>
      <c r="B1926" s="443"/>
      <c r="C1926" s="443"/>
      <c r="D1926" s="443"/>
      <c r="E1926" s="443"/>
      <c r="F1926" s="443"/>
      <c r="G1926" s="443"/>
      <c r="H1926" s="443"/>
      <c r="I1926" s="443"/>
    </row>
    <row r="1927" spans="1:9" x14ac:dyDescent="0.2">
      <c r="A1927" s="443"/>
      <c r="B1927" s="443"/>
      <c r="C1927" s="443"/>
      <c r="D1927" s="443"/>
      <c r="E1927" s="443"/>
      <c r="F1927" s="443"/>
      <c r="G1927" s="443"/>
      <c r="H1927" s="443"/>
      <c r="I1927" s="443"/>
    </row>
    <row r="1928" spans="1:9" x14ac:dyDescent="0.2">
      <c r="A1928" s="443"/>
      <c r="B1928" s="443"/>
      <c r="C1928" s="443"/>
      <c r="D1928" s="443"/>
      <c r="E1928" s="443"/>
      <c r="F1928" s="443"/>
      <c r="G1928" s="443"/>
      <c r="H1928" s="443"/>
      <c r="I1928" s="443"/>
    </row>
    <row r="1929" spans="1:9" x14ac:dyDescent="0.2">
      <c r="A1929" s="443"/>
      <c r="B1929" s="443"/>
      <c r="C1929" s="443"/>
      <c r="D1929" s="443"/>
      <c r="E1929" s="443"/>
      <c r="F1929" s="443"/>
      <c r="G1929" s="443"/>
      <c r="H1929" s="443"/>
      <c r="I1929" s="443"/>
    </row>
    <row r="1930" spans="1:9" x14ac:dyDescent="0.2">
      <c r="A1930" s="443"/>
      <c r="B1930" s="443"/>
      <c r="C1930" s="443"/>
      <c r="D1930" s="443"/>
      <c r="E1930" s="443"/>
      <c r="F1930" s="443"/>
      <c r="G1930" s="443"/>
      <c r="H1930" s="443"/>
      <c r="I1930" s="443"/>
    </row>
    <row r="1931" spans="1:9" x14ac:dyDescent="0.2">
      <c r="A1931" s="443"/>
      <c r="B1931" s="443"/>
      <c r="C1931" s="443"/>
      <c r="D1931" s="443"/>
      <c r="E1931" s="443"/>
      <c r="F1931" s="443"/>
      <c r="G1931" s="443"/>
      <c r="H1931" s="443"/>
      <c r="I1931" s="443"/>
    </row>
    <row r="1932" spans="1:9" x14ac:dyDescent="0.2">
      <c r="A1932" s="443"/>
      <c r="B1932" s="443"/>
      <c r="C1932" s="443"/>
      <c r="D1932" s="443"/>
      <c r="E1932" s="443"/>
      <c r="F1932" s="443"/>
      <c r="G1932" s="443"/>
      <c r="H1932" s="443"/>
      <c r="I1932" s="443"/>
    </row>
    <row r="1933" spans="1:9" x14ac:dyDescent="0.2">
      <c r="A1933" s="443"/>
      <c r="B1933" s="443"/>
      <c r="C1933" s="443"/>
      <c r="D1933" s="443"/>
      <c r="E1933" s="443"/>
      <c r="F1933" s="443"/>
      <c r="G1933" s="443"/>
      <c r="H1933" s="443"/>
      <c r="I1933" s="443"/>
    </row>
    <row r="1934" spans="1:9" x14ac:dyDescent="0.2">
      <c r="A1934" s="443"/>
      <c r="B1934" s="443"/>
      <c r="C1934" s="443"/>
      <c r="D1934" s="443"/>
      <c r="E1934" s="443"/>
      <c r="F1934" s="443"/>
      <c r="G1934" s="443"/>
      <c r="H1934" s="443"/>
      <c r="I1934" s="443"/>
    </row>
    <row r="1935" spans="1:9" x14ac:dyDescent="0.2">
      <c r="A1935" s="443"/>
      <c r="B1935" s="443"/>
      <c r="C1935" s="443"/>
      <c r="D1935" s="443"/>
      <c r="E1935" s="443"/>
      <c r="F1935" s="443"/>
      <c r="G1935" s="443"/>
      <c r="H1935" s="443"/>
      <c r="I1935" s="443"/>
    </row>
    <row r="1936" spans="1:9" x14ac:dyDescent="0.2">
      <c r="A1936" s="443"/>
      <c r="B1936" s="443"/>
      <c r="C1936" s="443"/>
      <c r="D1936" s="443"/>
      <c r="E1936" s="443"/>
      <c r="F1936" s="443"/>
      <c r="G1936" s="443"/>
      <c r="H1936" s="443"/>
      <c r="I1936" s="443"/>
    </row>
    <row r="1937" spans="1:9" x14ac:dyDescent="0.2">
      <c r="A1937" s="443"/>
      <c r="B1937" s="443"/>
      <c r="C1937" s="443"/>
      <c r="D1937" s="443"/>
      <c r="E1937" s="443"/>
      <c r="F1937" s="443"/>
      <c r="G1937" s="443"/>
      <c r="H1937" s="443"/>
      <c r="I1937" s="443"/>
    </row>
    <row r="1938" spans="1:9" x14ac:dyDescent="0.2">
      <c r="A1938" s="443"/>
      <c r="B1938" s="443"/>
      <c r="C1938" s="443"/>
      <c r="D1938" s="443"/>
      <c r="E1938" s="443"/>
      <c r="F1938" s="443"/>
      <c r="G1938" s="443"/>
      <c r="H1938" s="443"/>
      <c r="I1938" s="443"/>
    </row>
    <row r="1939" spans="1:9" x14ac:dyDescent="0.2">
      <c r="A1939" s="443"/>
      <c r="B1939" s="443"/>
      <c r="C1939" s="443"/>
      <c r="D1939" s="443"/>
      <c r="E1939" s="443"/>
      <c r="F1939" s="443"/>
      <c r="G1939" s="443"/>
      <c r="H1939" s="443"/>
      <c r="I1939" s="443"/>
    </row>
    <row r="1940" spans="1:9" x14ac:dyDescent="0.2">
      <c r="A1940" s="443"/>
      <c r="B1940" s="443"/>
      <c r="C1940" s="443"/>
      <c r="D1940" s="443"/>
      <c r="E1940" s="443"/>
      <c r="F1940" s="443"/>
      <c r="G1940" s="443"/>
      <c r="H1940" s="443"/>
      <c r="I1940" s="443"/>
    </row>
    <row r="1941" spans="1:9" x14ac:dyDescent="0.2">
      <c r="A1941" s="443"/>
      <c r="B1941" s="443"/>
      <c r="C1941" s="443"/>
      <c r="D1941" s="443"/>
      <c r="E1941" s="443"/>
      <c r="F1941" s="443"/>
      <c r="G1941" s="443"/>
      <c r="H1941" s="443"/>
      <c r="I1941" s="443"/>
    </row>
    <row r="1942" spans="1:9" x14ac:dyDescent="0.2">
      <c r="A1942" s="443"/>
      <c r="B1942" s="443"/>
      <c r="C1942" s="443"/>
      <c r="D1942" s="443"/>
      <c r="E1942" s="443"/>
      <c r="F1942" s="443"/>
      <c r="G1942" s="443"/>
      <c r="H1942" s="443"/>
      <c r="I1942" s="443"/>
    </row>
    <row r="1943" spans="1:9" x14ac:dyDescent="0.2">
      <c r="A1943" s="443"/>
      <c r="B1943" s="443"/>
      <c r="C1943" s="443"/>
      <c r="D1943" s="443"/>
      <c r="E1943" s="443"/>
      <c r="F1943" s="443"/>
      <c r="G1943" s="443"/>
      <c r="H1943" s="443"/>
      <c r="I1943" s="443"/>
    </row>
    <row r="1944" spans="1:9" x14ac:dyDescent="0.2">
      <c r="A1944" s="443"/>
      <c r="B1944" s="443"/>
      <c r="C1944" s="443"/>
      <c r="D1944" s="443"/>
      <c r="E1944" s="443"/>
      <c r="F1944" s="443"/>
      <c r="G1944" s="443"/>
      <c r="H1944" s="443"/>
      <c r="I1944" s="443"/>
    </row>
    <row r="1945" spans="1:9" x14ac:dyDescent="0.2">
      <c r="A1945" s="443"/>
      <c r="B1945" s="443"/>
      <c r="C1945" s="443"/>
      <c r="D1945" s="443"/>
      <c r="E1945" s="443"/>
      <c r="F1945" s="443"/>
      <c r="G1945" s="443"/>
      <c r="H1945" s="443"/>
      <c r="I1945" s="443"/>
    </row>
    <row r="1946" spans="1:9" x14ac:dyDescent="0.2">
      <c r="A1946" s="443"/>
      <c r="B1946" s="443"/>
      <c r="C1946" s="443"/>
      <c r="D1946" s="443"/>
      <c r="E1946" s="443"/>
      <c r="F1946" s="443"/>
      <c r="G1946" s="443"/>
      <c r="H1946" s="443"/>
      <c r="I1946" s="443"/>
    </row>
    <row r="1947" spans="1:9" x14ac:dyDescent="0.2">
      <c r="A1947" s="443"/>
      <c r="B1947" s="443"/>
      <c r="C1947" s="443"/>
      <c r="D1947" s="443"/>
      <c r="E1947" s="443"/>
      <c r="F1947" s="443"/>
      <c r="G1947" s="443"/>
      <c r="H1947" s="443"/>
      <c r="I1947" s="443"/>
    </row>
    <row r="1948" spans="1:9" x14ac:dyDescent="0.2">
      <c r="A1948" s="443"/>
      <c r="B1948" s="443"/>
      <c r="C1948" s="443"/>
      <c r="D1948" s="443"/>
      <c r="E1948" s="443"/>
      <c r="F1948" s="443"/>
      <c r="G1948" s="443"/>
      <c r="H1948" s="443"/>
      <c r="I1948" s="443"/>
    </row>
    <row r="1949" spans="1:9" x14ac:dyDescent="0.2">
      <c r="A1949" s="443"/>
      <c r="B1949" s="443"/>
      <c r="C1949" s="443"/>
      <c r="D1949" s="443"/>
      <c r="E1949" s="443"/>
      <c r="F1949" s="443"/>
      <c r="G1949" s="443"/>
      <c r="H1949" s="443"/>
      <c r="I1949" s="443"/>
    </row>
    <row r="1950" spans="1:9" x14ac:dyDescent="0.2">
      <c r="A1950" s="443"/>
      <c r="B1950" s="443"/>
      <c r="C1950" s="443"/>
      <c r="D1950" s="443"/>
      <c r="E1950" s="443"/>
      <c r="F1950" s="443"/>
      <c r="G1950" s="443"/>
      <c r="H1950" s="443"/>
      <c r="I1950" s="443"/>
    </row>
    <row r="1951" spans="1:9" x14ac:dyDescent="0.2">
      <c r="A1951" s="443"/>
      <c r="B1951" s="443"/>
      <c r="C1951" s="443"/>
      <c r="D1951" s="443"/>
      <c r="E1951" s="443"/>
      <c r="F1951" s="443"/>
      <c r="G1951" s="443"/>
      <c r="H1951" s="443"/>
      <c r="I1951" s="443"/>
    </row>
    <row r="1952" spans="1:9" x14ac:dyDescent="0.2">
      <c r="A1952" s="443"/>
      <c r="B1952" s="443"/>
      <c r="C1952" s="443"/>
      <c r="D1952" s="443"/>
      <c r="E1952" s="443"/>
      <c r="F1952" s="443"/>
      <c r="G1952" s="443"/>
      <c r="H1952" s="443"/>
      <c r="I1952" s="443"/>
    </row>
    <row r="1953" spans="1:9" x14ac:dyDescent="0.2">
      <c r="A1953" s="443"/>
      <c r="B1953" s="443"/>
      <c r="C1953" s="443"/>
      <c r="D1953" s="443"/>
      <c r="E1953" s="443"/>
      <c r="F1953" s="443"/>
      <c r="G1953" s="443"/>
      <c r="H1953" s="443"/>
      <c r="I1953" s="443"/>
    </row>
    <row r="1954" spans="1:9" x14ac:dyDescent="0.2">
      <c r="A1954" s="443"/>
      <c r="B1954" s="443"/>
      <c r="C1954" s="443"/>
      <c r="D1954" s="443"/>
      <c r="E1954" s="443"/>
      <c r="F1954" s="443"/>
      <c r="G1954" s="443"/>
      <c r="H1954" s="443"/>
      <c r="I1954" s="443"/>
    </row>
    <row r="1955" spans="1:9" x14ac:dyDescent="0.2">
      <c r="A1955" s="443"/>
      <c r="B1955" s="443"/>
      <c r="C1955" s="443"/>
      <c r="D1955" s="443"/>
      <c r="E1955" s="443"/>
      <c r="F1955" s="443"/>
      <c r="G1955" s="443"/>
      <c r="H1955" s="443"/>
      <c r="I1955" s="443"/>
    </row>
    <row r="1956" spans="1:9" x14ac:dyDescent="0.2">
      <c r="A1956" s="443"/>
      <c r="B1956" s="443"/>
      <c r="C1956" s="443"/>
      <c r="D1956" s="443"/>
      <c r="E1956" s="443"/>
      <c r="F1956" s="443"/>
      <c r="G1956" s="443"/>
      <c r="H1956" s="443"/>
      <c r="I1956" s="443"/>
    </row>
    <row r="1957" spans="1:9" x14ac:dyDescent="0.2">
      <c r="A1957" s="443"/>
      <c r="B1957" s="443"/>
      <c r="C1957" s="443"/>
      <c r="D1957" s="443"/>
      <c r="E1957" s="443"/>
      <c r="F1957" s="443"/>
      <c r="G1957" s="443"/>
      <c r="H1957" s="443"/>
      <c r="I1957" s="443"/>
    </row>
    <row r="1958" spans="1:9" x14ac:dyDescent="0.2">
      <c r="A1958" s="443"/>
      <c r="B1958" s="443"/>
      <c r="C1958" s="443"/>
      <c r="D1958" s="443"/>
      <c r="E1958" s="443"/>
      <c r="F1958" s="443"/>
      <c r="G1958" s="443"/>
      <c r="H1958" s="443"/>
      <c r="I1958" s="443"/>
    </row>
    <row r="1959" spans="1:9" x14ac:dyDescent="0.2">
      <c r="A1959" s="443"/>
      <c r="B1959" s="443"/>
      <c r="C1959" s="443"/>
      <c r="D1959" s="443"/>
      <c r="E1959" s="443"/>
      <c r="F1959" s="443"/>
      <c r="G1959" s="443"/>
      <c r="H1959" s="443"/>
      <c r="I1959" s="443"/>
    </row>
    <row r="1960" spans="1:9" x14ac:dyDescent="0.2">
      <c r="A1960" s="443"/>
      <c r="B1960" s="443"/>
      <c r="C1960" s="443"/>
      <c r="D1960" s="443"/>
      <c r="E1960" s="443"/>
      <c r="F1960" s="443"/>
      <c r="G1960" s="443"/>
      <c r="H1960" s="443"/>
      <c r="I1960" s="443"/>
    </row>
    <row r="1961" spans="1:9" x14ac:dyDescent="0.2">
      <c r="A1961" s="443"/>
      <c r="B1961" s="443"/>
      <c r="C1961" s="443"/>
      <c r="D1961" s="443"/>
      <c r="E1961" s="443"/>
      <c r="F1961" s="443"/>
      <c r="G1961" s="443"/>
      <c r="H1961" s="443"/>
      <c r="I1961" s="443"/>
    </row>
    <row r="1962" spans="1:9" x14ac:dyDescent="0.2">
      <c r="A1962" s="443"/>
      <c r="B1962" s="443"/>
      <c r="C1962" s="443"/>
      <c r="D1962" s="443"/>
      <c r="E1962" s="443"/>
      <c r="F1962" s="443"/>
      <c r="G1962" s="443"/>
      <c r="H1962" s="443"/>
      <c r="I1962" s="443"/>
    </row>
    <row r="1963" spans="1:9" x14ac:dyDescent="0.2">
      <c r="A1963" s="443"/>
      <c r="B1963" s="443"/>
      <c r="C1963" s="443"/>
      <c r="D1963" s="443"/>
      <c r="E1963" s="443"/>
      <c r="F1963" s="443"/>
      <c r="G1963" s="443"/>
      <c r="H1963" s="443"/>
      <c r="I1963" s="443"/>
    </row>
    <row r="1964" spans="1:9" x14ac:dyDescent="0.2">
      <c r="A1964" s="443"/>
      <c r="B1964" s="443"/>
      <c r="C1964" s="443"/>
      <c r="D1964" s="443"/>
      <c r="E1964" s="443"/>
      <c r="F1964" s="443"/>
      <c r="G1964" s="443"/>
      <c r="H1964" s="443"/>
      <c r="I1964" s="443"/>
    </row>
    <row r="1965" spans="1:9" x14ac:dyDescent="0.2">
      <c r="A1965" s="443"/>
      <c r="B1965" s="443"/>
      <c r="C1965" s="443"/>
      <c r="D1965" s="443"/>
      <c r="E1965" s="443"/>
      <c r="F1965" s="443"/>
      <c r="G1965" s="443"/>
      <c r="H1965" s="443"/>
      <c r="I1965" s="443"/>
    </row>
    <row r="1966" spans="1:9" x14ac:dyDescent="0.2">
      <c r="A1966" s="443"/>
      <c r="B1966" s="443"/>
      <c r="C1966" s="443"/>
      <c r="D1966" s="443"/>
      <c r="E1966" s="443"/>
      <c r="F1966" s="443"/>
      <c r="G1966" s="443"/>
      <c r="H1966" s="443"/>
      <c r="I1966" s="443"/>
    </row>
    <row r="1967" spans="1:9" x14ac:dyDescent="0.2">
      <c r="A1967" s="443"/>
      <c r="B1967" s="443"/>
      <c r="C1967" s="443"/>
      <c r="D1967" s="443"/>
      <c r="E1967" s="443"/>
      <c r="F1967" s="443"/>
      <c r="G1967" s="443"/>
      <c r="H1967" s="443"/>
      <c r="I1967" s="443"/>
    </row>
    <row r="1968" spans="1:9" x14ac:dyDescent="0.2">
      <c r="A1968" s="443"/>
      <c r="B1968" s="443"/>
      <c r="C1968" s="443"/>
      <c r="D1968" s="443"/>
      <c r="E1968" s="443"/>
      <c r="F1968" s="443"/>
      <c r="G1968" s="443"/>
      <c r="H1968" s="443"/>
      <c r="I1968" s="443"/>
    </row>
    <row r="1969" spans="1:9" x14ac:dyDescent="0.2">
      <c r="A1969" s="443"/>
      <c r="B1969" s="443"/>
      <c r="C1969" s="443"/>
      <c r="D1969" s="443"/>
      <c r="E1969" s="443"/>
      <c r="F1969" s="443"/>
      <c r="G1969" s="443"/>
      <c r="H1969" s="443"/>
      <c r="I1969" s="443"/>
    </row>
    <row r="1970" spans="1:9" x14ac:dyDescent="0.2">
      <c r="A1970" s="443"/>
      <c r="B1970" s="443"/>
      <c r="C1970" s="443"/>
      <c r="D1970" s="443"/>
      <c r="E1970" s="443"/>
      <c r="F1970" s="443"/>
      <c r="G1970" s="443"/>
      <c r="H1970" s="443"/>
      <c r="I1970" s="443"/>
    </row>
    <row r="1971" spans="1:9" x14ac:dyDescent="0.2">
      <c r="A1971" s="443"/>
      <c r="B1971" s="443"/>
      <c r="C1971" s="443"/>
      <c r="D1971" s="443"/>
      <c r="E1971" s="443"/>
      <c r="F1971" s="443"/>
      <c r="G1971" s="443"/>
      <c r="H1971" s="443"/>
      <c r="I1971" s="443"/>
    </row>
    <row r="1972" spans="1:9" x14ac:dyDescent="0.2">
      <c r="A1972" s="443"/>
      <c r="B1972" s="443"/>
      <c r="C1972" s="443"/>
      <c r="D1972" s="443"/>
      <c r="E1972" s="443"/>
      <c r="F1972" s="443"/>
      <c r="G1972" s="443"/>
      <c r="H1972" s="443"/>
      <c r="I1972" s="443"/>
    </row>
    <row r="1973" spans="1:9" x14ac:dyDescent="0.2">
      <c r="A1973" s="443"/>
      <c r="B1973" s="443"/>
      <c r="C1973" s="443"/>
      <c r="D1973" s="443"/>
      <c r="E1973" s="443"/>
      <c r="F1973" s="443"/>
      <c r="G1973" s="443"/>
      <c r="H1973" s="443"/>
      <c r="I1973" s="443"/>
    </row>
    <row r="1974" spans="1:9" x14ac:dyDescent="0.2">
      <c r="A1974" s="443"/>
      <c r="B1974" s="443"/>
      <c r="C1974" s="443"/>
      <c r="D1974" s="443"/>
      <c r="E1974" s="443"/>
      <c r="F1974" s="443"/>
      <c r="G1974" s="443"/>
      <c r="H1974" s="443"/>
      <c r="I1974" s="443"/>
    </row>
    <row r="1975" spans="1:9" x14ac:dyDescent="0.2">
      <c r="A1975" s="443"/>
      <c r="B1975" s="443"/>
      <c r="C1975" s="443"/>
      <c r="D1975" s="443"/>
      <c r="E1975" s="443"/>
      <c r="F1975" s="443"/>
      <c r="G1975" s="443"/>
      <c r="H1975" s="443"/>
      <c r="I1975" s="443"/>
    </row>
    <row r="1976" spans="1:9" x14ac:dyDescent="0.2">
      <c r="A1976" s="443"/>
      <c r="B1976" s="443"/>
      <c r="C1976" s="443"/>
      <c r="D1976" s="443"/>
      <c r="E1976" s="443"/>
      <c r="F1976" s="443"/>
      <c r="G1976" s="443"/>
      <c r="H1976" s="443"/>
      <c r="I1976" s="443"/>
    </row>
    <row r="1977" spans="1:9" x14ac:dyDescent="0.2">
      <c r="A1977" s="443"/>
      <c r="B1977" s="443"/>
      <c r="C1977" s="443"/>
      <c r="D1977" s="443"/>
      <c r="E1977" s="443"/>
      <c r="F1977" s="443"/>
      <c r="G1977" s="443"/>
      <c r="H1977" s="443"/>
      <c r="I1977" s="443"/>
    </row>
    <row r="1978" spans="1:9" x14ac:dyDescent="0.2">
      <c r="A1978" s="443"/>
      <c r="B1978" s="443"/>
      <c r="C1978" s="443"/>
      <c r="D1978" s="443"/>
      <c r="E1978" s="443"/>
      <c r="F1978" s="443"/>
      <c r="G1978" s="443"/>
      <c r="H1978" s="443"/>
      <c r="I1978" s="443"/>
    </row>
    <row r="1979" spans="1:9" x14ac:dyDescent="0.2">
      <c r="A1979" s="443"/>
      <c r="B1979" s="443"/>
      <c r="C1979" s="443"/>
      <c r="D1979" s="443"/>
      <c r="E1979" s="443"/>
      <c r="F1979" s="443"/>
      <c r="G1979" s="443"/>
      <c r="H1979" s="443"/>
      <c r="I1979" s="443"/>
    </row>
    <row r="1980" spans="1:9" x14ac:dyDescent="0.2">
      <c r="A1980" s="443"/>
      <c r="B1980" s="443"/>
      <c r="C1980" s="443"/>
      <c r="D1980" s="443"/>
      <c r="E1980" s="443"/>
      <c r="F1980" s="443"/>
      <c r="G1980" s="443"/>
      <c r="H1980" s="443"/>
      <c r="I1980" s="443"/>
    </row>
    <row r="1981" spans="1:9" x14ac:dyDescent="0.2">
      <c r="A1981" s="443"/>
      <c r="B1981" s="443"/>
      <c r="C1981" s="443"/>
      <c r="D1981" s="443"/>
      <c r="E1981" s="443"/>
      <c r="F1981" s="443"/>
      <c r="G1981" s="443"/>
      <c r="H1981" s="443"/>
      <c r="I1981" s="443"/>
    </row>
    <row r="1982" spans="1:9" x14ac:dyDescent="0.2">
      <c r="A1982" s="443"/>
      <c r="B1982" s="443"/>
      <c r="C1982" s="443"/>
      <c r="D1982" s="443"/>
      <c r="E1982" s="443"/>
      <c r="F1982" s="443"/>
      <c r="G1982" s="443"/>
      <c r="H1982" s="443"/>
      <c r="I1982" s="443"/>
    </row>
    <row r="1983" spans="1:9" x14ac:dyDescent="0.2">
      <c r="A1983" s="443"/>
      <c r="B1983" s="443"/>
      <c r="C1983" s="443"/>
      <c r="D1983" s="443"/>
      <c r="E1983" s="443"/>
      <c r="F1983" s="443"/>
      <c r="G1983" s="443"/>
      <c r="H1983" s="443"/>
      <c r="I1983" s="443"/>
    </row>
    <row r="1984" spans="1:9" x14ac:dyDescent="0.2">
      <c r="A1984" s="443"/>
      <c r="B1984" s="443"/>
      <c r="C1984" s="443"/>
      <c r="D1984" s="443"/>
      <c r="E1984" s="443"/>
      <c r="F1984" s="443"/>
      <c r="G1984" s="443"/>
      <c r="H1984" s="443"/>
      <c r="I1984" s="443"/>
    </row>
    <row r="1985" spans="1:9" x14ac:dyDescent="0.2">
      <c r="A1985" s="443"/>
      <c r="B1985" s="443"/>
      <c r="C1985" s="443"/>
      <c r="D1985" s="443"/>
      <c r="E1985" s="443"/>
      <c r="F1985" s="443"/>
      <c r="G1985" s="443"/>
      <c r="H1985" s="443"/>
      <c r="I1985" s="443"/>
    </row>
    <row r="1986" spans="1:9" x14ac:dyDescent="0.2">
      <c r="A1986" s="443"/>
      <c r="B1986" s="443"/>
      <c r="C1986" s="443"/>
      <c r="D1986" s="443"/>
      <c r="E1986" s="443"/>
      <c r="F1986" s="443"/>
      <c r="G1986" s="443"/>
      <c r="H1986" s="443"/>
      <c r="I1986" s="443"/>
    </row>
    <row r="1987" spans="1:9" x14ac:dyDescent="0.2">
      <c r="A1987" s="443"/>
      <c r="B1987" s="443"/>
      <c r="C1987" s="443"/>
      <c r="D1987" s="443"/>
      <c r="E1987" s="443"/>
      <c r="F1987" s="443"/>
      <c r="G1987" s="443"/>
      <c r="H1987" s="443"/>
      <c r="I1987" s="443"/>
    </row>
    <row r="1988" spans="1:9" x14ac:dyDescent="0.2">
      <c r="A1988" s="443"/>
      <c r="B1988" s="443"/>
      <c r="C1988" s="443"/>
      <c r="D1988" s="443"/>
      <c r="E1988" s="443"/>
      <c r="F1988" s="443"/>
      <c r="G1988" s="443"/>
      <c r="H1988" s="443"/>
      <c r="I1988" s="443"/>
    </row>
    <row r="1989" spans="1:9" x14ac:dyDescent="0.2">
      <c r="A1989" s="443"/>
      <c r="B1989" s="443"/>
      <c r="C1989" s="443"/>
      <c r="D1989" s="443"/>
      <c r="E1989" s="443"/>
      <c r="F1989" s="443"/>
      <c r="G1989" s="443"/>
      <c r="H1989" s="443"/>
      <c r="I1989" s="443"/>
    </row>
    <row r="1990" spans="1:9" x14ac:dyDescent="0.2">
      <c r="A1990" s="443"/>
      <c r="B1990" s="443"/>
      <c r="C1990" s="443"/>
      <c r="D1990" s="443"/>
      <c r="E1990" s="443"/>
      <c r="F1990" s="443"/>
      <c r="G1990" s="443"/>
      <c r="H1990" s="443"/>
      <c r="I1990" s="443"/>
    </row>
    <row r="1991" spans="1:9" x14ac:dyDescent="0.2">
      <c r="A1991" s="443"/>
      <c r="B1991" s="443"/>
      <c r="C1991" s="443"/>
      <c r="D1991" s="443"/>
      <c r="E1991" s="443"/>
      <c r="F1991" s="443"/>
      <c r="G1991" s="443"/>
      <c r="H1991" s="443"/>
      <c r="I1991" s="443"/>
    </row>
    <row r="1992" spans="1:9" x14ac:dyDescent="0.2">
      <c r="A1992" s="443"/>
      <c r="B1992" s="443"/>
      <c r="C1992" s="443"/>
      <c r="D1992" s="443"/>
      <c r="E1992" s="443"/>
      <c r="F1992" s="443"/>
      <c r="G1992" s="443"/>
      <c r="H1992" s="443"/>
      <c r="I1992" s="443"/>
    </row>
    <row r="1993" spans="1:9" x14ac:dyDescent="0.2">
      <c r="A1993" s="443"/>
      <c r="B1993" s="443"/>
      <c r="C1993" s="443"/>
      <c r="D1993" s="443"/>
      <c r="E1993" s="443"/>
      <c r="F1993" s="443"/>
      <c r="G1993" s="443"/>
      <c r="H1993" s="443"/>
      <c r="I1993" s="443"/>
    </row>
    <row r="1994" spans="1:9" x14ac:dyDescent="0.2">
      <c r="A1994" s="443"/>
      <c r="B1994" s="443"/>
      <c r="C1994" s="443"/>
      <c r="D1994" s="443"/>
      <c r="E1994" s="443"/>
      <c r="F1994" s="443"/>
      <c r="G1994" s="443"/>
      <c r="H1994" s="443"/>
      <c r="I1994" s="443"/>
    </row>
    <row r="1995" spans="1:9" x14ac:dyDescent="0.2">
      <c r="A1995" s="443"/>
      <c r="B1995" s="443"/>
      <c r="C1995" s="443"/>
      <c r="D1995" s="443"/>
      <c r="E1995" s="443"/>
      <c r="F1995" s="443"/>
      <c r="G1995" s="443"/>
      <c r="H1995" s="443"/>
      <c r="I1995" s="443"/>
    </row>
    <row r="1996" spans="1:9" x14ac:dyDescent="0.2">
      <c r="A1996" s="443"/>
      <c r="B1996" s="443"/>
      <c r="C1996" s="443"/>
      <c r="D1996" s="443"/>
      <c r="E1996" s="443"/>
      <c r="F1996" s="443"/>
      <c r="G1996" s="443"/>
      <c r="H1996" s="443"/>
      <c r="I1996" s="443"/>
    </row>
    <row r="1997" spans="1:9" x14ac:dyDescent="0.2">
      <c r="A1997" s="443"/>
      <c r="B1997" s="443"/>
      <c r="C1997" s="443"/>
      <c r="D1997" s="443"/>
      <c r="E1997" s="443"/>
      <c r="F1997" s="443"/>
      <c r="G1997" s="443"/>
      <c r="H1997" s="443"/>
      <c r="I1997" s="443"/>
    </row>
    <row r="1998" spans="1:9" x14ac:dyDescent="0.2">
      <c r="A1998" s="443"/>
      <c r="B1998" s="443"/>
      <c r="C1998" s="443"/>
      <c r="D1998" s="443"/>
      <c r="E1998" s="443"/>
      <c r="F1998" s="443"/>
      <c r="G1998" s="443"/>
      <c r="H1998" s="443"/>
      <c r="I1998" s="443"/>
    </row>
    <row r="1999" spans="1:9" x14ac:dyDescent="0.2">
      <c r="A1999" s="443"/>
      <c r="B1999" s="443"/>
      <c r="C1999" s="443"/>
      <c r="D1999" s="443"/>
      <c r="E1999" s="443"/>
      <c r="F1999" s="443"/>
      <c r="G1999" s="443"/>
      <c r="H1999" s="443"/>
      <c r="I1999" s="443"/>
    </row>
    <row r="2000" spans="1:9" x14ac:dyDescent="0.2">
      <c r="A2000" s="443"/>
      <c r="B2000" s="443"/>
      <c r="C2000" s="443"/>
      <c r="D2000" s="443"/>
      <c r="E2000" s="443"/>
      <c r="F2000" s="443"/>
      <c r="G2000" s="443"/>
      <c r="H2000" s="443"/>
      <c r="I2000" s="443"/>
    </row>
    <row r="2001" spans="1:9" x14ac:dyDescent="0.2">
      <c r="A2001" s="443"/>
      <c r="B2001" s="443"/>
      <c r="C2001" s="443"/>
      <c r="D2001" s="443"/>
      <c r="E2001" s="443"/>
      <c r="F2001" s="443"/>
      <c r="G2001" s="443"/>
      <c r="H2001" s="443"/>
      <c r="I2001" s="443"/>
    </row>
    <row r="2002" spans="1:9" x14ac:dyDescent="0.2">
      <c r="A2002" s="443"/>
      <c r="B2002" s="443"/>
      <c r="C2002" s="443"/>
      <c r="D2002" s="443"/>
      <c r="E2002" s="443"/>
      <c r="F2002" s="443"/>
      <c r="G2002" s="443"/>
      <c r="H2002" s="443"/>
      <c r="I2002" s="443"/>
    </row>
    <row r="2003" spans="1:9" x14ac:dyDescent="0.2">
      <c r="A2003" s="443"/>
      <c r="B2003" s="443"/>
      <c r="C2003" s="443"/>
      <c r="D2003" s="443"/>
      <c r="E2003" s="443"/>
      <c r="F2003" s="443"/>
      <c r="G2003" s="443"/>
      <c r="H2003" s="443"/>
      <c r="I2003" s="443"/>
    </row>
    <row r="2004" spans="1:9" x14ac:dyDescent="0.2">
      <c r="A2004" s="443"/>
      <c r="B2004" s="443"/>
      <c r="C2004" s="443"/>
      <c r="D2004" s="443"/>
      <c r="E2004" s="443"/>
      <c r="F2004" s="443"/>
      <c r="G2004" s="443"/>
      <c r="H2004" s="443"/>
      <c r="I2004" s="443"/>
    </row>
    <row r="2005" spans="1:9" x14ac:dyDescent="0.2">
      <c r="A2005" s="443"/>
      <c r="B2005" s="443"/>
      <c r="C2005" s="443"/>
      <c r="D2005" s="443"/>
      <c r="E2005" s="443"/>
      <c r="F2005" s="443"/>
      <c r="G2005" s="443"/>
      <c r="H2005" s="443"/>
      <c r="I2005" s="443"/>
    </row>
    <row r="2006" spans="1:9" x14ac:dyDescent="0.2">
      <c r="A2006" s="443"/>
      <c r="B2006" s="443"/>
      <c r="C2006" s="443"/>
      <c r="D2006" s="443"/>
      <c r="E2006" s="443"/>
      <c r="F2006" s="443"/>
      <c r="G2006" s="443"/>
      <c r="H2006" s="443"/>
      <c r="I2006" s="443"/>
    </row>
    <row r="2007" spans="1:9" x14ac:dyDescent="0.2">
      <c r="A2007" s="443"/>
      <c r="B2007" s="443"/>
      <c r="C2007" s="443"/>
      <c r="D2007" s="443"/>
      <c r="E2007" s="443"/>
      <c r="F2007" s="443"/>
      <c r="G2007" s="443"/>
      <c r="H2007" s="443"/>
      <c r="I2007" s="443"/>
    </row>
    <row r="2008" spans="1:9" x14ac:dyDescent="0.2">
      <c r="A2008" s="443"/>
      <c r="B2008" s="443"/>
      <c r="C2008" s="443"/>
      <c r="D2008" s="443"/>
      <c r="E2008" s="443"/>
      <c r="F2008" s="443"/>
      <c r="G2008" s="443"/>
      <c r="H2008" s="443"/>
      <c r="I2008" s="443"/>
    </row>
    <row r="2009" spans="1:9" x14ac:dyDescent="0.2">
      <c r="A2009" s="443"/>
      <c r="B2009" s="443"/>
      <c r="C2009" s="443"/>
      <c r="D2009" s="443"/>
      <c r="E2009" s="443"/>
      <c r="F2009" s="443"/>
      <c r="G2009" s="443"/>
      <c r="H2009" s="443"/>
      <c r="I2009" s="443"/>
    </row>
    <row r="2010" spans="1:9" x14ac:dyDescent="0.2">
      <c r="A2010" s="443"/>
      <c r="B2010" s="443"/>
      <c r="C2010" s="443"/>
      <c r="D2010" s="443"/>
      <c r="E2010" s="443"/>
      <c r="F2010" s="443"/>
      <c r="G2010" s="443"/>
      <c r="H2010" s="443"/>
      <c r="I2010" s="443"/>
    </row>
    <row r="2011" spans="1:9" x14ac:dyDescent="0.2">
      <c r="A2011" s="443"/>
      <c r="B2011" s="443"/>
      <c r="C2011" s="443"/>
      <c r="D2011" s="443"/>
      <c r="E2011" s="443"/>
      <c r="F2011" s="443"/>
      <c r="G2011" s="443"/>
      <c r="H2011" s="443"/>
      <c r="I2011" s="443"/>
    </row>
    <row r="2012" spans="1:9" x14ac:dyDescent="0.2">
      <c r="A2012" s="443"/>
      <c r="B2012" s="443"/>
      <c r="C2012" s="443"/>
      <c r="D2012" s="443"/>
      <c r="E2012" s="443"/>
      <c r="F2012" s="443"/>
      <c r="G2012" s="443"/>
      <c r="H2012" s="443"/>
      <c r="I2012" s="443"/>
    </row>
    <row r="2013" spans="1:9" x14ac:dyDescent="0.2">
      <c r="A2013" s="443"/>
      <c r="B2013" s="443"/>
      <c r="C2013" s="443"/>
      <c r="D2013" s="443"/>
      <c r="E2013" s="443"/>
      <c r="F2013" s="443"/>
      <c r="G2013" s="443"/>
      <c r="H2013" s="443"/>
      <c r="I2013" s="443"/>
    </row>
    <row r="2014" spans="1:9" x14ac:dyDescent="0.2">
      <c r="A2014" s="443"/>
      <c r="B2014" s="443"/>
      <c r="C2014" s="443"/>
      <c r="D2014" s="443"/>
      <c r="E2014" s="443"/>
      <c r="F2014" s="443"/>
      <c r="G2014" s="443"/>
      <c r="H2014" s="443"/>
      <c r="I2014" s="443"/>
    </row>
    <row r="2015" spans="1:9" x14ac:dyDescent="0.2">
      <c r="A2015" s="443"/>
      <c r="B2015" s="443"/>
      <c r="C2015" s="443"/>
      <c r="D2015" s="443"/>
      <c r="E2015" s="443"/>
      <c r="F2015" s="443"/>
      <c r="G2015" s="443"/>
      <c r="H2015" s="443"/>
      <c r="I2015" s="443"/>
    </row>
    <row r="2016" spans="1:9" x14ac:dyDescent="0.2">
      <c r="A2016" s="443"/>
      <c r="B2016" s="443"/>
      <c r="C2016" s="443"/>
      <c r="D2016" s="443"/>
      <c r="E2016" s="443"/>
      <c r="F2016" s="443"/>
      <c r="G2016" s="443"/>
      <c r="H2016" s="443"/>
      <c r="I2016" s="443"/>
    </row>
    <row r="2017" spans="1:9" x14ac:dyDescent="0.2">
      <c r="A2017" s="443"/>
      <c r="B2017" s="443"/>
      <c r="C2017" s="443"/>
      <c r="D2017" s="443"/>
      <c r="E2017" s="443"/>
      <c r="F2017" s="443"/>
      <c r="G2017" s="443"/>
      <c r="H2017" s="443"/>
      <c r="I2017" s="443"/>
    </row>
    <row r="2018" spans="1:9" x14ac:dyDescent="0.2">
      <c r="A2018" s="443"/>
      <c r="B2018" s="443"/>
      <c r="C2018" s="443"/>
      <c r="D2018" s="443"/>
      <c r="E2018" s="443"/>
      <c r="F2018" s="443"/>
      <c r="G2018" s="443"/>
      <c r="H2018" s="443"/>
      <c r="I2018" s="443"/>
    </row>
    <row r="2019" spans="1:9" x14ac:dyDescent="0.2">
      <c r="A2019" s="443"/>
      <c r="B2019" s="443"/>
      <c r="C2019" s="443"/>
      <c r="D2019" s="443"/>
      <c r="E2019" s="443"/>
      <c r="F2019" s="443"/>
      <c r="G2019" s="443"/>
      <c r="H2019" s="443"/>
      <c r="I2019" s="443"/>
    </row>
    <row r="2020" spans="1:9" x14ac:dyDescent="0.2">
      <c r="A2020" s="443"/>
      <c r="B2020" s="443"/>
      <c r="C2020" s="443"/>
      <c r="D2020" s="443"/>
      <c r="E2020" s="443"/>
      <c r="F2020" s="443"/>
      <c r="G2020" s="443"/>
      <c r="H2020" s="443"/>
      <c r="I2020" s="443"/>
    </row>
    <row r="2021" spans="1:9" x14ac:dyDescent="0.2">
      <c r="A2021" s="443"/>
      <c r="B2021" s="443"/>
      <c r="C2021" s="443"/>
      <c r="D2021" s="443"/>
      <c r="E2021" s="443"/>
      <c r="F2021" s="443"/>
      <c r="G2021" s="443"/>
      <c r="H2021" s="443"/>
      <c r="I2021" s="443"/>
    </row>
    <row r="2022" spans="1:9" x14ac:dyDescent="0.2">
      <c r="A2022" s="443"/>
      <c r="B2022" s="443"/>
      <c r="C2022" s="443"/>
      <c r="D2022" s="443"/>
      <c r="E2022" s="443"/>
      <c r="F2022" s="443"/>
      <c r="G2022" s="443"/>
      <c r="H2022" s="443"/>
      <c r="I2022" s="443"/>
    </row>
    <row r="2023" spans="1:9" x14ac:dyDescent="0.2">
      <c r="A2023" s="443"/>
      <c r="B2023" s="443"/>
      <c r="C2023" s="443"/>
      <c r="D2023" s="443"/>
      <c r="E2023" s="443"/>
      <c r="F2023" s="443"/>
      <c r="G2023" s="443"/>
      <c r="H2023" s="443"/>
      <c r="I2023" s="443"/>
    </row>
    <row r="2024" spans="1:9" x14ac:dyDescent="0.2">
      <c r="A2024" s="443"/>
      <c r="B2024" s="443"/>
      <c r="C2024" s="443"/>
      <c r="D2024" s="443"/>
      <c r="E2024" s="443"/>
      <c r="F2024" s="443"/>
      <c r="G2024" s="443"/>
      <c r="H2024" s="443"/>
      <c r="I2024" s="443"/>
    </row>
    <row r="2025" spans="1:9" x14ac:dyDescent="0.2">
      <c r="A2025" s="443"/>
      <c r="B2025" s="443"/>
      <c r="C2025" s="443"/>
      <c r="D2025" s="443"/>
      <c r="E2025" s="443"/>
      <c r="F2025" s="443"/>
      <c r="G2025" s="443"/>
      <c r="H2025" s="443"/>
      <c r="I2025" s="443"/>
    </row>
    <row r="2026" spans="1:9" x14ac:dyDescent="0.2">
      <c r="A2026" s="443"/>
      <c r="B2026" s="443"/>
      <c r="C2026" s="443"/>
      <c r="D2026" s="443"/>
      <c r="E2026" s="443"/>
      <c r="F2026" s="443"/>
      <c r="G2026" s="443"/>
      <c r="H2026" s="443"/>
      <c r="I2026" s="443"/>
    </row>
    <row r="2027" spans="1:9" x14ac:dyDescent="0.2">
      <c r="A2027" s="443"/>
      <c r="B2027" s="443"/>
      <c r="C2027" s="443"/>
      <c r="D2027" s="443"/>
      <c r="E2027" s="443"/>
      <c r="F2027" s="443"/>
      <c r="G2027" s="443"/>
      <c r="H2027" s="443"/>
      <c r="I2027" s="443"/>
    </row>
    <row r="2028" spans="1:9" x14ac:dyDescent="0.2">
      <c r="A2028" s="443"/>
      <c r="B2028" s="443"/>
      <c r="C2028" s="443"/>
      <c r="D2028" s="443"/>
      <c r="E2028" s="443"/>
      <c r="F2028" s="443"/>
      <c r="G2028" s="443"/>
      <c r="H2028" s="443"/>
      <c r="I2028" s="443"/>
    </row>
    <row r="2029" spans="1:9" x14ac:dyDescent="0.2">
      <c r="A2029" s="443"/>
      <c r="B2029" s="443"/>
      <c r="C2029" s="443"/>
      <c r="D2029" s="443"/>
      <c r="E2029" s="443"/>
      <c r="F2029" s="443"/>
      <c r="G2029" s="443"/>
      <c r="H2029" s="443"/>
      <c r="I2029" s="443"/>
    </row>
    <row r="2030" spans="1:9" x14ac:dyDescent="0.2">
      <c r="A2030" s="443"/>
      <c r="B2030" s="443"/>
      <c r="C2030" s="443"/>
      <c r="D2030" s="443"/>
      <c r="E2030" s="443"/>
      <c r="F2030" s="443"/>
      <c r="G2030" s="443"/>
      <c r="H2030" s="443"/>
      <c r="I2030" s="443"/>
    </row>
    <row r="2031" spans="1:9" x14ac:dyDescent="0.2">
      <c r="A2031" s="443"/>
      <c r="B2031" s="443"/>
      <c r="C2031" s="443"/>
      <c r="D2031" s="443"/>
      <c r="E2031" s="443"/>
      <c r="F2031" s="443"/>
      <c r="G2031" s="443"/>
      <c r="H2031" s="443"/>
      <c r="I2031" s="443"/>
    </row>
    <row r="2032" spans="1:9" x14ac:dyDescent="0.2">
      <c r="A2032" s="443"/>
      <c r="B2032" s="443"/>
      <c r="C2032" s="443"/>
      <c r="D2032" s="443"/>
      <c r="E2032" s="443"/>
      <c r="F2032" s="443"/>
      <c r="G2032" s="443"/>
      <c r="H2032" s="443"/>
      <c r="I2032" s="443"/>
    </row>
    <row r="2033" spans="1:9" x14ac:dyDescent="0.2">
      <c r="A2033" s="443"/>
      <c r="B2033" s="443"/>
      <c r="C2033" s="443"/>
      <c r="D2033" s="443"/>
      <c r="E2033" s="443"/>
      <c r="F2033" s="443"/>
      <c r="G2033" s="443"/>
      <c r="H2033" s="443"/>
      <c r="I2033" s="443"/>
    </row>
    <row r="2034" spans="1:9" x14ac:dyDescent="0.2">
      <c r="A2034" s="443"/>
      <c r="B2034" s="443"/>
      <c r="C2034" s="443"/>
      <c r="D2034" s="443"/>
      <c r="E2034" s="443"/>
      <c r="F2034" s="443"/>
      <c r="G2034" s="443"/>
      <c r="H2034" s="443"/>
      <c r="I2034" s="443"/>
    </row>
    <row r="2035" spans="1:9" x14ac:dyDescent="0.2">
      <c r="A2035" s="443"/>
      <c r="B2035" s="443"/>
      <c r="C2035" s="443"/>
      <c r="D2035" s="443"/>
      <c r="E2035" s="443"/>
      <c r="F2035" s="443"/>
      <c r="G2035" s="443"/>
      <c r="H2035" s="443"/>
      <c r="I2035" s="443"/>
    </row>
    <row r="2036" spans="1:9" x14ac:dyDescent="0.2">
      <c r="A2036" s="443"/>
      <c r="B2036" s="443"/>
      <c r="C2036" s="443"/>
      <c r="D2036" s="443"/>
      <c r="E2036" s="443"/>
      <c r="F2036" s="443"/>
      <c r="G2036" s="443"/>
      <c r="H2036" s="443"/>
      <c r="I2036" s="443"/>
    </row>
    <row r="2037" spans="1:9" x14ac:dyDescent="0.2">
      <c r="A2037" s="443"/>
      <c r="B2037" s="443"/>
      <c r="C2037" s="443"/>
      <c r="D2037" s="443"/>
      <c r="E2037" s="443"/>
      <c r="F2037" s="443"/>
      <c r="G2037" s="443"/>
      <c r="H2037" s="443"/>
      <c r="I2037" s="443"/>
    </row>
    <row r="2038" spans="1:9" x14ac:dyDescent="0.2">
      <c r="A2038" s="443"/>
      <c r="B2038" s="443"/>
      <c r="C2038" s="443"/>
      <c r="D2038" s="443"/>
      <c r="E2038" s="443"/>
      <c r="F2038" s="443"/>
      <c r="G2038" s="443"/>
      <c r="H2038" s="443"/>
      <c r="I2038" s="443"/>
    </row>
    <row r="2039" spans="1:9" x14ac:dyDescent="0.2">
      <c r="A2039" s="443"/>
      <c r="B2039" s="443"/>
      <c r="C2039" s="443"/>
      <c r="D2039" s="443"/>
      <c r="E2039" s="443"/>
      <c r="F2039" s="443"/>
      <c r="G2039" s="443"/>
      <c r="H2039" s="443"/>
      <c r="I2039" s="443"/>
    </row>
    <row r="2040" spans="1:9" x14ac:dyDescent="0.2">
      <c r="A2040" s="443"/>
      <c r="B2040" s="443"/>
      <c r="C2040" s="443"/>
      <c r="D2040" s="443"/>
      <c r="E2040" s="443"/>
      <c r="F2040" s="443"/>
      <c r="G2040" s="443"/>
      <c r="H2040" s="443"/>
      <c r="I2040" s="443"/>
    </row>
    <row r="2041" spans="1:9" x14ac:dyDescent="0.2">
      <c r="A2041" s="443"/>
      <c r="B2041" s="443"/>
      <c r="C2041" s="443"/>
      <c r="D2041" s="443"/>
      <c r="E2041" s="443"/>
      <c r="F2041" s="443"/>
      <c r="G2041" s="443"/>
      <c r="H2041" s="443"/>
      <c r="I2041" s="443"/>
    </row>
    <row r="2042" spans="1:9" x14ac:dyDescent="0.2">
      <c r="A2042" s="443"/>
      <c r="B2042" s="443"/>
      <c r="C2042" s="443"/>
      <c r="D2042" s="443"/>
      <c r="E2042" s="443"/>
      <c r="F2042" s="443"/>
      <c r="G2042" s="443"/>
      <c r="H2042" s="443"/>
      <c r="I2042" s="443"/>
    </row>
    <row r="2043" spans="1:9" x14ac:dyDescent="0.2">
      <c r="A2043" s="443"/>
      <c r="B2043" s="443"/>
      <c r="C2043" s="443"/>
      <c r="D2043" s="443"/>
      <c r="E2043" s="443"/>
      <c r="F2043" s="443"/>
      <c r="G2043" s="443"/>
      <c r="H2043" s="443"/>
      <c r="I2043" s="443"/>
    </row>
    <row r="2044" spans="1:9" x14ac:dyDescent="0.2">
      <c r="A2044" s="443"/>
      <c r="B2044" s="443"/>
      <c r="C2044" s="443"/>
      <c r="D2044" s="443"/>
      <c r="E2044" s="443"/>
      <c r="F2044" s="443"/>
      <c r="G2044" s="443"/>
      <c r="H2044" s="443"/>
      <c r="I2044" s="443"/>
    </row>
    <row r="2045" spans="1:9" x14ac:dyDescent="0.2">
      <c r="A2045" s="443"/>
      <c r="B2045" s="443"/>
      <c r="C2045" s="443"/>
      <c r="D2045" s="443"/>
      <c r="E2045" s="443"/>
      <c r="F2045" s="443"/>
      <c r="G2045" s="443"/>
      <c r="H2045" s="443"/>
      <c r="I2045" s="443"/>
    </row>
    <row r="2046" spans="1:9" x14ac:dyDescent="0.2">
      <c r="A2046" s="443"/>
      <c r="B2046" s="443"/>
      <c r="C2046" s="443"/>
      <c r="D2046" s="443"/>
      <c r="E2046" s="443"/>
      <c r="F2046" s="443"/>
      <c r="G2046" s="443"/>
      <c r="H2046" s="443"/>
      <c r="I2046" s="443"/>
    </row>
    <row r="2047" spans="1:9" x14ac:dyDescent="0.2">
      <c r="A2047" s="443"/>
      <c r="B2047" s="443"/>
      <c r="C2047" s="443"/>
      <c r="D2047" s="443"/>
      <c r="E2047" s="443"/>
      <c r="F2047" s="443"/>
      <c r="G2047" s="443"/>
      <c r="H2047" s="443"/>
      <c r="I2047" s="443"/>
    </row>
    <row r="2048" spans="1:9" x14ac:dyDescent="0.2">
      <c r="A2048" s="443"/>
      <c r="B2048" s="443"/>
      <c r="C2048" s="443"/>
      <c r="D2048" s="443"/>
      <c r="E2048" s="443"/>
      <c r="F2048" s="443"/>
      <c r="G2048" s="443"/>
      <c r="H2048" s="443"/>
      <c r="I2048" s="443"/>
    </row>
    <row r="2049" spans="1:9" x14ac:dyDescent="0.2">
      <c r="A2049" s="443"/>
      <c r="B2049" s="443"/>
      <c r="C2049" s="443"/>
      <c r="D2049" s="443"/>
      <c r="E2049" s="443"/>
      <c r="F2049" s="443"/>
      <c r="G2049" s="443"/>
      <c r="H2049" s="443"/>
      <c r="I2049" s="443"/>
    </row>
    <row r="2050" spans="1:9" x14ac:dyDescent="0.2">
      <c r="A2050" s="443"/>
      <c r="B2050" s="443"/>
      <c r="C2050" s="443"/>
      <c r="D2050" s="443"/>
      <c r="E2050" s="443"/>
      <c r="F2050" s="443"/>
      <c r="G2050" s="443"/>
      <c r="H2050" s="443"/>
      <c r="I2050" s="443"/>
    </row>
    <row r="2051" spans="1:9" x14ac:dyDescent="0.2">
      <c r="A2051" s="443"/>
      <c r="B2051" s="443"/>
      <c r="C2051" s="443"/>
      <c r="D2051" s="443"/>
      <c r="E2051" s="443"/>
      <c r="F2051" s="443"/>
      <c r="G2051" s="443"/>
      <c r="H2051" s="443"/>
      <c r="I2051" s="443"/>
    </row>
    <row r="2052" spans="1:9" x14ac:dyDescent="0.2">
      <c r="A2052" s="443"/>
      <c r="B2052" s="443"/>
      <c r="C2052" s="443"/>
      <c r="D2052" s="443"/>
      <c r="E2052" s="443"/>
      <c r="F2052" s="443"/>
      <c r="G2052" s="443"/>
      <c r="H2052" s="443"/>
      <c r="I2052" s="443"/>
    </row>
    <row r="2053" spans="1:9" x14ac:dyDescent="0.2">
      <c r="A2053" s="443"/>
      <c r="B2053" s="443"/>
      <c r="C2053" s="443"/>
      <c r="D2053" s="443"/>
      <c r="E2053" s="443"/>
      <c r="F2053" s="443"/>
      <c r="G2053" s="443"/>
      <c r="H2053" s="443"/>
      <c r="I2053" s="443"/>
    </row>
    <row r="2054" spans="1:9" x14ac:dyDescent="0.2">
      <c r="A2054" s="443"/>
      <c r="B2054" s="443"/>
      <c r="C2054" s="443"/>
      <c r="D2054" s="443"/>
      <c r="E2054" s="443"/>
      <c r="F2054" s="443"/>
      <c r="G2054" s="443"/>
      <c r="H2054" s="443"/>
      <c r="I2054" s="443"/>
    </row>
    <row r="2055" spans="1:9" x14ac:dyDescent="0.2">
      <c r="A2055" s="443"/>
      <c r="B2055" s="443"/>
      <c r="C2055" s="443"/>
      <c r="D2055" s="443"/>
      <c r="E2055" s="443"/>
      <c r="F2055" s="443"/>
      <c r="G2055" s="443"/>
      <c r="H2055" s="443"/>
      <c r="I2055" s="443"/>
    </row>
    <row r="2056" spans="1:9" x14ac:dyDescent="0.2">
      <c r="A2056" s="443"/>
      <c r="B2056" s="443"/>
      <c r="C2056" s="443"/>
      <c r="D2056" s="443"/>
      <c r="E2056" s="443"/>
      <c r="F2056" s="443"/>
      <c r="G2056" s="443"/>
      <c r="H2056" s="443"/>
      <c r="I2056" s="443"/>
    </row>
    <row r="2057" spans="1:9" x14ac:dyDescent="0.2">
      <c r="A2057" s="443"/>
      <c r="B2057" s="443"/>
      <c r="C2057" s="443"/>
      <c r="D2057" s="443"/>
      <c r="E2057" s="443"/>
      <c r="F2057" s="443"/>
      <c r="G2057" s="443"/>
      <c r="H2057" s="443"/>
      <c r="I2057" s="443"/>
    </row>
    <row r="2058" spans="1:9" x14ac:dyDescent="0.2">
      <c r="A2058" s="443"/>
      <c r="B2058" s="443"/>
      <c r="C2058" s="443"/>
      <c r="D2058" s="443"/>
      <c r="E2058" s="443"/>
      <c r="F2058" s="443"/>
      <c r="G2058" s="443"/>
      <c r="H2058" s="443"/>
      <c r="I2058" s="443"/>
    </row>
    <row r="2059" spans="1:9" x14ac:dyDescent="0.2">
      <c r="A2059" s="443"/>
      <c r="B2059" s="443"/>
      <c r="C2059" s="443"/>
      <c r="D2059" s="443"/>
      <c r="E2059" s="443"/>
      <c r="F2059" s="443"/>
      <c r="G2059" s="443"/>
      <c r="H2059" s="443"/>
      <c r="I2059" s="443"/>
    </row>
    <row r="2060" spans="1:9" x14ac:dyDescent="0.2">
      <c r="A2060" s="443"/>
      <c r="B2060" s="443"/>
      <c r="C2060" s="443"/>
      <c r="D2060" s="443"/>
      <c r="E2060" s="443"/>
      <c r="F2060" s="443"/>
      <c r="G2060" s="443"/>
      <c r="H2060" s="443"/>
      <c r="I2060" s="443"/>
    </row>
    <row r="2061" spans="1:9" x14ac:dyDescent="0.2">
      <c r="A2061" s="443"/>
      <c r="B2061" s="443"/>
      <c r="C2061" s="443"/>
      <c r="D2061" s="443"/>
      <c r="E2061" s="443"/>
      <c r="F2061" s="443"/>
      <c r="G2061" s="443"/>
      <c r="H2061" s="443"/>
      <c r="I2061" s="443"/>
    </row>
    <row r="2062" spans="1:9" x14ac:dyDescent="0.2">
      <c r="A2062" s="443"/>
      <c r="B2062" s="443"/>
      <c r="C2062" s="443"/>
      <c r="D2062" s="443"/>
      <c r="E2062" s="443"/>
      <c r="F2062" s="443"/>
      <c r="G2062" s="443"/>
      <c r="H2062" s="443"/>
      <c r="I2062" s="443"/>
    </row>
    <row r="2063" spans="1:9" x14ac:dyDescent="0.2">
      <c r="A2063" s="443"/>
      <c r="B2063" s="443"/>
      <c r="C2063" s="443"/>
      <c r="D2063" s="443"/>
      <c r="E2063" s="443"/>
      <c r="F2063" s="443"/>
      <c r="G2063" s="443"/>
      <c r="H2063" s="443"/>
      <c r="I2063" s="443"/>
    </row>
    <row r="2064" spans="1:9" x14ac:dyDescent="0.2">
      <c r="A2064" s="443"/>
      <c r="B2064" s="443"/>
      <c r="C2064" s="443"/>
      <c r="D2064" s="443"/>
      <c r="E2064" s="443"/>
      <c r="F2064" s="443"/>
      <c r="G2064" s="443"/>
      <c r="H2064" s="443"/>
      <c r="I2064" s="443"/>
    </row>
    <row r="2065" spans="1:9" x14ac:dyDescent="0.2">
      <c r="A2065" s="443"/>
      <c r="B2065" s="443"/>
      <c r="C2065" s="443"/>
      <c r="D2065" s="443"/>
      <c r="E2065" s="443"/>
      <c r="F2065" s="443"/>
      <c r="G2065" s="443"/>
      <c r="H2065" s="443"/>
      <c r="I2065" s="443"/>
    </row>
    <row r="2066" spans="1:9" x14ac:dyDescent="0.2">
      <c r="A2066" s="443"/>
      <c r="B2066" s="443"/>
      <c r="C2066" s="443"/>
      <c r="D2066" s="443"/>
      <c r="E2066" s="443"/>
      <c r="F2066" s="443"/>
      <c r="G2066" s="443"/>
      <c r="H2066" s="443"/>
      <c r="I2066" s="443"/>
    </row>
    <row r="2067" spans="1:9" x14ac:dyDescent="0.2">
      <c r="A2067" s="443"/>
      <c r="B2067" s="443"/>
      <c r="C2067" s="443"/>
      <c r="D2067" s="443"/>
      <c r="E2067" s="443"/>
      <c r="F2067" s="443"/>
      <c r="G2067" s="443"/>
      <c r="H2067" s="443"/>
      <c r="I2067" s="443"/>
    </row>
    <row r="2068" spans="1:9" x14ac:dyDescent="0.2">
      <c r="A2068" s="443"/>
      <c r="B2068" s="443"/>
      <c r="C2068" s="443"/>
      <c r="D2068" s="443"/>
      <c r="E2068" s="443"/>
      <c r="F2068" s="443"/>
      <c r="G2068" s="443"/>
      <c r="H2068" s="443"/>
      <c r="I2068" s="443"/>
    </row>
    <row r="2069" spans="1:9" x14ac:dyDescent="0.2">
      <c r="A2069" s="443"/>
      <c r="B2069" s="443"/>
      <c r="C2069" s="443"/>
      <c r="D2069" s="443"/>
      <c r="E2069" s="443"/>
      <c r="F2069" s="443"/>
      <c r="G2069" s="443"/>
      <c r="H2069" s="443"/>
      <c r="I2069" s="443"/>
    </row>
    <row r="2070" spans="1:9" x14ac:dyDescent="0.2">
      <c r="A2070" s="443"/>
      <c r="B2070" s="443"/>
      <c r="C2070" s="443"/>
      <c r="D2070" s="443"/>
      <c r="E2070" s="443"/>
      <c r="F2070" s="443"/>
      <c r="G2070" s="443"/>
      <c r="H2070" s="443"/>
      <c r="I2070" s="443"/>
    </row>
    <row r="2071" spans="1:9" x14ac:dyDescent="0.2">
      <c r="A2071" s="443"/>
      <c r="B2071" s="443"/>
      <c r="C2071" s="443"/>
      <c r="D2071" s="443"/>
      <c r="E2071" s="443"/>
      <c r="F2071" s="443"/>
      <c r="G2071" s="443"/>
      <c r="H2071" s="443"/>
      <c r="I2071" s="443"/>
    </row>
    <row r="2072" spans="1:9" x14ac:dyDescent="0.2">
      <c r="A2072" s="443"/>
      <c r="B2072" s="443"/>
      <c r="C2072" s="443"/>
      <c r="D2072" s="443"/>
      <c r="E2072" s="443"/>
      <c r="F2072" s="443"/>
      <c r="G2072" s="443"/>
      <c r="H2072" s="443"/>
      <c r="I2072" s="443"/>
    </row>
    <row r="2073" spans="1:9" x14ac:dyDescent="0.2">
      <c r="A2073" s="443"/>
      <c r="B2073" s="443"/>
      <c r="C2073" s="443"/>
      <c r="D2073" s="443"/>
      <c r="E2073" s="443"/>
      <c r="F2073" s="443"/>
      <c r="G2073" s="443"/>
      <c r="H2073" s="443"/>
      <c r="I2073" s="443"/>
    </row>
    <row r="2074" spans="1:9" x14ac:dyDescent="0.2">
      <c r="A2074" s="443"/>
      <c r="B2074" s="443"/>
      <c r="C2074" s="443"/>
      <c r="D2074" s="443"/>
      <c r="E2074" s="443"/>
      <c r="F2074" s="443"/>
      <c r="G2074" s="443"/>
      <c r="H2074" s="443"/>
      <c r="I2074" s="443"/>
    </row>
    <row r="2075" spans="1:9" x14ac:dyDescent="0.2">
      <c r="A2075" s="443"/>
      <c r="B2075" s="443"/>
      <c r="C2075" s="443"/>
      <c r="D2075" s="443"/>
      <c r="E2075" s="443"/>
      <c r="F2075" s="443"/>
      <c r="G2075" s="443"/>
      <c r="H2075" s="443"/>
      <c r="I2075" s="443"/>
    </row>
    <row r="2076" spans="1:9" x14ac:dyDescent="0.2">
      <c r="A2076" s="443"/>
      <c r="B2076" s="443"/>
      <c r="C2076" s="443"/>
      <c r="D2076" s="443"/>
      <c r="E2076" s="443"/>
      <c r="F2076" s="443"/>
      <c r="G2076" s="443"/>
      <c r="H2076" s="443"/>
      <c r="I2076" s="443"/>
    </row>
    <row r="2077" spans="1:9" x14ac:dyDescent="0.2">
      <c r="A2077" s="443"/>
      <c r="B2077" s="443"/>
      <c r="C2077" s="443"/>
      <c r="D2077" s="443"/>
      <c r="E2077" s="443"/>
      <c r="F2077" s="443"/>
      <c r="G2077" s="443"/>
      <c r="H2077" s="443"/>
      <c r="I2077" s="443"/>
    </row>
    <row r="2078" spans="1:9" x14ac:dyDescent="0.2">
      <c r="A2078" s="443"/>
      <c r="B2078" s="443"/>
      <c r="C2078" s="443"/>
      <c r="D2078" s="443"/>
      <c r="E2078" s="443"/>
      <c r="F2078" s="443"/>
      <c r="G2078" s="443"/>
      <c r="H2078" s="443"/>
      <c r="I2078" s="443"/>
    </row>
    <row r="2079" spans="1:9" x14ac:dyDescent="0.2">
      <c r="A2079" s="443"/>
      <c r="B2079" s="443"/>
      <c r="C2079" s="443"/>
      <c r="D2079" s="443"/>
      <c r="E2079" s="443"/>
      <c r="F2079" s="443"/>
      <c r="G2079" s="443"/>
      <c r="H2079" s="443"/>
      <c r="I2079" s="443"/>
    </row>
    <row r="2080" spans="1:9" x14ac:dyDescent="0.2">
      <c r="A2080" s="443"/>
      <c r="B2080" s="443"/>
      <c r="C2080" s="443"/>
      <c r="D2080" s="443"/>
      <c r="E2080" s="443"/>
      <c r="F2080" s="443"/>
      <c r="G2080" s="443"/>
      <c r="H2080" s="443"/>
      <c r="I2080" s="443"/>
    </row>
    <row r="2081" spans="1:9" x14ac:dyDescent="0.2">
      <c r="A2081" s="443"/>
      <c r="B2081" s="443"/>
      <c r="C2081" s="443"/>
      <c r="D2081" s="443"/>
      <c r="E2081" s="443"/>
      <c r="F2081" s="443"/>
      <c r="G2081" s="443"/>
      <c r="H2081" s="443"/>
      <c r="I2081" s="443"/>
    </row>
    <row r="2082" spans="1:9" x14ac:dyDescent="0.2">
      <c r="A2082" s="443"/>
      <c r="B2082" s="443"/>
      <c r="C2082" s="443"/>
      <c r="D2082" s="443"/>
      <c r="E2082" s="443"/>
      <c r="F2082" s="443"/>
      <c r="G2082" s="443"/>
      <c r="H2082" s="443"/>
      <c r="I2082" s="443"/>
    </row>
    <row r="2083" spans="1:9" x14ac:dyDescent="0.2">
      <c r="A2083" s="443"/>
      <c r="B2083" s="443"/>
      <c r="C2083" s="443"/>
      <c r="D2083" s="443"/>
      <c r="E2083" s="443"/>
      <c r="F2083" s="443"/>
      <c r="G2083" s="443"/>
      <c r="H2083" s="443"/>
      <c r="I2083" s="443"/>
    </row>
    <row r="2084" spans="1:9" x14ac:dyDescent="0.2">
      <c r="A2084" s="443"/>
      <c r="B2084" s="443"/>
      <c r="C2084" s="443"/>
      <c r="D2084" s="443"/>
      <c r="E2084" s="443"/>
      <c r="F2084" s="443"/>
      <c r="G2084" s="443"/>
      <c r="H2084" s="443"/>
      <c r="I2084" s="443"/>
    </row>
    <row r="2085" spans="1:9" x14ac:dyDescent="0.2">
      <c r="A2085" s="443"/>
      <c r="B2085" s="443"/>
      <c r="C2085" s="443"/>
      <c r="D2085" s="443"/>
      <c r="E2085" s="443"/>
      <c r="F2085" s="443"/>
      <c r="G2085" s="443"/>
      <c r="H2085" s="443"/>
      <c r="I2085" s="443"/>
    </row>
    <row r="2086" spans="1:9" x14ac:dyDescent="0.2">
      <c r="A2086" s="443"/>
      <c r="B2086" s="443"/>
      <c r="C2086" s="443"/>
      <c r="D2086" s="443"/>
      <c r="E2086" s="443"/>
      <c r="F2086" s="443"/>
      <c r="G2086" s="443"/>
      <c r="H2086" s="443"/>
      <c r="I2086" s="443"/>
    </row>
    <row r="2087" spans="1:9" x14ac:dyDescent="0.2">
      <c r="A2087" s="443"/>
      <c r="B2087" s="443"/>
      <c r="C2087" s="443"/>
      <c r="D2087" s="443"/>
      <c r="E2087" s="443"/>
      <c r="F2087" s="443"/>
      <c r="G2087" s="443"/>
      <c r="H2087" s="443"/>
      <c r="I2087" s="443"/>
    </row>
    <row r="2088" spans="1:9" x14ac:dyDescent="0.2">
      <c r="A2088" s="443"/>
      <c r="B2088" s="443"/>
      <c r="C2088" s="443"/>
      <c r="D2088" s="443"/>
      <c r="E2088" s="443"/>
      <c r="F2088" s="443"/>
      <c r="G2088" s="443"/>
      <c r="H2088" s="443"/>
      <c r="I2088" s="443"/>
    </row>
    <row r="2089" spans="1:9" x14ac:dyDescent="0.2">
      <c r="A2089" s="443"/>
      <c r="B2089" s="443"/>
      <c r="C2089" s="443"/>
      <c r="D2089" s="443"/>
      <c r="E2089" s="443"/>
      <c r="F2089" s="443"/>
      <c r="G2089" s="443"/>
      <c r="H2089" s="443"/>
      <c r="I2089" s="443"/>
    </row>
    <row r="2090" spans="1:9" x14ac:dyDescent="0.2">
      <c r="A2090" s="443"/>
      <c r="B2090" s="443"/>
      <c r="C2090" s="443"/>
      <c r="D2090" s="443"/>
      <c r="E2090" s="443"/>
      <c r="F2090" s="443"/>
      <c r="G2090" s="443"/>
      <c r="H2090" s="443"/>
      <c r="I2090" s="443"/>
    </row>
    <row r="2091" spans="1:9" x14ac:dyDescent="0.2">
      <c r="A2091" s="443"/>
      <c r="B2091" s="443"/>
      <c r="C2091" s="443"/>
      <c r="D2091" s="443"/>
      <c r="E2091" s="443"/>
      <c r="F2091" s="443"/>
      <c r="G2091" s="443"/>
      <c r="H2091" s="443"/>
      <c r="I2091" s="443"/>
    </row>
    <row r="2092" spans="1:9" x14ac:dyDescent="0.2">
      <c r="A2092" s="443"/>
      <c r="B2092" s="443"/>
      <c r="C2092" s="443"/>
      <c r="D2092" s="443"/>
      <c r="E2092" s="443"/>
      <c r="F2092" s="443"/>
      <c r="G2092" s="443"/>
      <c r="H2092" s="443"/>
      <c r="I2092" s="443"/>
    </row>
    <row r="2093" spans="1:9" x14ac:dyDescent="0.2">
      <c r="A2093" s="443"/>
      <c r="B2093" s="443"/>
      <c r="C2093" s="443"/>
      <c r="D2093" s="443"/>
      <c r="E2093" s="443"/>
      <c r="F2093" s="443"/>
      <c r="G2093" s="443"/>
      <c r="H2093" s="443"/>
      <c r="I2093" s="443"/>
    </row>
    <row r="2094" spans="1:9" x14ac:dyDescent="0.2">
      <c r="A2094" s="443"/>
      <c r="B2094" s="443"/>
      <c r="C2094" s="443"/>
      <c r="D2094" s="443"/>
      <c r="E2094" s="443"/>
      <c r="F2094" s="443"/>
      <c r="G2094" s="443"/>
      <c r="H2094" s="443"/>
      <c r="I2094" s="443"/>
    </row>
    <row r="2095" spans="1:9" x14ac:dyDescent="0.2">
      <c r="A2095" s="443"/>
      <c r="B2095" s="443"/>
      <c r="C2095" s="443"/>
      <c r="D2095" s="443"/>
      <c r="E2095" s="443"/>
      <c r="F2095" s="443"/>
      <c r="G2095" s="443"/>
      <c r="H2095" s="443"/>
      <c r="I2095" s="443"/>
    </row>
    <row r="2096" spans="1:9" x14ac:dyDescent="0.2">
      <c r="A2096" s="443"/>
      <c r="B2096" s="443"/>
      <c r="C2096" s="443"/>
      <c r="D2096" s="443"/>
      <c r="E2096" s="443"/>
      <c r="F2096" s="443"/>
      <c r="G2096" s="443"/>
      <c r="H2096" s="443"/>
      <c r="I2096" s="443"/>
    </row>
    <row r="2097" spans="1:9" x14ac:dyDescent="0.2">
      <c r="A2097" s="443"/>
      <c r="B2097" s="443"/>
      <c r="C2097" s="443"/>
      <c r="D2097" s="443"/>
      <c r="E2097" s="443"/>
      <c r="F2097" s="443"/>
      <c r="G2097" s="443"/>
      <c r="H2097" s="443"/>
      <c r="I2097" s="443"/>
    </row>
    <row r="2098" spans="1:9" x14ac:dyDescent="0.2">
      <c r="A2098" s="443"/>
      <c r="B2098" s="443"/>
      <c r="C2098" s="443"/>
      <c r="D2098" s="443"/>
      <c r="E2098" s="443"/>
      <c r="F2098" s="443"/>
      <c r="G2098" s="443"/>
      <c r="H2098" s="443"/>
      <c r="I2098" s="443"/>
    </row>
    <row r="2099" spans="1:9" x14ac:dyDescent="0.2">
      <c r="A2099" s="443"/>
      <c r="B2099" s="443"/>
      <c r="C2099" s="443"/>
      <c r="D2099" s="443"/>
      <c r="E2099" s="443"/>
      <c r="F2099" s="443"/>
      <c r="G2099" s="443"/>
      <c r="H2099" s="443"/>
      <c r="I2099" s="443"/>
    </row>
    <row r="2100" spans="1:9" x14ac:dyDescent="0.2">
      <c r="A2100" s="443"/>
      <c r="B2100" s="443"/>
      <c r="C2100" s="443"/>
      <c r="D2100" s="443"/>
      <c r="E2100" s="443"/>
      <c r="F2100" s="443"/>
      <c r="G2100" s="443"/>
      <c r="H2100" s="443"/>
      <c r="I2100" s="443"/>
    </row>
    <row r="2101" spans="1:9" x14ac:dyDescent="0.2">
      <c r="A2101" s="443"/>
      <c r="B2101" s="443"/>
      <c r="C2101" s="443"/>
      <c r="D2101" s="443"/>
      <c r="E2101" s="443"/>
      <c r="F2101" s="443"/>
      <c r="G2101" s="443"/>
      <c r="H2101" s="443"/>
      <c r="I2101" s="443"/>
    </row>
    <row r="2102" spans="1:9" x14ac:dyDescent="0.2">
      <c r="A2102" s="443"/>
      <c r="B2102" s="443"/>
      <c r="C2102" s="443"/>
      <c r="D2102" s="443"/>
      <c r="E2102" s="443"/>
      <c r="F2102" s="443"/>
      <c r="G2102" s="443"/>
      <c r="H2102" s="443"/>
      <c r="I2102" s="443"/>
    </row>
    <row r="2103" spans="1:9" x14ac:dyDescent="0.2">
      <c r="A2103" s="443"/>
      <c r="B2103" s="443"/>
      <c r="C2103" s="443"/>
      <c r="D2103" s="443"/>
      <c r="E2103" s="443"/>
      <c r="F2103" s="443"/>
      <c r="G2103" s="443"/>
      <c r="H2103" s="443"/>
      <c r="I2103" s="443"/>
    </row>
    <row r="2104" spans="1:9" x14ac:dyDescent="0.2">
      <c r="A2104" s="443"/>
      <c r="B2104" s="443"/>
      <c r="C2104" s="443"/>
      <c r="D2104" s="443"/>
      <c r="E2104" s="443"/>
      <c r="F2104" s="443"/>
      <c r="G2104" s="443"/>
      <c r="H2104" s="443"/>
      <c r="I2104" s="443"/>
    </row>
    <row r="2105" spans="1:9" x14ac:dyDescent="0.2">
      <c r="A2105" s="443"/>
      <c r="B2105" s="443"/>
      <c r="C2105" s="443"/>
      <c r="D2105" s="443"/>
      <c r="E2105" s="443"/>
      <c r="F2105" s="443"/>
      <c r="G2105" s="443"/>
      <c r="H2105" s="443"/>
      <c r="I2105" s="443"/>
    </row>
    <row r="2106" spans="1:9" x14ac:dyDescent="0.2">
      <c r="A2106" s="443"/>
      <c r="B2106" s="443"/>
      <c r="C2106" s="443"/>
      <c r="D2106" s="443"/>
      <c r="E2106" s="443"/>
      <c r="F2106" s="443"/>
      <c r="G2106" s="443"/>
      <c r="H2106" s="443"/>
      <c r="I2106" s="443"/>
    </row>
    <row r="2107" spans="1:9" x14ac:dyDescent="0.2">
      <c r="A2107" s="443"/>
      <c r="B2107" s="443"/>
      <c r="C2107" s="443"/>
      <c r="D2107" s="443"/>
      <c r="E2107" s="443"/>
      <c r="F2107" s="443"/>
      <c r="G2107" s="443"/>
      <c r="H2107" s="443"/>
      <c r="I2107" s="443"/>
    </row>
    <row r="2108" spans="1:9" x14ac:dyDescent="0.2">
      <c r="A2108" s="443"/>
      <c r="B2108" s="443"/>
      <c r="C2108" s="443"/>
      <c r="D2108" s="443"/>
      <c r="E2108" s="443"/>
      <c r="F2108" s="443"/>
      <c r="G2108" s="443"/>
      <c r="H2108" s="443"/>
      <c r="I2108" s="443"/>
    </row>
    <row r="2109" spans="1:9" x14ac:dyDescent="0.2">
      <c r="A2109" s="443"/>
      <c r="B2109" s="443"/>
      <c r="C2109" s="443"/>
      <c r="D2109" s="443"/>
      <c r="E2109" s="443"/>
      <c r="F2109" s="443"/>
      <c r="G2109" s="443"/>
      <c r="H2109" s="443"/>
      <c r="I2109" s="443"/>
    </row>
    <row r="2110" spans="1:9" x14ac:dyDescent="0.2">
      <c r="A2110" s="443"/>
      <c r="B2110" s="443"/>
      <c r="C2110" s="443"/>
      <c r="D2110" s="443"/>
      <c r="E2110" s="443"/>
      <c r="F2110" s="443"/>
      <c r="G2110" s="443"/>
      <c r="H2110" s="443"/>
      <c r="I2110" s="443"/>
    </row>
    <row r="2111" spans="1:9" x14ac:dyDescent="0.2">
      <c r="A2111" s="443"/>
      <c r="B2111" s="443"/>
      <c r="C2111" s="443"/>
      <c r="D2111" s="443"/>
      <c r="E2111" s="443"/>
      <c r="F2111" s="443"/>
      <c r="G2111" s="443"/>
      <c r="H2111" s="443"/>
      <c r="I2111" s="443"/>
    </row>
    <row r="2112" spans="1:9" x14ac:dyDescent="0.2">
      <c r="A2112" s="443"/>
      <c r="B2112" s="443"/>
      <c r="C2112" s="443"/>
      <c r="D2112" s="443"/>
      <c r="E2112" s="443"/>
      <c r="F2112" s="443"/>
      <c r="G2112" s="443"/>
      <c r="H2112" s="443"/>
      <c r="I2112" s="443"/>
    </row>
    <row r="2113" spans="1:9" x14ac:dyDescent="0.2">
      <c r="A2113" s="443"/>
      <c r="B2113" s="443"/>
      <c r="C2113" s="443"/>
      <c r="D2113" s="443"/>
      <c r="E2113" s="443"/>
      <c r="F2113" s="443"/>
      <c r="G2113" s="443"/>
      <c r="H2113" s="443"/>
      <c r="I2113" s="443"/>
    </row>
    <row r="2114" spans="1:9" x14ac:dyDescent="0.2">
      <c r="A2114" s="443"/>
      <c r="B2114" s="443"/>
      <c r="C2114" s="443"/>
      <c r="D2114" s="443"/>
      <c r="E2114" s="443"/>
      <c r="F2114" s="443"/>
      <c r="G2114" s="443"/>
      <c r="H2114" s="443"/>
      <c r="I2114" s="443"/>
    </row>
    <row r="2115" spans="1:9" x14ac:dyDescent="0.2">
      <c r="A2115" s="443"/>
      <c r="B2115" s="443"/>
      <c r="C2115" s="443"/>
      <c r="D2115" s="443"/>
      <c r="E2115" s="443"/>
      <c r="F2115" s="443"/>
      <c r="G2115" s="443"/>
      <c r="H2115" s="443"/>
      <c r="I2115" s="443"/>
    </row>
    <row r="2116" spans="1:9" x14ac:dyDescent="0.2">
      <c r="A2116" s="443"/>
      <c r="B2116" s="443"/>
      <c r="C2116" s="443"/>
      <c r="D2116" s="443"/>
      <c r="E2116" s="443"/>
      <c r="F2116" s="443"/>
      <c r="G2116" s="443"/>
      <c r="H2116" s="443"/>
      <c r="I2116" s="443"/>
    </row>
    <row r="2117" spans="1:9" x14ac:dyDescent="0.2">
      <c r="A2117" s="443"/>
      <c r="B2117" s="443"/>
      <c r="C2117" s="443"/>
      <c r="D2117" s="443"/>
      <c r="E2117" s="443"/>
      <c r="F2117" s="443"/>
      <c r="G2117" s="443"/>
      <c r="H2117" s="443"/>
      <c r="I2117" s="443"/>
    </row>
    <row r="2118" spans="1:9" x14ac:dyDescent="0.2">
      <c r="A2118" s="443"/>
      <c r="B2118" s="443"/>
      <c r="C2118" s="443"/>
      <c r="D2118" s="443"/>
      <c r="E2118" s="443"/>
      <c r="F2118" s="443"/>
      <c r="G2118" s="443"/>
      <c r="H2118" s="443"/>
      <c r="I2118" s="443"/>
    </row>
    <row r="2119" spans="1:9" x14ac:dyDescent="0.2">
      <c r="A2119" s="443"/>
      <c r="B2119" s="443"/>
      <c r="C2119" s="443"/>
      <c r="D2119" s="443"/>
      <c r="E2119" s="443"/>
      <c r="F2119" s="443"/>
      <c r="G2119" s="443"/>
      <c r="H2119" s="443"/>
      <c r="I2119" s="443"/>
    </row>
    <row r="2120" spans="1:9" x14ac:dyDescent="0.2">
      <c r="A2120" s="443"/>
      <c r="B2120" s="443"/>
      <c r="C2120" s="443"/>
      <c r="D2120" s="443"/>
      <c r="E2120" s="443"/>
      <c r="F2120" s="443"/>
      <c r="G2120" s="443"/>
      <c r="H2120" s="443"/>
      <c r="I2120" s="443"/>
    </row>
    <row r="2121" spans="1:9" x14ac:dyDescent="0.2">
      <c r="A2121" s="443"/>
      <c r="B2121" s="443"/>
      <c r="C2121" s="443"/>
      <c r="D2121" s="443"/>
      <c r="E2121" s="443"/>
      <c r="F2121" s="443"/>
      <c r="G2121" s="443"/>
      <c r="H2121" s="443"/>
      <c r="I2121" s="443"/>
    </row>
    <row r="2122" spans="1:9" x14ac:dyDescent="0.2">
      <c r="A2122" s="443"/>
      <c r="B2122" s="443"/>
      <c r="C2122" s="443"/>
      <c r="D2122" s="443"/>
      <c r="E2122" s="443"/>
      <c r="F2122" s="443"/>
      <c r="G2122" s="443"/>
      <c r="H2122" s="443"/>
      <c r="I2122" s="443"/>
    </row>
    <row r="2123" spans="1:9" x14ac:dyDescent="0.2">
      <c r="A2123" s="443"/>
      <c r="B2123" s="443"/>
      <c r="C2123" s="443"/>
      <c r="D2123" s="443"/>
      <c r="E2123" s="443"/>
      <c r="F2123" s="443"/>
      <c r="G2123" s="443"/>
      <c r="H2123" s="443"/>
      <c r="I2123" s="443"/>
    </row>
    <row r="2124" spans="1:9" x14ac:dyDescent="0.2">
      <c r="A2124" s="443"/>
      <c r="B2124" s="443"/>
      <c r="C2124" s="443"/>
      <c r="D2124" s="443"/>
      <c r="E2124" s="443"/>
      <c r="F2124" s="443"/>
      <c r="G2124" s="443"/>
      <c r="H2124" s="443"/>
      <c r="I2124" s="443"/>
    </row>
    <row r="2125" spans="1:9" x14ac:dyDescent="0.2">
      <c r="A2125" s="443"/>
      <c r="B2125" s="443"/>
      <c r="C2125" s="443"/>
      <c r="D2125" s="443"/>
      <c r="E2125" s="443"/>
      <c r="F2125" s="443"/>
      <c r="G2125" s="443"/>
      <c r="H2125" s="443"/>
      <c r="I2125" s="443"/>
    </row>
    <row r="2126" spans="1:9" x14ac:dyDescent="0.2">
      <c r="A2126" s="443"/>
      <c r="B2126" s="443"/>
      <c r="C2126" s="443"/>
      <c r="D2126" s="443"/>
      <c r="E2126" s="443"/>
      <c r="F2126" s="443"/>
      <c r="G2126" s="443"/>
      <c r="H2126" s="443"/>
      <c r="I2126" s="443"/>
    </row>
    <row r="2127" spans="1:9" x14ac:dyDescent="0.2">
      <c r="A2127" s="443"/>
      <c r="B2127" s="443"/>
      <c r="C2127" s="443"/>
      <c r="D2127" s="443"/>
      <c r="E2127" s="443"/>
      <c r="F2127" s="443"/>
      <c r="G2127" s="443"/>
      <c r="H2127" s="443"/>
      <c r="I2127" s="443"/>
    </row>
    <row r="2128" spans="1:9" x14ac:dyDescent="0.2">
      <c r="A2128" s="443"/>
      <c r="B2128" s="443"/>
      <c r="C2128" s="443"/>
      <c r="D2128" s="443"/>
      <c r="E2128" s="443"/>
      <c r="F2128" s="443"/>
      <c r="G2128" s="443"/>
      <c r="H2128" s="443"/>
      <c r="I2128" s="443"/>
    </row>
    <row r="2129" spans="1:9" x14ac:dyDescent="0.2">
      <c r="A2129" s="443"/>
      <c r="B2129" s="443"/>
      <c r="C2129" s="443"/>
      <c r="D2129" s="443"/>
      <c r="E2129" s="443"/>
      <c r="F2129" s="443"/>
      <c r="G2129" s="443"/>
      <c r="H2129" s="443"/>
      <c r="I2129" s="443"/>
    </row>
    <row r="2130" spans="1:9" x14ac:dyDescent="0.2">
      <c r="A2130" s="443"/>
      <c r="B2130" s="443"/>
      <c r="C2130" s="443"/>
      <c r="D2130" s="443"/>
      <c r="E2130" s="443"/>
      <c r="F2130" s="443"/>
      <c r="G2130" s="443"/>
      <c r="H2130" s="443"/>
      <c r="I2130" s="443"/>
    </row>
    <row r="2131" spans="1:9" x14ac:dyDescent="0.2">
      <c r="A2131" s="443"/>
      <c r="B2131" s="443"/>
      <c r="C2131" s="443"/>
      <c r="D2131" s="443"/>
      <c r="E2131" s="443"/>
      <c r="F2131" s="443"/>
      <c r="G2131" s="443"/>
      <c r="H2131" s="443"/>
      <c r="I2131" s="443"/>
    </row>
    <row r="2132" spans="1:9" x14ac:dyDescent="0.2">
      <c r="A2132" s="443"/>
      <c r="B2132" s="443"/>
      <c r="C2132" s="443"/>
      <c r="D2132" s="443"/>
      <c r="E2132" s="443"/>
      <c r="F2132" s="443"/>
      <c r="G2132" s="443"/>
      <c r="H2132" s="443"/>
      <c r="I2132" s="443"/>
    </row>
    <row r="2133" spans="1:9" x14ac:dyDescent="0.2">
      <c r="A2133" s="443"/>
      <c r="B2133" s="443"/>
      <c r="C2133" s="443"/>
      <c r="D2133" s="443"/>
      <c r="E2133" s="443"/>
      <c r="F2133" s="443"/>
      <c r="G2133" s="443"/>
      <c r="H2133" s="443"/>
      <c r="I2133" s="443"/>
    </row>
    <row r="2134" spans="1:9" x14ac:dyDescent="0.2">
      <c r="A2134" s="443"/>
      <c r="B2134" s="443"/>
      <c r="C2134" s="443"/>
      <c r="D2134" s="443"/>
      <c r="E2134" s="443"/>
      <c r="F2134" s="443"/>
      <c r="G2134" s="443"/>
      <c r="H2134" s="443"/>
      <c r="I2134" s="443"/>
    </row>
    <row r="2135" spans="1:9" x14ac:dyDescent="0.2">
      <c r="A2135" s="443"/>
      <c r="B2135" s="443"/>
      <c r="C2135" s="443"/>
      <c r="D2135" s="443"/>
      <c r="E2135" s="443"/>
      <c r="F2135" s="443"/>
      <c r="G2135" s="443"/>
      <c r="H2135" s="443"/>
      <c r="I2135" s="443"/>
    </row>
    <row r="2136" spans="1:9" x14ac:dyDescent="0.2">
      <c r="A2136" s="443"/>
      <c r="B2136" s="443"/>
      <c r="C2136" s="443"/>
      <c r="D2136" s="443"/>
      <c r="E2136" s="443"/>
      <c r="F2136" s="443"/>
      <c r="G2136" s="443"/>
      <c r="H2136" s="443"/>
      <c r="I2136" s="443"/>
    </row>
    <row r="2137" spans="1:9" x14ac:dyDescent="0.2">
      <c r="A2137" s="443"/>
      <c r="B2137" s="443"/>
      <c r="C2137" s="443"/>
      <c r="D2137" s="443"/>
      <c r="E2137" s="443"/>
      <c r="F2137" s="443"/>
      <c r="G2137" s="443"/>
      <c r="H2137" s="443"/>
      <c r="I2137" s="443"/>
    </row>
    <row r="2138" spans="1:9" x14ac:dyDescent="0.2">
      <c r="A2138" s="443"/>
      <c r="B2138" s="443"/>
      <c r="C2138" s="443"/>
      <c r="D2138" s="443"/>
      <c r="E2138" s="443"/>
      <c r="F2138" s="443"/>
      <c r="G2138" s="443"/>
      <c r="H2138" s="443"/>
      <c r="I2138" s="443"/>
    </row>
    <row r="2139" spans="1:9" x14ac:dyDescent="0.2">
      <c r="A2139" s="443"/>
      <c r="B2139" s="443"/>
      <c r="C2139" s="443"/>
      <c r="D2139" s="443"/>
      <c r="E2139" s="443"/>
      <c r="F2139" s="443"/>
      <c r="G2139" s="443"/>
      <c r="H2139" s="443"/>
      <c r="I2139" s="443"/>
    </row>
    <row r="2140" spans="1:9" x14ac:dyDescent="0.2">
      <c r="A2140" s="443"/>
      <c r="B2140" s="443"/>
      <c r="C2140" s="443"/>
      <c r="D2140" s="443"/>
      <c r="E2140" s="443"/>
      <c r="F2140" s="443"/>
      <c r="G2140" s="443"/>
      <c r="H2140" s="443"/>
      <c r="I2140" s="443"/>
    </row>
    <row r="2141" spans="1:9" x14ac:dyDescent="0.2">
      <c r="A2141" s="443"/>
      <c r="B2141" s="443"/>
      <c r="C2141" s="443"/>
      <c r="D2141" s="443"/>
      <c r="E2141" s="443"/>
      <c r="F2141" s="443"/>
      <c r="G2141" s="443"/>
      <c r="H2141" s="443"/>
      <c r="I2141" s="443"/>
    </row>
    <row r="2142" spans="1:9" x14ac:dyDescent="0.2">
      <c r="A2142" s="443"/>
      <c r="B2142" s="443"/>
      <c r="C2142" s="443"/>
      <c r="D2142" s="443"/>
      <c r="E2142" s="443"/>
      <c r="F2142" s="443"/>
      <c r="G2142" s="443"/>
      <c r="H2142" s="443"/>
      <c r="I2142" s="443"/>
    </row>
    <row r="2143" spans="1:9" x14ac:dyDescent="0.2">
      <c r="A2143" s="443"/>
      <c r="B2143" s="443"/>
      <c r="C2143" s="443"/>
      <c r="D2143" s="443"/>
      <c r="E2143" s="443"/>
      <c r="F2143" s="443"/>
      <c r="G2143" s="443"/>
      <c r="H2143" s="443"/>
      <c r="I2143" s="443"/>
    </row>
    <row r="2144" spans="1:9" x14ac:dyDescent="0.2">
      <c r="A2144" s="443"/>
      <c r="B2144" s="443"/>
      <c r="C2144" s="443"/>
      <c r="D2144" s="443"/>
      <c r="E2144" s="443"/>
      <c r="F2144" s="443"/>
      <c r="G2144" s="443"/>
      <c r="H2144" s="443"/>
      <c r="I2144" s="443"/>
    </row>
    <row r="2145" spans="1:9" x14ac:dyDescent="0.2">
      <c r="A2145" s="443"/>
      <c r="B2145" s="443"/>
      <c r="C2145" s="443"/>
      <c r="D2145" s="443"/>
      <c r="E2145" s="443"/>
      <c r="F2145" s="443"/>
      <c r="G2145" s="443"/>
      <c r="H2145" s="443"/>
      <c r="I2145" s="443"/>
    </row>
    <row r="2146" spans="1:9" x14ac:dyDescent="0.2">
      <c r="A2146" s="443"/>
      <c r="B2146" s="443"/>
      <c r="C2146" s="443"/>
      <c r="D2146" s="443"/>
      <c r="E2146" s="443"/>
      <c r="F2146" s="443"/>
      <c r="G2146" s="443"/>
      <c r="H2146" s="443"/>
      <c r="I2146" s="443"/>
    </row>
    <row r="2147" spans="1:9" x14ac:dyDescent="0.2">
      <c r="A2147" s="443"/>
      <c r="B2147" s="443"/>
      <c r="C2147" s="443"/>
      <c r="D2147" s="443"/>
      <c r="E2147" s="443"/>
      <c r="F2147" s="443"/>
      <c r="G2147" s="443"/>
      <c r="H2147" s="443"/>
      <c r="I2147" s="443"/>
    </row>
    <row r="2148" spans="1:9" x14ac:dyDescent="0.2">
      <c r="A2148" s="443"/>
      <c r="B2148" s="443"/>
      <c r="C2148" s="443"/>
      <c r="D2148" s="443"/>
      <c r="E2148" s="443"/>
      <c r="F2148" s="443"/>
      <c r="G2148" s="443"/>
      <c r="H2148" s="443"/>
      <c r="I2148" s="443"/>
    </row>
    <row r="2149" spans="1:9" x14ac:dyDescent="0.2">
      <c r="A2149" s="443"/>
      <c r="B2149" s="443"/>
      <c r="C2149" s="443"/>
      <c r="D2149" s="443"/>
      <c r="E2149" s="443"/>
      <c r="F2149" s="443"/>
      <c r="G2149" s="443"/>
      <c r="H2149" s="443"/>
      <c r="I2149" s="443"/>
    </row>
    <row r="2150" spans="1:9" x14ac:dyDescent="0.2">
      <c r="A2150" s="443"/>
      <c r="B2150" s="443"/>
      <c r="C2150" s="443"/>
      <c r="D2150" s="443"/>
      <c r="E2150" s="443"/>
      <c r="F2150" s="443"/>
      <c r="G2150" s="443"/>
      <c r="H2150" s="443"/>
      <c r="I2150" s="443"/>
    </row>
    <row r="2151" spans="1:9" x14ac:dyDescent="0.2">
      <c r="A2151" s="443"/>
      <c r="B2151" s="443"/>
      <c r="C2151" s="443"/>
      <c r="D2151" s="443"/>
      <c r="E2151" s="443"/>
      <c r="F2151" s="443"/>
      <c r="G2151" s="443"/>
      <c r="H2151" s="443"/>
      <c r="I2151" s="443"/>
    </row>
    <row r="2152" spans="1:9" x14ac:dyDescent="0.2">
      <c r="A2152" s="443"/>
      <c r="B2152" s="443"/>
      <c r="C2152" s="443"/>
      <c r="D2152" s="443"/>
      <c r="E2152" s="443"/>
      <c r="F2152" s="443"/>
      <c r="G2152" s="443"/>
      <c r="H2152" s="443"/>
      <c r="I2152" s="443"/>
    </row>
    <row r="2153" spans="1:9" x14ac:dyDescent="0.2">
      <c r="A2153" s="443"/>
      <c r="B2153" s="443"/>
      <c r="C2153" s="443"/>
      <c r="D2153" s="443"/>
      <c r="E2153" s="443"/>
      <c r="F2153" s="443"/>
      <c r="G2153" s="443"/>
      <c r="H2153" s="443"/>
      <c r="I2153" s="443"/>
    </row>
    <row r="2154" spans="1:9" x14ac:dyDescent="0.2">
      <c r="A2154" s="443"/>
      <c r="B2154" s="443"/>
      <c r="C2154" s="443"/>
      <c r="D2154" s="443"/>
      <c r="E2154" s="443"/>
      <c r="F2154" s="443"/>
      <c r="G2154" s="443"/>
      <c r="H2154" s="443"/>
      <c r="I2154" s="443"/>
    </row>
    <row r="2155" spans="1:9" x14ac:dyDescent="0.2">
      <c r="A2155" s="443"/>
      <c r="B2155" s="443"/>
      <c r="C2155" s="443"/>
      <c r="D2155" s="443"/>
      <c r="E2155" s="443"/>
      <c r="F2155" s="443"/>
      <c r="G2155" s="443"/>
      <c r="H2155" s="443"/>
      <c r="I2155" s="443"/>
    </row>
    <row r="2156" spans="1:9" x14ac:dyDescent="0.2">
      <c r="A2156" s="443"/>
      <c r="B2156" s="443"/>
      <c r="C2156" s="443"/>
      <c r="D2156" s="443"/>
      <c r="E2156" s="443"/>
      <c r="F2156" s="443"/>
      <c r="G2156" s="443"/>
      <c r="H2156" s="443"/>
      <c r="I2156" s="443"/>
    </row>
    <row r="2157" spans="1:9" x14ac:dyDescent="0.2">
      <c r="A2157" s="443"/>
      <c r="B2157" s="443"/>
      <c r="C2157" s="443"/>
      <c r="D2157" s="443"/>
      <c r="E2157" s="443"/>
      <c r="F2157" s="443"/>
      <c r="G2157" s="443"/>
      <c r="H2157" s="443"/>
      <c r="I2157" s="443"/>
    </row>
    <row r="2158" spans="1:9" x14ac:dyDescent="0.2">
      <c r="A2158" s="443"/>
      <c r="B2158" s="443"/>
      <c r="C2158" s="443"/>
      <c r="D2158" s="443"/>
      <c r="E2158" s="443"/>
      <c r="F2158" s="443"/>
      <c r="G2158" s="443"/>
      <c r="H2158" s="443"/>
      <c r="I2158" s="443"/>
    </row>
    <row r="2159" spans="1:9" x14ac:dyDescent="0.2">
      <c r="A2159" s="443"/>
      <c r="B2159" s="443"/>
      <c r="C2159" s="443"/>
      <c r="D2159" s="443"/>
      <c r="E2159" s="443"/>
      <c r="F2159" s="443"/>
      <c r="G2159" s="443"/>
      <c r="H2159" s="443"/>
      <c r="I2159" s="443"/>
    </row>
    <row r="2160" spans="1:9" x14ac:dyDescent="0.2">
      <c r="A2160" s="443"/>
      <c r="B2160" s="443"/>
      <c r="C2160" s="443"/>
      <c r="D2160" s="443"/>
      <c r="E2160" s="443"/>
      <c r="F2160" s="443"/>
      <c r="G2160" s="443"/>
      <c r="H2160" s="443"/>
      <c r="I2160" s="443"/>
    </row>
    <row r="2161" spans="1:9" x14ac:dyDescent="0.2">
      <c r="A2161" s="443"/>
      <c r="B2161" s="443"/>
      <c r="C2161" s="443"/>
      <c r="D2161" s="443"/>
      <c r="E2161" s="443"/>
      <c r="F2161" s="443"/>
      <c r="G2161" s="443"/>
      <c r="H2161" s="443"/>
      <c r="I2161" s="443"/>
    </row>
    <row r="2162" spans="1:9" x14ac:dyDescent="0.2">
      <c r="A2162" s="443"/>
      <c r="B2162" s="443"/>
      <c r="C2162" s="443"/>
      <c r="D2162" s="443"/>
      <c r="E2162" s="443"/>
      <c r="F2162" s="443"/>
      <c r="G2162" s="443"/>
      <c r="H2162" s="443"/>
      <c r="I2162" s="443"/>
    </row>
    <row r="2163" spans="1:9" x14ac:dyDescent="0.2">
      <c r="A2163" s="443"/>
      <c r="B2163" s="443"/>
      <c r="C2163" s="443"/>
      <c r="D2163" s="443"/>
      <c r="E2163" s="443"/>
      <c r="F2163" s="443"/>
      <c r="G2163" s="443"/>
      <c r="H2163" s="443"/>
      <c r="I2163" s="443"/>
    </row>
    <row r="2164" spans="1:9" x14ac:dyDescent="0.2">
      <c r="A2164" s="443"/>
      <c r="B2164" s="443"/>
      <c r="C2164" s="443"/>
      <c r="D2164" s="443"/>
      <c r="E2164" s="443"/>
      <c r="F2164" s="443"/>
      <c r="G2164" s="443"/>
      <c r="H2164" s="443"/>
      <c r="I2164" s="443"/>
    </row>
    <row r="2165" spans="1:9" x14ac:dyDescent="0.2">
      <c r="A2165" s="443"/>
      <c r="B2165" s="443"/>
      <c r="C2165" s="443"/>
      <c r="D2165" s="443"/>
      <c r="E2165" s="443"/>
      <c r="F2165" s="443"/>
      <c r="G2165" s="443"/>
      <c r="H2165" s="443"/>
      <c r="I2165" s="443"/>
    </row>
    <row r="2166" spans="1:9" x14ac:dyDescent="0.2">
      <c r="A2166" s="443"/>
      <c r="B2166" s="443"/>
      <c r="C2166" s="443"/>
      <c r="D2166" s="443"/>
      <c r="E2166" s="443"/>
      <c r="F2166" s="443"/>
      <c r="G2166" s="443"/>
      <c r="H2166" s="443"/>
      <c r="I2166" s="443"/>
    </row>
    <row r="2167" spans="1:9" x14ac:dyDescent="0.2">
      <c r="A2167" s="443"/>
      <c r="B2167" s="443"/>
      <c r="C2167" s="443"/>
      <c r="D2167" s="443"/>
      <c r="E2167" s="443"/>
      <c r="F2167" s="443"/>
      <c r="G2167" s="443"/>
      <c r="H2167" s="443"/>
      <c r="I2167" s="443"/>
    </row>
    <row r="2168" spans="1:9" x14ac:dyDescent="0.2">
      <c r="A2168" s="443"/>
      <c r="B2168" s="443"/>
      <c r="C2168" s="443"/>
      <c r="D2168" s="443"/>
      <c r="E2168" s="443"/>
      <c r="F2168" s="443"/>
      <c r="G2168" s="443"/>
      <c r="H2168" s="443"/>
      <c r="I2168" s="443"/>
    </row>
    <row r="2169" spans="1:9" x14ac:dyDescent="0.2">
      <c r="A2169" s="443"/>
      <c r="B2169" s="443"/>
      <c r="C2169" s="443"/>
      <c r="D2169" s="443"/>
      <c r="E2169" s="443"/>
      <c r="F2169" s="443"/>
      <c r="G2169" s="443"/>
      <c r="H2169" s="443"/>
      <c r="I2169" s="443"/>
    </row>
    <row r="2170" spans="1:9" x14ac:dyDescent="0.2">
      <c r="A2170" s="443"/>
      <c r="B2170" s="443"/>
      <c r="C2170" s="443"/>
      <c r="D2170" s="443"/>
      <c r="E2170" s="443"/>
      <c r="F2170" s="443"/>
      <c r="G2170" s="443"/>
      <c r="H2170" s="443"/>
      <c r="I2170" s="443"/>
    </row>
    <row r="2171" spans="1:9" x14ac:dyDescent="0.2">
      <c r="A2171" s="443"/>
      <c r="B2171" s="443"/>
      <c r="C2171" s="443"/>
      <c r="D2171" s="443"/>
      <c r="E2171" s="443"/>
      <c r="F2171" s="443"/>
      <c r="G2171" s="443"/>
      <c r="H2171" s="443"/>
      <c r="I2171" s="443"/>
    </row>
    <row r="2172" spans="1:9" x14ac:dyDescent="0.2">
      <c r="A2172" s="443"/>
      <c r="B2172" s="443"/>
      <c r="C2172" s="443"/>
      <c r="D2172" s="443"/>
      <c r="E2172" s="443"/>
      <c r="F2172" s="443"/>
      <c r="G2172" s="443"/>
      <c r="H2172" s="443"/>
      <c r="I2172" s="443"/>
    </row>
    <row r="2173" spans="1:9" x14ac:dyDescent="0.2">
      <c r="A2173" s="443"/>
      <c r="B2173" s="443"/>
      <c r="C2173" s="443"/>
      <c r="D2173" s="443"/>
      <c r="E2173" s="443"/>
      <c r="F2173" s="443"/>
      <c r="G2173" s="443"/>
      <c r="H2173" s="443"/>
      <c r="I2173" s="443"/>
    </row>
    <row r="2174" spans="1:9" x14ac:dyDescent="0.2">
      <c r="A2174" s="443"/>
      <c r="B2174" s="443"/>
      <c r="C2174" s="443"/>
      <c r="D2174" s="443"/>
      <c r="E2174" s="443"/>
      <c r="F2174" s="443"/>
      <c r="G2174" s="443"/>
      <c r="H2174" s="443"/>
      <c r="I2174" s="443"/>
    </row>
    <row r="2175" spans="1:9" x14ac:dyDescent="0.2">
      <c r="A2175" s="443"/>
      <c r="B2175" s="443"/>
      <c r="C2175" s="443"/>
      <c r="D2175" s="443"/>
      <c r="E2175" s="443"/>
      <c r="F2175" s="443"/>
      <c r="G2175" s="443"/>
      <c r="H2175" s="443"/>
      <c r="I2175" s="443"/>
    </row>
    <row r="2176" spans="1:9" x14ac:dyDescent="0.2">
      <c r="A2176" s="443"/>
      <c r="B2176" s="443"/>
      <c r="C2176" s="443"/>
      <c r="D2176" s="443"/>
      <c r="E2176" s="443"/>
      <c r="F2176" s="443"/>
      <c r="G2176" s="443"/>
      <c r="H2176" s="443"/>
      <c r="I2176" s="443"/>
    </row>
    <row r="2177" spans="1:9" x14ac:dyDescent="0.2">
      <c r="A2177" s="443"/>
      <c r="B2177" s="443"/>
      <c r="C2177" s="443"/>
      <c r="D2177" s="443"/>
      <c r="E2177" s="443"/>
      <c r="F2177" s="443"/>
      <c r="G2177" s="443"/>
      <c r="H2177" s="443"/>
      <c r="I2177" s="443"/>
    </row>
    <row r="2178" spans="1:9" x14ac:dyDescent="0.2">
      <c r="A2178" s="443"/>
      <c r="B2178" s="443"/>
      <c r="C2178" s="443"/>
      <c r="D2178" s="443"/>
      <c r="E2178" s="443"/>
      <c r="F2178" s="443"/>
      <c r="G2178" s="443"/>
      <c r="H2178" s="443"/>
      <c r="I2178" s="443"/>
    </row>
    <row r="2179" spans="1:9" x14ac:dyDescent="0.2">
      <c r="A2179" s="443"/>
      <c r="B2179" s="443"/>
      <c r="C2179" s="443"/>
      <c r="D2179" s="443"/>
      <c r="E2179" s="443"/>
      <c r="F2179" s="443"/>
      <c r="G2179" s="443"/>
      <c r="H2179" s="443"/>
      <c r="I2179" s="443"/>
    </row>
    <row r="2180" spans="1:9" x14ac:dyDescent="0.2">
      <c r="A2180" s="443"/>
      <c r="B2180" s="443"/>
      <c r="C2180" s="443"/>
      <c r="D2180" s="443"/>
      <c r="E2180" s="443"/>
      <c r="F2180" s="443"/>
      <c r="G2180" s="443"/>
      <c r="H2180" s="443"/>
      <c r="I2180" s="443"/>
    </row>
    <row r="2181" spans="1:9" x14ac:dyDescent="0.2">
      <c r="A2181" s="443"/>
      <c r="B2181" s="443"/>
      <c r="C2181" s="443"/>
      <c r="D2181" s="443"/>
      <c r="E2181" s="443"/>
      <c r="F2181" s="443"/>
      <c r="G2181" s="443"/>
      <c r="H2181" s="443"/>
      <c r="I2181" s="443"/>
    </row>
    <row r="2182" spans="1:9" x14ac:dyDescent="0.2">
      <c r="A2182" s="443"/>
      <c r="B2182" s="443"/>
      <c r="C2182" s="443"/>
      <c r="D2182" s="443"/>
      <c r="E2182" s="443"/>
      <c r="F2182" s="443"/>
      <c r="G2182" s="443"/>
      <c r="H2182" s="443"/>
      <c r="I2182" s="443"/>
    </row>
    <row r="2183" spans="1:9" x14ac:dyDescent="0.2">
      <c r="A2183" s="443"/>
      <c r="B2183" s="443"/>
      <c r="C2183" s="443"/>
      <c r="D2183" s="443"/>
      <c r="E2183" s="443"/>
      <c r="F2183" s="443"/>
      <c r="G2183" s="443"/>
      <c r="H2183" s="443"/>
      <c r="I2183" s="443"/>
    </row>
    <row r="2184" spans="1:9" x14ac:dyDescent="0.2">
      <c r="A2184" s="443"/>
      <c r="B2184" s="443"/>
      <c r="C2184" s="443"/>
      <c r="D2184" s="443"/>
      <c r="E2184" s="443"/>
      <c r="F2184" s="443"/>
      <c r="G2184" s="443"/>
      <c r="H2184" s="443"/>
      <c r="I2184" s="443"/>
    </row>
    <row r="2185" spans="1:9" x14ac:dyDescent="0.2">
      <c r="A2185" s="443"/>
      <c r="B2185" s="443"/>
      <c r="C2185" s="443"/>
      <c r="D2185" s="443"/>
      <c r="E2185" s="443"/>
      <c r="F2185" s="443"/>
      <c r="G2185" s="443"/>
      <c r="H2185" s="443"/>
      <c r="I2185" s="443"/>
    </row>
    <row r="2186" spans="1:9" x14ac:dyDescent="0.2">
      <c r="A2186" s="443"/>
      <c r="B2186" s="443"/>
      <c r="C2186" s="443"/>
      <c r="D2186" s="443"/>
      <c r="E2186" s="443"/>
      <c r="F2186" s="443"/>
      <c r="G2186" s="443"/>
      <c r="H2186" s="443"/>
      <c r="I2186" s="443"/>
    </row>
    <row r="2187" spans="1:9" x14ac:dyDescent="0.2">
      <c r="A2187" s="443"/>
      <c r="B2187" s="443"/>
      <c r="C2187" s="443"/>
      <c r="D2187" s="443"/>
      <c r="E2187" s="443"/>
      <c r="F2187" s="443"/>
      <c r="G2187" s="443"/>
      <c r="H2187" s="443"/>
      <c r="I2187" s="443"/>
    </row>
    <row r="2188" spans="1:9" x14ac:dyDescent="0.2">
      <c r="A2188" s="443"/>
      <c r="B2188" s="443"/>
      <c r="C2188" s="443"/>
      <c r="D2188" s="443"/>
      <c r="E2188" s="443"/>
      <c r="F2188" s="443"/>
      <c r="G2188" s="443"/>
      <c r="H2188" s="443"/>
      <c r="I2188" s="443"/>
    </row>
    <row r="2189" spans="1:9" x14ac:dyDescent="0.2">
      <c r="A2189" s="443"/>
      <c r="B2189" s="443"/>
      <c r="C2189" s="443"/>
      <c r="D2189" s="443"/>
      <c r="E2189" s="443"/>
      <c r="F2189" s="443"/>
      <c r="G2189" s="443"/>
      <c r="H2189" s="443"/>
      <c r="I2189" s="443"/>
    </row>
    <row r="2190" spans="1:9" x14ac:dyDescent="0.2">
      <c r="A2190" s="443"/>
      <c r="B2190" s="443"/>
      <c r="C2190" s="443"/>
      <c r="D2190" s="443"/>
      <c r="E2190" s="443"/>
      <c r="F2190" s="443"/>
      <c r="G2190" s="443"/>
      <c r="H2190" s="443"/>
      <c r="I2190" s="443"/>
    </row>
    <row r="2191" spans="1:9" x14ac:dyDescent="0.2">
      <c r="A2191" s="443"/>
      <c r="B2191" s="443"/>
      <c r="C2191" s="443"/>
      <c r="D2191" s="443"/>
      <c r="E2191" s="443"/>
      <c r="F2191" s="443"/>
      <c r="G2191" s="443"/>
      <c r="H2191" s="443"/>
      <c r="I2191" s="443"/>
    </row>
    <row r="2192" spans="1:9" x14ac:dyDescent="0.2">
      <c r="A2192" s="443"/>
      <c r="B2192" s="443"/>
      <c r="C2192" s="443"/>
      <c r="D2192" s="443"/>
      <c r="E2192" s="443"/>
      <c r="F2192" s="443"/>
      <c r="G2192" s="443"/>
      <c r="H2192" s="443"/>
      <c r="I2192" s="443"/>
    </row>
    <row r="2193" spans="1:9" x14ac:dyDescent="0.2">
      <c r="A2193" s="443"/>
      <c r="B2193" s="443"/>
      <c r="C2193" s="443"/>
      <c r="D2193" s="443"/>
      <c r="E2193" s="443"/>
      <c r="F2193" s="443"/>
      <c r="G2193" s="443"/>
      <c r="H2193" s="443"/>
      <c r="I2193" s="443"/>
    </row>
    <row r="2194" spans="1:9" x14ac:dyDescent="0.2">
      <c r="A2194" s="443"/>
      <c r="B2194" s="443"/>
      <c r="C2194" s="443"/>
      <c r="D2194" s="443"/>
      <c r="E2194" s="443"/>
      <c r="F2194" s="443"/>
      <c r="G2194" s="443"/>
      <c r="H2194" s="443"/>
      <c r="I2194" s="443"/>
    </row>
    <row r="2195" spans="1:9" x14ac:dyDescent="0.2">
      <c r="A2195" s="443"/>
      <c r="B2195" s="443"/>
      <c r="C2195" s="443"/>
      <c r="D2195" s="443"/>
      <c r="E2195" s="443"/>
      <c r="F2195" s="443"/>
      <c r="G2195" s="443"/>
      <c r="H2195" s="443"/>
      <c r="I2195" s="443"/>
    </row>
    <row r="2196" spans="1:9" x14ac:dyDescent="0.2">
      <c r="A2196" s="443"/>
      <c r="B2196" s="443"/>
      <c r="C2196" s="443"/>
      <c r="D2196" s="443"/>
      <c r="E2196" s="443"/>
      <c r="F2196" s="443"/>
      <c r="G2196" s="443"/>
      <c r="H2196" s="443"/>
      <c r="I2196" s="443"/>
    </row>
    <row r="2197" spans="1:9" x14ac:dyDescent="0.2">
      <c r="A2197" s="443"/>
      <c r="B2197" s="443"/>
      <c r="C2197" s="443"/>
      <c r="D2197" s="443"/>
      <c r="E2197" s="443"/>
      <c r="F2197" s="443"/>
      <c r="G2197" s="443"/>
      <c r="H2197" s="443"/>
      <c r="I2197" s="443"/>
    </row>
    <row r="2198" spans="1:9" x14ac:dyDescent="0.2">
      <c r="A2198" s="443"/>
      <c r="B2198" s="443"/>
      <c r="C2198" s="443"/>
      <c r="D2198" s="443"/>
      <c r="E2198" s="443"/>
      <c r="F2198" s="443"/>
      <c r="G2198" s="443"/>
      <c r="H2198" s="443"/>
      <c r="I2198" s="443"/>
    </row>
    <row r="2199" spans="1:9" x14ac:dyDescent="0.2">
      <c r="A2199" s="443"/>
      <c r="B2199" s="443"/>
      <c r="C2199" s="443"/>
      <c r="D2199" s="443"/>
      <c r="E2199" s="443"/>
      <c r="F2199" s="443"/>
      <c r="G2199" s="443"/>
      <c r="H2199" s="443"/>
      <c r="I2199" s="443"/>
    </row>
    <row r="2200" spans="1:9" x14ac:dyDescent="0.2">
      <c r="A2200" s="443"/>
      <c r="B2200" s="443"/>
      <c r="C2200" s="443"/>
      <c r="D2200" s="443"/>
      <c r="E2200" s="443"/>
      <c r="F2200" s="443"/>
      <c r="G2200" s="443"/>
      <c r="H2200" s="443"/>
      <c r="I2200" s="443"/>
    </row>
    <row r="2201" spans="1:9" x14ac:dyDescent="0.2">
      <c r="A2201" s="443"/>
      <c r="B2201" s="443"/>
      <c r="C2201" s="443"/>
      <c r="D2201" s="443"/>
      <c r="E2201" s="443"/>
      <c r="F2201" s="443"/>
      <c r="G2201" s="443"/>
      <c r="H2201" s="443"/>
      <c r="I2201" s="443"/>
    </row>
    <row r="2202" spans="1:9" x14ac:dyDescent="0.2">
      <c r="A2202" s="443"/>
      <c r="B2202" s="443"/>
      <c r="C2202" s="443"/>
      <c r="D2202" s="443"/>
      <c r="E2202" s="443"/>
      <c r="F2202" s="443"/>
      <c r="G2202" s="443"/>
      <c r="H2202" s="443"/>
      <c r="I2202" s="443"/>
    </row>
    <row r="2203" spans="1:9" x14ac:dyDescent="0.2">
      <c r="A2203" s="443"/>
      <c r="B2203" s="443"/>
      <c r="C2203" s="443"/>
      <c r="D2203" s="443"/>
      <c r="E2203" s="443"/>
      <c r="F2203" s="443"/>
      <c r="G2203" s="443"/>
      <c r="H2203" s="443"/>
      <c r="I2203" s="443"/>
    </row>
    <row r="2204" spans="1:9" x14ac:dyDescent="0.2">
      <c r="A2204" s="443"/>
      <c r="B2204" s="443"/>
      <c r="C2204" s="443"/>
      <c r="D2204" s="443"/>
      <c r="E2204" s="443"/>
      <c r="F2204" s="443"/>
      <c r="G2204" s="443"/>
      <c r="H2204" s="443"/>
      <c r="I2204" s="443"/>
    </row>
    <row r="2205" spans="1:9" x14ac:dyDescent="0.2">
      <c r="A2205" s="443"/>
      <c r="B2205" s="443"/>
      <c r="C2205" s="443"/>
      <c r="D2205" s="443"/>
      <c r="E2205" s="443"/>
      <c r="F2205" s="443"/>
      <c r="G2205" s="443"/>
      <c r="H2205" s="443"/>
      <c r="I2205" s="443"/>
    </row>
    <row r="2206" spans="1:9" x14ac:dyDescent="0.2">
      <c r="A2206" s="443"/>
      <c r="B2206" s="443"/>
      <c r="C2206" s="443"/>
      <c r="D2206" s="443"/>
      <c r="E2206" s="443"/>
      <c r="F2206" s="443"/>
      <c r="G2206" s="443"/>
      <c r="H2206" s="443"/>
      <c r="I2206" s="443"/>
    </row>
    <row r="2207" spans="1:9" x14ac:dyDescent="0.2">
      <c r="A2207" s="443"/>
      <c r="B2207" s="443"/>
      <c r="C2207" s="443"/>
      <c r="D2207" s="443"/>
      <c r="E2207" s="443"/>
      <c r="F2207" s="443"/>
      <c r="G2207" s="443"/>
      <c r="H2207" s="443"/>
      <c r="I2207" s="443"/>
    </row>
    <row r="2208" spans="1:9" x14ac:dyDescent="0.2">
      <c r="A2208" s="443"/>
      <c r="B2208" s="443"/>
      <c r="C2208" s="443"/>
      <c r="D2208" s="443"/>
      <c r="E2208" s="443"/>
      <c r="F2208" s="443"/>
      <c r="G2208" s="443"/>
      <c r="H2208" s="443"/>
      <c r="I2208" s="443"/>
    </row>
    <row r="2209" spans="1:9" x14ac:dyDescent="0.2">
      <c r="A2209" s="443"/>
      <c r="B2209" s="443"/>
      <c r="C2209" s="443"/>
      <c r="D2209" s="443"/>
      <c r="E2209" s="443"/>
      <c r="F2209" s="443"/>
      <c r="G2209" s="443"/>
      <c r="H2209" s="443"/>
      <c r="I2209" s="443"/>
    </row>
    <row r="2210" spans="1:9" x14ac:dyDescent="0.2">
      <c r="A2210" s="443"/>
      <c r="B2210" s="443"/>
      <c r="C2210" s="443"/>
      <c r="D2210" s="443"/>
      <c r="E2210" s="443"/>
      <c r="F2210" s="443"/>
      <c r="G2210" s="443"/>
      <c r="H2210" s="443"/>
      <c r="I2210" s="443"/>
    </row>
    <row r="2211" spans="1:9" x14ac:dyDescent="0.2">
      <c r="A2211" s="443"/>
      <c r="B2211" s="443"/>
      <c r="C2211" s="443"/>
      <c r="D2211" s="443"/>
      <c r="E2211" s="443"/>
      <c r="F2211" s="443"/>
      <c r="G2211" s="443"/>
      <c r="H2211" s="443"/>
      <c r="I2211" s="443"/>
    </row>
    <row r="2212" spans="1:9" x14ac:dyDescent="0.2">
      <c r="A2212" s="443"/>
      <c r="B2212" s="443"/>
      <c r="C2212" s="443"/>
      <c r="D2212" s="443"/>
      <c r="E2212" s="443"/>
      <c r="F2212" s="443"/>
      <c r="G2212" s="443"/>
      <c r="H2212" s="443"/>
      <c r="I2212" s="443"/>
    </row>
    <row r="2213" spans="1:9" x14ac:dyDescent="0.2">
      <c r="A2213" s="443"/>
      <c r="B2213" s="443"/>
      <c r="C2213" s="443"/>
      <c r="D2213" s="443"/>
      <c r="E2213" s="443"/>
      <c r="F2213" s="443"/>
      <c r="G2213" s="443"/>
      <c r="H2213" s="443"/>
      <c r="I2213" s="443"/>
    </row>
    <row r="2214" spans="1:9" x14ac:dyDescent="0.2">
      <c r="A2214" s="443"/>
      <c r="B2214" s="443"/>
      <c r="C2214" s="443"/>
      <c r="D2214" s="443"/>
      <c r="E2214" s="443"/>
      <c r="F2214" s="443"/>
      <c r="G2214" s="443"/>
      <c r="H2214" s="443"/>
      <c r="I2214" s="443"/>
    </row>
    <row r="2215" spans="1:9" x14ac:dyDescent="0.2">
      <c r="A2215" s="443"/>
      <c r="B2215" s="443"/>
      <c r="C2215" s="443"/>
      <c r="D2215" s="443"/>
      <c r="E2215" s="443"/>
      <c r="F2215" s="443"/>
      <c r="G2215" s="443"/>
      <c r="H2215" s="443"/>
      <c r="I2215" s="443"/>
    </row>
    <row r="2216" spans="1:9" x14ac:dyDescent="0.2">
      <c r="A2216" s="443"/>
      <c r="B2216" s="443"/>
      <c r="C2216" s="443"/>
      <c r="D2216" s="443"/>
      <c r="E2216" s="443"/>
      <c r="F2216" s="443"/>
      <c r="G2216" s="443"/>
      <c r="H2216" s="443"/>
      <c r="I2216" s="443"/>
    </row>
    <row r="2217" spans="1:9" x14ac:dyDescent="0.2">
      <c r="A2217" s="443"/>
      <c r="B2217" s="443"/>
      <c r="C2217" s="443"/>
      <c r="D2217" s="443"/>
      <c r="E2217" s="443"/>
      <c r="F2217" s="443"/>
      <c r="G2217" s="443"/>
      <c r="H2217" s="443"/>
      <c r="I2217" s="443"/>
    </row>
    <row r="2218" spans="1:9" x14ac:dyDescent="0.2">
      <c r="A2218" s="443"/>
      <c r="B2218" s="443"/>
      <c r="C2218" s="443"/>
      <c r="D2218" s="443"/>
      <c r="E2218" s="443"/>
      <c r="F2218" s="443"/>
      <c r="G2218" s="443"/>
      <c r="H2218" s="443"/>
      <c r="I2218" s="443"/>
    </row>
    <row r="2219" spans="1:9" x14ac:dyDescent="0.2">
      <c r="A2219" s="443"/>
      <c r="B2219" s="443"/>
      <c r="C2219" s="443"/>
      <c r="D2219" s="443"/>
      <c r="E2219" s="443"/>
      <c r="F2219" s="443"/>
      <c r="G2219" s="443"/>
      <c r="H2219" s="443"/>
      <c r="I2219" s="443"/>
    </row>
    <row r="2220" spans="1:9" x14ac:dyDescent="0.2">
      <c r="A2220" s="443"/>
      <c r="B2220" s="443"/>
      <c r="C2220" s="443"/>
      <c r="D2220" s="443"/>
      <c r="E2220" s="443"/>
      <c r="F2220" s="443"/>
      <c r="G2220" s="443"/>
      <c r="H2220" s="443"/>
      <c r="I2220" s="443"/>
    </row>
    <row r="2221" spans="1:9" x14ac:dyDescent="0.2">
      <c r="A2221" s="443"/>
      <c r="B2221" s="443"/>
      <c r="C2221" s="443"/>
      <c r="D2221" s="443"/>
      <c r="E2221" s="443"/>
      <c r="F2221" s="443"/>
      <c r="G2221" s="443"/>
      <c r="H2221" s="443"/>
      <c r="I2221" s="443"/>
    </row>
    <row r="2222" spans="1:9" x14ac:dyDescent="0.2">
      <c r="A2222" s="443"/>
      <c r="B2222" s="443"/>
      <c r="C2222" s="443"/>
      <c r="D2222" s="443"/>
      <c r="E2222" s="443"/>
      <c r="F2222" s="443"/>
      <c r="G2222" s="443"/>
      <c r="H2222" s="443"/>
      <c r="I2222" s="443"/>
    </row>
    <row r="2223" spans="1:9" x14ac:dyDescent="0.2">
      <c r="A2223" s="443"/>
      <c r="B2223" s="443"/>
      <c r="C2223" s="443"/>
      <c r="D2223" s="443"/>
      <c r="E2223" s="443"/>
      <c r="F2223" s="443"/>
      <c r="G2223" s="443"/>
      <c r="H2223" s="443"/>
      <c r="I2223" s="443"/>
    </row>
    <row r="2224" spans="1:9" x14ac:dyDescent="0.2">
      <c r="A2224" s="443"/>
      <c r="B2224" s="443"/>
      <c r="C2224" s="443"/>
      <c r="D2224" s="443"/>
      <c r="E2224" s="443"/>
      <c r="F2224" s="443"/>
      <c r="G2224" s="443"/>
      <c r="H2224" s="443"/>
      <c r="I2224" s="443"/>
    </row>
    <row r="2225" spans="1:9" x14ac:dyDescent="0.2">
      <c r="A2225" s="443"/>
      <c r="B2225" s="443"/>
      <c r="C2225" s="443"/>
      <c r="D2225" s="443"/>
      <c r="E2225" s="443"/>
      <c r="F2225" s="443"/>
      <c r="G2225" s="443"/>
      <c r="H2225" s="443"/>
      <c r="I2225" s="443"/>
    </row>
    <row r="2226" spans="1:9" x14ac:dyDescent="0.2">
      <c r="A2226" s="443"/>
      <c r="B2226" s="443"/>
      <c r="C2226" s="443"/>
      <c r="D2226" s="443"/>
      <c r="E2226" s="443"/>
      <c r="F2226" s="443"/>
      <c r="G2226" s="443"/>
      <c r="H2226" s="443"/>
      <c r="I2226" s="443"/>
    </row>
    <row r="2227" spans="1:9" x14ac:dyDescent="0.2">
      <c r="A2227" s="443"/>
      <c r="B2227" s="443"/>
      <c r="C2227" s="443"/>
      <c r="D2227" s="443"/>
      <c r="E2227" s="443"/>
      <c r="F2227" s="443"/>
      <c r="G2227" s="443"/>
      <c r="H2227" s="443"/>
      <c r="I2227" s="443"/>
    </row>
    <row r="2228" spans="1:9" x14ac:dyDescent="0.2">
      <c r="A2228" s="443"/>
      <c r="B2228" s="443"/>
      <c r="C2228" s="443"/>
      <c r="D2228" s="443"/>
      <c r="E2228" s="443"/>
      <c r="F2228" s="443"/>
      <c r="G2228" s="443"/>
      <c r="H2228" s="443"/>
      <c r="I2228" s="443"/>
    </row>
    <row r="2229" spans="1:9" x14ac:dyDescent="0.2">
      <c r="A2229" s="443"/>
      <c r="B2229" s="443"/>
      <c r="C2229" s="443"/>
      <c r="D2229" s="443"/>
      <c r="E2229" s="443"/>
      <c r="F2229" s="443"/>
      <c r="G2229" s="443"/>
      <c r="H2229" s="443"/>
      <c r="I2229" s="443"/>
    </row>
    <row r="2230" spans="1:9" x14ac:dyDescent="0.2">
      <c r="A2230" s="443"/>
      <c r="B2230" s="443"/>
      <c r="C2230" s="443"/>
      <c r="D2230" s="443"/>
      <c r="E2230" s="443"/>
      <c r="F2230" s="443"/>
      <c r="G2230" s="443"/>
      <c r="H2230" s="443"/>
      <c r="I2230" s="443"/>
    </row>
    <row r="2231" spans="1:9" x14ac:dyDescent="0.2">
      <c r="A2231" s="443"/>
      <c r="B2231" s="443"/>
      <c r="C2231" s="443"/>
      <c r="D2231" s="443"/>
      <c r="E2231" s="443"/>
      <c r="F2231" s="443"/>
      <c r="G2231" s="443"/>
      <c r="H2231" s="443"/>
      <c r="I2231" s="443"/>
    </row>
    <row r="2232" spans="1:9" x14ac:dyDescent="0.2">
      <c r="A2232" s="443"/>
      <c r="B2232" s="443"/>
      <c r="C2232" s="443"/>
      <c r="D2232" s="443"/>
      <c r="E2232" s="443"/>
      <c r="F2232" s="443"/>
      <c r="G2232" s="443"/>
      <c r="H2232" s="443"/>
      <c r="I2232" s="443"/>
    </row>
    <row r="2233" spans="1:9" x14ac:dyDescent="0.2">
      <c r="A2233" s="443"/>
      <c r="B2233" s="443"/>
      <c r="C2233" s="443"/>
      <c r="D2233" s="443"/>
      <c r="E2233" s="443"/>
      <c r="F2233" s="443"/>
      <c r="G2233" s="443"/>
      <c r="H2233" s="443"/>
      <c r="I2233" s="443"/>
    </row>
    <row r="2234" spans="1:9" x14ac:dyDescent="0.2">
      <c r="A2234" s="443"/>
      <c r="B2234" s="443"/>
      <c r="C2234" s="443"/>
      <c r="D2234" s="443"/>
      <c r="E2234" s="443"/>
      <c r="F2234" s="443"/>
      <c r="G2234" s="443"/>
      <c r="H2234" s="443"/>
      <c r="I2234" s="443"/>
    </row>
    <row r="2235" spans="1:9" x14ac:dyDescent="0.2">
      <c r="A2235" s="443"/>
      <c r="B2235" s="443"/>
      <c r="C2235" s="443"/>
      <c r="D2235" s="443"/>
      <c r="E2235" s="443"/>
      <c r="F2235" s="443"/>
      <c r="G2235" s="443"/>
      <c r="H2235" s="443"/>
      <c r="I2235" s="443"/>
    </row>
    <row r="2236" spans="1:9" x14ac:dyDescent="0.2">
      <c r="A2236" s="443"/>
      <c r="B2236" s="443"/>
      <c r="C2236" s="443"/>
      <c r="D2236" s="443"/>
      <c r="E2236" s="443"/>
      <c r="F2236" s="443"/>
      <c r="G2236" s="443"/>
      <c r="H2236" s="443"/>
      <c r="I2236" s="443"/>
    </row>
    <row r="2237" spans="1:9" x14ac:dyDescent="0.2">
      <c r="A2237" s="443"/>
      <c r="B2237" s="443"/>
      <c r="C2237" s="443"/>
      <c r="D2237" s="443"/>
      <c r="E2237" s="443"/>
      <c r="F2237" s="443"/>
      <c r="G2237" s="443"/>
      <c r="H2237" s="443"/>
      <c r="I2237" s="443"/>
    </row>
    <row r="2238" spans="1:9" x14ac:dyDescent="0.2">
      <c r="A2238" s="443"/>
      <c r="B2238" s="443"/>
      <c r="C2238" s="443"/>
      <c r="D2238" s="443"/>
      <c r="E2238" s="443"/>
      <c r="F2238" s="443"/>
      <c r="G2238" s="443"/>
      <c r="H2238" s="443"/>
      <c r="I2238" s="443"/>
    </row>
    <row r="2239" spans="1:9" x14ac:dyDescent="0.2">
      <c r="A2239" s="443"/>
      <c r="B2239" s="443"/>
      <c r="C2239" s="443"/>
      <c r="D2239" s="443"/>
      <c r="E2239" s="443"/>
      <c r="F2239" s="443"/>
      <c r="G2239" s="443"/>
      <c r="H2239" s="443"/>
      <c r="I2239" s="443"/>
    </row>
    <row r="2240" spans="1:9" x14ac:dyDescent="0.2">
      <c r="A2240" s="443"/>
      <c r="B2240" s="443"/>
      <c r="C2240" s="443"/>
      <c r="D2240" s="443"/>
      <c r="E2240" s="443"/>
      <c r="F2240" s="443"/>
      <c r="G2240" s="443"/>
      <c r="H2240" s="443"/>
      <c r="I2240" s="443"/>
    </row>
    <row r="2241" spans="1:9" x14ac:dyDescent="0.2">
      <c r="A2241" s="443"/>
      <c r="B2241" s="443"/>
      <c r="C2241" s="443"/>
      <c r="D2241" s="443"/>
      <c r="E2241" s="443"/>
      <c r="F2241" s="443"/>
      <c r="G2241" s="443"/>
      <c r="H2241" s="443"/>
      <c r="I2241" s="443"/>
    </row>
    <row r="2242" spans="1:9" x14ac:dyDescent="0.2">
      <c r="A2242" s="443"/>
      <c r="B2242" s="443"/>
      <c r="C2242" s="443"/>
      <c r="D2242" s="443"/>
      <c r="E2242" s="443"/>
      <c r="F2242" s="443"/>
      <c r="G2242" s="443"/>
      <c r="H2242" s="443"/>
      <c r="I2242" s="443"/>
    </row>
    <row r="2243" spans="1:9" x14ac:dyDescent="0.2">
      <c r="A2243" s="443"/>
      <c r="B2243" s="443"/>
      <c r="C2243" s="443"/>
      <c r="D2243" s="443"/>
      <c r="E2243" s="443"/>
      <c r="F2243" s="443"/>
      <c r="G2243" s="443"/>
      <c r="H2243" s="443"/>
      <c r="I2243" s="443"/>
    </row>
    <row r="2244" spans="1:9" x14ac:dyDescent="0.2">
      <c r="A2244" s="443"/>
      <c r="B2244" s="443"/>
      <c r="C2244" s="443"/>
      <c r="D2244" s="443"/>
      <c r="E2244" s="443"/>
      <c r="F2244" s="443"/>
      <c r="G2244" s="443"/>
      <c r="H2244" s="443"/>
      <c r="I2244" s="443"/>
    </row>
    <row r="2245" spans="1:9" x14ac:dyDescent="0.2">
      <c r="A2245" s="443"/>
      <c r="B2245" s="443"/>
      <c r="C2245" s="443"/>
      <c r="D2245" s="443"/>
      <c r="E2245" s="443"/>
      <c r="F2245" s="443"/>
      <c r="G2245" s="443"/>
      <c r="H2245" s="443"/>
      <c r="I2245" s="443"/>
    </row>
    <row r="2246" spans="1:9" x14ac:dyDescent="0.2">
      <c r="A2246" s="443"/>
      <c r="B2246" s="443"/>
      <c r="C2246" s="443"/>
      <c r="D2246" s="443"/>
      <c r="E2246" s="443"/>
      <c r="F2246" s="443"/>
      <c r="G2246" s="443"/>
      <c r="H2246" s="443"/>
      <c r="I2246" s="443"/>
    </row>
    <row r="2247" spans="1:9" x14ac:dyDescent="0.2">
      <c r="A2247" s="443"/>
      <c r="B2247" s="443"/>
      <c r="C2247" s="443"/>
      <c r="D2247" s="443"/>
      <c r="E2247" s="443"/>
      <c r="F2247" s="443"/>
      <c r="G2247" s="443"/>
      <c r="H2247" s="443"/>
      <c r="I2247" s="443"/>
    </row>
    <row r="2248" spans="1:9" x14ac:dyDescent="0.2">
      <c r="A2248" s="443"/>
      <c r="B2248" s="443"/>
      <c r="C2248" s="443"/>
      <c r="D2248" s="443"/>
      <c r="E2248" s="443"/>
      <c r="F2248" s="443"/>
      <c r="G2248" s="443"/>
      <c r="H2248" s="443"/>
      <c r="I2248" s="443"/>
    </row>
    <row r="2249" spans="1:9" x14ac:dyDescent="0.2">
      <c r="A2249" s="443"/>
      <c r="B2249" s="443"/>
      <c r="C2249" s="443"/>
      <c r="D2249" s="443"/>
      <c r="E2249" s="443"/>
      <c r="F2249" s="443"/>
      <c r="G2249" s="443"/>
      <c r="H2249" s="443"/>
      <c r="I2249" s="443"/>
    </row>
    <row r="2250" spans="1:9" x14ac:dyDescent="0.2">
      <c r="A2250" s="443"/>
      <c r="B2250" s="443"/>
      <c r="C2250" s="443"/>
      <c r="D2250" s="443"/>
      <c r="E2250" s="443"/>
      <c r="F2250" s="443"/>
      <c r="G2250" s="443"/>
      <c r="H2250" s="443"/>
      <c r="I2250" s="443"/>
    </row>
    <row r="2251" spans="1:9" x14ac:dyDescent="0.2">
      <c r="A2251" s="443"/>
      <c r="B2251" s="443"/>
      <c r="C2251" s="443"/>
      <c r="D2251" s="443"/>
      <c r="E2251" s="443"/>
      <c r="F2251" s="443"/>
      <c r="G2251" s="443"/>
      <c r="H2251" s="443"/>
      <c r="I2251" s="443"/>
    </row>
    <row r="2252" spans="1:9" x14ac:dyDescent="0.2">
      <c r="A2252" s="443"/>
      <c r="B2252" s="443"/>
      <c r="C2252" s="443"/>
      <c r="D2252" s="443"/>
      <c r="E2252" s="443"/>
      <c r="F2252" s="443"/>
      <c r="G2252" s="443"/>
      <c r="H2252" s="443"/>
      <c r="I2252" s="443"/>
    </row>
    <row r="2253" spans="1:9" x14ac:dyDescent="0.2">
      <c r="A2253" s="443"/>
      <c r="B2253" s="443"/>
      <c r="C2253" s="443"/>
      <c r="D2253" s="443"/>
      <c r="E2253" s="443"/>
      <c r="F2253" s="443"/>
      <c r="G2253" s="443"/>
      <c r="H2253" s="443"/>
      <c r="I2253" s="443"/>
    </row>
    <row r="2254" spans="1:9" x14ac:dyDescent="0.2">
      <c r="A2254" s="443"/>
      <c r="B2254" s="443"/>
      <c r="C2254" s="443"/>
      <c r="D2254" s="443"/>
      <c r="E2254" s="443"/>
      <c r="F2254" s="443"/>
      <c r="G2254" s="443"/>
      <c r="H2254" s="443"/>
      <c r="I2254" s="443"/>
    </row>
    <row r="2255" spans="1:9" x14ac:dyDescent="0.2">
      <c r="A2255" s="443"/>
      <c r="B2255" s="443"/>
      <c r="C2255" s="443"/>
      <c r="D2255" s="443"/>
      <c r="E2255" s="443"/>
      <c r="F2255" s="443"/>
      <c r="G2255" s="443"/>
      <c r="H2255" s="443"/>
      <c r="I2255" s="443"/>
    </row>
    <row r="2256" spans="1:9" x14ac:dyDescent="0.2">
      <c r="A2256" s="443"/>
      <c r="B2256" s="443"/>
      <c r="C2256" s="443"/>
      <c r="D2256" s="443"/>
      <c r="E2256" s="443"/>
      <c r="F2256" s="443"/>
      <c r="G2256" s="443"/>
      <c r="H2256" s="443"/>
      <c r="I2256" s="443"/>
    </row>
    <row r="2257" spans="1:9" x14ac:dyDescent="0.2">
      <c r="A2257" s="443"/>
      <c r="B2257" s="443"/>
      <c r="C2257" s="443"/>
      <c r="D2257" s="443"/>
      <c r="E2257" s="443"/>
      <c r="F2257" s="443"/>
      <c r="G2257" s="443"/>
      <c r="H2257" s="443"/>
      <c r="I2257" s="443"/>
    </row>
    <row r="2258" spans="1:9" x14ac:dyDescent="0.2">
      <c r="A2258" s="443"/>
      <c r="B2258" s="443"/>
      <c r="C2258" s="443"/>
      <c r="D2258" s="443"/>
      <c r="E2258" s="443"/>
      <c r="F2258" s="443"/>
      <c r="G2258" s="443"/>
      <c r="H2258" s="443"/>
      <c r="I2258" s="443"/>
    </row>
    <row r="2259" spans="1:9" x14ac:dyDescent="0.2">
      <c r="A2259" s="443"/>
      <c r="B2259" s="443"/>
      <c r="C2259" s="443"/>
      <c r="D2259" s="443"/>
      <c r="E2259" s="443"/>
      <c r="F2259" s="443"/>
      <c r="G2259" s="443"/>
      <c r="H2259" s="443"/>
      <c r="I2259" s="443"/>
    </row>
    <row r="2260" spans="1:9" x14ac:dyDescent="0.2">
      <c r="A2260" s="443"/>
      <c r="B2260" s="443"/>
      <c r="C2260" s="443"/>
      <c r="D2260" s="443"/>
      <c r="E2260" s="443"/>
      <c r="F2260" s="443"/>
      <c r="G2260" s="443"/>
      <c r="H2260" s="443"/>
      <c r="I2260" s="443"/>
    </row>
    <row r="2261" spans="1:9" x14ac:dyDescent="0.2">
      <c r="A2261" s="443"/>
      <c r="B2261" s="443"/>
      <c r="C2261" s="443"/>
      <c r="D2261" s="443"/>
      <c r="E2261" s="443"/>
      <c r="F2261" s="443"/>
      <c r="G2261" s="443"/>
      <c r="H2261" s="443"/>
      <c r="I2261" s="443"/>
    </row>
    <row r="2262" spans="1:9" x14ac:dyDescent="0.2">
      <c r="A2262" s="443"/>
      <c r="B2262" s="443"/>
      <c r="C2262" s="443"/>
      <c r="D2262" s="443"/>
      <c r="E2262" s="443"/>
      <c r="F2262" s="443"/>
      <c r="G2262" s="443"/>
      <c r="H2262" s="443"/>
      <c r="I2262" s="443"/>
    </row>
    <row r="2263" spans="1:9" x14ac:dyDescent="0.2">
      <c r="A2263" s="443"/>
      <c r="B2263" s="443"/>
      <c r="C2263" s="443"/>
      <c r="D2263" s="443"/>
      <c r="E2263" s="443"/>
      <c r="F2263" s="443"/>
      <c r="G2263" s="443"/>
      <c r="H2263" s="443"/>
      <c r="I2263" s="443"/>
    </row>
    <row r="2264" spans="1:9" x14ac:dyDescent="0.2">
      <c r="A2264" s="443"/>
      <c r="B2264" s="443"/>
      <c r="C2264" s="443"/>
      <c r="D2264" s="443"/>
      <c r="E2264" s="443"/>
      <c r="F2264" s="443"/>
      <c r="G2264" s="443"/>
      <c r="H2264" s="443"/>
      <c r="I2264" s="443"/>
    </row>
    <row r="2265" spans="1:9" x14ac:dyDescent="0.2">
      <c r="A2265" s="443"/>
      <c r="B2265" s="443"/>
      <c r="C2265" s="443"/>
      <c r="D2265" s="443"/>
      <c r="E2265" s="443"/>
      <c r="F2265" s="443"/>
      <c r="G2265" s="443"/>
      <c r="H2265" s="443"/>
      <c r="I2265" s="443"/>
    </row>
    <row r="2266" spans="1:9" x14ac:dyDescent="0.2">
      <c r="A2266" s="443"/>
      <c r="B2266" s="443"/>
      <c r="C2266" s="443"/>
      <c r="D2266" s="443"/>
      <c r="E2266" s="443"/>
      <c r="F2266" s="443"/>
      <c r="G2266" s="443"/>
      <c r="H2266" s="443"/>
      <c r="I2266" s="443"/>
    </row>
    <row r="2267" spans="1:9" x14ac:dyDescent="0.2">
      <c r="A2267" s="443"/>
      <c r="B2267" s="443"/>
      <c r="C2267" s="443"/>
      <c r="D2267" s="443"/>
      <c r="E2267" s="443"/>
      <c r="F2267" s="443"/>
      <c r="G2267" s="443"/>
      <c r="H2267" s="443"/>
      <c r="I2267" s="443"/>
    </row>
    <row r="2268" spans="1:9" x14ac:dyDescent="0.2">
      <c r="A2268" s="443"/>
      <c r="B2268" s="443"/>
      <c r="C2268" s="443"/>
      <c r="D2268" s="443"/>
      <c r="E2268" s="443"/>
      <c r="F2268" s="443"/>
      <c r="G2268" s="443"/>
      <c r="H2268" s="443"/>
      <c r="I2268" s="443"/>
    </row>
    <row r="2269" spans="1:9" x14ac:dyDescent="0.2">
      <c r="A2269" s="443"/>
      <c r="B2269" s="443"/>
      <c r="C2269" s="443"/>
      <c r="D2269" s="443"/>
      <c r="E2269" s="443"/>
      <c r="F2269" s="443"/>
      <c r="G2269" s="443"/>
      <c r="H2269" s="443"/>
      <c r="I2269" s="443"/>
    </row>
    <row r="2270" spans="1:9" x14ac:dyDescent="0.2">
      <c r="A2270" s="443"/>
      <c r="B2270" s="443"/>
      <c r="C2270" s="443"/>
      <c r="D2270" s="443"/>
      <c r="E2270" s="443"/>
      <c r="F2270" s="443"/>
      <c r="G2270" s="443"/>
      <c r="H2270" s="443"/>
      <c r="I2270" s="443"/>
    </row>
    <row r="2271" spans="1:9" x14ac:dyDescent="0.2">
      <c r="A2271" s="443"/>
      <c r="B2271" s="443"/>
      <c r="C2271" s="443"/>
      <c r="D2271" s="443"/>
      <c r="E2271" s="443"/>
      <c r="F2271" s="443"/>
      <c r="G2271" s="443"/>
      <c r="H2271" s="443"/>
      <c r="I2271" s="443"/>
    </row>
    <row r="2272" spans="1:9" x14ac:dyDescent="0.2">
      <c r="A2272" s="443"/>
      <c r="B2272" s="443"/>
      <c r="C2272" s="443"/>
      <c r="D2272" s="443"/>
      <c r="E2272" s="443"/>
      <c r="F2272" s="443"/>
      <c r="G2272" s="443"/>
      <c r="H2272" s="443"/>
      <c r="I2272" s="443"/>
    </row>
    <row r="2273" spans="1:9" x14ac:dyDescent="0.2">
      <c r="A2273" s="443"/>
      <c r="B2273" s="443"/>
      <c r="C2273" s="443"/>
      <c r="D2273" s="443"/>
      <c r="E2273" s="443"/>
      <c r="F2273" s="443"/>
      <c r="G2273" s="443"/>
      <c r="H2273" s="443"/>
      <c r="I2273" s="443"/>
    </row>
    <row r="2274" spans="1:9" x14ac:dyDescent="0.2">
      <c r="A2274" s="443"/>
      <c r="B2274" s="443"/>
      <c r="C2274" s="443"/>
      <c r="D2274" s="443"/>
      <c r="E2274" s="443"/>
      <c r="F2274" s="443"/>
      <c r="G2274" s="443"/>
      <c r="H2274" s="443"/>
      <c r="I2274" s="443"/>
    </row>
    <row r="2275" spans="1:9" x14ac:dyDescent="0.2">
      <c r="A2275" s="443"/>
      <c r="B2275" s="443"/>
      <c r="C2275" s="443"/>
      <c r="D2275" s="443"/>
      <c r="E2275" s="443"/>
      <c r="F2275" s="443"/>
      <c r="G2275" s="443"/>
      <c r="H2275" s="443"/>
      <c r="I2275" s="443"/>
    </row>
    <row r="2276" spans="1:9" x14ac:dyDescent="0.2">
      <c r="A2276" s="443"/>
      <c r="B2276" s="443"/>
      <c r="C2276" s="443"/>
      <c r="D2276" s="443"/>
      <c r="E2276" s="443"/>
      <c r="F2276" s="443"/>
      <c r="G2276" s="443"/>
      <c r="H2276" s="443"/>
      <c r="I2276" s="443"/>
    </row>
    <row r="2277" spans="1:9" x14ac:dyDescent="0.2">
      <c r="A2277" s="443"/>
      <c r="B2277" s="443"/>
      <c r="C2277" s="443"/>
      <c r="D2277" s="443"/>
      <c r="E2277" s="443"/>
      <c r="F2277" s="443"/>
      <c r="G2277" s="443"/>
      <c r="H2277" s="443"/>
      <c r="I2277" s="443"/>
    </row>
    <row r="2278" spans="1:9" x14ac:dyDescent="0.2">
      <c r="A2278" s="443"/>
      <c r="B2278" s="443"/>
      <c r="C2278" s="443"/>
      <c r="D2278" s="443"/>
      <c r="E2278" s="443"/>
      <c r="F2278" s="443"/>
      <c r="G2278" s="443"/>
      <c r="H2278" s="443"/>
      <c r="I2278" s="443"/>
    </row>
    <row r="2279" spans="1:9" x14ac:dyDescent="0.2">
      <c r="A2279" s="443"/>
      <c r="B2279" s="443"/>
      <c r="C2279" s="443"/>
      <c r="D2279" s="443"/>
      <c r="E2279" s="443"/>
      <c r="F2279" s="443"/>
      <c r="G2279" s="443"/>
      <c r="H2279" s="443"/>
      <c r="I2279" s="443"/>
    </row>
    <row r="2280" spans="1:9" x14ac:dyDescent="0.2">
      <c r="A2280" s="443"/>
      <c r="B2280" s="443"/>
      <c r="C2280" s="443"/>
      <c r="D2280" s="443"/>
      <c r="E2280" s="443"/>
      <c r="F2280" s="443"/>
      <c r="G2280" s="443"/>
      <c r="H2280" s="443"/>
      <c r="I2280" s="443"/>
    </row>
    <row r="2281" spans="1:9" x14ac:dyDescent="0.2">
      <c r="A2281" s="443"/>
      <c r="B2281" s="443"/>
      <c r="C2281" s="443"/>
      <c r="D2281" s="443"/>
      <c r="E2281" s="443"/>
      <c r="F2281" s="443"/>
      <c r="G2281" s="443"/>
      <c r="H2281" s="443"/>
      <c r="I2281" s="443"/>
    </row>
    <row r="2282" spans="1:9" x14ac:dyDescent="0.2">
      <c r="A2282" s="443"/>
      <c r="B2282" s="443"/>
      <c r="C2282" s="443"/>
      <c r="D2282" s="443"/>
      <c r="E2282" s="443"/>
      <c r="F2282" s="443"/>
      <c r="G2282" s="443"/>
      <c r="H2282" s="443"/>
      <c r="I2282" s="443"/>
    </row>
    <row r="2283" spans="1:9" x14ac:dyDescent="0.2">
      <c r="A2283" s="443"/>
      <c r="B2283" s="443"/>
      <c r="C2283" s="443"/>
      <c r="D2283" s="443"/>
      <c r="E2283" s="443"/>
      <c r="F2283" s="443"/>
      <c r="G2283" s="443"/>
      <c r="H2283" s="443"/>
      <c r="I2283" s="443"/>
    </row>
    <row r="2284" spans="1:9" x14ac:dyDescent="0.2">
      <c r="A2284" s="443"/>
      <c r="B2284" s="443"/>
      <c r="C2284" s="443"/>
      <c r="D2284" s="443"/>
      <c r="E2284" s="443"/>
      <c r="F2284" s="443"/>
      <c r="G2284" s="443"/>
      <c r="H2284" s="443"/>
      <c r="I2284" s="443"/>
    </row>
    <row r="2285" spans="1:9" x14ac:dyDescent="0.2">
      <c r="A2285" s="443"/>
      <c r="B2285" s="443"/>
      <c r="C2285" s="443"/>
      <c r="D2285" s="443"/>
      <c r="E2285" s="443"/>
      <c r="F2285" s="443"/>
      <c r="G2285" s="443"/>
      <c r="H2285" s="443"/>
      <c r="I2285" s="443"/>
    </row>
    <row r="2286" spans="1:9" x14ac:dyDescent="0.2">
      <c r="A2286" s="443"/>
      <c r="B2286" s="443"/>
      <c r="C2286" s="443"/>
      <c r="D2286" s="443"/>
      <c r="E2286" s="443"/>
      <c r="F2286" s="443"/>
      <c r="G2286" s="443"/>
      <c r="H2286" s="443"/>
      <c r="I2286" s="443"/>
    </row>
    <row r="2287" spans="1:9" x14ac:dyDescent="0.2">
      <c r="A2287" s="443"/>
      <c r="B2287" s="443"/>
      <c r="C2287" s="443"/>
      <c r="D2287" s="443"/>
      <c r="E2287" s="443"/>
      <c r="F2287" s="443"/>
      <c r="G2287" s="443"/>
      <c r="H2287" s="443"/>
      <c r="I2287" s="443"/>
    </row>
    <row r="2288" spans="1:9" x14ac:dyDescent="0.2">
      <c r="A2288" s="443"/>
      <c r="B2288" s="443"/>
      <c r="C2288" s="443"/>
      <c r="D2288" s="443"/>
      <c r="E2288" s="443"/>
      <c r="F2288" s="443"/>
      <c r="G2288" s="443"/>
      <c r="H2288" s="443"/>
      <c r="I2288" s="443"/>
    </row>
    <row r="2289" spans="1:9" x14ac:dyDescent="0.2">
      <c r="A2289" s="443"/>
      <c r="B2289" s="443"/>
      <c r="C2289" s="443"/>
      <c r="D2289" s="443"/>
      <c r="E2289" s="443"/>
      <c r="F2289" s="443"/>
      <c r="G2289" s="443"/>
      <c r="H2289" s="443"/>
      <c r="I2289" s="443"/>
    </row>
    <row r="2290" spans="1:9" x14ac:dyDescent="0.2">
      <c r="A2290" s="443"/>
      <c r="B2290" s="443"/>
      <c r="C2290" s="443"/>
      <c r="D2290" s="443"/>
      <c r="E2290" s="443"/>
      <c r="F2290" s="443"/>
      <c r="G2290" s="443"/>
      <c r="H2290" s="443"/>
      <c r="I2290" s="443"/>
    </row>
    <row r="2291" spans="1:9" x14ac:dyDescent="0.2">
      <c r="A2291" s="443"/>
      <c r="B2291" s="443"/>
      <c r="C2291" s="443"/>
      <c r="D2291" s="443"/>
      <c r="E2291" s="443"/>
      <c r="F2291" s="443"/>
      <c r="G2291" s="443"/>
      <c r="H2291" s="443"/>
      <c r="I2291" s="443"/>
    </row>
    <row r="2292" spans="1:9" x14ac:dyDescent="0.2">
      <c r="A2292" s="443"/>
      <c r="B2292" s="443"/>
      <c r="C2292" s="443"/>
      <c r="D2292" s="443"/>
      <c r="E2292" s="443"/>
      <c r="F2292" s="443"/>
      <c r="G2292" s="443"/>
      <c r="H2292" s="443"/>
      <c r="I2292" s="443"/>
    </row>
    <row r="2293" spans="1:9" x14ac:dyDescent="0.2">
      <c r="A2293" s="443"/>
      <c r="B2293" s="443"/>
      <c r="C2293" s="443"/>
      <c r="D2293" s="443"/>
      <c r="E2293" s="443"/>
      <c r="F2293" s="443"/>
      <c r="G2293" s="443"/>
      <c r="H2293" s="443"/>
      <c r="I2293" s="443"/>
    </row>
    <row r="2294" spans="1:9" x14ac:dyDescent="0.2">
      <c r="A2294" s="443"/>
      <c r="B2294" s="443"/>
      <c r="C2294" s="443"/>
      <c r="D2294" s="443"/>
      <c r="E2294" s="443"/>
      <c r="F2294" s="443"/>
      <c r="G2294" s="443"/>
      <c r="H2294" s="443"/>
      <c r="I2294" s="443"/>
    </row>
    <row r="2295" spans="1:9" x14ac:dyDescent="0.2">
      <c r="A2295" s="443"/>
      <c r="B2295" s="443"/>
      <c r="C2295" s="443"/>
      <c r="D2295" s="443"/>
      <c r="E2295" s="443"/>
      <c r="F2295" s="443"/>
      <c r="G2295" s="443"/>
      <c r="H2295" s="443"/>
      <c r="I2295" s="443"/>
    </row>
    <row r="2296" spans="1:9" x14ac:dyDescent="0.2">
      <c r="A2296" s="443"/>
      <c r="B2296" s="443"/>
      <c r="C2296" s="443"/>
      <c r="D2296" s="443"/>
      <c r="E2296" s="443"/>
      <c r="F2296" s="443"/>
      <c r="G2296" s="443"/>
      <c r="H2296" s="443"/>
      <c r="I2296" s="443"/>
    </row>
    <row r="2297" spans="1:9" x14ac:dyDescent="0.2">
      <c r="A2297" s="443"/>
      <c r="B2297" s="443"/>
      <c r="C2297" s="443"/>
      <c r="D2297" s="443"/>
      <c r="E2297" s="443"/>
      <c r="F2297" s="443"/>
      <c r="G2297" s="443"/>
      <c r="H2297" s="443"/>
      <c r="I2297" s="443"/>
    </row>
    <row r="2298" spans="1:9" x14ac:dyDescent="0.2">
      <c r="A2298" s="443"/>
      <c r="B2298" s="443"/>
      <c r="C2298" s="443"/>
      <c r="D2298" s="443"/>
      <c r="E2298" s="443"/>
      <c r="F2298" s="443"/>
      <c r="G2298" s="443"/>
      <c r="H2298" s="443"/>
      <c r="I2298" s="443"/>
    </row>
    <row r="2299" spans="1:9" x14ac:dyDescent="0.2">
      <c r="A2299" s="443"/>
      <c r="B2299" s="443"/>
      <c r="C2299" s="443"/>
      <c r="D2299" s="443"/>
      <c r="E2299" s="443"/>
      <c r="F2299" s="443"/>
      <c r="G2299" s="443"/>
      <c r="H2299" s="443"/>
      <c r="I2299" s="443"/>
    </row>
    <row r="2300" spans="1:9" x14ac:dyDescent="0.2">
      <c r="A2300" s="443"/>
      <c r="B2300" s="443"/>
      <c r="C2300" s="443"/>
      <c r="D2300" s="443"/>
      <c r="E2300" s="443"/>
      <c r="F2300" s="443"/>
      <c r="G2300" s="443"/>
      <c r="H2300" s="443"/>
      <c r="I2300" s="443"/>
    </row>
    <row r="2301" spans="1:9" x14ac:dyDescent="0.2">
      <c r="A2301" s="443"/>
      <c r="B2301" s="443"/>
      <c r="C2301" s="443"/>
      <c r="D2301" s="443"/>
      <c r="E2301" s="443"/>
      <c r="F2301" s="443"/>
      <c r="G2301" s="443"/>
      <c r="H2301" s="443"/>
      <c r="I2301" s="443"/>
    </row>
    <row r="2302" spans="1:9" x14ac:dyDescent="0.2">
      <c r="A2302" s="443"/>
      <c r="B2302" s="443"/>
      <c r="C2302" s="443"/>
      <c r="D2302" s="443"/>
      <c r="E2302" s="443"/>
      <c r="F2302" s="443"/>
      <c r="G2302" s="443"/>
      <c r="H2302" s="443"/>
      <c r="I2302" s="443"/>
    </row>
    <row r="2303" spans="1:9" x14ac:dyDescent="0.2">
      <c r="A2303" s="443"/>
      <c r="B2303" s="443"/>
      <c r="C2303" s="443"/>
      <c r="D2303" s="443"/>
      <c r="E2303" s="443"/>
      <c r="F2303" s="443"/>
      <c r="G2303" s="443"/>
      <c r="H2303" s="443"/>
      <c r="I2303" s="443"/>
    </row>
    <row r="2304" spans="1:9" x14ac:dyDescent="0.2">
      <c r="A2304" s="443"/>
      <c r="B2304" s="443"/>
      <c r="C2304" s="443"/>
      <c r="D2304" s="443"/>
      <c r="E2304" s="443"/>
      <c r="F2304" s="443"/>
      <c r="G2304" s="443"/>
      <c r="H2304" s="443"/>
      <c r="I2304" s="443"/>
    </row>
    <row r="2305" spans="1:9" x14ac:dyDescent="0.2">
      <c r="A2305" s="443"/>
      <c r="B2305" s="443"/>
      <c r="C2305" s="443"/>
      <c r="D2305" s="443"/>
      <c r="E2305" s="443"/>
      <c r="F2305" s="443"/>
      <c r="G2305" s="443"/>
      <c r="H2305" s="443"/>
      <c r="I2305" s="443"/>
    </row>
    <row r="2306" spans="1:9" x14ac:dyDescent="0.2">
      <c r="A2306" s="443"/>
      <c r="B2306" s="443"/>
      <c r="C2306" s="443"/>
      <c r="D2306" s="443"/>
      <c r="E2306" s="443"/>
      <c r="F2306" s="443"/>
      <c r="G2306" s="443"/>
      <c r="H2306" s="443"/>
      <c r="I2306" s="443"/>
    </row>
    <row r="2307" spans="1:9" x14ac:dyDescent="0.2">
      <c r="A2307" s="443"/>
      <c r="B2307" s="443"/>
      <c r="C2307" s="443"/>
      <c r="D2307" s="443"/>
      <c r="E2307" s="443"/>
      <c r="F2307" s="443"/>
      <c r="G2307" s="443"/>
      <c r="H2307" s="443"/>
      <c r="I2307" s="443"/>
    </row>
    <row r="2308" spans="1:9" x14ac:dyDescent="0.2">
      <c r="A2308" s="443"/>
      <c r="B2308" s="443"/>
      <c r="C2308" s="443"/>
      <c r="D2308" s="443"/>
      <c r="E2308" s="443"/>
      <c r="F2308" s="443"/>
      <c r="G2308" s="443"/>
      <c r="H2308" s="443"/>
      <c r="I2308" s="443"/>
    </row>
    <row r="2309" spans="1:9" x14ac:dyDescent="0.2">
      <c r="A2309" s="443"/>
      <c r="B2309" s="443"/>
      <c r="C2309" s="443"/>
      <c r="D2309" s="443"/>
      <c r="E2309" s="443"/>
      <c r="F2309" s="443"/>
      <c r="G2309" s="443"/>
      <c r="H2309" s="443"/>
      <c r="I2309" s="443"/>
    </row>
    <row r="2310" spans="1:9" x14ac:dyDescent="0.2">
      <c r="A2310" s="443"/>
      <c r="B2310" s="443"/>
      <c r="C2310" s="443"/>
      <c r="D2310" s="443"/>
      <c r="E2310" s="443"/>
      <c r="F2310" s="443"/>
      <c r="G2310" s="443"/>
      <c r="H2310" s="443"/>
      <c r="I2310" s="443"/>
    </row>
    <row r="2311" spans="1:9" x14ac:dyDescent="0.2">
      <c r="A2311" s="443"/>
      <c r="B2311" s="443"/>
      <c r="C2311" s="443"/>
      <c r="D2311" s="443"/>
      <c r="E2311" s="443"/>
      <c r="F2311" s="443"/>
      <c r="G2311" s="443"/>
      <c r="H2311" s="443"/>
      <c r="I2311" s="443"/>
    </row>
    <row r="2312" spans="1:9" x14ac:dyDescent="0.2">
      <c r="A2312" s="443"/>
      <c r="B2312" s="443"/>
      <c r="C2312" s="443"/>
      <c r="D2312" s="443"/>
      <c r="E2312" s="443"/>
      <c r="F2312" s="443"/>
      <c r="G2312" s="443"/>
      <c r="H2312" s="443"/>
      <c r="I2312" s="443"/>
    </row>
    <row r="2313" spans="1:9" x14ac:dyDescent="0.2">
      <c r="A2313" s="443"/>
      <c r="B2313" s="443"/>
      <c r="C2313" s="443"/>
      <c r="D2313" s="443"/>
      <c r="E2313" s="443"/>
      <c r="F2313" s="443"/>
      <c r="G2313" s="443"/>
      <c r="H2313" s="443"/>
      <c r="I2313" s="443"/>
    </row>
    <row r="2314" spans="1:9" x14ac:dyDescent="0.2">
      <c r="A2314" s="443"/>
      <c r="B2314" s="443"/>
      <c r="C2314" s="443"/>
      <c r="D2314" s="443"/>
      <c r="E2314" s="443"/>
      <c r="F2314" s="443"/>
      <c r="G2314" s="443"/>
      <c r="H2314" s="443"/>
      <c r="I2314" s="443"/>
    </row>
    <row r="2315" spans="1:9" x14ac:dyDescent="0.2">
      <c r="A2315" s="443"/>
      <c r="B2315" s="443"/>
      <c r="C2315" s="443"/>
      <c r="D2315" s="443"/>
      <c r="E2315" s="443"/>
      <c r="F2315" s="443"/>
      <c r="G2315" s="443"/>
      <c r="H2315" s="443"/>
      <c r="I2315" s="443"/>
    </row>
    <row r="2316" spans="1:9" x14ac:dyDescent="0.2">
      <c r="A2316" s="443"/>
      <c r="B2316" s="443"/>
      <c r="C2316" s="443"/>
      <c r="D2316" s="443"/>
      <c r="E2316" s="443"/>
      <c r="F2316" s="443"/>
      <c r="G2316" s="443"/>
      <c r="H2316" s="443"/>
      <c r="I2316" s="443"/>
    </row>
    <row r="2317" spans="1:9" x14ac:dyDescent="0.2">
      <c r="A2317" s="443"/>
      <c r="B2317" s="443"/>
      <c r="C2317" s="443"/>
      <c r="D2317" s="443"/>
      <c r="E2317" s="443"/>
      <c r="F2317" s="443"/>
      <c r="G2317" s="443"/>
      <c r="H2317" s="443"/>
      <c r="I2317" s="443"/>
    </row>
    <row r="2318" spans="1:9" x14ac:dyDescent="0.2">
      <c r="A2318" s="443"/>
      <c r="B2318" s="443"/>
      <c r="C2318" s="443"/>
      <c r="D2318" s="443"/>
      <c r="E2318" s="443"/>
      <c r="F2318" s="443"/>
      <c r="G2318" s="443"/>
      <c r="H2318" s="443"/>
      <c r="I2318" s="443"/>
    </row>
    <row r="2319" spans="1:9" x14ac:dyDescent="0.2">
      <c r="A2319" s="443"/>
      <c r="B2319" s="443"/>
      <c r="C2319" s="443"/>
      <c r="D2319" s="443"/>
      <c r="E2319" s="443"/>
      <c r="F2319" s="443"/>
      <c r="G2319" s="443"/>
      <c r="H2319" s="443"/>
      <c r="I2319" s="443"/>
    </row>
    <row r="2320" spans="1:9" x14ac:dyDescent="0.2">
      <c r="A2320" s="443"/>
      <c r="B2320" s="443"/>
      <c r="C2320" s="443"/>
      <c r="D2320" s="443"/>
      <c r="E2320" s="443"/>
      <c r="F2320" s="443"/>
      <c r="G2320" s="443"/>
      <c r="H2320" s="443"/>
      <c r="I2320" s="443"/>
    </row>
    <row r="2321" spans="1:9" x14ac:dyDescent="0.2">
      <c r="A2321" s="443"/>
      <c r="B2321" s="443"/>
      <c r="C2321" s="443"/>
      <c r="D2321" s="443"/>
      <c r="E2321" s="443"/>
      <c r="F2321" s="443"/>
      <c r="G2321" s="443"/>
      <c r="H2321" s="443"/>
      <c r="I2321" s="443"/>
    </row>
    <row r="2322" spans="1:9" x14ac:dyDescent="0.2">
      <c r="A2322" s="443"/>
      <c r="B2322" s="443"/>
      <c r="C2322" s="443"/>
      <c r="D2322" s="443"/>
      <c r="E2322" s="443"/>
      <c r="F2322" s="443"/>
      <c r="G2322" s="443"/>
      <c r="H2322" s="443"/>
      <c r="I2322" s="443"/>
    </row>
    <row r="2323" spans="1:9" x14ac:dyDescent="0.2">
      <c r="A2323" s="443"/>
      <c r="B2323" s="443"/>
      <c r="C2323" s="443"/>
      <c r="D2323" s="443"/>
      <c r="E2323" s="443"/>
      <c r="F2323" s="443"/>
      <c r="G2323" s="443"/>
      <c r="H2323" s="443"/>
      <c r="I2323" s="443"/>
    </row>
    <row r="2324" spans="1:9" x14ac:dyDescent="0.2">
      <c r="A2324" s="443"/>
      <c r="B2324" s="443"/>
      <c r="C2324" s="443"/>
      <c r="D2324" s="443"/>
      <c r="E2324" s="443"/>
      <c r="F2324" s="443"/>
      <c r="G2324" s="443"/>
      <c r="H2324" s="443"/>
      <c r="I2324" s="443"/>
    </row>
    <row r="2325" spans="1:9" x14ac:dyDescent="0.2">
      <c r="A2325" s="443"/>
      <c r="B2325" s="443"/>
      <c r="C2325" s="443"/>
      <c r="D2325" s="443"/>
      <c r="E2325" s="443"/>
      <c r="F2325" s="443"/>
      <c r="G2325" s="443"/>
      <c r="H2325" s="443"/>
      <c r="I2325" s="443"/>
    </row>
    <row r="2326" spans="1:9" x14ac:dyDescent="0.2">
      <c r="A2326" s="443"/>
      <c r="B2326" s="443"/>
      <c r="C2326" s="443"/>
      <c r="D2326" s="443"/>
      <c r="E2326" s="443"/>
      <c r="F2326" s="443"/>
      <c r="G2326" s="443"/>
      <c r="H2326" s="443"/>
      <c r="I2326" s="443"/>
    </row>
    <row r="2327" spans="1:9" x14ac:dyDescent="0.2">
      <c r="A2327" s="443"/>
      <c r="B2327" s="443"/>
      <c r="C2327" s="443"/>
      <c r="D2327" s="443"/>
      <c r="E2327" s="443"/>
      <c r="F2327" s="443"/>
      <c r="G2327" s="443"/>
      <c r="H2327" s="443"/>
      <c r="I2327" s="443"/>
    </row>
    <row r="2328" spans="1:9" x14ac:dyDescent="0.2">
      <c r="A2328" s="443"/>
      <c r="B2328" s="443"/>
      <c r="C2328" s="443"/>
      <c r="D2328" s="443"/>
      <c r="E2328" s="443"/>
      <c r="F2328" s="443"/>
      <c r="G2328" s="443"/>
      <c r="H2328" s="443"/>
      <c r="I2328" s="443"/>
    </row>
    <row r="2329" spans="1:9" x14ac:dyDescent="0.2">
      <c r="A2329" s="443"/>
      <c r="B2329" s="443"/>
      <c r="C2329" s="443"/>
      <c r="D2329" s="443"/>
      <c r="E2329" s="443"/>
      <c r="F2329" s="443"/>
      <c r="G2329" s="443"/>
      <c r="H2329" s="443"/>
      <c r="I2329" s="443"/>
    </row>
    <row r="2330" spans="1:9" x14ac:dyDescent="0.2">
      <c r="A2330" s="443"/>
      <c r="B2330" s="443"/>
      <c r="C2330" s="443"/>
      <c r="D2330" s="443"/>
      <c r="E2330" s="443"/>
      <c r="F2330" s="443"/>
      <c r="G2330" s="443"/>
      <c r="H2330" s="443"/>
      <c r="I2330" s="443"/>
    </row>
    <row r="2331" spans="1:9" x14ac:dyDescent="0.2">
      <c r="A2331" s="443"/>
      <c r="B2331" s="443"/>
      <c r="C2331" s="443"/>
      <c r="D2331" s="443"/>
      <c r="E2331" s="443"/>
      <c r="F2331" s="443"/>
      <c r="G2331" s="443"/>
      <c r="H2331" s="443"/>
      <c r="I2331" s="443"/>
    </row>
    <row r="2332" spans="1:9" x14ac:dyDescent="0.2">
      <c r="A2332" s="443"/>
      <c r="B2332" s="443"/>
      <c r="C2332" s="443"/>
      <c r="D2332" s="443"/>
      <c r="E2332" s="443"/>
      <c r="F2332" s="443"/>
      <c r="G2332" s="443"/>
      <c r="H2332" s="443"/>
      <c r="I2332" s="443"/>
    </row>
    <row r="2333" spans="1:9" x14ac:dyDescent="0.2">
      <c r="A2333" s="443"/>
      <c r="B2333" s="443"/>
      <c r="C2333" s="443"/>
      <c r="D2333" s="443"/>
      <c r="E2333" s="443"/>
      <c r="F2333" s="443"/>
      <c r="G2333" s="443"/>
      <c r="H2333" s="443"/>
      <c r="I2333" s="443"/>
    </row>
    <row r="2334" spans="1:9" x14ac:dyDescent="0.2">
      <c r="A2334" s="443"/>
      <c r="B2334" s="443"/>
      <c r="C2334" s="443"/>
      <c r="D2334" s="443"/>
      <c r="E2334" s="443"/>
      <c r="F2334" s="443"/>
      <c r="G2334" s="443"/>
      <c r="H2334" s="443"/>
      <c r="I2334" s="443"/>
    </row>
    <row r="2335" spans="1:9" x14ac:dyDescent="0.2">
      <c r="A2335" s="443"/>
      <c r="B2335" s="443"/>
      <c r="C2335" s="443"/>
      <c r="D2335" s="443"/>
      <c r="E2335" s="443"/>
      <c r="F2335" s="443"/>
      <c r="G2335" s="443"/>
      <c r="H2335" s="443"/>
      <c r="I2335" s="443"/>
    </row>
    <row r="2336" spans="1:9" x14ac:dyDescent="0.2">
      <c r="A2336" s="443"/>
      <c r="B2336" s="443"/>
      <c r="C2336" s="443"/>
      <c r="D2336" s="443"/>
      <c r="E2336" s="443"/>
      <c r="F2336" s="443"/>
      <c r="G2336" s="443"/>
      <c r="H2336" s="443"/>
      <c r="I2336" s="443"/>
    </row>
    <row r="2337" spans="1:9" x14ac:dyDescent="0.2">
      <c r="A2337" s="443"/>
      <c r="B2337" s="443"/>
      <c r="C2337" s="443"/>
      <c r="D2337" s="443"/>
      <c r="E2337" s="443"/>
      <c r="F2337" s="443"/>
      <c r="G2337" s="443"/>
      <c r="H2337" s="443"/>
      <c r="I2337" s="443"/>
    </row>
    <row r="2338" spans="1:9" x14ac:dyDescent="0.2">
      <c r="A2338" s="443"/>
      <c r="B2338" s="443"/>
      <c r="C2338" s="443"/>
      <c r="D2338" s="443"/>
      <c r="E2338" s="443"/>
      <c r="F2338" s="443"/>
      <c r="G2338" s="443"/>
      <c r="H2338" s="443"/>
      <c r="I2338" s="443"/>
    </row>
    <row r="2339" spans="1:9" x14ac:dyDescent="0.2">
      <c r="A2339" s="443"/>
      <c r="B2339" s="443"/>
      <c r="C2339" s="443"/>
      <c r="D2339" s="443"/>
      <c r="E2339" s="443"/>
      <c r="F2339" s="443"/>
      <c r="G2339" s="443"/>
      <c r="H2339" s="443"/>
      <c r="I2339" s="443"/>
    </row>
    <row r="2340" spans="1:9" x14ac:dyDescent="0.2">
      <c r="A2340" s="443"/>
      <c r="B2340" s="443"/>
      <c r="C2340" s="443"/>
      <c r="D2340" s="443"/>
      <c r="E2340" s="443"/>
      <c r="F2340" s="443"/>
      <c r="G2340" s="443"/>
      <c r="H2340" s="443"/>
      <c r="I2340" s="443"/>
    </row>
    <row r="2341" spans="1:9" x14ac:dyDescent="0.2">
      <c r="A2341" s="443"/>
      <c r="B2341" s="443"/>
      <c r="C2341" s="443"/>
      <c r="D2341" s="443"/>
      <c r="E2341" s="443"/>
      <c r="F2341" s="443"/>
      <c r="G2341" s="443"/>
      <c r="H2341" s="443"/>
      <c r="I2341" s="443"/>
    </row>
    <row r="2342" spans="1:9" x14ac:dyDescent="0.2">
      <c r="A2342" s="443"/>
      <c r="B2342" s="443"/>
      <c r="C2342" s="443"/>
      <c r="D2342" s="443"/>
      <c r="E2342" s="443"/>
      <c r="F2342" s="443"/>
      <c r="G2342" s="443"/>
      <c r="H2342" s="443"/>
      <c r="I2342" s="443"/>
    </row>
    <row r="2343" spans="1:9" x14ac:dyDescent="0.2">
      <c r="A2343" s="443"/>
      <c r="B2343" s="443"/>
      <c r="C2343" s="443"/>
      <c r="D2343" s="443"/>
      <c r="E2343" s="443"/>
      <c r="F2343" s="443"/>
      <c r="G2343" s="443"/>
      <c r="H2343" s="443"/>
      <c r="I2343" s="443"/>
    </row>
    <row r="2344" spans="1:9" x14ac:dyDescent="0.2">
      <c r="A2344" s="443"/>
      <c r="B2344" s="443"/>
      <c r="C2344" s="443"/>
      <c r="D2344" s="443"/>
      <c r="E2344" s="443"/>
      <c r="F2344" s="443"/>
      <c r="G2344" s="443"/>
      <c r="H2344" s="443"/>
      <c r="I2344" s="443"/>
    </row>
    <row r="2345" spans="1:9" x14ac:dyDescent="0.2">
      <c r="A2345" s="443"/>
      <c r="B2345" s="443"/>
      <c r="C2345" s="443"/>
      <c r="D2345" s="443"/>
      <c r="E2345" s="443"/>
      <c r="F2345" s="443"/>
      <c r="G2345" s="443"/>
      <c r="H2345" s="443"/>
      <c r="I2345" s="443"/>
    </row>
    <row r="2346" spans="1:9" x14ac:dyDescent="0.2">
      <c r="A2346" s="443"/>
      <c r="B2346" s="443"/>
      <c r="C2346" s="443"/>
      <c r="D2346" s="443"/>
      <c r="E2346" s="443"/>
      <c r="F2346" s="443"/>
      <c r="G2346" s="443"/>
      <c r="H2346" s="443"/>
      <c r="I2346" s="443"/>
    </row>
    <row r="2347" spans="1:9" x14ac:dyDescent="0.2">
      <c r="A2347" s="443"/>
      <c r="B2347" s="443"/>
      <c r="C2347" s="443"/>
      <c r="D2347" s="443"/>
      <c r="E2347" s="443"/>
      <c r="F2347" s="443"/>
      <c r="G2347" s="443"/>
      <c r="H2347" s="443"/>
      <c r="I2347" s="443"/>
    </row>
    <row r="2348" spans="1:9" x14ac:dyDescent="0.2">
      <c r="A2348" s="443"/>
      <c r="B2348" s="443"/>
      <c r="C2348" s="443"/>
      <c r="D2348" s="443"/>
      <c r="E2348" s="443"/>
      <c r="F2348" s="443"/>
      <c r="G2348" s="443"/>
      <c r="H2348" s="443"/>
      <c r="I2348" s="443"/>
    </row>
    <row r="2349" spans="1:9" x14ac:dyDescent="0.2">
      <c r="A2349" s="443"/>
      <c r="B2349" s="443"/>
      <c r="C2349" s="443"/>
      <c r="D2349" s="443"/>
      <c r="E2349" s="443"/>
      <c r="F2349" s="443"/>
      <c r="G2349" s="443"/>
      <c r="H2349" s="443"/>
      <c r="I2349" s="443"/>
    </row>
    <row r="2350" spans="1:9" x14ac:dyDescent="0.2">
      <c r="A2350" s="443"/>
      <c r="B2350" s="443"/>
      <c r="C2350" s="443"/>
      <c r="D2350" s="443"/>
      <c r="E2350" s="443"/>
      <c r="F2350" s="443"/>
      <c r="G2350" s="443"/>
      <c r="H2350" s="443"/>
      <c r="I2350" s="443"/>
    </row>
    <row r="2351" spans="1:9" x14ac:dyDescent="0.2">
      <c r="A2351" s="443"/>
      <c r="B2351" s="443"/>
      <c r="C2351" s="443"/>
      <c r="D2351" s="443"/>
      <c r="E2351" s="443"/>
      <c r="F2351" s="443"/>
      <c r="G2351" s="443"/>
      <c r="H2351" s="443"/>
      <c r="I2351" s="443"/>
    </row>
    <row r="2352" spans="1:9" x14ac:dyDescent="0.2">
      <c r="A2352" s="443"/>
      <c r="B2352" s="443"/>
      <c r="C2352" s="443"/>
      <c r="D2352" s="443"/>
      <c r="E2352" s="443"/>
      <c r="F2352" s="443"/>
      <c r="G2352" s="443"/>
      <c r="H2352" s="443"/>
      <c r="I2352" s="443"/>
    </row>
    <row r="2353" spans="1:9" x14ac:dyDescent="0.2">
      <c r="A2353" s="443"/>
      <c r="B2353" s="443"/>
      <c r="C2353" s="443"/>
      <c r="D2353" s="443"/>
      <c r="E2353" s="443"/>
      <c r="F2353" s="443"/>
      <c r="G2353" s="443"/>
      <c r="H2353" s="443"/>
      <c r="I2353" s="443"/>
    </row>
    <row r="2354" spans="1:9" x14ac:dyDescent="0.2">
      <c r="A2354" s="443"/>
      <c r="B2354" s="443"/>
      <c r="C2354" s="443"/>
      <c r="D2354" s="443"/>
      <c r="E2354" s="443"/>
      <c r="F2354" s="443"/>
      <c r="G2354" s="443"/>
      <c r="H2354" s="443"/>
      <c r="I2354" s="443"/>
    </row>
    <row r="2355" spans="1:9" x14ac:dyDescent="0.2">
      <c r="A2355" s="443"/>
      <c r="B2355" s="443"/>
      <c r="C2355" s="443"/>
      <c r="D2355" s="443"/>
      <c r="E2355" s="443"/>
      <c r="F2355" s="443"/>
      <c r="G2355" s="443"/>
      <c r="H2355" s="443"/>
      <c r="I2355" s="443"/>
    </row>
    <row r="2356" spans="1:9" x14ac:dyDescent="0.2">
      <c r="A2356" s="443"/>
      <c r="B2356" s="443"/>
      <c r="C2356" s="443"/>
      <c r="D2356" s="443"/>
      <c r="E2356" s="443"/>
      <c r="F2356" s="443"/>
      <c r="G2356" s="443"/>
      <c r="H2356" s="443"/>
      <c r="I2356" s="443"/>
    </row>
    <row r="2357" spans="1:9" x14ac:dyDescent="0.2">
      <c r="A2357" s="443"/>
      <c r="B2357" s="443"/>
      <c r="C2357" s="443"/>
      <c r="D2357" s="443"/>
      <c r="E2357" s="443"/>
      <c r="F2357" s="443"/>
      <c r="G2357" s="443"/>
      <c r="H2357" s="443"/>
      <c r="I2357" s="443"/>
    </row>
    <row r="2358" spans="1:9" x14ac:dyDescent="0.2">
      <c r="A2358" s="443"/>
      <c r="B2358" s="443"/>
      <c r="C2358" s="443"/>
      <c r="D2358" s="443"/>
      <c r="E2358" s="443"/>
      <c r="F2358" s="443"/>
      <c r="G2358" s="443"/>
      <c r="H2358" s="443"/>
      <c r="I2358" s="443"/>
    </row>
    <row r="2359" spans="1:9" x14ac:dyDescent="0.2">
      <c r="A2359" s="443"/>
      <c r="B2359" s="443"/>
      <c r="C2359" s="443"/>
      <c r="D2359" s="443"/>
      <c r="E2359" s="443"/>
      <c r="F2359" s="443"/>
      <c r="G2359" s="443"/>
      <c r="H2359" s="443"/>
      <c r="I2359" s="443"/>
    </row>
    <row r="2360" spans="1:9" x14ac:dyDescent="0.2">
      <c r="A2360" s="443"/>
      <c r="B2360" s="443"/>
      <c r="C2360" s="443"/>
      <c r="D2360" s="443"/>
      <c r="E2360" s="443"/>
      <c r="F2360" s="443"/>
      <c r="G2360" s="443"/>
      <c r="H2360" s="443"/>
      <c r="I2360" s="443"/>
    </row>
    <row r="2361" spans="1:9" x14ac:dyDescent="0.2">
      <c r="A2361" s="443"/>
      <c r="B2361" s="443"/>
      <c r="C2361" s="443"/>
      <c r="D2361" s="443"/>
      <c r="E2361" s="443"/>
      <c r="F2361" s="443"/>
      <c r="G2361" s="443"/>
      <c r="H2361" s="443"/>
      <c r="I2361" s="443"/>
    </row>
    <row r="2362" spans="1:9" x14ac:dyDescent="0.2">
      <c r="A2362" s="443"/>
      <c r="B2362" s="443"/>
      <c r="C2362" s="443"/>
      <c r="D2362" s="443"/>
      <c r="E2362" s="443"/>
      <c r="F2362" s="443"/>
      <c r="G2362" s="443"/>
      <c r="H2362" s="443"/>
      <c r="I2362" s="443"/>
    </row>
    <row r="2363" spans="1:9" x14ac:dyDescent="0.2">
      <c r="A2363" s="443"/>
      <c r="B2363" s="443"/>
      <c r="C2363" s="443"/>
      <c r="D2363" s="443"/>
      <c r="E2363" s="443"/>
      <c r="F2363" s="443"/>
      <c r="G2363" s="443"/>
      <c r="H2363" s="443"/>
      <c r="I2363" s="443"/>
    </row>
    <row r="2364" spans="1:9" x14ac:dyDescent="0.2">
      <c r="A2364" s="443"/>
      <c r="B2364" s="443"/>
      <c r="C2364" s="443"/>
      <c r="D2364" s="443"/>
      <c r="E2364" s="443"/>
      <c r="F2364" s="443"/>
      <c r="G2364" s="443"/>
      <c r="H2364" s="443"/>
      <c r="I2364" s="443"/>
    </row>
    <row r="2365" spans="1:9" x14ac:dyDescent="0.2">
      <c r="A2365" s="443"/>
      <c r="B2365" s="443"/>
      <c r="C2365" s="443"/>
      <c r="D2365" s="443"/>
      <c r="E2365" s="443"/>
      <c r="F2365" s="443"/>
      <c r="G2365" s="443"/>
      <c r="H2365" s="443"/>
      <c r="I2365" s="443"/>
    </row>
    <row r="2366" spans="1:9" x14ac:dyDescent="0.2">
      <c r="A2366" s="443"/>
      <c r="B2366" s="443"/>
      <c r="C2366" s="443"/>
      <c r="D2366" s="443"/>
      <c r="E2366" s="443"/>
      <c r="F2366" s="443"/>
      <c r="G2366" s="443"/>
      <c r="H2366" s="443"/>
      <c r="I2366" s="443"/>
    </row>
    <row r="2367" spans="1:9" x14ac:dyDescent="0.2">
      <c r="A2367" s="443"/>
      <c r="B2367" s="443"/>
      <c r="C2367" s="443"/>
      <c r="D2367" s="443"/>
      <c r="E2367" s="443"/>
      <c r="F2367" s="443"/>
      <c r="G2367" s="443"/>
      <c r="H2367" s="443"/>
      <c r="I2367" s="443"/>
    </row>
    <row r="2368" spans="1:9" x14ac:dyDescent="0.2">
      <c r="A2368" s="443"/>
      <c r="B2368" s="443"/>
      <c r="C2368" s="443"/>
      <c r="D2368" s="443"/>
      <c r="E2368" s="443"/>
      <c r="F2368" s="443"/>
      <c r="G2368" s="443"/>
      <c r="H2368" s="443"/>
      <c r="I2368" s="443"/>
    </row>
    <row r="2369" spans="1:9" x14ac:dyDescent="0.2">
      <c r="A2369" s="443"/>
      <c r="B2369" s="443"/>
      <c r="C2369" s="443"/>
      <c r="D2369" s="443"/>
      <c r="E2369" s="443"/>
      <c r="F2369" s="443"/>
      <c r="G2369" s="443"/>
      <c r="H2369" s="443"/>
      <c r="I2369" s="443"/>
    </row>
    <row r="2370" spans="1:9" x14ac:dyDescent="0.2">
      <c r="A2370" s="443"/>
      <c r="B2370" s="443"/>
      <c r="C2370" s="443"/>
      <c r="D2370" s="443"/>
      <c r="E2370" s="443"/>
      <c r="F2370" s="443"/>
      <c r="G2370" s="443"/>
      <c r="H2370" s="443"/>
      <c r="I2370" s="443"/>
    </row>
    <row r="2371" spans="1:9" x14ac:dyDescent="0.2">
      <c r="A2371" s="443"/>
      <c r="B2371" s="443"/>
      <c r="C2371" s="443"/>
      <c r="D2371" s="443"/>
      <c r="E2371" s="443"/>
      <c r="F2371" s="443"/>
      <c r="G2371" s="443"/>
      <c r="H2371" s="443"/>
      <c r="I2371" s="443"/>
    </row>
    <row r="2372" spans="1:9" x14ac:dyDescent="0.2">
      <c r="A2372" s="443"/>
      <c r="B2372" s="443"/>
      <c r="C2372" s="443"/>
      <c r="D2372" s="443"/>
      <c r="E2372" s="443"/>
      <c r="F2372" s="443"/>
      <c r="G2372" s="443"/>
      <c r="H2372" s="443"/>
      <c r="I2372" s="443"/>
    </row>
    <row r="2373" spans="1:9" x14ac:dyDescent="0.2">
      <c r="A2373" s="443"/>
      <c r="B2373" s="443"/>
      <c r="C2373" s="443"/>
      <c r="D2373" s="443"/>
      <c r="E2373" s="443"/>
      <c r="F2373" s="443"/>
      <c r="G2373" s="443"/>
      <c r="H2373" s="443"/>
      <c r="I2373" s="443"/>
    </row>
    <row r="2374" spans="1:9" x14ac:dyDescent="0.2">
      <c r="A2374" s="443"/>
      <c r="B2374" s="443"/>
      <c r="C2374" s="443"/>
      <c r="D2374" s="443"/>
      <c r="E2374" s="443"/>
      <c r="F2374" s="443"/>
      <c r="G2374" s="443"/>
      <c r="H2374" s="443"/>
      <c r="I2374" s="443"/>
    </row>
    <row r="2375" spans="1:9" x14ac:dyDescent="0.2">
      <c r="A2375" s="443"/>
      <c r="B2375" s="443"/>
      <c r="C2375" s="443"/>
      <c r="D2375" s="443"/>
      <c r="E2375" s="443"/>
      <c r="F2375" s="443"/>
      <c r="G2375" s="443"/>
      <c r="H2375" s="443"/>
      <c r="I2375" s="443"/>
    </row>
    <row r="2376" spans="1:9" x14ac:dyDescent="0.2">
      <c r="A2376" s="443"/>
      <c r="B2376" s="443"/>
      <c r="C2376" s="443"/>
      <c r="D2376" s="443"/>
      <c r="E2376" s="443"/>
      <c r="F2376" s="443"/>
      <c r="G2376" s="443"/>
      <c r="H2376" s="443"/>
      <c r="I2376" s="443"/>
    </row>
    <row r="2377" spans="1:9" x14ac:dyDescent="0.2">
      <c r="A2377" s="443"/>
      <c r="B2377" s="443"/>
      <c r="C2377" s="443"/>
      <c r="D2377" s="443"/>
      <c r="E2377" s="443"/>
      <c r="F2377" s="443"/>
      <c r="G2377" s="443"/>
      <c r="H2377" s="443"/>
      <c r="I2377" s="443"/>
    </row>
    <row r="2378" spans="1:9" x14ac:dyDescent="0.2">
      <c r="A2378" s="443"/>
      <c r="B2378" s="443"/>
      <c r="C2378" s="443"/>
      <c r="D2378" s="443"/>
      <c r="E2378" s="443"/>
      <c r="F2378" s="443"/>
      <c r="G2378" s="443"/>
      <c r="H2378" s="443"/>
      <c r="I2378" s="443"/>
    </row>
    <row r="2379" spans="1:9" x14ac:dyDescent="0.2">
      <c r="A2379" s="443"/>
      <c r="B2379" s="443"/>
      <c r="C2379" s="443"/>
      <c r="D2379" s="443"/>
      <c r="E2379" s="443"/>
      <c r="F2379" s="443"/>
      <c r="G2379" s="443"/>
      <c r="H2379" s="443"/>
      <c r="I2379" s="443"/>
    </row>
    <row r="2380" spans="1:9" x14ac:dyDescent="0.2">
      <c r="A2380" s="443"/>
      <c r="B2380" s="443"/>
      <c r="C2380" s="443"/>
      <c r="D2380" s="443"/>
      <c r="E2380" s="443"/>
      <c r="F2380" s="443"/>
      <c r="G2380" s="443"/>
      <c r="H2380" s="443"/>
      <c r="I2380" s="443"/>
    </row>
    <row r="2381" spans="1:9" x14ac:dyDescent="0.2">
      <c r="A2381" s="443"/>
      <c r="B2381" s="443"/>
      <c r="C2381" s="443"/>
      <c r="D2381" s="443"/>
      <c r="E2381" s="443"/>
      <c r="F2381" s="443"/>
      <c r="G2381" s="443"/>
      <c r="H2381" s="443"/>
      <c r="I2381" s="443"/>
    </row>
    <row r="2382" spans="1:9" x14ac:dyDescent="0.2">
      <c r="A2382" s="443"/>
      <c r="B2382" s="443"/>
      <c r="C2382" s="443"/>
      <c r="D2382" s="443"/>
      <c r="E2382" s="443"/>
      <c r="F2382" s="443"/>
      <c r="G2382" s="443"/>
      <c r="H2382" s="443"/>
      <c r="I2382" s="443"/>
    </row>
    <row r="2383" spans="1:9" x14ac:dyDescent="0.2">
      <c r="A2383" s="443"/>
      <c r="B2383" s="443"/>
      <c r="C2383" s="443"/>
      <c r="D2383" s="443"/>
      <c r="E2383" s="443"/>
      <c r="F2383" s="443"/>
      <c r="G2383" s="443"/>
      <c r="H2383" s="443"/>
      <c r="I2383" s="443"/>
    </row>
    <row r="2384" spans="1:9" x14ac:dyDescent="0.2">
      <c r="A2384" s="443"/>
      <c r="B2384" s="443"/>
      <c r="C2384" s="443"/>
      <c r="D2384" s="443"/>
      <c r="E2384" s="443"/>
      <c r="F2384" s="443"/>
      <c r="G2384" s="443"/>
      <c r="H2384" s="443"/>
      <c r="I2384" s="443"/>
    </row>
    <row r="2385" spans="1:9" x14ac:dyDescent="0.2">
      <c r="A2385" s="443"/>
      <c r="B2385" s="443"/>
      <c r="C2385" s="443"/>
      <c r="D2385" s="443"/>
      <c r="E2385" s="443"/>
      <c r="F2385" s="443"/>
      <c r="G2385" s="443"/>
      <c r="H2385" s="443"/>
      <c r="I2385" s="443"/>
    </row>
    <row r="2386" spans="1:9" x14ac:dyDescent="0.2">
      <c r="A2386" s="443"/>
      <c r="B2386" s="443"/>
      <c r="C2386" s="443"/>
      <c r="D2386" s="443"/>
      <c r="E2386" s="443"/>
      <c r="F2386" s="443"/>
      <c r="G2386" s="443"/>
      <c r="H2386" s="443"/>
      <c r="I2386" s="443"/>
    </row>
    <row r="2387" spans="1:9" x14ac:dyDescent="0.2">
      <c r="A2387" s="443"/>
      <c r="B2387" s="443"/>
      <c r="C2387" s="443"/>
      <c r="D2387" s="443"/>
      <c r="E2387" s="443"/>
      <c r="F2387" s="443"/>
      <c r="G2387" s="443"/>
      <c r="H2387" s="443"/>
      <c r="I2387" s="443"/>
    </row>
    <row r="2388" spans="1:9" x14ac:dyDescent="0.2">
      <c r="A2388" s="443"/>
      <c r="B2388" s="443"/>
      <c r="C2388" s="443"/>
      <c r="D2388" s="443"/>
      <c r="E2388" s="443"/>
      <c r="F2388" s="443"/>
      <c r="G2388" s="443"/>
      <c r="H2388" s="443"/>
      <c r="I2388" s="443"/>
    </row>
    <row r="2389" spans="1:9" x14ac:dyDescent="0.2">
      <c r="A2389" s="443"/>
      <c r="B2389" s="443"/>
      <c r="C2389" s="443"/>
      <c r="D2389" s="443"/>
      <c r="E2389" s="443"/>
      <c r="F2389" s="443"/>
      <c r="G2389" s="443"/>
      <c r="H2389" s="443"/>
      <c r="I2389" s="443"/>
    </row>
    <row r="2390" spans="1:9" x14ac:dyDescent="0.2">
      <c r="A2390" s="443"/>
      <c r="B2390" s="443"/>
      <c r="C2390" s="443"/>
      <c r="D2390" s="443"/>
      <c r="E2390" s="443"/>
      <c r="F2390" s="443"/>
      <c r="G2390" s="443"/>
      <c r="H2390" s="443"/>
      <c r="I2390" s="443"/>
    </row>
    <row r="2391" spans="1:9" x14ac:dyDescent="0.2">
      <c r="A2391" s="443"/>
      <c r="B2391" s="443"/>
      <c r="C2391" s="443"/>
      <c r="D2391" s="443"/>
      <c r="E2391" s="443"/>
      <c r="F2391" s="443"/>
      <c r="G2391" s="443"/>
      <c r="H2391" s="443"/>
      <c r="I2391" s="443"/>
    </row>
    <row r="2392" spans="1:9" x14ac:dyDescent="0.2">
      <c r="A2392" s="443"/>
      <c r="B2392" s="443"/>
      <c r="C2392" s="443"/>
      <c r="D2392" s="443"/>
      <c r="E2392" s="443"/>
      <c r="F2392" s="443"/>
      <c r="G2392" s="443"/>
      <c r="H2392" s="443"/>
      <c r="I2392" s="443"/>
    </row>
    <row r="2393" spans="1:9" x14ac:dyDescent="0.2">
      <c r="A2393" s="443"/>
      <c r="B2393" s="443"/>
      <c r="C2393" s="443"/>
      <c r="D2393" s="443"/>
      <c r="E2393" s="443"/>
      <c r="F2393" s="443"/>
      <c r="G2393" s="443"/>
      <c r="H2393" s="443"/>
      <c r="I2393" s="443"/>
    </row>
    <row r="2394" spans="1:9" x14ac:dyDescent="0.2">
      <c r="A2394" s="443"/>
      <c r="B2394" s="443"/>
      <c r="C2394" s="443"/>
      <c r="D2394" s="443"/>
      <c r="E2394" s="443"/>
      <c r="F2394" s="443"/>
      <c r="G2394" s="443"/>
      <c r="H2394" s="443"/>
      <c r="I2394" s="443"/>
    </row>
    <row r="2395" spans="1:9" x14ac:dyDescent="0.2">
      <c r="A2395" s="443"/>
      <c r="B2395" s="443"/>
      <c r="C2395" s="443"/>
      <c r="D2395" s="443"/>
      <c r="E2395" s="443"/>
      <c r="F2395" s="443"/>
      <c r="G2395" s="443"/>
      <c r="H2395" s="443"/>
      <c r="I2395" s="443"/>
    </row>
    <row r="2396" spans="1:9" x14ac:dyDescent="0.2">
      <c r="A2396" s="443"/>
      <c r="B2396" s="443"/>
      <c r="C2396" s="443"/>
      <c r="D2396" s="443"/>
      <c r="E2396" s="443"/>
      <c r="F2396" s="443"/>
      <c r="G2396" s="443"/>
      <c r="H2396" s="443"/>
      <c r="I2396" s="443"/>
    </row>
    <row r="2397" spans="1:9" x14ac:dyDescent="0.2">
      <c r="A2397" s="443"/>
      <c r="B2397" s="443"/>
      <c r="C2397" s="443"/>
      <c r="D2397" s="443"/>
      <c r="E2397" s="443"/>
      <c r="F2397" s="443"/>
      <c r="G2397" s="443"/>
      <c r="H2397" s="443"/>
      <c r="I2397" s="443"/>
    </row>
    <row r="2398" spans="1:9" x14ac:dyDescent="0.2">
      <c r="A2398" s="443"/>
      <c r="B2398" s="443"/>
      <c r="C2398" s="443"/>
      <c r="D2398" s="443"/>
      <c r="E2398" s="443"/>
      <c r="F2398" s="443"/>
      <c r="G2398" s="443"/>
      <c r="H2398" s="443"/>
      <c r="I2398" s="443"/>
    </row>
    <row r="2399" spans="1:9" x14ac:dyDescent="0.2">
      <c r="A2399" s="443"/>
      <c r="B2399" s="443"/>
      <c r="C2399" s="443"/>
      <c r="D2399" s="443"/>
      <c r="E2399" s="443"/>
      <c r="F2399" s="443"/>
      <c r="G2399" s="443"/>
      <c r="H2399" s="443"/>
      <c r="I2399" s="443"/>
    </row>
    <row r="2400" spans="1:9" x14ac:dyDescent="0.2">
      <c r="A2400" s="443"/>
      <c r="B2400" s="443"/>
      <c r="C2400" s="443"/>
      <c r="D2400" s="443"/>
      <c r="E2400" s="443"/>
      <c r="F2400" s="443"/>
      <c r="G2400" s="443"/>
      <c r="H2400" s="443"/>
      <c r="I2400" s="443"/>
    </row>
    <row r="2401" spans="1:9" x14ac:dyDescent="0.2">
      <c r="A2401" s="443"/>
      <c r="B2401" s="443"/>
      <c r="C2401" s="443"/>
      <c r="D2401" s="443"/>
      <c r="E2401" s="443"/>
      <c r="F2401" s="443"/>
      <c r="G2401" s="443"/>
      <c r="H2401" s="443"/>
      <c r="I2401" s="443"/>
    </row>
    <row r="2402" spans="1:9" x14ac:dyDescent="0.2">
      <c r="A2402" s="443"/>
      <c r="B2402" s="443"/>
      <c r="C2402" s="443"/>
      <c r="D2402" s="443"/>
      <c r="E2402" s="443"/>
      <c r="F2402" s="443"/>
      <c r="G2402" s="443"/>
      <c r="H2402" s="443"/>
      <c r="I2402" s="443"/>
    </row>
    <row r="2403" spans="1:9" x14ac:dyDescent="0.2">
      <c r="A2403" s="443"/>
      <c r="B2403" s="443"/>
      <c r="C2403" s="443"/>
      <c r="D2403" s="443"/>
      <c r="E2403" s="443"/>
      <c r="F2403" s="443"/>
      <c r="G2403" s="443"/>
      <c r="H2403" s="443"/>
      <c r="I2403" s="443"/>
    </row>
    <row r="2404" spans="1:9" x14ac:dyDescent="0.2">
      <c r="A2404" s="443"/>
      <c r="B2404" s="443"/>
      <c r="C2404" s="443"/>
      <c r="D2404" s="443"/>
      <c r="E2404" s="443"/>
      <c r="F2404" s="443"/>
      <c r="G2404" s="443"/>
      <c r="H2404" s="443"/>
      <c r="I2404" s="443"/>
    </row>
    <row r="2405" spans="1:9" x14ac:dyDescent="0.2">
      <c r="A2405" s="443"/>
      <c r="B2405" s="443"/>
      <c r="C2405" s="443"/>
      <c r="D2405" s="443"/>
      <c r="E2405" s="443"/>
      <c r="F2405" s="443"/>
      <c r="G2405" s="443"/>
      <c r="H2405" s="443"/>
      <c r="I2405" s="443"/>
    </row>
    <row r="2406" spans="1:9" x14ac:dyDescent="0.2">
      <c r="A2406" s="443"/>
      <c r="B2406" s="443"/>
      <c r="C2406" s="443"/>
      <c r="D2406" s="443"/>
      <c r="E2406" s="443"/>
      <c r="F2406" s="443"/>
      <c r="G2406" s="443"/>
      <c r="H2406" s="443"/>
      <c r="I2406" s="443"/>
    </row>
    <row r="2407" spans="1:9" x14ac:dyDescent="0.2">
      <c r="A2407" s="443"/>
      <c r="B2407" s="443"/>
      <c r="C2407" s="443"/>
      <c r="D2407" s="443"/>
      <c r="E2407" s="443"/>
      <c r="F2407" s="443"/>
      <c r="G2407" s="443"/>
      <c r="H2407" s="443"/>
      <c r="I2407" s="443"/>
    </row>
    <row r="2408" spans="1:9" x14ac:dyDescent="0.2">
      <c r="A2408" s="443"/>
      <c r="B2408" s="443"/>
      <c r="C2408" s="443"/>
      <c r="D2408" s="443"/>
      <c r="E2408" s="443"/>
      <c r="F2408" s="443"/>
      <c r="G2408" s="443"/>
      <c r="H2408" s="443"/>
      <c r="I2408" s="443"/>
    </row>
    <row r="2409" spans="1:9" x14ac:dyDescent="0.2">
      <c r="A2409" s="443"/>
      <c r="B2409" s="443"/>
      <c r="C2409" s="443"/>
      <c r="D2409" s="443"/>
      <c r="E2409" s="443"/>
      <c r="F2409" s="443"/>
      <c r="G2409" s="443"/>
      <c r="H2409" s="443"/>
      <c r="I2409" s="443"/>
    </row>
    <row r="2410" spans="1:9" x14ac:dyDescent="0.2">
      <c r="A2410" s="443"/>
      <c r="B2410" s="443"/>
      <c r="C2410" s="443"/>
      <c r="D2410" s="443"/>
      <c r="E2410" s="443"/>
      <c r="F2410" s="443"/>
      <c r="G2410" s="443"/>
      <c r="H2410" s="443"/>
      <c r="I2410" s="443"/>
    </row>
    <row r="2411" spans="1:9" x14ac:dyDescent="0.2">
      <c r="A2411" s="443"/>
      <c r="B2411" s="443"/>
      <c r="C2411" s="443"/>
      <c r="D2411" s="443"/>
      <c r="E2411" s="443"/>
      <c r="F2411" s="443"/>
      <c r="G2411" s="443"/>
      <c r="H2411" s="443"/>
      <c r="I2411" s="443"/>
    </row>
    <row r="2412" spans="1:9" x14ac:dyDescent="0.2">
      <c r="A2412" s="443"/>
      <c r="B2412" s="443"/>
      <c r="C2412" s="443"/>
      <c r="D2412" s="443"/>
      <c r="E2412" s="443"/>
      <c r="F2412" s="443"/>
      <c r="G2412" s="443"/>
      <c r="H2412" s="443"/>
      <c r="I2412" s="443"/>
    </row>
    <row r="2413" spans="1:9" x14ac:dyDescent="0.2">
      <c r="A2413" s="443"/>
      <c r="B2413" s="443"/>
      <c r="C2413" s="443"/>
      <c r="D2413" s="443"/>
      <c r="E2413" s="443"/>
      <c r="F2413" s="443"/>
      <c r="G2413" s="443"/>
      <c r="H2413" s="443"/>
      <c r="I2413" s="443"/>
    </row>
    <row r="2414" spans="1:9" x14ac:dyDescent="0.2">
      <c r="A2414" s="443"/>
      <c r="B2414" s="443"/>
      <c r="C2414" s="443"/>
      <c r="D2414" s="443"/>
      <c r="E2414" s="443"/>
      <c r="F2414" s="443"/>
      <c r="G2414" s="443"/>
      <c r="H2414" s="443"/>
      <c r="I2414" s="443"/>
    </row>
    <row r="2415" spans="1:9" x14ac:dyDescent="0.2">
      <c r="A2415" s="443"/>
      <c r="B2415" s="443"/>
      <c r="C2415" s="443"/>
      <c r="D2415" s="443"/>
      <c r="E2415" s="443"/>
      <c r="F2415" s="443"/>
      <c r="G2415" s="443"/>
      <c r="H2415" s="443"/>
      <c r="I2415" s="443"/>
    </row>
    <row r="2416" spans="1:9" x14ac:dyDescent="0.2">
      <c r="A2416" s="443"/>
      <c r="B2416" s="443"/>
      <c r="C2416" s="443"/>
      <c r="D2416" s="443"/>
      <c r="E2416" s="443"/>
      <c r="F2416" s="443"/>
      <c r="G2416" s="443"/>
      <c r="H2416" s="443"/>
      <c r="I2416" s="443"/>
    </row>
    <row r="2417" spans="1:9" x14ac:dyDescent="0.2">
      <c r="A2417" s="443"/>
      <c r="B2417" s="443"/>
      <c r="C2417" s="443"/>
      <c r="D2417" s="443"/>
      <c r="E2417" s="443"/>
      <c r="F2417" s="443"/>
      <c r="G2417" s="443"/>
      <c r="H2417" s="443"/>
      <c r="I2417" s="443"/>
    </row>
    <row r="2418" spans="1:9" x14ac:dyDescent="0.2">
      <c r="A2418" s="443"/>
      <c r="B2418" s="443"/>
      <c r="C2418" s="443"/>
      <c r="D2418" s="443"/>
      <c r="E2418" s="443"/>
      <c r="F2418" s="443"/>
      <c r="G2418" s="443"/>
      <c r="H2418" s="443"/>
      <c r="I2418" s="443"/>
    </row>
    <row r="2419" spans="1:9" x14ac:dyDescent="0.2">
      <c r="A2419" s="443"/>
      <c r="B2419" s="443"/>
      <c r="C2419" s="443"/>
      <c r="D2419" s="443"/>
      <c r="E2419" s="443"/>
      <c r="F2419" s="443"/>
      <c r="G2419" s="443"/>
      <c r="H2419" s="443"/>
      <c r="I2419" s="443"/>
    </row>
    <row r="2420" spans="1:9" x14ac:dyDescent="0.2">
      <c r="A2420" s="443"/>
      <c r="B2420" s="443"/>
      <c r="C2420" s="443"/>
      <c r="D2420" s="443"/>
      <c r="E2420" s="443"/>
      <c r="F2420" s="443"/>
      <c r="G2420" s="443"/>
      <c r="H2420" s="443"/>
      <c r="I2420" s="443"/>
    </row>
    <row r="2421" spans="1:9" x14ac:dyDescent="0.2">
      <c r="A2421" s="443"/>
      <c r="B2421" s="443"/>
      <c r="C2421" s="443"/>
      <c r="D2421" s="443"/>
      <c r="E2421" s="443"/>
      <c r="F2421" s="443"/>
      <c r="G2421" s="443"/>
      <c r="H2421" s="443"/>
      <c r="I2421" s="443"/>
    </row>
    <row r="2422" spans="1:9" x14ac:dyDescent="0.2">
      <c r="A2422" s="443"/>
      <c r="B2422" s="443"/>
      <c r="C2422" s="443"/>
      <c r="D2422" s="443"/>
      <c r="E2422" s="443"/>
      <c r="F2422" s="443"/>
      <c r="G2422" s="443"/>
      <c r="H2422" s="443"/>
      <c r="I2422" s="443"/>
    </row>
    <row r="2423" spans="1:9" x14ac:dyDescent="0.2">
      <c r="A2423" s="443"/>
      <c r="B2423" s="443"/>
      <c r="C2423" s="443"/>
      <c r="D2423" s="443"/>
      <c r="E2423" s="443"/>
      <c r="F2423" s="443"/>
      <c r="G2423" s="443"/>
      <c r="H2423" s="443"/>
      <c r="I2423" s="443"/>
    </row>
    <row r="2424" spans="1:9" x14ac:dyDescent="0.2">
      <c r="A2424" s="443"/>
      <c r="B2424" s="443"/>
      <c r="C2424" s="443"/>
      <c r="D2424" s="443"/>
      <c r="E2424" s="443"/>
      <c r="F2424" s="443"/>
      <c r="G2424" s="443"/>
      <c r="H2424" s="443"/>
      <c r="I2424" s="443"/>
    </row>
    <row r="2425" spans="1:9" x14ac:dyDescent="0.2">
      <c r="A2425" s="443"/>
      <c r="B2425" s="443"/>
      <c r="C2425" s="443"/>
      <c r="D2425" s="443"/>
      <c r="E2425" s="443"/>
      <c r="F2425" s="443"/>
      <c r="G2425" s="443"/>
      <c r="H2425" s="443"/>
      <c r="I2425" s="443"/>
    </row>
    <row r="2426" spans="1:9" x14ac:dyDescent="0.2">
      <c r="A2426" s="443"/>
      <c r="B2426" s="443"/>
      <c r="C2426" s="443"/>
      <c r="D2426" s="443"/>
      <c r="E2426" s="443"/>
      <c r="F2426" s="443"/>
      <c r="G2426" s="443"/>
      <c r="H2426" s="443"/>
      <c r="I2426" s="443"/>
    </row>
    <row r="2427" spans="1:9" x14ac:dyDescent="0.2">
      <c r="A2427" s="443"/>
      <c r="B2427" s="443"/>
      <c r="C2427" s="443"/>
      <c r="D2427" s="443"/>
      <c r="E2427" s="443"/>
      <c r="F2427" s="443"/>
      <c r="G2427" s="443"/>
      <c r="H2427" s="443"/>
      <c r="I2427" s="443"/>
    </row>
    <row r="2428" spans="1:9" x14ac:dyDescent="0.2">
      <c r="A2428" s="443"/>
      <c r="B2428" s="443"/>
      <c r="C2428" s="443"/>
      <c r="D2428" s="443"/>
      <c r="E2428" s="443"/>
      <c r="F2428" s="443"/>
      <c r="G2428" s="443"/>
      <c r="H2428" s="443"/>
      <c r="I2428" s="443"/>
    </row>
    <row r="2429" spans="1:9" x14ac:dyDescent="0.2">
      <c r="A2429" s="443"/>
      <c r="B2429" s="443"/>
      <c r="C2429" s="443"/>
      <c r="D2429" s="443"/>
      <c r="E2429" s="443"/>
      <c r="F2429" s="443"/>
      <c r="G2429" s="443"/>
      <c r="H2429" s="443"/>
      <c r="I2429" s="443"/>
    </row>
    <row r="2430" spans="1:9" x14ac:dyDescent="0.2">
      <c r="A2430" s="443"/>
      <c r="B2430" s="443"/>
      <c r="C2430" s="443"/>
      <c r="D2430" s="443"/>
      <c r="E2430" s="443"/>
      <c r="F2430" s="443"/>
      <c r="G2430" s="443"/>
      <c r="H2430" s="443"/>
      <c r="I2430" s="443"/>
    </row>
    <row r="2431" spans="1:9" x14ac:dyDescent="0.2">
      <c r="A2431" s="443"/>
      <c r="B2431" s="443"/>
      <c r="C2431" s="443"/>
      <c r="D2431" s="443"/>
      <c r="E2431" s="443"/>
      <c r="F2431" s="443"/>
      <c r="G2431" s="443"/>
      <c r="H2431" s="443"/>
      <c r="I2431" s="443"/>
    </row>
    <row r="2432" spans="1:9" x14ac:dyDescent="0.2">
      <c r="A2432" s="443"/>
      <c r="B2432" s="443"/>
      <c r="C2432" s="443"/>
      <c r="D2432" s="443"/>
      <c r="E2432" s="443"/>
      <c r="F2432" s="443"/>
      <c r="G2432" s="443"/>
      <c r="H2432" s="443"/>
      <c r="I2432" s="443"/>
    </row>
    <row r="2433" spans="1:9" x14ac:dyDescent="0.2">
      <c r="A2433" s="443"/>
      <c r="B2433" s="443"/>
      <c r="C2433" s="443"/>
      <c r="D2433" s="443"/>
      <c r="E2433" s="443"/>
      <c r="F2433" s="443"/>
      <c r="G2433" s="443"/>
      <c r="H2433" s="443"/>
      <c r="I2433" s="443"/>
    </row>
    <row r="2434" spans="1:9" x14ac:dyDescent="0.2">
      <c r="A2434" s="443"/>
      <c r="B2434" s="443"/>
      <c r="C2434" s="443"/>
      <c r="D2434" s="443"/>
      <c r="E2434" s="443"/>
      <c r="F2434" s="443"/>
      <c r="G2434" s="443"/>
      <c r="H2434" s="443"/>
      <c r="I2434" s="443"/>
    </row>
    <row r="2435" spans="1:9" x14ac:dyDescent="0.2">
      <c r="A2435" s="443"/>
      <c r="B2435" s="443"/>
      <c r="C2435" s="443"/>
      <c r="D2435" s="443"/>
      <c r="E2435" s="443"/>
      <c r="F2435" s="443"/>
      <c r="G2435" s="443"/>
      <c r="H2435" s="443"/>
      <c r="I2435" s="443"/>
    </row>
    <row r="2436" spans="1:9" x14ac:dyDescent="0.2">
      <c r="A2436" s="443"/>
      <c r="B2436" s="443"/>
      <c r="C2436" s="443"/>
      <c r="D2436" s="443"/>
      <c r="E2436" s="443"/>
      <c r="F2436" s="443"/>
      <c r="G2436" s="443"/>
      <c r="H2436" s="443"/>
      <c r="I2436" s="443"/>
    </row>
    <row r="2437" spans="1:9" x14ac:dyDescent="0.2">
      <c r="A2437" s="443"/>
      <c r="B2437" s="443"/>
      <c r="C2437" s="443"/>
      <c r="D2437" s="443"/>
      <c r="E2437" s="443"/>
      <c r="F2437" s="443"/>
      <c r="G2437" s="443"/>
      <c r="H2437" s="443"/>
      <c r="I2437" s="443"/>
    </row>
    <row r="2438" spans="1:9" x14ac:dyDescent="0.2">
      <c r="A2438" s="443"/>
      <c r="B2438" s="443"/>
      <c r="C2438" s="443"/>
      <c r="D2438" s="443"/>
      <c r="E2438" s="443"/>
      <c r="F2438" s="443"/>
      <c r="G2438" s="443"/>
      <c r="H2438" s="443"/>
      <c r="I2438" s="443"/>
    </row>
    <row r="2439" spans="1:9" x14ac:dyDescent="0.2">
      <c r="A2439" s="443"/>
      <c r="B2439" s="443"/>
      <c r="C2439" s="443"/>
      <c r="D2439" s="443"/>
      <c r="E2439" s="443"/>
      <c r="F2439" s="443"/>
      <c r="G2439" s="443"/>
      <c r="H2439" s="443"/>
      <c r="I2439" s="443"/>
    </row>
    <row r="2440" spans="1:9" x14ac:dyDescent="0.2">
      <c r="A2440" s="443"/>
      <c r="B2440" s="443"/>
      <c r="C2440" s="443"/>
      <c r="D2440" s="443"/>
      <c r="E2440" s="443"/>
      <c r="F2440" s="443"/>
      <c r="G2440" s="443"/>
      <c r="H2440" s="443"/>
      <c r="I2440" s="443"/>
    </row>
    <row r="2441" spans="1:9" x14ac:dyDescent="0.2">
      <c r="A2441" s="443"/>
      <c r="B2441" s="443"/>
      <c r="C2441" s="443"/>
      <c r="D2441" s="443"/>
      <c r="E2441" s="443"/>
      <c r="F2441" s="443"/>
      <c r="G2441" s="443"/>
      <c r="H2441" s="443"/>
      <c r="I2441" s="443"/>
    </row>
    <row r="2442" spans="1:9" x14ac:dyDescent="0.2">
      <c r="A2442" s="443"/>
      <c r="B2442" s="443"/>
      <c r="C2442" s="443"/>
      <c r="D2442" s="443"/>
      <c r="E2442" s="443"/>
      <c r="F2442" s="443"/>
      <c r="G2442" s="443"/>
      <c r="H2442" s="443"/>
      <c r="I2442" s="443"/>
    </row>
    <row r="2443" spans="1:9" x14ac:dyDescent="0.2">
      <c r="A2443" s="443"/>
      <c r="B2443" s="443"/>
      <c r="C2443" s="443"/>
      <c r="D2443" s="443"/>
      <c r="E2443" s="443"/>
      <c r="F2443" s="443"/>
      <c r="G2443" s="443"/>
      <c r="H2443" s="443"/>
      <c r="I2443" s="443"/>
    </row>
    <row r="2444" spans="1:9" x14ac:dyDescent="0.2">
      <c r="A2444" s="443"/>
      <c r="B2444" s="443"/>
      <c r="C2444" s="443"/>
      <c r="D2444" s="443"/>
      <c r="E2444" s="443"/>
      <c r="F2444" s="443"/>
      <c r="G2444" s="443"/>
      <c r="H2444" s="443"/>
      <c r="I2444" s="443"/>
    </row>
    <row r="2445" spans="1:9" x14ac:dyDescent="0.2">
      <c r="A2445" s="443"/>
      <c r="B2445" s="443"/>
      <c r="C2445" s="443"/>
      <c r="D2445" s="443"/>
      <c r="E2445" s="443"/>
      <c r="F2445" s="443"/>
      <c r="G2445" s="443"/>
      <c r="H2445" s="443"/>
      <c r="I2445" s="443"/>
    </row>
    <row r="2446" spans="1:9" x14ac:dyDescent="0.2">
      <c r="A2446" s="443"/>
      <c r="B2446" s="443"/>
      <c r="C2446" s="443"/>
      <c r="D2446" s="443"/>
      <c r="E2446" s="443"/>
      <c r="F2446" s="443"/>
      <c r="G2446" s="443"/>
      <c r="H2446" s="443"/>
      <c r="I2446" s="443"/>
    </row>
    <row r="2447" spans="1:9" x14ac:dyDescent="0.2">
      <c r="A2447" s="443"/>
      <c r="B2447" s="443"/>
      <c r="C2447" s="443"/>
      <c r="D2447" s="443"/>
      <c r="E2447" s="443"/>
      <c r="F2447" s="443"/>
      <c r="G2447" s="443"/>
      <c r="H2447" s="443"/>
      <c r="I2447" s="443"/>
    </row>
    <row r="2448" spans="1:9" x14ac:dyDescent="0.2">
      <c r="A2448" s="443"/>
      <c r="B2448" s="443"/>
      <c r="C2448" s="443"/>
      <c r="D2448" s="443"/>
      <c r="E2448" s="443"/>
      <c r="F2448" s="443"/>
      <c r="G2448" s="443"/>
      <c r="H2448" s="443"/>
      <c r="I2448" s="443"/>
    </row>
    <row r="2449" spans="1:9" x14ac:dyDescent="0.2">
      <c r="A2449" s="443"/>
      <c r="B2449" s="443"/>
      <c r="C2449" s="443"/>
      <c r="D2449" s="443"/>
      <c r="E2449" s="443"/>
      <c r="F2449" s="443"/>
      <c r="G2449" s="443"/>
      <c r="H2449" s="443"/>
      <c r="I2449" s="443"/>
    </row>
    <row r="2450" spans="1:9" x14ac:dyDescent="0.2">
      <c r="A2450" s="443"/>
      <c r="B2450" s="443"/>
      <c r="C2450" s="443"/>
      <c r="D2450" s="443"/>
      <c r="E2450" s="443"/>
      <c r="F2450" s="443"/>
      <c r="G2450" s="443"/>
      <c r="H2450" s="443"/>
      <c r="I2450" s="443"/>
    </row>
    <row r="2451" spans="1:9" x14ac:dyDescent="0.2">
      <c r="A2451" s="443"/>
      <c r="B2451" s="443"/>
      <c r="C2451" s="443"/>
      <c r="D2451" s="443"/>
      <c r="E2451" s="443"/>
      <c r="F2451" s="443"/>
      <c r="G2451" s="443"/>
      <c r="H2451" s="443"/>
      <c r="I2451" s="443"/>
    </row>
    <row r="2452" spans="1:9" x14ac:dyDescent="0.2">
      <c r="A2452" s="443"/>
      <c r="B2452" s="443"/>
      <c r="C2452" s="443"/>
      <c r="D2452" s="443"/>
      <c r="E2452" s="443"/>
      <c r="F2452" s="443"/>
      <c r="G2452" s="443"/>
      <c r="H2452" s="443"/>
      <c r="I2452" s="443"/>
    </row>
    <row r="2453" spans="1:9" x14ac:dyDescent="0.2">
      <c r="A2453" s="443"/>
      <c r="B2453" s="443"/>
      <c r="C2453" s="443"/>
      <c r="D2453" s="443"/>
      <c r="E2453" s="443"/>
      <c r="F2453" s="443"/>
      <c r="G2453" s="443"/>
      <c r="H2453" s="443"/>
      <c r="I2453" s="443"/>
    </row>
    <row r="2454" spans="1:9" x14ac:dyDescent="0.2">
      <c r="A2454" s="443"/>
      <c r="B2454" s="443"/>
      <c r="C2454" s="443"/>
      <c r="D2454" s="443"/>
      <c r="E2454" s="443"/>
      <c r="F2454" s="443"/>
      <c r="G2454" s="443"/>
      <c r="H2454" s="443"/>
      <c r="I2454" s="443"/>
    </row>
    <row r="2455" spans="1:9" x14ac:dyDescent="0.2">
      <c r="A2455" s="443"/>
      <c r="B2455" s="443"/>
      <c r="C2455" s="443"/>
      <c r="D2455" s="443"/>
      <c r="E2455" s="443"/>
      <c r="F2455" s="443"/>
      <c r="G2455" s="443"/>
      <c r="H2455" s="443"/>
      <c r="I2455" s="443"/>
    </row>
    <row r="2456" spans="1:9" x14ac:dyDescent="0.2">
      <c r="A2456" s="443"/>
      <c r="B2456" s="443"/>
      <c r="C2456" s="443"/>
      <c r="D2456" s="443"/>
      <c r="E2456" s="443"/>
      <c r="F2456" s="443"/>
      <c r="G2456" s="443"/>
      <c r="H2456" s="443"/>
      <c r="I2456" s="443"/>
    </row>
    <row r="2457" spans="1:9" x14ac:dyDescent="0.2">
      <c r="A2457" s="443"/>
      <c r="B2457" s="443"/>
      <c r="C2457" s="443"/>
      <c r="D2457" s="443"/>
      <c r="E2457" s="443"/>
      <c r="F2457" s="443"/>
      <c r="G2457" s="443"/>
      <c r="H2457" s="443"/>
      <c r="I2457" s="443"/>
    </row>
    <row r="2458" spans="1:9" x14ac:dyDescent="0.2">
      <c r="A2458" s="443"/>
      <c r="B2458" s="443"/>
      <c r="C2458" s="443"/>
      <c r="D2458" s="443"/>
      <c r="E2458" s="443"/>
      <c r="F2458" s="443"/>
      <c r="G2458" s="443"/>
      <c r="H2458" s="443"/>
      <c r="I2458" s="443"/>
    </row>
    <row r="2459" spans="1:9" x14ac:dyDescent="0.2">
      <c r="A2459" s="443"/>
      <c r="B2459" s="443"/>
      <c r="C2459" s="443"/>
      <c r="D2459" s="443"/>
      <c r="E2459" s="443"/>
      <c r="F2459" s="443"/>
      <c r="G2459" s="443"/>
      <c r="H2459" s="443"/>
      <c r="I2459" s="443"/>
    </row>
    <row r="2460" spans="1:9" x14ac:dyDescent="0.2">
      <c r="A2460" s="443"/>
      <c r="B2460" s="443"/>
      <c r="C2460" s="443"/>
      <c r="D2460" s="443"/>
      <c r="E2460" s="443"/>
      <c r="F2460" s="443"/>
      <c r="G2460" s="443"/>
      <c r="H2460" s="443"/>
      <c r="I2460" s="443"/>
    </row>
    <row r="2461" spans="1:9" x14ac:dyDescent="0.2">
      <c r="A2461" s="443"/>
      <c r="B2461" s="443"/>
      <c r="C2461" s="443"/>
      <c r="D2461" s="443"/>
      <c r="E2461" s="443"/>
      <c r="F2461" s="443"/>
      <c r="G2461" s="443"/>
      <c r="H2461" s="443"/>
      <c r="I2461" s="443"/>
    </row>
    <row r="2462" spans="1:9" x14ac:dyDescent="0.2">
      <c r="A2462" s="443"/>
      <c r="B2462" s="443"/>
      <c r="C2462" s="443"/>
      <c r="D2462" s="443"/>
      <c r="E2462" s="443"/>
      <c r="F2462" s="443"/>
      <c r="G2462" s="443"/>
      <c r="H2462" s="443"/>
      <c r="I2462" s="443"/>
    </row>
    <row r="2463" spans="1:9" x14ac:dyDescent="0.2">
      <c r="A2463" s="443"/>
      <c r="B2463" s="443"/>
      <c r="C2463" s="443"/>
      <c r="D2463" s="443"/>
      <c r="E2463" s="443"/>
      <c r="F2463" s="443"/>
      <c r="G2463" s="443"/>
      <c r="H2463" s="443"/>
      <c r="I2463" s="443"/>
    </row>
    <row r="2464" spans="1:9" x14ac:dyDescent="0.2">
      <c r="A2464" s="443"/>
      <c r="B2464" s="443"/>
      <c r="C2464" s="443"/>
      <c r="D2464" s="443"/>
      <c r="E2464" s="443"/>
      <c r="F2464" s="443"/>
      <c r="G2464" s="443"/>
      <c r="H2464" s="443"/>
      <c r="I2464" s="443"/>
    </row>
    <row r="2465" spans="1:9" x14ac:dyDescent="0.2">
      <c r="A2465" s="443"/>
      <c r="B2465" s="443"/>
      <c r="C2465" s="443"/>
      <c r="D2465" s="443"/>
      <c r="E2465" s="443"/>
      <c r="F2465" s="443"/>
      <c r="G2465" s="443"/>
      <c r="H2465" s="443"/>
      <c r="I2465" s="443"/>
    </row>
    <row r="2466" spans="1:9" x14ac:dyDescent="0.2">
      <c r="A2466" s="443"/>
      <c r="B2466" s="443"/>
      <c r="C2466" s="443"/>
      <c r="D2466" s="443"/>
      <c r="E2466" s="443"/>
      <c r="F2466" s="443"/>
      <c r="G2466" s="443"/>
      <c r="H2466" s="443"/>
      <c r="I2466" s="443"/>
    </row>
    <row r="2467" spans="1:9" x14ac:dyDescent="0.2">
      <c r="A2467" s="443"/>
      <c r="B2467" s="443"/>
      <c r="C2467" s="443"/>
      <c r="D2467" s="443"/>
      <c r="E2467" s="443"/>
      <c r="F2467" s="443"/>
      <c r="G2467" s="443"/>
      <c r="H2467" s="443"/>
      <c r="I2467" s="443"/>
    </row>
    <row r="2468" spans="1:9" x14ac:dyDescent="0.2">
      <c r="A2468" s="443"/>
      <c r="B2468" s="443"/>
      <c r="C2468" s="443"/>
      <c r="D2468" s="443"/>
      <c r="E2468" s="443"/>
      <c r="F2468" s="443"/>
      <c r="G2468" s="443"/>
      <c r="H2468" s="443"/>
      <c r="I2468" s="443"/>
    </row>
    <row r="2469" spans="1:9" x14ac:dyDescent="0.2">
      <c r="A2469" s="443"/>
      <c r="B2469" s="443"/>
      <c r="C2469" s="443"/>
      <c r="D2469" s="443"/>
      <c r="E2469" s="443"/>
      <c r="F2469" s="443"/>
      <c r="G2469" s="443"/>
      <c r="H2469" s="443"/>
      <c r="I2469" s="443"/>
    </row>
    <row r="2470" spans="1:9" x14ac:dyDescent="0.2">
      <c r="A2470" s="443"/>
      <c r="B2470" s="443"/>
      <c r="C2470" s="443"/>
      <c r="D2470" s="443"/>
      <c r="E2470" s="443"/>
      <c r="F2470" s="443"/>
      <c r="G2470" s="443"/>
      <c r="H2470" s="443"/>
      <c r="I2470" s="443"/>
    </row>
    <row r="2471" spans="1:9" x14ac:dyDescent="0.2">
      <c r="A2471" s="443"/>
      <c r="B2471" s="443"/>
      <c r="C2471" s="443"/>
      <c r="D2471" s="443"/>
      <c r="E2471" s="443"/>
      <c r="F2471" s="443"/>
      <c r="G2471" s="443"/>
      <c r="H2471" s="443"/>
      <c r="I2471" s="443"/>
    </row>
    <row r="2472" spans="1:9" x14ac:dyDescent="0.2">
      <c r="A2472" s="443"/>
      <c r="B2472" s="443"/>
      <c r="C2472" s="443"/>
      <c r="D2472" s="443"/>
      <c r="E2472" s="443"/>
      <c r="F2472" s="443"/>
      <c r="G2472" s="443"/>
      <c r="H2472" s="443"/>
      <c r="I2472" s="443"/>
    </row>
    <row r="2473" spans="1:9" x14ac:dyDescent="0.2">
      <c r="A2473" s="443"/>
      <c r="B2473" s="443"/>
      <c r="C2473" s="443"/>
      <c r="D2473" s="443"/>
      <c r="E2473" s="443"/>
      <c r="F2473" s="443"/>
      <c r="G2473" s="443"/>
      <c r="H2473" s="443"/>
      <c r="I2473" s="443"/>
    </row>
    <row r="2474" spans="1:9" x14ac:dyDescent="0.2">
      <c r="A2474" s="443"/>
      <c r="B2474" s="443"/>
      <c r="C2474" s="443"/>
      <c r="D2474" s="443"/>
      <c r="E2474" s="443"/>
      <c r="F2474" s="443"/>
      <c r="G2474" s="443"/>
      <c r="H2474" s="443"/>
      <c r="I2474" s="443"/>
    </row>
    <row r="2475" spans="1:9" x14ac:dyDescent="0.2">
      <c r="A2475" s="443"/>
      <c r="B2475" s="443"/>
      <c r="C2475" s="443"/>
      <c r="D2475" s="443"/>
      <c r="E2475" s="443"/>
      <c r="F2475" s="443"/>
      <c r="G2475" s="443"/>
      <c r="H2475" s="443"/>
      <c r="I2475" s="443"/>
    </row>
    <row r="2476" spans="1:9" x14ac:dyDescent="0.2">
      <c r="A2476" s="443"/>
      <c r="B2476" s="443"/>
      <c r="C2476" s="443"/>
      <c r="D2476" s="443"/>
      <c r="E2476" s="443"/>
      <c r="F2476" s="443"/>
      <c r="G2476" s="443"/>
      <c r="H2476" s="443"/>
      <c r="I2476" s="443"/>
    </row>
    <row r="2477" spans="1:9" x14ac:dyDescent="0.2">
      <c r="A2477" s="443"/>
      <c r="B2477" s="443"/>
      <c r="C2477" s="443"/>
      <c r="D2477" s="443"/>
      <c r="E2477" s="443"/>
      <c r="F2477" s="443"/>
      <c r="G2477" s="443"/>
      <c r="H2477" s="443"/>
      <c r="I2477" s="443"/>
    </row>
    <row r="2478" spans="1:9" x14ac:dyDescent="0.2">
      <c r="A2478" s="443"/>
      <c r="B2478" s="443"/>
      <c r="C2478" s="443"/>
      <c r="D2478" s="443"/>
      <c r="E2478" s="443"/>
      <c r="F2478" s="443"/>
      <c r="G2478" s="443"/>
      <c r="H2478" s="443"/>
      <c r="I2478" s="443"/>
    </row>
    <row r="2479" spans="1:9" x14ac:dyDescent="0.2">
      <c r="A2479" s="443"/>
      <c r="B2479" s="443"/>
      <c r="C2479" s="443"/>
      <c r="D2479" s="443"/>
      <c r="E2479" s="443"/>
      <c r="F2479" s="443"/>
      <c r="G2479" s="443"/>
      <c r="H2479" s="443"/>
      <c r="I2479" s="443"/>
    </row>
    <row r="2480" spans="1:9" x14ac:dyDescent="0.2">
      <c r="A2480" s="443"/>
      <c r="B2480" s="443"/>
      <c r="C2480" s="443"/>
      <c r="D2480" s="443"/>
      <c r="E2480" s="443"/>
      <c r="F2480" s="443"/>
      <c r="G2480" s="443"/>
      <c r="H2480" s="443"/>
      <c r="I2480" s="443"/>
    </row>
    <row r="2481" spans="1:9" x14ac:dyDescent="0.2">
      <c r="A2481" s="443"/>
      <c r="B2481" s="443"/>
      <c r="C2481" s="443"/>
      <c r="D2481" s="443"/>
      <c r="E2481" s="443"/>
      <c r="F2481" s="443"/>
      <c r="G2481" s="443"/>
      <c r="H2481" s="443"/>
      <c r="I2481" s="443"/>
    </row>
    <row r="2482" spans="1:9" x14ac:dyDescent="0.2">
      <c r="A2482" s="443"/>
      <c r="B2482" s="443"/>
      <c r="C2482" s="443"/>
      <c r="D2482" s="443"/>
      <c r="E2482" s="443"/>
      <c r="F2482" s="443"/>
      <c r="G2482" s="443"/>
      <c r="H2482" s="443"/>
      <c r="I2482" s="443"/>
    </row>
    <row r="2483" spans="1:9" x14ac:dyDescent="0.2">
      <c r="A2483" s="443"/>
      <c r="B2483" s="443"/>
      <c r="C2483" s="443"/>
      <c r="D2483" s="443"/>
      <c r="E2483" s="443"/>
      <c r="F2483" s="443"/>
      <c r="G2483" s="443"/>
      <c r="H2483" s="443"/>
      <c r="I2483" s="443"/>
    </row>
    <row r="2484" spans="1:9" x14ac:dyDescent="0.2">
      <c r="A2484" s="443"/>
      <c r="B2484" s="443"/>
      <c r="C2484" s="443"/>
      <c r="D2484" s="443"/>
      <c r="E2484" s="443"/>
      <c r="F2484" s="443"/>
      <c r="G2484" s="443"/>
      <c r="H2484" s="443"/>
      <c r="I2484" s="443"/>
    </row>
    <row r="2485" spans="1:9" x14ac:dyDescent="0.2">
      <c r="A2485" s="443"/>
      <c r="B2485" s="443"/>
      <c r="C2485" s="443"/>
      <c r="D2485" s="443"/>
      <c r="E2485" s="443"/>
      <c r="F2485" s="443"/>
      <c r="G2485" s="443"/>
      <c r="H2485" s="443"/>
      <c r="I2485" s="443"/>
    </row>
    <row r="2486" spans="1:9" x14ac:dyDescent="0.2">
      <c r="A2486" s="443"/>
      <c r="B2486" s="443"/>
      <c r="C2486" s="443"/>
      <c r="D2486" s="443"/>
      <c r="E2486" s="443"/>
      <c r="F2486" s="443"/>
      <c r="G2486" s="443"/>
      <c r="H2486" s="443"/>
      <c r="I2486" s="443"/>
    </row>
    <row r="2487" spans="1:9" x14ac:dyDescent="0.2">
      <c r="A2487" s="443"/>
      <c r="B2487" s="443"/>
      <c r="C2487" s="443"/>
      <c r="D2487" s="443"/>
      <c r="E2487" s="443"/>
      <c r="F2487" s="443"/>
      <c r="G2487" s="443"/>
      <c r="H2487" s="443"/>
      <c r="I2487" s="443"/>
    </row>
    <row r="2488" spans="1:9" x14ac:dyDescent="0.2">
      <c r="A2488" s="443"/>
      <c r="B2488" s="443"/>
      <c r="C2488" s="443"/>
      <c r="D2488" s="443"/>
      <c r="E2488" s="443"/>
      <c r="F2488" s="443"/>
      <c r="G2488" s="443"/>
      <c r="H2488" s="443"/>
      <c r="I2488" s="443"/>
    </row>
    <row r="2489" spans="1:9" x14ac:dyDescent="0.2">
      <c r="A2489" s="443"/>
      <c r="B2489" s="443"/>
      <c r="C2489" s="443"/>
      <c r="D2489" s="443"/>
      <c r="E2489" s="443"/>
      <c r="F2489" s="443"/>
      <c r="G2489" s="443"/>
      <c r="H2489" s="443"/>
      <c r="I2489" s="443"/>
    </row>
    <row r="2490" spans="1:9" x14ac:dyDescent="0.2">
      <c r="A2490" s="443"/>
      <c r="B2490" s="443"/>
      <c r="C2490" s="443"/>
      <c r="D2490" s="443"/>
      <c r="E2490" s="443"/>
      <c r="F2490" s="443"/>
      <c r="G2490" s="443"/>
      <c r="H2490" s="443"/>
      <c r="I2490" s="443"/>
    </row>
    <row r="2491" spans="1:9" x14ac:dyDescent="0.2">
      <c r="A2491" s="443"/>
      <c r="B2491" s="443"/>
      <c r="C2491" s="443"/>
      <c r="D2491" s="443"/>
      <c r="E2491" s="443"/>
      <c r="F2491" s="443"/>
      <c r="G2491" s="443"/>
      <c r="H2491" s="443"/>
      <c r="I2491" s="443"/>
    </row>
    <row r="2492" spans="1:9" x14ac:dyDescent="0.2">
      <c r="A2492" s="443"/>
      <c r="B2492" s="443"/>
      <c r="C2492" s="443"/>
      <c r="D2492" s="443"/>
      <c r="E2492" s="443"/>
      <c r="F2492" s="443"/>
      <c r="G2492" s="443"/>
      <c r="H2492" s="443"/>
      <c r="I2492" s="443"/>
    </row>
    <row r="2493" spans="1:9" x14ac:dyDescent="0.2">
      <c r="A2493" s="443"/>
      <c r="B2493" s="443"/>
      <c r="C2493" s="443"/>
      <c r="D2493" s="443"/>
      <c r="E2493" s="443"/>
      <c r="F2493" s="443"/>
      <c r="G2493" s="443"/>
      <c r="H2493" s="443"/>
      <c r="I2493" s="443"/>
    </row>
    <row r="2494" spans="1:9" x14ac:dyDescent="0.2">
      <c r="A2494" s="443"/>
      <c r="B2494" s="443"/>
      <c r="C2494" s="443"/>
      <c r="D2494" s="443"/>
      <c r="E2494" s="443"/>
      <c r="F2494" s="443"/>
      <c r="G2494" s="443"/>
      <c r="H2494" s="443"/>
      <c r="I2494" s="443"/>
    </row>
    <row r="2495" spans="1:9" x14ac:dyDescent="0.2">
      <c r="A2495" s="443"/>
      <c r="B2495" s="443"/>
      <c r="C2495" s="443"/>
      <c r="D2495" s="443"/>
      <c r="E2495" s="443"/>
      <c r="F2495" s="443"/>
      <c r="G2495" s="443"/>
      <c r="H2495" s="443"/>
      <c r="I2495" s="443"/>
    </row>
    <row r="2496" spans="1:9" x14ac:dyDescent="0.2">
      <c r="A2496" s="443"/>
      <c r="B2496" s="443"/>
      <c r="C2496" s="443"/>
      <c r="D2496" s="443"/>
      <c r="E2496" s="443"/>
      <c r="F2496" s="443"/>
      <c r="G2496" s="443"/>
      <c r="H2496" s="443"/>
      <c r="I2496" s="443"/>
    </row>
    <row r="2497" spans="1:9" x14ac:dyDescent="0.2">
      <c r="A2497" s="443"/>
      <c r="B2497" s="443"/>
      <c r="C2497" s="443"/>
      <c r="D2497" s="443"/>
      <c r="E2497" s="443"/>
      <c r="F2497" s="443"/>
      <c r="G2497" s="443"/>
      <c r="H2497" s="443"/>
      <c r="I2497" s="443"/>
    </row>
    <row r="2498" spans="1:9" x14ac:dyDescent="0.2">
      <c r="A2498" s="443"/>
      <c r="B2498" s="443"/>
      <c r="C2498" s="443"/>
      <c r="D2498" s="443"/>
      <c r="E2498" s="443"/>
      <c r="F2498" s="443"/>
      <c r="G2498" s="443"/>
      <c r="H2498" s="443"/>
      <c r="I2498" s="443"/>
    </row>
    <row r="2499" spans="1:9" x14ac:dyDescent="0.2">
      <c r="A2499" s="443"/>
      <c r="B2499" s="443"/>
      <c r="C2499" s="443"/>
      <c r="D2499" s="443"/>
      <c r="E2499" s="443"/>
      <c r="F2499" s="443"/>
      <c r="G2499" s="443"/>
      <c r="H2499" s="443"/>
      <c r="I2499" s="443"/>
    </row>
    <row r="2500" spans="1:9" x14ac:dyDescent="0.2">
      <c r="A2500" s="443"/>
      <c r="B2500" s="443"/>
      <c r="C2500" s="443"/>
      <c r="D2500" s="443"/>
      <c r="E2500" s="443"/>
      <c r="F2500" s="443"/>
      <c r="G2500" s="443"/>
      <c r="H2500" s="443"/>
      <c r="I2500" s="443"/>
    </row>
    <row r="2501" spans="1:9" x14ac:dyDescent="0.2">
      <c r="A2501" s="443"/>
      <c r="B2501" s="443"/>
      <c r="C2501" s="443"/>
      <c r="D2501" s="443"/>
      <c r="E2501" s="443"/>
      <c r="F2501" s="443"/>
      <c r="G2501" s="443"/>
      <c r="H2501" s="443"/>
      <c r="I2501" s="443"/>
    </row>
    <row r="2502" spans="1:9" x14ac:dyDescent="0.2">
      <c r="A2502" s="443"/>
      <c r="B2502" s="443"/>
      <c r="C2502" s="443"/>
      <c r="D2502" s="443"/>
      <c r="E2502" s="443"/>
      <c r="F2502" s="443"/>
      <c r="G2502" s="443"/>
      <c r="H2502" s="443"/>
      <c r="I2502" s="443"/>
    </row>
    <row r="2503" spans="1:9" x14ac:dyDescent="0.2">
      <c r="A2503" s="443"/>
      <c r="B2503" s="443"/>
      <c r="C2503" s="443"/>
      <c r="D2503" s="443"/>
      <c r="E2503" s="443"/>
      <c r="F2503" s="443"/>
      <c r="G2503" s="443"/>
      <c r="H2503" s="443"/>
      <c r="I2503" s="443"/>
    </row>
    <row r="2504" spans="1:9" x14ac:dyDescent="0.2">
      <c r="A2504" s="443"/>
      <c r="B2504" s="443"/>
      <c r="C2504" s="443"/>
      <c r="D2504" s="443"/>
      <c r="E2504" s="443"/>
      <c r="F2504" s="443"/>
      <c r="G2504" s="443"/>
      <c r="H2504" s="443"/>
      <c r="I2504" s="443"/>
    </row>
    <row r="2505" spans="1:9" x14ac:dyDescent="0.2">
      <c r="A2505" s="443"/>
      <c r="B2505" s="443"/>
      <c r="C2505" s="443"/>
      <c r="D2505" s="443"/>
      <c r="E2505" s="443"/>
      <c r="F2505" s="443"/>
      <c r="G2505" s="443"/>
      <c r="H2505" s="443"/>
      <c r="I2505" s="443"/>
    </row>
    <row r="2506" spans="1:9" x14ac:dyDescent="0.2">
      <c r="A2506" s="443"/>
      <c r="B2506" s="443"/>
      <c r="C2506" s="443"/>
      <c r="D2506" s="443"/>
      <c r="E2506" s="443"/>
      <c r="F2506" s="443"/>
      <c r="G2506" s="443"/>
      <c r="H2506" s="443"/>
      <c r="I2506" s="443"/>
    </row>
    <row r="2507" spans="1:9" x14ac:dyDescent="0.2">
      <c r="A2507" s="443"/>
      <c r="B2507" s="443"/>
      <c r="C2507" s="443"/>
      <c r="D2507" s="443"/>
      <c r="E2507" s="443"/>
      <c r="F2507" s="443"/>
      <c r="G2507" s="443"/>
      <c r="H2507" s="443"/>
      <c r="I2507" s="443"/>
    </row>
    <row r="2508" spans="1:9" x14ac:dyDescent="0.2">
      <c r="A2508" s="443"/>
      <c r="B2508" s="443"/>
      <c r="C2508" s="443"/>
      <c r="D2508" s="443"/>
      <c r="E2508" s="443"/>
      <c r="F2508" s="443"/>
      <c r="G2508" s="443"/>
      <c r="H2508" s="443"/>
      <c r="I2508" s="443"/>
    </row>
    <row r="2509" spans="1:9" x14ac:dyDescent="0.2">
      <c r="A2509" s="443"/>
      <c r="B2509" s="443"/>
      <c r="C2509" s="443"/>
      <c r="D2509" s="443"/>
      <c r="E2509" s="443"/>
      <c r="F2509" s="443"/>
      <c r="G2509" s="443"/>
      <c r="H2509" s="443"/>
      <c r="I2509" s="443"/>
    </row>
    <row r="2510" spans="1:9" x14ac:dyDescent="0.2">
      <c r="A2510" s="443"/>
      <c r="B2510" s="443"/>
      <c r="C2510" s="443"/>
      <c r="D2510" s="443"/>
      <c r="E2510" s="443"/>
      <c r="F2510" s="443"/>
      <c r="G2510" s="443"/>
      <c r="H2510" s="443"/>
      <c r="I2510" s="443"/>
    </row>
    <row r="2511" spans="1:9" x14ac:dyDescent="0.2">
      <c r="A2511" s="443"/>
      <c r="B2511" s="443"/>
      <c r="C2511" s="443"/>
      <c r="D2511" s="443"/>
      <c r="E2511" s="443"/>
      <c r="F2511" s="443"/>
      <c r="G2511" s="443"/>
      <c r="H2511" s="443"/>
      <c r="I2511" s="443"/>
    </row>
    <row r="2512" spans="1:9" x14ac:dyDescent="0.2">
      <c r="A2512" s="443"/>
      <c r="B2512" s="443"/>
      <c r="C2512" s="443"/>
      <c r="D2512" s="443"/>
      <c r="E2512" s="443"/>
      <c r="F2512" s="443"/>
      <c r="G2512" s="443"/>
      <c r="H2512" s="443"/>
      <c r="I2512" s="443"/>
    </row>
    <row r="2513" spans="1:9" x14ac:dyDescent="0.2">
      <c r="A2513" s="443"/>
      <c r="B2513" s="443"/>
      <c r="C2513" s="443"/>
      <c r="D2513" s="443"/>
      <c r="E2513" s="443"/>
      <c r="F2513" s="443"/>
      <c r="G2513" s="443"/>
      <c r="H2513" s="443"/>
      <c r="I2513" s="443"/>
    </row>
    <row r="2514" spans="1:9" x14ac:dyDescent="0.2">
      <c r="A2514" s="443"/>
      <c r="B2514" s="443"/>
      <c r="C2514" s="443"/>
      <c r="D2514" s="443"/>
      <c r="E2514" s="443"/>
      <c r="F2514" s="443"/>
      <c r="G2514" s="443"/>
      <c r="H2514" s="443"/>
      <c r="I2514" s="443"/>
    </row>
    <row r="2515" spans="1:9" x14ac:dyDescent="0.2">
      <c r="A2515" s="443"/>
      <c r="B2515" s="443"/>
      <c r="C2515" s="443"/>
      <c r="D2515" s="443"/>
      <c r="E2515" s="443"/>
      <c r="F2515" s="443"/>
      <c r="G2515" s="443"/>
      <c r="H2515" s="443"/>
      <c r="I2515" s="443"/>
    </row>
    <row r="2516" spans="1:9" x14ac:dyDescent="0.2">
      <c r="A2516" s="443"/>
      <c r="B2516" s="443"/>
      <c r="C2516" s="443"/>
      <c r="D2516" s="443"/>
      <c r="E2516" s="443"/>
      <c r="F2516" s="443"/>
      <c r="G2516" s="443"/>
      <c r="H2516" s="443"/>
      <c r="I2516" s="443"/>
    </row>
    <row r="2517" spans="1:9" x14ac:dyDescent="0.2">
      <c r="A2517" s="443"/>
      <c r="B2517" s="443"/>
      <c r="C2517" s="443"/>
      <c r="D2517" s="443"/>
      <c r="E2517" s="443"/>
      <c r="F2517" s="443"/>
      <c r="G2517" s="443"/>
      <c r="H2517" s="443"/>
      <c r="I2517" s="443"/>
    </row>
    <row r="2518" spans="1:9" x14ac:dyDescent="0.2">
      <c r="A2518" s="443"/>
      <c r="B2518" s="443"/>
      <c r="C2518" s="443"/>
      <c r="D2518" s="443"/>
      <c r="E2518" s="443"/>
      <c r="F2518" s="443"/>
      <c r="G2518" s="443"/>
      <c r="H2518" s="443"/>
      <c r="I2518" s="443"/>
    </row>
    <row r="2519" spans="1:9" x14ac:dyDescent="0.2">
      <c r="A2519" s="443"/>
      <c r="B2519" s="443"/>
      <c r="C2519" s="443"/>
      <c r="D2519" s="443"/>
      <c r="E2519" s="443"/>
      <c r="F2519" s="443"/>
      <c r="G2519" s="443"/>
      <c r="H2519" s="443"/>
      <c r="I2519" s="443"/>
    </row>
    <row r="2520" spans="1:9" x14ac:dyDescent="0.2">
      <c r="A2520" s="443"/>
      <c r="B2520" s="443"/>
      <c r="C2520" s="443"/>
      <c r="D2520" s="443"/>
      <c r="E2520" s="443"/>
      <c r="F2520" s="443"/>
      <c r="G2520" s="443"/>
      <c r="H2520" s="443"/>
      <c r="I2520" s="443"/>
    </row>
    <row r="2521" spans="1:9" x14ac:dyDescent="0.2">
      <c r="A2521" s="443"/>
      <c r="B2521" s="443"/>
      <c r="C2521" s="443"/>
      <c r="D2521" s="443"/>
      <c r="E2521" s="443"/>
      <c r="F2521" s="443"/>
      <c r="G2521" s="443"/>
      <c r="H2521" s="443"/>
      <c r="I2521" s="443"/>
    </row>
    <row r="2522" spans="1:9" x14ac:dyDescent="0.2">
      <c r="A2522" s="443"/>
      <c r="B2522" s="443"/>
      <c r="C2522" s="443"/>
      <c r="D2522" s="443"/>
      <c r="E2522" s="443"/>
      <c r="F2522" s="443"/>
      <c r="G2522" s="443"/>
      <c r="H2522" s="443"/>
      <c r="I2522" s="443"/>
    </row>
    <row r="2523" spans="1:9" x14ac:dyDescent="0.2">
      <c r="A2523" s="443"/>
      <c r="B2523" s="443"/>
      <c r="C2523" s="443"/>
      <c r="D2523" s="443"/>
      <c r="E2523" s="443"/>
      <c r="F2523" s="443"/>
      <c r="G2523" s="443"/>
      <c r="H2523" s="443"/>
      <c r="I2523" s="443"/>
    </row>
    <row r="2524" spans="1:9" x14ac:dyDescent="0.2">
      <c r="A2524" s="443"/>
      <c r="B2524" s="443"/>
      <c r="C2524" s="443"/>
      <c r="D2524" s="443"/>
      <c r="E2524" s="443"/>
      <c r="F2524" s="443"/>
      <c r="G2524" s="443"/>
      <c r="H2524" s="443"/>
      <c r="I2524" s="443"/>
    </row>
    <row r="2525" spans="1:9" x14ac:dyDescent="0.2">
      <c r="A2525" s="443"/>
      <c r="B2525" s="443"/>
      <c r="C2525" s="443"/>
      <c r="D2525" s="443"/>
      <c r="E2525" s="443"/>
      <c r="F2525" s="443"/>
      <c r="G2525" s="443"/>
      <c r="H2525" s="443"/>
      <c r="I2525" s="443"/>
    </row>
    <row r="2526" spans="1:9" x14ac:dyDescent="0.2">
      <c r="A2526" s="443"/>
      <c r="B2526" s="443"/>
      <c r="C2526" s="443"/>
      <c r="D2526" s="443"/>
      <c r="E2526" s="443"/>
      <c r="F2526" s="443"/>
      <c r="G2526" s="443"/>
      <c r="H2526" s="443"/>
      <c r="I2526" s="443"/>
    </row>
    <row r="2527" spans="1:9" x14ac:dyDescent="0.2">
      <c r="A2527" s="443"/>
      <c r="B2527" s="443"/>
      <c r="C2527" s="443"/>
      <c r="D2527" s="443"/>
      <c r="E2527" s="443"/>
      <c r="F2527" s="443"/>
      <c r="G2527" s="443"/>
      <c r="H2527" s="443"/>
      <c r="I2527" s="443"/>
    </row>
    <row r="2528" spans="1:9" x14ac:dyDescent="0.2">
      <c r="A2528" s="443"/>
      <c r="B2528" s="443"/>
      <c r="C2528" s="443"/>
      <c r="D2528" s="443"/>
      <c r="E2528" s="443"/>
      <c r="F2528" s="443"/>
      <c r="G2528" s="443"/>
      <c r="H2528" s="443"/>
      <c r="I2528" s="443"/>
    </row>
    <row r="2529" spans="1:9" x14ac:dyDescent="0.2">
      <c r="A2529" s="443"/>
      <c r="B2529" s="443"/>
      <c r="C2529" s="443"/>
      <c r="D2529" s="443"/>
      <c r="E2529" s="443"/>
      <c r="F2529" s="443"/>
      <c r="G2529" s="443"/>
      <c r="H2529" s="443"/>
      <c r="I2529" s="443"/>
    </row>
    <row r="2530" spans="1:9" x14ac:dyDescent="0.2">
      <c r="A2530" s="443"/>
      <c r="B2530" s="443"/>
      <c r="C2530" s="443"/>
      <c r="D2530" s="443"/>
      <c r="E2530" s="443"/>
      <c r="F2530" s="443"/>
      <c r="G2530" s="443"/>
      <c r="H2530" s="443"/>
      <c r="I2530" s="443"/>
    </row>
    <row r="2531" spans="1:9" x14ac:dyDescent="0.2">
      <c r="A2531" s="443"/>
      <c r="B2531" s="443"/>
      <c r="C2531" s="443"/>
      <c r="D2531" s="443"/>
      <c r="E2531" s="443"/>
      <c r="F2531" s="443"/>
      <c r="G2531" s="443"/>
      <c r="H2531" s="443"/>
      <c r="I2531" s="443"/>
    </row>
    <row r="2532" spans="1:9" x14ac:dyDescent="0.2">
      <c r="A2532" s="443"/>
      <c r="B2532" s="443"/>
      <c r="C2532" s="443"/>
      <c r="D2532" s="443"/>
      <c r="E2532" s="443"/>
      <c r="F2532" s="443"/>
      <c r="G2532" s="443"/>
      <c r="H2532" s="443"/>
      <c r="I2532" s="443"/>
    </row>
    <row r="2533" spans="1:9" x14ac:dyDescent="0.2">
      <c r="A2533" s="443"/>
      <c r="B2533" s="443"/>
      <c r="C2533" s="443"/>
      <c r="D2533" s="443"/>
      <c r="E2533" s="443"/>
      <c r="F2533" s="443"/>
      <c r="G2533" s="443"/>
      <c r="H2533" s="443"/>
      <c r="I2533" s="443"/>
    </row>
    <row r="2534" spans="1:9" x14ac:dyDescent="0.2">
      <c r="A2534" s="443"/>
      <c r="B2534" s="443"/>
      <c r="C2534" s="443"/>
      <c r="D2534" s="443"/>
      <c r="E2534" s="443"/>
      <c r="F2534" s="443"/>
      <c r="G2534" s="443"/>
      <c r="H2534" s="443"/>
      <c r="I2534" s="443"/>
    </row>
    <row r="2535" spans="1:9" x14ac:dyDescent="0.2">
      <c r="A2535" s="443"/>
      <c r="B2535" s="443"/>
      <c r="C2535" s="443"/>
      <c r="D2535" s="443"/>
      <c r="E2535" s="443"/>
      <c r="F2535" s="443"/>
      <c r="G2535" s="443"/>
      <c r="H2535" s="443"/>
      <c r="I2535" s="443"/>
    </row>
    <row r="2536" spans="1:9" x14ac:dyDescent="0.2">
      <c r="A2536" s="443"/>
      <c r="B2536" s="443"/>
      <c r="C2536" s="443"/>
      <c r="D2536" s="443"/>
      <c r="E2536" s="443"/>
      <c r="F2536" s="443"/>
      <c r="G2536" s="443"/>
      <c r="H2536" s="443"/>
      <c r="I2536" s="443"/>
    </row>
    <row r="2537" spans="1:9" x14ac:dyDescent="0.2">
      <c r="A2537" s="443"/>
      <c r="B2537" s="443"/>
      <c r="C2537" s="443"/>
      <c r="D2537" s="443"/>
      <c r="E2537" s="443"/>
      <c r="F2537" s="443"/>
      <c r="G2537" s="443"/>
      <c r="H2537" s="443"/>
      <c r="I2537" s="443"/>
    </row>
    <row r="2538" spans="1:9" x14ac:dyDescent="0.2">
      <c r="A2538" s="443"/>
      <c r="B2538" s="443"/>
      <c r="C2538" s="443"/>
      <c r="D2538" s="443"/>
      <c r="E2538" s="443"/>
      <c r="F2538" s="443"/>
      <c r="G2538" s="443"/>
      <c r="H2538" s="443"/>
      <c r="I2538" s="443"/>
    </row>
    <row r="2539" spans="1:9" x14ac:dyDescent="0.2">
      <c r="A2539" s="443"/>
      <c r="B2539" s="443"/>
      <c r="C2539" s="443"/>
      <c r="D2539" s="443"/>
      <c r="E2539" s="443"/>
      <c r="F2539" s="443"/>
      <c r="G2539" s="443"/>
      <c r="H2539" s="443"/>
      <c r="I2539" s="443"/>
    </row>
    <row r="2540" spans="1:9" x14ac:dyDescent="0.2">
      <c r="A2540" s="443"/>
      <c r="B2540" s="443"/>
      <c r="C2540" s="443"/>
      <c r="D2540" s="443"/>
      <c r="E2540" s="443"/>
      <c r="F2540" s="443"/>
      <c r="G2540" s="443"/>
      <c r="H2540" s="443"/>
      <c r="I2540" s="443"/>
    </row>
    <row r="2541" spans="1:9" x14ac:dyDescent="0.2">
      <c r="A2541" s="443"/>
      <c r="B2541" s="443"/>
      <c r="C2541" s="443"/>
      <c r="D2541" s="443"/>
      <c r="E2541" s="443"/>
      <c r="F2541" s="443"/>
      <c r="G2541" s="443"/>
      <c r="H2541" s="443"/>
      <c r="I2541" s="443"/>
    </row>
    <row r="2542" spans="1:9" x14ac:dyDescent="0.2">
      <c r="A2542" s="443"/>
      <c r="B2542" s="443"/>
      <c r="C2542" s="443"/>
      <c r="D2542" s="443"/>
      <c r="E2542" s="443"/>
      <c r="F2542" s="443"/>
      <c r="G2542" s="443"/>
      <c r="H2542" s="443"/>
      <c r="I2542" s="443"/>
    </row>
    <row r="2543" spans="1:9" x14ac:dyDescent="0.2">
      <c r="A2543" s="443"/>
      <c r="B2543" s="443"/>
      <c r="C2543" s="443"/>
      <c r="D2543" s="443"/>
      <c r="E2543" s="443"/>
      <c r="F2543" s="443"/>
      <c r="G2543" s="443"/>
      <c r="H2543" s="443"/>
      <c r="I2543" s="443"/>
    </row>
    <row r="2544" spans="1:9" x14ac:dyDescent="0.2">
      <c r="A2544" s="443"/>
      <c r="B2544" s="443"/>
      <c r="C2544" s="443"/>
      <c r="D2544" s="443"/>
      <c r="E2544" s="443"/>
      <c r="F2544" s="443"/>
      <c r="G2544" s="443"/>
      <c r="H2544" s="443"/>
      <c r="I2544" s="443"/>
    </row>
    <row r="2545" spans="1:9" x14ac:dyDescent="0.2">
      <c r="A2545" s="443"/>
      <c r="B2545" s="443"/>
      <c r="C2545" s="443"/>
      <c r="D2545" s="443"/>
      <c r="E2545" s="443"/>
      <c r="F2545" s="443"/>
      <c r="G2545" s="443"/>
      <c r="H2545" s="443"/>
      <c r="I2545" s="443"/>
    </row>
    <row r="2546" spans="1:9" x14ac:dyDescent="0.2">
      <c r="A2546" s="443"/>
      <c r="B2546" s="443"/>
      <c r="C2546" s="443"/>
      <c r="D2546" s="443"/>
      <c r="E2546" s="443"/>
      <c r="F2546" s="443"/>
      <c r="G2546" s="443"/>
      <c r="H2546" s="443"/>
      <c r="I2546" s="443"/>
    </row>
    <row r="2547" spans="1:9" x14ac:dyDescent="0.2">
      <c r="A2547" s="443"/>
      <c r="B2547" s="443"/>
      <c r="C2547" s="443"/>
      <c r="D2547" s="443"/>
      <c r="E2547" s="443"/>
      <c r="F2547" s="443"/>
      <c r="G2547" s="443"/>
      <c r="H2547" s="443"/>
      <c r="I2547" s="443"/>
    </row>
    <row r="2548" spans="1:9" x14ac:dyDescent="0.2">
      <c r="A2548" s="443"/>
      <c r="B2548" s="443"/>
      <c r="C2548" s="443"/>
      <c r="D2548" s="443"/>
      <c r="E2548" s="443"/>
      <c r="F2548" s="443"/>
      <c r="G2548" s="443"/>
      <c r="H2548" s="443"/>
      <c r="I2548" s="443"/>
    </row>
    <row r="2549" spans="1:9" x14ac:dyDescent="0.2">
      <c r="A2549" s="443"/>
      <c r="B2549" s="443"/>
      <c r="C2549" s="443"/>
      <c r="D2549" s="443"/>
      <c r="E2549" s="443"/>
      <c r="F2549" s="443"/>
      <c r="G2549" s="443"/>
      <c r="H2549" s="443"/>
      <c r="I2549" s="443"/>
    </row>
    <row r="2550" spans="1:9" x14ac:dyDescent="0.2">
      <c r="A2550" s="443"/>
      <c r="B2550" s="443"/>
      <c r="C2550" s="443"/>
      <c r="D2550" s="443"/>
      <c r="E2550" s="443"/>
      <c r="F2550" s="443"/>
      <c r="G2550" s="443"/>
      <c r="H2550" s="443"/>
      <c r="I2550" s="443"/>
    </row>
    <row r="2551" spans="1:9" x14ac:dyDescent="0.2">
      <c r="A2551" s="443"/>
      <c r="B2551" s="443"/>
      <c r="C2551" s="443"/>
      <c r="D2551" s="443"/>
      <c r="E2551" s="443"/>
      <c r="F2551" s="443"/>
      <c r="G2551" s="443"/>
      <c r="H2551" s="443"/>
      <c r="I2551" s="443"/>
    </row>
    <row r="2552" spans="1:9" x14ac:dyDescent="0.2">
      <c r="A2552" s="443"/>
      <c r="B2552" s="443"/>
      <c r="C2552" s="443"/>
      <c r="D2552" s="443"/>
      <c r="E2552" s="443"/>
      <c r="F2552" s="443"/>
      <c r="G2552" s="443"/>
      <c r="H2552" s="443"/>
      <c r="I2552" s="443"/>
    </row>
    <row r="2553" spans="1:9" x14ac:dyDescent="0.2">
      <c r="A2553" s="443"/>
      <c r="B2553" s="443"/>
      <c r="C2553" s="443"/>
      <c r="D2553" s="443"/>
      <c r="E2553" s="443"/>
      <c r="F2553" s="443"/>
      <c r="G2553" s="443"/>
      <c r="H2553" s="443"/>
      <c r="I2553" s="443"/>
    </row>
    <row r="2554" spans="1:9" x14ac:dyDescent="0.2">
      <c r="A2554" s="443"/>
      <c r="B2554" s="443"/>
      <c r="C2554" s="443"/>
      <c r="D2554" s="443"/>
      <c r="E2554" s="443"/>
      <c r="F2554" s="443"/>
      <c r="G2554" s="443"/>
      <c r="H2554" s="443"/>
      <c r="I2554" s="443"/>
    </row>
    <row r="2555" spans="1:9" x14ac:dyDescent="0.2">
      <c r="A2555" s="443"/>
      <c r="B2555" s="443"/>
      <c r="C2555" s="443"/>
      <c r="D2555" s="443"/>
      <c r="E2555" s="443"/>
      <c r="F2555" s="443"/>
      <c r="G2555" s="443"/>
      <c r="H2555" s="443"/>
      <c r="I2555" s="443"/>
    </row>
    <row r="2556" spans="1:9" x14ac:dyDescent="0.2">
      <c r="A2556" s="443"/>
      <c r="B2556" s="443"/>
      <c r="C2556" s="443"/>
      <c r="D2556" s="443"/>
      <c r="E2556" s="443"/>
      <c r="F2556" s="443"/>
      <c r="G2556" s="443"/>
      <c r="H2556" s="443"/>
      <c r="I2556" s="443"/>
    </row>
    <row r="2557" spans="1:9" x14ac:dyDescent="0.2">
      <c r="A2557" s="443"/>
      <c r="B2557" s="443"/>
      <c r="C2557" s="443"/>
      <c r="D2557" s="443"/>
      <c r="E2557" s="443"/>
      <c r="F2557" s="443"/>
      <c r="G2557" s="443"/>
      <c r="H2557" s="443"/>
      <c r="I2557" s="443"/>
    </row>
    <row r="2558" spans="1:9" x14ac:dyDescent="0.2">
      <c r="A2558" s="443"/>
      <c r="B2558" s="443"/>
      <c r="C2558" s="443"/>
      <c r="D2558" s="443"/>
      <c r="E2558" s="443"/>
      <c r="F2558" s="443"/>
      <c r="G2558" s="443"/>
      <c r="H2558" s="443"/>
      <c r="I2558" s="443"/>
    </row>
    <row r="2559" spans="1:9" x14ac:dyDescent="0.2">
      <c r="A2559" s="443"/>
      <c r="B2559" s="443"/>
      <c r="C2559" s="443"/>
      <c r="D2559" s="443"/>
      <c r="E2559" s="443"/>
      <c r="F2559" s="443"/>
      <c r="G2559" s="443"/>
      <c r="H2559" s="443"/>
      <c r="I2559" s="443"/>
    </row>
    <row r="2560" spans="1:9" x14ac:dyDescent="0.2">
      <c r="A2560" s="443"/>
      <c r="B2560" s="443"/>
      <c r="C2560" s="443"/>
      <c r="D2560" s="443"/>
      <c r="E2560" s="443"/>
      <c r="F2560" s="443"/>
      <c r="G2560" s="443"/>
      <c r="H2560" s="443"/>
      <c r="I2560" s="443"/>
    </row>
    <row r="2561" spans="1:9" x14ac:dyDescent="0.2">
      <c r="A2561" s="443"/>
      <c r="B2561" s="443"/>
      <c r="C2561" s="443"/>
      <c r="D2561" s="443"/>
      <c r="E2561" s="443"/>
      <c r="F2561" s="443"/>
      <c r="G2561" s="443"/>
      <c r="H2561" s="443"/>
      <c r="I2561" s="443"/>
    </row>
    <row r="2562" spans="1:9" x14ac:dyDescent="0.2">
      <c r="A2562" s="443"/>
      <c r="B2562" s="443"/>
      <c r="C2562" s="443"/>
      <c r="D2562" s="443"/>
      <c r="E2562" s="443"/>
      <c r="F2562" s="443"/>
      <c r="G2562" s="443"/>
      <c r="H2562" s="443"/>
      <c r="I2562" s="443"/>
    </row>
    <row r="2563" spans="1:9" x14ac:dyDescent="0.2">
      <c r="A2563" s="443"/>
      <c r="B2563" s="443"/>
      <c r="C2563" s="443"/>
      <c r="D2563" s="443"/>
      <c r="E2563" s="443"/>
      <c r="F2563" s="443"/>
      <c r="G2563" s="443"/>
      <c r="H2563" s="443"/>
      <c r="I2563" s="443"/>
    </row>
    <row r="2564" spans="1:9" x14ac:dyDescent="0.2">
      <c r="A2564" s="443"/>
      <c r="B2564" s="443"/>
      <c r="C2564" s="443"/>
      <c r="D2564" s="443"/>
      <c r="E2564" s="443"/>
      <c r="F2564" s="443"/>
      <c r="G2564" s="443"/>
      <c r="H2564" s="443"/>
      <c r="I2564" s="443"/>
    </row>
    <row r="2565" spans="1:9" x14ac:dyDescent="0.2">
      <c r="A2565" s="443"/>
      <c r="B2565" s="443"/>
      <c r="C2565" s="443"/>
      <c r="D2565" s="443"/>
      <c r="E2565" s="443"/>
      <c r="F2565" s="443"/>
      <c r="G2565" s="443"/>
      <c r="H2565" s="443"/>
      <c r="I2565" s="443"/>
    </row>
    <row r="2566" spans="1:9" x14ac:dyDescent="0.2">
      <c r="A2566" s="443"/>
      <c r="B2566" s="443"/>
      <c r="C2566" s="443"/>
      <c r="D2566" s="443"/>
      <c r="E2566" s="443"/>
      <c r="F2566" s="443"/>
      <c r="G2566" s="443"/>
      <c r="H2566" s="443"/>
      <c r="I2566" s="443"/>
    </row>
    <row r="2567" spans="1:9" x14ac:dyDescent="0.2">
      <c r="A2567" s="443"/>
      <c r="B2567" s="443"/>
      <c r="C2567" s="443"/>
      <c r="D2567" s="443"/>
      <c r="E2567" s="443"/>
      <c r="F2567" s="443"/>
      <c r="G2567" s="443"/>
      <c r="H2567" s="443"/>
      <c r="I2567" s="443"/>
    </row>
    <row r="2568" spans="1:9" x14ac:dyDescent="0.2">
      <c r="A2568" s="443"/>
      <c r="B2568" s="443"/>
      <c r="C2568" s="443"/>
      <c r="D2568" s="443"/>
      <c r="E2568" s="443"/>
      <c r="F2568" s="443"/>
      <c r="G2568" s="443"/>
      <c r="H2568" s="443"/>
      <c r="I2568" s="443"/>
    </row>
    <row r="2569" spans="1:9" x14ac:dyDescent="0.2">
      <c r="A2569" s="443"/>
      <c r="B2569" s="443"/>
      <c r="C2569" s="443"/>
      <c r="D2569" s="443"/>
      <c r="E2569" s="443"/>
      <c r="F2569" s="443"/>
      <c r="G2569" s="443"/>
      <c r="H2569" s="443"/>
      <c r="I2569" s="443"/>
    </row>
    <row r="2570" spans="1:9" x14ac:dyDescent="0.2">
      <c r="A2570" s="443"/>
      <c r="B2570" s="443"/>
      <c r="C2570" s="443"/>
      <c r="D2570" s="443"/>
      <c r="E2570" s="443"/>
      <c r="F2570" s="443"/>
      <c r="G2570" s="443"/>
      <c r="H2570" s="443"/>
      <c r="I2570" s="443"/>
    </row>
    <row r="2571" spans="1:9" x14ac:dyDescent="0.2">
      <c r="A2571" s="443"/>
      <c r="B2571" s="443"/>
      <c r="C2571" s="443"/>
      <c r="D2571" s="443"/>
      <c r="E2571" s="443"/>
      <c r="F2571" s="443"/>
      <c r="G2571" s="443"/>
      <c r="H2571" s="443"/>
      <c r="I2571" s="443"/>
    </row>
    <row r="2572" spans="1:9" x14ac:dyDescent="0.2">
      <c r="A2572" s="443"/>
      <c r="B2572" s="443"/>
      <c r="C2572" s="443"/>
      <c r="D2572" s="443"/>
      <c r="E2572" s="443"/>
      <c r="F2572" s="443"/>
      <c r="G2572" s="443"/>
      <c r="H2572" s="443"/>
      <c r="I2572" s="443"/>
    </row>
    <row r="2573" spans="1:9" x14ac:dyDescent="0.2">
      <c r="A2573" s="443"/>
      <c r="B2573" s="443"/>
      <c r="C2573" s="443"/>
      <c r="D2573" s="443"/>
      <c r="E2573" s="443"/>
      <c r="F2573" s="443"/>
      <c r="G2573" s="443"/>
      <c r="H2573" s="443"/>
      <c r="I2573" s="443"/>
    </row>
    <row r="2574" spans="1:9" x14ac:dyDescent="0.2">
      <c r="A2574" s="443"/>
      <c r="B2574" s="443"/>
      <c r="C2574" s="443"/>
      <c r="D2574" s="443"/>
      <c r="E2574" s="443"/>
      <c r="F2574" s="443"/>
      <c r="G2574" s="443"/>
      <c r="H2574" s="443"/>
      <c r="I2574" s="443"/>
    </row>
    <row r="2575" spans="1:9" x14ac:dyDescent="0.2">
      <c r="A2575" s="443"/>
      <c r="B2575" s="443"/>
      <c r="C2575" s="443"/>
      <c r="D2575" s="443"/>
      <c r="E2575" s="443"/>
      <c r="F2575" s="443"/>
      <c r="G2575" s="443"/>
      <c r="H2575" s="443"/>
      <c r="I2575" s="443"/>
    </row>
    <row r="2576" spans="1:9" x14ac:dyDescent="0.2">
      <c r="A2576" s="443"/>
      <c r="B2576" s="443"/>
      <c r="C2576" s="443"/>
      <c r="D2576" s="443"/>
      <c r="E2576" s="443"/>
      <c r="F2576" s="443"/>
      <c r="G2576" s="443"/>
      <c r="H2576" s="443"/>
      <c r="I2576" s="443"/>
    </row>
    <row r="2577" spans="1:9" x14ac:dyDescent="0.2">
      <c r="A2577" s="443"/>
      <c r="B2577" s="443"/>
      <c r="C2577" s="443"/>
      <c r="D2577" s="443"/>
      <c r="E2577" s="443"/>
      <c r="F2577" s="443"/>
      <c r="G2577" s="443"/>
      <c r="H2577" s="443"/>
      <c r="I2577" s="443"/>
    </row>
    <row r="2578" spans="1:9" x14ac:dyDescent="0.2">
      <c r="A2578" s="443"/>
      <c r="B2578" s="443"/>
      <c r="C2578" s="443"/>
      <c r="D2578" s="443"/>
      <c r="E2578" s="443"/>
      <c r="F2578" s="443"/>
      <c r="G2578" s="443"/>
      <c r="H2578" s="443"/>
      <c r="I2578" s="443"/>
    </row>
    <row r="2579" spans="1:9" x14ac:dyDescent="0.2">
      <c r="A2579" s="443"/>
      <c r="B2579" s="443"/>
      <c r="C2579" s="443"/>
      <c r="D2579" s="443"/>
      <c r="E2579" s="443"/>
      <c r="F2579" s="443"/>
      <c r="G2579" s="443"/>
      <c r="H2579" s="443"/>
      <c r="I2579" s="443"/>
    </row>
    <row r="2580" spans="1:9" x14ac:dyDescent="0.2">
      <c r="A2580" s="443"/>
      <c r="B2580" s="443"/>
      <c r="C2580" s="443"/>
      <c r="D2580" s="443"/>
      <c r="E2580" s="443"/>
      <c r="F2580" s="443"/>
      <c r="G2580" s="443"/>
      <c r="H2580" s="443"/>
      <c r="I2580" s="443"/>
    </row>
    <row r="2581" spans="1:9" x14ac:dyDescent="0.2">
      <c r="A2581" s="443"/>
      <c r="B2581" s="443"/>
      <c r="C2581" s="443"/>
      <c r="D2581" s="443"/>
      <c r="E2581" s="443"/>
      <c r="F2581" s="443"/>
      <c r="G2581" s="443"/>
      <c r="H2581" s="443"/>
      <c r="I2581" s="443"/>
    </row>
    <row r="2582" spans="1:9" x14ac:dyDescent="0.2">
      <c r="A2582" s="443"/>
      <c r="B2582" s="443"/>
      <c r="C2582" s="443"/>
      <c r="D2582" s="443"/>
      <c r="E2582" s="443"/>
      <c r="F2582" s="443"/>
      <c r="G2582" s="443"/>
      <c r="H2582" s="443"/>
      <c r="I2582" s="443"/>
    </row>
    <row r="2583" spans="1:9" x14ac:dyDescent="0.2">
      <c r="A2583" s="443"/>
      <c r="B2583" s="443"/>
      <c r="C2583" s="443"/>
      <c r="D2583" s="443"/>
      <c r="E2583" s="443"/>
      <c r="F2583" s="443"/>
      <c r="G2583" s="443"/>
      <c r="H2583" s="443"/>
      <c r="I2583" s="443"/>
    </row>
    <row r="2584" spans="1:9" x14ac:dyDescent="0.2">
      <c r="A2584" s="443"/>
      <c r="B2584" s="443"/>
      <c r="C2584" s="443"/>
      <c r="D2584" s="443"/>
      <c r="E2584" s="443"/>
      <c r="F2584" s="443"/>
      <c r="G2584" s="443"/>
      <c r="H2584" s="443"/>
      <c r="I2584" s="443"/>
    </row>
    <row r="2585" spans="1:9" x14ac:dyDescent="0.2">
      <c r="A2585" s="443"/>
      <c r="B2585" s="443"/>
      <c r="C2585" s="443"/>
      <c r="D2585" s="443"/>
      <c r="E2585" s="443"/>
      <c r="F2585" s="443"/>
      <c r="G2585" s="443"/>
      <c r="H2585" s="443"/>
      <c r="I2585" s="443"/>
    </row>
    <row r="2586" spans="1:9" x14ac:dyDescent="0.2">
      <c r="A2586" s="443"/>
      <c r="B2586" s="443"/>
      <c r="C2586" s="443"/>
      <c r="D2586" s="443"/>
      <c r="E2586" s="443"/>
      <c r="F2586" s="443"/>
      <c r="G2586" s="443"/>
      <c r="H2586" s="443"/>
      <c r="I2586" s="443"/>
    </row>
    <row r="2587" spans="1:9" x14ac:dyDescent="0.2">
      <c r="A2587" s="443"/>
      <c r="B2587" s="443"/>
      <c r="C2587" s="443"/>
      <c r="D2587" s="443"/>
      <c r="E2587" s="443"/>
      <c r="F2587" s="443"/>
      <c r="G2587" s="443"/>
      <c r="H2587" s="443"/>
      <c r="I2587" s="443"/>
    </row>
    <row r="2588" spans="1:9" x14ac:dyDescent="0.2">
      <c r="A2588" s="443"/>
      <c r="B2588" s="443"/>
      <c r="C2588" s="443"/>
      <c r="D2588" s="443"/>
      <c r="E2588" s="443"/>
      <c r="F2588" s="443"/>
      <c r="G2588" s="443"/>
      <c r="H2588" s="443"/>
      <c r="I2588" s="443"/>
    </row>
    <row r="2589" spans="1:9" x14ac:dyDescent="0.2">
      <c r="A2589" s="443"/>
      <c r="B2589" s="443"/>
      <c r="C2589" s="443"/>
      <c r="D2589" s="443"/>
      <c r="E2589" s="443"/>
      <c r="F2589" s="443"/>
      <c r="G2589" s="443"/>
      <c r="H2589" s="443"/>
      <c r="I2589" s="443"/>
    </row>
    <row r="2590" spans="1:9" x14ac:dyDescent="0.2">
      <c r="A2590" s="443"/>
      <c r="B2590" s="443"/>
      <c r="C2590" s="443"/>
      <c r="D2590" s="443"/>
      <c r="E2590" s="443"/>
      <c r="F2590" s="443"/>
      <c r="G2590" s="443"/>
      <c r="H2590" s="443"/>
      <c r="I2590" s="443"/>
    </row>
    <row r="2591" spans="1:9" x14ac:dyDescent="0.2">
      <c r="A2591" s="443"/>
      <c r="B2591" s="443"/>
      <c r="C2591" s="443"/>
      <c r="D2591" s="443"/>
      <c r="E2591" s="443"/>
      <c r="F2591" s="443"/>
      <c r="G2591" s="443"/>
      <c r="H2591" s="443"/>
      <c r="I2591" s="443"/>
    </row>
    <row r="2592" spans="1:9" x14ac:dyDescent="0.2">
      <c r="A2592" s="443"/>
      <c r="B2592" s="443"/>
      <c r="C2592" s="443"/>
      <c r="D2592" s="443"/>
      <c r="E2592" s="443"/>
      <c r="F2592" s="443"/>
      <c r="G2592" s="443"/>
      <c r="H2592" s="443"/>
      <c r="I2592" s="443"/>
    </row>
    <row r="2593" spans="1:9" x14ac:dyDescent="0.2">
      <c r="A2593" s="443"/>
      <c r="B2593" s="443"/>
      <c r="C2593" s="443"/>
      <c r="D2593" s="443"/>
      <c r="E2593" s="443"/>
      <c r="F2593" s="443"/>
      <c r="G2593" s="443"/>
      <c r="H2593" s="443"/>
      <c r="I2593" s="443"/>
    </row>
    <row r="2594" spans="1:9" x14ac:dyDescent="0.2">
      <c r="A2594" s="443"/>
      <c r="B2594" s="443"/>
      <c r="C2594" s="443"/>
      <c r="D2594" s="443"/>
      <c r="E2594" s="443"/>
      <c r="F2594" s="443"/>
      <c r="G2594" s="443"/>
      <c r="H2594" s="443"/>
      <c r="I2594" s="443"/>
    </row>
    <row r="2595" spans="1:9" x14ac:dyDescent="0.2">
      <c r="A2595" s="443"/>
      <c r="B2595" s="443"/>
      <c r="C2595" s="443"/>
      <c r="D2595" s="443"/>
      <c r="E2595" s="443"/>
      <c r="F2595" s="443"/>
      <c r="G2595" s="443"/>
      <c r="H2595" s="443"/>
      <c r="I2595" s="443"/>
    </row>
    <row r="2596" spans="1:9" x14ac:dyDescent="0.2">
      <c r="A2596" s="443"/>
      <c r="B2596" s="443"/>
      <c r="C2596" s="443"/>
      <c r="D2596" s="443"/>
      <c r="E2596" s="443"/>
      <c r="F2596" s="443"/>
      <c r="G2596" s="443"/>
      <c r="H2596" s="443"/>
      <c r="I2596" s="443"/>
    </row>
    <row r="2597" spans="1:9" x14ac:dyDescent="0.2">
      <c r="A2597" s="443"/>
      <c r="B2597" s="443"/>
      <c r="C2597" s="443"/>
      <c r="D2597" s="443"/>
      <c r="E2597" s="443"/>
      <c r="F2597" s="443"/>
      <c r="G2597" s="443"/>
      <c r="H2597" s="443"/>
      <c r="I2597" s="443"/>
    </row>
    <row r="2598" spans="1:9" x14ac:dyDescent="0.2">
      <c r="A2598" s="443"/>
      <c r="B2598" s="443"/>
      <c r="C2598" s="443"/>
      <c r="D2598" s="443"/>
      <c r="E2598" s="443"/>
      <c r="F2598" s="443"/>
      <c r="G2598" s="443"/>
      <c r="H2598" s="443"/>
      <c r="I2598" s="443"/>
    </row>
    <row r="2599" spans="1:9" x14ac:dyDescent="0.2">
      <c r="A2599" s="443"/>
      <c r="B2599" s="443"/>
      <c r="C2599" s="443"/>
      <c r="D2599" s="443"/>
      <c r="E2599" s="443"/>
      <c r="F2599" s="443"/>
      <c r="G2599" s="443"/>
      <c r="H2599" s="443"/>
      <c r="I2599" s="443"/>
    </row>
    <row r="2600" spans="1:9" x14ac:dyDescent="0.2">
      <c r="A2600" s="443"/>
      <c r="B2600" s="443"/>
      <c r="C2600" s="443"/>
      <c r="D2600" s="443"/>
      <c r="E2600" s="443"/>
      <c r="F2600" s="443"/>
      <c r="G2600" s="443"/>
      <c r="H2600" s="443"/>
      <c r="I2600" s="443"/>
    </row>
    <row r="2601" spans="1:9" x14ac:dyDescent="0.2">
      <c r="A2601" s="443"/>
      <c r="B2601" s="443"/>
      <c r="C2601" s="443"/>
      <c r="D2601" s="443"/>
      <c r="E2601" s="443"/>
      <c r="F2601" s="443"/>
      <c r="G2601" s="443"/>
      <c r="H2601" s="443"/>
      <c r="I2601" s="443"/>
    </row>
    <row r="2602" spans="1:9" x14ac:dyDescent="0.2">
      <c r="A2602" s="443"/>
      <c r="B2602" s="443"/>
      <c r="C2602" s="443"/>
      <c r="D2602" s="443"/>
      <c r="E2602" s="443"/>
      <c r="F2602" s="443"/>
      <c r="G2602" s="443"/>
      <c r="H2602" s="443"/>
      <c r="I2602" s="443"/>
    </row>
    <row r="2603" spans="1:9" x14ac:dyDescent="0.2">
      <c r="A2603" s="443"/>
      <c r="B2603" s="443"/>
      <c r="C2603" s="443"/>
      <c r="D2603" s="443"/>
      <c r="E2603" s="443"/>
      <c r="F2603" s="443"/>
      <c r="G2603" s="443"/>
      <c r="H2603" s="443"/>
      <c r="I2603" s="443"/>
    </row>
    <row r="2604" spans="1:9" x14ac:dyDescent="0.2">
      <c r="A2604" s="443"/>
      <c r="B2604" s="443"/>
      <c r="C2604" s="443"/>
      <c r="D2604" s="443"/>
      <c r="E2604" s="443"/>
      <c r="F2604" s="443"/>
      <c r="G2604" s="443"/>
      <c r="H2604" s="443"/>
      <c r="I2604" s="443"/>
    </row>
    <row r="2605" spans="1:9" x14ac:dyDescent="0.2">
      <c r="A2605" s="443"/>
      <c r="B2605" s="443"/>
      <c r="C2605" s="443"/>
      <c r="D2605" s="443"/>
      <c r="E2605" s="443"/>
      <c r="F2605" s="443"/>
      <c r="G2605" s="443"/>
      <c r="H2605" s="443"/>
      <c r="I2605" s="443"/>
    </row>
    <row r="2606" spans="1:9" x14ac:dyDescent="0.2">
      <c r="A2606" s="443"/>
      <c r="B2606" s="443"/>
      <c r="C2606" s="443"/>
      <c r="D2606" s="443"/>
      <c r="E2606" s="443"/>
      <c r="F2606" s="443"/>
      <c r="G2606" s="443"/>
      <c r="H2606" s="443"/>
      <c r="I2606" s="443"/>
    </row>
    <row r="2607" spans="1:9" x14ac:dyDescent="0.2">
      <c r="A2607" s="443"/>
      <c r="B2607" s="443"/>
      <c r="C2607" s="443"/>
      <c r="D2607" s="443"/>
      <c r="E2607" s="443"/>
      <c r="F2607" s="443"/>
      <c r="G2607" s="443"/>
      <c r="H2607" s="443"/>
      <c r="I2607" s="443"/>
    </row>
    <row r="2608" spans="1:9" x14ac:dyDescent="0.2">
      <c r="A2608" s="443"/>
      <c r="B2608" s="443"/>
      <c r="C2608" s="443"/>
      <c r="D2608" s="443"/>
      <c r="E2608" s="443"/>
      <c r="F2608" s="443"/>
      <c r="G2608" s="443"/>
      <c r="H2608" s="443"/>
      <c r="I2608" s="443"/>
    </row>
    <row r="2609" spans="1:9" x14ac:dyDescent="0.2">
      <c r="A2609" s="443"/>
      <c r="B2609" s="443"/>
      <c r="C2609" s="443"/>
      <c r="D2609" s="443"/>
      <c r="E2609" s="443"/>
      <c r="F2609" s="443"/>
      <c r="G2609" s="443"/>
      <c r="H2609" s="443"/>
      <c r="I2609" s="443"/>
    </row>
    <row r="2610" spans="1:9" x14ac:dyDescent="0.2">
      <c r="A2610" s="443"/>
      <c r="B2610" s="443"/>
      <c r="C2610" s="443"/>
      <c r="D2610" s="443"/>
      <c r="E2610" s="443"/>
      <c r="F2610" s="443"/>
      <c r="G2610" s="443"/>
      <c r="H2610" s="443"/>
      <c r="I2610" s="443"/>
    </row>
    <row r="2611" spans="1:9" x14ac:dyDescent="0.2">
      <c r="A2611" s="443"/>
      <c r="B2611" s="443"/>
      <c r="C2611" s="443"/>
      <c r="D2611" s="443"/>
      <c r="E2611" s="443"/>
      <c r="F2611" s="443"/>
      <c r="G2611" s="443"/>
      <c r="H2611" s="443"/>
      <c r="I2611" s="443"/>
    </row>
    <row r="2612" spans="1:9" x14ac:dyDescent="0.2">
      <c r="A2612" s="443"/>
      <c r="B2612" s="443"/>
      <c r="C2612" s="443"/>
      <c r="D2612" s="443"/>
      <c r="E2612" s="443"/>
      <c r="F2612" s="443"/>
      <c r="G2612" s="443"/>
      <c r="H2612" s="443"/>
      <c r="I2612" s="443"/>
    </row>
    <row r="2613" spans="1:9" x14ac:dyDescent="0.2">
      <c r="A2613" s="443"/>
      <c r="B2613" s="443"/>
      <c r="C2613" s="443"/>
      <c r="D2613" s="443"/>
      <c r="E2613" s="443"/>
      <c r="F2613" s="443"/>
      <c r="G2613" s="443"/>
      <c r="H2613" s="443"/>
      <c r="I2613" s="443"/>
    </row>
    <row r="2614" spans="1:9" x14ac:dyDescent="0.2">
      <c r="A2614" s="443"/>
      <c r="B2614" s="443"/>
      <c r="C2614" s="443"/>
      <c r="D2614" s="443"/>
      <c r="E2614" s="443"/>
      <c r="F2614" s="443"/>
      <c r="G2614" s="443"/>
      <c r="H2614" s="443"/>
      <c r="I2614" s="443"/>
    </row>
    <row r="2615" spans="1:9" x14ac:dyDescent="0.2">
      <c r="A2615" s="443"/>
      <c r="B2615" s="443"/>
      <c r="C2615" s="443"/>
      <c r="D2615" s="443"/>
      <c r="E2615" s="443"/>
      <c r="F2615" s="443"/>
      <c r="G2615" s="443"/>
      <c r="H2615" s="443"/>
      <c r="I2615" s="443"/>
    </row>
    <row r="2616" spans="1:9" x14ac:dyDescent="0.2">
      <c r="A2616" s="443"/>
      <c r="B2616" s="443"/>
      <c r="C2616" s="443"/>
      <c r="D2616" s="443"/>
      <c r="E2616" s="443"/>
      <c r="F2616" s="443"/>
      <c r="G2616" s="443"/>
      <c r="H2616" s="443"/>
      <c r="I2616" s="443"/>
    </row>
    <row r="2617" spans="1:9" x14ac:dyDescent="0.2">
      <c r="A2617" s="443"/>
      <c r="B2617" s="443"/>
      <c r="C2617" s="443"/>
      <c r="D2617" s="443"/>
      <c r="E2617" s="443"/>
      <c r="F2617" s="443"/>
      <c r="G2617" s="443"/>
      <c r="H2617" s="443"/>
      <c r="I2617" s="443"/>
    </row>
    <row r="2618" spans="1:9" x14ac:dyDescent="0.2">
      <c r="A2618" s="443"/>
      <c r="B2618" s="443"/>
      <c r="C2618" s="443"/>
      <c r="D2618" s="443"/>
      <c r="E2618" s="443"/>
      <c r="F2618" s="443"/>
      <c r="G2618" s="443"/>
      <c r="H2618" s="443"/>
      <c r="I2618" s="443"/>
    </row>
    <row r="2619" spans="1:9" x14ac:dyDescent="0.2">
      <c r="A2619" s="443"/>
      <c r="B2619" s="443"/>
      <c r="C2619" s="443"/>
      <c r="D2619" s="443"/>
      <c r="E2619" s="443"/>
      <c r="F2619" s="443"/>
      <c r="G2619" s="443"/>
      <c r="H2619" s="443"/>
      <c r="I2619" s="443"/>
    </row>
    <row r="2620" spans="1:9" x14ac:dyDescent="0.2">
      <c r="A2620" s="443"/>
      <c r="B2620" s="443"/>
      <c r="C2620" s="443"/>
      <c r="D2620" s="443"/>
      <c r="E2620" s="443"/>
      <c r="F2620" s="443"/>
      <c r="G2620" s="443"/>
      <c r="H2620" s="443"/>
      <c r="I2620" s="443"/>
    </row>
    <row r="2621" spans="1:9" x14ac:dyDescent="0.2">
      <c r="A2621" s="443"/>
      <c r="B2621" s="443"/>
      <c r="C2621" s="443"/>
      <c r="D2621" s="443"/>
      <c r="E2621" s="443"/>
      <c r="F2621" s="443"/>
      <c r="G2621" s="443"/>
      <c r="H2621" s="443"/>
      <c r="I2621" s="443"/>
    </row>
    <row r="2622" spans="1:9" x14ac:dyDescent="0.2">
      <c r="A2622" s="443"/>
      <c r="B2622" s="443"/>
      <c r="C2622" s="443"/>
      <c r="D2622" s="443"/>
      <c r="E2622" s="443"/>
      <c r="F2622" s="443"/>
      <c r="G2622" s="443"/>
      <c r="H2622" s="443"/>
      <c r="I2622" s="443"/>
    </row>
    <row r="2623" spans="1:9" x14ac:dyDescent="0.2">
      <c r="A2623" s="443"/>
      <c r="B2623" s="443"/>
      <c r="C2623" s="443"/>
      <c r="D2623" s="443"/>
      <c r="E2623" s="443"/>
      <c r="F2623" s="443"/>
      <c r="G2623" s="443"/>
      <c r="H2623" s="443"/>
      <c r="I2623" s="443"/>
    </row>
    <row r="2624" spans="1:9" x14ac:dyDescent="0.2">
      <c r="A2624" s="443"/>
      <c r="B2624" s="443"/>
      <c r="C2624" s="443"/>
      <c r="D2624" s="443"/>
      <c r="E2624" s="443"/>
      <c r="F2624" s="443"/>
      <c r="G2624" s="443"/>
      <c r="H2624" s="443"/>
      <c r="I2624" s="443"/>
    </row>
    <row r="2625" spans="1:9" x14ac:dyDescent="0.2">
      <c r="A2625" s="443"/>
      <c r="B2625" s="443"/>
      <c r="C2625" s="443"/>
      <c r="D2625" s="443"/>
      <c r="E2625" s="443"/>
      <c r="F2625" s="443"/>
      <c r="G2625" s="443"/>
      <c r="H2625" s="443"/>
      <c r="I2625" s="443"/>
    </row>
    <row r="2626" spans="1:9" x14ac:dyDescent="0.2">
      <c r="A2626" s="443"/>
      <c r="B2626" s="443"/>
      <c r="C2626" s="443"/>
      <c r="D2626" s="443"/>
      <c r="E2626" s="443"/>
      <c r="F2626" s="443"/>
      <c r="G2626" s="443"/>
      <c r="H2626" s="443"/>
      <c r="I2626" s="443"/>
    </row>
    <row r="2627" spans="1:9" x14ac:dyDescent="0.2">
      <c r="A2627" s="443"/>
      <c r="B2627" s="443"/>
      <c r="C2627" s="443"/>
      <c r="D2627" s="443"/>
      <c r="E2627" s="443"/>
      <c r="F2627" s="443"/>
      <c r="G2627" s="443"/>
      <c r="H2627" s="443"/>
      <c r="I2627" s="443"/>
    </row>
    <row r="2628" spans="1:9" x14ac:dyDescent="0.2">
      <c r="A2628" s="443"/>
      <c r="B2628" s="443"/>
      <c r="C2628" s="443"/>
      <c r="D2628" s="443"/>
      <c r="E2628" s="443"/>
      <c r="F2628" s="443"/>
      <c r="G2628" s="443"/>
      <c r="H2628" s="443"/>
      <c r="I2628" s="443"/>
    </row>
    <row r="2629" spans="1:9" x14ac:dyDescent="0.2">
      <c r="A2629" s="443"/>
      <c r="B2629" s="443"/>
      <c r="C2629" s="443"/>
      <c r="D2629" s="443"/>
      <c r="E2629" s="443"/>
      <c r="F2629" s="443"/>
      <c r="G2629" s="443"/>
      <c r="H2629" s="443"/>
      <c r="I2629" s="443"/>
    </row>
    <row r="2630" spans="1:9" x14ac:dyDescent="0.2">
      <c r="A2630" s="443"/>
      <c r="B2630" s="443"/>
      <c r="C2630" s="443"/>
      <c r="D2630" s="443"/>
      <c r="E2630" s="443"/>
      <c r="F2630" s="443"/>
      <c r="G2630" s="443"/>
      <c r="H2630" s="443"/>
      <c r="I2630" s="443"/>
    </row>
    <row r="2631" spans="1:9" x14ac:dyDescent="0.2">
      <c r="A2631" s="443"/>
      <c r="B2631" s="443"/>
      <c r="C2631" s="443"/>
      <c r="D2631" s="443"/>
      <c r="E2631" s="443"/>
      <c r="F2631" s="443"/>
      <c r="G2631" s="443"/>
      <c r="H2631" s="443"/>
      <c r="I2631" s="443"/>
    </row>
    <row r="2632" spans="1:9" x14ac:dyDescent="0.2">
      <c r="A2632" s="443"/>
      <c r="B2632" s="443"/>
      <c r="C2632" s="443"/>
      <c r="D2632" s="443"/>
      <c r="E2632" s="443"/>
      <c r="F2632" s="443"/>
      <c r="G2632" s="443"/>
      <c r="H2632" s="443"/>
      <c r="I2632" s="443"/>
    </row>
    <row r="2633" spans="1:9" x14ac:dyDescent="0.2">
      <c r="A2633" s="443"/>
      <c r="B2633" s="443"/>
      <c r="C2633" s="443"/>
      <c r="D2633" s="443"/>
      <c r="E2633" s="443"/>
      <c r="F2633" s="443"/>
      <c r="G2633" s="443"/>
      <c r="H2633" s="443"/>
      <c r="I2633" s="443"/>
    </row>
    <row r="2634" spans="1:9" x14ac:dyDescent="0.2">
      <c r="A2634" s="443"/>
      <c r="B2634" s="443"/>
      <c r="C2634" s="443"/>
      <c r="D2634" s="443"/>
      <c r="E2634" s="443"/>
      <c r="F2634" s="443"/>
      <c r="G2634" s="443"/>
      <c r="H2634" s="443"/>
      <c r="I2634" s="443"/>
    </row>
    <row r="2635" spans="1:9" x14ac:dyDescent="0.2">
      <c r="A2635" s="443"/>
      <c r="B2635" s="443"/>
      <c r="C2635" s="443"/>
      <c r="D2635" s="443"/>
      <c r="E2635" s="443"/>
      <c r="F2635" s="443"/>
      <c r="G2635" s="443"/>
      <c r="H2635" s="443"/>
      <c r="I2635" s="443"/>
    </row>
    <row r="2636" spans="1:9" x14ac:dyDescent="0.2">
      <c r="A2636" s="443"/>
      <c r="B2636" s="443"/>
      <c r="C2636" s="443"/>
      <c r="D2636" s="443"/>
      <c r="E2636" s="443"/>
      <c r="F2636" s="443"/>
      <c r="G2636" s="443"/>
      <c r="H2636" s="443"/>
      <c r="I2636" s="443"/>
    </row>
    <row r="2637" spans="1:9" x14ac:dyDescent="0.2">
      <c r="A2637" s="443"/>
      <c r="B2637" s="443"/>
      <c r="C2637" s="443"/>
      <c r="D2637" s="443"/>
      <c r="E2637" s="443"/>
      <c r="F2637" s="443"/>
      <c r="G2637" s="443"/>
      <c r="H2637" s="443"/>
      <c r="I2637" s="443"/>
    </row>
    <row r="2638" spans="1:9" x14ac:dyDescent="0.2">
      <c r="A2638" s="443"/>
      <c r="B2638" s="443"/>
      <c r="C2638" s="443"/>
      <c r="D2638" s="443"/>
      <c r="E2638" s="443"/>
      <c r="F2638" s="443"/>
      <c r="G2638" s="443"/>
      <c r="H2638" s="443"/>
      <c r="I2638" s="443"/>
    </row>
    <row r="2639" spans="1:9" x14ac:dyDescent="0.2">
      <c r="A2639" s="443"/>
      <c r="B2639" s="443"/>
      <c r="C2639" s="443"/>
      <c r="D2639" s="443"/>
      <c r="E2639" s="443"/>
      <c r="F2639" s="443"/>
      <c r="G2639" s="443"/>
      <c r="H2639" s="443"/>
      <c r="I2639" s="443"/>
    </row>
    <row r="2640" spans="1:9" x14ac:dyDescent="0.2">
      <c r="A2640" s="443"/>
      <c r="B2640" s="443"/>
      <c r="C2640" s="443"/>
      <c r="D2640" s="443"/>
      <c r="E2640" s="443"/>
      <c r="F2640" s="443"/>
      <c r="G2640" s="443"/>
      <c r="H2640" s="443"/>
      <c r="I2640" s="443"/>
    </row>
    <row r="2641" spans="1:9" x14ac:dyDescent="0.2">
      <c r="A2641" s="443"/>
      <c r="B2641" s="443"/>
      <c r="C2641" s="443"/>
      <c r="D2641" s="443"/>
      <c r="E2641" s="443"/>
      <c r="F2641" s="443"/>
      <c r="G2641" s="443"/>
      <c r="H2641" s="443"/>
      <c r="I2641" s="443"/>
    </row>
    <row r="2642" spans="1:9" x14ac:dyDescent="0.2">
      <c r="A2642" s="443"/>
      <c r="B2642" s="443"/>
      <c r="C2642" s="443"/>
      <c r="D2642" s="443"/>
      <c r="E2642" s="443"/>
      <c r="F2642" s="443"/>
      <c r="G2642" s="443"/>
      <c r="H2642" s="443"/>
      <c r="I2642" s="443"/>
    </row>
    <row r="2643" spans="1:9" x14ac:dyDescent="0.2">
      <c r="A2643" s="443"/>
      <c r="B2643" s="443"/>
      <c r="C2643" s="443"/>
      <c r="D2643" s="443"/>
      <c r="E2643" s="443"/>
      <c r="F2643" s="443"/>
      <c r="G2643" s="443"/>
      <c r="H2643" s="443"/>
      <c r="I2643" s="443"/>
    </row>
    <row r="2644" spans="1:9" x14ac:dyDescent="0.2">
      <c r="A2644" s="443"/>
      <c r="B2644" s="443"/>
      <c r="C2644" s="443"/>
      <c r="D2644" s="443"/>
      <c r="E2644" s="443"/>
      <c r="F2644" s="443"/>
      <c r="G2644" s="443"/>
      <c r="H2644" s="443"/>
      <c r="I2644" s="443"/>
    </row>
    <row r="2645" spans="1:9" x14ac:dyDescent="0.2">
      <c r="A2645" s="443"/>
      <c r="B2645" s="443"/>
      <c r="C2645" s="443"/>
      <c r="D2645" s="443"/>
      <c r="E2645" s="443"/>
      <c r="F2645" s="443"/>
      <c r="G2645" s="443"/>
      <c r="H2645" s="443"/>
      <c r="I2645" s="443"/>
    </row>
    <row r="2646" spans="1:9" x14ac:dyDescent="0.2">
      <c r="A2646" s="443"/>
      <c r="B2646" s="443"/>
      <c r="C2646" s="443"/>
      <c r="D2646" s="443"/>
      <c r="E2646" s="443"/>
      <c r="F2646" s="443"/>
      <c r="G2646" s="443"/>
      <c r="H2646" s="443"/>
      <c r="I2646" s="443"/>
    </row>
    <row r="2647" spans="1:9" x14ac:dyDescent="0.2">
      <c r="A2647" s="443"/>
      <c r="B2647" s="443"/>
      <c r="C2647" s="443"/>
      <c r="D2647" s="443"/>
      <c r="E2647" s="443"/>
      <c r="F2647" s="443"/>
      <c r="G2647" s="443"/>
      <c r="H2647" s="443"/>
      <c r="I2647" s="443"/>
    </row>
    <row r="2648" spans="1:9" x14ac:dyDescent="0.2">
      <c r="A2648" s="443"/>
      <c r="B2648" s="443"/>
      <c r="C2648" s="443"/>
      <c r="D2648" s="443"/>
      <c r="E2648" s="443"/>
      <c r="F2648" s="443"/>
      <c r="G2648" s="443"/>
      <c r="H2648" s="443"/>
      <c r="I2648" s="443"/>
    </row>
    <row r="2649" spans="1:9" x14ac:dyDescent="0.2">
      <c r="A2649" s="443"/>
      <c r="B2649" s="443"/>
      <c r="C2649" s="443"/>
      <c r="D2649" s="443"/>
      <c r="E2649" s="443"/>
      <c r="F2649" s="443"/>
      <c r="G2649" s="443"/>
      <c r="H2649" s="443"/>
      <c r="I2649" s="443"/>
    </row>
    <row r="2650" spans="1:9" x14ac:dyDescent="0.2">
      <c r="A2650" s="443"/>
      <c r="B2650" s="443"/>
      <c r="C2650" s="443"/>
      <c r="D2650" s="443"/>
      <c r="E2650" s="443"/>
      <c r="F2650" s="443"/>
      <c r="G2650" s="443"/>
      <c r="H2650" s="443"/>
      <c r="I2650" s="443"/>
    </row>
    <row r="2651" spans="1:9" x14ac:dyDescent="0.2">
      <c r="A2651" s="443"/>
      <c r="B2651" s="443"/>
      <c r="C2651" s="443"/>
      <c r="D2651" s="443"/>
      <c r="E2651" s="443"/>
      <c r="F2651" s="443"/>
      <c r="G2651" s="443"/>
      <c r="H2651" s="443"/>
      <c r="I2651" s="443"/>
    </row>
    <row r="2652" spans="1:9" x14ac:dyDescent="0.2">
      <c r="A2652" s="443"/>
      <c r="B2652" s="443"/>
      <c r="C2652" s="443"/>
      <c r="D2652" s="443"/>
      <c r="E2652" s="443"/>
      <c r="F2652" s="443"/>
      <c r="G2652" s="443"/>
      <c r="H2652" s="443"/>
      <c r="I2652" s="443"/>
    </row>
    <row r="2653" spans="1:9" x14ac:dyDescent="0.2">
      <c r="A2653" s="443"/>
      <c r="B2653" s="443"/>
      <c r="C2653" s="443"/>
      <c r="D2653" s="443"/>
      <c r="E2653" s="443"/>
      <c r="F2653" s="443"/>
      <c r="G2653" s="443"/>
      <c r="H2653" s="443"/>
      <c r="I2653" s="443"/>
    </row>
    <row r="2654" spans="1:9" x14ac:dyDescent="0.2">
      <c r="A2654" s="443"/>
      <c r="B2654" s="443"/>
      <c r="C2654" s="443"/>
      <c r="D2654" s="443"/>
      <c r="E2654" s="443"/>
      <c r="F2654" s="443"/>
      <c r="G2654" s="443"/>
      <c r="H2654" s="443"/>
      <c r="I2654" s="443"/>
    </row>
    <row r="2655" spans="1:9" x14ac:dyDescent="0.2">
      <c r="A2655" s="443"/>
      <c r="B2655" s="443"/>
      <c r="C2655" s="443"/>
      <c r="D2655" s="443"/>
      <c r="E2655" s="443"/>
      <c r="F2655" s="443"/>
      <c r="G2655" s="443"/>
      <c r="H2655" s="443"/>
      <c r="I2655" s="443"/>
    </row>
    <row r="2656" spans="1:9" x14ac:dyDescent="0.2">
      <c r="A2656" s="443"/>
      <c r="B2656" s="443"/>
      <c r="C2656" s="443"/>
      <c r="D2656" s="443"/>
      <c r="E2656" s="443"/>
      <c r="F2656" s="443"/>
      <c r="G2656" s="443"/>
      <c r="H2656" s="443"/>
      <c r="I2656" s="443"/>
    </row>
    <row r="2657" spans="1:9" x14ac:dyDescent="0.2">
      <c r="A2657" s="443"/>
      <c r="B2657" s="443"/>
      <c r="C2657" s="443"/>
      <c r="D2657" s="443"/>
      <c r="E2657" s="443"/>
      <c r="F2657" s="443"/>
      <c r="G2657" s="443"/>
      <c r="H2657" s="443"/>
      <c r="I2657" s="443"/>
    </row>
    <row r="2658" spans="1:9" x14ac:dyDescent="0.2">
      <c r="A2658" s="443"/>
      <c r="B2658" s="443"/>
      <c r="C2658" s="443"/>
      <c r="D2658" s="443"/>
      <c r="E2658" s="443"/>
      <c r="F2658" s="443"/>
      <c r="G2658" s="443"/>
      <c r="H2658" s="443"/>
      <c r="I2658" s="443"/>
    </row>
    <row r="2659" spans="1:9" x14ac:dyDescent="0.2">
      <c r="A2659" s="443"/>
      <c r="B2659" s="443"/>
      <c r="C2659" s="443"/>
      <c r="D2659" s="443"/>
      <c r="E2659" s="443"/>
      <c r="F2659" s="443"/>
      <c r="G2659" s="443"/>
      <c r="H2659" s="443"/>
      <c r="I2659" s="443"/>
    </row>
    <row r="2660" spans="1:9" x14ac:dyDescent="0.2">
      <c r="A2660" s="443"/>
      <c r="B2660" s="443"/>
      <c r="C2660" s="443"/>
      <c r="D2660" s="443"/>
      <c r="E2660" s="443"/>
      <c r="F2660" s="443"/>
      <c r="G2660" s="443"/>
      <c r="H2660" s="443"/>
      <c r="I2660" s="443"/>
    </row>
    <row r="2661" spans="1:9" x14ac:dyDescent="0.2">
      <c r="A2661" s="443"/>
      <c r="B2661" s="443"/>
      <c r="C2661" s="443"/>
      <c r="D2661" s="443"/>
      <c r="E2661" s="443"/>
      <c r="F2661" s="443"/>
      <c r="G2661" s="443"/>
      <c r="H2661" s="443"/>
      <c r="I2661" s="443"/>
    </row>
    <row r="2662" spans="1:9" x14ac:dyDescent="0.2">
      <c r="A2662" s="443"/>
      <c r="B2662" s="443"/>
      <c r="C2662" s="443"/>
      <c r="D2662" s="443"/>
      <c r="E2662" s="443"/>
      <c r="F2662" s="443"/>
      <c r="G2662" s="443"/>
      <c r="H2662" s="443"/>
      <c r="I2662" s="443"/>
    </row>
    <row r="2663" spans="1:9" x14ac:dyDescent="0.2">
      <c r="A2663" s="443"/>
      <c r="B2663" s="443"/>
      <c r="C2663" s="443"/>
      <c r="D2663" s="443"/>
      <c r="E2663" s="443"/>
      <c r="F2663" s="443"/>
      <c r="G2663" s="443"/>
      <c r="H2663" s="443"/>
      <c r="I2663" s="443"/>
    </row>
    <row r="2664" spans="1:9" x14ac:dyDescent="0.2">
      <c r="A2664" s="443"/>
      <c r="B2664" s="443"/>
      <c r="C2664" s="443"/>
      <c r="D2664" s="443"/>
      <c r="E2664" s="443"/>
      <c r="F2664" s="443"/>
      <c r="G2664" s="443"/>
      <c r="H2664" s="443"/>
      <c r="I2664" s="443"/>
    </row>
    <row r="2665" spans="1:9" x14ac:dyDescent="0.2">
      <c r="A2665" s="443"/>
      <c r="B2665" s="443"/>
      <c r="C2665" s="443"/>
      <c r="D2665" s="443"/>
      <c r="E2665" s="443"/>
      <c r="F2665" s="443"/>
      <c r="G2665" s="443"/>
      <c r="H2665" s="443"/>
      <c r="I2665" s="443"/>
    </row>
    <row r="2666" spans="1:9" x14ac:dyDescent="0.2">
      <c r="A2666" s="443"/>
      <c r="B2666" s="443"/>
      <c r="C2666" s="443"/>
      <c r="D2666" s="443"/>
      <c r="E2666" s="443"/>
      <c r="F2666" s="443"/>
      <c r="G2666" s="443"/>
      <c r="H2666" s="443"/>
      <c r="I2666" s="443"/>
    </row>
    <row r="2667" spans="1:9" x14ac:dyDescent="0.2">
      <c r="A2667" s="443"/>
      <c r="B2667" s="443"/>
      <c r="C2667" s="443"/>
      <c r="D2667" s="443"/>
      <c r="E2667" s="443"/>
      <c r="F2667" s="443"/>
      <c r="G2667" s="443"/>
      <c r="H2667" s="443"/>
      <c r="I2667" s="443"/>
    </row>
    <row r="2668" spans="1:9" x14ac:dyDescent="0.2">
      <c r="A2668" s="443"/>
      <c r="B2668" s="443"/>
      <c r="C2668" s="443"/>
      <c r="D2668" s="443"/>
      <c r="E2668" s="443"/>
      <c r="F2668" s="443"/>
      <c r="G2668" s="443"/>
      <c r="H2668" s="443"/>
      <c r="I2668" s="443"/>
    </row>
    <row r="2669" spans="1:9" x14ac:dyDescent="0.2">
      <c r="A2669" s="443"/>
      <c r="B2669" s="443"/>
      <c r="C2669" s="443"/>
      <c r="D2669" s="443"/>
      <c r="E2669" s="443"/>
      <c r="F2669" s="443"/>
      <c r="G2669" s="443"/>
      <c r="H2669" s="443"/>
      <c r="I2669" s="443"/>
    </row>
    <row r="2670" spans="1:9" x14ac:dyDescent="0.2">
      <c r="A2670" s="443"/>
      <c r="B2670" s="443"/>
      <c r="C2670" s="443"/>
      <c r="D2670" s="443"/>
      <c r="E2670" s="443"/>
      <c r="F2670" s="443"/>
      <c r="G2670" s="443"/>
      <c r="H2670" s="443"/>
      <c r="I2670" s="443"/>
    </row>
    <row r="2671" spans="1:9" x14ac:dyDescent="0.2">
      <c r="A2671" s="443"/>
      <c r="B2671" s="443"/>
      <c r="C2671" s="443"/>
      <c r="D2671" s="443"/>
      <c r="E2671" s="443"/>
      <c r="F2671" s="443"/>
      <c r="G2671" s="443"/>
      <c r="H2671" s="443"/>
      <c r="I2671" s="443"/>
    </row>
    <row r="2672" spans="1:9" x14ac:dyDescent="0.2">
      <c r="A2672" s="443"/>
      <c r="B2672" s="443"/>
      <c r="C2672" s="443"/>
      <c r="D2672" s="443"/>
      <c r="E2672" s="443"/>
      <c r="F2672" s="443"/>
      <c r="G2672" s="443"/>
      <c r="H2672" s="443"/>
      <c r="I2672" s="443"/>
    </row>
    <row r="2673" spans="1:9" x14ac:dyDescent="0.2">
      <c r="A2673" s="443"/>
      <c r="B2673" s="443"/>
      <c r="C2673" s="443"/>
      <c r="D2673" s="443"/>
      <c r="E2673" s="443"/>
      <c r="F2673" s="443"/>
      <c r="G2673" s="443"/>
      <c r="H2673" s="443"/>
      <c r="I2673" s="443"/>
    </row>
    <row r="2674" spans="1:9" x14ac:dyDescent="0.2">
      <c r="A2674" s="443"/>
      <c r="B2674" s="443"/>
      <c r="C2674" s="443"/>
      <c r="D2674" s="443"/>
      <c r="E2674" s="443"/>
      <c r="F2674" s="443"/>
      <c r="G2674" s="443"/>
      <c r="H2674" s="443"/>
      <c r="I2674" s="443"/>
    </row>
    <row r="2675" spans="1:9" x14ac:dyDescent="0.2">
      <c r="A2675" s="443"/>
      <c r="B2675" s="443"/>
      <c r="C2675" s="443"/>
      <c r="D2675" s="443"/>
      <c r="E2675" s="443"/>
      <c r="F2675" s="443"/>
      <c r="G2675" s="443"/>
      <c r="H2675" s="443"/>
      <c r="I2675" s="443"/>
    </row>
    <row r="2676" spans="1:9" x14ac:dyDescent="0.2">
      <c r="A2676" s="443"/>
      <c r="B2676" s="443"/>
      <c r="C2676" s="443"/>
      <c r="D2676" s="443"/>
      <c r="E2676" s="443"/>
      <c r="F2676" s="443"/>
      <c r="G2676" s="443"/>
      <c r="H2676" s="443"/>
      <c r="I2676" s="443"/>
    </row>
    <row r="2677" spans="1:9" x14ac:dyDescent="0.2">
      <c r="A2677" s="443"/>
      <c r="B2677" s="443"/>
      <c r="C2677" s="443"/>
      <c r="D2677" s="443"/>
      <c r="E2677" s="443"/>
      <c r="F2677" s="443"/>
      <c r="G2677" s="443"/>
      <c r="H2677" s="443"/>
      <c r="I2677" s="443"/>
    </row>
    <row r="2678" spans="1:9" x14ac:dyDescent="0.2">
      <c r="A2678" s="443"/>
      <c r="B2678" s="443"/>
      <c r="C2678" s="443"/>
      <c r="D2678" s="443"/>
      <c r="E2678" s="443"/>
      <c r="F2678" s="443"/>
      <c r="G2678" s="443"/>
      <c r="H2678" s="443"/>
      <c r="I2678" s="443"/>
    </row>
    <row r="2679" spans="1:9" x14ac:dyDescent="0.2">
      <c r="A2679" s="443"/>
      <c r="B2679" s="443"/>
      <c r="C2679" s="443"/>
      <c r="D2679" s="443"/>
      <c r="E2679" s="443"/>
      <c r="F2679" s="443"/>
      <c r="G2679" s="443"/>
      <c r="H2679" s="443"/>
      <c r="I2679" s="443"/>
    </row>
    <row r="2680" spans="1:9" x14ac:dyDescent="0.2">
      <c r="A2680" s="443"/>
      <c r="B2680" s="443"/>
      <c r="C2680" s="443"/>
      <c r="D2680" s="443"/>
      <c r="E2680" s="443"/>
      <c r="F2680" s="443"/>
      <c r="G2680" s="443"/>
      <c r="H2680" s="443"/>
      <c r="I2680" s="443"/>
    </row>
    <row r="2681" spans="1:9" x14ac:dyDescent="0.2">
      <c r="A2681" s="443"/>
      <c r="B2681" s="443"/>
      <c r="C2681" s="443"/>
      <c r="D2681" s="443"/>
      <c r="E2681" s="443"/>
      <c r="F2681" s="443"/>
      <c r="G2681" s="443"/>
      <c r="H2681" s="443"/>
      <c r="I2681" s="443"/>
    </row>
    <row r="2682" spans="1:9" x14ac:dyDescent="0.2">
      <c r="A2682" s="443"/>
      <c r="B2682" s="443"/>
      <c r="C2682" s="443"/>
      <c r="D2682" s="443"/>
      <c r="E2682" s="443"/>
      <c r="F2682" s="443"/>
      <c r="G2682" s="443"/>
      <c r="H2682" s="443"/>
      <c r="I2682" s="443"/>
    </row>
    <row r="2683" spans="1:9" x14ac:dyDescent="0.2">
      <c r="A2683" s="443"/>
      <c r="B2683" s="443"/>
      <c r="C2683" s="443"/>
      <c r="D2683" s="443"/>
      <c r="E2683" s="443"/>
      <c r="F2683" s="443"/>
      <c r="G2683" s="443"/>
      <c r="H2683" s="443"/>
      <c r="I2683" s="443"/>
    </row>
    <row r="2684" spans="1:9" x14ac:dyDescent="0.2">
      <c r="A2684" s="443"/>
      <c r="B2684" s="443"/>
      <c r="C2684" s="443"/>
      <c r="D2684" s="443"/>
      <c r="E2684" s="443"/>
      <c r="F2684" s="443"/>
      <c r="G2684" s="443"/>
      <c r="H2684" s="443"/>
      <c r="I2684" s="443"/>
    </row>
    <row r="2685" spans="1:9" x14ac:dyDescent="0.2">
      <c r="A2685" s="443"/>
      <c r="B2685" s="443"/>
      <c r="C2685" s="443"/>
      <c r="D2685" s="443"/>
      <c r="E2685" s="443"/>
      <c r="F2685" s="443"/>
      <c r="G2685" s="443"/>
      <c r="H2685" s="443"/>
      <c r="I2685" s="443"/>
    </row>
    <row r="2686" spans="1:9" x14ac:dyDescent="0.2">
      <c r="A2686" s="443"/>
      <c r="B2686" s="443"/>
      <c r="C2686" s="443"/>
      <c r="D2686" s="443"/>
      <c r="E2686" s="443"/>
      <c r="F2686" s="443"/>
      <c r="G2686" s="443"/>
      <c r="H2686" s="443"/>
      <c r="I2686" s="443"/>
    </row>
    <row r="2687" spans="1:9" x14ac:dyDescent="0.2">
      <c r="A2687" s="443"/>
      <c r="B2687" s="443"/>
      <c r="C2687" s="443"/>
      <c r="D2687" s="443"/>
      <c r="E2687" s="443"/>
      <c r="F2687" s="443"/>
      <c r="G2687" s="443"/>
      <c r="H2687" s="443"/>
      <c r="I2687" s="443"/>
    </row>
    <row r="2688" spans="1:9" x14ac:dyDescent="0.2">
      <c r="A2688" s="443"/>
      <c r="B2688" s="443"/>
      <c r="C2688" s="443"/>
      <c r="D2688" s="443"/>
      <c r="E2688" s="443"/>
      <c r="F2688" s="443"/>
      <c r="G2688" s="443"/>
      <c r="H2688" s="443"/>
      <c r="I2688" s="443"/>
    </row>
    <row r="2689" spans="1:9" x14ac:dyDescent="0.2">
      <c r="A2689" s="443"/>
      <c r="B2689" s="443"/>
      <c r="C2689" s="443"/>
      <c r="D2689" s="443"/>
      <c r="E2689" s="443"/>
      <c r="F2689" s="443"/>
      <c r="G2689" s="443"/>
      <c r="H2689" s="443"/>
      <c r="I2689" s="443"/>
    </row>
    <row r="2690" spans="1:9" x14ac:dyDescent="0.2">
      <c r="A2690" s="443"/>
      <c r="B2690" s="443"/>
      <c r="C2690" s="443"/>
      <c r="D2690" s="443"/>
      <c r="E2690" s="443"/>
      <c r="F2690" s="443"/>
      <c r="G2690" s="443"/>
      <c r="H2690" s="443"/>
      <c r="I2690" s="443"/>
    </row>
    <row r="2691" spans="1:9" x14ac:dyDescent="0.2">
      <c r="A2691" s="443"/>
      <c r="B2691" s="443"/>
      <c r="C2691" s="443"/>
      <c r="D2691" s="443"/>
      <c r="E2691" s="443"/>
      <c r="F2691" s="443"/>
      <c r="G2691" s="443"/>
      <c r="H2691" s="443"/>
      <c r="I2691" s="443"/>
    </row>
    <row r="2692" spans="1:9" x14ac:dyDescent="0.2">
      <c r="A2692" s="443"/>
      <c r="B2692" s="443"/>
      <c r="C2692" s="443"/>
      <c r="D2692" s="443"/>
      <c r="E2692" s="443"/>
      <c r="F2692" s="443"/>
      <c r="G2692" s="443"/>
      <c r="H2692" s="443"/>
      <c r="I2692" s="443"/>
    </row>
    <row r="2693" spans="1:9" x14ac:dyDescent="0.2">
      <c r="A2693" s="443"/>
      <c r="B2693" s="443"/>
      <c r="C2693" s="443"/>
      <c r="D2693" s="443"/>
      <c r="E2693" s="443"/>
      <c r="F2693" s="443"/>
      <c r="G2693" s="443"/>
      <c r="H2693" s="443"/>
      <c r="I2693" s="443"/>
    </row>
    <row r="2694" spans="1:9" x14ac:dyDescent="0.2">
      <c r="A2694" s="443"/>
      <c r="B2694" s="443"/>
      <c r="C2694" s="443"/>
      <c r="D2694" s="443"/>
      <c r="E2694" s="443"/>
      <c r="F2694" s="443"/>
      <c r="G2694" s="443"/>
      <c r="H2694" s="443"/>
      <c r="I2694" s="443"/>
    </row>
    <row r="2695" spans="1:9" x14ac:dyDescent="0.2">
      <c r="A2695" s="443"/>
      <c r="B2695" s="443"/>
      <c r="C2695" s="443"/>
      <c r="D2695" s="443"/>
      <c r="E2695" s="443"/>
      <c r="F2695" s="443"/>
      <c r="G2695" s="443"/>
      <c r="H2695" s="443"/>
      <c r="I2695" s="443"/>
    </row>
    <row r="2696" spans="1:9" x14ac:dyDescent="0.2">
      <c r="A2696" s="443"/>
      <c r="B2696" s="443"/>
      <c r="C2696" s="443"/>
      <c r="D2696" s="443"/>
      <c r="E2696" s="443"/>
      <c r="F2696" s="443"/>
      <c r="G2696" s="443"/>
      <c r="H2696" s="443"/>
      <c r="I2696" s="443"/>
    </row>
    <row r="2697" spans="1:9" x14ac:dyDescent="0.2">
      <c r="A2697" s="443"/>
      <c r="B2697" s="443"/>
      <c r="C2697" s="443"/>
      <c r="D2697" s="443"/>
      <c r="E2697" s="443"/>
      <c r="F2697" s="443"/>
      <c r="G2697" s="443"/>
      <c r="H2697" s="443"/>
      <c r="I2697" s="443"/>
    </row>
    <row r="2698" spans="1:9" x14ac:dyDescent="0.2">
      <c r="A2698" s="443"/>
      <c r="B2698" s="443"/>
      <c r="C2698" s="443"/>
      <c r="D2698" s="443"/>
      <c r="E2698" s="443"/>
      <c r="F2698" s="443"/>
      <c r="G2698" s="443"/>
      <c r="H2698" s="443"/>
      <c r="I2698" s="443"/>
    </row>
    <row r="2699" spans="1:9" x14ac:dyDescent="0.2">
      <c r="A2699" s="443"/>
      <c r="B2699" s="443"/>
      <c r="C2699" s="443"/>
      <c r="D2699" s="443"/>
      <c r="E2699" s="443"/>
      <c r="F2699" s="443"/>
      <c r="G2699" s="443"/>
      <c r="H2699" s="443"/>
      <c r="I2699" s="443"/>
    </row>
    <row r="2700" spans="1:9" x14ac:dyDescent="0.2">
      <c r="A2700" s="443"/>
      <c r="B2700" s="443"/>
      <c r="C2700" s="443"/>
      <c r="D2700" s="443"/>
      <c r="E2700" s="443"/>
      <c r="F2700" s="443"/>
      <c r="G2700" s="443"/>
      <c r="H2700" s="443"/>
      <c r="I2700" s="443"/>
    </row>
    <row r="2701" spans="1:9" x14ac:dyDescent="0.2">
      <c r="A2701" s="443"/>
      <c r="B2701" s="443"/>
      <c r="C2701" s="443"/>
      <c r="D2701" s="443"/>
      <c r="E2701" s="443"/>
      <c r="F2701" s="443"/>
      <c r="G2701" s="443"/>
      <c r="H2701" s="443"/>
      <c r="I2701" s="443"/>
    </row>
    <row r="2702" spans="1:9" x14ac:dyDescent="0.2">
      <c r="A2702" s="443"/>
      <c r="B2702" s="443"/>
      <c r="C2702" s="443"/>
      <c r="D2702" s="443"/>
      <c r="E2702" s="443"/>
      <c r="F2702" s="443"/>
      <c r="G2702" s="443"/>
      <c r="H2702" s="443"/>
      <c r="I2702" s="443"/>
    </row>
    <row r="2703" spans="1:9" x14ac:dyDescent="0.2">
      <c r="A2703" s="443"/>
      <c r="B2703" s="443"/>
      <c r="C2703" s="443"/>
      <c r="D2703" s="443"/>
      <c r="E2703" s="443"/>
      <c r="F2703" s="443"/>
      <c r="G2703" s="443"/>
      <c r="H2703" s="443"/>
      <c r="I2703" s="443"/>
    </row>
    <row r="2704" spans="1:9" x14ac:dyDescent="0.2">
      <c r="A2704" s="443"/>
      <c r="B2704" s="443"/>
      <c r="C2704" s="443"/>
      <c r="D2704" s="443"/>
      <c r="E2704" s="443"/>
      <c r="F2704" s="443"/>
      <c r="G2704" s="443"/>
      <c r="H2704" s="443"/>
      <c r="I2704" s="443"/>
    </row>
    <row r="2705" spans="1:9" x14ac:dyDescent="0.2">
      <c r="A2705" s="443"/>
      <c r="B2705" s="443"/>
      <c r="C2705" s="443"/>
      <c r="D2705" s="443"/>
      <c r="E2705" s="443"/>
      <c r="F2705" s="443"/>
      <c r="G2705" s="443"/>
      <c r="H2705" s="443"/>
      <c r="I2705" s="443"/>
    </row>
    <row r="2706" spans="1:9" x14ac:dyDescent="0.2">
      <c r="A2706" s="443"/>
      <c r="B2706" s="443"/>
      <c r="C2706" s="443"/>
      <c r="D2706" s="443"/>
      <c r="E2706" s="443"/>
      <c r="F2706" s="443"/>
      <c r="G2706" s="443"/>
      <c r="H2706" s="443"/>
      <c r="I2706" s="443"/>
    </row>
    <row r="2707" spans="1:9" x14ac:dyDescent="0.2">
      <c r="A2707" s="443"/>
      <c r="B2707" s="443"/>
      <c r="C2707" s="443"/>
      <c r="D2707" s="443"/>
      <c r="E2707" s="443"/>
      <c r="F2707" s="443"/>
      <c r="G2707" s="443"/>
      <c r="H2707" s="443"/>
      <c r="I2707" s="443"/>
    </row>
    <row r="2708" spans="1:9" x14ac:dyDescent="0.2">
      <c r="A2708" s="443"/>
      <c r="B2708" s="443"/>
      <c r="C2708" s="443"/>
      <c r="D2708" s="443"/>
      <c r="E2708" s="443"/>
      <c r="F2708" s="443"/>
      <c r="G2708" s="443"/>
      <c r="H2708" s="443"/>
      <c r="I2708" s="443"/>
    </row>
    <row r="2709" spans="1:9" x14ac:dyDescent="0.2">
      <c r="A2709" s="443"/>
      <c r="B2709" s="443"/>
      <c r="C2709" s="443"/>
      <c r="D2709" s="443"/>
      <c r="E2709" s="443"/>
      <c r="F2709" s="443"/>
      <c r="G2709" s="443"/>
      <c r="H2709" s="443"/>
      <c r="I2709" s="443"/>
    </row>
    <row r="2710" spans="1:9" x14ac:dyDescent="0.2">
      <c r="A2710" s="443"/>
      <c r="B2710" s="443"/>
      <c r="C2710" s="443"/>
      <c r="D2710" s="443"/>
      <c r="E2710" s="443"/>
      <c r="F2710" s="443"/>
      <c r="G2710" s="443"/>
      <c r="H2710" s="443"/>
      <c r="I2710" s="443"/>
    </row>
    <row r="2711" spans="1:9" x14ac:dyDescent="0.2">
      <c r="A2711" s="443"/>
      <c r="B2711" s="443"/>
      <c r="C2711" s="443"/>
      <c r="D2711" s="443"/>
      <c r="E2711" s="443"/>
      <c r="F2711" s="443"/>
      <c r="G2711" s="443"/>
      <c r="H2711" s="443"/>
      <c r="I2711" s="443"/>
    </row>
    <row r="2712" spans="1:9" x14ac:dyDescent="0.2">
      <c r="A2712" s="443"/>
      <c r="B2712" s="443"/>
      <c r="C2712" s="443"/>
      <c r="D2712" s="443"/>
      <c r="E2712" s="443"/>
      <c r="F2712" s="443"/>
      <c r="G2712" s="443"/>
      <c r="H2712" s="443"/>
      <c r="I2712" s="443"/>
    </row>
    <row r="2713" spans="1:9" x14ac:dyDescent="0.2">
      <c r="A2713" s="443"/>
      <c r="B2713" s="443"/>
      <c r="C2713" s="443"/>
      <c r="D2713" s="443"/>
      <c r="E2713" s="443"/>
      <c r="F2713" s="443"/>
      <c r="G2713" s="443"/>
      <c r="H2713" s="443"/>
      <c r="I2713" s="443"/>
    </row>
    <row r="2714" spans="1:9" x14ac:dyDescent="0.2">
      <c r="A2714" s="443"/>
      <c r="B2714" s="443"/>
      <c r="C2714" s="443"/>
      <c r="D2714" s="443"/>
      <c r="E2714" s="443"/>
      <c r="F2714" s="443"/>
      <c r="G2714" s="443"/>
      <c r="H2714" s="443"/>
      <c r="I2714" s="443"/>
    </row>
    <row r="2715" spans="1:9" x14ac:dyDescent="0.2">
      <c r="A2715" s="443"/>
      <c r="B2715" s="443"/>
      <c r="C2715" s="443"/>
      <c r="D2715" s="443"/>
      <c r="E2715" s="443"/>
      <c r="F2715" s="443"/>
      <c r="G2715" s="443"/>
      <c r="H2715" s="443"/>
      <c r="I2715" s="443"/>
    </row>
    <row r="2716" spans="1:9" x14ac:dyDescent="0.2">
      <c r="A2716" s="443"/>
      <c r="B2716" s="443"/>
      <c r="C2716" s="443"/>
      <c r="D2716" s="443"/>
      <c r="E2716" s="443"/>
      <c r="F2716" s="443"/>
      <c r="G2716" s="443"/>
      <c r="H2716" s="443"/>
      <c r="I2716" s="443"/>
    </row>
    <row r="2717" spans="1:9" x14ac:dyDescent="0.2">
      <c r="A2717" s="443"/>
      <c r="B2717" s="443"/>
      <c r="C2717" s="443"/>
      <c r="D2717" s="443"/>
      <c r="E2717" s="443"/>
      <c r="F2717" s="443"/>
      <c r="G2717" s="443"/>
      <c r="H2717" s="443"/>
      <c r="I2717" s="443"/>
    </row>
    <row r="2718" spans="1:9" x14ac:dyDescent="0.2">
      <c r="A2718" s="443"/>
      <c r="B2718" s="443"/>
      <c r="C2718" s="443"/>
      <c r="D2718" s="443"/>
      <c r="E2718" s="443"/>
      <c r="F2718" s="443"/>
      <c r="G2718" s="443"/>
      <c r="H2718" s="443"/>
      <c r="I2718" s="443"/>
    </row>
    <row r="2719" spans="1:9" x14ac:dyDescent="0.2">
      <c r="A2719" s="443"/>
      <c r="B2719" s="443"/>
      <c r="C2719" s="443"/>
      <c r="D2719" s="443"/>
      <c r="E2719" s="443"/>
      <c r="F2719" s="443"/>
      <c r="G2719" s="443"/>
      <c r="H2719" s="443"/>
      <c r="I2719" s="443"/>
    </row>
    <row r="2720" spans="1:9" x14ac:dyDescent="0.2">
      <c r="A2720" s="443"/>
      <c r="B2720" s="443"/>
      <c r="C2720" s="443"/>
      <c r="D2720" s="443"/>
      <c r="E2720" s="443"/>
      <c r="F2720" s="443"/>
      <c r="G2720" s="443"/>
      <c r="H2720" s="443"/>
      <c r="I2720" s="443"/>
    </row>
    <row r="2721" spans="1:9" x14ac:dyDescent="0.2">
      <c r="A2721" s="443"/>
      <c r="B2721" s="443"/>
      <c r="C2721" s="443"/>
      <c r="D2721" s="443"/>
      <c r="E2721" s="443"/>
      <c r="F2721" s="443"/>
      <c r="G2721" s="443"/>
      <c r="H2721" s="443"/>
      <c r="I2721" s="443"/>
    </row>
    <row r="2722" spans="1:9" x14ac:dyDescent="0.2">
      <c r="A2722" s="443"/>
      <c r="B2722" s="443"/>
      <c r="C2722" s="443"/>
      <c r="D2722" s="443"/>
      <c r="E2722" s="443"/>
      <c r="F2722" s="443"/>
      <c r="G2722" s="443"/>
      <c r="H2722" s="443"/>
      <c r="I2722" s="443"/>
    </row>
    <row r="2723" spans="1:9" x14ac:dyDescent="0.2">
      <c r="A2723" s="443"/>
      <c r="B2723" s="443"/>
      <c r="C2723" s="443"/>
      <c r="D2723" s="443"/>
      <c r="E2723" s="443"/>
      <c r="F2723" s="443"/>
      <c r="G2723" s="443"/>
      <c r="H2723" s="443"/>
      <c r="I2723" s="443"/>
    </row>
    <row r="2724" spans="1:9" x14ac:dyDescent="0.2">
      <c r="A2724" s="443"/>
      <c r="B2724" s="443"/>
      <c r="C2724" s="443"/>
      <c r="D2724" s="443"/>
      <c r="E2724" s="443"/>
      <c r="F2724" s="443"/>
      <c r="G2724" s="443"/>
      <c r="H2724" s="443"/>
      <c r="I2724" s="443"/>
    </row>
    <row r="2725" spans="1:9" x14ac:dyDescent="0.2">
      <c r="A2725" s="443"/>
      <c r="B2725" s="443"/>
      <c r="C2725" s="443"/>
      <c r="D2725" s="443"/>
      <c r="E2725" s="443"/>
      <c r="F2725" s="443"/>
      <c r="G2725" s="443"/>
      <c r="H2725" s="443"/>
      <c r="I2725" s="443"/>
    </row>
    <row r="2726" spans="1:9" x14ac:dyDescent="0.2">
      <c r="A2726" s="443"/>
      <c r="B2726" s="443"/>
      <c r="C2726" s="443"/>
      <c r="D2726" s="443"/>
      <c r="E2726" s="443"/>
      <c r="F2726" s="443"/>
      <c r="G2726" s="443"/>
      <c r="H2726" s="443"/>
      <c r="I2726" s="443"/>
    </row>
    <row r="2727" spans="1:9" x14ac:dyDescent="0.2">
      <c r="A2727" s="443"/>
      <c r="B2727" s="443"/>
      <c r="C2727" s="443"/>
      <c r="D2727" s="443"/>
      <c r="E2727" s="443"/>
      <c r="F2727" s="443"/>
      <c r="G2727" s="443"/>
      <c r="H2727" s="443"/>
      <c r="I2727" s="443"/>
    </row>
    <row r="2728" spans="1:9" x14ac:dyDescent="0.2">
      <c r="A2728" s="443"/>
      <c r="B2728" s="443"/>
      <c r="C2728" s="443"/>
      <c r="D2728" s="443"/>
      <c r="E2728" s="443"/>
      <c r="F2728" s="443"/>
      <c r="G2728" s="443"/>
      <c r="H2728" s="443"/>
      <c r="I2728" s="443"/>
    </row>
    <row r="2729" spans="1:9" x14ac:dyDescent="0.2">
      <c r="A2729" s="443"/>
      <c r="B2729" s="443"/>
      <c r="C2729" s="443"/>
      <c r="D2729" s="443"/>
      <c r="E2729" s="443"/>
      <c r="F2729" s="443"/>
      <c r="G2729" s="443"/>
      <c r="H2729" s="443"/>
      <c r="I2729" s="443"/>
    </row>
    <row r="2730" spans="1:9" x14ac:dyDescent="0.2">
      <c r="A2730" s="443"/>
      <c r="B2730" s="443"/>
      <c r="C2730" s="443"/>
      <c r="D2730" s="443"/>
      <c r="E2730" s="443"/>
      <c r="F2730" s="443"/>
      <c r="G2730" s="443"/>
      <c r="H2730" s="443"/>
      <c r="I2730" s="443"/>
    </row>
    <row r="2731" spans="1:9" x14ac:dyDescent="0.2">
      <c r="A2731" s="443"/>
      <c r="B2731" s="443"/>
      <c r="C2731" s="443"/>
      <c r="D2731" s="443"/>
      <c r="E2731" s="443"/>
      <c r="F2731" s="443"/>
      <c r="G2731" s="443"/>
      <c r="H2731" s="443"/>
      <c r="I2731" s="443"/>
    </row>
    <row r="2732" spans="1:9" x14ac:dyDescent="0.2">
      <c r="A2732" s="443"/>
      <c r="B2732" s="443"/>
      <c r="C2732" s="443"/>
      <c r="D2732" s="443"/>
      <c r="E2732" s="443"/>
      <c r="F2732" s="443"/>
      <c r="G2732" s="443"/>
      <c r="H2732" s="443"/>
      <c r="I2732" s="443"/>
    </row>
    <row r="2733" spans="1:9" x14ac:dyDescent="0.2">
      <c r="A2733" s="443"/>
      <c r="B2733" s="443"/>
      <c r="C2733" s="443"/>
      <c r="D2733" s="443"/>
      <c r="E2733" s="443"/>
      <c r="F2733" s="443"/>
      <c r="G2733" s="443"/>
      <c r="H2733" s="443"/>
      <c r="I2733" s="443"/>
    </row>
    <row r="2734" spans="1:9" x14ac:dyDescent="0.2">
      <c r="A2734" s="443"/>
      <c r="B2734" s="443"/>
      <c r="C2734" s="443"/>
      <c r="D2734" s="443"/>
      <c r="E2734" s="443"/>
      <c r="F2734" s="443"/>
      <c r="G2734" s="443"/>
      <c r="H2734" s="443"/>
      <c r="I2734" s="443"/>
    </row>
    <row r="2735" spans="1:9" x14ac:dyDescent="0.2">
      <c r="A2735" s="443"/>
      <c r="B2735" s="443"/>
      <c r="C2735" s="443"/>
      <c r="D2735" s="443"/>
      <c r="E2735" s="443"/>
      <c r="F2735" s="443"/>
      <c r="G2735" s="443"/>
      <c r="H2735" s="443"/>
      <c r="I2735" s="443"/>
    </row>
    <row r="2736" spans="1:9" x14ac:dyDescent="0.2">
      <c r="A2736" s="443"/>
      <c r="B2736" s="443"/>
      <c r="C2736" s="443"/>
      <c r="D2736" s="443"/>
      <c r="E2736" s="443"/>
      <c r="F2736" s="443"/>
      <c r="G2736" s="443"/>
      <c r="H2736" s="443"/>
      <c r="I2736" s="443"/>
    </row>
    <row r="2737" spans="1:9" x14ac:dyDescent="0.2">
      <c r="A2737" s="443"/>
      <c r="B2737" s="443"/>
      <c r="C2737" s="443"/>
      <c r="D2737" s="443"/>
      <c r="E2737" s="443"/>
      <c r="F2737" s="443"/>
      <c r="G2737" s="443"/>
      <c r="H2737" s="443"/>
      <c r="I2737" s="443"/>
    </row>
    <row r="2738" spans="1:9" x14ac:dyDescent="0.2">
      <c r="A2738" s="443"/>
      <c r="B2738" s="443"/>
      <c r="C2738" s="443"/>
      <c r="D2738" s="443"/>
      <c r="E2738" s="443"/>
      <c r="F2738" s="443"/>
      <c r="G2738" s="443"/>
      <c r="H2738" s="443"/>
      <c r="I2738" s="443"/>
    </row>
    <row r="2739" spans="1:9" x14ac:dyDescent="0.2">
      <c r="A2739" s="443"/>
      <c r="B2739" s="443"/>
      <c r="C2739" s="443"/>
      <c r="D2739" s="443"/>
      <c r="E2739" s="443"/>
      <c r="F2739" s="443"/>
      <c r="G2739" s="443"/>
      <c r="H2739" s="443"/>
      <c r="I2739" s="443"/>
    </row>
    <row r="2740" spans="1:9" x14ac:dyDescent="0.2">
      <c r="A2740" s="443"/>
      <c r="B2740" s="443"/>
      <c r="C2740" s="443"/>
      <c r="D2740" s="443"/>
      <c r="E2740" s="443"/>
      <c r="F2740" s="443"/>
      <c r="G2740" s="443"/>
      <c r="H2740" s="443"/>
      <c r="I2740" s="443"/>
    </row>
    <row r="2741" spans="1:9" x14ac:dyDescent="0.2">
      <c r="A2741" s="443"/>
      <c r="B2741" s="443"/>
      <c r="C2741" s="443"/>
      <c r="D2741" s="443"/>
      <c r="E2741" s="443"/>
      <c r="F2741" s="443"/>
      <c r="G2741" s="443"/>
      <c r="H2741" s="443"/>
      <c r="I2741" s="443"/>
    </row>
    <row r="2742" spans="1:9" x14ac:dyDescent="0.2">
      <c r="A2742" s="443"/>
      <c r="B2742" s="443"/>
      <c r="C2742" s="443"/>
      <c r="D2742" s="443"/>
      <c r="E2742" s="443"/>
      <c r="F2742" s="443"/>
      <c r="G2742" s="443"/>
      <c r="H2742" s="443"/>
      <c r="I2742" s="443"/>
    </row>
    <row r="2743" spans="1:9" x14ac:dyDescent="0.2">
      <c r="A2743" s="443"/>
      <c r="B2743" s="443"/>
      <c r="C2743" s="443"/>
      <c r="D2743" s="443"/>
      <c r="E2743" s="443"/>
      <c r="F2743" s="443"/>
      <c r="G2743" s="443"/>
      <c r="H2743" s="443"/>
      <c r="I2743" s="443"/>
    </row>
    <row r="2744" spans="1:9" x14ac:dyDescent="0.2">
      <c r="A2744" s="443"/>
      <c r="B2744" s="443"/>
      <c r="C2744" s="443"/>
      <c r="D2744" s="443"/>
      <c r="E2744" s="443"/>
      <c r="F2744" s="443"/>
      <c r="G2744" s="443"/>
      <c r="H2744" s="443"/>
      <c r="I2744" s="443"/>
    </row>
    <row r="2745" spans="1:9" x14ac:dyDescent="0.2">
      <c r="A2745" s="443"/>
      <c r="B2745" s="443"/>
      <c r="C2745" s="443"/>
      <c r="D2745" s="443"/>
      <c r="E2745" s="443"/>
      <c r="F2745" s="443"/>
      <c r="G2745" s="443"/>
      <c r="H2745" s="443"/>
      <c r="I2745" s="443"/>
    </row>
    <row r="2746" spans="1:9" x14ac:dyDescent="0.2">
      <c r="A2746" s="443"/>
      <c r="B2746" s="443"/>
      <c r="C2746" s="443"/>
      <c r="D2746" s="443"/>
      <c r="E2746" s="443"/>
      <c r="F2746" s="443"/>
      <c r="G2746" s="443"/>
      <c r="H2746" s="443"/>
      <c r="I2746" s="443"/>
    </row>
    <row r="2747" spans="1:9" x14ac:dyDescent="0.2">
      <c r="A2747" s="443"/>
      <c r="B2747" s="443"/>
      <c r="C2747" s="443"/>
      <c r="D2747" s="443"/>
      <c r="E2747" s="443"/>
      <c r="F2747" s="443"/>
      <c r="G2747" s="443"/>
      <c r="H2747" s="443"/>
      <c r="I2747" s="443"/>
    </row>
    <row r="2748" spans="1:9" x14ac:dyDescent="0.2">
      <c r="A2748" s="443"/>
      <c r="B2748" s="443"/>
      <c r="C2748" s="443"/>
      <c r="D2748" s="443"/>
      <c r="E2748" s="443"/>
      <c r="F2748" s="443"/>
      <c r="G2748" s="443"/>
      <c r="H2748" s="443"/>
      <c r="I2748" s="443"/>
    </row>
    <row r="2749" spans="1:9" x14ac:dyDescent="0.2">
      <c r="A2749" s="443"/>
      <c r="B2749" s="443"/>
      <c r="C2749" s="443"/>
      <c r="D2749" s="443"/>
      <c r="E2749" s="443"/>
      <c r="F2749" s="443"/>
      <c r="G2749" s="443"/>
      <c r="H2749" s="443"/>
      <c r="I2749" s="443"/>
    </row>
    <row r="2750" spans="1:9" x14ac:dyDescent="0.2">
      <c r="A2750" s="443"/>
      <c r="B2750" s="443"/>
      <c r="C2750" s="443"/>
      <c r="D2750" s="443"/>
      <c r="E2750" s="443"/>
      <c r="F2750" s="443"/>
      <c r="G2750" s="443"/>
      <c r="H2750" s="443"/>
      <c r="I2750" s="443"/>
    </row>
    <row r="2751" spans="1:9" x14ac:dyDescent="0.2">
      <c r="A2751" s="443"/>
      <c r="B2751" s="443"/>
      <c r="C2751" s="443"/>
      <c r="D2751" s="443"/>
      <c r="E2751" s="443"/>
      <c r="F2751" s="443"/>
      <c r="G2751" s="443"/>
      <c r="H2751" s="443"/>
      <c r="I2751" s="443"/>
    </row>
    <row r="2752" spans="1:9" x14ac:dyDescent="0.2">
      <c r="A2752" s="443"/>
      <c r="B2752" s="443"/>
      <c r="C2752" s="443"/>
      <c r="D2752" s="443"/>
      <c r="E2752" s="443"/>
      <c r="F2752" s="443"/>
      <c r="G2752" s="443"/>
      <c r="H2752" s="443"/>
      <c r="I2752" s="443"/>
    </row>
    <row r="2753" spans="1:9" x14ac:dyDescent="0.2">
      <c r="A2753" s="443"/>
      <c r="B2753" s="443"/>
      <c r="C2753" s="443"/>
      <c r="D2753" s="443"/>
      <c r="E2753" s="443"/>
      <c r="F2753" s="443"/>
      <c r="G2753" s="443"/>
      <c r="H2753" s="443"/>
      <c r="I2753" s="443"/>
    </row>
    <row r="2754" spans="1:9" x14ac:dyDescent="0.2">
      <c r="A2754" s="443"/>
      <c r="B2754" s="443"/>
      <c r="C2754" s="443"/>
      <c r="D2754" s="443"/>
      <c r="E2754" s="443"/>
      <c r="F2754" s="443"/>
      <c r="G2754" s="443"/>
      <c r="H2754" s="443"/>
      <c r="I2754" s="443"/>
    </row>
    <row r="2755" spans="1:9" x14ac:dyDescent="0.2">
      <c r="A2755" s="443"/>
      <c r="B2755" s="443"/>
      <c r="C2755" s="443"/>
      <c r="D2755" s="443"/>
      <c r="E2755" s="443"/>
      <c r="F2755" s="443"/>
      <c r="G2755" s="443"/>
      <c r="H2755" s="443"/>
      <c r="I2755" s="443"/>
    </row>
    <row r="2756" spans="1:9" x14ac:dyDescent="0.2">
      <c r="A2756" s="443"/>
      <c r="B2756" s="443"/>
      <c r="C2756" s="443"/>
      <c r="D2756" s="443"/>
      <c r="E2756" s="443"/>
      <c r="F2756" s="443"/>
      <c r="G2756" s="443"/>
      <c r="H2756" s="443"/>
      <c r="I2756" s="443"/>
    </row>
    <row r="2757" spans="1:9" x14ac:dyDescent="0.2">
      <c r="A2757" s="443"/>
      <c r="B2757" s="443"/>
      <c r="C2757" s="443"/>
      <c r="D2757" s="443"/>
      <c r="E2757" s="443"/>
      <c r="F2757" s="443"/>
      <c r="G2757" s="443"/>
      <c r="H2757" s="443"/>
      <c r="I2757" s="443"/>
    </row>
    <row r="2758" spans="1:9" x14ac:dyDescent="0.2">
      <c r="A2758" s="443"/>
      <c r="B2758" s="443"/>
      <c r="C2758" s="443"/>
      <c r="D2758" s="443"/>
      <c r="E2758" s="443"/>
      <c r="F2758" s="443"/>
      <c r="G2758" s="443"/>
      <c r="H2758" s="443"/>
      <c r="I2758" s="443"/>
    </row>
    <row r="2759" spans="1:9" x14ac:dyDescent="0.2">
      <c r="A2759" s="443"/>
      <c r="B2759" s="443"/>
      <c r="C2759" s="443"/>
      <c r="D2759" s="443"/>
      <c r="E2759" s="443"/>
      <c r="F2759" s="443"/>
      <c r="G2759" s="443"/>
      <c r="H2759" s="443"/>
      <c r="I2759" s="443"/>
    </row>
    <row r="2760" spans="1:9" x14ac:dyDescent="0.2">
      <c r="A2760" s="443"/>
      <c r="B2760" s="443"/>
      <c r="C2760" s="443"/>
      <c r="D2760" s="443"/>
      <c r="E2760" s="443"/>
      <c r="F2760" s="443"/>
      <c r="G2760" s="443"/>
      <c r="H2760" s="443"/>
      <c r="I2760" s="443"/>
    </row>
    <row r="2761" spans="1:9" x14ac:dyDescent="0.2">
      <c r="A2761" s="443"/>
      <c r="B2761" s="443"/>
      <c r="C2761" s="443"/>
      <c r="D2761" s="443"/>
      <c r="E2761" s="443"/>
      <c r="F2761" s="443"/>
      <c r="G2761" s="443"/>
      <c r="H2761" s="443"/>
      <c r="I2761" s="443"/>
    </row>
    <row r="2762" spans="1:9" x14ac:dyDescent="0.2">
      <c r="A2762" s="443"/>
      <c r="B2762" s="443"/>
      <c r="C2762" s="443"/>
      <c r="D2762" s="443"/>
      <c r="E2762" s="443"/>
      <c r="F2762" s="443"/>
      <c r="G2762" s="443"/>
      <c r="H2762" s="443"/>
      <c r="I2762" s="443"/>
    </row>
    <row r="2763" spans="1:9" x14ac:dyDescent="0.2">
      <c r="A2763" s="443"/>
      <c r="B2763" s="443"/>
      <c r="C2763" s="443"/>
      <c r="D2763" s="443"/>
      <c r="E2763" s="443"/>
      <c r="F2763" s="443"/>
      <c r="G2763" s="443"/>
      <c r="H2763" s="443"/>
      <c r="I2763" s="443"/>
    </row>
    <row r="2764" spans="1:9" x14ac:dyDescent="0.2">
      <c r="A2764" s="443"/>
      <c r="B2764" s="443"/>
      <c r="C2764" s="443"/>
      <c r="D2764" s="443"/>
      <c r="E2764" s="443"/>
      <c r="F2764" s="443"/>
      <c r="G2764" s="443"/>
      <c r="H2764" s="443"/>
      <c r="I2764" s="443"/>
    </row>
    <row r="2765" spans="1:9" x14ac:dyDescent="0.2">
      <c r="A2765" s="443"/>
      <c r="B2765" s="443"/>
      <c r="C2765" s="443"/>
      <c r="D2765" s="443"/>
      <c r="E2765" s="443"/>
      <c r="F2765" s="443"/>
      <c r="G2765" s="443"/>
      <c r="H2765" s="443"/>
      <c r="I2765" s="443"/>
    </row>
    <row r="2766" spans="1:9" x14ac:dyDescent="0.2">
      <c r="A2766" s="443"/>
      <c r="B2766" s="443"/>
      <c r="C2766" s="443"/>
      <c r="D2766" s="443"/>
      <c r="E2766" s="443"/>
      <c r="F2766" s="443"/>
      <c r="G2766" s="443"/>
      <c r="H2766" s="443"/>
      <c r="I2766" s="443"/>
    </row>
    <row r="2767" spans="1:9" x14ac:dyDescent="0.2">
      <c r="A2767" s="443"/>
      <c r="B2767" s="443"/>
      <c r="C2767" s="443"/>
      <c r="D2767" s="443"/>
      <c r="E2767" s="443"/>
      <c r="F2767" s="443"/>
      <c r="G2767" s="443"/>
      <c r="H2767" s="443"/>
      <c r="I2767" s="443"/>
    </row>
    <row r="2768" spans="1:9" x14ac:dyDescent="0.2">
      <c r="A2768" s="443"/>
      <c r="B2768" s="443"/>
      <c r="C2768" s="443"/>
      <c r="D2768" s="443"/>
      <c r="E2768" s="443"/>
      <c r="F2768" s="443"/>
      <c r="G2768" s="443"/>
      <c r="H2768" s="443"/>
      <c r="I2768" s="443"/>
    </row>
    <row r="2769" spans="1:9" x14ac:dyDescent="0.2">
      <c r="A2769" s="443"/>
      <c r="B2769" s="443"/>
      <c r="C2769" s="443"/>
      <c r="D2769" s="443"/>
      <c r="E2769" s="443"/>
      <c r="F2769" s="443"/>
      <c r="G2769" s="443"/>
      <c r="H2769" s="443"/>
      <c r="I2769" s="443"/>
    </row>
    <row r="2770" spans="1:9" x14ac:dyDescent="0.2">
      <c r="A2770" s="443"/>
      <c r="B2770" s="443"/>
      <c r="C2770" s="443"/>
      <c r="D2770" s="443"/>
      <c r="E2770" s="443"/>
      <c r="F2770" s="443"/>
      <c r="G2770" s="443"/>
      <c r="H2770" s="443"/>
      <c r="I2770" s="443"/>
    </row>
    <row r="2771" spans="1:9" x14ac:dyDescent="0.2">
      <c r="A2771" s="443"/>
      <c r="B2771" s="443"/>
      <c r="C2771" s="443"/>
      <c r="D2771" s="443"/>
      <c r="E2771" s="443"/>
      <c r="F2771" s="443"/>
      <c r="G2771" s="443"/>
      <c r="H2771" s="443"/>
      <c r="I2771" s="443"/>
    </row>
    <row r="2772" spans="1:9" x14ac:dyDescent="0.2">
      <c r="A2772" s="443"/>
      <c r="B2772" s="443"/>
      <c r="C2772" s="443"/>
      <c r="D2772" s="443"/>
      <c r="E2772" s="443"/>
      <c r="F2772" s="443"/>
      <c r="G2772" s="443"/>
      <c r="H2772" s="443"/>
      <c r="I2772" s="443"/>
    </row>
    <row r="2773" spans="1:9" x14ac:dyDescent="0.2">
      <c r="A2773" s="443"/>
      <c r="B2773" s="443"/>
      <c r="C2773" s="443"/>
      <c r="D2773" s="443"/>
      <c r="E2773" s="443"/>
      <c r="F2773" s="443"/>
      <c r="G2773" s="443"/>
      <c r="H2773" s="443"/>
      <c r="I2773" s="443"/>
    </row>
    <row r="2774" spans="1:9" x14ac:dyDescent="0.2">
      <c r="A2774" s="443"/>
      <c r="B2774" s="443"/>
      <c r="C2774" s="443"/>
      <c r="D2774" s="443"/>
      <c r="E2774" s="443"/>
      <c r="F2774" s="443"/>
      <c r="G2774" s="443"/>
      <c r="H2774" s="443"/>
      <c r="I2774" s="443"/>
    </row>
    <row r="2775" spans="1:9" x14ac:dyDescent="0.2">
      <c r="A2775" s="443"/>
      <c r="B2775" s="443"/>
      <c r="C2775" s="443"/>
      <c r="D2775" s="443"/>
      <c r="E2775" s="443"/>
      <c r="F2775" s="443"/>
      <c r="G2775" s="443"/>
      <c r="H2775" s="443"/>
      <c r="I2775" s="443"/>
    </row>
    <row r="2776" spans="1:9" x14ac:dyDescent="0.2">
      <c r="A2776" s="443"/>
      <c r="B2776" s="443"/>
      <c r="C2776" s="443"/>
      <c r="D2776" s="443"/>
      <c r="E2776" s="443"/>
      <c r="F2776" s="443"/>
      <c r="G2776" s="443"/>
      <c r="H2776" s="443"/>
      <c r="I2776" s="443"/>
    </row>
    <row r="2777" spans="1:9" x14ac:dyDescent="0.2">
      <c r="A2777" s="443"/>
      <c r="B2777" s="443"/>
      <c r="C2777" s="443"/>
      <c r="D2777" s="443"/>
      <c r="E2777" s="443"/>
      <c r="F2777" s="443"/>
      <c r="G2777" s="443"/>
      <c r="H2777" s="443"/>
      <c r="I2777" s="443"/>
    </row>
    <row r="2778" spans="1:9" x14ac:dyDescent="0.2">
      <c r="A2778" s="443"/>
      <c r="B2778" s="443"/>
      <c r="C2778" s="443"/>
      <c r="D2778" s="443"/>
      <c r="E2778" s="443"/>
      <c r="F2778" s="443"/>
      <c r="G2778" s="443"/>
      <c r="H2778" s="443"/>
      <c r="I2778" s="443"/>
    </row>
    <row r="2779" spans="1:9" x14ac:dyDescent="0.2">
      <c r="A2779" s="443"/>
      <c r="B2779" s="443"/>
      <c r="C2779" s="443"/>
      <c r="D2779" s="443"/>
      <c r="E2779" s="443"/>
      <c r="F2779" s="443"/>
      <c r="G2779" s="443"/>
      <c r="H2779" s="443"/>
      <c r="I2779" s="443"/>
    </row>
    <row r="2780" spans="1:9" x14ac:dyDescent="0.2">
      <c r="A2780" s="443"/>
      <c r="B2780" s="443"/>
      <c r="C2780" s="443"/>
      <c r="D2780" s="443"/>
      <c r="E2780" s="443"/>
      <c r="F2780" s="443"/>
      <c r="G2780" s="443"/>
      <c r="H2780" s="443"/>
      <c r="I2780" s="443"/>
    </row>
    <row r="2781" spans="1:9" x14ac:dyDescent="0.2">
      <c r="A2781" s="443"/>
      <c r="B2781" s="443"/>
      <c r="C2781" s="443"/>
      <c r="D2781" s="443"/>
      <c r="E2781" s="443"/>
      <c r="F2781" s="443"/>
      <c r="G2781" s="443"/>
      <c r="H2781" s="443"/>
      <c r="I2781" s="443"/>
    </row>
    <row r="2782" spans="1:9" x14ac:dyDescent="0.2">
      <c r="A2782" s="443"/>
      <c r="B2782" s="443"/>
      <c r="C2782" s="443"/>
      <c r="D2782" s="443"/>
      <c r="E2782" s="443"/>
      <c r="F2782" s="443"/>
      <c r="G2782" s="443"/>
      <c r="H2782" s="443"/>
      <c r="I2782" s="443"/>
    </row>
    <row r="2783" spans="1:9" x14ac:dyDescent="0.2">
      <c r="A2783" s="443"/>
      <c r="B2783" s="443"/>
      <c r="C2783" s="443"/>
      <c r="D2783" s="443"/>
      <c r="E2783" s="443"/>
      <c r="F2783" s="443"/>
      <c r="G2783" s="443"/>
      <c r="H2783" s="443"/>
      <c r="I2783" s="443"/>
    </row>
    <row r="2784" spans="1:9" x14ac:dyDescent="0.2">
      <c r="A2784" s="443"/>
      <c r="B2784" s="443"/>
      <c r="C2784" s="443"/>
      <c r="D2784" s="443"/>
      <c r="E2784" s="443"/>
      <c r="F2784" s="443"/>
      <c r="G2784" s="443"/>
      <c r="H2784" s="443"/>
      <c r="I2784" s="443"/>
    </row>
    <row r="2785" spans="1:9" x14ac:dyDescent="0.2">
      <c r="A2785" s="443"/>
      <c r="B2785" s="443"/>
      <c r="C2785" s="443"/>
      <c r="D2785" s="443"/>
      <c r="E2785" s="443"/>
      <c r="F2785" s="443"/>
      <c r="G2785" s="443"/>
      <c r="H2785" s="443"/>
      <c r="I2785" s="443"/>
    </row>
    <row r="2786" spans="1:9" x14ac:dyDescent="0.2">
      <c r="A2786" s="443"/>
      <c r="B2786" s="443"/>
      <c r="C2786" s="443"/>
      <c r="D2786" s="443"/>
      <c r="E2786" s="443"/>
      <c r="F2786" s="443"/>
      <c r="G2786" s="443"/>
      <c r="H2786" s="443"/>
      <c r="I2786" s="443"/>
    </row>
    <row r="2787" spans="1:9" x14ac:dyDescent="0.2">
      <c r="A2787" s="443"/>
      <c r="B2787" s="443"/>
      <c r="C2787" s="443"/>
      <c r="D2787" s="443"/>
      <c r="E2787" s="443"/>
      <c r="F2787" s="443"/>
      <c r="G2787" s="443"/>
      <c r="H2787" s="443"/>
      <c r="I2787" s="443"/>
    </row>
    <row r="2788" spans="1:9" x14ac:dyDescent="0.2">
      <c r="A2788" s="443"/>
      <c r="B2788" s="443"/>
      <c r="C2788" s="443"/>
      <c r="D2788" s="443"/>
      <c r="E2788" s="443"/>
      <c r="F2788" s="443"/>
      <c r="G2788" s="443"/>
      <c r="H2788" s="443"/>
      <c r="I2788" s="443"/>
    </row>
    <row r="2789" spans="1:9" x14ac:dyDescent="0.2">
      <c r="A2789" s="443"/>
      <c r="B2789" s="443"/>
      <c r="C2789" s="443"/>
      <c r="D2789" s="443"/>
      <c r="E2789" s="443"/>
      <c r="F2789" s="443"/>
      <c r="G2789" s="443"/>
      <c r="H2789" s="443"/>
      <c r="I2789" s="443"/>
    </row>
    <row r="2790" spans="1:9" x14ac:dyDescent="0.2">
      <c r="A2790" s="443"/>
      <c r="B2790" s="443"/>
      <c r="C2790" s="443"/>
      <c r="D2790" s="443"/>
      <c r="E2790" s="443"/>
      <c r="F2790" s="443"/>
      <c r="G2790" s="443"/>
      <c r="H2790" s="443"/>
      <c r="I2790" s="443"/>
    </row>
    <row r="2791" spans="1:9" x14ac:dyDescent="0.2">
      <c r="A2791" s="443"/>
      <c r="B2791" s="443"/>
      <c r="C2791" s="443"/>
      <c r="D2791" s="443"/>
      <c r="E2791" s="443"/>
      <c r="F2791" s="443"/>
      <c r="G2791" s="443"/>
      <c r="H2791" s="443"/>
      <c r="I2791" s="443"/>
    </row>
    <row r="2792" spans="1:9" x14ac:dyDescent="0.2">
      <c r="A2792" s="443"/>
      <c r="B2792" s="443"/>
      <c r="C2792" s="443"/>
      <c r="D2792" s="443"/>
      <c r="E2792" s="443"/>
      <c r="F2792" s="443"/>
      <c r="G2792" s="443"/>
      <c r="H2792" s="443"/>
      <c r="I2792" s="443"/>
    </row>
    <row r="2793" spans="1:9" x14ac:dyDescent="0.2">
      <c r="A2793" s="443"/>
      <c r="B2793" s="443"/>
      <c r="C2793" s="443"/>
      <c r="D2793" s="443"/>
      <c r="E2793" s="443"/>
      <c r="F2793" s="443"/>
      <c r="G2793" s="443"/>
      <c r="H2793" s="443"/>
      <c r="I2793" s="443"/>
    </row>
    <row r="2794" spans="1:9" x14ac:dyDescent="0.2">
      <c r="A2794" s="443"/>
      <c r="B2794" s="443"/>
      <c r="C2794" s="443"/>
      <c r="D2794" s="443"/>
      <c r="E2794" s="443"/>
      <c r="F2794" s="443"/>
      <c r="G2794" s="443"/>
      <c r="H2794" s="443"/>
      <c r="I2794" s="443"/>
    </row>
    <row r="2795" spans="1:9" x14ac:dyDescent="0.2">
      <c r="A2795" s="443"/>
      <c r="B2795" s="443"/>
      <c r="C2795" s="443"/>
      <c r="D2795" s="443"/>
      <c r="E2795" s="443"/>
      <c r="F2795" s="443"/>
      <c r="G2795" s="443"/>
      <c r="H2795" s="443"/>
      <c r="I2795" s="443"/>
    </row>
    <row r="2796" spans="1:9" x14ac:dyDescent="0.2">
      <c r="A2796" s="443"/>
      <c r="B2796" s="443"/>
      <c r="C2796" s="443"/>
      <c r="D2796" s="443"/>
      <c r="E2796" s="443"/>
      <c r="F2796" s="443"/>
      <c r="G2796" s="443"/>
      <c r="H2796" s="443"/>
      <c r="I2796" s="443"/>
    </row>
    <row r="2797" spans="1:9" x14ac:dyDescent="0.2">
      <c r="A2797" s="443"/>
      <c r="B2797" s="443"/>
      <c r="C2797" s="443"/>
      <c r="D2797" s="443"/>
      <c r="E2797" s="443"/>
      <c r="F2797" s="443"/>
      <c r="G2797" s="443"/>
      <c r="H2797" s="443"/>
      <c r="I2797" s="443"/>
    </row>
    <row r="2798" spans="1:9" x14ac:dyDescent="0.2">
      <c r="A2798" s="443"/>
      <c r="B2798" s="443"/>
      <c r="C2798" s="443"/>
      <c r="D2798" s="443"/>
      <c r="E2798" s="443"/>
      <c r="F2798" s="443"/>
      <c r="G2798" s="443"/>
      <c r="H2798" s="443"/>
      <c r="I2798" s="443"/>
    </row>
    <row r="2799" spans="1:9" x14ac:dyDescent="0.2">
      <c r="A2799" s="443"/>
      <c r="B2799" s="443"/>
      <c r="C2799" s="443"/>
      <c r="D2799" s="443"/>
      <c r="E2799" s="443"/>
      <c r="F2799" s="443"/>
      <c r="G2799" s="443"/>
      <c r="H2799" s="443"/>
      <c r="I2799" s="443"/>
    </row>
    <row r="2800" spans="1:9" x14ac:dyDescent="0.2">
      <c r="A2800" s="443"/>
      <c r="B2800" s="443"/>
      <c r="C2800" s="443"/>
      <c r="D2800" s="443"/>
      <c r="E2800" s="443"/>
      <c r="F2800" s="443"/>
      <c r="G2800" s="443"/>
      <c r="H2800" s="443"/>
      <c r="I2800" s="443"/>
    </row>
    <row r="2801" spans="1:9" x14ac:dyDescent="0.2">
      <c r="A2801" s="443"/>
      <c r="B2801" s="443"/>
      <c r="C2801" s="443"/>
      <c r="D2801" s="443"/>
      <c r="E2801" s="443"/>
      <c r="F2801" s="443"/>
      <c r="G2801" s="443"/>
      <c r="H2801" s="443"/>
      <c r="I2801" s="443"/>
    </row>
    <row r="2802" spans="1:9" x14ac:dyDescent="0.2">
      <c r="A2802" s="443"/>
      <c r="B2802" s="443"/>
      <c r="C2802" s="443"/>
      <c r="D2802" s="443"/>
      <c r="E2802" s="443"/>
      <c r="F2802" s="443"/>
      <c r="G2802" s="443"/>
      <c r="H2802" s="443"/>
      <c r="I2802" s="443"/>
    </row>
    <row r="2803" spans="1:9" x14ac:dyDescent="0.2">
      <c r="A2803" s="443"/>
      <c r="B2803" s="443"/>
      <c r="C2803" s="443"/>
      <c r="D2803" s="443"/>
      <c r="E2803" s="443"/>
      <c r="F2803" s="443"/>
      <c r="G2803" s="443"/>
      <c r="H2803" s="443"/>
      <c r="I2803" s="443"/>
    </row>
    <row r="2804" spans="1:9" x14ac:dyDescent="0.2">
      <c r="A2804" s="443"/>
      <c r="B2804" s="443"/>
      <c r="C2804" s="443"/>
      <c r="D2804" s="443"/>
      <c r="E2804" s="443"/>
      <c r="F2804" s="443"/>
      <c r="G2804" s="443"/>
      <c r="H2804" s="443"/>
      <c r="I2804" s="443"/>
    </row>
    <row r="2805" spans="1:9" x14ac:dyDescent="0.2">
      <c r="A2805" s="443"/>
      <c r="B2805" s="443"/>
      <c r="C2805" s="443"/>
      <c r="D2805" s="443"/>
      <c r="E2805" s="443"/>
      <c r="F2805" s="443"/>
      <c r="G2805" s="443"/>
      <c r="H2805" s="443"/>
      <c r="I2805" s="443"/>
    </row>
    <row r="2806" spans="1:9" x14ac:dyDescent="0.2">
      <c r="A2806" s="443"/>
      <c r="B2806" s="443"/>
      <c r="C2806" s="443"/>
      <c r="D2806" s="443"/>
      <c r="E2806" s="443"/>
      <c r="F2806" s="443"/>
      <c r="G2806" s="443"/>
      <c r="H2806" s="443"/>
      <c r="I2806" s="443"/>
    </row>
    <row r="2807" spans="1:9" x14ac:dyDescent="0.2">
      <c r="A2807" s="443"/>
      <c r="B2807" s="443"/>
      <c r="C2807" s="443"/>
      <c r="D2807" s="443"/>
      <c r="E2807" s="443"/>
      <c r="F2807" s="443"/>
      <c r="G2807" s="443"/>
      <c r="H2807" s="443"/>
      <c r="I2807" s="443"/>
    </row>
    <row r="2808" spans="1:9" x14ac:dyDescent="0.2">
      <c r="A2808" s="443"/>
      <c r="B2808" s="443"/>
      <c r="C2808" s="443"/>
      <c r="D2808" s="443"/>
      <c r="E2808" s="443"/>
      <c r="F2808" s="443"/>
      <c r="G2808" s="443"/>
      <c r="H2808" s="443"/>
      <c r="I2808" s="443"/>
    </row>
    <row r="2809" spans="1:9" x14ac:dyDescent="0.2">
      <c r="A2809" s="443"/>
      <c r="B2809" s="443"/>
      <c r="C2809" s="443"/>
      <c r="D2809" s="443"/>
      <c r="E2809" s="443"/>
      <c r="F2809" s="443"/>
      <c r="G2809" s="443"/>
      <c r="H2809" s="443"/>
      <c r="I2809" s="443"/>
    </row>
    <row r="2810" spans="1:9" x14ac:dyDescent="0.2">
      <c r="A2810" s="443"/>
      <c r="B2810" s="443"/>
      <c r="C2810" s="443"/>
      <c r="D2810" s="443"/>
      <c r="E2810" s="443"/>
      <c r="F2810" s="443"/>
      <c r="G2810" s="443"/>
      <c r="H2810" s="443"/>
      <c r="I2810" s="443"/>
    </row>
    <row r="2811" spans="1:9" x14ac:dyDescent="0.2">
      <c r="A2811" s="443"/>
      <c r="B2811" s="443"/>
      <c r="C2811" s="443"/>
      <c r="D2811" s="443"/>
      <c r="E2811" s="443"/>
      <c r="F2811" s="443"/>
      <c r="G2811" s="443"/>
      <c r="H2811" s="443"/>
      <c r="I2811" s="443"/>
    </row>
    <row r="2812" spans="1:9" x14ac:dyDescent="0.2">
      <c r="A2812" s="443"/>
      <c r="B2812" s="443"/>
      <c r="C2812" s="443"/>
      <c r="D2812" s="443"/>
      <c r="E2812" s="443"/>
      <c r="F2812" s="443"/>
      <c r="G2812" s="443"/>
      <c r="H2812" s="443"/>
      <c r="I2812" s="443"/>
    </row>
    <row r="2813" spans="1:9" x14ac:dyDescent="0.2">
      <c r="A2813" s="443"/>
      <c r="B2813" s="443"/>
      <c r="C2813" s="443"/>
      <c r="D2813" s="443"/>
      <c r="E2813" s="443"/>
      <c r="F2813" s="443"/>
      <c r="G2813" s="443"/>
      <c r="H2813" s="443"/>
      <c r="I2813" s="443"/>
    </row>
    <row r="2814" spans="1:9" x14ac:dyDescent="0.2">
      <c r="A2814" s="443"/>
      <c r="B2814" s="443"/>
      <c r="C2814" s="443"/>
      <c r="D2814" s="443"/>
      <c r="E2814" s="443"/>
      <c r="F2814" s="443"/>
      <c r="G2814" s="443"/>
      <c r="H2814" s="443"/>
      <c r="I2814" s="443"/>
    </row>
    <row r="2815" spans="1:9" x14ac:dyDescent="0.2">
      <c r="A2815" s="443"/>
      <c r="B2815" s="443"/>
      <c r="C2815" s="443"/>
      <c r="D2815" s="443"/>
      <c r="E2815" s="443"/>
      <c r="F2815" s="443"/>
      <c r="G2815" s="443"/>
      <c r="H2815" s="443"/>
      <c r="I2815" s="443"/>
    </row>
    <row r="2816" spans="1:9" x14ac:dyDescent="0.2">
      <c r="A2816" s="443"/>
      <c r="B2816" s="443"/>
      <c r="C2816" s="443"/>
      <c r="D2816" s="443"/>
      <c r="E2816" s="443"/>
      <c r="F2816" s="443"/>
      <c r="G2816" s="443"/>
      <c r="H2816" s="443"/>
      <c r="I2816" s="443"/>
    </row>
    <row r="2817" spans="1:9" x14ac:dyDescent="0.2">
      <c r="A2817" s="443"/>
      <c r="B2817" s="443"/>
      <c r="C2817" s="443"/>
      <c r="D2817" s="443"/>
      <c r="E2817" s="443"/>
      <c r="F2817" s="443"/>
      <c r="G2817" s="443"/>
      <c r="H2817" s="443"/>
      <c r="I2817" s="443"/>
    </row>
    <row r="2818" spans="1:9" x14ac:dyDescent="0.2">
      <c r="A2818" s="443"/>
      <c r="B2818" s="443"/>
      <c r="C2818" s="443"/>
      <c r="D2818" s="443"/>
      <c r="E2818" s="443"/>
      <c r="F2818" s="443"/>
      <c r="G2818" s="443"/>
      <c r="H2818" s="443"/>
      <c r="I2818" s="443"/>
    </row>
    <row r="2819" spans="1:9" x14ac:dyDescent="0.2">
      <c r="A2819" s="443"/>
      <c r="B2819" s="443"/>
      <c r="C2819" s="443"/>
      <c r="D2819" s="443"/>
      <c r="E2819" s="443"/>
      <c r="F2819" s="443"/>
      <c r="G2819" s="443"/>
      <c r="H2819" s="443"/>
      <c r="I2819" s="443"/>
    </row>
    <row r="2820" spans="1:9" x14ac:dyDescent="0.2">
      <c r="A2820" s="443"/>
      <c r="B2820" s="443"/>
      <c r="C2820" s="443"/>
      <c r="D2820" s="443"/>
      <c r="E2820" s="443"/>
      <c r="F2820" s="443"/>
      <c r="G2820" s="443"/>
      <c r="H2820" s="443"/>
      <c r="I2820" s="443"/>
    </row>
    <row r="2821" spans="1:9" x14ac:dyDescent="0.2">
      <c r="A2821" s="443"/>
      <c r="B2821" s="443"/>
      <c r="C2821" s="443"/>
      <c r="D2821" s="443"/>
      <c r="E2821" s="443"/>
      <c r="F2821" s="443"/>
      <c r="G2821" s="443"/>
      <c r="H2821" s="443"/>
      <c r="I2821" s="443"/>
    </row>
    <row r="2822" spans="1:9" x14ac:dyDescent="0.2">
      <c r="A2822" s="443"/>
      <c r="B2822" s="443"/>
      <c r="C2822" s="443"/>
      <c r="D2822" s="443"/>
      <c r="E2822" s="443"/>
      <c r="F2822" s="443"/>
      <c r="G2822" s="443"/>
      <c r="H2822" s="443"/>
      <c r="I2822" s="443"/>
    </row>
    <row r="2823" spans="1:9" x14ac:dyDescent="0.2">
      <c r="A2823" s="443"/>
      <c r="B2823" s="443"/>
      <c r="C2823" s="443"/>
      <c r="D2823" s="443"/>
      <c r="E2823" s="443"/>
      <c r="F2823" s="443"/>
      <c r="G2823" s="443"/>
      <c r="H2823" s="443"/>
      <c r="I2823" s="443"/>
    </row>
    <row r="2824" spans="1:9" x14ac:dyDescent="0.2">
      <c r="A2824" s="443"/>
      <c r="B2824" s="443"/>
      <c r="C2824" s="443"/>
      <c r="D2824" s="443"/>
      <c r="E2824" s="443"/>
      <c r="F2824" s="443"/>
      <c r="G2824" s="443"/>
      <c r="H2824" s="443"/>
      <c r="I2824" s="443"/>
    </row>
    <row r="2825" spans="1:9" x14ac:dyDescent="0.2">
      <c r="A2825" s="443"/>
      <c r="B2825" s="443"/>
      <c r="C2825" s="443"/>
      <c r="D2825" s="443"/>
      <c r="E2825" s="443"/>
      <c r="F2825" s="443"/>
      <c r="G2825" s="443"/>
      <c r="H2825" s="443"/>
      <c r="I2825" s="443"/>
    </row>
    <row r="2826" spans="1:9" x14ac:dyDescent="0.2">
      <c r="A2826" s="443"/>
      <c r="B2826" s="443"/>
      <c r="C2826" s="443"/>
      <c r="D2826" s="443"/>
      <c r="E2826" s="443"/>
      <c r="F2826" s="443"/>
      <c r="G2826" s="443"/>
      <c r="H2826" s="443"/>
      <c r="I2826" s="443"/>
    </row>
    <row r="2827" spans="1:9" x14ac:dyDescent="0.2">
      <c r="A2827" s="443"/>
      <c r="B2827" s="443"/>
      <c r="C2827" s="443"/>
      <c r="D2827" s="443"/>
      <c r="E2827" s="443"/>
      <c r="F2827" s="443"/>
      <c r="G2827" s="443"/>
      <c r="H2827" s="443"/>
      <c r="I2827" s="443"/>
    </row>
    <row r="2828" spans="1:9" x14ac:dyDescent="0.2">
      <c r="A2828" s="443"/>
      <c r="B2828" s="443"/>
      <c r="C2828" s="443"/>
      <c r="D2828" s="443"/>
      <c r="E2828" s="443"/>
      <c r="F2828" s="443"/>
      <c r="G2828" s="443"/>
      <c r="H2828" s="443"/>
      <c r="I2828" s="443"/>
    </row>
    <row r="2829" spans="1:9" x14ac:dyDescent="0.2">
      <c r="A2829" s="443"/>
      <c r="B2829" s="443"/>
      <c r="C2829" s="443"/>
      <c r="D2829" s="443"/>
      <c r="E2829" s="443"/>
      <c r="F2829" s="443"/>
      <c r="G2829" s="443"/>
      <c r="H2829" s="443"/>
      <c r="I2829" s="443"/>
    </row>
    <row r="2830" spans="1:9" x14ac:dyDescent="0.2">
      <c r="A2830" s="443"/>
      <c r="B2830" s="443"/>
      <c r="C2830" s="443"/>
      <c r="D2830" s="443"/>
      <c r="E2830" s="443"/>
      <c r="F2830" s="443"/>
      <c r="G2830" s="443"/>
      <c r="H2830" s="443"/>
      <c r="I2830" s="443"/>
    </row>
    <row r="2831" spans="1:9" x14ac:dyDescent="0.2">
      <c r="A2831" s="443"/>
      <c r="B2831" s="443"/>
      <c r="C2831" s="443"/>
      <c r="D2831" s="443"/>
      <c r="E2831" s="443"/>
      <c r="F2831" s="443"/>
      <c r="G2831" s="443"/>
      <c r="H2831" s="443"/>
      <c r="I2831" s="443"/>
    </row>
    <row r="2832" spans="1:9" x14ac:dyDescent="0.2">
      <c r="A2832" s="443"/>
      <c r="B2832" s="443"/>
      <c r="C2832" s="443"/>
      <c r="D2832" s="443"/>
      <c r="E2832" s="443"/>
      <c r="F2832" s="443"/>
      <c r="G2832" s="443"/>
      <c r="H2832" s="443"/>
      <c r="I2832" s="443"/>
    </row>
    <row r="2833" spans="1:9" x14ac:dyDescent="0.2">
      <c r="A2833" s="443"/>
      <c r="B2833" s="443"/>
      <c r="C2833" s="443"/>
      <c r="D2833" s="443"/>
      <c r="E2833" s="443"/>
      <c r="F2833" s="443"/>
      <c r="G2833" s="443"/>
      <c r="H2833" s="443"/>
      <c r="I2833" s="443"/>
    </row>
    <row r="2834" spans="1:9" x14ac:dyDescent="0.2">
      <c r="A2834" s="443"/>
      <c r="B2834" s="443"/>
      <c r="C2834" s="443"/>
      <c r="D2834" s="443"/>
      <c r="E2834" s="443"/>
      <c r="F2834" s="443"/>
      <c r="G2834" s="443"/>
      <c r="H2834" s="443"/>
      <c r="I2834" s="443"/>
    </row>
    <row r="2835" spans="1:9" x14ac:dyDescent="0.2">
      <c r="A2835" s="443"/>
      <c r="B2835" s="443"/>
      <c r="C2835" s="443"/>
      <c r="D2835" s="443"/>
      <c r="E2835" s="443"/>
      <c r="F2835" s="443"/>
      <c r="G2835" s="443"/>
      <c r="H2835" s="443"/>
      <c r="I2835" s="443"/>
    </row>
    <row r="2836" spans="1:9" x14ac:dyDescent="0.2">
      <c r="A2836" s="443"/>
      <c r="B2836" s="443"/>
      <c r="C2836" s="443"/>
      <c r="D2836" s="443"/>
      <c r="E2836" s="443"/>
      <c r="F2836" s="443"/>
      <c r="G2836" s="443"/>
      <c r="H2836" s="443"/>
      <c r="I2836" s="443"/>
    </row>
    <row r="2837" spans="1:9" x14ac:dyDescent="0.2">
      <c r="A2837" s="443"/>
      <c r="B2837" s="443"/>
      <c r="C2837" s="443"/>
      <c r="D2837" s="443"/>
      <c r="E2837" s="443"/>
      <c r="F2837" s="443"/>
      <c r="G2837" s="443"/>
      <c r="H2837" s="443"/>
      <c r="I2837" s="443"/>
    </row>
    <row r="2838" spans="1:9" x14ac:dyDescent="0.2">
      <c r="A2838" s="443"/>
      <c r="B2838" s="443"/>
      <c r="C2838" s="443"/>
      <c r="D2838" s="443"/>
      <c r="E2838" s="443"/>
      <c r="F2838" s="443"/>
      <c r="G2838" s="443"/>
      <c r="H2838" s="443"/>
      <c r="I2838" s="443"/>
    </row>
    <row r="2839" spans="1:9" x14ac:dyDescent="0.2">
      <c r="A2839" s="443"/>
      <c r="B2839" s="443"/>
      <c r="C2839" s="443"/>
      <c r="D2839" s="443"/>
      <c r="E2839" s="443"/>
      <c r="F2839" s="443"/>
      <c r="G2839" s="443"/>
      <c r="H2839" s="443"/>
      <c r="I2839" s="443"/>
    </row>
    <row r="2840" spans="1:9" x14ac:dyDescent="0.2">
      <c r="A2840" s="443"/>
      <c r="B2840" s="443"/>
      <c r="C2840" s="443"/>
      <c r="D2840" s="443"/>
      <c r="E2840" s="443"/>
      <c r="F2840" s="443"/>
      <c r="G2840" s="443"/>
      <c r="H2840" s="443"/>
      <c r="I2840" s="443"/>
    </row>
    <row r="2841" spans="1:9" x14ac:dyDescent="0.2">
      <c r="A2841" s="443"/>
      <c r="B2841" s="443"/>
      <c r="C2841" s="443"/>
      <c r="D2841" s="443"/>
      <c r="E2841" s="443"/>
      <c r="F2841" s="443"/>
      <c r="G2841" s="443"/>
      <c r="H2841" s="443"/>
      <c r="I2841" s="443"/>
    </row>
    <row r="2842" spans="1:9" x14ac:dyDescent="0.2">
      <c r="A2842" s="443"/>
      <c r="B2842" s="443"/>
      <c r="C2842" s="443"/>
      <c r="D2842" s="443"/>
      <c r="E2842" s="443"/>
      <c r="F2842" s="443"/>
      <c r="G2842" s="443"/>
      <c r="H2842" s="443"/>
      <c r="I2842" s="443"/>
    </row>
    <row r="2843" spans="1:9" x14ac:dyDescent="0.2">
      <c r="A2843" s="443"/>
      <c r="B2843" s="443"/>
      <c r="C2843" s="443"/>
      <c r="D2843" s="443"/>
      <c r="E2843" s="443"/>
      <c r="F2843" s="443"/>
      <c r="G2843" s="443"/>
      <c r="H2843" s="443"/>
      <c r="I2843" s="443"/>
    </row>
    <row r="2844" spans="1:9" x14ac:dyDescent="0.2">
      <c r="A2844" s="443"/>
      <c r="B2844" s="443"/>
      <c r="C2844" s="443"/>
      <c r="D2844" s="443"/>
      <c r="E2844" s="443"/>
      <c r="F2844" s="443"/>
      <c r="G2844" s="443"/>
      <c r="H2844" s="443"/>
      <c r="I2844" s="443"/>
    </row>
    <row r="2845" spans="1:9" x14ac:dyDescent="0.2">
      <c r="A2845" s="443"/>
      <c r="B2845" s="443"/>
      <c r="C2845" s="443"/>
      <c r="D2845" s="443"/>
      <c r="E2845" s="443"/>
      <c r="F2845" s="443"/>
      <c r="G2845" s="443"/>
      <c r="H2845" s="443"/>
      <c r="I2845" s="443"/>
    </row>
    <row r="2846" spans="1:9" x14ac:dyDescent="0.2">
      <c r="A2846" s="443"/>
      <c r="B2846" s="443"/>
      <c r="C2846" s="443"/>
      <c r="D2846" s="443"/>
      <c r="E2846" s="443"/>
      <c r="F2846" s="443"/>
      <c r="G2846" s="443"/>
      <c r="H2846" s="443"/>
      <c r="I2846" s="443"/>
    </row>
    <row r="2847" spans="1:9" x14ac:dyDescent="0.2">
      <c r="A2847" s="443"/>
      <c r="B2847" s="443"/>
      <c r="C2847" s="443"/>
      <c r="D2847" s="443"/>
      <c r="E2847" s="443"/>
      <c r="F2847" s="443"/>
      <c r="G2847" s="443"/>
      <c r="H2847" s="443"/>
      <c r="I2847" s="443"/>
    </row>
    <row r="2848" spans="1:9" x14ac:dyDescent="0.2">
      <c r="A2848" s="443"/>
      <c r="B2848" s="443"/>
      <c r="C2848" s="443"/>
      <c r="D2848" s="443"/>
      <c r="E2848" s="443"/>
      <c r="F2848" s="443"/>
      <c r="G2848" s="443"/>
      <c r="H2848" s="443"/>
      <c r="I2848" s="443"/>
    </row>
    <row r="2849" spans="1:9" x14ac:dyDescent="0.2">
      <c r="A2849" s="443"/>
      <c r="B2849" s="443"/>
      <c r="C2849" s="443"/>
      <c r="D2849" s="443"/>
      <c r="E2849" s="443"/>
      <c r="F2849" s="443"/>
      <c r="G2849" s="443"/>
      <c r="H2849" s="443"/>
      <c r="I2849" s="443"/>
    </row>
    <row r="2850" spans="1:9" x14ac:dyDescent="0.2">
      <c r="A2850" s="443"/>
      <c r="B2850" s="443"/>
      <c r="C2850" s="443"/>
      <c r="D2850" s="443"/>
      <c r="E2850" s="443"/>
      <c r="F2850" s="443"/>
      <c r="G2850" s="443"/>
      <c r="H2850" s="443"/>
      <c r="I2850" s="443"/>
    </row>
    <row r="2851" spans="1:9" x14ac:dyDescent="0.2">
      <c r="A2851" s="443"/>
      <c r="B2851" s="443"/>
      <c r="C2851" s="443"/>
      <c r="D2851" s="443"/>
      <c r="E2851" s="443"/>
      <c r="F2851" s="443"/>
      <c r="G2851" s="443"/>
      <c r="H2851" s="443"/>
      <c r="I2851" s="443"/>
    </row>
    <row r="2852" spans="1:9" x14ac:dyDescent="0.2">
      <c r="A2852" s="443"/>
      <c r="B2852" s="443"/>
      <c r="C2852" s="443"/>
      <c r="D2852" s="443"/>
      <c r="E2852" s="443"/>
      <c r="F2852" s="443"/>
      <c r="G2852" s="443"/>
      <c r="H2852" s="443"/>
      <c r="I2852" s="443"/>
    </row>
    <row r="2853" spans="1:9" x14ac:dyDescent="0.2">
      <c r="A2853" s="443"/>
      <c r="B2853" s="443"/>
      <c r="C2853" s="443"/>
      <c r="D2853" s="443"/>
      <c r="E2853" s="443"/>
      <c r="F2853" s="443"/>
      <c r="G2853" s="443"/>
      <c r="H2853" s="443"/>
      <c r="I2853" s="443"/>
    </row>
    <row r="2854" spans="1:9" x14ac:dyDescent="0.2">
      <c r="A2854" s="443"/>
      <c r="B2854" s="443"/>
      <c r="C2854" s="443"/>
      <c r="D2854" s="443"/>
      <c r="E2854" s="443"/>
      <c r="F2854" s="443"/>
      <c r="G2854" s="443"/>
      <c r="H2854" s="443"/>
      <c r="I2854" s="443"/>
    </row>
    <row r="2855" spans="1:9" x14ac:dyDescent="0.2">
      <c r="A2855" s="443"/>
      <c r="B2855" s="443"/>
      <c r="C2855" s="443"/>
      <c r="D2855" s="443"/>
      <c r="E2855" s="443"/>
      <c r="F2855" s="443"/>
      <c r="G2855" s="443"/>
      <c r="H2855" s="443"/>
      <c r="I2855" s="443"/>
    </row>
    <row r="2856" spans="1:9" x14ac:dyDescent="0.2">
      <c r="A2856" s="443"/>
      <c r="B2856" s="443"/>
      <c r="C2856" s="443"/>
      <c r="D2856" s="443"/>
      <c r="E2856" s="443"/>
      <c r="F2856" s="443"/>
      <c r="G2856" s="443"/>
      <c r="H2856" s="443"/>
      <c r="I2856" s="443"/>
    </row>
    <row r="2857" spans="1:9" x14ac:dyDescent="0.2">
      <c r="A2857" s="443"/>
      <c r="B2857" s="443"/>
      <c r="C2857" s="443"/>
      <c r="D2857" s="443"/>
      <c r="E2857" s="443"/>
      <c r="F2857" s="443"/>
      <c r="G2857" s="443"/>
      <c r="H2857" s="443"/>
      <c r="I2857" s="443"/>
    </row>
    <row r="2858" spans="1:9" x14ac:dyDescent="0.2">
      <c r="A2858" s="443"/>
      <c r="B2858" s="443"/>
      <c r="C2858" s="443"/>
      <c r="D2858" s="443"/>
      <c r="E2858" s="443"/>
      <c r="F2858" s="443"/>
      <c r="G2858" s="443"/>
      <c r="H2858" s="443"/>
      <c r="I2858" s="443"/>
    </row>
    <row r="2859" spans="1:9" x14ac:dyDescent="0.2">
      <c r="A2859" s="443"/>
      <c r="B2859" s="443"/>
      <c r="C2859" s="443"/>
      <c r="D2859" s="443"/>
      <c r="E2859" s="443"/>
      <c r="F2859" s="443"/>
      <c r="G2859" s="443"/>
      <c r="H2859" s="443"/>
      <c r="I2859" s="443"/>
    </row>
    <row r="2860" spans="1:9" x14ac:dyDescent="0.2">
      <c r="A2860" s="443"/>
      <c r="B2860" s="443"/>
      <c r="C2860" s="443"/>
      <c r="D2860" s="443"/>
      <c r="E2860" s="443"/>
      <c r="F2860" s="443"/>
      <c r="G2860" s="443"/>
      <c r="H2860" s="443"/>
      <c r="I2860" s="443"/>
    </row>
    <row r="2861" spans="1:9" x14ac:dyDescent="0.2">
      <c r="A2861" s="443"/>
      <c r="B2861" s="443"/>
      <c r="C2861" s="443"/>
      <c r="D2861" s="443"/>
      <c r="E2861" s="443"/>
      <c r="F2861" s="443"/>
      <c r="G2861" s="443"/>
      <c r="H2861" s="443"/>
      <c r="I2861" s="443"/>
    </row>
    <row r="2862" spans="1:9" x14ac:dyDescent="0.2">
      <c r="A2862" s="443"/>
      <c r="B2862" s="443"/>
      <c r="C2862" s="443"/>
      <c r="D2862" s="443"/>
      <c r="E2862" s="443"/>
      <c r="F2862" s="443"/>
      <c r="G2862" s="443"/>
      <c r="H2862" s="443"/>
      <c r="I2862" s="443"/>
    </row>
    <row r="2863" spans="1:9" x14ac:dyDescent="0.2">
      <c r="A2863" s="443"/>
      <c r="B2863" s="443"/>
      <c r="C2863" s="443"/>
      <c r="D2863" s="443"/>
      <c r="E2863" s="443"/>
      <c r="F2863" s="443"/>
      <c r="G2863" s="443"/>
      <c r="H2863" s="443"/>
      <c r="I2863" s="443"/>
    </row>
    <row r="2864" spans="1:9" x14ac:dyDescent="0.2">
      <c r="A2864" s="443"/>
      <c r="B2864" s="443"/>
      <c r="C2864" s="443"/>
      <c r="D2864" s="443"/>
      <c r="E2864" s="443"/>
      <c r="F2864" s="443"/>
      <c r="G2864" s="443"/>
      <c r="H2864" s="443"/>
      <c r="I2864" s="443"/>
    </row>
    <row r="2865" spans="1:9" x14ac:dyDescent="0.2">
      <c r="A2865" s="443"/>
      <c r="B2865" s="443"/>
      <c r="C2865" s="443"/>
      <c r="D2865" s="443"/>
      <c r="E2865" s="443"/>
      <c r="F2865" s="443"/>
      <c r="G2865" s="443"/>
      <c r="H2865" s="443"/>
      <c r="I2865" s="443"/>
    </row>
    <row r="2866" spans="1:9" x14ac:dyDescent="0.2">
      <c r="A2866" s="443"/>
      <c r="B2866" s="443"/>
      <c r="C2866" s="443"/>
      <c r="D2866" s="443"/>
      <c r="E2866" s="443"/>
      <c r="F2866" s="443"/>
      <c r="G2866" s="443"/>
      <c r="H2866" s="443"/>
      <c r="I2866" s="443"/>
    </row>
    <row r="2867" spans="1:9" x14ac:dyDescent="0.2">
      <c r="A2867" s="443"/>
      <c r="B2867" s="443"/>
      <c r="C2867" s="443"/>
      <c r="D2867" s="443"/>
      <c r="E2867" s="443"/>
      <c r="F2867" s="443"/>
      <c r="G2867" s="443"/>
      <c r="H2867" s="443"/>
      <c r="I2867" s="443"/>
    </row>
    <row r="2868" spans="1:9" x14ac:dyDescent="0.2">
      <c r="A2868" s="443"/>
      <c r="B2868" s="443"/>
      <c r="C2868" s="443"/>
      <c r="D2868" s="443"/>
      <c r="E2868" s="443"/>
      <c r="F2868" s="443"/>
      <c r="G2868" s="443"/>
      <c r="H2868" s="443"/>
      <c r="I2868" s="443"/>
    </row>
    <row r="2869" spans="1:9" x14ac:dyDescent="0.2">
      <c r="A2869" s="443"/>
      <c r="B2869" s="443"/>
      <c r="C2869" s="443"/>
      <c r="D2869" s="443"/>
      <c r="E2869" s="443"/>
      <c r="F2869" s="443"/>
      <c r="G2869" s="443"/>
      <c r="H2869" s="443"/>
      <c r="I2869" s="443"/>
    </row>
    <row r="2870" spans="1:9" x14ac:dyDescent="0.2">
      <c r="A2870" s="443"/>
      <c r="B2870" s="443"/>
      <c r="C2870" s="443"/>
      <c r="D2870" s="443"/>
      <c r="E2870" s="443"/>
      <c r="F2870" s="443"/>
      <c r="G2870" s="443"/>
      <c r="H2870" s="443"/>
      <c r="I2870" s="443"/>
    </row>
    <row r="2871" spans="1:9" x14ac:dyDescent="0.2">
      <c r="A2871" s="443"/>
      <c r="B2871" s="443"/>
      <c r="C2871" s="443"/>
      <c r="D2871" s="443"/>
      <c r="E2871" s="443"/>
      <c r="F2871" s="443"/>
      <c r="G2871" s="443"/>
      <c r="H2871" s="443"/>
      <c r="I2871" s="443"/>
    </row>
    <row r="2872" spans="1:9" x14ac:dyDescent="0.2">
      <c r="A2872" s="443"/>
      <c r="B2872" s="443"/>
      <c r="C2872" s="443"/>
      <c r="D2872" s="443"/>
      <c r="E2872" s="443"/>
      <c r="F2872" s="443"/>
      <c r="G2872" s="443"/>
      <c r="H2872" s="443"/>
      <c r="I2872" s="443"/>
    </row>
    <row r="2873" spans="1:9" x14ac:dyDescent="0.2">
      <c r="A2873" s="443"/>
      <c r="B2873" s="443"/>
      <c r="C2873" s="443"/>
      <c r="D2873" s="443"/>
      <c r="E2873" s="443"/>
      <c r="F2873" s="443"/>
      <c r="G2873" s="443"/>
      <c r="H2873" s="443"/>
      <c r="I2873" s="443"/>
    </row>
    <row r="2874" spans="1:9" x14ac:dyDescent="0.2">
      <c r="A2874" s="443"/>
      <c r="B2874" s="443"/>
      <c r="C2874" s="443"/>
      <c r="D2874" s="443"/>
      <c r="E2874" s="443"/>
      <c r="F2874" s="443"/>
      <c r="G2874" s="443"/>
      <c r="H2874" s="443"/>
      <c r="I2874" s="443"/>
    </row>
    <row r="2875" spans="1:9" x14ac:dyDescent="0.2">
      <c r="A2875" s="443"/>
      <c r="B2875" s="443"/>
      <c r="C2875" s="443"/>
      <c r="D2875" s="443"/>
      <c r="E2875" s="443"/>
      <c r="F2875" s="443"/>
      <c r="G2875" s="443"/>
      <c r="H2875" s="443"/>
      <c r="I2875" s="443"/>
    </row>
    <row r="2876" spans="1:9" x14ac:dyDescent="0.2">
      <c r="A2876" s="443"/>
      <c r="B2876" s="443"/>
      <c r="C2876" s="443"/>
      <c r="D2876" s="443"/>
      <c r="E2876" s="443"/>
      <c r="F2876" s="443"/>
      <c r="G2876" s="443"/>
      <c r="H2876" s="443"/>
      <c r="I2876" s="443"/>
    </row>
    <row r="2877" spans="1:9" x14ac:dyDescent="0.2">
      <c r="A2877" s="443"/>
      <c r="B2877" s="443"/>
      <c r="C2877" s="443"/>
      <c r="D2877" s="443"/>
      <c r="E2877" s="443"/>
      <c r="F2877" s="443"/>
      <c r="G2877" s="443"/>
      <c r="H2877" s="443"/>
      <c r="I2877" s="443"/>
    </row>
    <row r="2878" spans="1:9" x14ac:dyDescent="0.2">
      <c r="A2878" s="443"/>
      <c r="B2878" s="443"/>
      <c r="C2878" s="443"/>
      <c r="D2878" s="443"/>
      <c r="E2878" s="443"/>
      <c r="F2878" s="443"/>
      <c r="G2878" s="443"/>
      <c r="H2878" s="443"/>
      <c r="I2878" s="443"/>
    </row>
    <row r="2879" spans="1:9" x14ac:dyDescent="0.2">
      <c r="A2879" s="443"/>
      <c r="B2879" s="443"/>
      <c r="C2879" s="443"/>
      <c r="D2879" s="443"/>
      <c r="E2879" s="443"/>
      <c r="F2879" s="443"/>
      <c r="G2879" s="443"/>
      <c r="H2879" s="443"/>
      <c r="I2879" s="443"/>
    </row>
    <row r="2880" spans="1:9" x14ac:dyDescent="0.2">
      <c r="A2880" s="443"/>
      <c r="B2880" s="443"/>
      <c r="C2880" s="443"/>
      <c r="D2880" s="443"/>
      <c r="E2880" s="443"/>
      <c r="F2880" s="443"/>
      <c r="G2880" s="443"/>
      <c r="H2880" s="443"/>
      <c r="I2880" s="443"/>
    </row>
    <row r="2881" spans="1:9" x14ac:dyDescent="0.2">
      <c r="A2881" s="443"/>
      <c r="B2881" s="443"/>
      <c r="C2881" s="443"/>
      <c r="D2881" s="443"/>
      <c r="E2881" s="443"/>
      <c r="F2881" s="443"/>
      <c r="G2881" s="443"/>
      <c r="H2881" s="443"/>
      <c r="I2881" s="443"/>
    </row>
    <row r="2882" spans="1:9" x14ac:dyDescent="0.2">
      <c r="A2882" s="443"/>
      <c r="B2882" s="443"/>
      <c r="C2882" s="443"/>
      <c r="D2882" s="443"/>
      <c r="E2882" s="443"/>
      <c r="F2882" s="443"/>
      <c r="G2882" s="443"/>
      <c r="H2882" s="443"/>
      <c r="I2882" s="443"/>
    </row>
    <row r="2883" spans="1:9" x14ac:dyDescent="0.2">
      <c r="A2883" s="443"/>
      <c r="B2883" s="443"/>
      <c r="C2883" s="443"/>
      <c r="D2883" s="443"/>
      <c r="E2883" s="443"/>
      <c r="F2883" s="443"/>
      <c r="G2883" s="443"/>
      <c r="H2883" s="443"/>
      <c r="I2883" s="443"/>
    </row>
    <row r="2884" spans="1:9" x14ac:dyDescent="0.2">
      <c r="A2884" s="443"/>
      <c r="B2884" s="443"/>
      <c r="C2884" s="443"/>
      <c r="D2884" s="443"/>
      <c r="E2884" s="443"/>
      <c r="F2884" s="443"/>
      <c r="G2884" s="443"/>
      <c r="H2884" s="443"/>
      <c r="I2884" s="443"/>
    </row>
    <row r="2885" spans="1:9" x14ac:dyDescent="0.2">
      <c r="A2885" s="443"/>
      <c r="B2885" s="443"/>
      <c r="C2885" s="443"/>
      <c r="D2885" s="443"/>
      <c r="E2885" s="443"/>
      <c r="F2885" s="443"/>
      <c r="G2885" s="443"/>
      <c r="H2885" s="443"/>
      <c r="I2885" s="443"/>
    </row>
    <row r="2886" spans="1:9" x14ac:dyDescent="0.2">
      <c r="A2886" s="443"/>
      <c r="B2886" s="443"/>
      <c r="C2886" s="443"/>
      <c r="D2886" s="443"/>
      <c r="E2886" s="443"/>
      <c r="F2886" s="443"/>
      <c r="G2886" s="443"/>
      <c r="H2886" s="443"/>
      <c r="I2886" s="443"/>
    </row>
    <row r="2887" spans="1:9" x14ac:dyDescent="0.2">
      <c r="A2887" s="443"/>
      <c r="B2887" s="443"/>
      <c r="C2887" s="443"/>
      <c r="D2887" s="443"/>
      <c r="E2887" s="443"/>
      <c r="F2887" s="443"/>
      <c r="G2887" s="443"/>
      <c r="H2887" s="443"/>
      <c r="I2887" s="443"/>
    </row>
    <row r="2888" spans="1:9" x14ac:dyDescent="0.2">
      <c r="A2888" s="443"/>
      <c r="B2888" s="443"/>
      <c r="C2888" s="443"/>
      <c r="D2888" s="443"/>
      <c r="E2888" s="443"/>
      <c r="F2888" s="443"/>
      <c r="G2888" s="443"/>
      <c r="H2888" s="443"/>
      <c r="I2888" s="443"/>
    </row>
    <row r="2889" spans="1:9" x14ac:dyDescent="0.2">
      <c r="A2889" s="443"/>
      <c r="B2889" s="443"/>
      <c r="C2889" s="443"/>
      <c r="D2889" s="443"/>
      <c r="E2889" s="443"/>
      <c r="F2889" s="443"/>
      <c r="G2889" s="443"/>
      <c r="H2889" s="443"/>
      <c r="I2889" s="443"/>
    </row>
    <row r="2890" spans="1:9" x14ac:dyDescent="0.2">
      <c r="A2890" s="443"/>
      <c r="B2890" s="443"/>
      <c r="C2890" s="443"/>
      <c r="D2890" s="443"/>
      <c r="E2890" s="443"/>
      <c r="F2890" s="443"/>
      <c r="G2890" s="443"/>
      <c r="H2890" s="443"/>
      <c r="I2890" s="443"/>
    </row>
    <row r="2891" spans="1:9" x14ac:dyDescent="0.2">
      <c r="A2891" s="443"/>
      <c r="B2891" s="443"/>
      <c r="C2891" s="443"/>
      <c r="D2891" s="443"/>
      <c r="E2891" s="443"/>
      <c r="F2891" s="443"/>
      <c r="G2891" s="443"/>
      <c r="H2891" s="443"/>
      <c r="I2891" s="443"/>
    </row>
    <row r="2892" spans="1:9" x14ac:dyDescent="0.2">
      <c r="A2892" s="443"/>
      <c r="B2892" s="443"/>
      <c r="C2892" s="443"/>
      <c r="D2892" s="443"/>
      <c r="E2892" s="443"/>
      <c r="F2892" s="443"/>
      <c r="G2892" s="443"/>
      <c r="H2892" s="443"/>
      <c r="I2892" s="443"/>
    </row>
    <row r="2893" spans="1:9" x14ac:dyDescent="0.2">
      <c r="A2893" s="443"/>
      <c r="B2893" s="443"/>
      <c r="C2893" s="443"/>
      <c r="D2893" s="443"/>
      <c r="E2893" s="443"/>
      <c r="F2893" s="443"/>
      <c r="G2893" s="443"/>
      <c r="H2893" s="443"/>
      <c r="I2893" s="443"/>
    </row>
    <row r="2894" spans="1:9" x14ac:dyDescent="0.2">
      <c r="A2894" s="443"/>
      <c r="B2894" s="443"/>
      <c r="C2894" s="443"/>
      <c r="D2894" s="443"/>
      <c r="E2894" s="443"/>
      <c r="F2894" s="443"/>
      <c r="G2894" s="443"/>
      <c r="H2894" s="443"/>
      <c r="I2894" s="443"/>
    </row>
    <row r="2895" spans="1:9" x14ac:dyDescent="0.2">
      <c r="A2895" s="443"/>
      <c r="B2895" s="443"/>
      <c r="C2895" s="443"/>
      <c r="D2895" s="443"/>
      <c r="E2895" s="443"/>
      <c r="F2895" s="443"/>
      <c r="G2895" s="443"/>
      <c r="H2895" s="443"/>
      <c r="I2895" s="443"/>
    </row>
    <row r="2896" spans="1:9" x14ac:dyDescent="0.2">
      <c r="A2896" s="443"/>
      <c r="B2896" s="443"/>
      <c r="C2896" s="443"/>
      <c r="D2896" s="443"/>
      <c r="E2896" s="443"/>
      <c r="F2896" s="443"/>
      <c r="G2896" s="443"/>
      <c r="H2896" s="443"/>
      <c r="I2896" s="443"/>
    </row>
    <row r="2897" spans="1:9" x14ac:dyDescent="0.2">
      <c r="A2897" s="443"/>
      <c r="B2897" s="443"/>
      <c r="C2897" s="443"/>
      <c r="D2897" s="443"/>
      <c r="E2897" s="443"/>
      <c r="F2897" s="443"/>
      <c r="G2897" s="443"/>
      <c r="H2897" s="443"/>
      <c r="I2897" s="443"/>
    </row>
    <row r="2898" spans="1:9" x14ac:dyDescent="0.2">
      <c r="A2898" s="443"/>
      <c r="B2898" s="443"/>
      <c r="C2898" s="443"/>
      <c r="D2898" s="443"/>
      <c r="E2898" s="443"/>
      <c r="F2898" s="443"/>
      <c r="G2898" s="443"/>
      <c r="H2898" s="443"/>
      <c r="I2898" s="443"/>
    </row>
    <row r="2899" spans="1:9" x14ac:dyDescent="0.2">
      <c r="A2899" s="443"/>
      <c r="B2899" s="443"/>
      <c r="C2899" s="443"/>
      <c r="D2899" s="443"/>
      <c r="E2899" s="443"/>
      <c r="F2899" s="443"/>
      <c r="G2899" s="443"/>
      <c r="H2899" s="443"/>
      <c r="I2899" s="443"/>
    </row>
    <row r="2900" spans="1:9" x14ac:dyDescent="0.2">
      <c r="A2900" s="443"/>
      <c r="B2900" s="443"/>
      <c r="C2900" s="443"/>
      <c r="D2900" s="443"/>
      <c r="E2900" s="443"/>
      <c r="F2900" s="443"/>
      <c r="G2900" s="443"/>
      <c r="H2900" s="443"/>
      <c r="I2900" s="443"/>
    </row>
    <row r="2901" spans="1:9" x14ac:dyDescent="0.2">
      <c r="A2901" s="443"/>
      <c r="B2901" s="443"/>
      <c r="C2901" s="443"/>
      <c r="D2901" s="443"/>
      <c r="E2901" s="443"/>
      <c r="F2901" s="443"/>
      <c r="G2901" s="443"/>
      <c r="H2901" s="443"/>
      <c r="I2901" s="443"/>
    </row>
    <row r="2902" spans="1:9" x14ac:dyDescent="0.2">
      <c r="A2902" s="443"/>
      <c r="B2902" s="443"/>
      <c r="C2902" s="443"/>
      <c r="D2902" s="443"/>
      <c r="E2902" s="443"/>
      <c r="F2902" s="443"/>
      <c r="G2902" s="443"/>
      <c r="H2902" s="443"/>
      <c r="I2902" s="443"/>
    </row>
    <row r="2903" spans="1:9" x14ac:dyDescent="0.2">
      <c r="A2903" s="443"/>
      <c r="B2903" s="443"/>
      <c r="C2903" s="443"/>
      <c r="D2903" s="443"/>
      <c r="E2903" s="443"/>
      <c r="F2903" s="443"/>
      <c r="G2903" s="443"/>
      <c r="H2903" s="443"/>
      <c r="I2903" s="443"/>
    </row>
    <row r="2904" spans="1:9" x14ac:dyDescent="0.2">
      <c r="A2904" s="443"/>
      <c r="B2904" s="443"/>
      <c r="C2904" s="443"/>
      <c r="D2904" s="443"/>
      <c r="E2904" s="443"/>
      <c r="F2904" s="443"/>
      <c r="G2904" s="443"/>
      <c r="H2904" s="443"/>
      <c r="I2904" s="443"/>
    </row>
    <row r="2905" spans="1:9" x14ac:dyDescent="0.2">
      <c r="A2905" s="443"/>
      <c r="B2905" s="443"/>
      <c r="C2905" s="443"/>
      <c r="D2905" s="443"/>
      <c r="E2905" s="443"/>
      <c r="F2905" s="443"/>
      <c r="G2905" s="443"/>
      <c r="H2905" s="443"/>
      <c r="I2905" s="443"/>
    </row>
    <row r="2906" spans="1:9" x14ac:dyDescent="0.2">
      <c r="A2906" s="443"/>
      <c r="B2906" s="443"/>
      <c r="C2906" s="443"/>
      <c r="D2906" s="443"/>
      <c r="E2906" s="443"/>
      <c r="F2906" s="443"/>
      <c r="G2906" s="443"/>
      <c r="H2906" s="443"/>
      <c r="I2906" s="443"/>
    </row>
    <row r="2907" spans="1:9" x14ac:dyDescent="0.2">
      <c r="A2907" s="443"/>
      <c r="B2907" s="443"/>
      <c r="C2907" s="443"/>
      <c r="D2907" s="443"/>
      <c r="E2907" s="443"/>
      <c r="F2907" s="443"/>
      <c r="G2907" s="443"/>
      <c r="H2907" s="443"/>
      <c r="I2907" s="443"/>
    </row>
    <row r="2908" spans="1:9" x14ac:dyDescent="0.2">
      <c r="A2908" s="443"/>
      <c r="B2908" s="443"/>
      <c r="C2908" s="443"/>
      <c r="D2908" s="443"/>
      <c r="E2908" s="443"/>
      <c r="F2908" s="443"/>
      <c r="G2908" s="443"/>
      <c r="H2908" s="443"/>
      <c r="I2908" s="443"/>
    </row>
    <row r="2909" spans="1:9" x14ac:dyDescent="0.2">
      <c r="A2909" s="443"/>
      <c r="B2909" s="443"/>
      <c r="C2909" s="443"/>
      <c r="D2909" s="443"/>
      <c r="E2909" s="443"/>
      <c r="F2909" s="443"/>
      <c r="G2909" s="443"/>
      <c r="H2909" s="443"/>
      <c r="I2909" s="443"/>
    </row>
    <row r="2910" spans="1:9" x14ac:dyDescent="0.2">
      <c r="A2910" s="443"/>
      <c r="B2910" s="443"/>
      <c r="C2910" s="443"/>
      <c r="D2910" s="443"/>
      <c r="E2910" s="443"/>
      <c r="F2910" s="443"/>
      <c r="G2910" s="443"/>
      <c r="H2910" s="443"/>
      <c r="I2910" s="443"/>
    </row>
    <row r="2911" spans="1:9" x14ac:dyDescent="0.2">
      <c r="A2911" s="443"/>
      <c r="B2911" s="443"/>
      <c r="C2911" s="443"/>
      <c r="D2911" s="443"/>
      <c r="E2911" s="443"/>
      <c r="F2911" s="443"/>
      <c r="G2911" s="443"/>
      <c r="H2911" s="443"/>
      <c r="I2911" s="443"/>
    </row>
    <row r="2912" spans="1:9" x14ac:dyDescent="0.2">
      <c r="A2912" s="443"/>
      <c r="B2912" s="443"/>
      <c r="C2912" s="443"/>
      <c r="D2912" s="443"/>
      <c r="E2912" s="443"/>
      <c r="F2912" s="443"/>
      <c r="G2912" s="443"/>
      <c r="H2912" s="443"/>
      <c r="I2912" s="443"/>
    </row>
    <row r="2913" spans="1:9" x14ac:dyDescent="0.2">
      <c r="A2913" s="443"/>
      <c r="B2913" s="443"/>
      <c r="C2913" s="443"/>
      <c r="D2913" s="443"/>
      <c r="E2913" s="443"/>
      <c r="F2913" s="443"/>
      <c r="G2913" s="443"/>
      <c r="H2913" s="443"/>
      <c r="I2913" s="443"/>
    </row>
    <row r="2914" spans="1:9" x14ac:dyDescent="0.2">
      <c r="A2914" s="443"/>
      <c r="B2914" s="443"/>
      <c r="C2914" s="443"/>
      <c r="D2914" s="443"/>
      <c r="E2914" s="443"/>
      <c r="F2914" s="443"/>
      <c r="G2914" s="443"/>
      <c r="H2914" s="443"/>
      <c r="I2914" s="443"/>
    </row>
    <row r="2915" spans="1:9" x14ac:dyDescent="0.2">
      <c r="A2915" s="443"/>
      <c r="B2915" s="443"/>
      <c r="C2915" s="443"/>
      <c r="D2915" s="443"/>
      <c r="E2915" s="443"/>
      <c r="F2915" s="443"/>
      <c r="G2915" s="443"/>
      <c r="H2915" s="443"/>
      <c r="I2915" s="443"/>
    </row>
    <row r="2916" spans="1:9" x14ac:dyDescent="0.2">
      <c r="A2916" s="443"/>
      <c r="B2916" s="443"/>
      <c r="C2916" s="443"/>
      <c r="D2916" s="443"/>
      <c r="E2916" s="443"/>
      <c r="F2916" s="443"/>
      <c r="G2916" s="443"/>
      <c r="H2916" s="443"/>
      <c r="I2916" s="443"/>
    </row>
    <row r="2917" spans="1:9" x14ac:dyDescent="0.2">
      <c r="A2917" s="443"/>
      <c r="B2917" s="443"/>
      <c r="C2917" s="443"/>
      <c r="D2917" s="443"/>
      <c r="E2917" s="443"/>
      <c r="F2917" s="443"/>
      <c r="G2917" s="443"/>
      <c r="H2917" s="443"/>
      <c r="I2917" s="443"/>
    </row>
    <row r="2918" spans="1:9" x14ac:dyDescent="0.2">
      <c r="A2918" s="443"/>
      <c r="B2918" s="443"/>
      <c r="C2918" s="443"/>
      <c r="D2918" s="443"/>
      <c r="E2918" s="443"/>
      <c r="F2918" s="443"/>
      <c r="G2918" s="443"/>
      <c r="H2918" s="443"/>
      <c r="I2918" s="443"/>
    </row>
    <row r="2919" spans="1:9" x14ac:dyDescent="0.2">
      <c r="A2919" s="443"/>
      <c r="B2919" s="443"/>
      <c r="C2919" s="443"/>
      <c r="D2919" s="443"/>
      <c r="E2919" s="443"/>
      <c r="F2919" s="443"/>
      <c r="G2919" s="443"/>
      <c r="H2919" s="443"/>
      <c r="I2919" s="443"/>
    </row>
    <row r="2920" spans="1:9" x14ac:dyDescent="0.2">
      <c r="A2920" s="443"/>
      <c r="B2920" s="443"/>
      <c r="C2920" s="443"/>
      <c r="D2920" s="443"/>
      <c r="E2920" s="443"/>
      <c r="F2920" s="443"/>
      <c r="G2920" s="443"/>
      <c r="H2920" s="443"/>
      <c r="I2920" s="443"/>
    </row>
    <row r="2921" spans="1:9" x14ac:dyDescent="0.2">
      <c r="A2921" s="443"/>
      <c r="B2921" s="443"/>
      <c r="C2921" s="443"/>
      <c r="D2921" s="443"/>
      <c r="E2921" s="443"/>
      <c r="F2921" s="443"/>
      <c r="G2921" s="443"/>
      <c r="H2921" s="443"/>
      <c r="I2921" s="443"/>
    </row>
    <row r="2922" spans="1:9" x14ac:dyDescent="0.2">
      <c r="A2922" s="443"/>
      <c r="B2922" s="443"/>
      <c r="C2922" s="443"/>
      <c r="D2922" s="443"/>
      <c r="E2922" s="443"/>
      <c r="F2922" s="443"/>
      <c r="G2922" s="443"/>
      <c r="H2922" s="443"/>
      <c r="I2922" s="443"/>
    </row>
    <row r="2923" spans="1:9" x14ac:dyDescent="0.2">
      <c r="A2923" s="443"/>
      <c r="B2923" s="443"/>
      <c r="C2923" s="443"/>
      <c r="D2923" s="443"/>
      <c r="E2923" s="443"/>
      <c r="F2923" s="443"/>
      <c r="G2923" s="443"/>
      <c r="H2923" s="443"/>
      <c r="I2923" s="443"/>
    </row>
    <row r="2924" spans="1:9" x14ac:dyDescent="0.2">
      <c r="A2924" s="443"/>
      <c r="B2924" s="443"/>
      <c r="C2924" s="443"/>
      <c r="D2924" s="443"/>
      <c r="E2924" s="443"/>
      <c r="F2924" s="443"/>
      <c r="G2924" s="443"/>
      <c r="H2924" s="443"/>
      <c r="I2924" s="443"/>
    </row>
    <row r="2925" spans="1:9" x14ac:dyDescent="0.2">
      <c r="A2925" s="443"/>
      <c r="B2925" s="443"/>
      <c r="C2925" s="443"/>
      <c r="D2925" s="443"/>
      <c r="E2925" s="443"/>
      <c r="F2925" s="443"/>
      <c r="G2925" s="443"/>
      <c r="H2925" s="443"/>
      <c r="I2925" s="443"/>
    </row>
    <row r="2926" spans="1:9" x14ac:dyDescent="0.2">
      <c r="A2926" s="443"/>
      <c r="B2926" s="443"/>
      <c r="C2926" s="443"/>
      <c r="D2926" s="443"/>
      <c r="E2926" s="443"/>
      <c r="F2926" s="443"/>
      <c r="G2926" s="443"/>
      <c r="H2926" s="443"/>
      <c r="I2926" s="443"/>
    </row>
    <row r="2927" spans="1:9" x14ac:dyDescent="0.2">
      <c r="A2927" s="443"/>
      <c r="B2927" s="443"/>
      <c r="C2927" s="443"/>
      <c r="D2927" s="443"/>
      <c r="E2927" s="443"/>
      <c r="F2927" s="443"/>
      <c r="G2927" s="443"/>
      <c r="H2927" s="443"/>
      <c r="I2927" s="443"/>
    </row>
    <row r="2928" spans="1:9" x14ac:dyDescent="0.2">
      <c r="A2928" s="443"/>
      <c r="B2928" s="443"/>
      <c r="C2928" s="443"/>
      <c r="D2928" s="443"/>
      <c r="E2928" s="443"/>
      <c r="F2928" s="443"/>
      <c r="G2928" s="443"/>
      <c r="H2928" s="443"/>
      <c r="I2928" s="443"/>
    </row>
    <row r="2929" spans="1:9" x14ac:dyDescent="0.2">
      <c r="A2929" s="443"/>
      <c r="B2929" s="443"/>
      <c r="C2929" s="443"/>
      <c r="D2929" s="443"/>
      <c r="E2929" s="443"/>
      <c r="F2929" s="443"/>
      <c r="G2929" s="443"/>
      <c r="H2929" s="443"/>
      <c r="I2929" s="443"/>
    </row>
    <row r="2930" spans="1:9" x14ac:dyDescent="0.2">
      <c r="A2930" s="443"/>
      <c r="B2930" s="443"/>
      <c r="C2930" s="443"/>
      <c r="D2930" s="443"/>
      <c r="E2930" s="443"/>
      <c r="F2930" s="443"/>
      <c r="G2930" s="443"/>
      <c r="H2930" s="443"/>
      <c r="I2930" s="443"/>
    </row>
    <row r="2931" spans="1:9" x14ac:dyDescent="0.2">
      <c r="A2931" s="443"/>
      <c r="B2931" s="443"/>
      <c r="C2931" s="443"/>
      <c r="D2931" s="443"/>
      <c r="E2931" s="443"/>
      <c r="F2931" s="443"/>
      <c r="G2931" s="443"/>
      <c r="H2931" s="443"/>
      <c r="I2931" s="443"/>
    </row>
    <row r="2932" spans="1:9" x14ac:dyDescent="0.2">
      <c r="A2932" s="443"/>
      <c r="B2932" s="443"/>
      <c r="C2932" s="443"/>
      <c r="D2932" s="443"/>
      <c r="E2932" s="443"/>
      <c r="F2932" s="443"/>
      <c r="G2932" s="443"/>
      <c r="H2932" s="443"/>
      <c r="I2932" s="443"/>
    </row>
    <row r="2933" spans="1:9" x14ac:dyDescent="0.2">
      <c r="A2933" s="443"/>
      <c r="B2933" s="443"/>
      <c r="C2933" s="443"/>
      <c r="D2933" s="443"/>
      <c r="E2933" s="443"/>
      <c r="F2933" s="443"/>
      <c r="G2933" s="443"/>
      <c r="H2933" s="443"/>
      <c r="I2933" s="443"/>
    </row>
    <row r="2934" spans="1:9" x14ac:dyDescent="0.2">
      <c r="A2934" s="443"/>
      <c r="B2934" s="443"/>
      <c r="C2934" s="443"/>
      <c r="D2934" s="443"/>
      <c r="E2934" s="443"/>
      <c r="F2934" s="443"/>
      <c r="G2934" s="443"/>
      <c r="H2934" s="443"/>
      <c r="I2934" s="443"/>
    </row>
    <row r="2935" spans="1:9" x14ac:dyDescent="0.2">
      <c r="A2935" s="443"/>
      <c r="B2935" s="443"/>
      <c r="C2935" s="443"/>
      <c r="D2935" s="443"/>
      <c r="E2935" s="443"/>
      <c r="F2935" s="443"/>
      <c r="G2935" s="443"/>
      <c r="H2935" s="443"/>
      <c r="I2935" s="443"/>
    </row>
    <row r="2936" spans="1:9" x14ac:dyDescent="0.2">
      <c r="A2936" s="443"/>
      <c r="B2936" s="443"/>
      <c r="C2936" s="443"/>
      <c r="D2936" s="443"/>
      <c r="E2936" s="443"/>
      <c r="F2936" s="443"/>
      <c r="G2936" s="443"/>
      <c r="H2936" s="443"/>
      <c r="I2936" s="443"/>
    </row>
    <row r="2937" spans="1:9" x14ac:dyDescent="0.2">
      <c r="A2937" s="443"/>
      <c r="B2937" s="443"/>
      <c r="C2937" s="443"/>
      <c r="D2937" s="443"/>
      <c r="E2937" s="443"/>
      <c r="F2937" s="443"/>
      <c r="G2937" s="443"/>
      <c r="H2937" s="443"/>
      <c r="I2937" s="443"/>
    </row>
    <row r="2938" spans="1:9" x14ac:dyDescent="0.2">
      <c r="A2938" s="443"/>
      <c r="B2938" s="443"/>
      <c r="C2938" s="443"/>
      <c r="D2938" s="443"/>
      <c r="E2938" s="443"/>
      <c r="F2938" s="443"/>
      <c r="G2938" s="443"/>
      <c r="H2938" s="443"/>
      <c r="I2938" s="443"/>
    </row>
    <row r="2939" spans="1:9" x14ac:dyDescent="0.2">
      <c r="A2939" s="443"/>
      <c r="B2939" s="443"/>
      <c r="C2939" s="443"/>
      <c r="D2939" s="443"/>
      <c r="E2939" s="443"/>
      <c r="F2939" s="443"/>
      <c r="G2939" s="443"/>
      <c r="H2939" s="443"/>
      <c r="I2939" s="443"/>
    </row>
    <row r="2940" spans="1:9" x14ac:dyDescent="0.2">
      <c r="A2940" s="443"/>
      <c r="B2940" s="443"/>
      <c r="C2940" s="443"/>
      <c r="D2940" s="443"/>
      <c r="E2940" s="443"/>
      <c r="F2940" s="443"/>
      <c r="G2940" s="443"/>
      <c r="H2940" s="443"/>
      <c r="I2940" s="443"/>
    </row>
    <row r="2941" spans="1:9" x14ac:dyDescent="0.2">
      <c r="A2941" s="443"/>
      <c r="B2941" s="443"/>
      <c r="C2941" s="443"/>
      <c r="D2941" s="443"/>
      <c r="E2941" s="443"/>
      <c r="F2941" s="443"/>
      <c r="G2941" s="443"/>
      <c r="H2941" s="443"/>
      <c r="I2941" s="443"/>
    </row>
    <row r="2942" spans="1:9" x14ac:dyDescent="0.2">
      <c r="A2942" s="443"/>
      <c r="B2942" s="443"/>
      <c r="C2942" s="443"/>
      <c r="D2942" s="443"/>
      <c r="E2942" s="443"/>
      <c r="F2942" s="443"/>
      <c r="G2942" s="443"/>
      <c r="H2942" s="443"/>
      <c r="I2942" s="443"/>
    </row>
    <row r="2943" spans="1:9" x14ac:dyDescent="0.2">
      <c r="A2943" s="443"/>
      <c r="B2943" s="443"/>
      <c r="C2943" s="443"/>
      <c r="D2943" s="443"/>
      <c r="E2943" s="443"/>
      <c r="F2943" s="443"/>
      <c r="G2943" s="443"/>
      <c r="H2943" s="443"/>
      <c r="I2943" s="443"/>
    </row>
    <row r="2944" spans="1:9" x14ac:dyDescent="0.2">
      <c r="A2944" s="443"/>
      <c r="B2944" s="443"/>
      <c r="C2944" s="443"/>
      <c r="D2944" s="443"/>
      <c r="E2944" s="443"/>
      <c r="F2944" s="443"/>
      <c r="G2944" s="443"/>
      <c r="H2944" s="443"/>
      <c r="I2944" s="443"/>
    </row>
    <row r="2945" spans="1:9" x14ac:dyDescent="0.2">
      <c r="A2945" s="443"/>
      <c r="B2945" s="443"/>
      <c r="C2945" s="443"/>
      <c r="D2945" s="443"/>
      <c r="E2945" s="443"/>
      <c r="F2945" s="443"/>
      <c r="G2945" s="443"/>
      <c r="H2945" s="443"/>
      <c r="I2945" s="443"/>
    </row>
    <row r="2946" spans="1:9" x14ac:dyDescent="0.2">
      <c r="A2946" s="443"/>
      <c r="B2946" s="443"/>
      <c r="C2946" s="443"/>
      <c r="D2946" s="443"/>
      <c r="E2946" s="443"/>
      <c r="F2946" s="443"/>
      <c r="G2946" s="443"/>
      <c r="H2946" s="443"/>
      <c r="I2946" s="443"/>
    </row>
    <row r="2947" spans="1:9" x14ac:dyDescent="0.2">
      <c r="A2947" s="443"/>
      <c r="B2947" s="443"/>
      <c r="C2947" s="443"/>
      <c r="D2947" s="443"/>
      <c r="E2947" s="443"/>
      <c r="F2947" s="443"/>
      <c r="G2947" s="443"/>
      <c r="H2947" s="443"/>
      <c r="I2947" s="443"/>
    </row>
    <row r="2948" spans="1:9" x14ac:dyDescent="0.2">
      <c r="A2948" s="443"/>
      <c r="B2948" s="443"/>
      <c r="C2948" s="443"/>
      <c r="D2948" s="443"/>
      <c r="E2948" s="443"/>
      <c r="F2948" s="443"/>
      <c r="G2948" s="443"/>
      <c r="H2948" s="443"/>
      <c r="I2948" s="443"/>
    </row>
    <row r="2949" spans="1:9" x14ac:dyDescent="0.2">
      <c r="A2949" s="443"/>
      <c r="B2949" s="443"/>
      <c r="C2949" s="443"/>
      <c r="D2949" s="443"/>
      <c r="E2949" s="443"/>
      <c r="F2949" s="443"/>
      <c r="G2949" s="443"/>
      <c r="H2949" s="443"/>
      <c r="I2949" s="443"/>
    </row>
    <row r="2950" spans="1:9" x14ac:dyDescent="0.2">
      <c r="A2950" s="443"/>
      <c r="B2950" s="443"/>
      <c r="C2950" s="443"/>
      <c r="D2950" s="443"/>
      <c r="E2950" s="443"/>
      <c r="F2950" s="443"/>
      <c r="G2950" s="443"/>
      <c r="H2950" s="443"/>
      <c r="I2950" s="443"/>
    </row>
    <row r="2951" spans="1:9" x14ac:dyDescent="0.2">
      <c r="A2951" s="443"/>
      <c r="B2951" s="443"/>
      <c r="C2951" s="443"/>
      <c r="D2951" s="443"/>
      <c r="E2951" s="443"/>
      <c r="F2951" s="443"/>
      <c r="G2951" s="443"/>
      <c r="H2951" s="443"/>
      <c r="I2951" s="443"/>
    </row>
    <row r="2952" spans="1:9" x14ac:dyDescent="0.2">
      <c r="A2952" s="443"/>
      <c r="B2952" s="443"/>
      <c r="C2952" s="443"/>
      <c r="D2952" s="443"/>
      <c r="E2952" s="443"/>
      <c r="F2952" s="443"/>
      <c r="G2952" s="443"/>
      <c r="H2952" s="443"/>
      <c r="I2952" s="443"/>
    </row>
    <row r="2953" spans="1:9" x14ac:dyDescent="0.2">
      <c r="A2953" s="443"/>
      <c r="B2953" s="443"/>
      <c r="C2953" s="443"/>
      <c r="D2953" s="443"/>
      <c r="E2953" s="443"/>
      <c r="F2953" s="443"/>
      <c r="G2953" s="443"/>
      <c r="H2953" s="443"/>
      <c r="I2953" s="443"/>
    </row>
    <row r="2954" spans="1:9" x14ac:dyDescent="0.2">
      <c r="A2954" s="443"/>
      <c r="B2954" s="443"/>
      <c r="C2954" s="443"/>
      <c r="D2954" s="443"/>
      <c r="E2954" s="443"/>
      <c r="F2954" s="443"/>
      <c r="G2954" s="443"/>
      <c r="H2954" s="443"/>
      <c r="I2954" s="443"/>
    </row>
    <row r="2955" spans="1:9" x14ac:dyDescent="0.2">
      <c r="A2955" s="443"/>
      <c r="B2955" s="443"/>
      <c r="C2955" s="443"/>
      <c r="D2955" s="443"/>
      <c r="E2955" s="443"/>
      <c r="F2955" s="443"/>
      <c r="G2955" s="443"/>
      <c r="H2955" s="443"/>
      <c r="I2955" s="443"/>
    </row>
    <row r="2956" spans="1:9" x14ac:dyDescent="0.2">
      <c r="A2956" s="443"/>
      <c r="B2956" s="443"/>
      <c r="C2956" s="443"/>
      <c r="D2956" s="443"/>
      <c r="E2956" s="443"/>
      <c r="F2956" s="443"/>
      <c r="G2956" s="443"/>
      <c r="H2956" s="443"/>
      <c r="I2956" s="443"/>
    </row>
    <row r="2957" spans="1:9" x14ac:dyDescent="0.2">
      <c r="A2957" s="443"/>
      <c r="B2957" s="443"/>
      <c r="C2957" s="443"/>
      <c r="D2957" s="443"/>
      <c r="E2957" s="443"/>
      <c r="F2957" s="443"/>
      <c r="G2957" s="443"/>
      <c r="H2957" s="443"/>
      <c r="I2957" s="443"/>
    </row>
    <row r="2958" spans="1:9" x14ac:dyDescent="0.2">
      <c r="A2958" s="443"/>
      <c r="B2958" s="443"/>
      <c r="C2958" s="443"/>
      <c r="D2958" s="443"/>
      <c r="E2958" s="443"/>
      <c r="F2958" s="443"/>
      <c r="G2958" s="443"/>
      <c r="H2958" s="443"/>
      <c r="I2958" s="443"/>
    </row>
    <row r="2959" spans="1:9" x14ac:dyDescent="0.2">
      <c r="A2959" s="443"/>
      <c r="B2959" s="443"/>
      <c r="C2959" s="443"/>
      <c r="D2959" s="443"/>
      <c r="E2959" s="443"/>
      <c r="F2959" s="443"/>
      <c r="G2959" s="443"/>
      <c r="H2959" s="443"/>
      <c r="I2959" s="443"/>
    </row>
    <row r="2960" spans="1:9" x14ac:dyDescent="0.2">
      <c r="A2960" s="443"/>
      <c r="B2960" s="443"/>
      <c r="C2960" s="443"/>
      <c r="D2960" s="443"/>
      <c r="E2960" s="443"/>
      <c r="F2960" s="443"/>
      <c r="G2960" s="443"/>
      <c r="H2960" s="443"/>
      <c r="I2960" s="443"/>
    </row>
    <row r="2961" spans="1:9" x14ac:dyDescent="0.2">
      <c r="A2961" s="443"/>
      <c r="B2961" s="443"/>
      <c r="C2961" s="443"/>
      <c r="D2961" s="443"/>
      <c r="E2961" s="443"/>
      <c r="F2961" s="443"/>
      <c r="G2961" s="443"/>
      <c r="H2961" s="443"/>
      <c r="I2961" s="443"/>
    </row>
    <row r="2962" spans="1:9" x14ac:dyDescent="0.2">
      <c r="A2962" s="443"/>
      <c r="B2962" s="443"/>
      <c r="C2962" s="443"/>
      <c r="D2962" s="443"/>
      <c r="E2962" s="443"/>
      <c r="F2962" s="443"/>
      <c r="G2962" s="443"/>
      <c r="H2962" s="443"/>
      <c r="I2962" s="443"/>
    </row>
    <row r="2963" spans="1:9" x14ac:dyDescent="0.2">
      <c r="A2963" s="443"/>
      <c r="B2963" s="443"/>
      <c r="C2963" s="443"/>
      <c r="D2963" s="443"/>
      <c r="E2963" s="443"/>
      <c r="F2963" s="443"/>
      <c r="G2963" s="443"/>
      <c r="H2963" s="443"/>
      <c r="I2963" s="443"/>
    </row>
    <row r="2964" spans="1:9" x14ac:dyDescent="0.2">
      <c r="A2964" s="443"/>
      <c r="B2964" s="443"/>
      <c r="C2964" s="443"/>
      <c r="D2964" s="443"/>
      <c r="E2964" s="443"/>
      <c r="F2964" s="443"/>
      <c r="G2964" s="443"/>
      <c r="H2964" s="443"/>
      <c r="I2964" s="443"/>
    </row>
    <row r="2965" spans="1:9" x14ac:dyDescent="0.2">
      <c r="A2965" s="443"/>
      <c r="B2965" s="443"/>
      <c r="C2965" s="443"/>
      <c r="D2965" s="443"/>
      <c r="E2965" s="443"/>
      <c r="F2965" s="443"/>
      <c r="G2965" s="443"/>
      <c r="H2965" s="443"/>
      <c r="I2965" s="443"/>
    </row>
    <row r="2966" spans="1:9" x14ac:dyDescent="0.2">
      <c r="A2966" s="443"/>
      <c r="B2966" s="443"/>
      <c r="C2966" s="443"/>
      <c r="D2966" s="443"/>
      <c r="E2966" s="443"/>
      <c r="F2966" s="443"/>
      <c r="G2966" s="443"/>
      <c r="H2966" s="443"/>
      <c r="I2966" s="443"/>
    </row>
    <row r="2967" spans="1:9" x14ac:dyDescent="0.2">
      <c r="A2967" s="443"/>
      <c r="B2967" s="443"/>
      <c r="C2967" s="443"/>
      <c r="D2967" s="443"/>
      <c r="E2967" s="443"/>
      <c r="F2967" s="443"/>
      <c r="G2967" s="443"/>
      <c r="H2967" s="443"/>
      <c r="I2967" s="443"/>
    </row>
    <row r="2968" spans="1:9" x14ac:dyDescent="0.2">
      <c r="A2968" s="443"/>
      <c r="B2968" s="443"/>
      <c r="C2968" s="443"/>
      <c r="D2968" s="443"/>
      <c r="E2968" s="443"/>
      <c r="F2968" s="443"/>
      <c r="G2968" s="443"/>
      <c r="H2968" s="443"/>
      <c r="I2968" s="443"/>
    </row>
    <row r="2969" spans="1:9" x14ac:dyDescent="0.2">
      <c r="A2969" s="443"/>
      <c r="B2969" s="443"/>
      <c r="C2969" s="443"/>
      <c r="D2969" s="443"/>
      <c r="E2969" s="443"/>
      <c r="F2969" s="443"/>
      <c r="G2969" s="443"/>
      <c r="H2969" s="443"/>
      <c r="I2969" s="443"/>
    </row>
    <row r="2970" spans="1:9" x14ac:dyDescent="0.2">
      <c r="A2970" s="443"/>
      <c r="B2970" s="443"/>
      <c r="C2970" s="443"/>
      <c r="D2970" s="443"/>
      <c r="E2970" s="443"/>
      <c r="F2970" s="443"/>
      <c r="G2970" s="443"/>
      <c r="H2970" s="443"/>
      <c r="I2970" s="443"/>
    </row>
    <row r="2971" spans="1:9" x14ac:dyDescent="0.2">
      <c r="A2971" s="443"/>
      <c r="B2971" s="443"/>
      <c r="C2971" s="443"/>
      <c r="D2971" s="443"/>
      <c r="E2971" s="443"/>
      <c r="F2971" s="443"/>
      <c r="G2971" s="443"/>
      <c r="H2971" s="443"/>
      <c r="I2971" s="443"/>
    </row>
    <row r="2972" spans="1:9" x14ac:dyDescent="0.2">
      <c r="A2972" s="443"/>
      <c r="B2972" s="443"/>
      <c r="C2972" s="443"/>
      <c r="D2972" s="443"/>
      <c r="E2972" s="443"/>
      <c r="F2972" s="443"/>
      <c r="G2972" s="443"/>
      <c r="H2972" s="443"/>
      <c r="I2972" s="443"/>
    </row>
    <row r="2973" spans="1:9" x14ac:dyDescent="0.2">
      <c r="A2973" s="443"/>
      <c r="B2973" s="443"/>
      <c r="C2973" s="443"/>
      <c r="D2973" s="443"/>
      <c r="E2973" s="443"/>
      <c r="F2973" s="443"/>
      <c r="G2973" s="443"/>
      <c r="H2973" s="443"/>
      <c r="I2973" s="443"/>
    </row>
    <row r="2974" spans="1:9" x14ac:dyDescent="0.2">
      <c r="A2974" s="443"/>
      <c r="B2974" s="443"/>
      <c r="C2974" s="443"/>
      <c r="D2974" s="443"/>
      <c r="E2974" s="443"/>
      <c r="F2974" s="443"/>
      <c r="G2974" s="443"/>
      <c r="H2974" s="443"/>
      <c r="I2974" s="443"/>
    </row>
    <row r="2975" spans="1:9" x14ac:dyDescent="0.2">
      <c r="A2975" s="443"/>
      <c r="B2975" s="443"/>
      <c r="C2975" s="443"/>
      <c r="D2975" s="443"/>
      <c r="E2975" s="443"/>
      <c r="F2975" s="443"/>
      <c r="G2975" s="443"/>
      <c r="H2975" s="443"/>
      <c r="I2975" s="443"/>
    </row>
    <row r="2976" spans="1:9" x14ac:dyDescent="0.2">
      <c r="A2976" s="443"/>
      <c r="B2976" s="443"/>
      <c r="C2976" s="443"/>
      <c r="D2976" s="443"/>
      <c r="E2976" s="443"/>
      <c r="F2976" s="443"/>
      <c r="G2976" s="443"/>
      <c r="H2976" s="443"/>
      <c r="I2976" s="443"/>
    </row>
    <row r="2977" spans="1:9" x14ac:dyDescent="0.2">
      <c r="A2977" s="443"/>
      <c r="B2977" s="443"/>
      <c r="C2977" s="443"/>
      <c r="D2977" s="443"/>
      <c r="E2977" s="443"/>
      <c r="F2977" s="443"/>
      <c r="G2977" s="443"/>
      <c r="H2977" s="443"/>
      <c r="I2977" s="443"/>
    </row>
    <row r="2978" spans="1:9" x14ac:dyDescent="0.2">
      <c r="A2978" s="443"/>
      <c r="B2978" s="443"/>
      <c r="C2978" s="443"/>
      <c r="D2978" s="443"/>
      <c r="E2978" s="443"/>
      <c r="F2978" s="443"/>
      <c r="G2978" s="443"/>
      <c r="H2978" s="443"/>
      <c r="I2978" s="443"/>
    </row>
    <row r="2979" spans="1:9" x14ac:dyDescent="0.2">
      <c r="A2979" s="443"/>
      <c r="B2979" s="443"/>
      <c r="C2979" s="443"/>
      <c r="D2979" s="443"/>
      <c r="E2979" s="443"/>
      <c r="F2979" s="443"/>
      <c r="G2979" s="443"/>
      <c r="H2979" s="443"/>
      <c r="I2979" s="443"/>
    </row>
    <row r="2980" spans="1:9" x14ac:dyDescent="0.2">
      <c r="A2980" s="443"/>
      <c r="B2980" s="443"/>
      <c r="C2980" s="443"/>
      <c r="D2980" s="443"/>
      <c r="E2980" s="443"/>
      <c r="F2980" s="443"/>
      <c r="G2980" s="443"/>
      <c r="H2980" s="443"/>
      <c r="I2980" s="443"/>
    </row>
    <row r="2981" spans="1:9" x14ac:dyDescent="0.2">
      <c r="A2981" s="443"/>
      <c r="B2981" s="443"/>
      <c r="C2981" s="443"/>
      <c r="D2981" s="443"/>
      <c r="E2981" s="443"/>
      <c r="F2981" s="443"/>
      <c r="G2981" s="443"/>
      <c r="H2981" s="443"/>
      <c r="I2981" s="443"/>
    </row>
    <row r="2982" spans="1:9" x14ac:dyDescent="0.2">
      <c r="A2982" s="443"/>
      <c r="B2982" s="443"/>
      <c r="C2982" s="443"/>
      <c r="D2982" s="443"/>
      <c r="E2982" s="443"/>
      <c r="F2982" s="443"/>
      <c r="G2982" s="443"/>
      <c r="H2982" s="443"/>
      <c r="I2982" s="443"/>
    </row>
    <row r="2983" spans="1:9" x14ac:dyDescent="0.2">
      <c r="A2983" s="443"/>
      <c r="B2983" s="443"/>
      <c r="C2983" s="443"/>
      <c r="D2983" s="443"/>
      <c r="E2983" s="443"/>
      <c r="F2983" s="443"/>
      <c r="G2983" s="443"/>
      <c r="H2983" s="443"/>
      <c r="I2983" s="443"/>
    </row>
    <row r="2984" spans="1:9" x14ac:dyDescent="0.2">
      <c r="A2984" s="443"/>
      <c r="B2984" s="443"/>
      <c r="C2984" s="443"/>
      <c r="D2984" s="443"/>
      <c r="E2984" s="443"/>
      <c r="F2984" s="443"/>
      <c r="G2984" s="443"/>
      <c r="H2984" s="443"/>
      <c r="I2984" s="443"/>
    </row>
    <row r="2985" spans="1:9" x14ac:dyDescent="0.2">
      <c r="A2985" s="443"/>
      <c r="B2985" s="443"/>
      <c r="C2985" s="443"/>
      <c r="D2985" s="443"/>
      <c r="E2985" s="443"/>
      <c r="F2985" s="443"/>
      <c r="G2985" s="443"/>
      <c r="H2985" s="443"/>
      <c r="I2985" s="443"/>
    </row>
    <row r="2986" spans="1:9" x14ac:dyDescent="0.2">
      <c r="A2986" s="443"/>
      <c r="B2986" s="443"/>
      <c r="C2986" s="443"/>
      <c r="D2986" s="443"/>
      <c r="E2986" s="443"/>
      <c r="F2986" s="443"/>
      <c r="G2986" s="443"/>
      <c r="H2986" s="443"/>
      <c r="I2986" s="443"/>
    </row>
    <row r="2987" spans="1:9" x14ac:dyDescent="0.2">
      <c r="A2987" s="443"/>
      <c r="B2987" s="443"/>
      <c r="C2987" s="443"/>
      <c r="D2987" s="443"/>
      <c r="E2987" s="443"/>
      <c r="F2987" s="443"/>
      <c r="G2987" s="443"/>
      <c r="H2987" s="443"/>
      <c r="I2987" s="443"/>
    </row>
    <row r="2988" spans="1:9" x14ac:dyDescent="0.2">
      <c r="A2988" s="443"/>
      <c r="B2988" s="443"/>
      <c r="C2988" s="443"/>
      <c r="D2988" s="443"/>
      <c r="E2988" s="443"/>
      <c r="F2988" s="443"/>
      <c r="G2988" s="443"/>
      <c r="H2988" s="443"/>
      <c r="I2988" s="443"/>
    </row>
    <row r="2989" spans="1:9" x14ac:dyDescent="0.2">
      <c r="A2989" s="443"/>
      <c r="B2989" s="443"/>
      <c r="C2989" s="443"/>
      <c r="D2989" s="443"/>
      <c r="E2989" s="443"/>
      <c r="F2989" s="443"/>
      <c r="G2989" s="443"/>
      <c r="H2989" s="443"/>
      <c r="I2989" s="443"/>
    </row>
    <row r="2990" spans="1:9" x14ac:dyDescent="0.2">
      <c r="A2990" s="443"/>
      <c r="B2990" s="443"/>
      <c r="C2990" s="443"/>
      <c r="D2990" s="443"/>
      <c r="E2990" s="443"/>
      <c r="F2990" s="443"/>
      <c r="G2990" s="443"/>
      <c r="H2990" s="443"/>
      <c r="I2990" s="443"/>
    </row>
    <row r="2991" spans="1:9" x14ac:dyDescent="0.2">
      <c r="A2991" s="443"/>
      <c r="B2991" s="443"/>
      <c r="C2991" s="443"/>
      <c r="D2991" s="443"/>
      <c r="E2991" s="443"/>
      <c r="F2991" s="443"/>
      <c r="G2991" s="443"/>
      <c r="H2991" s="443"/>
      <c r="I2991" s="443"/>
    </row>
    <row r="2992" spans="1:9" x14ac:dyDescent="0.2">
      <c r="A2992" s="443"/>
      <c r="B2992" s="443"/>
      <c r="C2992" s="443"/>
      <c r="D2992" s="443"/>
      <c r="E2992" s="443"/>
      <c r="F2992" s="443"/>
      <c r="G2992" s="443"/>
      <c r="H2992" s="443"/>
      <c r="I2992" s="443"/>
    </row>
    <row r="2993" spans="1:9" x14ac:dyDescent="0.2">
      <c r="A2993" s="443"/>
      <c r="B2993" s="443"/>
      <c r="C2993" s="443"/>
      <c r="D2993" s="443"/>
      <c r="E2993" s="443"/>
      <c r="F2993" s="443"/>
      <c r="G2993" s="443"/>
      <c r="H2993" s="443"/>
      <c r="I2993" s="443"/>
    </row>
    <row r="2994" spans="1:9" x14ac:dyDescent="0.2">
      <c r="A2994" s="443"/>
      <c r="B2994" s="443"/>
      <c r="C2994" s="443"/>
      <c r="D2994" s="443"/>
      <c r="E2994" s="443"/>
      <c r="F2994" s="443"/>
      <c r="G2994" s="443"/>
      <c r="H2994" s="443"/>
      <c r="I2994" s="443"/>
    </row>
    <row r="2995" spans="1:9" x14ac:dyDescent="0.2">
      <c r="A2995" s="443"/>
      <c r="B2995" s="443"/>
      <c r="C2995" s="443"/>
      <c r="D2995" s="443"/>
      <c r="E2995" s="443"/>
      <c r="F2995" s="443"/>
      <c r="G2995" s="443"/>
      <c r="H2995" s="443"/>
      <c r="I2995" s="443"/>
    </row>
    <row r="2996" spans="1:9" x14ac:dyDescent="0.2">
      <c r="A2996" s="443"/>
      <c r="B2996" s="443"/>
      <c r="C2996" s="443"/>
      <c r="D2996" s="443"/>
      <c r="E2996" s="443"/>
      <c r="F2996" s="443"/>
      <c r="G2996" s="443"/>
      <c r="H2996" s="443"/>
      <c r="I2996" s="443"/>
    </row>
    <row r="2997" spans="1:9" x14ac:dyDescent="0.2">
      <c r="A2997" s="443"/>
      <c r="B2997" s="443"/>
      <c r="C2997" s="443"/>
      <c r="D2997" s="443"/>
      <c r="E2997" s="443"/>
      <c r="F2997" s="443"/>
      <c r="G2997" s="443"/>
      <c r="H2997" s="443"/>
      <c r="I2997" s="443"/>
    </row>
    <row r="2998" spans="1:9" x14ac:dyDescent="0.2">
      <c r="A2998" s="443"/>
      <c r="B2998" s="443"/>
      <c r="C2998" s="443"/>
      <c r="D2998" s="443"/>
      <c r="E2998" s="443"/>
      <c r="F2998" s="443"/>
      <c r="G2998" s="443"/>
      <c r="H2998" s="443"/>
      <c r="I2998" s="443"/>
    </row>
    <row r="2999" spans="1:9" x14ac:dyDescent="0.2">
      <c r="A2999" s="443"/>
      <c r="B2999" s="443"/>
      <c r="C2999" s="443"/>
      <c r="D2999" s="443"/>
      <c r="E2999" s="443"/>
      <c r="F2999" s="443"/>
      <c r="G2999" s="443"/>
      <c r="H2999" s="443"/>
      <c r="I2999" s="443"/>
    </row>
    <row r="3000" spans="1:9" x14ac:dyDescent="0.2">
      <c r="A3000" s="443"/>
      <c r="B3000" s="443"/>
      <c r="C3000" s="443"/>
      <c r="D3000" s="443"/>
      <c r="E3000" s="443"/>
      <c r="F3000" s="443"/>
      <c r="G3000" s="443"/>
      <c r="H3000" s="443"/>
      <c r="I3000" s="443"/>
    </row>
    <row r="3001" spans="1:9" x14ac:dyDescent="0.2">
      <c r="A3001" s="443"/>
      <c r="B3001" s="443"/>
      <c r="C3001" s="443"/>
      <c r="D3001" s="443"/>
      <c r="E3001" s="443"/>
      <c r="F3001" s="443"/>
      <c r="G3001" s="443"/>
      <c r="H3001" s="443"/>
      <c r="I3001" s="443"/>
    </row>
    <row r="3002" spans="1:9" x14ac:dyDescent="0.2">
      <c r="A3002" s="443"/>
      <c r="B3002" s="443"/>
      <c r="C3002" s="443"/>
      <c r="D3002" s="443"/>
      <c r="E3002" s="443"/>
      <c r="F3002" s="443"/>
      <c r="G3002" s="443"/>
      <c r="H3002" s="443"/>
      <c r="I3002" s="443"/>
    </row>
    <row r="3003" spans="1:9" x14ac:dyDescent="0.2">
      <c r="A3003" s="443"/>
      <c r="B3003" s="443"/>
      <c r="C3003" s="443"/>
      <c r="D3003" s="443"/>
      <c r="E3003" s="443"/>
      <c r="F3003" s="443"/>
      <c r="G3003" s="443"/>
      <c r="H3003" s="443"/>
      <c r="I3003" s="443"/>
    </row>
    <row r="3004" spans="1:9" x14ac:dyDescent="0.2">
      <c r="A3004" s="443"/>
      <c r="B3004" s="443"/>
      <c r="C3004" s="443"/>
      <c r="D3004" s="443"/>
      <c r="E3004" s="443"/>
      <c r="F3004" s="443"/>
      <c r="G3004" s="443"/>
      <c r="H3004" s="443"/>
      <c r="I3004" s="443"/>
    </row>
    <row r="3005" spans="1:9" x14ac:dyDescent="0.2">
      <c r="A3005" s="443"/>
      <c r="B3005" s="443"/>
      <c r="C3005" s="443"/>
      <c r="D3005" s="443"/>
      <c r="E3005" s="443"/>
      <c r="F3005" s="443"/>
      <c r="G3005" s="443"/>
      <c r="H3005" s="443"/>
      <c r="I3005" s="443"/>
    </row>
    <row r="3006" spans="1:9" x14ac:dyDescent="0.2">
      <c r="A3006" s="443"/>
      <c r="B3006" s="443"/>
      <c r="C3006" s="443"/>
      <c r="D3006" s="443"/>
      <c r="E3006" s="443"/>
      <c r="F3006" s="443"/>
      <c r="G3006" s="443"/>
      <c r="H3006" s="443"/>
      <c r="I3006" s="443"/>
    </row>
    <row r="3007" spans="1:9" x14ac:dyDescent="0.2">
      <c r="A3007" s="443"/>
      <c r="B3007" s="443"/>
      <c r="C3007" s="443"/>
      <c r="D3007" s="443"/>
      <c r="E3007" s="443"/>
      <c r="F3007" s="443"/>
      <c r="G3007" s="443"/>
      <c r="H3007" s="443"/>
      <c r="I3007" s="443"/>
    </row>
    <row r="3008" spans="1:9" x14ac:dyDescent="0.2">
      <c r="A3008" s="443"/>
      <c r="B3008" s="443"/>
      <c r="C3008" s="443"/>
      <c r="D3008" s="443"/>
      <c r="E3008" s="443"/>
      <c r="F3008" s="443"/>
      <c r="G3008" s="443"/>
      <c r="H3008" s="443"/>
      <c r="I3008" s="443"/>
    </row>
    <row r="3009" spans="1:9" x14ac:dyDescent="0.2">
      <c r="A3009" s="443"/>
      <c r="B3009" s="443"/>
      <c r="C3009" s="443"/>
      <c r="D3009" s="443"/>
      <c r="E3009" s="443"/>
      <c r="F3009" s="443"/>
      <c r="G3009" s="443"/>
      <c r="H3009" s="443"/>
      <c r="I3009" s="443"/>
    </row>
    <row r="3010" spans="1:9" x14ac:dyDescent="0.2">
      <c r="A3010" s="443"/>
      <c r="B3010" s="443"/>
      <c r="C3010" s="443"/>
      <c r="D3010" s="443"/>
      <c r="E3010" s="443"/>
      <c r="F3010" s="443"/>
      <c r="G3010" s="443"/>
      <c r="H3010" s="443"/>
      <c r="I3010" s="443"/>
    </row>
    <row r="3011" spans="1:9" x14ac:dyDescent="0.2">
      <c r="A3011" s="443"/>
      <c r="B3011" s="443"/>
      <c r="C3011" s="443"/>
      <c r="D3011" s="443"/>
      <c r="E3011" s="443"/>
      <c r="F3011" s="443"/>
      <c r="G3011" s="443"/>
      <c r="H3011" s="443"/>
      <c r="I3011" s="443"/>
    </row>
    <row r="3012" spans="1:9" x14ac:dyDescent="0.2">
      <c r="A3012" s="443"/>
      <c r="B3012" s="443"/>
      <c r="C3012" s="443"/>
      <c r="D3012" s="443"/>
      <c r="E3012" s="443"/>
      <c r="F3012" s="443"/>
      <c r="G3012" s="443"/>
      <c r="H3012" s="443"/>
      <c r="I3012" s="443"/>
    </row>
    <row r="3013" spans="1:9" x14ac:dyDescent="0.2">
      <c r="A3013" s="443"/>
      <c r="B3013" s="443"/>
      <c r="C3013" s="443"/>
      <c r="D3013" s="443"/>
      <c r="E3013" s="443"/>
      <c r="F3013" s="443"/>
      <c r="G3013" s="443"/>
      <c r="H3013" s="443"/>
      <c r="I3013" s="443"/>
    </row>
    <row r="3014" spans="1:9" x14ac:dyDescent="0.2">
      <c r="A3014" s="443"/>
      <c r="B3014" s="443"/>
      <c r="C3014" s="443"/>
      <c r="D3014" s="443"/>
      <c r="E3014" s="443"/>
      <c r="F3014" s="443"/>
      <c r="G3014" s="443"/>
      <c r="H3014" s="443"/>
      <c r="I3014" s="443"/>
    </row>
    <row r="3015" spans="1:9" x14ac:dyDescent="0.2">
      <c r="A3015" s="443"/>
      <c r="B3015" s="443"/>
      <c r="C3015" s="443"/>
      <c r="D3015" s="443"/>
      <c r="E3015" s="443"/>
      <c r="F3015" s="443"/>
      <c r="G3015" s="443"/>
      <c r="H3015" s="443"/>
      <c r="I3015" s="443"/>
    </row>
    <row r="3016" spans="1:9" x14ac:dyDescent="0.2">
      <c r="A3016" s="443"/>
      <c r="B3016" s="443"/>
      <c r="C3016" s="443"/>
      <c r="D3016" s="443"/>
      <c r="E3016" s="443"/>
      <c r="F3016" s="443"/>
      <c r="G3016" s="443"/>
      <c r="H3016" s="443"/>
      <c r="I3016" s="443"/>
    </row>
    <row r="3017" spans="1:9" x14ac:dyDescent="0.2">
      <c r="A3017" s="443"/>
      <c r="B3017" s="443"/>
      <c r="C3017" s="443"/>
      <c r="D3017" s="443"/>
      <c r="E3017" s="443"/>
      <c r="F3017" s="443"/>
      <c r="G3017" s="443"/>
      <c r="H3017" s="443"/>
      <c r="I3017" s="443"/>
    </row>
    <row r="3018" spans="1:9" x14ac:dyDescent="0.2">
      <c r="A3018" s="443"/>
      <c r="B3018" s="443"/>
      <c r="C3018" s="443"/>
      <c r="D3018" s="443"/>
      <c r="E3018" s="443"/>
      <c r="F3018" s="443"/>
      <c r="G3018" s="443"/>
      <c r="H3018" s="443"/>
      <c r="I3018" s="443"/>
    </row>
    <row r="3019" spans="1:9" x14ac:dyDescent="0.2">
      <c r="A3019" s="443"/>
      <c r="B3019" s="443"/>
      <c r="C3019" s="443"/>
      <c r="D3019" s="443"/>
      <c r="E3019" s="443"/>
      <c r="F3019" s="443"/>
      <c r="G3019" s="443"/>
      <c r="H3019" s="443"/>
      <c r="I3019" s="443"/>
    </row>
    <row r="3020" spans="1:9" x14ac:dyDescent="0.2">
      <c r="A3020" s="443"/>
      <c r="B3020" s="443"/>
      <c r="C3020" s="443"/>
      <c r="D3020" s="443"/>
      <c r="E3020" s="443"/>
      <c r="F3020" s="443"/>
      <c r="G3020" s="443"/>
      <c r="H3020" s="443"/>
      <c r="I3020" s="443"/>
    </row>
    <row r="3021" spans="1:9" x14ac:dyDescent="0.2">
      <c r="A3021" s="443"/>
      <c r="B3021" s="443"/>
      <c r="C3021" s="443"/>
      <c r="D3021" s="443"/>
      <c r="E3021" s="443"/>
      <c r="F3021" s="443"/>
      <c r="G3021" s="443"/>
      <c r="H3021" s="443"/>
      <c r="I3021" s="443"/>
    </row>
    <row r="3022" spans="1:9" x14ac:dyDescent="0.2">
      <c r="A3022" s="443"/>
      <c r="B3022" s="443"/>
      <c r="C3022" s="443"/>
      <c r="D3022" s="443"/>
      <c r="E3022" s="443"/>
      <c r="F3022" s="443"/>
      <c r="G3022" s="443"/>
      <c r="H3022" s="443"/>
      <c r="I3022" s="443"/>
    </row>
    <row r="3023" spans="1:9" x14ac:dyDescent="0.2">
      <c r="A3023" s="443"/>
      <c r="B3023" s="443"/>
      <c r="C3023" s="443"/>
      <c r="D3023" s="443"/>
      <c r="E3023" s="443"/>
      <c r="F3023" s="443"/>
      <c r="G3023" s="443"/>
      <c r="H3023" s="443"/>
      <c r="I3023" s="443"/>
    </row>
    <row r="3024" spans="1:9" x14ac:dyDescent="0.2">
      <c r="A3024" s="443"/>
      <c r="B3024" s="443"/>
      <c r="C3024" s="443"/>
      <c r="D3024" s="443"/>
      <c r="E3024" s="443"/>
      <c r="F3024" s="443"/>
      <c r="G3024" s="443"/>
      <c r="H3024" s="443"/>
      <c r="I3024" s="443"/>
    </row>
    <row r="3025" spans="1:9" x14ac:dyDescent="0.2">
      <c r="A3025" s="443"/>
      <c r="B3025" s="443"/>
      <c r="C3025" s="443"/>
      <c r="D3025" s="443"/>
      <c r="E3025" s="443"/>
      <c r="F3025" s="443"/>
      <c r="G3025" s="443"/>
      <c r="H3025" s="443"/>
      <c r="I3025" s="443"/>
    </row>
    <row r="3026" spans="1:9" x14ac:dyDescent="0.2">
      <c r="A3026" s="443"/>
      <c r="B3026" s="443"/>
      <c r="C3026" s="443"/>
      <c r="D3026" s="443"/>
      <c r="E3026" s="443"/>
      <c r="F3026" s="443"/>
      <c r="G3026" s="443"/>
      <c r="H3026" s="443"/>
      <c r="I3026" s="443"/>
    </row>
    <row r="3027" spans="1:9" x14ac:dyDescent="0.2">
      <c r="A3027" s="443"/>
      <c r="B3027" s="443"/>
      <c r="C3027" s="443"/>
      <c r="D3027" s="443"/>
      <c r="E3027" s="443"/>
      <c r="F3027" s="443"/>
      <c r="G3027" s="443"/>
      <c r="H3027" s="443"/>
      <c r="I3027" s="443"/>
    </row>
    <row r="3028" spans="1:9" x14ac:dyDescent="0.2">
      <c r="A3028" s="443"/>
      <c r="B3028" s="443"/>
      <c r="C3028" s="443"/>
      <c r="D3028" s="443"/>
      <c r="E3028" s="443"/>
      <c r="F3028" s="443"/>
      <c r="G3028" s="443"/>
      <c r="H3028" s="443"/>
      <c r="I3028" s="443"/>
    </row>
    <row r="3029" spans="1:9" x14ac:dyDescent="0.2">
      <c r="A3029" s="443"/>
      <c r="B3029" s="443"/>
      <c r="C3029" s="443"/>
      <c r="D3029" s="443"/>
      <c r="E3029" s="443"/>
      <c r="F3029" s="443"/>
      <c r="G3029" s="443"/>
      <c r="H3029" s="443"/>
      <c r="I3029" s="443"/>
    </row>
    <row r="3030" spans="1:9" x14ac:dyDescent="0.2">
      <c r="A3030" s="443"/>
      <c r="B3030" s="443"/>
      <c r="C3030" s="443"/>
      <c r="D3030" s="443"/>
      <c r="E3030" s="443"/>
      <c r="F3030" s="443"/>
      <c r="G3030" s="443"/>
      <c r="H3030" s="443"/>
      <c r="I3030" s="443"/>
    </row>
    <row r="3031" spans="1:9" x14ac:dyDescent="0.2">
      <c r="A3031" s="443"/>
      <c r="B3031" s="443"/>
      <c r="C3031" s="443"/>
      <c r="D3031" s="443"/>
      <c r="E3031" s="443"/>
      <c r="F3031" s="443"/>
      <c r="G3031" s="443"/>
      <c r="H3031" s="443"/>
      <c r="I3031" s="443"/>
    </row>
    <row r="3032" spans="1:9" x14ac:dyDescent="0.2">
      <c r="A3032" s="443"/>
      <c r="B3032" s="443"/>
      <c r="C3032" s="443"/>
      <c r="D3032" s="443"/>
      <c r="E3032" s="443"/>
      <c r="F3032" s="443"/>
      <c r="G3032" s="443"/>
      <c r="H3032" s="443"/>
      <c r="I3032" s="443"/>
    </row>
    <row r="3033" spans="1:9" x14ac:dyDescent="0.2">
      <c r="A3033" s="443"/>
      <c r="B3033" s="443"/>
      <c r="C3033" s="443"/>
      <c r="D3033" s="443"/>
      <c r="E3033" s="443"/>
      <c r="F3033" s="443"/>
      <c r="G3033" s="443"/>
      <c r="H3033" s="443"/>
      <c r="I3033" s="443"/>
    </row>
    <row r="3034" spans="1:9" x14ac:dyDescent="0.2">
      <c r="A3034" s="443"/>
      <c r="B3034" s="443"/>
      <c r="C3034" s="443"/>
      <c r="D3034" s="443"/>
      <c r="E3034" s="443"/>
      <c r="F3034" s="443"/>
      <c r="G3034" s="443"/>
      <c r="H3034" s="443"/>
      <c r="I3034" s="443"/>
    </row>
    <row r="3035" spans="1:9" x14ac:dyDescent="0.2">
      <c r="A3035" s="443"/>
      <c r="B3035" s="443"/>
      <c r="C3035" s="443"/>
      <c r="D3035" s="443"/>
      <c r="E3035" s="443"/>
      <c r="F3035" s="443"/>
      <c r="G3035" s="443"/>
      <c r="H3035" s="443"/>
      <c r="I3035" s="443"/>
    </row>
    <row r="3036" spans="1:9" x14ac:dyDescent="0.2">
      <c r="A3036" s="443"/>
      <c r="B3036" s="443"/>
      <c r="C3036" s="443"/>
      <c r="D3036" s="443"/>
      <c r="E3036" s="443"/>
      <c r="F3036" s="443"/>
      <c r="G3036" s="443"/>
      <c r="H3036" s="443"/>
      <c r="I3036" s="443"/>
    </row>
    <row r="3037" spans="1:9" x14ac:dyDescent="0.2">
      <c r="A3037" s="443"/>
      <c r="B3037" s="443"/>
      <c r="C3037" s="443"/>
      <c r="D3037" s="443"/>
      <c r="E3037" s="443"/>
      <c r="F3037" s="443"/>
      <c r="G3037" s="443"/>
      <c r="H3037" s="443"/>
      <c r="I3037" s="443"/>
    </row>
    <row r="3038" spans="1:9" x14ac:dyDescent="0.2">
      <c r="A3038" s="443"/>
      <c r="B3038" s="443"/>
      <c r="C3038" s="443"/>
      <c r="D3038" s="443"/>
      <c r="E3038" s="443"/>
      <c r="F3038" s="443"/>
      <c r="G3038" s="443"/>
      <c r="H3038" s="443"/>
      <c r="I3038" s="443"/>
    </row>
    <row r="3039" spans="1:9" x14ac:dyDescent="0.2">
      <c r="A3039" s="443"/>
      <c r="B3039" s="443"/>
      <c r="C3039" s="443"/>
      <c r="D3039" s="443"/>
      <c r="E3039" s="443"/>
      <c r="F3039" s="443"/>
      <c r="G3039" s="443"/>
      <c r="H3039" s="443"/>
      <c r="I3039" s="443"/>
    </row>
    <row r="3040" spans="1:9" x14ac:dyDescent="0.2">
      <c r="A3040" s="443"/>
      <c r="B3040" s="443"/>
      <c r="C3040" s="443"/>
      <c r="D3040" s="443"/>
      <c r="E3040" s="443"/>
      <c r="F3040" s="443"/>
      <c r="G3040" s="443"/>
      <c r="H3040" s="443"/>
      <c r="I3040" s="443"/>
    </row>
    <row r="3041" spans="1:9" x14ac:dyDescent="0.2">
      <c r="A3041" s="443"/>
      <c r="B3041" s="443"/>
      <c r="C3041" s="443"/>
      <c r="D3041" s="443"/>
      <c r="E3041" s="443"/>
      <c r="F3041" s="443"/>
      <c r="G3041" s="443"/>
      <c r="H3041" s="443"/>
      <c r="I3041" s="443"/>
    </row>
    <row r="3042" spans="1:9" x14ac:dyDescent="0.2">
      <c r="A3042" s="443"/>
      <c r="B3042" s="443"/>
      <c r="C3042" s="443"/>
      <c r="D3042" s="443"/>
      <c r="E3042" s="443"/>
      <c r="F3042" s="443"/>
      <c r="G3042" s="443"/>
      <c r="H3042" s="443"/>
      <c r="I3042" s="443"/>
    </row>
    <row r="3043" spans="1:9" x14ac:dyDescent="0.2">
      <c r="A3043" s="443"/>
      <c r="B3043" s="443"/>
      <c r="C3043" s="443"/>
      <c r="D3043" s="443"/>
      <c r="E3043" s="443"/>
      <c r="F3043" s="443"/>
      <c r="G3043" s="443"/>
      <c r="H3043" s="443"/>
      <c r="I3043" s="443"/>
    </row>
    <row r="3044" spans="1:9" x14ac:dyDescent="0.2">
      <c r="A3044" s="443"/>
      <c r="B3044" s="443"/>
      <c r="C3044" s="443"/>
      <c r="D3044" s="443"/>
      <c r="E3044" s="443"/>
      <c r="F3044" s="443"/>
      <c r="G3044" s="443"/>
      <c r="H3044" s="443"/>
      <c r="I3044" s="443"/>
    </row>
    <row r="3045" spans="1:9" x14ac:dyDescent="0.2">
      <c r="A3045" s="443"/>
      <c r="B3045" s="443"/>
      <c r="C3045" s="443"/>
      <c r="D3045" s="443"/>
      <c r="E3045" s="443"/>
      <c r="F3045" s="443"/>
      <c r="G3045" s="443"/>
      <c r="H3045" s="443"/>
      <c r="I3045" s="443"/>
    </row>
    <row r="3046" spans="1:9" x14ac:dyDescent="0.2">
      <c r="A3046" s="443"/>
      <c r="B3046" s="443"/>
      <c r="C3046" s="443"/>
      <c r="D3046" s="443"/>
      <c r="E3046" s="443"/>
      <c r="F3046" s="443"/>
      <c r="G3046" s="443"/>
      <c r="H3046" s="443"/>
      <c r="I3046" s="443"/>
    </row>
    <row r="3047" spans="1:9" x14ac:dyDescent="0.2">
      <c r="A3047" s="443"/>
      <c r="B3047" s="443"/>
      <c r="C3047" s="443"/>
      <c r="D3047" s="443"/>
      <c r="E3047" s="443"/>
      <c r="F3047" s="443"/>
      <c r="G3047" s="443"/>
      <c r="H3047" s="443"/>
      <c r="I3047" s="443"/>
    </row>
    <row r="3048" spans="1:9" x14ac:dyDescent="0.2">
      <c r="A3048" s="443"/>
      <c r="B3048" s="443"/>
      <c r="C3048" s="443"/>
      <c r="D3048" s="443"/>
      <c r="E3048" s="443"/>
      <c r="F3048" s="443"/>
      <c r="G3048" s="443"/>
      <c r="H3048" s="443"/>
      <c r="I3048" s="443"/>
    </row>
    <row r="3049" spans="1:9" x14ac:dyDescent="0.2">
      <c r="A3049" s="443"/>
      <c r="B3049" s="443"/>
      <c r="C3049" s="443"/>
      <c r="D3049" s="443"/>
      <c r="E3049" s="443"/>
      <c r="F3049" s="443"/>
      <c r="G3049" s="443"/>
      <c r="H3049" s="443"/>
      <c r="I3049" s="443"/>
    </row>
    <row r="3050" spans="1:9" x14ac:dyDescent="0.2">
      <c r="A3050" s="443"/>
      <c r="B3050" s="443"/>
      <c r="C3050" s="443"/>
      <c r="D3050" s="443"/>
      <c r="E3050" s="443"/>
      <c r="F3050" s="443"/>
      <c r="G3050" s="443"/>
      <c r="H3050" s="443"/>
      <c r="I3050" s="443"/>
    </row>
    <row r="3051" spans="1:9" x14ac:dyDescent="0.2">
      <c r="A3051" s="443"/>
      <c r="B3051" s="443"/>
      <c r="C3051" s="443"/>
      <c r="D3051" s="443"/>
      <c r="E3051" s="443"/>
      <c r="F3051" s="443"/>
      <c r="G3051" s="443"/>
      <c r="H3051" s="443"/>
      <c r="I3051" s="443"/>
    </row>
    <row r="3052" spans="1:9" x14ac:dyDescent="0.2">
      <c r="A3052" s="443"/>
      <c r="B3052" s="443"/>
      <c r="C3052" s="443"/>
      <c r="D3052" s="443"/>
      <c r="E3052" s="443"/>
      <c r="F3052" s="443"/>
      <c r="G3052" s="443"/>
      <c r="H3052" s="443"/>
      <c r="I3052" s="443"/>
    </row>
    <row r="3053" spans="1:9" x14ac:dyDescent="0.2">
      <c r="A3053" s="443"/>
      <c r="B3053" s="443"/>
      <c r="C3053" s="443"/>
      <c r="D3053" s="443"/>
      <c r="E3053" s="443"/>
      <c r="F3053" s="443"/>
      <c r="G3053" s="443"/>
      <c r="H3053" s="443"/>
      <c r="I3053" s="443"/>
    </row>
    <row r="3054" spans="1:9" x14ac:dyDescent="0.2">
      <c r="A3054" s="443"/>
      <c r="B3054" s="443"/>
      <c r="C3054" s="443"/>
      <c r="D3054" s="443"/>
      <c r="E3054" s="443"/>
      <c r="F3054" s="443"/>
      <c r="G3054" s="443"/>
      <c r="H3054" s="443"/>
      <c r="I3054" s="443"/>
    </row>
    <row r="3055" spans="1:9" x14ac:dyDescent="0.2">
      <c r="A3055" s="443"/>
      <c r="B3055" s="443"/>
      <c r="C3055" s="443"/>
      <c r="D3055" s="443"/>
      <c r="E3055" s="443"/>
      <c r="F3055" s="443"/>
      <c r="G3055" s="443"/>
      <c r="H3055" s="443"/>
      <c r="I3055" s="443"/>
    </row>
    <row r="3056" spans="1:9" x14ac:dyDescent="0.2">
      <c r="A3056" s="443"/>
      <c r="B3056" s="443"/>
      <c r="C3056" s="443"/>
      <c r="D3056" s="443"/>
      <c r="E3056" s="443"/>
      <c r="F3056" s="443"/>
      <c r="G3056" s="443"/>
      <c r="H3056" s="443"/>
      <c r="I3056" s="443"/>
    </row>
    <row r="3057" spans="1:9" x14ac:dyDescent="0.2">
      <c r="A3057" s="443"/>
      <c r="B3057" s="443"/>
      <c r="C3057" s="443"/>
      <c r="D3057" s="443"/>
      <c r="E3057" s="443"/>
      <c r="F3057" s="443"/>
      <c r="G3057" s="443"/>
      <c r="H3057" s="443"/>
      <c r="I3057" s="443"/>
    </row>
    <row r="3058" spans="1:9" x14ac:dyDescent="0.2">
      <c r="A3058" s="443"/>
      <c r="B3058" s="443"/>
      <c r="C3058" s="443"/>
      <c r="D3058" s="443"/>
      <c r="E3058" s="443"/>
      <c r="F3058" s="443"/>
      <c r="G3058" s="443"/>
      <c r="H3058" s="443"/>
      <c r="I3058" s="443"/>
    </row>
    <row r="3059" spans="1:9" x14ac:dyDescent="0.2">
      <c r="A3059" s="443"/>
      <c r="B3059" s="443"/>
      <c r="C3059" s="443"/>
      <c r="D3059" s="443"/>
      <c r="E3059" s="443"/>
      <c r="F3059" s="443"/>
      <c r="G3059" s="443"/>
      <c r="H3059" s="443"/>
      <c r="I3059" s="443"/>
    </row>
    <row r="3060" spans="1:9" x14ac:dyDescent="0.2">
      <c r="A3060" s="443"/>
      <c r="B3060" s="443"/>
      <c r="C3060" s="443"/>
      <c r="D3060" s="443"/>
      <c r="E3060" s="443"/>
      <c r="F3060" s="443"/>
      <c r="G3060" s="443"/>
      <c r="H3060" s="443"/>
      <c r="I3060" s="443"/>
    </row>
    <row r="3061" spans="1:9" x14ac:dyDescent="0.2">
      <c r="A3061" s="443"/>
      <c r="B3061" s="443"/>
      <c r="C3061" s="443"/>
      <c r="D3061" s="443"/>
      <c r="E3061" s="443"/>
      <c r="F3061" s="443"/>
      <c r="G3061" s="443"/>
      <c r="H3061" s="443"/>
      <c r="I3061" s="443"/>
    </row>
    <row r="3062" spans="1:9" x14ac:dyDescent="0.2">
      <c r="A3062" s="443"/>
      <c r="B3062" s="443"/>
      <c r="C3062" s="443"/>
      <c r="D3062" s="443"/>
      <c r="E3062" s="443"/>
      <c r="F3062" s="443"/>
      <c r="G3062" s="443"/>
      <c r="H3062" s="443"/>
      <c r="I3062" s="443"/>
    </row>
    <row r="3063" spans="1:9" x14ac:dyDescent="0.2">
      <c r="A3063" s="443"/>
      <c r="B3063" s="443"/>
      <c r="C3063" s="443"/>
      <c r="D3063" s="443"/>
      <c r="E3063" s="443"/>
      <c r="F3063" s="443"/>
      <c r="G3063" s="443"/>
      <c r="H3063" s="443"/>
      <c r="I3063" s="443"/>
    </row>
    <row r="3064" spans="1:9" x14ac:dyDescent="0.2">
      <c r="A3064" s="443"/>
      <c r="B3064" s="443"/>
      <c r="C3064" s="443"/>
      <c r="D3064" s="443"/>
      <c r="E3064" s="443"/>
      <c r="F3064" s="443"/>
      <c r="G3064" s="443"/>
      <c r="H3064" s="443"/>
      <c r="I3064" s="443"/>
    </row>
    <row r="3065" spans="1:9" x14ac:dyDescent="0.2">
      <c r="A3065" s="443"/>
      <c r="B3065" s="443"/>
      <c r="C3065" s="443"/>
      <c r="D3065" s="443"/>
      <c r="E3065" s="443"/>
      <c r="F3065" s="443"/>
      <c r="G3065" s="443"/>
      <c r="H3065" s="443"/>
      <c r="I3065" s="443"/>
    </row>
    <row r="3066" spans="1:9" x14ac:dyDescent="0.2">
      <c r="A3066" s="443"/>
      <c r="B3066" s="443"/>
      <c r="C3066" s="443"/>
      <c r="D3066" s="443"/>
      <c r="E3066" s="443"/>
      <c r="F3066" s="443"/>
      <c r="G3066" s="443"/>
      <c r="H3066" s="443"/>
      <c r="I3066" s="443"/>
    </row>
    <row r="3067" spans="1:9" x14ac:dyDescent="0.2">
      <c r="A3067" s="443"/>
      <c r="B3067" s="443"/>
      <c r="C3067" s="443"/>
      <c r="D3067" s="443"/>
      <c r="E3067" s="443"/>
      <c r="F3067" s="443"/>
      <c r="G3067" s="443"/>
      <c r="H3067" s="443"/>
      <c r="I3067" s="443"/>
    </row>
    <row r="3068" spans="1:9" x14ac:dyDescent="0.2">
      <c r="A3068" s="443"/>
      <c r="B3068" s="443"/>
      <c r="C3068" s="443"/>
      <c r="D3068" s="443"/>
      <c r="E3068" s="443"/>
      <c r="F3068" s="443"/>
      <c r="G3068" s="443"/>
      <c r="H3068" s="443"/>
      <c r="I3068" s="443"/>
    </row>
    <row r="3069" spans="1:9" x14ac:dyDescent="0.2">
      <c r="A3069" s="443"/>
      <c r="B3069" s="443"/>
      <c r="C3069" s="443"/>
      <c r="D3069" s="443"/>
      <c r="E3069" s="443"/>
      <c r="F3069" s="443"/>
      <c r="G3069" s="443"/>
      <c r="H3069" s="443"/>
      <c r="I3069" s="443"/>
    </row>
    <row r="3070" spans="1:9" x14ac:dyDescent="0.2">
      <c r="A3070" s="443"/>
      <c r="B3070" s="443"/>
      <c r="C3070" s="443"/>
      <c r="D3070" s="443"/>
      <c r="E3070" s="443"/>
      <c r="F3070" s="443"/>
      <c r="G3070" s="443"/>
      <c r="H3070" s="443"/>
      <c r="I3070" s="443"/>
    </row>
    <row r="3071" spans="1:9" x14ac:dyDescent="0.2">
      <c r="A3071" s="443"/>
      <c r="B3071" s="443"/>
      <c r="C3071" s="443"/>
      <c r="D3071" s="443"/>
      <c r="E3071" s="443"/>
      <c r="F3071" s="443"/>
      <c r="G3071" s="443"/>
      <c r="H3071" s="443"/>
      <c r="I3071" s="443"/>
    </row>
    <row r="3072" spans="1:9" x14ac:dyDescent="0.2">
      <c r="A3072" s="443"/>
      <c r="B3072" s="443"/>
      <c r="C3072" s="443"/>
      <c r="D3072" s="443"/>
      <c r="E3072" s="443"/>
      <c r="F3072" s="443"/>
      <c r="G3072" s="443"/>
      <c r="H3072" s="443"/>
      <c r="I3072" s="443"/>
    </row>
    <row r="3073" spans="1:9" x14ac:dyDescent="0.2">
      <c r="A3073" s="443"/>
      <c r="B3073" s="443"/>
      <c r="C3073" s="443"/>
      <c r="D3073" s="443"/>
      <c r="E3073" s="443"/>
      <c r="F3073" s="443"/>
      <c r="G3073" s="443"/>
      <c r="H3073" s="443"/>
      <c r="I3073" s="443"/>
    </row>
    <row r="3074" spans="1:9" x14ac:dyDescent="0.2">
      <c r="A3074" s="443"/>
      <c r="B3074" s="443"/>
      <c r="C3074" s="443"/>
      <c r="D3074" s="443"/>
      <c r="E3074" s="443"/>
      <c r="F3074" s="443"/>
      <c r="G3074" s="443"/>
      <c r="H3074" s="443"/>
      <c r="I3074" s="443"/>
    </row>
    <row r="3075" spans="1:9" x14ac:dyDescent="0.2">
      <c r="A3075" s="443"/>
      <c r="B3075" s="443"/>
      <c r="C3075" s="443"/>
      <c r="D3075" s="443"/>
      <c r="E3075" s="443"/>
      <c r="F3075" s="443"/>
      <c r="G3075" s="443"/>
      <c r="H3075" s="443"/>
      <c r="I3075" s="443"/>
    </row>
    <row r="3076" spans="1:9" x14ac:dyDescent="0.2">
      <c r="A3076" s="443"/>
      <c r="B3076" s="443"/>
      <c r="C3076" s="443"/>
      <c r="D3076" s="443"/>
      <c r="E3076" s="443"/>
      <c r="F3076" s="443"/>
      <c r="G3076" s="443"/>
      <c r="H3076" s="443"/>
      <c r="I3076" s="443"/>
    </row>
    <row r="3077" spans="1:9" x14ac:dyDescent="0.2">
      <c r="A3077" s="443"/>
      <c r="B3077" s="443"/>
      <c r="C3077" s="443"/>
      <c r="D3077" s="443"/>
      <c r="E3077" s="443"/>
      <c r="F3077" s="443"/>
      <c r="G3077" s="443"/>
      <c r="H3077" s="443"/>
      <c r="I3077" s="443"/>
    </row>
    <row r="3078" spans="1:9" x14ac:dyDescent="0.2">
      <c r="A3078" s="443"/>
      <c r="B3078" s="443"/>
      <c r="C3078" s="443"/>
      <c r="D3078" s="443"/>
      <c r="E3078" s="443"/>
      <c r="F3078" s="443"/>
      <c r="G3078" s="443"/>
      <c r="H3078" s="443"/>
      <c r="I3078" s="443"/>
    </row>
    <row r="3079" spans="1:9" x14ac:dyDescent="0.2">
      <c r="A3079" s="443"/>
      <c r="B3079" s="443"/>
      <c r="C3079" s="443"/>
      <c r="D3079" s="443"/>
      <c r="E3079" s="443"/>
      <c r="F3079" s="443"/>
      <c r="G3079" s="443"/>
      <c r="H3079" s="443"/>
      <c r="I3079" s="443"/>
    </row>
    <row r="3080" spans="1:9" x14ac:dyDescent="0.2">
      <c r="A3080" s="443"/>
      <c r="B3080" s="443"/>
      <c r="C3080" s="443"/>
      <c r="D3080" s="443"/>
      <c r="E3080" s="443"/>
      <c r="F3080" s="443"/>
      <c r="G3080" s="443"/>
      <c r="H3080" s="443"/>
      <c r="I3080" s="443"/>
    </row>
    <row r="3081" spans="1:9" x14ac:dyDescent="0.2">
      <c r="A3081" s="443"/>
      <c r="B3081" s="443"/>
      <c r="C3081" s="443"/>
      <c r="D3081" s="443"/>
      <c r="E3081" s="443"/>
      <c r="F3081" s="443"/>
      <c r="G3081" s="443"/>
      <c r="H3081" s="443"/>
      <c r="I3081" s="443"/>
    </row>
    <row r="3082" spans="1:9" x14ac:dyDescent="0.2">
      <c r="A3082" s="443"/>
      <c r="B3082" s="443"/>
      <c r="C3082" s="443"/>
      <c r="D3082" s="443"/>
      <c r="E3082" s="443"/>
      <c r="F3082" s="443"/>
      <c r="G3082" s="443"/>
      <c r="H3082" s="443"/>
      <c r="I3082" s="443"/>
    </row>
    <row r="3083" spans="1:9" x14ac:dyDescent="0.2">
      <c r="A3083" s="443"/>
      <c r="B3083" s="443"/>
      <c r="C3083" s="443"/>
      <c r="D3083" s="443"/>
      <c r="E3083" s="443"/>
      <c r="F3083" s="443"/>
      <c r="G3083" s="443"/>
      <c r="H3083" s="443"/>
      <c r="I3083" s="443"/>
    </row>
    <row r="3084" spans="1:9" x14ac:dyDescent="0.2">
      <c r="A3084" s="443"/>
      <c r="B3084" s="443"/>
      <c r="C3084" s="443"/>
      <c r="D3084" s="443"/>
      <c r="E3084" s="443"/>
      <c r="F3084" s="443"/>
      <c r="G3084" s="443"/>
      <c r="H3084" s="443"/>
      <c r="I3084" s="443"/>
    </row>
    <row r="3085" spans="1:9" x14ac:dyDescent="0.2">
      <c r="A3085" s="443"/>
      <c r="B3085" s="443"/>
      <c r="C3085" s="443"/>
      <c r="D3085" s="443"/>
      <c r="E3085" s="443"/>
      <c r="F3085" s="443"/>
      <c r="G3085" s="443"/>
      <c r="H3085" s="443"/>
      <c r="I3085" s="443"/>
    </row>
    <row r="3086" spans="1:9" x14ac:dyDescent="0.2">
      <c r="A3086" s="443"/>
      <c r="B3086" s="443"/>
      <c r="C3086" s="443"/>
      <c r="D3086" s="443"/>
      <c r="E3086" s="443"/>
      <c r="F3086" s="443"/>
      <c r="G3086" s="443"/>
      <c r="H3086" s="443"/>
      <c r="I3086" s="443"/>
    </row>
    <row r="3087" spans="1:9" x14ac:dyDescent="0.2">
      <c r="A3087" s="443"/>
      <c r="B3087" s="443"/>
      <c r="C3087" s="443"/>
      <c r="D3087" s="443"/>
      <c r="E3087" s="443"/>
      <c r="F3087" s="443"/>
      <c r="G3087" s="443"/>
      <c r="H3087" s="443"/>
      <c r="I3087" s="443"/>
    </row>
    <row r="3088" spans="1:9" x14ac:dyDescent="0.2">
      <c r="A3088" s="443"/>
      <c r="B3088" s="443"/>
      <c r="C3088" s="443"/>
      <c r="D3088" s="443"/>
      <c r="E3088" s="443"/>
      <c r="F3088" s="443"/>
      <c r="G3088" s="443"/>
      <c r="H3088" s="443"/>
      <c r="I3088" s="443"/>
    </row>
    <row r="3089" spans="1:9" x14ac:dyDescent="0.2">
      <c r="A3089" s="443"/>
      <c r="B3089" s="443"/>
      <c r="C3089" s="443"/>
      <c r="D3089" s="443"/>
      <c r="E3089" s="443"/>
      <c r="F3089" s="443"/>
      <c r="G3089" s="443"/>
      <c r="H3089" s="443"/>
      <c r="I3089" s="443"/>
    </row>
    <row r="3090" spans="1:9" x14ac:dyDescent="0.2">
      <c r="A3090" s="443"/>
      <c r="B3090" s="443"/>
      <c r="C3090" s="443"/>
      <c r="D3090" s="443"/>
      <c r="E3090" s="443"/>
      <c r="F3090" s="443"/>
      <c r="G3090" s="443"/>
      <c r="H3090" s="443"/>
      <c r="I3090" s="443"/>
    </row>
    <row r="3091" spans="1:9" x14ac:dyDescent="0.2">
      <c r="A3091" s="443"/>
      <c r="B3091" s="443"/>
      <c r="C3091" s="443"/>
      <c r="D3091" s="443"/>
      <c r="E3091" s="443"/>
      <c r="F3091" s="443"/>
      <c r="G3091" s="443"/>
      <c r="H3091" s="443"/>
      <c r="I3091" s="443"/>
    </row>
    <row r="3092" spans="1:9" x14ac:dyDescent="0.2">
      <c r="A3092" s="443"/>
      <c r="B3092" s="443"/>
      <c r="C3092" s="443"/>
      <c r="D3092" s="443"/>
      <c r="E3092" s="443"/>
      <c r="F3092" s="443"/>
      <c r="G3092" s="443"/>
      <c r="H3092" s="443"/>
      <c r="I3092" s="443"/>
    </row>
    <row r="3093" spans="1:9" x14ac:dyDescent="0.2">
      <c r="A3093" s="443"/>
      <c r="B3093" s="443"/>
      <c r="C3093" s="443"/>
      <c r="D3093" s="443"/>
      <c r="E3093" s="443"/>
      <c r="F3093" s="443"/>
      <c r="G3093" s="443"/>
      <c r="H3093" s="443"/>
      <c r="I3093" s="443"/>
    </row>
    <row r="3094" spans="1:9" x14ac:dyDescent="0.2">
      <c r="A3094" s="443"/>
      <c r="B3094" s="443"/>
      <c r="C3094" s="443"/>
      <c r="D3094" s="443"/>
      <c r="E3094" s="443"/>
      <c r="F3094" s="443"/>
      <c r="G3094" s="443"/>
      <c r="H3094" s="443"/>
      <c r="I3094" s="443"/>
    </row>
    <row r="3095" spans="1:9" x14ac:dyDescent="0.2">
      <c r="A3095" s="443"/>
      <c r="B3095" s="443"/>
      <c r="C3095" s="443"/>
      <c r="D3095" s="443"/>
      <c r="E3095" s="443"/>
      <c r="F3095" s="443"/>
      <c r="G3095" s="443"/>
      <c r="H3095" s="443"/>
      <c r="I3095" s="443"/>
    </row>
    <row r="3096" spans="1:9" x14ac:dyDescent="0.2">
      <c r="A3096" s="443"/>
      <c r="B3096" s="443"/>
      <c r="C3096" s="443"/>
      <c r="D3096" s="443"/>
      <c r="E3096" s="443"/>
      <c r="F3096" s="443"/>
      <c r="G3096" s="443"/>
      <c r="H3096" s="443"/>
      <c r="I3096" s="443"/>
    </row>
    <row r="3097" spans="1:9" x14ac:dyDescent="0.2">
      <c r="A3097" s="443"/>
      <c r="B3097" s="443"/>
      <c r="C3097" s="443"/>
      <c r="D3097" s="443"/>
      <c r="E3097" s="443"/>
      <c r="F3097" s="443"/>
      <c r="G3097" s="443"/>
      <c r="H3097" s="443"/>
      <c r="I3097" s="443"/>
    </row>
    <row r="3098" spans="1:9" x14ac:dyDescent="0.2">
      <c r="A3098" s="443"/>
      <c r="B3098" s="443"/>
      <c r="C3098" s="443"/>
      <c r="D3098" s="443"/>
      <c r="E3098" s="443"/>
      <c r="F3098" s="443"/>
      <c r="G3098" s="443"/>
      <c r="H3098" s="443"/>
      <c r="I3098" s="443"/>
    </row>
    <row r="3099" spans="1:9" x14ac:dyDescent="0.2">
      <c r="A3099" s="443"/>
      <c r="B3099" s="443"/>
      <c r="C3099" s="443"/>
      <c r="D3099" s="443"/>
      <c r="E3099" s="443"/>
      <c r="F3099" s="443"/>
      <c r="G3099" s="443"/>
      <c r="H3099" s="443"/>
      <c r="I3099" s="443"/>
    </row>
    <row r="3100" spans="1:9" x14ac:dyDescent="0.2">
      <c r="A3100" s="443"/>
      <c r="B3100" s="443"/>
      <c r="C3100" s="443"/>
      <c r="D3100" s="443"/>
      <c r="E3100" s="443"/>
      <c r="F3100" s="443"/>
      <c r="G3100" s="443"/>
      <c r="H3100" s="443"/>
      <c r="I3100" s="443"/>
    </row>
    <row r="3101" spans="1:9" x14ac:dyDescent="0.2">
      <c r="A3101" s="443"/>
      <c r="B3101" s="443"/>
      <c r="C3101" s="443"/>
      <c r="D3101" s="443"/>
      <c r="E3101" s="443"/>
      <c r="F3101" s="443"/>
      <c r="G3101" s="443"/>
      <c r="H3101" s="443"/>
      <c r="I3101" s="443"/>
    </row>
    <row r="3102" spans="1:9" x14ac:dyDescent="0.2">
      <c r="A3102" s="443"/>
      <c r="B3102" s="443"/>
      <c r="C3102" s="443"/>
      <c r="D3102" s="443"/>
      <c r="E3102" s="443"/>
      <c r="F3102" s="443"/>
      <c r="G3102" s="443"/>
      <c r="H3102" s="443"/>
      <c r="I3102" s="443"/>
    </row>
    <row r="3103" spans="1:9" x14ac:dyDescent="0.2">
      <c r="A3103" s="443"/>
      <c r="B3103" s="443"/>
      <c r="C3103" s="443"/>
      <c r="D3103" s="443"/>
      <c r="E3103" s="443"/>
      <c r="F3103" s="443"/>
      <c r="G3103" s="443"/>
      <c r="H3103" s="443"/>
      <c r="I3103" s="443"/>
    </row>
    <row r="3104" spans="1:9" x14ac:dyDescent="0.2">
      <c r="A3104" s="443"/>
      <c r="B3104" s="443"/>
      <c r="C3104" s="443"/>
      <c r="D3104" s="443"/>
      <c r="E3104" s="443"/>
      <c r="F3104" s="443"/>
      <c r="G3104" s="443"/>
      <c r="H3104" s="443"/>
      <c r="I3104" s="443"/>
    </row>
    <row r="3105" spans="1:9" x14ac:dyDescent="0.2">
      <c r="A3105" s="443"/>
      <c r="B3105" s="443"/>
      <c r="C3105" s="443"/>
      <c r="D3105" s="443"/>
      <c r="E3105" s="443"/>
      <c r="F3105" s="443"/>
      <c r="G3105" s="443"/>
      <c r="H3105" s="443"/>
      <c r="I3105" s="443"/>
    </row>
    <row r="3106" spans="1:9" x14ac:dyDescent="0.2">
      <c r="A3106" s="443"/>
      <c r="B3106" s="443"/>
      <c r="C3106" s="443"/>
      <c r="D3106" s="443"/>
      <c r="E3106" s="443"/>
      <c r="F3106" s="443"/>
      <c r="G3106" s="443"/>
      <c r="H3106" s="443"/>
      <c r="I3106" s="443"/>
    </row>
    <row r="3107" spans="1:9" x14ac:dyDescent="0.2">
      <c r="A3107" s="443"/>
      <c r="B3107" s="443"/>
      <c r="C3107" s="443"/>
      <c r="D3107" s="443"/>
      <c r="E3107" s="443"/>
      <c r="F3107" s="443"/>
      <c r="G3107" s="443"/>
      <c r="H3107" s="443"/>
      <c r="I3107" s="443"/>
    </row>
    <row r="3108" spans="1:9" x14ac:dyDescent="0.2">
      <c r="A3108" s="443"/>
      <c r="B3108" s="443"/>
      <c r="C3108" s="443"/>
      <c r="D3108" s="443"/>
      <c r="E3108" s="443"/>
      <c r="F3108" s="443"/>
      <c r="G3108" s="443"/>
      <c r="H3108" s="443"/>
      <c r="I3108" s="443"/>
    </row>
    <row r="3109" spans="1:9" x14ac:dyDescent="0.2">
      <c r="A3109" s="443"/>
      <c r="B3109" s="443"/>
      <c r="C3109" s="443"/>
      <c r="D3109" s="443"/>
      <c r="E3109" s="443"/>
      <c r="F3109" s="443"/>
      <c r="G3109" s="443"/>
      <c r="H3109" s="443"/>
      <c r="I3109" s="443"/>
    </row>
    <row r="3110" spans="1:9" x14ac:dyDescent="0.2">
      <c r="A3110" s="443"/>
      <c r="B3110" s="443"/>
      <c r="C3110" s="443"/>
      <c r="D3110" s="443"/>
      <c r="E3110" s="443"/>
      <c r="F3110" s="443"/>
      <c r="G3110" s="443"/>
      <c r="H3110" s="443"/>
      <c r="I3110" s="443"/>
    </row>
    <row r="3111" spans="1:9" x14ac:dyDescent="0.2">
      <c r="A3111" s="443"/>
      <c r="B3111" s="443"/>
      <c r="C3111" s="443"/>
      <c r="D3111" s="443"/>
      <c r="E3111" s="443"/>
      <c r="F3111" s="443"/>
      <c r="G3111" s="443"/>
      <c r="H3111" s="443"/>
      <c r="I3111" s="443"/>
    </row>
    <row r="3112" spans="1:9" x14ac:dyDescent="0.2">
      <c r="A3112" s="443"/>
      <c r="B3112" s="443"/>
      <c r="C3112" s="443"/>
      <c r="D3112" s="443"/>
      <c r="E3112" s="443"/>
      <c r="F3112" s="443"/>
      <c r="G3112" s="443"/>
      <c r="H3112" s="443"/>
      <c r="I3112" s="443"/>
    </row>
    <row r="3113" spans="1:9" x14ac:dyDescent="0.2">
      <c r="A3113" s="443"/>
      <c r="B3113" s="443"/>
      <c r="C3113" s="443"/>
      <c r="D3113" s="443"/>
      <c r="E3113" s="443"/>
      <c r="F3113" s="443"/>
      <c r="G3113" s="443"/>
      <c r="H3113" s="443"/>
      <c r="I3113" s="443"/>
    </row>
    <row r="3114" spans="1:9" x14ac:dyDescent="0.2">
      <c r="A3114" s="443"/>
      <c r="B3114" s="443"/>
      <c r="C3114" s="443"/>
      <c r="D3114" s="443"/>
      <c r="E3114" s="443"/>
      <c r="F3114" s="443"/>
      <c r="G3114" s="443"/>
      <c r="H3114" s="443"/>
      <c r="I3114" s="443"/>
    </row>
    <row r="3115" spans="1:9" x14ac:dyDescent="0.2">
      <c r="A3115" s="443"/>
      <c r="B3115" s="443"/>
      <c r="C3115" s="443"/>
      <c r="D3115" s="443"/>
      <c r="E3115" s="443"/>
      <c r="F3115" s="443"/>
      <c r="G3115" s="443"/>
      <c r="H3115" s="443"/>
      <c r="I3115" s="443"/>
    </row>
    <row r="3116" spans="1:9" x14ac:dyDescent="0.2">
      <c r="A3116" s="443"/>
      <c r="B3116" s="443"/>
      <c r="C3116" s="443"/>
      <c r="D3116" s="443"/>
      <c r="E3116" s="443"/>
      <c r="F3116" s="443"/>
      <c r="G3116" s="443"/>
      <c r="H3116" s="443"/>
      <c r="I3116" s="443"/>
    </row>
    <row r="3117" spans="1:9" x14ac:dyDescent="0.2">
      <c r="A3117" s="443"/>
      <c r="B3117" s="443"/>
      <c r="C3117" s="443"/>
      <c r="D3117" s="443"/>
      <c r="E3117" s="443"/>
      <c r="F3117" s="443"/>
      <c r="G3117" s="443"/>
      <c r="H3117" s="443"/>
      <c r="I3117" s="443"/>
    </row>
    <row r="3118" spans="1:9" x14ac:dyDescent="0.2">
      <c r="A3118" s="443"/>
      <c r="B3118" s="443"/>
      <c r="C3118" s="443"/>
      <c r="D3118" s="443"/>
      <c r="E3118" s="443"/>
      <c r="F3118" s="443"/>
      <c r="G3118" s="443"/>
      <c r="H3118" s="443"/>
      <c r="I3118" s="443"/>
    </row>
    <row r="3119" spans="1:9" x14ac:dyDescent="0.2">
      <c r="A3119" s="443"/>
      <c r="B3119" s="443"/>
      <c r="C3119" s="443"/>
      <c r="D3119" s="443"/>
      <c r="E3119" s="443"/>
      <c r="F3119" s="443"/>
      <c r="G3119" s="443"/>
      <c r="H3119" s="443"/>
      <c r="I3119" s="443"/>
    </row>
    <row r="3120" spans="1:9" x14ac:dyDescent="0.2">
      <c r="A3120" s="443"/>
      <c r="B3120" s="443"/>
      <c r="C3120" s="443"/>
      <c r="D3120" s="443"/>
      <c r="E3120" s="443"/>
      <c r="F3120" s="443"/>
      <c r="G3120" s="443"/>
      <c r="H3120" s="443"/>
      <c r="I3120" s="443"/>
    </row>
    <row r="3121" spans="1:9" x14ac:dyDescent="0.2">
      <c r="A3121" s="443"/>
      <c r="B3121" s="443"/>
      <c r="C3121" s="443"/>
      <c r="D3121" s="443"/>
      <c r="E3121" s="443"/>
      <c r="F3121" s="443"/>
      <c r="G3121" s="443"/>
      <c r="H3121" s="443"/>
      <c r="I3121" s="443"/>
    </row>
    <row r="3122" spans="1:9" x14ac:dyDescent="0.2">
      <c r="A3122" s="443"/>
      <c r="B3122" s="443"/>
      <c r="C3122" s="443"/>
      <c r="D3122" s="443"/>
      <c r="E3122" s="443"/>
      <c r="F3122" s="443"/>
      <c r="G3122" s="443"/>
      <c r="H3122" s="443"/>
      <c r="I3122" s="443"/>
    </row>
    <row r="3123" spans="1:9" x14ac:dyDescent="0.2">
      <c r="A3123" s="443"/>
      <c r="B3123" s="443"/>
      <c r="C3123" s="443"/>
      <c r="D3123" s="443"/>
      <c r="E3123" s="443"/>
      <c r="F3123" s="443"/>
      <c r="G3123" s="443"/>
      <c r="H3123" s="443"/>
      <c r="I3123" s="443"/>
    </row>
    <row r="3124" spans="1:9" x14ac:dyDescent="0.2">
      <c r="A3124" s="443"/>
      <c r="B3124" s="443"/>
      <c r="F3124" s="443"/>
      <c r="G3124" s="443"/>
      <c r="H3124" s="443"/>
      <c r="I3124" s="443"/>
    </row>
    <row r="3125" spans="1:9" x14ac:dyDescent="0.2">
      <c r="A3125" s="443"/>
      <c r="B3125" s="443"/>
      <c r="F3125" s="443"/>
      <c r="G3125" s="443"/>
      <c r="H3125" s="443"/>
      <c r="I3125" s="443"/>
    </row>
    <row r="3126" spans="1:9" x14ac:dyDescent="0.2">
      <c r="A3126" s="443"/>
      <c r="B3126" s="443"/>
      <c r="F3126" s="443"/>
      <c r="G3126" s="443"/>
      <c r="H3126" s="443"/>
      <c r="I3126" s="443"/>
    </row>
    <row r="3127" spans="1:9" x14ac:dyDescent="0.2">
      <c r="A3127" s="443"/>
      <c r="B3127" s="443"/>
      <c r="F3127" s="443"/>
      <c r="G3127" s="443"/>
      <c r="H3127" s="443"/>
      <c r="I3127" s="443"/>
    </row>
    <row r="3128" spans="1:9" x14ac:dyDescent="0.2">
      <c r="A3128" s="443"/>
      <c r="B3128" s="443"/>
      <c r="F3128" s="443"/>
      <c r="G3128" s="443"/>
      <c r="H3128" s="443"/>
      <c r="I3128" s="443"/>
    </row>
    <row r="3129" spans="1:9" x14ac:dyDescent="0.2">
      <c r="A3129" s="443"/>
      <c r="B3129" s="443"/>
      <c r="F3129" s="443"/>
      <c r="G3129" s="443"/>
      <c r="H3129" s="443"/>
      <c r="I3129" s="443"/>
    </row>
    <row r="3130" spans="1:9" x14ac:dyDescent="0.2">
      <c r="A3130" s="443"/>
      <c r="B3130" s="443"/>
      <c r="F3130" s="443"/>
      <c r="G3130" s="443"/>
      <c r="H3130" s="443"/>
      <c r="I3130" s="443"/>
    </row>
    <row r="3131" spans="1:9" x14ac:dyDescent="0.2">
      <c r="A3131" s="443"/>
      <c r="B3131" s="443"/>
      <c r="F3131" s="443"/>
      <c r="G3131" s="443"/>
      <c r="H3131" s="443"/>
      <c r="I3131" s="443"/>
    </row>
    <row r="3132" spans="1:9" x14ac:dyDescent="0.2">
      <c r="A3132" s="443"/>
      <c r="B3132" s="443"/>
      <c r="F3132" s="443"/>
      <c r="G3132" s="443"/>
      <c r="H3132" s="443"/>
      <c r="I3132" s="443"/>
    </row>
    <row r="3133" spans="1:9" x14ac:dyDescent="0.2">
      <c r="A3133" s="443"/>
      <c r="B3133" s="443"/>
      <c r="F3133" s="443"/>
      <c r="G3133" s="443"/>
      <c r="H3133" s="443"/>
      <c r="I3133" s="443"/>
    </row>
    <row r="3134" spans="1:9" x14ac:dyDescent="0.2">
      <c r="A3134" s="443"/>
      <c r="B3134" s="443"/>
      <c r="F3134" s="443"/>
      <c r="G3134" s="443"/>
      <c r="H3134" s="443"/>
      <c r="I3134" s="443"/>
    </row>
    <row r="3135" spans="1:9" x14ac:dyDescent="0.2">
      <c r="A3135" s="443"/>
      <c r="B3135" s="443"/>
      <c r="F3135" s="443"/>
      <c r="G3135" s="443"/>
      <c r="H3135" s="443"/>
      <c r="I3135" s="443"/>
    </row>
    <row r="3136" spans="1:9" x14ac:dyDescent="0.2">
      <c r="A3136" s="443"/>
      <c r="B3136" s="443"/>
      <c r="F3136" s="443"/>
      <c r="G3136" s="443"/>
      <c r="H3136" s="443"/>
      <c r="I3136" s="443"/>
    </row>
    <row r="3137" spans="1:9" x14ac:dyDescent="0.2">
      <c r="A3137" s="443"/>
      <c r="B3137" s="443"/>
      <c r="F3137" s="443"/>
      <c r="G3137" s="443"/>
      <c r="H3137" s="443"/>
      <c r="I3137" s="443"/>
    </row>
    <row r="3138" spans="1:9" x14ac:dyDescent="0.2">
      <c r="A3138" s="443"/>
      <c r="B3138" s="443"/>
      <c r="F3138" s="443"/>
      <c r="G3138" s="443"/>
      <c r="H3138" s="443"/>
      <c r="I3138" s="443"/>
    </row>
    <row r="3139" spans="1:9" x14ac:dyDescent="0.2">
      <c r="A3139" s="443"/>
      <c r="B3139" s="443"/>
      <c r="F3139" s="443"/>
      <c r="G3139" s="443"/>
      <c r="H3139" s="443"/>
      <c r="I3139" s="443"/>
    </row>
    <row r="3140" spans="1:9" x14ac:dyDescent="0.2">
      <c r="A3140" s="443"/>
      <c r="B3140" s="443"/>
      <c r="F3140" s="443"/>
      <c r="G3140" s="443"/>
      <c r="H3140" s="443"/>
      <c r="I3140" s="443"/>
    </row>
    <row r="3141" spans="1:9" x14ac:dyDescent="0.2">
      <c r="A3141" s="443"/>
      <c r="B3141" s="443"/>
      <c r="F3141" s="443"/>
      <c r="G3141" s="443"/>
      <c r="H3141" s="443"/>
      <c r="I3141" s="443"/>
    </row>
    <row r="3142" spans="1:9" x14ac:dyDescent="0.2">
      <c r="A3142" s="443"/>
      <c r="B3142" s="443"/>
      <c r="F3142" s="443"/>
      <c r="G3142" s="443"/>
      <c r="H3142" s="443"/>
      <c r="I3142" s="443"/>
    </row>
    <row r="3143" spans="1:9" x14ac:dyDescent="0.2">
      <c r="A3143" s="443"/>
      <c r="B3143" s="443"/>
      <c r="F3143" s="443"/>
      <c r="G3143" s="443"/>
      <c r="H3143" s="443"/>
      <c r="I3143" s="443"/>
    </row>
    <row r="3144" spans="1:9" x14ac:dyDescent="0.2">
      <c r="A3144" s="443"/>
      <c r="B3144" s="443"/>
      <c r="F3144" s="443"/>
      <c r="G3144" s="443"/>
      <c r="H3144" s="443"/>
      <c r="I3144" s="443"/>
    </row>
    <row r="3145" spans="1:9" x14ac:dyDescent="0.2">
      <c r="A3145" s="443"/>
      <c r="B3145" s="443"/>
      <c r="F3145" s="443"/>
      <c r="G3145" s="443"/>
      <c r="H3145" s="443"/>
      <c r="I3145" s="443"/>
    </row>
    <row r="3146" spans="1:9" x14ac:dyDescent="0.2">
      <c r="A3146" s="443"/>
      <c r="B3146" s="443"/>
      <c r="F3146" s="443"/>
      <c r="G3146" s="443"/>
      <c r="H3146" s="443"/>
      <c r="I3146" s="443"/>
    </row>
    <row r="3147" spans="1:9" x14ac:dyDescent="0.2">
      <c r="A3147" s="443"/>
      <c r="B3147" s="443"/>
      <c r="F3147" s="443"/>
      <c r="G3147" s="443"/>
      <c r="H3147" s="443"/>
      <c r="I3147" s="443"/>
    </row>
    <row r="3148" spans="1:9" x14ac:dyDescent="0.2">
      <c r="A3148" s="443"/>
      <c r="B3148" s="443"/>
      <c r="F3148" s="443"/>
      <c r="G3148" s="443"/>
      <c r="H3148" s="443"/>
      <c r="I3148" s="443"/>
    </row>
    <row r="3149" spans="1:9" x14ac:dyDescent="0.2">
      <c r="A3149" s="443"/>
      <c r="B3149" s="443"/>
      <c r="F3149" s="443"/>
      <c r="G3149" s="443"/>
      <c r="H3149" s="443"/>
      <c r="I3149" s="443"/>
    </row>
    <row r="3150" spans="1:9" x14ac:dyDescent="0.2">
      <c r="A3150" s="443"/>
      <c r="B3150" s="443"/>
      <c r="F3150" s="443"/>
      <c r="G3150" s="443"/>
      <c r="H3150" s="443"/>
      <c r="I3150" s="443"/>
    </row>
    <row r="3151" spans="1:9" x14ac:dyDescent="0.2">
      <c r="A3151" s="443"/>
      <c r="B3151" s="443"/>
      <c r="F3151" s="443"/>
      <c r="G3151" s="443"/>
      <c r="H3151" s="443"/>
      <c r="I3151" s="443"/>
    </row>
    <row r="3152" spans="1:9" x14ac:dyDescent="0.2">
      <c r="A3152" s="443"/>
      <c r="B3152" s="443"/>
      <c r="F3152" s="443"/>
      <c r="G3152" s="443"/>
      <c r="H3152" s="443"/>
      <c r="I3152" s="443"/>
    </row>
    <row r="3153" spans="1:9" x14ac:dyDescent="0.2">
      <c r="A3153" s="443"/>
      <c r="B3153" s="443"/>
      <c r="F3153" s="443"/>
      <c r="G3153" s="443"/>
      <c r="H3153" s="443"/>
      <c r="I3153" s="443"/>
    </row>
    <row r="3154" spans="1:9" x14ac:dyDescent="0.2">
      <c r="A3154" s="443"/>
      <c r="B3154" s="443"/>
      <c r="F3154" s="443"/>
      <c r="G3154" s="443"/>
      <c r="H3154" s="443"/>
      <c r="I3154" s="443"/>
    </row>
    <row r="3155" spans="1:9" x14ac:dyDescent="0.2">
      <c r="A3155" s="443"/>
      <c r="B3155" s="443"/>
      <c r="F3155" s="443"/>
      <c r="G3155" s="443"/>
      <c r="H3155" s="443"/>
      <c r="I3155" s="443"/>
    </row>
    <row r="3156" spans="1:9" x14ac:dyDescent="0.2">
      <c r="A3156" s="443"/>
      <c r="B3156" s="443"/>
      <c r="F3156" s="443"/>
      <c r="G3156" s="443"/>
      <c r="H3156" s="443"/>
      <c r="I3156" s="443"/>
    </row>
    <row r="3157" spans="1:9" x14ac:dyDescent="0.2">
      <c r="A3157" s="443"/>
      <c r="B3157" s="443"/>
      <c r="F3157" s="443"/>
      <c r="G3157" s="443"/>
      <c r="H3157" s="443"/>
      <c r="I3157" s="443"/>
    </row>
    <row r="3158" spans="1:9" x14ac:dyDescent="0.2">
      <c r="A3158" s="443"/>
      <c r="B3158" s="443"/>
      <c r="F3158" s="443"/>
      <c r="G3158" s="443"/>
      <c r="H3158" s="443"/>
      <c r="I3158" s="443"/>
    </row>
    <row r="3159" spans="1:9" x14ac:dyDescent="0.2">
      <c r="A3159" s="443"/>
      <c r="B3159" s="443"/>
      <c r="F3159" s="443"/>
      <c r="G3159" s="443"/>
      <c r="H3159" s="443"/>
      <c r="I3159" s="443"/>
    </row>
    <row r="3160" spans="1:9" x14ac:dyDescent="0.2">
      <c r="A3160" s="443"/>
      <c r="B3160" s="443"/>
      <c r="F3160" s="443"/>
      <c r="G3160" s="443"/>
      <c r="H3160" s="443"/>
      <c r="I3160" s="443"/>
    </row>
    <row r="3161" spans="1:9" x14ac:dyDescent="0.2">
      <c r="A3161" s="443"/>
      <c r="B3161" s="443"/>
      <c r="F3161" s="443"/>
      <c r="G3161" s="443"/>
      <c r="H3161" s="443"/>
      <c r="I3161" s="443"/>
    </row>
    <row r="3162" spans="1:9" x14ac:dyDescent="0.2">
      <c r="A3162" s="443"/>
      <c r="B3162" s="443"/>
      <c r="F3162" s="443"/>
      <c r="G3162" s="443"/>
      <c r="H3162" s="443"/>
      <c r="I3162" s="443"/>
    </row>
    <row r="3163" spans="1:9" x14ac:dyDescent="0.2">
      <c r="A3163" s="443"/>
      <c r="B3163" s="443"/>
      <c r="F3163" s="443"/>
      <c r="G3163" s="443"/>
      <c r="H3163" s="443"/>
      <c r="I3163" s="443"/>
    </row>
    <row r="3164" spans="1:9" x14ac:dyDescent="0.2">
      <c r="A3164" s="443"/>
      <c r="B3164" s="443"/>
      <c r="F3164" s="443"/>
      <c r="G3164" s="443"/>
      <c r="H3164" s="443"/>
      <c r="I3164" s="443"/>
    </row>
    <row r="3165" spans="1:9" x14ac:dyDescent="0.2">
      <c r="A3165" s="443"/>
      <c r="B3165" s="443"/>
      <c r="F3165" s="443"/>
      <c r="G3165" s="443"/>
      <c r="H3165" s="443"/>
      <c r="I3165" s="443"/>
    </row>
    <row r="3166" spans="1:9" x14ac:dyDescent="0.2">
      <c r="A3166" s="443"/>
      <c r="B3166" s="443"/>
      <c r="F3166" s="443"/>
      <c r="G3166" s="443"/>
      <c r="H3166" s="443"/>
      <c r="I3166" s="443"/>
    </row>
    <row r="3167" spans="1:9" x14ac:dyDescent="0.2">
      <c r="A3167" s="443"/>
      <c r="B3167" s="443"/>
      <c r="F3167" s="443"/>
      <c r="G3167" s="443"/>
      <c r="H3167" s="443"/>
      <c r="I3167" s="443"/>
    </row>
    <row r="3168" spans="1:9" x14ac:dyDescent="0.2">
      <c r="A3168" s="443"/>
      <c r="B3168" s="443"/>
      <c r="F3168" s="443"/>
      <c r="G3168" s="443"/>
      <c r="H3168" s="443"/>
      <c r="I3168" s="443"/>
    </row>
    <row r="3169" spans="1:9" x14ac:dyDescent="0.2">
      <c r="A3169" s="443"/>
      <c r="B3169" s="443"/>
      <c r="F3169" s="443"/>
      <c r="G3169" s="443"/>
      <c r="H3169" s="443"/>
      <c r="I3169" s="443"/>
    </row>
    <row r="3170" spans="1:9" x14ac:dyDescent="0.2">
      <c r="A3170" s="443"/>
      <c r="B3170" s="443"/>
      <c r="F3170" s="443"/>
      <c r="G3170" s="443"/>
      <c r="H3170" s="443"/>
      <c r="I3170" s="443"/>
    </row>
    <row r="3171" spans="1:9" x14ac:dyDescent="0.2">
      <c r="A3171" s="443"/>
      <c r="B3171" s="443"/>
      <c r="F3171" s="443"/>
      <c r="G3171" s="443"/>
      <c r="H3171" s="443"/>
      <c r="I3171" s="443"/>
    </row>
    <row r="3172" spans="1:9" x14ac:dyDescent="0.2">
      <c r="A3172" s="443"/>
      <c r="B3172" s="443"/>
      <c r="F3172" s="443"/>
      <c r="G3172" s="443"/>
      <c r="H3172" s="443"/>
      <c r="I3172" s="443"/>
    </row>
    <row r="3173" spans="1:9" x14ac:dyDescent="0.2">
      <c r="A3173" s="443"/>
      <c r="B3173" s="443"/>
      <c r="F3173" s="443"/>
      <c r="G3173" s="443"/>
      <c r="H3173" s="443"/>
      <c r="I3173" s="443"/>
    </row>
    <row r="3174" spans="1:9" x14ac:dyDescent="0.2">
      <c r="A3174" s="443"/>
      <c r="B3174" s="443"/>
      <c r="F3174" s="443"/>
      <c r="G3174" s="443"/>
      <c r="H3174" s="443"/>
      <c r="I3174" s="443"/>
    </row>
    <row r="3175" spans="1:9" x14ac:dyDescent="0.2">
      <c r="A3175" s="443"/>
      <c r="B3175" s="443"/>
      <c r="F3175" s="443"/>
      <c r="G3175" s="443"/>
      <c r="H3175" s="443"/>
      <c r="I3175" s="443"/>
    </row>
    <row r="3176" spans="1:9" x14ac:dyDescent="0.2">
      <c r="A3176" s="443"/>
      <c r="B3176" s="443"/>
      <c r="F3176" s="443"/>
      <c r="G3176" s="443"/>
    </row>
    <row r="3177" spans="1:9" x14ac:dyDescent="0.2">
      <c r="A3177" s="443"/>
      <c r="B3177" s="443"/>
    </row>
    <row r="3178" spans="1:9" x14ac:dyDescent="0.2">
      <c r="A3178" s="443"/>
      <c r="B3178" s="443"/>
    </row>
    <row r="3179" spans="1:9" x14ac:dyDescent="0.2">
      <c r="A3179" s="443"/>
      <c r="B3179" s="443"/>
    </row>
    <row r="3180" spans="1:9" x14ac:dyDescent="0.2">
      <c r="A3180" s="443"/>
      <c r="B3180" s="443"/>
    </row>
    <row r="3181" spans="1:9" x14ac:dyDescent="0.2">
      <c r="A3181" s="443"/>
      <c r="B3181" s="443"/>
    </row>
    <row r="3182" spans="1:9" x14ac:dyDescent="0.2">
      <c r="A3182" s="443"/>
      <c r="B3182" s="443"/>
    </row>
    <row r="3183" spans="1:9" x14ac:dyDescent="0.2">
      <c r="A3183" s="443"/>
      <c r="B3183" s="443"/>
    </row>
    <row r="3184" spans="1:9" x14ac:dyDescent="0.2">
      <c r="A3184" s="443"/>
      <c r="B3184" s="443"/>
    </row>
    <row r="3185" spans="1:2" x14ac:dyDescent="0.2">
      <c r="A3185" s="443"/>
      <c r="B3185" s="443"/>
    </row>
    <row r="3186" spans="1:2" x14ac:dyDescent="0.2">
      <c r="A3186" s="443"/>
      <c r="B3186" s="443"/>
    </row>
    <row r="3187" spans="1:2" x14ac:dyDescent="0.2">
      <c r="A3187" s="443"/>
      <c r="B3187" s="443"/>
    </row>
    <row r="3188" spans="1:2" x14ac:dyDescent="0.2">
      <c r="A3188" s="443"/>
      <c r="B3188" s="443"/>
    </row>
    <row r="3189" spans="1:2" x14ac:dyDescent="0.2">
      <c r="A3189" s="443"/>
      <c r="B3189" s="443"/>
    </row>
    <row r="3190" spans="1:2" x14ac:dyDescent="0.2">
      <c r="A3190" s="443"/>
      <c r="B3190" s="443"/>
    </row>
    <row r="3191" spans="1:2" x14ac:dyDescent="0.2">
      <c r="A3191" s="443"/>
      <c r="B3191" s="443"/>
    </row>
    <row r="3192" spans="1:2" x14ac:dyDescent="0.2">
      <c r="A3192" s="443"/>
      <c r="B3192" s="443"/>
    </row>
    <row r="3193" spans="1:2" x14ac:dyDescent="0.2">
      <c r="A3193" s="443"/>
      <c r="B3193" s="443"/>
    </row>
    <row r="3194" spans="1:2" x14ac:dyDescent="0.2">
      <c r="A3194" s="443"/>
      <c r="B3194" s="443"/>
    </row>
    <row r="3195" spans="1:2" x14ac:dyDescent="0.2">
      <c r="A3195" s="443"/>
      <c r="B3195" s="443"/>
    </row>
    <row r="3196" spans="1:2" x14ac:dyDescent="0.2">
      <c r="A3196" s="443"/>
      <c r="B3196" s="443"/>
    </row>
    <row r="3197" spans="1:2" x14ac:dyDescent="0.2">
      <c r="A3197" s="443"/>
      <c r="B3197" s="443"/>
    </row>
    <row r="3198" spans="1:2" x14ac:dyDescent="0.2">
      <c r="A3198" s="443"/>
      <c r="B3198" s="443"/>
    </row>
    <row r="3199" spans="1:2" x14ac:dyDescent="0.2">
      <c r="A3199" s="443"/>
      <c r="B3199" s="443"/>
    </row>
    <row r="3200" spans="1:2" x14ac:dyDescent="0.2">
      <c r="A3200" s="443"/>
      <c r="B3200" s="443"/>
    </row>
    <row r="3201" spans="1:2" x14ac:dyDescent="0.2">
      <c r="A3201" s="443"/>
      <c r="B3201" s="443"/>
    </row>
    <row r="3202" spans="1:2" x14ac:dyDescent="0.2">
      <c r="A3202" s="443"/>
      <c r="B3202" s="443"/>
    </row>
    <row r="3203" spans="1:2" x14ac:dyDescent="0.2">
      <c r="A3203" s="443"/>
      <c r="B3203" s="443"/>
    </row>
    <row r="3204" spans="1:2" x14ac:dyDescent="0.2">
      <c r="A3204" s="443"/>
      <c r="B3204" s="443"/>
    </row>
    <row r="3205" spans="1:2" x14ac:dyDescent="0.2">
      <c r="A3205" s="443"/>
      <c r="B3205" s="443"/>
    </row>
    <row r="3206" spans="1:2" x14ac:dyDescent="0.2">
      <c r="A3206" s="443"/>
      <c r="B3206" s="443"/>
    </row>
    <row r="3207" spans="1:2" x14ac:dyDescent="0.2">
      <c r="A3207" s="443"/>
      <c r="B3207" s="443"/>
    </row>
    <row r="3208" spans="1:2" x14ac:dyDescent="0.2">
      <c r="A3208" s="443"/>
      <c r="B3208" s="443"/>
    </row>
    <row r="3209" spans="1:2" x14ac:dyDescent="0.2">
      <c r="A3209" s="443"/>
      <c r="B3209" s="443"/>
    </row>
    <row r="3210" spans="1:2" x14ac:dyDescent="0.2">
      <c r="A3210" s="443"/>
      <c r="B3210" s="443"/>
    </row>
    <row r="3211" spans="1:2" x14ac:dyDescent="0.2">
      <c r="A3211" s="443"/>
      <c r="B3211" s="443"/>
    </row>
    <row r="3212" spans="1:2" x14ac:dyDescent="0.2">
      <c r="A3212" s="443"/>
      <c r="B3212" s="443"/>
    </row>
    <row r="3213" spans="1:2" x14ac:dyDescent="0.2">
      <c r="A3213" s="443"/>
      <c r="B3213" s="443"/>
    </row>
    <row r="3214" spans="1:2" x14ac:dyDescent="0.2">
      <c r="A3214" s="443"/>
      <c r="B3214" s="443"/>
    </row>
    <row r="3215" spans="1:2" x14ac:dyDescent="0.2">
      <c r="A3215" s="443"/>
      <c r="B3215" s="443"/>
    </row>
    <row r="3216" spans="1:2" x14ac:dyDescent="0.2">
      <c r="A3216" s="443"/>
      <c r="B3216" s="443"/>
    </row>
    <row r="3217" spans="1:2" x14ac:dyDescent="0.2">
      <c r="A3217" s="443"/>
      <c r="B3217" s="443"/>
    </row>
    <row r="3218" spans="1:2" x14ac:dyDescent="0.2">
      <c r="A3218" s="443"/>
      <c r="B3218" s="443"/>
    </row>
    <row r="3219" spans="1:2" x14ac:dyDescent="0.2">
      <c r="A3219" s="443"/>
      <c r="B3219" s="443"/>
    </row>
    <row r="3220" spans="1:2" x14ac:dyDescent="0.2">
      <c r="A3220" s="443"/>
      <c r="B3220" s="443"/>
    </row>
    <row r="3221" spans="1:2" x14ac:dyDescent="0.2">
      <c r="A3221" s="443"/>
      <c r="B3221" s="443"/>
    </row>
    <row r="3222" spans="1:2" x14ac:dyDescent="0.2">
      <c r="A3222" s="443"/>
      <c r="B3222" s="443"/>
    </row>
    <row r="3223" spans="1:2" x14ac:dyDescent="0.2">
      <c r="A3223" s="443"/>
      <c r="B3223" s="443"/>
    </row>
    <row r="3224" spans="1:2" x14ac:dyDescent="0.2">
      <c r="A3224" s="443"/>
      <c r="B3224" s="443"/>
    </row>
    <row r="3225" spans="1:2" x14ac:dyDescent="0.2">
      <c r="A3225" s="443"/>
      <c r="B3225" s="443"/>
    </row>
    <row r="3226" spans="1:2" x14ac:dyDescent="0.2">
      <c r="A3226" s="443"/>
      <c r="B3226" s="443"/>
    </row>
    <row r="3227" spans="1:2" x14ac:dyDescent="0.2">
      <c r="A3227" s="443"/>
      <c r="B3227" s="443"/>
    </row>
    <row r="3228" spans="1:2" x14ac:dyDescent="0.2">
      <c r="A3228" s="443"/>
      <c r="B3228" s="443"/>
    </row>
    <row r="3229" spans="1:2" x14ac:dyDescent="0.2">
      <c r="A3229" s="443"/>
      <c r="B3229" s="443"/>
    </row>
    <row r="3230" spans="1:2" x14ac:dyDescent="0.2">
      <c r="A3230" s="443"/>
      <c r="B3230" s="443"/>
    </row>
    <row r="3231" spans="1:2" x14ac:dyDescent="0.2">
      <c r="A3231" s="443"/>
      <c r="B3231" s="443"/>
    </row>
    <row r="3232" spans="1:2" x14ac:dyDescent="0.2">
      <c r="A3232" s="443"/>
      <c r="B3232" s="443"/>
    </row>
    <row r="3233" spans="1:2" x14ac:dyDescent="0.2">
      <c r="A3233" s="443"/>
      <c r="B3233" s="443"/>
    </row>
    <row r="3234" spans="1:2" x14ac:dyDescent="0.2">
      <c r="A3234" s="443"/>
      <c r="B3234" s="443"/>
    </row>
    <row r="3235" spans="1:2" x14ac:dyDescent="0.2">
      <c r="A3235" s="443"/>
      <c r="B3235" s="443"/>
    </row>
    <row r="3236" spans="1:2" x14ac:dyDescent="0.2">
      <c r="A3236" s="443"/>
      <c r="B3236" s="443"/>
    </row>
    <row r="3237" spans="1:2" x14ac:dyDescent="0.2">
      <c r="A3237" s="443"/>
      <c r="B3237" s="443"/>
    </row>
    <row r="3238" spans="1:2" x14ac:dyDescent="0.2">
      <c r="A3238" s="443"/>
      <c r="B3238" s="443"/>
    </row>
    <row r="3239" spans="1:2" x14ac:dyDescent="0.2">
      <c r="A3239" s="443"/>
      <c r="B3239" s="443"/>
    </row>
    <row r="3240" spans="1:2" x14ac:dyDescent="0.2">
      <c r="A3240" s="443"/>
      <c r="B3240" s="443"/>
    </row>
    <row r="3241" spans="1:2" x14ac:dyDescent="0.2">
      <c r="A3241" s="443"/>
      <c r="B3241" s="443"/>
    </row>
    <row r="3242" spans="1:2" x14ac:dyDescent="0.2">
      <c r="A3242" s="443"/>
      <c r="B3242" s="443"/>
    </row>
    <row r="3243" spans="1:2" x14ac:dyDescent="0.2">
      <c r="A3243" s="443"/>
      <c r="B3243" s="443"/>
    </row>
    <row r="3244" spans="1:2" x14ac:dyDescent="0.2">
      <c r="A3244" s="443"/>
      <c r="B3244" s="443"/>
    </row>
    <row r="3245" spans="1:2" x14ac:dyDescent="0.2">
      <c r="A3245" s="443"/>
      <c r="B3245" s="443"/>
    </row>
    <row r="3246" spans="1:2" x14ac:dyDescent="0.2">
      <c r="A3246" s="443"/>
      <c r="B3246" s="443"/>
    </row>
    <row r="3247" spans="1:2" x14ac:dyDescent="0.2">
      <c r="A3247" s="443"/>
      <c r="B3247" s="443"/>
    </row>
    <row r="3248" spans="1:2" x14ac:dyDescent="0.2">
      <c r="A3248" s="443"/>
      <c r="B3248" s="443"/>
    </row>
    <row r="3249" spans="1:2" x14ac:dyDescent="0.2">
      <c r="A3249" s="443"/>
      <c r="B3249" s="443"/>
    </row>
    <row r="3250" spans="1:2" x14ac:dyDescent="0.2">
      <c r="A3250" s="443"/>
      <c r="B3250" s="443"/>
    </row>
    <row r="3251" spans="1:2" x14ac:dyDescent="0.2">
      <c r="A3251" s="443"/>
      <c r="B3251" s="443"/>
    </row>
    <row r="3252" spans="1:2" x14ac:dyDescent="0.2">
      <c r="A3252" s="443"/>
      <c r="B3252" s="443"/>
    </row>
    <row r="3253" spans="1:2" x14ac:dyDescent="0.2">
      <c r="A3253" s="443"/>
      <c r="B3253" s="443"/>
    </row>
    <row r="3254" spans="1:2" x14ac:dyDescent="0.2">
      <c r="A3254" s="443"/>
      <c r="B3254" s="443"/>
    </row>
    <row r="3255" spans="1:2" x14ac:dyDescent="0.2">
      <c r="A3255" s="443"/>
      <c r="B3255" s="443"/>
    </row>
    <row r="3256" spans="1:2" x14ac:dyDescent="0.2">
      <c r="A3256" s="443"/>
      <c r="B3256" s="443"/>
    </row>
    <row r="3257" spans="1:2" x14ac:dyDescent="0.2">
      <c r="A3257" s="443"/>
      <c r="B3257" s="443"/>
    </row>
    <row r="3258" spans="1:2" x14ac:dyDescent="0.2">
      <c r="A3258" s="443"/>
      <c r="B3258" s="443"/>
    </row>
    <row r="3259" spans="1:2" x14ac:dyDescent="0.2">
      <c r="A3259" s="443"/>
      <c r="B3259" s="443"/>
    </row>
    <row r="3260" spans="1:2" x14ac:dyDescent="0.2">
      <c r="A3260" s="443"/>
      <c r="B3260" s="443"/>
    </row>
    <row r="3261" spans="1:2" x14ac:dyDescent="0.2">
      <c r="A3261" s="443"/>
      <c r="B3261" s="443"/>
    </row>
    <row r="3262" spans="1:2" x14ac:dyDescent="0.2">
      <c r="A3262" s="443"/>
      <c r="B3262" s="443"/>
    </row>
    <row r="3263" spans="1:2" x14ac:dyDescent="0.2">
      <c r="A3263" s="443"/>
      <c r="B3263" s="443"/>
    </row>
    <row r="3264" spans="1:2" x14ac:dyDescent="0.2">
      <c r="A3264" s="443"/>
      <c r="B3264" s="443"/>
    </row>
    <row r="3265" spans="1:2" x14ac:dyDescent="0.2">
      <c r="A3265" s="443"/>
      <c r="B3265" s="443"/>
    </row>
    <row r="3266" spans="1:2" x14ac:dyDescent="0.2">
      <c r="A3266" s="443"/>
      <c r="B3266" s="443"/>
    </row>
    <row r="3267" spans="1:2" x14ac:dyDescent="0.2">
      <c r="A3267" s="443"/>
      <c r="B3267" s="443"/>
    </row>
    <row r="3268" spans="1:2" x14ac:dyDescent="0.2">
      <c r="A3268" s="443"/>
      <c r="B3268" s="443"/>
    </row>
    <row r="3269" spans="1:2" x14ac:dyDescent="0.2">
      <c r="A3269" s="443"/>
      <c r="B3269" s="443"/>
    </row>
    <row r="3270" spans="1:2" x14ac:dyDescent="0.2">
      <c r="A3270" s="443"/>
      <c r="B3270" s="443"/>
    </row>
    <row r="3271" spans="1:2" x14ac:dyDescent="0.2">
      <c r="A3271" s="443"/>
      <c r="B3271" s="443"/>
    </row>
    <row r="3272" spans="1:2" x14ac:dyDescent="0.2">
      <c r="A3272" s="443"/>
      <c r="B3272" s="443"/>
    </row>
    <row r="3273" spans="1:2" x14ac:dyDescent="0.2">
      <c r="A3273" s="443"/>
      <c r="B3273" s="443"/>
    </row>
    <row r="3274" spans="1:2" x14ac:dyDescent="0.2">
      <c r="A3274" s="443"/>
      <c r="B3274" s="443"/>
    </row>
    <row r="3275" spans="1:2" x14ac:dyDescent="0.2">
      <c r="A3275" s="443"/>
      <c r="B3275" s="443"/>
    </row>
    <row r="3276" spans="1:2" x14ac:dyDescent="0.2">
      <c r="A3276" s="443"/>
      <c r="B3276" s="443"/>
    </row>
    <row r="3277" spans="1:2" x14ac:dyDescent="0.2">
      <c r="A3277" s="443"/>
      <c r="B3277" s="443"/>
    </row>
  </sheetData>
  <mergeCells count="22">
    <mergeCell ref="I147:O147"/>
    <mergeCell ref="A93:G93"/>
    <mergeCell ref="I93:O93"/>
    <mergeCell ref="A111:G111"/>
    <mergeCell ref="I111:O111"/>
    <mergeCell ref="I129:O129"/>
    <mergeCell ref="A147:G147"/>
    <mergeCell ref="A129:G129"/>
    <mergeCell ref="V44:X44"/>
    <mergeCell ref="A57:G57"/>
    <mergeCell ref="I57:O57"/>
    <mergeCell ref="V23:X23"/>
    <mergeCell ref="A3:G3"/>
    <mergeCell ref="I3:O3"/>
    <mergeCell ref="A21:G21"/>
    <mergeCell ref="I21:O21"/>
    <mergeCell ref="S23:U23"/>
    <mergeCell ref="A75:G75"/>
    <mergeCell ref="I75:O75"/>
    <mergeCell ref="A39:G39"/>
    <mergeCell ref="I39:O39"/>
    <mergeCell ref="S44:U4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0"/>
  <sheetViews>
    <sheetView workbookViewId="0">
      <selection activeCell="X25" sqref="X25"/>
    </sheetView>
  </sheetViews>
  <sheetFormatPr defaultRowHeight="12.75" x14ac:dyDescent="0.2"/>
  <cols>
    <col min="1" max="1" width="9.7109375" style="16" customWidth="1"/>
    <col min="2" max="2" width="7.7109375" style="34" customWidth="1"/>
    <col min="3" max="3" width="8.28515625" style="16" customWidth="1"/>
    <col min="4" max="4" width="8.85546875" style="16" customWidth="1"/>
    <col min="5" max="5" width="8.42578125" style="16" customWidth="1"/>
    <col min="6" max="6" width="8.85546875" style="16" customWidth="1"/>
    <col min="7" max="7" width="8.5703125" style="16" customWidth="1"/>
    <col min="8" max="8" width="8.7109375" style="16" customWidth="1"/>
    <col min="9" max="9" width="8.140625" style="16" customWidth="1"/>
    <col min="10" max="11" width="8.7109375" style="136" customWidth="1"/>
    <col min="12" max="16" width="9.140625" style="136"/>
    <col min="17" max="32" width="9.140625" style="455"/>
    <col min="33" max="37" width="9.140625" style="456"/>
    <col min="38" max="257" width="9.140625" style="16"/>
    <col min="258" max="258" width="9.7109375" style="16" customWidth="1"/>
    <col min="259" max="268" width="7.7109375" style="16" customWidth="1"/>
    <col min="269" max="513" width="9.140625" style="16"/>
    <col min="514" max="514" width="9.7109375" style="16" customWidth="1"/>
    <col min="515" max="524" width="7.7109375" style="16" customWidth="1"/>
    <col min="525" max="769" width="9.140625" style="16"/>
    <col min="770" max="770" width="9.7109375" style="16" customWidth="1"/>
    <col min="771" max="780" width="7.7109375" style="16" customWidth="1"/>
    <col min="781" max="1025" width="9.140625" style="16"/>
    <col min="1026" max="1026" width="9.7109375" style="16" customWidth="1"/>
    <col min="1027" max="1036" width="7.7109375" style="16" customWidth="1"/>
    <col min="1037" max="1281" width="9.140625" style="16"/>
    <col min="1282" max="1282" width="9.7109375" style="16" customWidth="1"/>
    <col min="1283" max="1292" width="7.7109375" style="16" customWidth="1"/>
    <col min="1293" max="1537" width="9.140625" style="16"/>
    <col min="1538" max="1538" width="9.7109375" style="16" customWidth="1"/>
    <col min="1539" max="1548" width="7.7109375" style="16" customWidth="1"/>
    <col min="1549" max="1793" width="9.140625" style="16"/>
    <col min="1794" max="1794" width="9.7109375" style="16" customWidth="1"/>
    <col min="1795" max="1804" width="7.7109375" style="16" customWidth="1"/>
    <col min="1805" max="2049" width="9.140625" style="16"/>
    <col min="2050" max="2050" width="9.7109375" style="16" customWidth="1"/>
    <col min="2051" max="2060" width="7.7109375" style="16" customWidth="1"/>
    <col min="2061" max="2305" width="9.140625" style="16"/>
    <col min="2306" max="2306" width="9.7109375" style="16" customWidth="1"/>
    <col min="2307" max="2316" width="7.7109375" style="16" customWidth="1"/>
    <col min="2317" max="2561" width="9.140625" style="16"/>
    <col min="2562" max="2562" width="9.7109375" style="16" customWidth="1"/>
    <col min="2563" max="2572" width="7.7109375" style="16" customWidth="1"/>
    <col min="2573" max="2817" width="9.140625" style="16"/>
    <col min="2818" max="2818" width="9.7109375" style="16" customWidth="1"/>
    <col min="2819" max="2828" width="7.7109375" style="16" customWidth="1"/>
    <col min="2829" max="3073" width="9.140625" style="16"/>
    <col min="3074" max="3074" width="9.7109375" style="16" customWidth="1"/>
    <col min="3075" max="3084" width="7.7109375" style="16" customWidth="1"/>
    <col min="3085" max="3329" width="9.140625" style="16"/>
    <col min="3330" max="3330" width="9.7109375" style="16" customWidth="1"/>
    <col min="3331" max="3340" width="7.7109375" style="16" customWidth="1"/>
    <col min="3341" max="3585" width="9.140625" style="16"/>
    <col min="3586" max="3586" width="9.7109375" style="16" customWidth="1"/>
    <col min="3587" max="3596" width="7.7109375" style="16" customWidth="1"/>
    <col min="3597" max="3841" width="9.140625" style="16"/>
    <col min="3842" max="3842" width="9.7109375" style="16" customWidth="1"/>
    <col min="3843" max="3852" width="7.7109375" style="16" customWidth="1"/>
    <col min="3853" max="4097" width="9.140625" style="16"/>
    <col min="4098" max="4098" width="9.7109375" style="16" customWidth="1"/>
    <col min="4099" max="4108" width="7.7109375" style="16" customWidth="1"/>
    <col min="4109" max="4353" width="9.140625" style="16"/>
    <col min="4354" max="4354" width="9.7109375" style="16" customWidth="1"/>
    <col min="4355" max="4364" width="7.7109375" style="16" customWidth="1"/>
    <col min="4365" max="4609" width="9.140625" style="16"/>
    <col min="4610" max="4610" width="9.7109375" style="16" customWidth="1"/>
    <col min="4611" max="4620" width="7.7109375" style="16" customWidth="1"/>
    <col min="4621" max="4865" width="9.140625" style="16"/>
    <col min="4866" max="4866" width="9.7109375" style="16" customWidth="1"/>
    <col min="4867" max="4876" width="7.7109375" style="16" customWidth="1"/>
    <col min="4877" max="5121" width="9.140625" style="16"/>
    <col min="5122" max="5122" width="9.7109375" style="16" customWidth="1"/>
    <col min="5123" max="5132" width="7.7109375" style="16" customWidth="1"/>
    <col min="5133" max="5377" width="9.140625" style="16"/>
    <col min="5378" max="5378" width="9.7109375" style="16" customWidth="1"/>
    <col min="5379" max="5388" width="7.7109375" style="16" customWidth="1"/>
    <col min="5389" max="5633" width="9.140625" style="16"/>
    <col min="5634" max="5634" width="9.7109375" style="16" customWidth="1"/>
    <col min="5635" max="5644" width="7.7109375" style="16" customWidth="1"/>
    <col min="5645" max="5889" width="9.140625" style="16"/>
    <col min="5890" max="5890" width="9.7109375" style="16" customWidth="1"/>
    <col min="5891" max="5900" width="7.7109375" style="16" customWidth="1"/>
    <col min="5901" max="6145" width="9.140625" style="16"/>
    <col min="6146" max="6146" width="9.7109375" style="16" customWidth="1"/>
    <col min="6147" max="6156" width="7.7109375" style="16" customWidth="1"/>
    <col min="6157" max="6401" width="9.140625" style="16"/>
    <col min="6402" max="6402" width="9.7109375" style="16" customWidth="1"/>
    <col min="6403" max="6412" width="7.7109375" style="16" customWidth="1"/>
    <col min="6413" max="6657" width="9.140625" style="16"/>
    <col min="6658" max="6658" width="9.7109375" style="16" customWidth="1"/>
    <col min="6659" max="6668" width="7.7109375" style="16" customWidth="1"/>
    <col min="6669" max="6913" width="9.140625" style="16"/>
    <col min="6914" max="6914" width="9.7109375" style="16" customWidth="1"/>
    <col min="6915" max="6924" width="7.7109375" style="16" customWidth="1"/>
    <col min="6925" max="7169" width="9.140625" style="16"/>
    <col min="7170" max="7170" width="9.7109375" style="16" customWidth="1"/>
    <col min="7171" max="7180" width="7.7109375" style="16" customWidth="1"/>
    <col min="7181" max="7425" width="9.140625" style="16"/>
    <col min="7426" max="7426" width="9.7109375" style="16" customWidth="1"/>
    <col min="7427" max="7436" width="7.7109375" style="16" customWidth="1"/>
    <col min="7437" max="7681" width="9.140625" style="16"/>
    <col min="7682" max="7682" width="9.7109375" style="16" customWidth="1"/>
    <col min="7683" max="7692" width="7.7109375" style="16" customWidth="1"/>
    <col min="7693" max="7937" width="9.140625" style="16"/>
    <col min="7938" max="7938" width="9.7109375" style="16" customWidth="1"/>
    <col min="7939" max="7948" width="7.7109375" style="16" customWidth="1"/>
    <col min="7949" max="8193" width="9.140625" style="16"/>
    <col min="8194" max="8194" width="9.7109375" style="16" customWidth="1"/>
    <col min="8195" max="8204" width="7.7109375" style="16" customWidth="1"/>
    <col min="8205" max="8449" width="9.140625" style="16"/>
    <col min="8450" max="8450" width="9.7109375" style="16" customWidth="1"/>
    <col min="8451" max="8460" width="7.7109375" style="16" customWidth="1"/>
    <col min="8461" max="8705" width="9.140625" style="16"/>
    <col min="8706" max="8706" width="9.7109375" style="16" customWidth="1"/>
    <col min="8707" max="8716" width="7.7109375" style="16" customWidth="1"/>
    <col min="8717" max="8961" width="9.140625" style="16"/>
    <col min="8962" max="8962" width="9.7109375" style="16" customWidth="1"/>
    <col min="8963" max="8972" width="7.7109375" style="16" customWidth="1"/>
    <col min="8973" max="9217" width="9.140625" style="16"/>
    <col min="9218" max="9218" width="9.7109375" style="16" customWidth="1"/>
    <col min="9219" max="9228" width="7.7109375" style="16" customWidth="1"/>
    <col min="9229" max="9473" width="9.140625" style="16"/>
    <col min="9474" max="9474" width="9.7109375" style="16" customWidth="1"/>
    <col min="9475" max="9484" width="7.7109375" style="16" customWidth="1"/>
    <col min="9485" max="9729" width="9.140625" style="16"/>
    <col min="9730" max="9730" width="9.7109375" style="16" customWidth="1"/>
    <col min="9731" max="9740" width="7.7109375" style="16" customWidth="1"/>
    <col min="9741" max="9985" width="9.140625" style="16"/>
    <col min="9986" max="9986" width="9.7109375" style="16" customWidth="1"/>
    <col min="9987" max="9996" width="7.7109375" style="16" customWidth="1"/>
    <col min="9997" max="10241" width="9.140625" style="16"/>
    <col min="10242" max="10242" width="9.7109375" style="16" customWidth="1"/>
    <col min="10243" max="10252" width="7.7109375" style="16" customWidth="1"/>
    <col min="10253" max="10497" width="9.140625" style="16"/>
    <col min="10498" max="10498" width="9.7109375" style="16" customWidth="1"/>
    <col min="10499" max="10508" width="7.7109375" style="16" customWidth="1"/>
    <col min="10509" max="10753" width="9.140625" style="16"/>
    <col min="10754" max="10754" width="9.7109375" style="16" customWidth="1"/>
    <col min="10755" max="10764" width="7.7109375" style="16" customWidth="1"/>
    <col min="10765" max="11009" width="9.140625" style="16"/>
    <col min="11010" max="11010" width="9.7109375" style="16" customWidth="1"/>
    <col min="11011" max="11020" width="7.7109375" style="16" customWidth="1"/>
    <col min="11021" max="11265" width="9.140625" style="16"/>
    <col min="11266" max="11266" width="9.7109375" style="16" customWidth="1"/>
    <col min="11267" max="11276" width="7.7109375" style="16" customWidth="1"/>
    <col min="11277" max="11521" width="9.140625" style="16"/>
    <col min="11522" max="11522" width="9.7109375" style="16" customWidth="1"/>
    <col min="11523" max="11532" width="7.7109375" style="16" customWidth="1"/>
    <col min="11533" max="11777" width="9.140625" style="16"/>
    <col min="11778" max="11778" width="9.7109375" style="16" customWidth="1"/>
    <col min="11779" max="11788" width="7.7109375" style="16" customWidth="1"/>
    <col min="11789" max="12033" width="9.140625" style="16"/>
    <col min="12034" max="12034" width="9.7109375" style="16" customWidth="1"/>
    <col min="12035" max="12044" width="7.7109375" style="16" customWidth="1"/>
    <col min="12045" max="12289" width="9.140625" style="16"/>
    <col min="12290" max="12290" width="9.7109375" style="16" customWidth="1"/>
    <col min="12291" max="12300" width="7.7109375" style="16" customWidth="1"/>
    <col min="12301" max="12545" width="9.140625" style="16"/>
    <col min="12546" max="12546" width="9.7109375" style="16" customWidth="1"/>
    <col min="12547" max="12556" width="7.7109375" style="16" customWidth="1"/>
    <col min="12557" max="12801" width="9.140625" style="16"/>
    <col min="12802" max="12802" width="9.7109375" style="16" customWidth="1"/>
    <col min="12803" max="12812" width="7.7109375" style="16" customWidth="1"/>
    <col min="12813" max="13057" width="9.140625" style="16"/>
    <col min="13058" max="13058" width="9.7109375" style="16" customWidth="1"/>
    <col min="13059" max="13068" width="7.7109375" style="16" customWidth="1"/>
    <col min="13069" max="13313" width="9.140625" style="16"/>
    <col min="13314" max="13314" width="9.7109375" style="16" customWidth="1"/>
    <col min="13315" max="13324" width="7.7109375" style="16" customWidth="1"/>
    <col min="13325" max="13569" width="9.140625" style="16"/>
    <col min="13570" max="13570" width="9.7109375" style="16" customWidth="1"/>
    <col min="13571" max="13580" width="7.7109375" style="16" customWidth="1"/>
    <col min="13581" max="13825" width="9.140625" style="16"/>
    <col min="13826" max="13826" width="9.7109375" style="16" customWidth="1"/>
    <col min="13827" max="13836" width="7.7109375" style="16" customWidth="1"/>
    <col min="13837" max="14081" width="9.140625" style="16"/>
    <col min="14082" max="14082" width="9.7109375" style="16" customWidth="1"/>
    <col min="14083" max="14092" width="7.7109375" style="16" customWidth="1"/>
    <col min="14093" max="14337" width="9.140625" style="16"/>
    <col min="14338" max="14338" width="9.7109375" style="16" customWidth="1"/>
    <col min="14339" max="14348" width="7.7109375" style="16" customWidth="1"/>
    <col min="14349" max="14593" width="9.140625" style="16"/>
    <col min="14594" max="14594" width="9.7109375" style="16" customWidth="1"/>
    <col min="14595" max="14604" width="7.7109375" style="16" customWidth="1"/>
    <col min="14605" max="14849" width="9.140625" style="16"/>
    <col min="14850" max="14850" width="9.7109375" style="16" customWidth="1"/>
    <col min="14851" max="14860" width="7.7109375" style="16" customWidth="1"/>
    <col min="14861" max="15105" width="9.140625" style="16"/>
    <col min="15106" max="15106" width="9.7109375" style="16" customWidth="1"/>
    <col min="15107" max="15116" width="7.7109375" style="16" customWidth="1"/>
    <col min="15117" max="15361" width="9.140625" style="16"/>
    <col min="15362" max="15362" width="9.7109375" style="16" customWidth="1"/>
    <col min="15363" max="15372" width="7.7109375" style="16" customWidth="1"/>
    <col min="15373" max="15617" width="9.140625" style="16"/>
    <col min="15618" max="15618" width="9.7109375" style="16" customWidth="1"/>
    <col min="15619" max="15628" width="7.7109375" style="16" customWidth="1"/>
    <col min="15629" max="15873" width="9.140625" style="16"/>
    <col min="15874" max="15874" width="9.7109375" style="16" customWidth="1"/>
    <col min="15875" max="15884" width="7.7109375" style="16" customWidth="1"/>
    <col min="15885" max="16129" width="9.140625" style="16"/>
    <col min="16130" max="16130" width="9.7109375" style="16" customWidth="1"/>
    <col min="16131" max="16140" width="7.7109375" style="16" customWidth="1"/>
    <col min="16141" max="16384" width="9.140625" style="16"/>
  </cols>
  <sheetData>
    <row r="1" spans="1:40" x14ac:dyDescent="0.2">
      <c r="A1" s="453" t="s">
        <v>594</v>
      </c>
      <c r="B1" s="454"/>
    </row>
    <row r="2" spans="1:40" ht="6.75" customHeight="1" thickBot="1" x14ac:dyDescent="0.25">
      <c r="B2" s="454"/>
    </row>
    <row r="3" spans="1:40" ht="14.25" thickTop="1" thickBot="1" x14ac:dyDescent="0.25">
      <c r="A3" s="457"/>
      <c r="B3" s="458" t="s">
        <v>25</v>
      </c>
      <c r="C3" s="459" t="s">
        <v>5</v>
      </c>
      <c r="D3" s="459" t="s">
        <v>6</v>
      </c>
      <c r="E3" s="459" t="s">
        <v>7</v>
      </c>
      <c r="F3" s="460" t="s">
        <v>8</v>
      </c>
      <c r="G3" s="460" t="s">
        <v>9</v>
      </c>
      <c r="H3" s="460" t="s">
        <v>10</v>
      </c>
      <c r="I3" s="460" t="s">
        <v>11</v>
      </c>
      <c r="J3" s="460" t="s">
        <v>12</v>
      </c>
      <c r="K3" s="460" t="s">
        <v>13</v>
      </c>
      <c r="L3" s="460" t="s">
        <v>14</v>
      </c>
      <c r="M3" s="460" t="s">
        <v>15</v>
      </c>
      <c r="N3" s="460" t="s">
        <v>16</v>
      </c>
      <c r="O3" s="460" t="s">
        <v>17</v>
      </c>
      <c r="P3" s="460" t="s">
        <v>35</v>
      </c>
      <c r="Q3" s="460" t="s">
        <v>572</v>
      </c>
      <c r="R3" s="460" t="s">
        <v>574</v>
      </c>
      <c r="S3" s="461" t="s">
        <v>584</v>
      </c>
      <c r="V3" s="462"/>
      <c r="W3" s="462"/>
      <c r="X3" s="462"/>
      <c r="Y3" s="462"/>
      <c r="Z3" s="462"/>
      <c r="AA3" s="462"/>
      <c r="AB3" s="462"/>
      <c r="AG3" s="455"/>
      <c r="AH3" s="455"/>
      <c r="AI3" s="455"/>
    </row>
    <row r="4" spans="1:40" ht="13.5" thickTop="1" x14ac:dyDescent="0.2">
      <c r="A4" s="463">
        <v>18</v>
      </c>
      <c r="B4" s="464">
        <v>0.43103322113273818</v>
      </c>
      <c r="C4" s="465">
        <f>+'vš_věk x dfst'!J6</f>
        <v>0.21968901298767834</v>
      </c>
      <c r="D4" s="465">
        <v>9.2700000000000005E-2</v>
      </c>
      <c r="E4" s="465">
        <v>1.8518518518518519E-3</v>
      </c>
      <c r="F4" s="466">
        <v>3.35651449005112E-3</v>
      </c>
      <c r="G4" s="466">
        <v>3.8465602874352745E-3</v>
      </c>
      <c r="H4" s="466">
        <v>3.3312468835867133E-3</v>
      </c>
      <c r="I4" s="466">
        <v>5.0254893647822809E-3</v>
      </c>
      <c r="J4" s="466">
        <v>5.5919861608400047E-3</v>
      </c>
      <c r="K4" s="466">
        <v>5.4916662444906023E-3</v>
      </c>
      <c r="L4" s="467">
        <v>5.6390416612795754E-3</v>
      </c>
      <c r="M4" s="467">
        <v>5.137099908062972E-3</v>
      </c>
      <c r="N4" s="467">
        <v>4.509268517806325E-3</v>
      </c>
      <c r="O4" s="467">
        <f>+'vš_věk x dfst'!J114</f>
        <v>4.7778874629812486E-3</v>
      </c>
      <c r="P4" s="467">
        <f>+'vš_věk x dfst'!B132</f>
        <v>3.4830000000000139E-3</v>
      </c>
      <c r="Q4" s="467">
        <f>+'vš_věk x dfst'!J132</f>
        <v>4.6310000000000517E-3</v>
      </c>
      <c r="R4" s="467">
        <f>+'vš_věk x dfst'!B150</f>
        <v>5.0000000000000001E-3</v>
      </c>
      <c r="S4" s="430">
        <f>+'vš_věk x dfst'!J150</f>
        <v>5.5343713589662115E-3</v>
      </c>
      <c r="V4" s="468"/>
      <c r="W4" s="468"/>
      <c r="X4" s="468"/>
      <c r="Y4" s="468"/>
      <c r="Z4" s="468"/>
      <c r="AA4" s="468"/>
      <c r="AB4" s="468"/>
      <c r="AC4" s="468"/>
      <c r="AD4" s="468"/>
      <c r="AG4" s="455"/>
      <c r="AH4" s="455"/>
      <c r="AI4" s="455"/>
    </row>
    <row r="5" spans="1:40" x14ac:dyDescent="0.2">
      <c r="A5" s="469">
        <v>19</v>
      </c>
      <c r="B5" s="470">
        <v>0.27694643641153227</v>
      </c>
      <c r="C5" s="471">
        <f>+'vš_věk x dfst'!J7</f>
        <v>0.26075261930988547</v>
      </c>
      <c r="D5" s="471">
        <v>0.4536</v>
      </c>
      <c r="E5" s="471">
        <v>0.44995863344364417</v>
      </c>
      <c r="F5" s="472">
        <v>0.45650790865015495</v>
      </c>
      <c r="G5" s="472">
        <v>0.46011835570115189</v>
      </c>
      <c r="H5" s="472">
        <v>0.47048027244082796</v>
      </c>
      <c r="I5" s="472">
        <v>0.47274757773480724</v>
      </c>
      <c r="J5" s="472">
        <v>0.47214064448646254</v>
      </c>
      <c r="K5" s="472">
        <v>0.47289123055879223</v>
      </c>
      <c r="L5" s="377">
        <v>0.46197376403544538</v>
      </c>
      <c r="M5" s="377">
        <v>0.46549518041456966</v>
      </c>
      <c r="N5" s="377">
        <v>0.43532228290131547</v>
      </c>
      <c r="O5" s="377">
        <f>+'vš_věk x dfst'!J115</f>
        <v>0.43363277393879607</v>
      </c>
      <c r="P5" s="377">
        <f>+'vš_věk x dfst'!B133</f>
        <v>0.41340900000000003</v>
      </c>
      <c r="Q5" s="377">
        <f>+'vš_věk x dfst'!J133</f>
        <v>0.39259300000000003</v>
      </c>
      <c r="R5" s="377">
        <f>+'vš_věk x dfst'!B151</f>
        <v>0.40089999999999998</v>
      </c>
      <c r="S5" s="432">
        <f>+'vš_věk x dfst'!J151</f>
        <v>0.42549782861984958</v>
      </c>
      <c r="V5" s="468"/>
      <c r="W5" s="468"/>
      <c r="X5" s="468"/>
      <c r="Y5" s="468"/>
      <c r="Z5" s="468"/>
      <c r="AA5" s="468"/>
      <c r="AB5" s="468"/>
      <c r="AC5" s="468"/>
      <c r="AD5" s="468"/>
      <c r="AG5" s="455"/>
      <c r="AH5" s="455"/>
      <c r="AI5" s="455"/>
    </row>
    <row r="6" spans="1:40" x14ac:dyDescent="0.2">
      <c r="A6" s="469">
        <v>20</v>
      </c>
      <c r="B6" s="470">
        <v>0.12026196399824382</v>
      </c>
      <c r="C6" s="471">
        <f>+'vš_věk x dfst'!J8</f>
        <v>0.17201629223557138</v>
      </c>
      <c r="D6" s="471">
        <v>0.15870000000000001</v>
      </c>
      <c r="E6" s="471">
        <v>0.23582587113101031</v>
      </c>
      <c r="F6" s="472">
        <v>0.21314963911984702</v>
      </c>
      <c r="G6" s="472">
        <v>0.22379794991017646</v>
      </c>
      <c r="H6" s="472">
        <v>0.22869964671808529</v>
      </c>
      <c r="I6" s="472">
        <v>0.22362393621971521</v>
      </c>
      <c r="J6" s="472">
        <v>0.22283461399203441</v>
      </c>
      <c r="K6" s="472">
        <v>0.22361821774152693</v>
      </c>
      <c r="L6" s="377">
        <v>0.23297098926891366</v>
      </c>
      <c r="M6" s="377">
        <v>0.22762470736538809</v>
      </c>
      <c r="N6" s="377">
        <v>0.25153834320436902</v>
      </c>
      <c r="O6" s="377">
        <f>+'vš_věk x dfst'!J116</f>
        <v>0.24906219151036549</v>
      </c>
      <c r="P6" s="377">
        <f>+'vš_věk x dfst'!B134</f>
        <v>0.258913</v>
      </c>
      <c r="Q6" s="377">
        <f>+'vš_věk x dfst'!J134</f>
        <v>0.25536599999999998</v>
      </c>
      <c r="R6" s="377">
        <f>+'vš_věk x dfst'!B152</f>
        <v>0.2422</v>
      </c>
      <c r="S6" s="432">
        <f>+'vš_věk x dfst'!J152</f>
        <v>0.24173816333015571</v>
      </c>
      <c r="V6" s="468"/>
      <c r="W6" s="468"/>
      <c r="X6" s="468"/>
      <c r="Y6" s="468"/>
      <c r="Z6" s="468"/>
      <c r="AA6" s="468"/>
      <c r="AB6" s="468"/>
      <c r="AC6" s="468"/>
      <c r="AD6" s="468"/>
      <c r="AG6" s="455"/>
      <c r="AH6" s="455"/>
      <c r="AI6" s="455"/>
    </row>
    <row r="7" spans="1:40" x14ac:dyDescent="0.2">
      <c r="A7" s="469">
        <v>21</v>
      </c>
      <c r="B7" s="470">
        <v>6.192375237816479E-2</v>
      </c>
      <c r="C7" s="471">
        <f>+'vš_věk x dfst'!J9</f>
        <v>0.1189896764607936</v>
      </c>
      <c r="D7" s="471">
        <v>9.1200000000000003E-2</v>
      </c>
      <c r="E7" s="471">
        <v>9.8853903056258519E-2</v>
      </c>
      <c r="F7" s="472">
        <v>0.10395322817717099</v>
      </c>
      <c r="G7" s="472">
        <v>0.10075029060551621</v>
      </c>
      <c r="H7" s="472">
        <v>9.8473355329464565E-2</v>
      </c>
      <c r="I7" s="472">
        <v>9.623915538689029E-2</v>
      </c>
      <c r="J7" s="472">
        <v>9.7024982902200574E-2</v>
      </c>
      <c r="K7" s="472">
        <v>9.7613860884543296E-2</v>
      </c>
      <c r="L7" s="377">
        <v>9.7226228008234786E-2</v>
      </c>
      <c r="M7" s="377">
        <v>0.10252400314671065</v>
      </c>
      <c r="N7" s="377">
        <v>0.10566494885008851</v>
      </c>
      <c r="O7" s="377">
        <f>+'vš_věk x dfst'!J117</f>
        <v>0.11353405725567633</v>
      </c>
      <c r="P7" s="377">
        <f>+'vš_věk x dfst'!B135</f>
        <v>0.11442099999999999</v>
      </c>
      <c r="Q7" s="377">
        <f>+'vš_věk x dfst'!J135</f>
        <v>0.121367</v>
      </c>
      <c r="R7" s="377">
        <f>+'vš_věk x dfst'!B153</f>
        <v>0.1197</v>
      </c>
      <c r="S7" s="432">
        <f>+'vš_věk x dfst'!J153</f>
        <v>0.11107139074250609</v>
      </c>
      <c r="V7" s="468"/>
      <c r="W7" s="468"/>
      <c r="X7" s="468"/>
      <c r="Y7" s="468"/>
      <c r="Z7" s="468"/>
      <c r="AA7" s="468"/>
      <c r="AB7" s="468"/>
      <c r="AC7" s="468"/>
      <c r="AD7" s="468"/>
      <c r="AG7" s="455"/>
      <c r="AH7" s="455"/>
      <c r="AI7" s="455"/>
    </row>
    <row r="8" spans="1:40" x14ac:dyDescent="0.2">
      <c r="A8" s="469">
        <v>22</v>
      </c>
      <c r="B8" s="470">
        <v>3.7684765110493193E-2</v>
      </c>
      <c r="C8" s="471">
        <f>+'vš_věk x dfst'!J10</f>
        <v>7.4275687168583654E-2</v>
      </c>
      <c r="D8" s="471">
        <v>6.54E-2</v>
      </c>
      <c r="E8" s="471">
        <v>6.481166050223866E-2</v>
      </c>
      <c r="F8" s="472">
        <v>6.0757299870565801E-2</v>
      </c>
      <c r="G8" s="472">
        <v>6.8931628447638171E-2</v>
      </c>
      <c r="H8" s="472">
        <v>6.5829257683616416E-2</v>
      </c>
      <c r="I8" s="472">
        <v>6.7358102309036577E-2</v>
      </c>
      <c r="J8" s="472">
        <v>6.7224524278875167E-2</v>
      </c>
      <c r="K8" s="472">
        <v>6.9294290490906324E-2</v>
      </c>
      <c r="L8" s="377">
        <v>6.9548180489114764E-2</v>
      </c>
      <c r="M8" s="377">
        <v>7.1246457581013584E-2</v>
      </c>
      <c r="N8" s="377">
        <v>7.6792169833089799E-2</v>
      </c>
      <c r="O8" s="377">
        <f>+'vš_věk x dfst'!J118</f>
        <v>7.5320829220138275E-2</v>
      </c>
      <c r="P8" s="377">
        <f>+'vš_věk x dfst'!B136</f>
        <v>8.0181000000000002E-2</v>
      </c>
      <c r="Q8" s="377">
        <f>+'vš_věk x dfst'!J136</f>
        <v>8.1558000000000005E-2</v>
      </c>
      <c r="R8" s="377">
        <f>+'vš_věk x dfst'!B154</f>
        <v>8.5099999999999995E-2</v>
      </c>
      <c r="S8" s="432">
        <f>+'vš_věk x dfst'!J154</f>
        <v>7.745471877979028E-2</v>
      </c>
      <c r="V8" s="468"/>
      <c r="W8" s="468"/>
      <c r="X8" s="468"/>
      <c r="Y8" s="468"/>
      <c r="Z8" s="468"/>
      <c r="AA8" s="468"/>
      <c r="AB8" s="468"/>
      <c r="AC8" s="468"/>
      <c r="AD8" s="468"/>
      <c r="AG8" s="455"/>
      <c r="AH8" s="455"/>
      <c r="AI8" s="455"/>
    </row>
    <row r="9" spans="1:40" x14ac:dyDescent="0.2">
      <c r="A9" s="469">
        <v>23</v>
      </c>
      <c r="B9" s="470">
        <v>2.5025611005414897E-2</v>
      </c>
      <c r="C9" s="471">
        <f>+'vš_věk x dfst'!J11</f>
        <v>4.8838281630248226E-2</v>
      </c>
      <c r="D9" s="471">
        <v>4.41E-2</v>
      </c>
      <c r="E9" s="471">
        <v>4.8800369865680357E-2</v>
      </c>
      <c r="F9" s="472">
        <v>4.7715156966412903E-2</v>
      </c>
      <c r="G9" s="472">
        <v>4.1530170136320405E-2</v>
      </c>
      <c r="H9" s="472">
        <v>4.3391082018693169E-2</v>
      </c>
      <c r="I9" s="472">
        <v>4.2571892417301749E-2</v>
      </c>
      <c r="J9" s="472">
        <v>4.2563463008408096E-2</v>
      </c>
      <c r="K9" s="472">
        <v>4.2879578499417398E-2</v>
      </c>
      <c r="L9" s="377">
        <v>4.4764244298799591E-2</v>
      </c>
      <c r="M9" s="377">
        <v>4.4916451041163145E-2</v>
      </c>
      <c r="N9" s="377">
        <v>4.5631105299592356E-2</v>
      </c>
      <c r="O9" s="377">
        <f>+'vš_věk x dfst'!J119</f>
        <v>4.6495557749259675E-2</v>
      </c>
      <c r="P9" s="377">
        <f>+'vš_věk x dfst'!B137</f>
        <v>4.7744000000000002E-2</v>
      </c>
      <c r="Q9" s="377">
        <f>+'vš_věk x dfst'!J137</f>
        <v>5.5384000000000003E-2</v>
      </c>
      <c r="R9" s="377">
        <f>+'vš_věk x dfst'!B155</f>
        <v>5.2999999999999999E-2</v>
      </c>
      <c r="S9" s="432">
        <f>+'vš_věk x dfst'!J155</f>
        <v>5.0325707022561172E-2</v>
      </c>
      <c r="V9" s="468"/>
      <c r="W9" s="468"/>
      <c r="X9" s="468"/>
      <c r="Y9" s="468"/>
      <c r="Z9" s="468"/>
      <c r="AA9" s="468"/>
      <c r="AB9" s="468"/>
      <c r="AC9" s="468"/>
      <c r="AD9" s="468"/>
      <c r="AG9" s="455"/>
      <c r="AH9" s="455"/>
      <c r="AI9" s="455"/>
    </row>
    <row r="10" spans="1:40" x14ac:dyDescent="0.2">
      <c r="A10" s="469">
        <v>24</v>
      </c>
      <c r="B10" s="470">
        <v>1.4945851017122787E-2</v>
      </c>
      <c r="C10" s="471">
        <f>+'vš_věk x dfst'!J12</f>
        <v>3.1764736019673646E-2</v>
      </c>
      <c r="D10" s="471">
        <v>2.8899999999999999E-2</v>
      </c>
      <c r="E10" s="471">
        <v>3.2241580689118164E-2</v>
      </c>
      <c r="F10" s="472">
        <v>3.7470109470635997E-2</v>
      </c>
      <c r="G10" s="472">
        <v>2.8976011835570116E-2</v>
      </c>
      <c r="H10" s="472">
        <v>2.406136284068365E-2</v>
      </c>
      <c r="I10" s="472">
        <v>2.7567807914628727E-2</v>
      </c>
      <c r="J10" s="472">
        <v>2.5536066299231604E-2</v>
      </c>
      <c r="K10" s="472">
        <v>2.7397537869192967E-2</v>
      </c>
      <c r="L10" s="377">
        <v>2.8036081910312385E-2</v>
      </c>
      <c r="M10" s="377">
        <v>2.8055010568019182E-2</v>
      </c>
      <c r="N10" s="377">
        <v>2.850742250596109E-2</v>
      </c>
      <c r="O10" s="377">
        <f>+'vš_věk x dfst'!J120</f>
        <v>2.8983218163869725E-2</v>
      </c>
      <c r="P10" s="377">
        <f>+'vš_věk x dfst'!B138</f>
        <v>3.0522000000000001E-2</v>
      </c>
      <c r="Q10" s="377">
        <f>+'vš_věk x dfst'!J138</f>
        <v>3.2780999999999998E-2</v>
      </c>
      <c r="R10" s="377">
        <f>+'vš_věk x dfst'!B156</f>
        <v>3.5499999999999997E-2</v>
      </c>
      <c r="S10" s="432">
        <f>+'vš_věk x dfst'!J156</f>
        <v>3.2451541150301876E-2</v>
      </c>
      <c r="V10" s="468"/>
      <c r="W10" s="468"/>
      <c r="X10" s="468"/>
      <c r="Y10" s="468"/>
      <c r="Z10" s="468"/>
      <c r="AA10" s="468"/>
      <c r="AB10" s="468"/>
      <c r="AC10" s="468"/>
      <c r="AD10" s="468"/>
      <c r="AG10" s="455"/>
      <c r="AH10" s="455"/>
      <c r="AI10" s="455"/>
      <c r="AJ10" s="473"/>
      <c r="AK10" s="473"/>
      <c r="AL10" s="44"/>
      <c r="AM10" s="44"/>
      <c r="AN10" s="44"/>
    </row>
    <row r="11" spans="1:40" x14ac:dyDescent="0.2">
      <c r="A11" s="469">
        <v>25</v>
      </c>
      <c r="B11" s="470">
        <v>9.3297234011415191E-3</v>
      </c>
      <c r="C11" s="471">
        <f>+'vš_věk x dfst'!J13</f>
        <v>1.9648026231523938E-2</v>
      </c>
      <c r="D11" s="471">
        <v>1.7100000000000001E-2</v>
      </c>
      <c r="E11" s="471">
        <v>1.9685614171695544E-2</v>
      </c>
      <c r="F11" s="472">
        <v>2.1652809161310099E-2</v>
      </c>
      <c r="G11" s="472">
        <v>1.84296734650745E-2</v>
      </c>
      <c r="H11" s="472">
        <v>1.4757211512958975E-2</v>
      </c>
      <c r="I11" s="472">
        <v>1.3535731643004124E-2</v>
      </c>
      <c r="J11" s="472">
        <v>1.4915315605262098E-2</v>
      </c>
      <c r="K11" s="472">
        <v>1.380009119002989E-2</v>
      </c>
      <c r="L11" s="377">
        <v>1.5037444430078867E-2</v>
      </c>
      <c r="M11" s="377">
        <v>1.5108002312642763E-2</v>
      </c>
      <c r="N11" s="377">
        <v>1.5143065918006314E-2</v>
      </c>
      <c r="O11" s="377">
        <f>+'vš_věk x dfst'!J121</f>
        <v>1.542941757156961E-2</v>
      </c>
      <c r="P11" s="377">
        <f>+'vš_věk x dfst'!B139</f>
        <v>1.6556000000000001E-2</v>
      </c>
      <c r="Q11" s="377">
        <f>+'vš_věk x dfst'!J139</f>
        <v>1.7742000000000001E-2</v>
      </c>
      <c r="R11" s="377">
        <f>+'vš_věk x dfst'!B157</f>
        <v>1.84E-2</v>
      </c>
      <c r="S11" s="432">
        <f>+'vš_věk x dfst'!J157</f>
        <v>1.9145217667619955E-2</v>
      </c>
      <c r="V11" s="468"/>
      <c r="W11" s="468"/>
      <c r="X11" s="468"/>
      <c r="Y11" s="468"/>
      <c r="Z11" s="468"/>
      <c r="AA11" s="468"/>
      <c r="AB11" s="468"/>
      <c r="AC11" s="468"/>
      <c r="AD11" s="474"/>
      <c r="AG11" s="455"/>
      <c r="AH11" s="455"/>
      <c r="AI11" s="455"/>
      <c r="AJ11" s="473"/>
      <c r="AK11" s="473"/>
      <c r="AL11" s="44"/>
      <c r="AM11" s="44"/>
      <c r="AN11" s="44"/>
    </row>
    <row r="12" spans="1:40" x14ac:dyDescent="0.2">
      <c r="A12" s="469">
        <v>26</v>
      </c>
      <c r="B12" s="470">
        <v>5.0307332064978777E-3</v>
      </c>
      <c r="C12" s="471">
        <f>+'vš_věk x dfst'!J14</f>
        <v>1.2910828188641546E-2</v>
      </c>
      <c r="D12" s="471">
        <v>1.316E-2</v>
      </c>
      <c r="E12" s="471">
        <v>1.208146778275258E-2</v>
      </c>
      <c r="F12" s="472">
        <v>1.2910514884935198E-2</v>
      </c>
      <c r="G12" s="472">
        <v>1.0504068477227095E-2</v>
      </c>
      <c r="H12" s="472">
        <v>9.1662334631175801E-3</v>
      </c>
      <c r="I12" s="472">
        <v>7.9311735448312944E-3</v>
      </c>
      <c r="J12" s="472">
        <v>7.6437220903568413E-3</v>
      </c>
      <c r="K12" s="472">
        <v>7.6194336085921273E-3</v>
      </c>
      <c r="L12" s="377">
        <v>7.0015614277615891E-3</v>
      </c>
      <c r="M12" s="377">
        <v>6.7578454510127291E-3</v>
      </c>
      <c r="N12" s="377">
        <v>6.8360126144142788E-3</v>
      </c>
      <c r="O12" s="377">
        <f>+'vš_věk x dfst'!J122</f>
        <v>6.2586377097729583E-3</v>
      </c>
      <c r="P12" s="377">
        <f>+'vš_věk x dfst'!B140</f>
        <v>6.4099999999999999E-3</v>
      </c>
      <c r="Q12" s="377">
        <f>+'vš_věk x dfst'!J140</f>
        <v>6.8690000000000001E-3</v>
      </c>
      <c r="R12" s="377">
        <f>+'vš_věk x dfst'!B158</f>
        <v>7.1000000000000004E-3</v>
      </c>
      <c r="S12" s="432">
        <f>+'vš_věk x dfst'!J158</f>
        <v>6.580341065565088E-3</v>
      </c>
      <c r="AG12" s="455"/>
      <c r="AH12" s="455"/>
      <c r="AI12" s="455"/>
      <c r="AJ12" s="473"/>
      <c r="AK12" s="473"/>
      <c r="AL12" s="44"/>
      <c r="AM12" s="44"/>
      <c r="AN12" s="44"/>
    </row>
    <row r="13" spans="1:40" x14ac:dyDescent="0.2">
      <c r="A13" s="469">
        <v>27</v>
      </c>
      <c r="B13" s="470">
        <v>3.8233572369383872E-3</v>
      </c>
      <c r="C13" s="471">
        <f>+'vš_věk x dfst'!J15</f>
        <v>8.9914696313753619E-3</v>
      </c>
      <c r="D13" s="471">
        <v>7.6E-3</v>
      </c>
      <c r="E13" s="471">
        <v>8.5409772240607352E-3</v>
      </c>
      <c r="F13" s="472">
        <v>8.8519842923897099E-3</v>
      </c>
      <c r="G13" s="472">
        <v>7.1119095424284047E-3</v>
      </c>
      <c r="H13" s="472">
        <v>6.9595476294040896E-3</v>
      </c>
      <c r="I13" s="472">
        <v>6.9281437744940898E-3</v>
      </c>
      <c r="J13" s="472">
        <v>6.2155529629480634E-3</v>
      </c>
      <c r="K13" s="472">
        <v>5.7449718830741171E-3</v>
      </c>
      <c r="L13" s="377">
        <v>5.3804612676406531E-3</v>
      </c>
      <c r="M13" s="377">
        <v>4.9191048935141746E-3</v>
      </c>
      <c r="N13" s="377">
        <v>4.3458195523421294E-3</v>
      </c>
      <c r="O13" s="377">
        <f>+'vš_věk x dfst'!J123</f>
        <v>4.086870681145118E-3</v>
      </c>
      <c r="P13" s="377">
        <f>+'vš_věk x dfst'!B141</f>
        <v>4.4539999999999996E-3</v>
      </c>
      <c r="Q13" s="377">
        <f>+'vš_věk x dfst'!J141</f>
        <v>4.5069999999999997E-3</v>
      </c>
      <c r="R13" s="377">
        <f>+'vš_věk x dfst'!B159</f>
        <v>4.7999999999999996E-3</v>
      </c>
      <c r="S13" s="432">
        <f>+'vš_věk x dfst'!J159</f>
        <v>4.8723652155492E-3</v>
      </c>
      <c r="T13" s="462" t="s">
        <v>25</v>
      </c>
      <c r="U13" s="475" t="s">
        <v>5</v>
      </c>
      <c r="V13" s="475" t="s">
        <v>6</v>
      </c>
      <c r="W13" s="475" t="s">
        <v>7</v>
      </c>
      <c r="X13" s="706" t="s">
        <v>8</v>
      </c>
      <c r="Y13" s="706" t="s">
        <v>9</v>
      </c>
      <c r="Z13" s="706" t="s">
        <v>10</v>
      </c>
      <c r="AA13" s="706" t="s">
        <v>11</v>
      </c>
      <c r="AB13" s="475" t="s">
        <v>12</v>
      </c>
      <c r="AC13" s="475" t="s">
        <v>13</v>
      </c>
      <c r="AD13" s="476" t="s">
        <v>14</v>
      </c>
      <c r="AE13" s="476" t="s">
        <v>15</v>
      </c>
      <c r="AF13" s="455" t="s">
        <v>16</v>
      </c>
      <c r="AG13" s="455" t="s">
        <v>17</v>
      </c>
      <c r="AH13" s="455" t="s">
        <v>35</v>
      </c>
      <c r="AI13" s="455" t="s">
        <v>572</v>
      </c>
      <c r="AJ13" s="455" t="s">
        <v>574</v>
      </c>
      <c r="AK13" s="455" t="s">
        <v>584</v>
      </c>
      <c r="AL13" s="136"/>
      <c r="AM13" s="44"/>
      <c r="AN13" s="44"/>
    </row>
    <row r="14" spans="1:40" x14ac:dyDescent="0.2">
      <c r="A14" s="469">
        <v>28</v>
      </c>
      <c r="B14" s="470">
        <v>2.5245133908971171E-3</v>
      </c>
      <c r="C14" s="471">
        <f>+'vš_věk x dfst'!J16</f>
        <v>5.930271281092297E-3</v>
      </c>
      <c r="D14" s="471">
        <v>5.7000000000000002E-3</v>
      </c>
      <c r="E14" s="471">
        <v>5.5358185711504772E-3</v>
      </c>
      <c r="F14" s="472">
        <v>6.5594629576815897E-3</v>
      </c>
      <c r="G14" s="472">
        <v>5.9917573708126379E-3</v>
      </c>
      <c r="H14" s="472">
        <v>5.4848873847590154E-3</v>
      </c>
      <c r="I14" s="472">
        <v>5.2012780874186983E-3</v>
      </c>
      <c r="J14" s="472">
        <v>5.7428490968338894E-3</v>
      </c>
      <c r="K14" s="472">
        <v>4.5088403667865647E-3</v>
      </c>
      <c r="L14" s="377">
        <v>4.1074500989567277E-3</v>
      </c>
      <c r="M14" s="377">
        <v>3.9144322177675417E-3</v>
      </c>
      <c r="N14" s="377">
        <v>3.3747404045842643E-3</v>
      </c>
      <c r="O14" s="377">
        <f>+'vš_věk x dfst'!J124</f>
        <v>3.2379072063178711E-3</v>
      </c>
      <c r="P14" s="377">
        <f>+'vš_věk x dfst'!B142</f>
        <v>3.532E-3</v>
      </c>
      <c r="Q14" s="377">
        <f>+'vš_věk x dfst'!J142</f>
        <v>3.64E-3</v>
      </c>
      <c r="R14" s="377">
        <f>+'vš_věk x dfst'!B160</f>
        <v>3.8E-3</v>
      </c>
      <c r="S14" s="432">
        <f>+'vš_věk x dfst'!J160</f>
        <v>3.4027115771634361E-3</v>
      </c>
      <c r="T14" s="468">
        <f t="shared" ref="T14:V17" si="0">+B4</f>
        <v>0.43103322113273818</v>
      </c>
      <c r="U14" s="468">
        <f t="shared" si="0"/>
        <v>0.21968901298767834</v>
      </c>
      <c r="V14" s="468">
        <f t="shared" si="0"/>
        <v>9.2700000000000005E-2</v>
      </c>
      <c r="W14" s="468">
        <v>1.8518518518518519E-3</v>
      </c>
      <c r="X14" s="707">
        <f>33.5651449005112%/100</f>
        <v>3.35651449005112E-3</v>
      </c>
      <c r="Y14" s="707">
        <v>3.8465602874352745E-3</v>
      </c>
      <c r="Z14" s="707">
        <v>3.3312468835867133E-3</v>
      </c>
      <c r="AA14" s="707">
        <v>5.0254893647822809E-3</v>
      </c>
      <c r="AB14" s="707">
        <v>5.5919861608400047E-3</v>
      </c>
      <c r="AC14" s="707">
        <v>5.4916662444906023E-3</v>
      </c>
      <c r="AD14" s="468">
        <v>5.6390416612795754E-3</v>
      </c>
      <c r="AE14" s="708">
        <v>5.137099908062972E-3</v>
      </c>
      <c r="AF14" s="468">
        <f t="shared" ref="AF14:AJ20" si="1">+N4</f>
        <v>4.509268517806325E-3</v>
      </c>
      <c r="AG14" s="468">
        <f t="shared" si="1"/>
        <v>4.7778874629812486E-3</v>
      </c>
      <c r="AH14" s="468">
        <f t="shared" si="1"/>
        <v>3.4830000000000139E-3</v>
      </c>
      <c r="AI14" s="468">
        <f t="shared" si="1"/>
        <v>4.6310000000000517E-3</v>
      </c>
      <c r="AJ14" s="468">
        <f t="shared" si="1"/>
        <v>5.0000000000000001E-3</v>
      </c>
      <c r="AK14" s="468">
        <f>+S4</f>
        <v>5.5343713589662115E-3</v>
      </c>
      <c r="AL14" s="136"/>
      <c r="AM14" s="44"/>
      <c r="AN14" s="44"/>
    </row>
    <row r="15" spans="1:40" x14ac:dyDescent="0.2">
      <c r="A15" s="469">
        <v>29</v>
      </c>
      <c r="B15" s="470">
        <v>1.5549539001902533E-3</v>
      </c>
      <c r="C15" s="471">
        <f>+'vš_věk x dfst'!J17</f>
        <v>4.3036093962138481E-3</v>
      </c>
      <c r="D15" s="471">
        <v>3.8999999999999998E-3</v>
      </c>
      <c r="E15" s="471">
        <v>4.221822075141133E-3</v>
      </c>
      <c r="F15" s="472">
        <v>4.9031437158589802E-3</v>
      </c>
      <c r="G15" s="472">
        <v>5.3788439184191059E-3</v>
      </c>
      <c r="H15" s="472">
        <v>4.3497172683775558E-3</v>
      </c>
      <c r="I15" s="472">
        <v>4.3430155004291317E-3</v>
      </c>
      <c r="J15" s="472">
        <v>4.2241622078287803E-3</v>
      </c>
      <c r="K15" s="472">
        <v>4.0630224428795788E-3</v>
      </c>
      <c r="L15" s="377">
        <v>3.2620911197525585E-3</v>
      </c>
      <c r="M15" s="377">
        <v>2.7960230126911011E-3</v>
      </c>
      <c r="N15" s="377">
        <v>2.8940081532189844E-3</v>
      </c>
      <c r="O15" s="377">
        <f>+'vš_věk x dfst'!J125</f>
        <v>2.4185587364264583E-3</v>
      </c>
      <c r="P15" s="377">
        <f>+'vš_věk x dfst'!B143</f>
        <v>2.539E-3</v>
      </c>
      <c r="Q15" s="377">
        <f>+'vš_věk x dfst'!J143</f>
        <v>2.807E-3</v>
      </c>
      <c r="R15" s="377">
        <f>+'vš_věk x dfst'!B161</f>
        <v>2.8E-3</v>
      </c>
      <c r="S15" s="432">
        <f>+'vš_věk x dfst'!J161</f>
        <v>2.7009850651414044E-3</v>
      </c>
      <c r="T15" s="468">
        <f t="shared" si="0"/>
        <v>0.27694643641153227</v>
      </c>
      <c r="U15" s="468">
        <f t="shared" si="0"/>
        <v>0.26075261930988547</v>
      </c>
      <c r="V15" s="468">
        <f t="shared" si="0"/>
        <v>0.4536</v>
      </c>
      <c r="W15" s="468">
        <v>0.44995863344364417</v>
      </c>
      <c r="X15" s="707">
        <f>4565.07908650155%/100</f>
        <v>0.45650790865015495</v>
      </c>
      <c r="Y15" s="707">
        <v>0.46011835570115189</v>
      </c>
      <c r="Z15" s="707">
        <v>0.47</v>
      </c>
      <c r="AA15" s="707">
        <v>0.47274757773480724</v>
      </c>
      <c r="AB15" s="707">
        <v>0.47214064448646254</v>
      </c>
      <c r="AC15" s="707">
        <v>0.47289123055879223</v>
      </c>
      <c r="AD15" s="468">
        <v>0.46197376403544538</v>
      </c>
      <c r="AE15" s="708">
        <v>0.46549518041456966</v>
      </c>
      <c r="AF15" s="468">
        <f t="shared" si="1"/>
        <v>0.43532228290131547</v>
      </c>
      <c r="AG15" s="468">
        <f t="shared" si="1"/>
        <v>0.43363277393879607</v>
      </c>
      <c r="AH15" s="468">
        <f t="shared" si="1"/>
        <v>0.41340900000000003</v>
      </c>
      <c r="AI15" s="468">
        <f t="shared" si="1"/>
        <v>0.39259300000000003</v>
      </c>
      <c r="AJ15" s="468">
        <f t="shared" si="1"/>
        <v>0.40089999999999998</v>
      </c>
      <c r="AK15" s="468">
        <f t="shared" ref="AK15:AK20" si="2">+S5</f>
        <v>0.42549782861984958</v>
      </c>
      <c r="AL15" s="136"/>
      <c r="AM15" s="44"/>
      <c r="AN15" s="44"/>
    </row>
    <row r="16" spans="1:40" x14ac:dyDescent="0.2">
      <c r="A16" s="477" t="s">
        <v>100</v>
      </c>
      <c r="B16" s="478">
        <v>9.9151178106249085E-3</v>
      </c>
      <c r="C16" s="479">
        <f>+'vš_věk x dfst'!J18</f>
        <v>2.1415580090683197E-2</v>
      </c>
      <c r="D16" s="479">
        <v>1.72E-2</v>
      </c>
      <c r="E16" s="479">
        <v>1.891911621569009E-2</v>
      </c>
      <c r="F16" s="480">
        <v>1.8679999999999999E-2</v>
      </c>
      <c r="G16" s="480">
        <v>2.4E-2</v>
      </c>
      <c r="H16" s="480">
        <v>2.5000000000000001E-2</v>
      </c>
      <c r="I16" s="480">
        <v>2.7E-2</v>
      </c>
      <c r="J16" s="480">
        <v>2.8000000000000001E-2</v>
      </c>
      <c r="K16" s="480">
        <v>2.4975935964334565E-2</v>
      </c>
      <c r="L16" s="383">
        <v>2.5052461983709435E-2</v>
      </c>
      <c r="M16" s="383">
        <v>2.1458291866890335E-2</v>
      </c>
      <c r="N16" s="383">
        <v>1.9440812245211891E-2</v>
      </c>
      <c r="O16" s="383">
        <f>+'vš_věk x dfst'!J126</f>
        <v>1.6762092793681238E-2</v>
      </c>
      <c r="P16" s="383">
        <f>+'vš_věk x dfst'!B144</f>
        <v>1.7836000000000001E-2</v>
      </c>
      <c r="Q16" s="383">
        <f>+'vš_věk x dfst'!J144</f>
        <v>2.0754999999999999E-2</v>
      </c>
      <c r="R16" s="383">
        <f>+'vš_věk x dfst'!B162</f>
        <v>1.9599999999999999E-2</v>
      </c>
      <c r="S16" s="435">
        <f>+'vš_věk x dfst'!J162</f>
        <v>1.9224658404829998E-2</v>
      </c>
      <c r="T16" s="468">
        <f t="shared" si="0"/>
        <v>0.12026196399824382</v>
      </c>
      <c r="U16" s="468">
        <f t="shared" si="0"/>
        <v>0.17201629223557138</v>
      </c>
      <c r="V16" s="468">
        <f t="shared" si="0"/>
        <v>0.15870000000000001</v>
      </c>
      <c r="W16" s="468">
        <v>0.23582587113101031</v>
      </c>
      <c r="X16" s="707">
        <f>2131.49639119847%/100</f>
        <v>0.21314963911984702</v>
      </c>
      <c r="Y16" s="707">
        <v>0.22379794991017646</v>
      </c>
      <c r="Z16" s="707">
        <v>0.22869964671808529</v>
      </c>
      <c r="AA16" s="707">
        <v>0.22362393621971521</v>
      </c>
      <c r="AB16" s="707">
        <v>0.22283461399203441</v>
      </c>
      <c r="AC16" s="707">
        <v>0.22361821774152693</v>
      </c>
      <c r="AD16" s="468">
        <v>0.23297098926891366</v>
      </c>
      <c r="AE16" s="708">
        <v>0.22762470736538809</v>
      </c>
      <c r="AF16" s="468">
        <f t="shared" si="1"/>
        <v>0.25153834320436902</v>
      </c>
      <c r="AG16" s="468">
        <f t="shared" si="1"/>
        <v>0.24906219151036549</v>
      </c>
      <c r="AH16" s="468">
        <f t="shared" si="1"/>
        <v>0.258913</v>
      </c>
      <c r="AI16" s="468">
        <f t="shared" si="1"/>
        <v>0.25536599999999998</v>
      </c>
      <c r="AJ16" s="468">
        <f t="shared" si="1"/>
        <v>0.2422</v>
      </c>
      <c r="AK16" s="468">
        <f t="shared" si="2"/>
        <v>0.24173816333015571</v>
      </c>
      <c r="AL16" s="136"/>
      <c r="AM16" s="44"/>
      <c r="AN16" s="44"/>
    </row>
    <row r="17" spans="1:40" ht="13.5" thickBot="1" x14ac:dyDescent="0.25">
      <c r="A17" s="481" t="s">
        <v>34</v>
      </c>
      <c r="B17" s="482">
        <v>19.38</v>
      </c>
      <c r="C17" s="437">
        <f>+'vš_věk x dfst'!J19</f>
        <v>20.47</v>
      </c>
      <c r="D17" s="437">
        <v>20.73</v>
      </c>
      <c r="E17" s="437">
        <v>20.87</v>
      </c>
      <c r="F17" s="483">
        <v>20.420000000000002</v>
      </c>
      <c r="G17" s="483">
        <v>20.69</v>
      </c>
      <c r="H17" s="483">
        <v>20.62</v>
      </c>
      <c r="I17" s="483">
        <v>20.66</v>
      </c>
      <c r="J17" s="483">
        <v>20.69</v>
      </c>
      <c r="K17" s="483">
        <v>20.616211560869345</v>
      </c>
      <c r="L17" s="483">
        <v>20.629026643725943</v>
      </c>
      <c r="M17" s="483">
        <v>20.578407119906881</v>
      </c>
      <c r="N17" s="483">
        <v>20.580464964233528</v>
      </c>
      <c r="O17" s="483">
        <f>+'vš_věk x dfst'!J127</f>
        <v>20.54</v>
      </c>
      <c r="P17" s="483">
        <f>+'vš_věk x dfst'!B145</f>
        <v>20.61</v>
      </c>
      <c r="Q17" s="483">
        <f>+'vš_věk x dfst'!J145</f>
        <v>20.753799999999998</v>
      </c>
      <c r="R17" s="483">
        <f>+'vš_věk x dfst'!B163</f>
        <v>20.732900000000001</v>
      </c>
      <c r="S17" s="438">
        <f>+'vš_věk x dfst'!J163</f>
        <v>20.658899999999999</v>
      </c>
      <c r="T17" s="468">
        <f t="shared" si="0"/>
        <v>6.192375237816479E-2</v>
      </c>
      <c r="U17" s="468">
        <f t="shared" si="0"/>
        <v>0.1189896764607936</v>
      </c>
      <c r="V17" s="468">
        <f t="shared" si="0"/>
        <v>9.1200000000000003E-2</v>
      </c>
      <c r="W17" s="468">
        <v>9.8853903056258519E-2</v>
      </c>
      <c r="X17" s="707">
        <f>1039.53228177171%/100</f>
        <v>0.10395322817717099</v>
      </c>
      <c r="Y17" s="707">
        <v>0.10075029060551621</v>
      </c>
      <c r="Z17" s="707">
        <v>9.8473355329464565E-2</v>
      </c>
      <c r="AA17" s="707">
        <v>9.623915538689029E-2</v>
      </c>
      <c r="AB17" s="707">
        <v>9.7024982902200574E-2</v>
      </c>
      <c r="AC17" s="707">
        <v>9.7613860884543296E-2</v>
      </c>
      <c r="AD17" s="468">
        <v>9.7226228008234786E-2</v>
      </c>
      <c r="AE17" s="708">
        <v>0.10252400314671065</v>
      </c>
      <c r="AF17" s="468">
        <f t="shared" si="1"/>
        <v>0.10566494885008851</v>
      </c>
      <c r="AG17" s="468">
        <f t="shared" si="1"/>
        <v>0.11353405725567633</v>
      </c>
      <c r="AH17" s="468">
        <f t="shared" si="1"/>
        <v>0.11442099999999999</v>
      </c>
      <c r="AI17" s="468">
        <f t="shared" si="1"/>
        <v>0.121367</v>
      </c>
      <c r="AJ17" s="468">
        <f t="shared" si="1"/>
        <v>0.1197</v>
      </c>
      <c r="AK17" s="468">
        <f t="shared" si="2"/>
        <v>0.11107139074250609</v>
      </c>
      <c r="AL17" s="136"/>
      <c r="AM17" s="44"/>
      <c r="AN17" s="44"/>
    </row>
    <row r="18" spans="1:40" ht="13.5" thickTop="1" x14ac:dyDescent="0.2">
      <c r="K18" s="484"/>
      <c r="L18" s="484"/>
      <c r="Q18" s="473"/>
      <c r="R18" s="473"/>
      <c r="S18" s="455">
        <v>22</v>
      </c>
      <c r="T18" s="468">
        <v>3.7684765110493193E-2</v>
      </c>
      <c r="U18" s="468">
        <v>7.4275687168583654E-2</v>
      </c>
      <c r="V18" s="468">
        <v>6.54E-2</v>
      </c>
      <c r="W18" s="707">
        <v>6.481166050223866E-2</v>
      </c>
      <c r="X18" s="707">
        <v>6.0757299870565801E-2</v>
      </c>
      <c r="Y18" s="707">
        <v>6.8931628447638171E-2</v>
      </c>
      <c r="Z18" s="707">
        <v>6.5829257683616416E-2</v>
      </c>
      <c r="AA18" s="707">
        <v>6.7358102309036577E-2</v>
      </c>
      <c r="AB18" s="707">
        <v>6.7224524278875167E-2</v>
      </c>
      <c r="AC18" s="707">
        <v>6.9294290490906324E-2</v>
      </c>
      <c r="AD18" s="468">
        <v>6.9548180489114764E-2</v>
      </c>
      <c r="AE18" s="708">
        <v>7.1246457581013584E-2</v>
      </c>
      <c r="AF18" s="468">
        <f t="shared" si="1"/>
        <v>7.6792169833089799E-2</v>
      </c>
      <c r="AG18" s="468">
        <f t="shared" si="1"/>
        <v>7.5320829220138275E-2</v>
      </c>
      <c r="AH18" s="468">
        <f t="shared" si="1"/>
        <v>8.0181000000000002E-2</v>
      </c>
      <c r="AI18" s="468">
        <f t="shared" si="1"/>
        <v>8.1558000000000005E-2</v>
      </c>
      <c r="AJ18" s="468">
        <f t="shared" si="1"/>
        <v>8.5099999999999995E-2</v>
      </c>
      <c r="AK18" s="468">
        <f t="shared" si="2"/>
        <v>7.745471877979028E-2</v>
      </c>
      <c r="AL18" s="44"/>
      <c r="AM18" s="44"/>
      <c r="AN18" s="44"/>
    </row>
    <row r="19" spans="1:40" x14ac:dyDescent="0.2">
      <c r="A19" s="729" t="s">
        <v>595</v>
      </c>
      <c r="S19" s="455">
        <v>23</v>
      </c>
      <c r="T19" s="468">
        <v>2.5025611005414897E-2</v>
      </c>
      <c r="U19" s="468">
        <v>4.8838281630248226E-2</v>
      </c>
      <c r="V19" s="468">
        <v>4.41E-2</v>
      </c>
      <c r="W19" s="707">
        <v>4.8800369865680357E-2</v>
      </c>
      <c r="X19" s="707">
        <v>4.7715156966412903E-2</v>
      </c>
      <c r="Y19" s="707">
        <v>4.1530170136320405E-2</v>
      </c>
      <c r="Z19" s="707">
        <v>4.3391082018693169E-2</v>
      </c>
      <c r="AA19" s="707">
        <v>4.2571892417301749E-2</v>
      </c>
      <c r="AB19" s="707">
        <v>4.2563463008408096E-2</v>
      </c>
      <c r="AC19" s="707">
        <v>4.2879578499417398E-2</v>
      </c>
      <c r="AD19" s="468">
        <v>4.4764244298799591E-2</v>
      </c>
      <c r="AE19" s="708">
        <v>4.4916451041163145E-2</v>
      </c>
      <c r="AF19" s="468">
        <f t="shared" si="1"/>
        <v>4.5631105299592356E-2</v>
      </c>
      <c r="AG19" s="468">
        <f t="shared" si="1"/>
        <v>4.6495557749259675E-2</v>
      </c>
      <c r="AH19" s="468">
        <f t="shared" si="1"/>
        <v>4.7744000000000002E-2</v>
      </c>
      <c r="AI19" s="468">
        <f t="shared" si="1"/>
        <v>5.5384000000000003E-2</v>
      </c>
      <c r="AJ19" s="468">
        <f t="shared" si="1"/>
        <v>5.2999999999999999E-2</v>
      </c>
      <c r="AK19" s="468">
        <f t="shared" si="2"/>
        <v>5.0325707022561172E-2</v>
      </c>
      <c r="AL19" s="44"/>
      <c r="AM19" s="44"/>
      <c r="AN19" s="44"/>
    </row>
    <row r="20" spans="1:40" x14ac:dyDescent="0.2">
      <c r="A20" s="485" t="s">
        <v>122</v>
      </c>
      <c r="Q20" s="473"/>
      <c r="R20" s="473"/>
      <c r="S20" s="455">
        <v>24</v>
      </c>
      <c r="T20" s="468">
        <v>1.4945851017122787E-2</v>
      </c>
      <c r="U20" s="468">
        <v>3.1764736019673646E-2</v>
      </c>
      <c r="V20" s="468">
        <v>2.8899999999999999E-2</v>
      </c>
      <c r="W20" s="707">
        <v>3.2241580689118164E-2</v>
      </c>
      <c r="X20" s="707">
        <v>3.7470109470635997E-2</v>
      </c>
      <c r="Y20" s="707">
        <v>2.8976011835570116E-2</v>
      </c>
      <c r="Z20" s="707">
        <v>2.406136284068365E-2</v>
      </c>
      <c r="AA20" s="707">
        <v>2.7567807914628727E-2</v>
      </c>
      <c r="AB20" s="707">
        <v>2.5536066299231604E-2</v>
      </c>
      <c r="AC20" s="707">
        <v>2.7397537869192967E-2</v>
      </c>
      <c r="AD20" s="468">
        <v>2.8036081910312385E-2</v>
      </c>
      <c r="AE20" s="708">
        <v>2.8055010568019182E-2</v>
      </c>
      <c r="AF20" s="468">
        <f t="shared" si="1"/>
        <v>2.850742250596109E-2</v>
      </c>
      <c r="AG20" s="468">
        <f t="shared" si="1"/>
        <v>2.8983218163869725E-2</v>
      </c>
      <c r="AH20" s="468">
        <f t="shared" si="1"/>
        <v>3.0522000000000001E-2</v>
      </c>
      <c r="AI20" s="468">
        <f t="shared" si="1"/>
        <v>3.2780999999999998E-2</v>
      </c>
      <c r="AJ20" s="468">
        <f t="shared" si="1"/>
        <v>3.5499999999999997E-2</v>
      </c>
      <c r="AK20" s="468">
        <f t="shared" si="2"/>
        <v>3.2451541150301876E-2</v>
      </c>
      <c r="AL20" s="44"/>
      <c r="AM20" s="44"/>
      <c r="AN20" s="44"/>
    </row>
    <row r="21" spans="1:40" ht="9" customHeight="1" x14ac:dyDescent="0.2">
      <c r="Q21" s="473"/>
      <c r="R21" s="473"/>
      <c r="S21" s="455" t="s">
        <v>123</v>
      </c>
      <c r="T21" s="468">
        <v>3.2178398946290064E-2</v>
      </c>
      <c r="U21" s="474">
        <v>7.3199784819530184E-2</v>
      </c>
      <c r="V21" s="468">
        <v>6.4659999999999995E-2</v>
      </c>
      <c r="W21" s="707">
        <v>6.4659999999999995E-2</v>
      </c>
      <c r="X21" s="707">
        <v>7.3999999999999996E-2</v>
      </c>
      <c r="Y21" s="707">
        <v>7.0999999999999994E-2</v>
      </c>
      <c r="Z21" s="707">
        <v>6.6000000000000003E-2</v>
      </c>
      <c r="AA21" s="707">
        <v>6.5000000000000002E-2</v>
      </c>
      <c r="AB21" s="707">
        <v>6.7000000000000004E-2</v>
      </c>
      <c r="AC21" s="707">
        <v>6.0712295455696841E-2</v>
      </c>
      <c r="AD21" s="468">
        <v>5.9841470327899826E-2</v>
      </c>
      <c r="AE21" s="468">
        <v>5.4953699754518644E-2</v>
      </c>
      <c r="AF21" s="468">
        <f>SUM(N11:N16)</f>
        <v>5.2034458887777857E-2</v>
      </c>
      <c r="AG21" s="468">
        <f t="shared" ref="AG21:AK21" si="3">SUM(O11:O16)</f>
        <v>4.8193484698913255E-2</v>
      </c>
      <c r="AH21" s="468">
        <f t="shared" si="3"/>
        <v>5.1326999999999998E-2</v>
      </c>
      <c r="AI21" s="468">
        <f t="shared" si="3"/>
        <v>5.6319999999999995E-2</v>
      </c>
      <c r="AJ21" s="468">
        <f t="shared" si="3"/>
        <v>5.6499999999999995E-2</v>
      </c>
      <c r="AK21" s="468">
        <f t="shared" si="3"/>
        <v>5.5926278995869078E-2</v>
      </c>
      <c r="AL21" s="44"/>
      <c r="AM21" s="44"/>
      <c r="AN21" s="44"/>
    </row>
    <row r="22" spans="1:40" x14ac:dyDescent="0.2">
      <c r="Q22" s="473"/>
      <c r="R22" s="473"/>
      <c r="S22" s="473"/>
      <c r="T22" s="473"/>
      <c r="U22" s="473"/>
      <c r="V22" s="473"/>
      <c r="W22" s="473"/>
      <c r="X22" s="473"/>
      <c r="Y22" s="473"/>
      <c r="Z22" s="473"/>
      <c r="AA22" s="473"/>
      <c r="AC22" s="468"/>
      <c r="AD22" s="468"/>
      <c r="AG22" s="455"/>
      <c r="AH22" s="455"/>
      <c r="AI22" s="455"/>
      <c r="AJ22" s="473"/>
      <c r="AK22" s="473"/>
      <c r="AL22" s="44"/>
      <c r="AM22" s="44"/>
      <c r="AN22" s="44"/>
    </row>
    <row r="23" spans="1:40" x14ac:dyDescent="0.2">
      <c r="AG23" s="473"/>
      <c r="AH23" s="473"/>
      <c r="AI23" s="473"/>
      <c r="AJ23" s="473"/>
      <c r="AK23" s="473"/>
      <c r="AL23" s="44"/>
      <c r="AM23" s="44"/>
      <c r="AN23" s="44"/>
    </row>
    <row r="24" spans="1:40" x14ac:dyDescent="0.2">
      <c r="O24" s="484"/>
      <c r="X24" s="468"/>
      <c r="AG24" s="473"/>
      <c r="AH24" s="473"/>
      <c r="AI24" s="473"/>
      <c r="AJ24" s="473"/>
      <c r="AK24" s="473"/>
      <c r="AL24" s="44"/>
      <c r="AM24" s="44"/>
      <c r="AN24" s="44"/>
    </row>
    <row r="25" spans="1:40" x14ac:dyDescent="0.2">
      <c r="J25" s="136" t="s">
        <v>112</v>
      </c>
      <c r="AG25" s="473"/>
      <c r="AH25" s="473"/>
      <c r="AI25" s="473"/>
      <c r="AJ25" s="473"/>
      <c r="AK25" s="473"/>
      <c r="AL25" s="44"/>
      <c r="AM25" s="44"/>
      <c r="AN25" s="44"/>
    </row>
    <row r="26" spans="1:40" x14ac:dyDescent="0.2">
      <c r="AG26" s="473"/>
      <c r="AH26" s="473"/>
      <c r="AI26" s="473"/>
      <c r="AJ26" s="473"/>
      <c r="AK26" s="473"/>
      <c r="AL26" s="44"/>
      <c r="AM26" s="44"/>
      <c r="AN26" s="44"/>
    </row>
    <row r="27" spans="1:40" x14ac:dyDescent="0.2">
      <c r="J27" s="136" t="s">
        <v>62</v>
      </c>
      <c r="AG27" s="473"/>
      <c r="AH27" s="473"/>
      <c r="AI27" s="473"/>
      <c r="AJ27" s="473"/>
      <c r="AK27" s="473"/>
      <c r="AL27" s="44"/>
      <c r="AM27" s="44"/>
      <c r="AN27" s="44"/>
    </row>
    <row r="28" spans="1:40" x14ac:dyDescent="0.2">
      <c r="AG28" s="473"/>
      <c r="AH28" s="473"/>
      <c r="AI28" s="473"/>
      <c r="AJ28" s="473"/>
      <c r="AK28" s="473"/>
      <c r="AL28" s="44"/>
      <c r="AM28" s="44"/>
      <c r="AN28" s="44"/>
    </row>
    <row r="29" spans="1:40" x14ac:dyDescent="0.2">
      <c r="AG29" s="473"/>
      <c r="AH29" s="473"/>
      <c r="AI29" s="473"/>
      <c r="AJ29" s="473"/>
      <c r="AK29" s="473"/>
      <c r="AL29" s="44"/>
      <c r="AM29" s="44"/>
      <c r="AN29" s="44"/>
    </row>
    <row r="30" spans="1:40" x14ac:dyDescent="0.2">
      <c r="AG30" s="473"/>
      <c r="AH30" s="473"/>
      <c r="AI30" s="473"/>
      <c r="AJ30" s="473"/>
      <c r="AK30" s="473"/>
      <c r="AL30" s="44"/>
      <c r="AM30" s="44"/>
      <c r="AN30" s="44"/>
    </row>
    <row r="32" spans="1:40" x14ac:dyDescent="0.2">
      <c r="Q32" s="468"/>
      <c r="R32" s="468"/>
    </row>
    <row r="35" spans="6:20" x14ac:dyDescent="0.2">
      <c r="T35" s="474"/>
    </row>
    <row r="36" spans="6:20" x14ac:dyDescent="0.2">
      <c r="T36" s="474"/>
    </row>
    <row r="37" spans="6:20" x14ac:dyDescent="0.2">
      <c r="T37" s="474"/>
    </row>
    <row r="38" spans="6:20" x14ac:dyDescent="0.2">
      <c r="T38" s="474"/>
    </row>
    <row r="39" spans="6:20" x14ac:dyDescent="0.2">
      <c r="T39" s="474"/>
    </row>
    <row r="40" spans="6:20" x14ac:dyDescent="0.2">
      <c r="T40" s="474"/>
    </row>
    <row r="41" spans="6:20" x14ac:dyDescent="0.2">
      <c r="T41" s="474"/>
    </row>
    <row r="42" spans="6:20" x14ac:dyDescent="0.2">
      <c r="T42" s="474"/>
    </row>
    <row r="43" spans="6:20" x14ac:dyDescent="0.2">
      <c r="F43" s="34"/>
      <c r="G43" s="34"/>
      <c r="H43" s="34"/>
      <c r="I43" s="34"/>
      <c r="T43" s="474"/>
    </row>
    <row r="44" spans="6:20" x14ac:dyDescent="0.2">
      <c r="F44" s="34"/>
      <c r="G44" s="34"/>
      <c r="H44" s="34"/>
      <c r="I44" s="34"/>
      <c r="M44" s="16"/>
      <c r="N44" s="16"/>
      <c r="T44" s="474"/>
    </row>
    <row r="45" spans="6:20" x14ac:dyDescent="0.2">
      <c r="F45" s="34"/>
      <c r="G45" s="34"/>
      <c r="H45" s="34"/>
      <c r="I45" s="34"/>
      <c r="M45" s="16"/>
      <c r="N45" s="16"/>
      <c r="T45" s="474"/>
    </row>
    <row r="46" spans="6:20" x14ac:dyDescent="0.2">
      <c r="F46" s="34"/>
      <c r="G46" s="34"/>
      <c r="H46" s="34"/>
      <c r="I46" s="34"/>
      <c r="M46" s="16"/>
      <c r="N46" s="16"/>
      <c r="T46" s="474"/>
    </row>
    <row r="47" spans="6:20" x14ac:dyDescent="0.2">
      <c r="F47" s="34"/>
      <c r="G47" s="34"/>
      <c r="H47" s="34"/>
      <c r="I47" s="34"/>
      <c r="M47" s="16"/>
      <c r="N47" s="16"/>
      <c r="T47" s="474"/>
    </row>
    <row r="48" spans="6:20" x14ac:dyDescent="0.2">
      <c r="F48" s="34"/>
      <c r="G48" s="34"/>
      <c r="H48" s="34"/>
      <c r="I48" s="34"/>
      <c r="M48" s="16"/>
      <c r="N48" s="16"/>
      <c r="T48" s="474"/>
    </row>
    <row r="49" spans="3:20" x14ac:dyDescent="0.2">
      <c r="F49" s="34"/>
      <c r="G49" s="34"/>
      <c r="H49" s="34"/>
      <c r="I49" s="34"/>
      <c r="M49" s="16"/>
      <c r="N49" s="16"/>
      <c r="T49" s="474"/>
    </row>
    <row r="50" spans="3:20" x14ac:dyDescent="0.2">
      <c r="F50" s="34"/>
      <c r="G50" s="34"/>
      <c r="H50" s="34"/>
      <c r="I50" s="34"/>
      <c r="M50" s="16"/>
      <c r="N50" s="16"/>
      <c r="T50" s="474"/>
    </row>
    <row r="51" spans="3:20" x14ac:dyDescent="0.2">
      <c r="F51" s="34"/>
      <c r="G51" s="34"/>
      <c r="H51" s="34"/>
      <c r="I51" s="34"/>
      <c r="M51" s="16"/>
      <c r="N51" s="16"/>
      <c r="T51" s="474"/>
    </row>
    <row r="52" spans="3:20" x14ac:dyDescent="0.2">
      <c r="F52" s="34"/>
      <c r="G52" s="34"/>
      <c r="H52" s="34"/>
      <c r="I52" s="34"/>
      <c r="M52" s="16"/>
      <c r="N52" s="16"/>
      <c r="T52" s="474"/>
    </row>
    <row r="53" spans="3:20" x14ac:dyDescent="0.2">
      <c r="F53" s="34"/>
      <c r="G53" s="34"/>
      <c r="H53" s="34"/>
      <c r="I53" s="34"/>
      <c r="M53" s="16"/>
      <c r="N53" s="16"/>
      <c r="T53" s="474"/>
    </row>
    <row r="54" spans="3:20" x14ac:dyDescent="0.2">
      <c r="F54" s="34"/>
      <c r="G54" s="34"/>
      <c r="H54" s="34"/>
      <c r="I54" s="34"/>
      <c r="M54" s="16"/>
      <c r="N54" s="16"/>
      <c r="T54" s="474"/>
    </row>
    <row r="55" spans="3:20" x14ac:dyDescent="0.2">
      <c r="F55" s="34"/>
      <c r="G55" s="34"/>
      <c r="H55" s="34"/>
      <c r="I55" s="34"/>
      <c r="M55" s="16"/>
      <c r="N55" s="16"/>
      <c r="T55" s="474"/>
    </row>
    <row r="56" spans="3:20" x14ac:dyDescent="0.2">
      <c r="M56" s="16"/>
      <c r="N56" s="16"/>
      <c r="T56" s="474"/>
    </row>
    <row r="57" spans="3:20" x14ac:dyDescent="0.2">
      <c r="M57" s="16"/>
      <c r="N57" s="16"/>
      <c r="T57" s="474"/>
    </row>
    <row r="58" spans="3:20" x14ac:dyDescent="0.2">
      <c r="M58" s="16"/>
      <c r="N58" s="16"/>
      <c r="T58" s="474"/>
    </row>
    <row r="59" spans="3:20" x14ac:dyDescent="0.2">
      <c r="M59" s="16"/>
      <c r="N59" s="16"/>
      <c r="T59" s="474"/>
    </row>
    <row r="60" spans="3:20" x14ac:dyDescent="0.2">
      <c r="T60" s="474"/>
    </row>
    <row r="61" spans="3:20" x14ac:dyDescent="0.2">
      <c r="T61" s="474"/>
    </row>
    <row r="62" spans="3:20" x14ac:dyDescent="0.2">
      <c r="C62" s="111"/>
      <c r="T62" s="474"/>
    </row>
    <row r="63" spans="3:20" x14ac:dyDescent="0.2">
      <c r="C63" s="111"/>
      <c r="T63" s="474"/>
    </row>
    <row r="64" spans="3:20" x14ac:dyDescent="0.2">
      <c r="T64" s="474"/>
    </row>
    <row r="65" spans="20:20" x14ac:dyDescent="0.2">
      <c r="T65" s="474"/>
    </row>
    <row r="66" spans="20:20" x14ac:dyDescent="0.2">
      <c r="T66" s="474"/>
    </row>
    <row r="67" spans="20:20" x14ac:dyDescent="0.2">
      <c r="T67" s="474"/>
    </row>
    <row r="68" spans="20:20" x14ac:dyDescent="0.2">
      <c r="T68" s="474"/>
    </row>
    <row r="69" spans="20:20" x14ac:dyDescent="0.2">
      <c r="T69" s="474"/>
    </row>
    <row r="70" spans="20:20" x14ac:dyDescent="0.2">
      <c r="T70" s="474"/>
    </row>
  </sheetData>
  <pageMargins left="0.7" right="0.7" top="0.78740157499999996" bottom="0.78740157499999996" header="0.3" footer="0.3"/>
  <pageSetup paperSize="9" orientation="portrait" r:id="rId1"/>
  <ignoredErrors>
    <ignoredError sqref="AF2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3"/>
  <sheetViews>
    <sheetView workbookViewId="0">
      <pane ySplit="3" topLeftCell="A46" activePane="bottomLeft" state="frozen"/>
      <selection pane="bottomLeft" activeCell="A50" sqref="A50"/>
    </sheetView>
  </sheetViews>
  <sheetFormatPr defaultRowHeight="12.75" x14ac:dyDescent="0.2"/>
  <cols>
    <col min="1" max="1" width="9.140625" style="16"/>
    <col min="2" max="2" width="8.7109375" style="16" customWidth="1"/>
    <col min="3" max="3" width="10.5703125" style="16" customWidth="1"/>
    <col min="4" max="4" width="20.7109375" style="16" customWidth="1"/>
    <col min="5" max="5" width="8.28515625" style="16" customWidth="1"/>
    <col min="6" max="7" width="20.7109375" style="16" customWidth="1"/>
    <col min="8" max="11" width="7.7109375" style="16" customWidth="1"/>
    <col min="12" max="12" width="8.7109375" style="16" customWidth="1"/>
    <col min="13" max="13" width="7.7109375" style="16" customWidth="1"/>
    <col min="14" max="14" width="12.85546875" style="16" customWidth="1"/>
    <col min="15" max="15" width="9.28515625" style="34" customWidth="1"/>
    <col min="16" max="16" width="5.85546875" style="16" customWidth="1"/>
    <col min="17" max="17" width="4.28515625" style="16" bestFit="1" customWidth="1"/>
    <col min="18" max="18" width="8.42578125" style="456" bestFit="1" customWidth="1"/>
    <col min="19" max="19" width="12.7109375" style="455" customWidth="1"/>
    <col min="20" max="28" width="9.140625" style="455"/>
    <col min="29" max="29" width="8.140625" style="455" customWidth="1"/>
    <col min="30" max="31" width="9.140625" style="455"/>
    <col min="32" max="37" width="9.140625" style="456"/>
    <col min="38" max="257" width="9.140625" style="16"/>
    <col min="258" max="258" width="8.7109375" style="16" customWidth="1"/>
    <col min="259" max="259" width="10.5703125" style="16" customWidth="1"/>
    <col min="260" max="260" width="20.7109375" style="16" customWidth="1"/>
    <col min="261" max="261" width="8.28515625" style="16" customWidth="1"/>
    <col min="262" max="263" width="20.7109375" style="16" customWidth="1"/>
    <col min="264" max="267" width="7.7109375" style="16" customWidth="1"/>
    <col min="268" max="268" width="8.7109375" style="16" customWidth="1"/>
    <col min="269" max="269" width="7.7109375" style="16" customWidth="1"/>
    <col min="270" max="270" width="12.85546875" style="16" customWidth="1"/>
    <col min="271" max="271" width="9.28515625" style="16" customWidth="1"/>
    <col min="272" max="272" width="5.85546875" style="16" customWidth="1"/>
    <col min="273" max="273" width="4.28515625" style="16" bestFit="1" customWidth="1"/>
    <col min="274" max="274" width="8.42578125" style="16" bestFit="1" customWidth="1"/>
    <col min="275" max="275" width="12.7109375" style="16" customWidth="1"/>
    <col min="276" max="284" width="9.140625" style="16"/>
    <col min="285" max="285" width="8.140625" style="16" customWidth="1"/>
    <col min="286" max="513" width="9.140625" style="16"/>
    <col min="514" max="514" width="8.7109375" style="16" customWidth="1"/>
    <col min="515" max="515" width="10.5703125" style="16" customWidth="1"/>
    <col min="516" max="516" width="20.7109375" style="16" customWidth="1"/>
    <col min="517" max="517" width="8.28515625" style="16" customWidth="1"/>
    <col min="518" max="519" width="20.7109375" style="16" customWidth="1"/>
    <col min="520" max="523" width="7.7109375" style="16" customWidth="1"/>
    <col min="524" max="524" width="8.7109375" style="16" customWidth="1"/>
    <col min="525" max="525" width="7.7109375" style="16" customWidth="1"/>
    <col min="526" max="526" width="12.85546875" style="16" customWidth="1"/>
    <col min="527" max="527" width="9.28515625" style="16" customWidth="1"/>
    <col min="528" max="528" width="5.85546875" style="16" customWidth="1"/>
    <col min="529" max="529" width="4.28515625" style="16" bestFit="1" customWidth="1"/>
    <col min="530" max="530" width="8.42578125" style="16" bestFit="1" customWidth="1"/>
    <col min="531" max="531" width="12.7109375" style="16" customWidth="1"/>
    <col min="532" max="540" width="9.140625" style="16"/>
    <col min="541" max="541" width="8.140625" style="16" customWidth="1"/>
    <col min="542" max="769" width="9.140625" style="16"/>
    <col min="770" max="770" width="8.7109375" style="16" customWidth="1"/>
    <col min="771" max="771" width="10.5703125" style="16" customWidth="1"/>
    <col min="772" max="772" width="20.7109375" style="16" customWidth="1"/>
    <col min="773" max="773" width="8.28515625" style="16" customWidth="1"/>
    <col min="774" max="775" width="20.7109375" style="16" customWidth="1"/>
    <col min="776" max="779" width="7.7109375" style="16" customWidth="1"/>
    <col min="780" max="780" width="8.7109375" style="16" customWidth="1"/>
    <col min="781" max="781" width="7.7109375" style="16" customWidth="1"/>
    <col min="782" max="782" width="12.85546875" style="16" customWidth="1"/>
    <col min="783" max="783" width="9.28515625" style="16" customWidth="1"/>
    <col min="784" max="784" width="5.85546875" style="16" customWidth="1"/>
    <col min="785" max="785" width="4.28515625" style="16" bestFit="1" customWidth="1"/>
    <col min="786" max="786" width="8.42578125" style="16" bestFit="1" customWidth="1"/>
    <col min="787" max="787" width="12.7109375" style="16" customWidth="1"/>
    <col min="788" max="796" width="9.140625" style="16"/>
    <col min="797" max="797" width="8.140625" style="16" customWidth="1"/>
    <col min="798" max="1025" width="9.140625" style="16"/>
    <col min="1026" max="1026" width="8.7109375" style="16" customWidth="1"/>
    <col min="1027" max="1027" width="10.5703125" style="16" customWidth="1"/>
    <col min="1028" max="1028" width="20.7109375" style="16" customWidth="1"/>
    <col min="1029" max="1029" width="8.28515625" style="16" customWidth="1"/>
    <col min="1030" max="1031" width="20.7109375" style="16" customWidth="1"/>
    <col min="1032" max="1035" width="7.7109375" style="16" customWidth="1"/>
    <col min="1036" max="1036" width="8.7109375" style="16" customWidth="1"/>
    <col min="1037" max="1037" width="7.7109375" style="16" customWidth="1"/>
    <col min="1038" max="1038" width="12.85546875" style="16" customWidth="1"/>
    <col min="1039" max="1039" width="9.28515625" style="16" customWidth="1"/>
    <col min="1040" max="1040" width="5.85546875" style="16" customWidth="1"/>
    <col min="1041" max="1041" width="4.28515625" style="16" bestFit="1" customWidth="1"/>
    <col min="1042" max="1042" width="8.42578125" style="16" bestFit="1" customWidth="1"/>
    <col min="1043" max="1043" width="12.7109375" style="16" customWidth="1"/>
    <col min="1044" max="1052" width="9.140625" style="16"/>
    <col min="1053" max="1053" width="8.140625" style="16" customWidth="1"/>
    <col min="1054" max="1281" width="9.140625" style="16"/>
    <col min="1282" max="1282" width="8.7109375" style="16" customWidth="1"/>
    <col min="1283" max="1283" width="10.5703125" style="16" customWidth="1"/>
    <col min="1284" max="1284" width="20.7109375" style="16" customWidth="1"/>
    <col min="1285" max="1285" width="8.28515625" style="16" customWidth="1"/>
    <col min="1286" max="1287" width="20.7109375" style="16" customWidth="1"/>
    <col min="1288" max="1291" width="7.7109375" style="16" customWidth="1"/>
    <col min="1292" max="1292" width="8.7109375" style="16" customWidth="1"/>
    <col min="1293" max="1293" width="7.7109375" style="16" customWidth="1"/>
    <col min="1294" max="1294" width="12.85546875" style="16" customWidth="1"/>
    <col min="1295" max="1295" width="9.28515625" style="16" customWidth="1"/>
    <col min="1296" max="1296" width="5.85546875" style="16" customWidth="1"/>
    <col min="1297" max="1297" width="4.28515625" style="16" bestFit="1" customWidth="1"/>
    <col min="1298" max="1298" width="8.42578125" style="16" bestFit="1" customWidth="1"/>
    <col min="1299" max="1299" width="12.7109375" style="16" customWidth="1"/>
    <col min="1300" max="1308" width="9.140625" style="16"/>
    <col min="1309" max="1309" width="8.140625" style="16" customWidth="1"/>
    <col min="1310" max="1537" width="9.140625" style="16"/>
    <col min="1538" max="1538" width="8.7109375" style="16" customWidth="1"/>
    <col min="1539" max="1539" width="10.5703125" style="16" customWidth="1"/>
    <col min="1540" max="1540" width="20.7109375" style="16" customWidth="1"/>
    <col min="1541" max="1541" width="8.28515625" style="16" customWidth="1"/>
    <col min="1542" max="1543" width="20.7109375" style="16" customWidth="1"/>
    <col min="1544" max="1547" width="7.7109375" style="16" customWidth="1"/>
    <col min="1548" max="1548" width="8.7109375" style="16" customWidth="1"/>
    <col min="1549" max="1549" width="7.7109375" style="16" customWidth="1"/>
    <col min="1550" max="1550" width="12.85546875" style="16" customWidth="1"/>
    <col min="1551" max="1551" width="9.28515625" style="16" customWidth="1"/>
    <col min="1552" max="1552" width="5.85546875" style="16" customWidth="1"/>
    <col min="1553" max="1553" width="4.28515625" style="16" bestFit="1" customWidth="1"/>
    <col min="1554" max="1554" width="8.42578125" style="16" bestFit="1" customWidth="1"/>
    <col min="1555" max="1555" width="12.7109375" style="16" customWidth="1"/>
    <col min="1556" max="1564" width="9.140625" style="16"/>
    <col min="1565" max="1565" width="8.140625" style="16" customWidth="1"/>
    <col min="1566" max="1793" width="9.140625" style="16"/>
    <col min="1794" max="1794" width="8.7109375" style="16" customWidth="1"/>
    <col min="1795" max="1795" width="10.5703125" style="16" customWidth="1"/>
    <col min="1796" max="1796" width="20.7109375" style="16" customWidth="1"/>
    <col min="1797" max="1797" width="8.28515625" style="16" customWidth="1"/>
    <col min="1798" max="1799" width="20.7109375" style="16" customWidth="1"/>
    <col min="1800" max="1803" width="7.7109375" style="16" customWidth="1"/>
    <col min="1804" max="1804" width="8.7109375" style="16" customWidth="1"/>
    <col min="1805" max="1805" width="7.7109375" style="16" customWidth="1"/>
    <col min="1806" max="1806" width="12.85546875" style="16" customWidth="1"/>
    <col min="1807" max="1807" width="9.28515625" style="16" customWidth="1"/>
    <col min="1808" max="1808" width="5.85546875" style="16" customWidth="1"/>
    <col min="1809" max="1809" width="4.28515625" style="16" bestFit="1" customWidth="1"/>
    <col min="1810" max="1810" width="8.42578125" style="16" bestFit="1" customWidth="1"/>
    <col min="1811" max="1811" width="12.7109375" style="16" customWidth="1"/>
    <col min="1812" max="1820" width="9.140625" style="16"/>
    <col min="1821" max="1821" width="8.140625" style="16" customWidth="1"/>
    <col min="1822" max="2049" width="9.140625" style="16"/>
    <col min="2050" max="2050" width="8.7109375" style="16" customWidth="1"/>
    <col min="2051" max="2051" width="10.5703125" style="16" customWidth="1"/>
    <col min="2052" max="2052" width="20.7109375" style="16" customWidth="1"/>
    <col min="2053" max="2053" width="8.28515625" style="16" customWidth="1"/>
    <col min="2054" max="2055" width="20.7109375" style="16" customWidth="1"/>
    <col min="2056" max="2059" width="7.7109375" style="16" customWidth="1"/>
    <col min="2060" max="2060" width="8.7109375" style="16" customWidth="1"/>
    <col min="2061" max="2061" width="7.7109375" style="16" customWidth="1"/>
    <col min="2062" max="2062" width="12.85546875" style="16" customWidth="1"/>
    <col min="2063" max="2063" width="9.28515625" style="16" customWidth="1"/>
    <col min="2064" max="2064" width="5.85546875" style="16" customWidth="1"/>
    <col min="2065" max="2065" width="4.28515625" style="16" bestFit="1" customWidth="1"/>
    <col min="2066" max="2066" width="8.42578125" style="16" bestFit="1" customWidth="1"/>
    <col min="2067" max="2067" width="12.7109375" style="16" customWidth="1"/>
    <col min="2068" max="2076" width="9.140625" style="16"/>
    <col min="2077" max="2077" width="8.140625" style="16" customWidth="1"/>
    <col min="2078" max="2305" width="9.140625" style="16"/>
    <col min="2306" max="2306" width="8.7109375" style="16" customWidth="1"/>
    <col min="2307" max="2307" width="10.5703125" style="16" customWidth="1"/>
    <col min="2308" max="2308" width="20.7109375" style="16" customWidth="1"/>
    <col min="2309" max="2309" width="8.28515625" style="16" customWidth="1"/>
    <col min="2310" max="2311" width="20.7109375" style="16" customWidth="1"/>
    <col min="2312" max="2315" width="7.7109375" style="16" customWidth="1"/>
    <col min="2316" max="2316" width="8.7109375" style="16" customWidth="1"/>
    <col min="2317" max="2317" width="7.7109375" style="16" customWidth="1"/>
    <col min="2318" max="2318" width="12.85546875" style="16" customWidth="1"/>
    <col min="2319" max="2319" width="9.28515625" style="16" customWidth="1"/>
    <col min="2320" max="2320" width="5.85546875" style="16" customWidth="1"/>
    <col min="2321" max="2321" width="4.28515625" style="16" bestFit="1" customWidth="1"/>
    <col min="2322" max="2322" width="8.42578125" style="16" bestFit="1" customWidth="1"/>
    <col min="2323" max="2323" width="12.7109375" style="16" customWidth="1"/>
    <col min="2324" max="2332" width="9.140625" style="16"/>
    <col min="2333" max="2333" width="8.140625" style="16" customWidth="1"/>
    <col min="2334" max="2561" width="9.140625" style="16"/>
    <col min="2562" max="2562" width="8.7109375" style="16" customWidth="1"/>
    <col min="2563" max="2563" width="10.5703125" style="16" customWidth="1"/>
    <col min="2564" max="2564" width="20.7109375" style="16" customWidth="1"/>
    <col min="2565" max="2565" width="8.28515625" style="16" customWidth="1"/>
    <col min="2566" max="2567" width="20.7109375" style="16" customWidth="1"/>
    <col min="2568" max="2571" width="7.7109375" style="16" customWidth="1"/>
    <col min="2572" max="2572" width="8.7109375" style="16" customWidth="1"/>
    <col min="2573" max="2573" width="7.7109375" style="16" customWidth="1"/>
    <col min="2574" max="2574" width="12.85546875" style="16" customWidth="1"/>
    <col min="2575" max="2575" width="9.28515625" style="16" customWidth="1"/>
    <col min="2576" max="2576" width="5.85546875" style="16" customWidth="1"/>
    <col min="2577" max="2577" width="4.28515625" style="16" bestFit="1" customWidth="1"/>
    <col min="2578" max="2578" width="8.42578125" style="16" bestFit="1" customWidth="1"/>
    <col min="2579" max="2579" width="12.7109375" style="16" customWidth="1"/>
    <col min="2580" max="2588" width="9.140625" style="16"/>
    <col min="2589" max="2589" width="8.140625" style="16" customWidth="1"/>
    <col min="2590" max="2817" width="9.140625" style="16"/>
    <col min="2818" max="2818" width="8.7109375" style="16" customWidth="1"/>
    <col min="2819" max="2819" width="10.5703125" style="16" customWidth="1"/>
    <col min="2820" max="2820" width="20.7109375" style="16" customWidth="1"/>
    <col min="2821" max="2821" width="8.28515625" style="16" customWidth="1"/>
    <col min="2822" max="2823" width="20.7109375" style="16" customWidth="1"/>
    <col min="2824" max="2827" width="7.7109375" style="16" customWidth="1"/>
    <col min="2828" max="2828" width="8.7109375" style="16" customWidth="1"/>
    <col min="2829" max="2829" width="7.7109375" style="16" customWidth="1"/>
    <col min="2830" max="2830" width="12.85546875" style="16" customWidth="1"/>
    <col min="2831" max="2831" width="9.28515625" style="16" customWidth="1"/>
    <col min="2832" max="2832" width="5.85546875" style="16" customWidth="1"/>
    <col min="2833" max="2833" width="4.28515625" style="16" bestFit="1" customWidth="1"/>
    <col min="2834" max="2834" width="8.42578125" style="16" bestFit="1" customWidth="1"/>
    <col min="2835" max="2835" width="12.7109375" style="16" customWidth="1"/>
    <col min="2836" max="2844" width="9.140625" style="16"/>
    <col min="2845" max="2845" width="8.140625" style="16" customWidth="1"/>
    <col min="2846" max="3073" width="9.140625" style="16"/>
    <col min="3074" max="3074" width="8.7109375" style="16" customWidth="1"/>
    <col min="3075" max="3075" width="10.5703125" style="16" customWidth="1"/>
    <col min="3076" max="3076" width="20.7109375" style="16" customWidth="1"/>
    <col min="3077" max="3077" width="8.28515625" style="16" customWidth="1"/>
    <col min="3078" max="3079" width="20.7109375" style="16" customWidth="1"/>
    <col min="3080" max="3083" width="7.7109375" style="16" customWidth="1"/>
    <col min="3084" max="3084" width="8.7109375" style="16" customWidth="1"/>
    <col min="3085" max="3085" width="7.7109375" style="16" customWidth="1"/>
    <col min="3086" max="3086" width="12.85546875" style="16" customWidth="1"/>
    <col min="3087" max="3087" width="9.28515625" style="16" customWidth="1"/>
    <col min="3088" max="3088" width="5.85546875" style="16" customWidth="1"/>
    <col min="3089" max="3089" width="4.28515625" style="16" bestFit="1" customWidth="1"/>
    <col min="3090" max="3090" width="8.42578125" style="16" bestFit="1" customWidth="1"/>
    <col min="3091" max="3091" width="12.7109375" style="16" customWidth="1"/>
    <col min="3092" max="3100" width="9.140625" style="16"/>
    <col min="3101" max="3101" width="8.140625" style="16" customWidth="1"/>
    <col min="3102" max="3329" width="9.140625" style="16"/>
    <col min="3330" max="3330" width="8.7109375" style="16" customWidth="1"/>
    <col min="3331" max="3331" width="10.5703125" style="16" customWidth="1"/>
    <col min="3332" max="3332" width="20.7109375" style="16" customWidth="1"/>
    <col min="3333" max="3333" width="8.28515625" style="16" customWidth="1"/>
    <col min="3334" max="3335" width="20.7109375" style="16" customWidth="1"/>
    <col min="3336" max="3339" width="7.7109375" style="16" customWidth="1"/>
    <col min="3340" max="3340" width="8.7109375" style="16" customWidth="1"/>
    <col min="3341" max="3341" width="7.7109375" style="16" customWidth="1"/>
    <col min="3342" max="3342" width="12.85546875" style="16" customWidth="1"/>
    <col min="3343" max="3343" width="9.28515625" style="16" customWidth="1"/>
    <col min="3344" max="3344" width="5.85546875" style="16" customWidth="1"/>
    <col min="3345" max="3345" width="4.28515625" style="16" bestFit="1" customWidth="1"/>
    <col min="3346" max="3346" width="8.42578125" style="16" bestFit="1" customWidth="1"/>
    <col min="3347" max="3347" width="12.7109375" style="16" customWidth="1"/>
    <col min="3348" max="3356" width="9.140625" style="16"/>
    <col min="3357" max="3357" width="8.140625" style="16" customWidth="1"/>
    <col min="3358" max="3585" width="9.140625" style="16"/>
    <col min="3586" max="3586" width="8.7109375" style="16" customWidth="1"/>
    <col min="3587" max="3587" width="10.5703125" style="16" customWidth="1"/>
    <col min="3588" max="3588" width="20.7109375" style="16" customWidth="1"/>
    <col min="3589" max="3589" width="8.28515625" style="16" customWidth="1"/>
    <col min="3590" max="3591" width="20.7109375" style="16" customWidth="1"/>
    <col min="3592" max="3595" width="7.7109375" style="16" customWidth="1"/>
    <col min="3596" max="3596" width="8.7109375" style="16" customWidth="1"/>
    <col min="3597" max="3597" width="7.7109375" style="16" customWidth="1"/>
    <col min="3598" max="3598" width="12.85546875" style="16" customWidth="1"/>
    <col min="3599" max="3599" width="9.28515625" style="16" customWidth="1"/>
    <col min="3600" max="3600" width="5.85546875" style="16" customWidth="1"/>
    <col min="3601" max="3601" width="4.28515625" style="16" bestFit="1" customWidth="1"/>
    <col min="3602" max="3602" width="8.42578125" style="16" bestFit="1" customWidth="1"/>
    <col min="3603" max="3603" width="12.7109375" style="16" customWidth="1"/>
    <col min="3604" max="3612" width="9.140625" style="16"/>
    <col min="3613" max="3613" width="8.140625" style="16" customWidth="1"/>
    <col min="3614" max="3841" width="9.140625" style="16"/>
    <col min="3842" max="3842" width="8.7109375" style="16" customWidth="1"/>
    <col min="3843" max="3843" width="10.5703125" style="16" customWidth="1"/>
    <col min="3844" max="3844" width="20.7109375" style="16" customWidth="1"/>
    <col min="3845" max="3845" width="8.28515625" style="16" customWidth="1"/>
    <col min="3846" max="3847" width="20.7109375" style="16" customWidth="1"/>
    <col min="3848" max="3851" width="7.7109375" style="16" customWidth="1"/>
    <col min="3852" max="3852" width="8.7109375" style="16" customWidth="1"/>
    <col min="3853" max="3853" width="7.7109375" style="16" customWidth="1"/>
    <col min="3854" max="3854" width="12.85546875" style="16" customWidth="1"/>
    <col min="3855" max="3855" width="9.28515625" style="16" customWidth="1"/>
    <col min="3856" max="3856" width="5.85546875" style="16" customWidth="1"/>
    <col min="3857" max="3857" width="4.28515625" style="16" bestFit="1" customWidth="1"/>
    <col min="3858" max="3858" width="8.42578125" style="16" bestFit="1" customWidth="1"/>
    <col min="3859" max="3859" width="12.7109375" style="16" customWidth="1"/>
    <col min="3860" max="3868" width="9.140625" style="16"/>
    <col min="3869" max="3869" width="8.140625" style="16" customWidth="1"/>
    <col min="3870" max="4097" width="9.140625" style="16"/>
    <col min="4098" max="4098" width="8.7109375" style="16" customWidth="1"/>
    <col min="4099" max="4099" width="10.5703125" style="16" customWidth="1"/>
    <col min="4100" max="4100" width="20.7109375" style="16" customWidth="1"/>
    <col min="4101" max="4101" width="8.28515625" style="16" customWidth="1"/>
    <col min="4102" max="4103" width="20.7109375" style="16" customWidth="1"/>
    <col min="4104" max="4107" width="7.7109375" style="16" customWidth="1"/>
    <col min="4108" max="4108" width="8.7109375" style="16" customWidth="1"/>
    <col min="4109" max="4109" width="7.7109375" style="16" customWidth="1"/>
    <col min="4110" max="4110" width="12.85546875" style="16" customWidth="1"/>
    <col min="4111" max="4111" width="9.28515625" style="16" customWidth="1"/>
    <col min="4112" max="4112" width="5.85546875" style="16" customWidth="1"/>
    <col min="4113" max="4113" width="4.28515625" style="16" bestFit="1" customWidth="1"/>
    <col min="4114" max="4114" width="8.42578125" style="16" bestFit="1" customWidth="1"/>
    <col min="4115" max="4115" width="12.7109375" style="16" customWidth="1"/>
    <col min="4116" max="4124" width="9.140625" style="16"/>
    <col min="4125" max="4125" width="8.140625" style="16" customWidth="1"/>
    <col min="4126" max="4353" width="9.140625" style="16"/>
    <col min="4354" max="4354" width="8.7109375" style="16" customWidth="1"/>
    <col min="4355" max="4355" width="10.5703125" style="16" customWidth="1"/>
    <col min="4356" max="4356" width="20.7109375" style="16" customWidth="1"/>
    <col min="4357" max="4357" width="8.28515625" style="16" customWidth="1"/>
    <col min="4358" max="4359" width="20.7109375" style="16" customWidth="1"/>
    <col min="4360" max="4363" width="7.7109375" style="16" customWidth="1"/>
    <col min="4364" max="4364" width="8.7109375" style="16" customWidth="1"/>
    <col min="4365" max="4365" width="7.7109375" style="16" customWidth="1"/>
    <col min="4366" max="4366" width="12.85546875" style="16" customWidth="1"/>
    <col min="4367" max="4367" width="9.28515625" style="16" customWidth="1"/>
    <col min="4368" max="4368" width="5.85546875" style="16" customWidth="1"/>
    <col min="4369" max="4369" width="4.28515625" style="16" bestFit="1" customWidth="1"/>
    <col min="4370" max="4370" width="8.42578125" style="16" bestFit="1" customWidth="1"/>
    <col min="4371" max="4371" width="12.7109375" style="16" customWidth="1"/>
    <col min="4372" max="4380" width="9.140625" style="16"/>
    <col min="4381" max="4381" width="8.140625" style="16" customWidth="1"/>
    <col min="4382" max="4609" width="9.140625" style="16"/>
    <col min="4610" max="4610" width="8.7109375" style="16" customWidth="1"/>
    <col min="4611" max="4611" width="10.5703125" style="16" customWidth="1"/>
    <col min="4612" max="4612" width="20.7109375" style="16" customWidth="1"/>
    <col min="4613" max="4613" width="8.28515625" style="16" customWidth="1"/>
    <col min="4614" max="4615" width="20.7109375" style="16" customWidth="1"/>
    <col min="4616" max="4619" width="7.7109375" style="16" customWidth="1"/>
    <col min="4620" max="4620" width="8.7109375" style="16" customWidth="1"/>
    <col min="4621" max="4621" width="7.7109375" style="16" customWidth="1"/>
    <col min="4622" max="4622" width="12.85546875" style="16" customWidth="1"/>
    <col min="4623" max="4623" width="9.28515625" style="16" customWidth="1"/>
    <col min="4624" max="4624" width="5.85546875" style="16" customWidth="1"/>
    <col min="4625" max="4625" width="4.28515625" style="16" bestFit="1" customWidth="1"/>
    <col min="4626" max="4626" width="8.42578125" style="16" bestFit="1" customWidth="1"/>
    <col min="4627" max="4627" width="12.7109375" style="16" customWidth="1"/>
    <col min="4628" max="4636" width="9.140625" style="16"/>
    <col min="4637" max="4637" width="8.140625" style="16" customWidth="1"/>
    <col min="4638" max="4865" width="9.140625" style="16"/>
    <col min="4866" max="4866" width="8.7109375" style="16" customWidth="1"/>
    <col min="4867" max="4867" width="10.5703125" style="16" customWidth="1"/>
    <col min="4868" max="4868" width="20.7109375" style="16" customWidth="1"/>
    <col min="4869" max="4869" width="8.28515625" style="16" customWidth="1"/>
    <col min="4870" max="4871" width="20.7109375" style="16" customWidth="1"/>
    <col min="4872" max="4875" width="7.7109375" style="16" customWidth="1"/>
    <col min="4876" max="4876" width="8.7109375" style="16" customWidth="1"/>
    <col min="4877" max="4877" width="7.7109375" style="16" customWidth="1"/>
    <col min="4878" max="4878" width="12.85546875" style="16" customWidth="1"/>
    <col min="4879" max="4879" width="9.28515625" style="16" customWidth="1"/>
    <col min="4880" max="4880" width="5.85546875" style="16" customWidth="1"/>
    <col min="4881" max="4881" width="4.28515625" style="16" bestFit="1" customWidth="1"/>
    <col min="4882" max="4882" width="8.42578125" style="16" bestFit="1" customWidth="1"/>
    <col min="4883" max="4883" width="12.7109375" style="16" customWidth="1"/>
    <col min="4884" max="4892" width="9.140625" style="16"/>
    <col min="4893" max="4893" width="8.140625" style="16" customWidth="1"/>
    <col min="4894" max="5121" width="9.140625" style="16"/>
    <col min="5122" max="5122" width="8.7109375" style="16" customWidth="1"/>
    <col min="5123" max="5123" width="10.5703125" style="16" customWidth="1"/>
    <col min="5124" max="5124" width="20.7109375" style="16" customWidth="1"/>
    <col min="5125" max="5125" width="8.28515625" style="16" customWidth="1"/>
    <col min="5126" max="5127" width="20.7109375" style="16" customWidth="1"/>
    <col min="5128" max="5131" width="7.7109375" style="16" customWidth="1"/>
    <col min="5132" max="5132" width="8.7109375" style="16" customWidth="1"/>
    <col min="5133" max="5133" width="7.7109375" style="16" customWidth="1"/>
    <col min="5134" max="5134" width="12.85546875" style="16" customWidth="1"/>
    <col min="5135" max="5135" width="9.28515625" style="16" customWidth="1"/>
    <col min="5136" max="5136" width="5.85546875" style="16" customWidth="1"/>
    <col min="5137" max="5137" width="4.28515625" style="16" bestFit="1" customWidth="1"/>
    <col min="5138" max="5138" width="8.42578125" style="16" bestFit="1" customWidth="1"/>
    <col min="5139" max="5139" width="12.7109375" style="16" customWidth="1"/>
    <col min="5140" max="5148" width="9.140625" style="16"/>
    <col min="5149" max="5149" width="8.140625" style="16" customWidth="1"/>
    <col min="5150" max="5377" width="9.140625" style="16"/>
    <col min="5378" max="5378" width="8.7109375" style="16" customWidth="1"/>
    <col min="5379" max="5379" width="10.5703125" style="16" customWidth="1"/>
    <col min="5380" max="5380" width="20.7109375" style="16" customWidth="1"/>
    <col min="5381" max="5381" width="8.28515625" style="16" customWidth="1"/>
    <col min="5382" max="5383" width="20.7109375" style="16" customWidth="1"/>
    <col min="5384" max="5387" width="7.7109375" style="16" customWidth="1"/>
    <col min="5388" max="5388" width="8.7109375" style="16" customWidth="1"/>
    <col min="5389" max="5389" width="7.7109375" style="16" customWidth="1"/>
    <col min="5390" max="5390" width="12.85546875" style="16" customWidth="1"/>
    <col min="5391" max="5391" width="9.28515625" style="16" customWidth="1"/>
    <col min="5392" max="5392" width="5.85546875" style="16" customWidth="1"/>
    <col min="5393" max="5393" width="4.28515625" style="16" bestFit="1" customWidth="1"/>
    <col min="5394" max="5394" width="8.42578125" style="16" bestFit="1" customWidth="1"/>
    <col min="5395" max="5395" width="12.7109375" style="16" customWidth="1"/>
    <col min="5396" max="5404" width="9.140625" style="16"/>
    <col min="5405" max="5405" width="8.140625" style="16" customWidth="1"/>
    <col min="5406" max="5633" width="9.140625" style="16"/>
    <col min="5634" max="5634" width="8.7109375" style="16" customWidth="1"/>
    <col min="5635" max="5635" width="10.5703125" style="16" customWidth="1"/>
    <col min="5636" max="5636" width="20.7109375" style="16" customWidth="1"/>
    <col min="5637" max="5637" width="8.28515625" style="16" customWidth="1"/>
    <col min="5638" max="5639" width="20.7109375" style="16" customWidth="1"/>
    <col min="5640" max="5643" width="7.7109375" style="16" customWidth="1"/>
    <col min="5644" max="5644" width="8.7109375" style="16" customWidth="1"/>
    <col min="5645" max="5645" width="7.7109375" style="16" customWidth="1"/>
    <col min="5646" max="5646" width="12.85546875" style="16" customWidth="1"/>
    <col min="5647" max="5647" width="9.28515625" style="16" customWidth="1"/>
    <col min="5648" max="5648" width="5.85546875" style="16" customWidth="1"/>
    <col min="5649" max="5649" width="4.28515625" style="16" bestFit="1" customWidth="1"/>
    <col min="5650" max="5650" width="8.42578125" style="16" bestFit="1" customWidth="1"/>
    <col min="5651" max="5651" width="12.7109375" style="16" customWidth="1"/>
    <col min="5652" max="5660" width="9.140625" style="16"/>
    <col min="5661" max="5661" width="8.140625" style="16" customWidth="1"/>
    <col min="5662" max="5889" width="9.140625" style="16"/>
    <col min="5890" max="5890" width="8.7109375" style="16" customWidth="1"/>
    <col min="5891" max="5891" width="10.5703125" style="16" customWidth="1"/>
    <col min="5892" max="5892" width="20.7109375" style="16" customWidth="1"/>
    <col min="5893" max="5893" width="8.28515625" style="16" customWidth="1"/>
    <col min="5894" max="5895" width="20.7109375" style="16" customWidth="1"/>
    <col min="5896" max="5899" width="7.7109375" style="16" customWidth="1"/>
    <col min="5900" max="5900" width="8.7109375" style="16" customWidth="1"/>
    <col min="5901" max="5901" width="7.7109375" style="16" customWidth="1"/>
    <col min="5902" max="5902" width="12.85546875" style="16" customWidth="1"/>
    <col min="5903" max="5903" width="9.28515625" style="16" customWidth="1"/>
    <col min="5904" max="5904" width="5.85546875" style="16" customWidth="1"/>
    <col min="5905" max="5905" width="4.28515625" style="16" bestFit="1" customWidth="1"/>
    <col min="5906" max="5906" width="8.42578125" style="16" bestFit="1" customWidth="1"/>
    <col min="5907" max="5907" width="12.7109375" style="16" customWidth="1"/>
    <col min="5908" max="5916" width="9.140625" style="16"/>
    <col min="5917" max="5917" width="8.140625" style="16" customWidth="1"/>
    <col min="5918" max="6145" width="9.140625" style="16"/>
    <col min="6146" max="6146" width="8.7109375" style="16" customWidth="1"/>
    <col min="6147" max="6147" width="10.5703125" style="16" customWidth="1"/>
    <col min="6148" max="6148" width="20.7109375" style="16" customWidth="1"/>
    <col min="6149" max="6149" width="8.28515625" style="16" customWidth="1"/>
    <col min="6150" max="6151" width="20.7109375" style="16" customWidth="1"/>
    <col min="6152" max="6155" width="7.7109375" style="16" customWidth="1"/>
    <col min="6156" max="6156" width="8.7109375" style="16" customWidth="1"/>
    <col min="6157" max="6157" width="7.7109375" style="16" customWidth="1"/>
    <col min="6158" max="6158" width="12.85546875" style="16" customWidth="1"/>
    <col min="6159" max="6159" width="9.28515625" style="16" customWidth="1"/>
    <col min="6160" max="6160" width="5.85546875" style="16" customWidth="1"/>
    <col min="6161" max="6161" width="4.28515625" style="16" bestFit="1" customWidth="1"/>
    <col min="6162" max="6162" width="8.42578125" style="16" bestFit="1" customWidth="1"/>
    <col min="6163" max="6163" width="12.7109375" style="16" customWidth="1"/>
    <col min="6164" max="6172" width="9.140625" style="16"/>
    <col min="6173" max="6173" width="8.140625" style="16" customWidth="1"/>
    <col min="6174" max="6401" width="9.140625" style="16"/>
    <col min="6402" max="6402" width="8.7109375" style="16" customWidth="1"/>
    <col min="6403" max="6403" width="10.5703125" style="16" customWidth="1"/>
    <col min="6404" max="6404" width="20.7109375" style="16" customWidth="1"/>
    <col min="6405" max="6405" width="8.28515625" style="16" customWidth="1"/>
    <col min="6406" max="6407" width="20.7109375" style="16" customWidth="1"/>
    <col min="6408" max="6411" width="7.7109375" style="16" customWidth="1"/>
    <col min="6412" max="6412" width="8.7109375" style="16" customWidth="1"/>
    <col min="6413" max="6413" width="7.7109375" style="16" customWidth="1"/>
    <col min="6414" max="6414" width="12.85546875" style="16" customWidth="1"/>
    <col min="6415" max="6415" width="9.28515625" style="16" customWidth="1"/>
    <col min="6416" max="6416" width="5.85546875" style="16" customWidth="1"/>
    <col min="6417" max="6417" width="4.28515625" style="16" bestFit="1" customWidth="1"/>
    <col min="6418" max="6418" width="8.42578125" style="16" bestFit="1" customWidth="1"/>
    <col min="6419" max="6419" width="12.7109375" style="16" customWidth="1"/>
    <col min="6420" max="6428" width="9.140625" style="16"/>
    <col min="6429" max="6429" width="8.140625" style="16" customWidth="1"/>
    <col min="6430" max="6657" width="9.140625" style="16"/>
    <col min="6658" max="6658" width="8.7109375" style="16" customWidth="1"/>
    <col min="6659" max="6659" width="10.5703125" style="16" customWidth="1"/>
    <col min="6660" max="6660" width="20.7109375" style="16" customWidth="1"/>
    <col min="6661" max="6661" width="8.28515625" style="16" customWidth="1"/>
    <col min="6662" max="6663" width="20.7109375" style="16" customWidth="1"/>
    <col min="6664" max="6667" width="7.7109375" style="16" customWidth="1"/>
    <col min="6668" max="6668" width="8.7109375" style="16" customWidth="1"/>
    <col min="6669" max="6669" width="7.7109375" style="16" customWidth="1"/>
    <col min="6670" max="6670" width="12.85546875" style="16" customWidth="1"/>
    <col min="6671" max="6671" width="9.28515625" style="16" customWidth="1"/>
    <col min="6672" max="6672" width="5.85546875" style="16" customWidth="1"/>
    <col min="6673" max="6673" width="4.28515625" style="16" bestFit="1" customWidth="1"/>
    <col min="6674" max="6674" width="8.42578125" style="16" bestFit="1" customWidth="1"/>
    <col min="6675" max="6675" width="12.7109375" style="16" customWidth="1"/>
    <col min="6676" max="6684" width="9.140625" style="16"/>
    <col min="6685" max="6685" width="8.140625" style="16" customWidth="1"/>
    <col min="6686" max="6913" width="9.140625" style="16"/>
    <col min="6914" max="6914" width="8.7109375" style="16" customWidth="1"/>
    <col min="6915" max="6915" width="10.5703125" style="16" customWidth="1"/>
    <col min="6916" max="6916" width="20.7109375" style="16" customWidth="1"/>
    <col min="6917" max="6917" width="8.28515625" style="16" customWidth="1"/>
    <col min="6918" max="6919" width="20.7109375" style="16" customWidth="1"/>
    <col min="6920" max="6923" width="7.7109375" style="16" customWidth="1"/>
    <col min="6924" max="6924" width="8.7109375" style="16" customWidth="1"/>
    <col min="6925" max="6925" width="7.7109375" style="16" customWidth="1"/>
    <col min="6926" max="6926" width="12.85546875" style="16" customWidth="1"/>
    <col min="6927" max="6927" width="9.28515625" style="16" customWidth="1"/>
    <col min="6928" max="6928" width="5.85546875" style="16" customWidth="1"/>
    <col min="6929" max="6929" width="4.28515625" style="16" bestFit="1" customWidth="1"/>
    <col min="6930" max="6930" width="8.42578125" style="16" bestFit="1" customWidth="1"/>
    <col min="6931" max="6931" width="12.7109375" style="16" customWidth="1"/>
    <col min="6932" max="6940" width="9.140625" style="16"/>
    <col min="6941" max="6941" width="8.140625" style="16" customWidth="1"/>
    <col min="6942" max="7169" width="9.140625" style="16"/>
    <col min="7170" max="7170" width="8.7109375" style="16" customWidth="1"/>
    <col min="7171" max="7171" width="10.5703125" style="16" customWidth="1"/>
    <col min="7172" max="7172" width="20.7109375" style="16" customWidth="1"/>
    <col min="7173" max="7173" width="8.28515625" style="16" customWidth="1"/>
    <col min="7174" max="7175" width="20.7109375" style="16" customWidth="1"/>
    <col min="7176" max="7179" width="7.7109375" style="16" customWidth="1"/>
    <col min="7180" max="7180" width="8.7109375" style="16" customWidth="1"/>
    <col min="7181" max="7181" width="7.7109375" style="16" customWidth="1"/>
    <col min="7182" max="7182" width="12.85546875" style="16" customWidth="1"/>
    <col min="7183" max="7183" width="9.28515625" style="16" customWidth="1"/>
    <col min="7184" max="7184" width="5.85546875" style="16" customWidth="1"/>
    <col min="7185" max="7185" width="4.28515625" style="16" bestFit="1" customWidth="1"/>
    <col min="7186" max="7186" width="8.42578125" style="16" bestFit="1" customWidth="1"/>
    <col min="7187" max="7187" width="12.7109375" style="16" customWidth="1"/>
    <col min="7188" max="7196" width="9.140625" style="16"/>
    <col min="7197" max="7197" width="8.140625" style="16" customWidth="1"/>
    <col min="7198" max="7425" width="9.140625" style="16"/>
    <col min="7426" max="7426" width="8.7109375" style="16" customWidth="1"/>
    <col min="7427" max="7427" width="10.5703125" style="16" customWidth="1"/>
    <col min="7428" max="7428" width="20.7109375" style="16" customWidth="1"/>
    <col min="7429" max="7429" width="8.28515625" style="16" customWidth="1"/>
    <col min="7430" max="7431" width="20.7109375" style="16" customWidth="1"/>
    <col min="7432" max="7435" width="7.7109375" style="16" customWidth="1"/>
    <col min="7436" max="7436" width="8.7109375" style="16" customWidth="1"/>
    <col min="7437" max="7437" width="7.7109375" style="16" customWidth="1"/>
    <col min="7438" max="7438" width="12.85546875" style="16" customWidth="1"/>
    <col min="7439" max="7439" width="9.28515625" style="16" customWidth="1"/>
    <col min="7440" max="7440" width="5.85546875" style="16" customWidth="1"/>
    <col min="7441" max="7441" width="4.28515625" style="16" bestFit="1" customWidth="1"/>
    <col min="7442" max="7442" width="8.42578125" style="16" bestFit="1" customWidth="1"/>
    <col min="7443" max="7443" width="12.7109375" style="16" customWidth="1"/>
    <col min="7444" max="7452" width="9.140625" style="16"/>
    <col min="7453" max="7453" width="8.140625" style="16" customWidth="1"/>
    <col min="7454" max="7681" width="9.140625" style="16"/>
    <col min="7682" max="7682" width="8.7109375" style="16" customWidth="1"/>
    <col min="7683" max="7683" width="10.5703125" style="16" customWidth="1"/>
    <col min="7684" max="7684" width="20.7109375" style="16" customWidth="1"/>
    <col min="7685" max="7685" width="8.28515625" style="16" customWidth="1"/>
    <col min="7686" max="7687" width="20.7109375" style="16" customWidth="1"/>
    <col min="7688" max="7691" width="7.7109375" style="16" customWidth="1"/>
    <col min="7692" max="7692" width="8.7109375" style="16" customWidth="1"/>
    <col min="7693" max="7693" width="7.7109375" style="16" customWidth="1"/>
    <col min="7694" max="7694" width="12.85546875" style="16" customWidth="1"/>
    <col min="7695" max="7695" width="9.28515625" style="16" customWidth="1"/>
    <col min="7696" max="7696" width="5.85546875" style="16" customWidth="1"/>
    <col min="7697" max="7697" width="4.28515625" style="16" bestFit="1" customWidth="1"/>
    <col min="7698" max="7698" width="8.42578125" style="16" bestFit="1" customWidth="1"/>
    <col min="7699" max="7699" width="12.7109375" style="16" customWidth="1"/>
    <col min="7700" max="7708" width="9.140625" style="16"/>
    <col min="7709" max="7709" width="8.140625" style="16" customWidth="1"/>
    <col min="7710" max="7937" width="9.140625" style="16"/>
    <col min="7938" max="7938" width="8.7109375" style="16" customWidth="1"/>
    <col min="7939" max="7939" width="10.5703125" style="16" customWidth="1"/>
    <col min="7940" max="7940" width="20.7109375" style="16" customWidth="1"/>
    <col min="7941" max="7941" width="8.28515625" style="16" customWidth="1"/>
    <col min="7942" max="7943" width="20.7109375" style="16" customWidth="1"/>
    <col min="7944" max="7947" width="7.7109375" style="16" customWidth="1"/>
    <col min="7948" max="7948" width="8.7109375" style="16" customWidth="1"/>
    <col min="7949" max="7949" width="7.7109375" style="16" customWidth="1"/>
    <col min="7950" max="7950" width="12.85546875" style="16" customWidth="1"/>
    <col min="7951" max="7951" width="9.28515625" style="16" customWidth="1"/>
    <col min="7952" max="7952" width="5.85546875" style="16" customWidth="1"/>
    <col min="7953" max="7953" width="4.28515625" style="16" bestFit="1" customWidth="1"/>
    <col min="7954" max="7954" width="8.42578125" style="16" bestFit="1" customWidth="1"/>
    <col min="7955" max="7955" width="12.7109375" style="16" customWidth="1"/>
    <col min="7956" max="7964" width="9.140625" style="16"/>
    <col min="7965" max="7965" width="8.140625" style="16" customWidth="1"/>
    <col min="7966" max="8193" width="9.140625" style="16"/>
    <col min="8194" max="8194" width="8.7109375" style="16" customWidth="1"/>
    <col min="8195" max="8195" width="10.5703125" style="16" customWidth="1"/>
    <col min="8196" max="8196" width="20.7109375" style="16" customWidth="1"/>
    <col min="8197" max="8197" width="8.28515625" style="16" customWidth="1"/>
    <col min="8198" max="8199" width="20.7109375" style="16" customWidth="1"/>
    <col min="8200" max="8203" width="7.7109375" style="16" customWidth="1"/>
    <col min="8204" max="8204" width="8.7109375" style="16" customWidth="1"/>
    <col min="8205" max="8205" width="7.7109375" style="16" customWidth="1"/>
    <col min="8206" max="8206" width="12.85546875" style="16" customWidth="1"/>
    <col min="8207" max="8207" width="9.28515625" style="16" customWidth="1"/>
    <col min="8208" max="8208" width="5.85546875" style="16" customWidth="1"/>
    <col min="8209" max="8209" width="4.28515625" style="16" bestFit="1" customWidth="1"/>
    <col min="8210" max="8210" width="8.42578125" style="16" bestFit="1" customWidth="1"/>
    <col min="8211" max="8211" width="12.7109375" style="16" customWidth="1"/>
    <col min="8212" max="8220" width="9.140625" style="16"/>
    <col min="8221" max="8221" width="8.140625" style="16" customWidth="1"/>
    <col min="8222" max="8449" width="9.140625" style="16"/>
    <col min="8450" max="8450" width="8.7109375" style="16" customWidth="1"/>
    <col min="8451" max="8451" width="10.5703125" style="16" customWidth="1"/>
    <col min="8452" max="8452" width="20.7109375" style="16" customWidth="1"/>
    <col min="8453" max="8453" width="8.28515625" style="16" customWidth="1"/>
    <col min="8454" max="8455" width="20.7109375" style="16" customWidth="1"/>
    <col min="8456" max="8459" width="7.7109375" style="16" customWidth="1"/>
    <col min="8460" max="8460" width="8.7109375" style="16" customWidth="1"/>
    <col min="8461" max="8461" width="7.7109375" style="16" customWidth="1"/>
    <col min="8462" max="8462" width="12.85546875" style="16" customWidth="1"/>
    <col min="8463" max="8463" width="9.28515625" style="16" customWidth="1"/>
    <col min="8464" max="8464" width="5.85546875" style="16" customWidth="1"/>
    <col min="8465" max="8465" width="4.28515625" style="16" bestFit="1" customWidth="1"/>
    <col min="8466" max="8466" width="8.42578125" style="16" bestFit="1" customWidth="1"/>
    <col min="8467" max="8467" width="12.7109375" style="16" customWidth="1"/>
    <col min="8468" max="8476" width="9.140625" style="16"/>
    <col min="8477" max="8477" width="8.140625" style="16" customWidth="1"/>
    <col min="8478" max="8705" width="9.140625" style="16"/>
    <col min="8706" max="8706" width="8.7109375" style="16" customWidth="1"/>
    <col min="8707" max="8707" width="10.5703125" style="16" customWidth="1"/>
    <col min="8708" max="8708" width="20.7109375" style="16" customWidth="1"/>
    <col min="8709" max="8709" width="8.28515625" style="16" customWidth="1"/>
    <col min="8710" max="8711" width="20.7109375" style="16" customWidth="1"/>
    <col min="8712" max="8715" width="7.7109375" style="16" customWidth="1"/>
    <col min="8716" max="8716" width="8.7109375" style="16" customWidth="1"/>
    <col min="8717" max="8717" width="7.7109375" style="16" customWidth="1"/>
    <col min="8718" max="8718" width="12.85546875" style="16" customWidth="1"/>
    <col min="8719" max="8719" width="9.28515625" style="16" customWidth="1"/>
    <col min="8720" max="8720" width="5.85546875" style="16" customWidth="1"/>
    <col min="8721" max="8721" width="4.28515625" style="16" bestFit="1" customWidth="1"/>
    <col min="8722" max="8722" width="8.42578125" style="16" bestFit="1" customWidth="1"/>
    <col min="8723" max="8723" width="12.7109375" style="16" customWidth="1"/>
    <col min="8724" max="8732" width="9.140625" style="16"/>
    <col min="8733" max="8733" width="8.140625" style="16" customWidth="1"/>
    <col min="8734" max="8961" width="9.140625" style="16"/>
    <col min="8962" max="8962" width="8.7109375" style="16" customWidth="1"/>
    <col min="8963" max="8963" width="10.5703125" style="16" customWidth="1"/>
    <col min="8964" max="8964" width="20.7109375" style="16" customWidth="1"/>
    <col min="8965" max="8965" width="8.28515625" style="16" customWidth="1"/>
    <col min="8966" max="8967" width="20.7109375" style="16" customWidth="1"/>
    <col min="8968" max="8971" width="7.7109375" style="16" customWidth="1"/>
    <col min="8972" max="8972" width="8.7109375" style="16" customWidth="1"/>
    <col min="8973" max="8973" width="7.7109375" style="16" customWidth="1"/>
    <col min="8974" max="8974" width="12.85546875" style="16" customWidth="1"/>
    <col min="8975" max="8975" width="9.28515625" style="16" customWidth="1"/>
    <col min="8976" max="8976" width="5.85546875" style="16" customWidth="1"/>
    <col min="8977" max="8977" width="4.28515625" style="16" bestFit="1" customWidth="1"/>
    <col min="8978" max="8978" width="8.42578125" style="16" bestFit="1" customWidth="1"/>
    <col min="8979" max="8979" width="12.7109375" style="16" customWidth="1"/>
    <col min="8980" max="8988" width="9.140625" style="16"/>
    <col min="8989" max="8989" width="8.140625" style="16" customWidth="1"/>
    <col min="8990" max="9217" width="9.140625" style="16"/>
    <col min="9218" max="9218" width="8.7109375" style="16" customWidth="1"/>
    <col min="9219" max="9219" width="10.5703125" style="16" customWidth="1"/>
    <col min="9220" max="9220" width="20.7109375" style="16" customWidth="1"/>
    <col min="9221" max="9221" width="8.28515625" style="16" customWidth="1"/>
    <col min="9222" max="9223" width="20.7109375" style="16" customWidth="1"/>
    <col min="9224" max="9227" width="7.7109375" style="16" customWidth="1"/>
    <col min="9228" max="9228" width="8.7109375" style="16" customWidth="1"/>
    <col min="9229" max="9229" width="7.7109375" style="16" customWidth="1"/>
    <col min="9230" max="9230" width="12.85546875" style="16" customWidth="1"/>
    <col min="9231" max="9231" width="9.28515625" style="16" customWidth="1"/>
    <col min="9232" max="9232" width="5.85546875" style="16" customWidth="1"/>
    <col min="9233" max="9233" width="4.28515625" style="16" bestFit="1" customWidth="1"/>
    <col min="9234" max="9234" width="8.42578125" style="16" bestFit="1" customWidth="1"/>
    <col min="9235" max="9235" width="12.7109375" style="16" customWidth="1"/>
    <col min="9236" max="9244" width="9.140625" style="16"/>
    <col min="9245" max="9245" width="8.140625" style="16" customWidth="1"/>
    <col min="9246" max="9473" width="9.140625" style="16"/>
    <col min="9474" max="9474" width="8.7109375" style="16" customWidth="1"/>
    <col min="9475" max="9475" width="10.5703125" style="16" customWidth="1"/>
    <col min="9476" max="9476" width="20.7109375" style="16" customWidth="1"/>
    <col min="9477" max="9477" width="8.28515625" style="16" customWidth="1"/>
    <col min="9478" max="9479" width="20.7109375" style="16" customWidth="1"/>
    <col min="9480" max="9483" width="7.7109375" style="16" customWidth="1"/>
    <col min="9484" max="9484" width="8.7109375" style="16" customWidth="1"/>
    <col min="9485" max="9485" width="7.7109375" style="16" customWidth="1"/>
    <col min="9486" max="9486" width="12.85546875" style="16" customWidth="1"/>
    <col min="9487" max="9487" width="9.28515625" style="16" customWidth="1"/>
    <col min="9488" max="9488" width="5.85546875" style="16" customWidth="1"/>
    <col min="9489" max="9489" width="4.28515625" style="16" bestFit="1" customWidth="1"/>
    <col min="9490" max="9490" width="8.42578125" style="16" bestFit="1" customWidth="1"/>
    <col min="9491" max="9491" width="12.7109375" style="16" customWidth="1"/>
    <col min="9492" max="9500" width="9.140625" style="16"/>
    <col min="9501" max="9501" width="8.140625" style="16" customWidth="1"/>
    <col min="9502" max="9729" width="9.140625" style="16"/>
    <col min="9730" max="9730" width="8.7109375" style="16" customWidth="1"/>
    <col min="9731" max="9731" width="10.5703125" style="16" customWidth="1"/>
    <col min="9732" max="9732" width="20.7109375" style="16" customWidth="1"/>
    <col min="9733" max="9733" width="8.28515625" style="16" customWidth="1"/>
    <col min="9734" max="9735" width="20.7109375" style="16" customWidth="1"/>
    <col min="9736" max="9739" width="7.7109375" style="16" customWidth="1"/>
    <col min="9740" max="9740" width="8.7109375" style="16" customWidth="1"/>
    <col min="9741" max="9741" width="7.7109375" style="16" customWidth="1"/>
    <col min="9742" max="9742" width="12.85546875" style="16" customWidth="1"/>
    <col min="9743" max="9743" width="9.28515625" style="16" customWidth="1"/>
    <col min="9744" max="9744" width="5.85546875" style="16" customWidth="1"/>
    <col min="9745" max="9745" width="4.28515625" style="16" bestFit="1" customWidth="1"/>
    <col min="9746" max="9746" width="8.42578125" style="16" bestFit="1" customWidth="1"/>
    <col min="9747" max="9747" width="12.7109375" style="16" customWidth="1"/>
    <col min="9748" max="9756" width="9.140625" style="16"/>
    <col min="9757" max="9757" width="8.140625" style="16" customWidth="1"/>
    <col min="9758" max="9985" width="9.140625" style="16"/>
    <col min="9986" max="9986" width="8.7109375" style="16" customWidth="1"/>
    <col min="9987" max="9987" width="10.5703125" style="16" customWidth="1"/>
    <col min="9988" max="9988" width="20.7109375" style="16" customWidth="1"/>
    <col min="9989" max="9989" width="8.28515625" style="16" customWidth="1"/>
    <col min="9990" max="9991" width="20.7109375" style="16" customWidth="1"/>
    <col min="9992" max="9995" width="7.7109375" style="16" customWidth="1"/>
    <col min="9996" max="9996" width="8.7109375" style="16" customWidth="1"/>
    <col min="9997" max="9997" width="7.7109375" style="16" customWidth="1"/>
    <col min="9998" max="9998" width="12.85546875" style="16" customWidth="1"/>
    <col min="9999" max="9999" width="9.28515625" style="16" customWidth="1"/>
    <col min="10000" max="10000" width="5.85546875" style="16" customWidth="1"/>
    <col min="10001" max="10001" width="4.28515625" style="16" bestFit="1" customWidth="1"/>
    <col min="10002" max="10002" width="8.42578125" style="16" bestFit="1" customWidth="1"/>
    <col min="10003" max="10003" width="12.7109375" style="16" customWidth="1"/>
    <col min="10004" max="10012" width="9.140625" style="16"/>
    <col min="10013" max="10013" width="8.140625" style="16" customWidth="1"/>
    <col min="10014" max="10241" width="9.140625" style="16"/>
    <col min="10242" max="10242" width="8.7109375" style="16" customWidth="1"/>
    <col min="10243" max="10243" width="10.5703125" style="16" customWidth="1"/>
    <col min="10244" max="10244" width="20.7109375" style="16" customWidth="1"/>
    <col min="10245" max="10245" width="8.28515625" style="16" customWidth="1"/>
    <col min="10246" max="10247" width="20.7109375" style="16" customWidth="1"/>
    <col min="10248" max="10251" width="7.7109375" style="16" customWidth="1"/>
    <col min="10252" max="10252" width="8.7109375" style="16" customWidth="1"/>
    <col min="10253" max="10253" width="7.7109375" style="16" customWidth="1"/>
    <col min="10254" max="10254" width="12.85546875" style="16" customWidth="1"/>
    <col min="10255" max="10255" width="9.28515625" style="16" customWidth="1"/>
    <col min="10256" max="10256" width="5.85546875" style="16" customWidth="1"/>
    <col min="10257" max="10257" width="4.28515625" style="16" bestFit="1" customWidth="1"/>
    <col min="10258" max="10258" width="8.42578125" style="16" bestFit="1" customWidth="1"/>
    <col min="10259" max="10259" width="12.7109375" style="16" customWidth="1"/>
    <col min="10260" max="10268" width="9.140625" style="16"/>
    <col min="10269" max="10269" width="8.140625" style="16" customWidth="1"/>
    <col min="10270" max="10497" width="9.140625" style="16"/>
    <col min="10498" max="10498" width="8.7109375" style="16" customWidth="1"/>
    <col min="10499" max="10499" width="10.5703125" style="16" customWidth="1"/>
    <col min="10500" max="10500" width="20.7109375" style="16" customWidth="1"/>
    <col min="10501" max="10501" width="8.28515625" style="16" customWidth="1"/>
    <col min="10502" max="10503" width="20.7109375" style="16" customWidth="1"/>
    <col min="10504" max="10507" width="7.7109375" style="16" customWidth="1"/>
    <col min="10508" max="10508" width="8.7109375" style="16" customWidth="1"/>
    <col min="10509" max="10509" width="7.7109375" style="16" customWidth="1"/>
    <col min="10510" max="10510" width="12.85546875" style="16" customWidth="1"/>
    <col min="10511" max="10511" width="9.28515625" style="16" customWidth="1"/>
    <col min="10512" max="10512" width="5.85546875" style="16" customWidth="1"/>
    <col min="10513" max="10513" width="4.28515625" style="16" bestFit="1" customWidth="1"/>
    <col min="10514" max="10514" width="8.42578125" style="16" bestFit="1" customWidth="1"/>
    <col min="10515" max="10515" width="12.7109375" style="16" customWidth="1"/>
    <col min="10516" max="10524" width="9.140625" style="16"/>
    <col min="10525" max="10525" width="8.140625" style="16" customWidth="1"/>
    <col min="10526" max="10753" width="9.140625" style="16"/>
    <col min="10754" max="10754" width="8.7109375" style="16" customWidth="1"/>
    <col min="10755" max="10755" width="10.5703125" style="16" customWidth="1"/>
    <col min="10756" max="10756" width="20.7109375" style="16" customWidth="1"/>
    <col min="10757" max="10757" width="8.28515625" style="16" customWidth="1"/>
    <col min="10758" max="10759" width="20.7109375" style="16" customWidth="1"/>
    <col min="10760" max="10763" width="7.7109375" style="16" customWidth="1"/>
    <col min="10764" max="10764" width="8.7109375" style="16" customWidth="1"/>
    <col min="10765" max="10765" width="7.7109375" style="16" customWidth="1"/>
    <col min="10766" max="10766" width="12.85546875" style="16" customWidth="1"/>
    <col min="10767" max="10767" width="9.28515625" style="16" customWidth="1"/>
    <col min="10768" max="10768" width="5.85546875" style="16" customWidth="1"/>
    <col min="10769" max="10769" width="4.28515625" style="16" bestFit="1" customWidth="1"/>
    <col min="10770" max="10770" width="8.42578125" style="16" bestFit="1" customWidth="1"/>
    <col min="10771" max="10771" width="12.7109375" style="16" customWidth="1"/>
    <col min="10772" max="10780" width="9.140625" style="16"/>
    <col min="10781" max="10781" width="8.140625" style="16" customWidth="1"/>
    <col min="10782" max="11009" width="9.140625" style="16"/>
    <col min="11010" max="11010" width="8.7109375" style="16" customWidth="1"/>
    <col min="11011" max="11011" width="10.5703125" style="16" customWidth="1"/>
    <col min="11012" max="11012" width="20.7109375" style="16" customWidth="1"/>
    <col min="11013" max="11013" width="8.28515625" style="16" customWidth="1"/>
    <col min="11014" max="11015" width="20.7109375" style="16" customWidth="1"/>
    <col min="11016" max="11019" width="7.7109375" style="16" customWidth="1"/>
    <col min="11020" max="11020" width="8.7109375" style="16" customWidth="1"/>
    <col min="11021" max="11021" width="7.7109375" style="16" customWidth="1"/>
    <col min="11022" max="11022" width="12.85546875" style="16" customWidth="1"/>
    <col min="11023" max="11023" width="9.28515625" style="16" customWidth="1"/>
    <col min="11024" max="11024" width="5.85546875" style="16" customWidth="1"/>
    <col min="11025" max="11025" width="4.28515625" style="16" bestFit="1" customWidth="1"/>
    <col min="11026" max="11026" width="8.42578125" style="16" bestFit="1" customWidth="1"/>
    <col min="11027" max="11027" width="12.7109375" style="16" customWidth="1"/>
    <col min="11028" max="11036" width="9.140625" style="16"/>
    <col min="11037" max="11037" width="8.140625" style="16" customWidth="1"/>
    <col min="11038" max="11265" width="9.140625" style="16"/>
    <col min="11266" max="11266" width="8.7109375" style="16" customWidth="1"/>
    <col min="11267" max="11267" width="10.5703125" style="16" customWidth="1"/>
    <col min="11268" max="11268" width="20.7109375" style="16" customWidth="1"/>
    <col min="11269" max="11269" width="8.28515625" style="16" customWidth="1"/>
    <col min="11270" max="11271" width="20.7109375" style="16" customWidth="1"/>
    <col min="11272" max="11275" width="7.7109375" style="16" customWidth="1"/>
    <col min="11276" max="11276" width="8.7109375" style="16" customWidth="1"/>
    <col min="11277" max="11277" width="7.7109375" style="16" customWidth="1"/>
    <col min="11278" max="11278" width="12.85546875" style="16" customWidth="1"/>
    <col min="11279" max="11279" width="9.28515625" style="16" customWidth="1"/>
    <col min="11280" max="11280" width="5.85546875" style="16" customWidth="1"/>
    <col min="11281" max="11281" width="4.28515625" style="16" bestFit="1" customWidth="1"/>
    <col min="11282" max="11282" width="8.42578125" style="16" bestFit="1" customWidth="1"/>
    <col min="11283" max="11283" width="12.7109375" style="16" customWidth="1"/>
    <col min="11284" max="11292" width="9.140625" style="16"/>
    <col min="11293" max="11293" width="8.140625" style="16" customWidth="1"/>
    <col min="11294" max="11521" width="9.140625" style="16"/>
    <col min="11522" max="11522" width="8.7109375" style="16" customWidth="1"/>
    <col min="11523" max="11523" width="10.5703125" style="16" customWidth="1"/>
    <col min="11524" max="11524" width="20.7109375" style="16" customWidth="1"/>
    <col min="11525" max="11525" width="8.28515625" style="16" customWidth="1"/>
    <col min="11526" max="11527" width="20.7109375" style="16" customWidth="1"/>
    <col min="11528" max="11531" width="7.7109375" style="16" customWidth="1"/>
    <col min="11532" max="11532" width="8.7109375" style="16" customWidth="1"/>
    <col min="11533" max="11533" width="7.7109375" style="16" customWidth="1"/>
    <col min="11534" max="11534" width="12.85546875" style="16" customWidth="1"/>
    <col min="11535" max="11535" width="9.28515625" style="16" customWidth="1"/>
    <col min="11536" max="11536" width="5.85546875" style="16" customWidth="1"/>
    <col min="11537" max="11537" width="4.28515625" style="16" bestFit="1" customWidth="1"/>
    <col min="11538" max="11538" width="8.42578125" style="16" bestFit="1" customWidth="1"/>
    <col min="11539" max="11539" width="12.7109375" style="16" customWidth="1"/>
    <col min="11540" max="11548" width="9.140625" style="16"/>
    <col min="11549" max="11549" width="8.140625" style="16" customWidth="1"/>
    <col min="11550" max="11777" width="9.140625" style="16"/>
    <col min="11778" max="11778" width="8.7109375" style="16" customWidth="1"/>
    <col min="11779" max="11779" width="10.5703125" style="16" customWidth="1"/>
    <col min="11780" max="11780" width="20.7109375" style="16" customWidth="1"/>
    <col min="11781" max="11781" width="8.28515625" style="16" customWidth="1"/>
    <col min="11782" max="11783" width="20.7109375" style="16" customWidth="1"/>
    <col min="11784" max="11787" width="7.7109375" style="16" customWidth="1"/>
    <col min="11788" max="11788" width="8.7109375" style="16" customWidth="1"/>
    <col min="11789" max="11789" width="7.7109375" style="16" customWidth="1"/>
    <col min="11790" max="11790" width="12.85546875" style="16" customWidth="1"/>
    <col min="11791" max="11791" width="9.28515625" style="16" customWidth="1"/>
    <col min="11792" max="11792" width="5.85546875" style="16" customWidth="1"/>
    <col min="11793" max="11793" width="4.28515625" style="16" bestFit="1" customWidth="1"/>
    <col min="11794" max="11794" width="8.42578125" style="16" bestFit="1" customWidth="1"/>
    <col min="11795" max="11795" width="12.7109375" style="16" customWidth="1"/>
    <col min="11796" max="11804" width="9.140625" style="16"/>
    <col min="11805" max="11805" width="8.140625" style="16" customWidth="1"/>
    <col min="11806" max="12033" width="9.140625" style="16"/>
    <col min="12034" max="12034" width="8.7109375" style="16" customWidth="1"/>
    <col min="12035" max="12035" width="10.5703125" style="16" customWidth="1"/>
    <col min="12036" max="12036" width="20.7109375" style="16" customWidth="1"/>
    <col min="12037" max="12037" width="8.28515625" style="16" customWidth="1"/>
    <col min="12038" max="12039" width="20.7109375" style="16" customWidth="1"/>
    <col min="12040" max="12043" width="7.7109375" style="16" customWidth="1"/>
    <col min="12044" max="12044" width="8.7109375" style="16" customWidth="1"/>
    <col min="12045" max="12045" width="7.7109375" style="16" customWidth="1"/>
    <col min="12046" max="12046" width="12.85546875" style="16" customWidth="1"/>
    <col min="12047" max="12047" width="9.28515625" style="16" customWidth="1"/>
    <col min="12048" max="12048" width="5.85546875" style="16" customWidth="1"/>
    <col min="12049" max="12049" width="4.28515625" style="16" bestFit="1" customWidth="1"/>
    <col min="12050" max="12050" width="8.42578125" style="16" bestFit="1" customWidth="1"/>
    <col min="12051" max="12051" width="12.7109375" style="16" customWidth="1"/>
    <col min="12052" max="12060" width="9.140625" style="16"/>
    <col min="12061" max="12061" width="8.140625" style="16" customWidth="1"/>
    <col min="12062" max="12289" width="9.140625" style="16"/>
    <col min="12290" max="12290" width="8.7109375" style="16" customWidth="1"/>
    <col min="12291" max="12291" width="10.5703125" style="16" customWidth="1"/>
    <col min="12292" max="12292" width="20.7109375" style="16" customWidth="1"/>
    <col min="12293" max="12293" width="8.28515625" style="16" customWidth="1"/>
    <col min="12294" max="12295" width="20.7109375" style="16" customWidth="1"/>
    <col min="12296" max="12299" width="7.7109375" style="16" customWidth="1"/>
    <col min="12300" max="12300" width="8.7109375" style="16" customWidth="1"/>
    <col min="12301" max="12301" width="7.7109375" style="16" customWidth="1"/>
    <col min="12302" max="12302" width="12.85546875" style="16" customWidth="1"/>
    <col min="12303" max="12303" width="9.28515625" style="16" customWidth="1"/>
    <col min="12304" max="12304" width="5.85546875" style="16" customWidth="1"/>
    <col min="12305" max="12305" width="4.28515625" style="16" bestFit="1" customWidth="1"/>
    <col min="12306" max="12306" width="8.42578125" style="16" bestFit="1" customWidth="1"/>
    <col min="12307" max="12307" width="12.7109375" style="16" customWidth="1"/>
    <col min="12308" max="12316" width="9.140625" style="16"/>
    <col min="12317" max="12317" width="8.140625" style="16" customWidth="1"/>
    <col min="12318" max="12545" width="9.140625" style="16"/>
    <col min="12546" max="12546" width="8.7109375" style="16" customWidth="1"/>
    <col min="12547" max="12547" width="10.5703125" style="16" customWidth="1"/>
    <col min="12548" max="12548" width="20.7109375" style="16" customWidth="1"/>
    <col min="12549" max="12549" width="8.28515625" style="16" customWidth="1"/>
    <col min="12550" max="12551" width="20.7109375" style="16" customWidth="1"/>
    <col min="12552" max="12555" width="7.7109375" style="16" customWidth="1"/>
    <col min="12556" max="12556" width="8.7109375" style="16" customWidth="1"/>
    <col min="12557" max="12557" width="7.7109375" style="16" customWidth="1"/>
    <col min="12558" max="12558" width="12.85546875" style="16" customWidth="1"/>
    <col min="12559" max="12559" width="9.28515625" style="16" customWidth="1"/>
    <col min="12560" max="12560" width="5.85546875" style="16" customWidth="1"/>
    <col min="12561" max="12561" width="4.28515625" style="16" bestFit="1" customWidth="1"/>
    <col min="12562" max="12562" width="8.42578125" style="16" bestFit="1" customWidth="1"/>
    <col min="12563" max="12563" width="12.7109375" style="16" customWidth="1"/>
    <col min="12564" max="12572" width="9.140625" style="16"/>
    <col min="12573" max="12573" width="8.140625" style="16" customWidth="1"/>
    <col min="12574" max="12801" width="9.140625" style="16"/>
    <col min="12802" max="12802" width="8.7109375" style="16" customWidth="1"/>
    <col min="12803" max="12803" width="10.5703125" style="16" customWidth="1"/>
    <col min="12804" max="12804" width="20.7109375" style="16" customWidth="1"/>
    <col min="12805" max="12805" width="8.28515625" style="16" customWidth="1"/>
    <col min="12806" max="12807" width="20.7109375" style="16" customWidth="1"/>
    <col min="12808" max="12811" width="7.7109375" style="16" customWidth="1"/>
    <col min="12812" max="12812" width="8.7109375" style="16" customWidth="1"/>
    <col min="12813" max="12813" width="7.7109375" style="16" customWidth="1"/>
    <col min="12814" max="12814" width="12.85546875" style="16" customWidth="1"/>
    <col min="12815" max="12815" width="9.28515625" style="16" customWidth="1"/>
    <col min="12816" max="12816" width="5.85546875" style="16" customWidth="1"/>
    <col min="12817" max="12817" width="4.28515625" style="16" bestFit="1" customWidth="1"/>
    <col min="12818" max="12818" width="8.42578125" style="16" bestFit="1" customWidth="1"/>
    <col min="12819" max="12819" width="12.7109375" style="16" customWidth="1"/>
    <col min="12820" max="12828" width="9.140625" style="16"/>
    <col min="12829" max="12829" width="8.140625" style="16" customWidth="1"/>
    <col min="12830" max="13057" width="9.140625" style="16"/>
    <col min="13058" max="13058" width="8.7109375" style="16" customWidth="1"/>
    <col min="13059" max="13059" width="10.5703125" style="16" customWidth="1"/>
    <col min="13060" max="13060" width="20.7109375" style="16" customWidth="1"/>
    <col min="13061" max="13061" width="8.28515625" style="16" customWidth="1"/>
    <col min="13062" max="13063" width="20.7109375" style="16" customWidth="1"/>
    <col min="13064" max="13067" width="7.7109375" style="16" customWidth="1"/>
    <col min="13068" max="13068" width="8.7109375" style="16" customWidth="1"/>
    <col min="13069" max="13069" width="7.7109375" style="16" customWidth="1"/>
    <col min="13070" max="13070" width="12.85546875" style="16" customWidth="1"/>
    <col min="13071" max="13071" width="9.28515625" style="16" customWidth="1"/>
    <col min="13072" max="13072" width="5.85546875" style="16" customWidth="1"/>
    <col min="13073" max="13073" width="4.28515625" style="16" bestFit="1" customWidth="1"/>
    <col min="13074" max="13074" width="8.42578125" style="16" bestFit="1" customWidth="1"/>
    <col min="13075" max="13075" width="12.7109375" style="16" customWidth="1"/>
    <col min="13076" max="13084" width="9.140625" style="16"/>
    <col min="13085" max="13085" width="8.140625" style="16" customWidth="1"/>
    <col min="13086" max="13313" width="9.140625" style="16"/>
    <col min="13314" max="13314" width="8.7109375" style="16" customWidth="1"/>
    <col min="13315" max="13315" width="10.5703125" style="16" customWidth="1"/>
    <col min="13316" max="13316" width="20.7109375" style="16" customWidth="1"/>
    <col min="13317" max="13317" width="8.28515625" style="16" customWidth="1"/>
    <col min="13318" max="13319" width="20.7109375" style="16" customWidth="1"/>
    <col min="13320" max="13323" width="7.7109375" style="16" customWidth="1"/>
    <col min="13324" max="13324" width="8.7109375" style="16" customWidth="1"/>
    <col min="13325" max="13325" width="7.7109375" style="16" customWidth="1"/>
    <col min="13326" max="13326" width="12.85546875" style="16" customWidth="1"/>
    <col min="13327" max="13327" width="9.28515625" style="16" customWidth="1"/>
    <col min="13328" max="13328" width="5.85546875" style="16" customWidth="1"/>
    <col min="13329" max="13329" width="4.28515625" style="16" bestFit="1" customWidth="1"/>
    <col min="13330" max="13330" width="8.42578125" style="16" bestFit="1" customWidth="1"/>
    <col min="13331" max="13331" width="12.7109375" style="16" customWidth="1"/>
    <col min="13332" max="13340" width="9.140625" style="16"/>
    <col min="13341" max="13341" width="8.140625" style="16" customWidth="1"/>
    <col min="13342" max="13569" width="9.140625" style="16"/>
    <col min="13570" max="13570" width="8.7109375" style="16" customWidth="1"/>
    <col min="13571" max="13571" width="10.5703125" style="16" customWidth="1"/>
    <col min="13572" max="13572" width="20.7109375" style="16" customWidth="1"/>
    <col min="13573" max="13573" width="8.28515625" style="16" customWidth="1"/>
    <col min="13574" max="13575" width="20.7109375" style="16" customWidth="1"/>
    <col min="13576" max="13579" width="7.7109375" style="16" customWidth="1"/>
    <col min="13580" max="13580" width="8.7109375" style="16" customWidth="1"/>
    <col min="13581" max="13581" width="7.7109375" style="16" customWidth="1"/>
    <col min="13582" max="13582" width="12.85546875" style="16" customWidth="1"/>
    <col min="13583" max="13583" width="9.28515625" style="16" customWidth="1"/>
    <col min="13584" max="13584" width="5.85546875" style="16" customWidth="1"/>
    <col min="13585" max="13585" width="4.28515625" style="16" bestFit="1" customWidth="1"/>
    <col min="13586" max="13586" width="8.42578125" style="16" bestFit="1" customWidth="1"/>
    <col min="13587" max="13587" width="12.7109375" style="16" customWidth="1"/>
    <col min="13588" max="13596" width="9.140625" style="16"/>
    <col min="13597" max="13597" width="8.140625" style="16" customWidth="1"/>
    <col min="13598" max="13825" width="9.140625" style="16"/>
    <col min="13826" max="13826" width="8.7109375" style="16" customWidth="1"/>
    <col min="13827" max="13827" width="10.5703125" style="16" customWidth="1"/>
    <col min="13828" max="13828" width="20.7109375" style="16" customWidth="1"/>
    <col min="13829" max="13829" width="8.28515625" style="16" customWidth="1"/>
    <col min="13830" max="13831" width="20.7109375" style="16" customWidth="1"/>
    <col min="13832" max="13835" width="7.7109375" style="16" customWidth="1"/>
    <col min="13836" max="13836" width="8.7109375" style="16" customWidth="1"/>
    <col min="13837" max="13837" width="7.7109375" style="16" customWidth="1"/>
    <col min="13838" max="13838" width="12.85546875" style="16" customWidth="1"/>
    <col min="13839" max="13839" width="9.28515625" style="16" customWidth="1"/>
    <col min="13840" max="13840" width="5.85546875" style="16" customWidth="1"/>
    <col min="13841" max="13841" width="4.28515625" style="16" bestFit="1" customWidth="1"/>
    <col min="13842" max="13842" width="8.42578125" style="16" bestFit="1" customWidth="1"/>
    <col min="13843" max="13843" width="12.7109375" style="16" customWidth="1"/>
    <col min="13844" max="13852" width="9.140625" style="16"/>
    <col min="13853" max="13853" width="8.140625" style="16" customWidth="1"/>
    <col min="13854" max="14081" width="9.140625" style="16"/>
    <col min="14082" max="14082" width="8.7109375" style="16" customWidth="1"/>
    <col min="14083" max="14083" width="10.5703125" style="16" customWidth="1"/>
    <col min="14084" max="14084" width="20.7109375" style="16" customWidth="1"/>
    <col min="14085" max="14085" width="8.28515625" style="16" customWidth="1"/>
    <col min="14086" max="14087" width="20.7109375" style="16" customWidth="1"/>
    <col min="14088" max="14091" width="7.7109375" style="16" customWidth="1"/>
    <col min="14092" max="14092" width="8.7109375" style="16" customWidth="1"/>
    <col min="14093" max="14093" width="7.7109375" style="16" customWidth="1"/>
    <col min="14094" max="14094" width="12.85546875" style="16" customWidth="1"/>
    <col min="14095" max="14095" width="9.28515625" style="16" customWidth="1"/>
    <col min="14096" max="14096" width="5.85546875" style="16" customWidth="1"/>
    <col min="14097" max="14097" width="4.28515625" style="16" bestFit="1" customWidth="1"/>
    <col min="14098" max="14098" width="8.42578125" style="16" bestFit="1" customWidth="1"/>
    <col min="14099" max="14099" width="12.7109375" style="16" customWidth="1"/>
    <col min="14100" max="14108" width="9.140625" style="16"/>
    <col min="14109" max="14109" width="8.140625" style="16" customWidth="1"/>
    <col min="14110" max="14337" width="9.140625" style="16"/>
    <col min="14338" max="14338" width="8.7109375" style="16" customWidth="1"/>
    <col min="14339" max="14339" width="10.5703125" style="16" customWidth="1"/>
    <col min="14340" max="14340" width="20.7109375" style="16" customWidth="1"/>
    <col min="14341" max="14341" width="8.28515625" style="16" customWidth="1"/>
    <col min="14342" max="14343" width="20.7109375" style="16" customWidth="1"/>
    <col min="14344" max="14347" width="7.7109375" style="16" customWidth="1"/>
    <col min="14348" max="14348" width="8.7109375" style="16" customWidth="1"/>
    <col min="14349" max="14349" width="7.7109375" style="16" customWidth="1"/>
    <col min="14350" max="14350" width="12.85546875" style="16" customWidth="1"/>
    <col min="14351" max="14351" width="9.28515625" style="16" customWidth="1"/>
    <col min="14352" max="14352" width="5.85546875" style="16" customWidth="1"/>
    <col min="14353" max="14353" width="4.28515625" style="16" bestFit="1" customWidth="1"/>
    <col min="14354" max="14354" width="8.42578125" style="16" bestFit="1" customWidth="1"/>
    <col min="14355" max="14355" width="12.7109375" style="16" customWidth="1"/>
    <col min="14356" max="14364" width="9.140625" style="16"/>
    <col min="14365" max="14365" width="8.140625" style="16" customWidth="1"/>
    <col min="14366" max="14593" width="9.140625" style="16"/>
    <col min="14594" max="14594" width="8.7109375" style="16" customWidth="1"/>
    <col min="14595" max="14595" width="10.5703125" style="16" customWidth="1"/>
    <col min="14596" max="14596" width="20.7109375" style="16" customWidth="1"/>
    <col min="14597" max="14597" width="8.28515625" style="16" customWidth="1"/>
    <col min="14598" max="14599" width="20.7109375" style="16" customWidth="1"/>
    <col min="14600" max="14603" width="7.7109375" style="16" customWidth="1"/>
    <col min="14604" max="14604" width="8.7109375" style="16" customWidth="1"/>
    <col min="14605" max="14605" width="7.7109375" style="16" customWidth="1"/>
    <col min="14606" max="14606" width="12.85546875" style="16" customWidth="1"/>
    <col min="14607" max="14607" width="9.28515625" style="16" customWidth="1"/>
    <col min="14608" max="14608" width="5.85546875" style="16" customWidth="1"/>
    <col min="14609" max="14609" width="4.28515625" style="16" bestFit="1" customWidth="1"/>
    <col min="14610" max="14610" width="8.42578125" style="16" bestFit="1" customWidth="1"/>
    <col min="14611" max="14611" width="12.7109375" style="16" customWidth="1"/>
    <col min="14612" max="14620" width="9.140625" style="16"/>
    <col min="14621" max="14621" width="8.140625" style="16" customWidth="1"/>
    <col min="14622" max="14849" width="9.140625" style="16"/>
    <col min="14850" max="14850" width="8.7109375" style="16" customWidth="1"/>
    <col min="14851" max="14851" width="10.5703125" style="16" customWidth="1"/>
    <col min="14852" max="14852" width="20.7109375" style="16" customWidth="1"/>
    <col min="14853" max="14853" width="8.28515625" style="16" customWidth="1"/>
    <col min="14854" max="14855" width="20.7109375" style="16" customWidth="1"/>
    <col min="14856" max="14859" width="7.7109375" style="16" customWidth="1"/>
    <col min="14860" max="14860" width="8.7109375" style="16" customWidth="1"/>
    <col min="14861" max="14861" width="7.7109375" style="16" customWidth="1"/>
    <col min="14862" max="14862" width="12.85546875" style="16" customWidth="1"/>
    <col min="14863" max="14863" width="9.28515625" style="16" customWidth="1"/>
    <col min="14864" max="14864" width="5.85546875" style="16" customWidth="1"/>
    <col min="14865" max="14865" width="4.28515625" style="16" bestFit="1" customWidth="1"/>
    <col min="14866" max="14866" width="8.42578125" style="16" bestFit="1" customWidth="1"/>
    <col min="14867" max="14867" width="12.7109375" style="16" customWidth="1"/>
    <col min="14868" max="14876" width="9.140625" style="16"/>
    <col min="14877" max="14877" width="8.140625" style="16" customWidth="1"/>
    <col min="14878" max="15105" width="9.140625" style="16"/>
    <col min="15106" max="15106" width="8.7109375" style="16" customWidth="1"/>
    <col min="15107" max="15107" width="10.5703125" style="16" customWidth="1"/>
    <col min="15108" max="15108" width="20.7109375" style="16" customWidth="1"/>
    <col min="15109" max="15109" width="8.28515625" style="16" customWidth="1"/>
    <col min="15110" max="15111" width="20.7109375" style="16" customWidth="1"/>
    <col min="15112" max="15115" width="7.7109375" style="16" customWidth="1"/>
    <col min="15116" max="15116" width="8.7109375" style="16" customWidth="1"/>
    <col min="15117" max="15117" width="7.7109375" style="16" customWidth="1"/>
    <col min="15118" max="15118" width="12.85546875" style="16" customWidth="1"/>
    <col min="15119" max="15119" width="9.28515625" style="16" customWidth="1"/>
    <col min="15120" max="15120" width="5.85546875" style="16" customWidth="1"/>
    <col min="15121" max="15121" width="4.28515625" style="16" bestFit="1" customWidth="1"/>
    <col min="15122" max="15122" width="8.42578125" style="16" bestFit="1" customWidth="1"/>
    <col min="15123" max="15123" width="12.7109375" style="16" customWidth="1"/>
    <col min="15124" max="15132" width="9.140625" style="16"/>
    <col min="15133" max="15133" width="8.140625" style="16" customWidth="1"/>
    <col min="15134" max="15361" width="9.140625" style="16"/>
    <col min="15362" max="15362" width="8.7109375" style="16" customWidth="1"/>
    <col min="15363" max="15363" width="10.5703125" style="16" customWidth="1"/>
    <col min="15364" max="15364" width="20.7109375" style="16" customWidth="1"/>
    <col min="15365" max="15365" width="8.28515625" style="16" customWidth="1"/>
    <col min="15366" max="15367" width="20.7109375" style="16" customWidth="1"/>
    <col min="15368" max="15371" width="7.7109375" style="16" customWidth="1"/>
    <col min="15372" max="15372" width="8.7109375" style="16" customWidth="1"/>
    <col min="15373" max="15373" width="7.7109375" style="16" customWidth="1"/>
    <col min="15374" max="15374" width="12.85546875" style="16" customWidth="1"/>
    <col min="15375" max="15375" width="9.28515625" style="16" customWidth="1"/>
    <col min="15376" max="15376" width="5.85546875" style="16" customWidth="1"/>
    <col min="15377" max="15377" width="4.28515625" style="16" bestFit="1" customWidth="1"/>
    <col min="15378" max="15378" width="8.42578125" style="16" bestFit="1" customWidth="1"/>
    <col min="15379" max="15379" width="12.7109375" style="16" customWidth="1"/>
    <col min="15380" max="15388" width="9.140625" style="16"/>
    <col min="15389" max="15389" width="8.140625" style="16" customWidth="1"/>
    <col min="15390" max="15617" width="9.140625" style="16"/>
    <col min="15618" max="15618" width="8.7109375" style="16" customWidth="1"/>
    <col min="15619" max="15619" width="10.5703125" style="16" customWidth="1"/>
    <col min="15620" max="15620" width="20.7109375" style="16" customWidth="1"/>
    <col min="15621" max="15621" width="8.28515625" style="16" customWidth="1"/>
    <col min="15622" max="15623" width="20.7109375" style="16" customWidth="1"/>
    <col min="15624" max="15627" width="7.7109375" style="16" customWidth="1"/>
    <col min="15628" max="15628" width="8.7109375" style="16" customWidth="1"/>
    <col min="15629" max="15629" width="7.7109375" style="16" customWidth="1"/>
    <col min="15630" max="15630" width="12.85546875" style="16" customWidth="1"/>
    <col min="15631" max="15631" width="9.28515625" style="16" customWidth="1"/>
    <col min="15632" max="15632" width="5.85546875" style="16" customWidth="1"/>
    <col min="15633" max="15633" width="4.28515625" style="16" bestFit="1" customWidth="1"/>
    <col min="15634" max="15634" width="8.42578125" style="16" bestFit="1" customWidth="1"/>
    <col min="15635" max="15635" width="12.7109375" style="16" customWidth="1"/>
    <col min="15636" max="15644" width="9.140625" style="16"/>
    <col min="15645" max="15645" width="8.140625" style="16" customWidth="1"/>
    <col min="15646" max="15873" width="9.140625" style="16"/>
    <col min="15874" max="15874" width="8.7109375" style="16" customWidth="1"/>
    <col min="15875" max="15875" width="10.5703125" style="16" customWidth="1"/>
    <col min="15876" max="15876" width="20.7109375" style="16" customWidth="1"/>
    <col min="15877" max="15877" width="8.28515625" style="16" customWidth="1"/>
    <col min="15878" max="15879" width="20.7109375" style="16" customWidth="1"/>
    <col min="15880" max="15883" width="7.7109375" style="16" customWidth="1"/>
    <col min="15884" max="15884" width="8.7109375" style="16" customWidth="1"/>
    <col min="15885" max="15885" width="7.7109375" style="16" customWidth="1"/>
    <col min="15886" max="15886" width="12.85546875" style="16" customWidth="1"/>
    <col min="15887" max="15887" width="9.28515625" style="16" customWidth="1"/>
    <col min="15888" max="15888" width="5.85546875" style="16" customWidth="1"/>
    <col min="15889" max="15889" width="4.28515625" style="16" bestFit="1" customWidth="1"/>
    <col min="15890" max="15890" width="8.42578125" style="16" bestFit="1" customWidth="1"/>
    <col min="15891" max="15891" width="12.7109375" style="16" customWidth="1"/>
    <col min="15892" max="15900" width="9.140625" style="16"/>
    <col min="15901" max="15901" width="8.140625" style="16" customWidth="1"/>
    <col min="15902" max="16129" width="9.140625" style="16"/>
    <col min="16130" max="16130" width="8.7109375" style="16" customWidth="1"/>
    <col min="16131" max="16131" width="10.5703125" style="16" customWidth="1"/>
    <col min="16132" max="16132" width="20.7109375" style="16" customWidth="1"/>
    <col min="16133" max="16133" width="8.28515625" style="16" customWidth="1"/>
    <col min="16134" max="16135" width="20.7109375" style="16" customWidth="1"/>
    <col min="16136" max="16139" width="7.7109375" style="16" customWidth="1"/>
    <col min="16140" max="16140" width="8.7109375" style="16" customWidth="1"/>
    <col min="16141" max="16141" width="7.7109375" style="16" customWidth="1"/>
    <col min="16142" max="16142" width="12.85546875" style="16" customWidth="1"/>
    <col min="16143" max="16143" width="9.28515625" style="16" customWidth="1"/>
    <col min="16144" max="16144" width="5.85546875" style="16" customWidth="1"/>
    <col min="16145" max="16145" width="4.28515625" style="16" bestFit="1" customWidth="1"/>
    <col min="16146" max="16146" width="8.42578125" style="16" bestFit="1" customWidth="1"/>
    <col min="16147" max="16147" width="12.7109375" style="16" customWidth="1"/>
    <col min="16148" max="16156" width="9.140625" style="16"/>
    <col min="16157" max="16157" width="8.140625" style="16" customWidth="1"/>
    <col min="16158" max="16384" width="9.140625" style="16"/>
  </cols>
  <sheetData>
    <row r="1" spans="1:37" x14ac:dyDescent="0.2">
      <c r="A1" s="453" t="s">
        <v>596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7"/>
    </row>
    <row r="2" spans="1:37" ht="5.0999999999999996" customHeight="1" thickBot="1" x14ac:dyDescent="0.25">
      <c r="A2" s="488"/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7"/>
    </row>
    <row r="3" spans="1:37" s="2" customFormat="1" ht="50.25" customHeight="1" thickTop="1" thickBot="1" x14ac:dyDescent="0.3">
      <c r="A3" s="167" t="s">
        <v>124</v>
      </c>
      <c r="B3" s="489" t="s">
        <v>37</v>
      </c>
      <c r="C3" s="490" t="s">
        <v>82</v>
      </c>
      <c r="D3" s="490" t="s">
        <v>41</v>
      </c>
      <c r="E3" s="490" t="s">
        <v>39</v>
      </c>
      <c r="F3" s="490" t="s">
        <v>40</v>
      </c>
      <c r="G3" s="491" t="s">
        <v>125</v>
      </c>
      <c r="H3" s="490" t="s">
        <v>126</v>
      </c>
      <c r="I3" s="490" t="s">
        <v>44</v>
      </c>
      <c r="J3" s="490" t="s">
        <v>127</v>
      </c>
      <c r="K3" s="490" t="s">
        <v>128</v>
      </c>
      <c r="L3" s="490" t="s">
        <v>129</v>
      </c>
      <c r="M3" s="490" t="s">
        <v>130</v>
      </c>
      <c r="N3" s="459" t="s">
        <v>46</v>
      </c>
      <c r="O3" s="492" t="s">
        <v>131</v>
      </c>
      <c r="R3" s="493"/>
      <c r="S3" s="494"/>
      <c r="T3" s="494"/>
      <c r="U3" s="494"/>
      <c r="V3" s="494"/>
      <c r="W3" s="494"/>
      <c r="X3" s="494"/>
      <c r="Y3" s="494"/>
      <c r="Z3" s="494"/>
      <c r="AA3" s="495"/>
      <c r="AB3" s="494"/>
      <c r="AC3" s="494"/>
      <c r="AD3" s="494"/>
      <c r="AE3" s="494"/>
      <c r="AF3" s="493"/>
      <c r="AG3" s="493"/>
      <c r="AH3" s="493"/>
      <c r="AI3" s="493"/>
      <c r="AJ3" s="493"/>
      <c r="AK3" s="493"/>
    </row>
    <row r="4" spans="1:37" ht="14.25" thickTop="1" thickBot="1" x14ac:dyDescent="0.25">
      <c r="A4" s="325" t="s">
        <v>25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496"/>
      <c r="O4" s="497"/>
      <c r="R4" s="456" t="s">
        <v>132</v>
      </c>
    </row>
    <row r="5" spans="1:37" x14ac:dyDescent="0.2">
      <c r="A5" s="296" t="s">
        <v>133</v>
      </c>
      <c r="B5" s="498">
        <v>103727</v>
      </c>
      <c r="C5" s="359">
        <v>48872</v>
      </c>
      <c r="D5" s="359" t="s">
        <v>21</v>
      </c>
      <c r="E5" s="499">
        <v>2.1224218366344738</v>
      </c>
      <c r="F5" s="359">
        <v>82045</v>
      </c>
      <c r="G5" s="369">
        <v>0.79097052840629734</v>
      </c>
      <c r="H5" s="359">
        <v>35964</v>
      </c>
      <c r="I5" s="359">
        <v>25725</v>
      </c>
      <c r="J5" s="499">
        <v>1.3980174927113702</v>
      </c>
      <c r="K5" s="359">
        <v>25672</v>
      </c>
      <c r="L5" s="359">
        <v>24184</v>
      </c>
      <c r="M5" s="499">
        <v>1.0615282831624215</v>
      </c>
      <c r="N5" s="500">
        <v>0.526375020461614</v>
      </c>
      <c r="O5" s="501" t="s">
        <v>67</v>
      </c>
      <c r="T5" s="455" t="s">
        <v>59</v>
      </c>
      <c r="U5" s="455" t="s">
        <v>60</v>
      </c>
      <c r="V5" s="455" t="s">
        <v>61</v>
      </c>
      <c r="W5" s="455" t="s">
        <v>57</v>
      </c>
    </row>
    <row r="6" spans="1:37" ht="13.5" thickBot="1" x14ac:dyDescent="0.25">
      <c r="A6" s="502" t="s">
        <v>134</v>
      </c>
      <c r="B6" s="503">
        <v>130064</v>
      </c>
      <c r="C6" s="504">
        <v>56549</v>
      </c>
      <c r="D6" s="504" t="s">
        <v>21</v>
      </c>
      <c r="E6" s="505">
        <v>2.300022988912271</v>
      </c>
      <c r="F6" s="504">
        <v>103573</v>
      </c>
      <c r="G6" s="506">
        <v>0.79632334850535125</v>
      </c>
      <c r="H6" s="504">
        <v>30370</v>
      </c>
      <c r="I6" s="504">
        <v>21678</v>
      </c>
      <c r="J6" s="505">
        <v>1.4009594981086817</v>
      </c>
      <c r="K6" s="504">
        <v>21751</v>
      </c>
      <c r="L6" s="504">
        <v>20368</v>
      </c>
      <c r="M6" s="505">
        <v>1.0679006284367636</v>
      </c>
      <c r="N6" s="507">
        <v>0.3833489540044917</v>
      </c>
      <c r="O6" s="508" t="s">
        <v>67</v>
      </c>
      <c r="R6" s="456" t="s">
        <v>62</v>
      </c>
      <c r="S6" s="455" t="s">
        <v>54</v>
      </c>
      <c r="T6" s="455">
        <v>7</v>
      </c>
      <c r="U6" s="455">
        <v>5.4009845223214979E-3</v>
      </c>
      <c r="V6" s="455">
        <v>5.4009845223214979E-3</v>
      </c>
      <c r="W6" s="455">
        <v>5.4009845223214979E-3</v>
      </c>
    </row>
    <row r="7" spans="1:37" ht="13.5" thickBot="1" x14ac:dyDescent="0.25">
      <c r="A7" s="509" t="s">
        <v>5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496"/>
      <c r="O7" s="497"/>
      <c r="S7" s="455" t="s">
        <v>135</v>
      </c>
      <c r="T7" s="455">
        <v>59570</v>
      </c>
      <c r="U7" s="455">
        <v>45.962378284955946</v>
      </c>
      <c r="V7" s="455">
        <v>45.962378284955946</v>
      </c>
      <c r="W7" s="455">
        <v>45.967779269478271</v>
      </c>
    </row>
    <row r="8" spans="1:37" x14ac:dyDescent="0.2">
      <c r="A8" s="296" t="s">
        <v>133</v>
      </c>
      <c r="B8" s="498">
        <v>89960</v>
      </c>
      <c r="C8" s="359">
        <v>47350</v>
      </c>
      <c r="D8" s="359">
        <v>41285</v>
      </c>
      <c r="E8" s="499">
        <v>1.8998944033790919</v>
      </c>
      <c r="F8" s="359">
        <v>70782</v>
      </c>
      <c r="G8" s="369">
        <v>0.78681636282792355</v>
      </c>
      <c r="H8" s="359">
        <v>31891</v>
      </c>
      <c r="I8" s="359">
        <v>24109</v>
      </c>
      <c r="J8" s="499">
        <v>1.3227840225641876</v>
      </c>
      <c r="K8" s="359">
        <v>25085</v>
      </c>
      <c r="L8" s="359">
        <v>23332</v>
      </c>
      <c r="M8" s="499">
        <v>1.0751328647351277</v>
      </c>
      <c r="N8" s="500">
        <v>0.50916578669482582</v>
      </c>
      <c r="O8" s="510">
        <f>I8/D8</f>
        <v>0.58396512050381499</v>
      </c>
      <c r="S8" s="455" t="s">
        <v>136</v>
      </c>
      <c r="T8" s="455">
        <v>70029</v>
      </c>
      <c r="U8" s="455">
        <v>54.032220730521736</v>
      </c>
      <c r="V8" s="455">
        <v>54.032220730521736</v>
      </c>
      <c r="W8" s="455">
        <v>100</v>
      </c>
    </row>
    <row r="9" spans="1:37" ht="13.5" thickBot="1" x14ac:dyDescent="0.25">
      <c r="A9" s="502" t="s">
        <v>134</v>
      </c>
      <c r="B9" s="503">
        <v>118140</v>
      </c>
      <c r="C9" s="504">
        <v>56067</v>
      </c>
      <c r="D9" s="504">
        <v>49457</v>
      </c>
      <c r="E9" s="505">
        <v>2.107121836374338</v>
      </c>
      <c r="F9" s="504">
        <v>94762</v>
      </c>
      <c r="G9" s="506">
        <v>0.80211613340104959</v>
      </c>
      <c r="H9" s="504">
        <v>29134</v>
      </c>
      <c r="I9" s="504">
        <v>21081</v>
      </c>
      <c r="J9" s="505">
        <v>1.3820027512926332</v>
      </c>
      <c r="K9" s="504">
        <v>21989</v>
      </c>
      <c r="L9" s="504">
        <v>20364</v>
      </c>
      <c r="M9" s="505">
        <v>1.0797976821842468</v>
      </c>
      <c r="N9" s="507">
        <v>0.37599657552571031</v>
      </c>
      <c r="O9" s="511">
        <f>I9/D9</f>
        <v>0.4262490648442081</v>
      </c>
      <c r="R9" s="456" t="s">
        <v>132</v>
      </c>
    </row>
    <row r="10" spans="1:37" ht="13.5" thickBot="1" x14ac:dyDescent="0.25">
      <c r="A10" s="325" t="s">
        <v>6</v>
      </c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496"/>
      <c r="O10" s="497"/>
      <c r="T10" s="455" t="s">
        <v>59</v>
      </c>
      <c r="U10" s="455" t="s">
        <v>60</v>
      </c>
      <c r="V10" s="455" t="s">
        <v>61</v>
      </c>
      <c r="W10" s="455" t="s">
        <v>57</v>
      </c>
    </row>
    <row r="11" spans="1:37" x14ac:dyDescent="0.2">
      <c r="A11" s="296" t="s">
        <v>133</v>
      </c>
      <c r="B11" s="498">
        <v>103996</v>
      </c>
      <c r="C11" s="359">
        <v>48267</v>
      </c>
      <c r="D11" s="359">
        <v>43138</v>
      </c>
      <c r="E11" s="499">
        <v>2.1545983798454431</v>
      </c>
      <c r="F11" s="359">
        <v>82975</v>
      </c>
      <c r="G11" s="369">
        <v>0.79786722566252544</v>
      </c>
      <c r="H11" s="359">
        <v>40986</v>
      </c>
      <c r="I11" s="359">
        <v>29092</v>
      </c>
      <c r="J11" s="499">
        <v>1.4088409184655575</v>
      </c>
      <c r="K11" s="359">
        <v>30064</v>
      </c>
      <c r="L11" s="359">
        <v>27842</v>
      </c>
      <c r="M11" s="499">
        <v>1.0798074850944617</v>
      </c>
      <c r="N11" s="500">
        <v>0.60273064412538591</v>
      </c>
      <c r="O11" s="510">
        <f>I11/D11</f>
        <v>0.6743938059251704</v>
      </c>
      <c r="R11" s="456" t="s">
        <v>62</v>
      </c>
      <c r="S11" s="455" t="s">
        <v>54</v>
      </c>
      <c r="T11" s="455">
        <v>2</v>
      </c>
      <c r="U11" s="455">
        <v>2.2207910457705034E-3</v>
      </c>
      <c r="V11" s="455">
        <v>2.2207910457705034E-3</v>
      </c>
      <c r="W11" s="455">
        <v>2.2207910457705034E-3</v>
      </c>
    </row>
    <row r="12" spans="1:37" ht="13.5" thickBot="1" x14ac:dyDescent="0.25">
      <c r="A12" s="502" t="s">
        <v>134</v>
      </c>
      <c r="B12" s="503">
        <v>133394</v>
      </c>
      <c r="C12" s="504">
        <v>56715</v>
      </c>
      <c r="D12" s="504">
        <v>51213</v>
      </c>
      <c r="E12" s="505">
        <v>2.3520056422463194</v>
      </c>
      <c r="F12" s="504">
        <v>109592</v>
      </c>
      <c r="G12" s="506">
        <v>0.82156618738473997</v>
      </c>
      <c r="H12" s="504">
        <v>37328</v>
      </c>
      <c r="I12" s="504">
        <v>25578</v>
      </c>
      <c r="J12" s="505">
        <v>1.4593791539604348</v>
      </c>
      <c r="K12" s="504">
        <v>27023</v>
      </c>
      <c r="L12" s="504">
        <v>24680</v>
      </c>
      <c r="M12" s="505">
        <v>1.0949351701782819</v>
      </c>
      <c r="N12" s="507">
        <v>0.45099180111081727</v>
      </c>
      <c r="O12" s="511">
        <f>I12/D12</f>
        <v>0.49944350067365706</v>
      </c>
    </row>
    <row r="13" spans="1:37" ht="13.5" thickBot="1" x14ac:dyDescent="0.25">
      <c r="A13" s="325" t="s">
        <v>7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496"/>
      <c r="O13" s="497"/>
    </row>
    <row r="14" spans="1:37" x14ac:dyDescent="0.2">
      <c r="A14" s="296" t="s">
        <v>133</v>
      </c>
      <c r="B14" s="498">
        <v>102894</v>
      </c>
      <c r="C14" s="359">
        <v>50721</v>
      </c>
      <c r="D14" s="359">
        <v>45627</v>
      </c>
      <c r="E14" s="499">
        <v>2.0286271958360445</v>
      </c>
      <c r="F14" s="359">
        <v>83932</v>
      </c>
      <c r="G14" s="369">
        <v>0.81571325830466301</v>
      </c>
      <c r="H14" s="359">
        <v>46210</v>
      </c>
      <c r="I14" s="359">
        <v>32049</v>
      </c>
      <c r="J14" s="499">
        <v>1.4418546600517956</v>
      </c>
      <c r="K14" s="359">
        <v>33200</v>
      </c>
      <c r="L14" s="359">
        <v>30479</v>
      </c>
      <c r="M14" s="499">
        <v>1.0892745824994259</v>
      </c>
      <c r="N14" s="500">
        <v>0.6318684568521914</v>
      </c>
      <c r="O14" s="510">
        <f>I14/D14</f>
        <v>0.70241304490762047</v>
      </c>
    </row>
    <row r="15" spans="1:37" ht="13.5" thickBot="1" x14ac:dyDescent="0.25">
      <c r="A15" s="502" t="s">
        <v>134</v>
      </c>
      <c r="B15" s="503">
        <v>131122</v>
      </c>
      <c r="C15" s="504">
        <v>58123</v>
      </c>
      <c r="D15" s="504">
        <v>52706</v>
      </c>
      <c r="E15" s="505">
        <v>2.2559399893329664</v>
      </c>
      <c r="F15" s="504">
        <v>107872</v>
      </c>
      <c r="G15" s="506">
        <v>0.8226842177514071</v>
      </c>
      <c r="H15" s="504">
        <v>42061</v>
      </c>
      <c r="I15" s="504">
        <v>29024</v>
      </c>
      <c r="J15" s="505">
        <v>1.4491799889746417</v>
      </c>
      <c r="K15" s="504">
        <v>30911</v>
      </c>
      <c r="L15" s="504">
        <v>27863</v>
      </c>
      <c r="M15" s="505">
        <v>1.1093923841653806</v>
      </c>
      <c r="N15" s="507">
        <v>0.49935481650981539</v>
      </c>
      <c r="O15" s="511">
        <f>I15/D15</f>
        <v>0.55067734223807541</v>
      </c>
    </row>
    <row r="16" spans="1:37" ht="13.5" thickBot="1" x14ac:dyDescent="0.25">
      <c r="A16" s="512" t="s">
        <v>8</v>
      </c>
      <c r="B16" s="513"/>
      <c r="C16" s="513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4"/>
      <c r="O16" s="515"/>
    </row>
    <row r="17" spans="1:17" x14ac:dyDescent="0.2">
      <c r="A17" s="296" t="s">
        <v>133</v>
      </c>
      <c r="B17" s="498">
        <v>110051</v>
      </c>
      <c r="C17" s="359">
        <v>55338</v>
      </c>
      <c r="D17" s="359">
        <v>50153</v>
      </c>
      <c r="E17" s="499">
        <f>B17/C17</f>
        <v>1.9887057718023782</v>
      </c>
      <c r="F17" s="359">
        <v>89698</v>
      </c>
      <c r="G17" s="369">
        <f>F17/B17</f>
        <v>0.81505847288984201</v>
      </c>
      <c r="H17" s="359">
        <v>51026</v>
      </c>
      <c r="I17" s="359">
        <v>36482</v>
      </c>
      <c r="J17" s="516">
        <f>H17/I17</f>
        <v>1.3986623540376075</v>
      </c>
      <c r="K17" s="517">
        <v>36829</v>
      </c>
      <c r="L17" s="359">
        <v>34826</v>
      </c>
      <c r="M17" s="516">
        <f>K17/L17</f>
        <v>1.0575145006604261</v>
      </c>
      <c r="N17" s="518">
        <v>0.65925765296902672</v>
      </c>
      <c r="O17" s="510">
        <f>I17/D17</f>
        <v>0.72741411281478674</v>
      </c>
    </row>
    <row r="18" spans="1:17" ht="13.5" thickBot="1" x14ac:dyDescent="0.25">
      <c r="A18" s="502" t="s">
        <v>134</v>
      </c>
      <c r="B18" s="503">
        <v>143211</v>
      </c>
      <c r="C18" s="504">
        <v>62206</v>
      </c>
      <c r="D18" s="504">
        <v>57016</v>
      </c>
      <c r="E18" s="505">
        <f>B18/C18</f>
        <v>2.3022055750249173</v>
      </c>
      <c r="F18" s="504">
        <v>119791</v>
      </c>
      <c r="G18" s="506">
        <f>F18/B18</f>
        <v>0.83646507600673137</v>
      </c>
      <c r="H18" s="504">
        <v>47970</v>
      </c>
      <c r="I18" s="504">
        <v>33100</v>
      </c>
      <c r="J18" s="519">
        <f>H18/I18</f>
        <v>1.4492447129909365</v>
      </c>
      <c r="K18" s="520">
        <v>33574</v>
      </c>
      <c r="L18" s="504">
        <v>31691</v>
      </c>
      <c r="M18" s="519">
        <f>K18/L18</f>
        <v>1.0594175002366601</v>
      </c>
      <c r="N18" s="521">
        <v>0.53210301257113457</v>
      </c>
      <c r="O18" s="511">
        <f>I18/D18</f>
        <v>0.58053879612740289</v>
      </c>
    </row>
    <row r="19" spans="1:17" ht="13.5" thickBot="1" x14ac:dyDescent="0.25">
      <c r="A19" s="512" t="s">
        <v>9</v>
      </c>
      <c r="B19" s="513"/>
      <c r="C19" s="513"/>
      <c r="D19" s="513"/>
      <c r="E19" s="513"/>
      <c r="F19" s="513"/>
      <c r="G19" s="513"/>
      <c r="H19" s="513"/>
      <c r="I19" s="513"/>
      <c r="J19" s="513"/>
      <c r="K19" s="513"/>
      <c r="L19" s="513"/>
      <c r="M19" s="513"/>
      <c r="N19" s="514"/>
      <c r="O19" s="515"/>
    </row>
    <row r="20" spans="1:17" x14ac:dyDescent="0.2">
      <c r="A20" s="296" t="s">
        <v>133</v>
      </c>
      <c r="B20" s="498">
        <v>118384</v>
      </c>
      <c r="C20" s="359">
        <v>58509</v>
      </c>
      <c r="D20" s="359">
        <v>53174</v>
      </c>
      <c r="E20" s="499">
        <v>2.0233468355295767</v>
      </c>
      <c r="F20" s="359">
        <v>98154</v>
      </c>
      <c r="G20" s="369">
        <v>0.82911542100283819</v>
      </c>
      <c r="H20" s="359">
        <v>53710</v>
      </c>
      <c r="I20" s="359">
        <v>38016</v>
      </c>
      <c r="J20" s="516">
        <v>1.4128261784511784</v>
      </c>
      <c r="K20" s="517">
        <v>38122</v>
      </c>
      <c r="L20" s="359">
        <v>36280</v>
      </c>
      <c r="M20" s="516">
        <v>1.0507717750826902</v>
      </c>
      <c r="N20" s="518">
        <v>0.64974619289340096</v>
      </c>
      <c r="O20" s="510">
        <v>0.71493587091435662</v>
      </c>
    </row>
    <row r="21" spans="1:17" ht="13.5" thickBot="1" x14ac:dyDescent="0.25">
      <c r="A21" s="502" t="s">
        <v>134</v>
      </c>
      <c r="B21" s="503">
        <v>166575</v>
      </c>
      <c r="C21" s="504">
        <v>71844</v>
      </c>
      <c r="D21" s="504">
        <v>66272</v>
      </c>
      <c r="E21" s="505">
        <v>2.3185652246534159</v>
      </c>
      <c r="F21" s="504">
        <v>142810</v>
      </c>
      <c r="G21" s="506">
        <v>0.85733153234278858</v>
      </c>
      <c r="H21" s="504">
        <v>55097</v>
      </c>
      <c r="I21" s="504">
        <v>37597</v>
      </c>
      <c r="J21" s="519">
        <v>1.4654626698938744</v>
      </c>
      <c r="K21" s="520">
        <v>38169</v>
      </c>
      <c r="L21" s="504">
        <v>35919</v>
      </c>
      <c r="M21" s="519">
        <v>1.0626409421197696</v>
      </c>
      <c r="N21" s="521">
        <v>0.52331440342965319</v>
      </c>
      <c r="O21" s="511">
        <v>0.56731349589570257</v>
      </c>
    </row>
    <row r="22" spans="1:17" ht="13.5" thickBot="1" x14ac:dyDescent="0.25">
      <c r="A22" s="512" t="s">
        <v>10</v>
      </c>
      <c r="B22" s="513"/>
      <c r="C22" s="513"/>
      <c r="D22" s="513"/>
      <c r="E22" s="513"/>
      <c r="F22" s="513"/>
      <c r="G22" s="513"/>
      <c r="H22" s="513"/>
      <c r="I22" s="513"/>
      <c r="J22" s="513"/>
      <c r="K22" s="513"/>
      <c r="L22" s="513"/>
      <c r="M22" s="513"/>
      <c r="N22" s="514"/>
      <c r="O22" s="515"/>
    </row>
    <row r="23" spans="1:17" x14ac:dyDescent="0.2">
      <c r="A23" s="296" t="s">
        <v>133</v>
      </c>
      <c r="B23" s="498">
        <v>118170</v>
      </c>
      <c r="C23" s="359">
        <v>56655</v>
      </c>
      <c r="D23" s="359">
        <v>51429</v>
      </c>
      <c r="E23" s="499">
        <f>B23/C23</f>
        <v>2.0857823669579032</v>
      </c>
      <c r="F23" s="517">
        <v>97922</v>
      </c>
      <c r="G23" s="369">
        <f>F23/B23</f>
        <v>0.82865363459422869</v>
      </c>
      <c r="H23" s="359">
        <v>55954</v>
      </c>
      <c r="I23" s="359">
        <v>38642</v>
      </c>
      <c r="J23" s="516">
        <f>H23/I23</f>
        <v>1.448009937373842</v>
      </c>
      <c r="K23" s="517">
        <v>39514</v>
      </c>
      <c r="L23" s="359">
        <v>36972</v>
      </c>
      <c r="M23" s="516">
        <f>K23/L23</f>
        <v>1.0687547333116953</v>
      </c>
      <c r="N23" s="518">
        <v>0.65925765296902672</v>
      </c>
      <c r="O23" s="510">
        <f>I23/D23</f>
        <v>0.75136596083921525</v>
      </c>
    </row>
    <row r="24" spans="1:17" ht="13.5" thickBot="1" x14ac:dyDescent="0.25">
      <c r="A24" s="522" t="s">
        <v>134</v>
      </c>
      <c r="B24" s="523">
        <v>176564</v>
      </c>
      <c r="C24" s="524">
        <v>74279</v>
      </c>
      <c r="D24" s="524">
        <v>68258</v>
      </c>
      <c r="E24" s="525">
        <f>B24/C24</f>
        <v>2.3770379245816451</v>
      </c>
      <c r="F24" s="526">
        <v>150815</v>
      </c>
      <c r="G24" s="156">
        <f>F24/B24</f>
        <v>0.85416619469427513</v>
      </c>
      <c r="H24" s="526">
        <v>61921</v>
      </c>
      <c r="I24" s="524">
        <v>41344</v>
      </c>
      <c r="J24" s="527">
        <f>H24/I24</f>
        <v>1.497702205882353</v>
      </c>
      <c r="K24" s="526">
        <v>42005</v>
      </c>
      <c r="L24" s="524">
        <v>39237</v>
      </c>
      <c r="M24" s="527">
        <f>K24/L24</f>
        <v>1.0705456584346407</v>
      </c>
      <c r="N24" s="528">
        <v>0.53210301257113457</v>
      </c>
      <c r="O24" s="529">
        <f>I24/D24</f>
        <v>0.60570189574848365</v>
      </c>
    </row>
    <row r="25" spans="1:17" ht="13.5" thickBot="1" x14ac:dyDescent="0.25">
      <c r="A25" s="325" t="s">
        <v>11</v>
      </c>
      <c r="B25" s="326"/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496"/>
      <c r="O25" s="497"/>
      <c r="Q25" s="16" t="s">
        <v>54</v>
      </c>
    </row>
    <row r="26" spans="1:17" x14ac:dyDescent="0.2">
      <c r="A26" s="296" t="s">
        <v>133</v>
      </c>
      <c r="B26" s="498">
        <v>119427</v>
      </c>
      <c r="C26" s="359">
        <v>59081</v>
      </c>
      <c r="D26" s="359">
        <v>54203</v>
      </c>
      <c r="E26" s="499">
        <v>2.0214112828151181</v>
      </c>
      <c r="F26" s="517">
        <v>99498</v>
      </c>
      <c r="G26" s="369">
        <v>0.83312818709337089</v>
      </c>
      <c r="H26" s="359">
        <v>59570</v>
      </c>
      <c r="I26" s="359">
        <v>42299</v>
      </c>
      <c r="J26" s="516">
        <v>1.408307525000591</v>
      </c>
      <c r="K26" s="517">
        <v>42576</v>
      </c>
      <c r="L26" s="359">
        <v>40642</v>
      </c>
      <c r="M26" s="516">
        <v>1.0475862408346046</v>
      </c>
      <c r="N26" s="518">
        <v>0.71594928995785445</v>
      </c>
      <c r="O26" s="510">
        <v>0.78038115971440691</v>
      </c>
    </row>
    <row r="27" spans="1:17" ht="13.5" thickBot="1" x14ac:dyDescent="0.25">
      <c r="A27" s="522" t="s">
        <v>134</v>
      </c>
      <c r="B27" s="523">
        <v>183859</v>
      </c>
      <c r="C27" s="524">
        <v>78755</v>
      </c>
      <c r="D27" s="524">
        <v>72922</v>
      </c>
      <c r="E27" s="525">
        <v>2.3345692336994475</v>
      </c>
      <c r="F27" s="526">
        <v>157445</v>
      </c>
      <c r="G27" s="156">
        <v>0.85633556149005485</v>
      </c>
      <c r="H27" s="526">
        <v>70029</v>
      </c>
      <c r="I27" s="524">
        <v>46776</v>
      </c>
      <c r="J27" s="527">
        <v>1.4971139045664443</v>
      </c>
      <c r="K27" s="526">
        <v>47480</v>
      </c>
      <c r="L27" s="524">
        <v>44840</v>
      </c>
      <c r="M27" s="527">
        <v>1.0588760035682427</v>
      </c>
      <c r="N27" s="528">
        <v>0.59394324169893975</v>
      </c>
      <c r="O27" s="529">
        <v>0.64145251090205968</v>
      </c>
    </row>
    <row r="28" spans="1:17" ht="13.5" thickBot="1" x14ac:dyDescent="0.25">
      <c r="A28" s="325" t="s">
        <v>12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496"/>
      <c r="O28" s="497"/>
    </row>
    <row r="29" spans="1:17" x14ac:dyDescent="0.2">
      <c r="A29" s="296" t="s">
        <v>133</v>
      </c>
      <c r="B29" s="498">
        <v>127380</v>
      </c>
      <c r="C29" s="359">
        <v>63262</v>
      </c>
      <c r="D29" s="359">
        <v>58023</v>
      </c>
      <c r="E29" s="499">
        <v>2.0135310296860673</v>
      </c>
      <c r="F29" s="517">
        <v>105956</v>
      </c>
      <c r="G29" s="369">
        <v>0.83181033129219661</v>
      </c>
      <c r="H29" s="359">
        <v>63578</v>
      </c>
      <c r="I29" s="359">
        <v>46100</v>
      </c>
      <c r="J29" s="516">
        <v>1.3791323210412147</v>
      </c>
      <c r="K29" s="517">
        <v>46099</v>
      </c>
      <c r="L29" s="359">
        <v>43882</v>
      </c>
      <c r="M29" s="516">
        <v>1.0505218540631693</v>
      </c>
      <c r="N29" s="518">
        <v>0.65925765296902672</v>
      </c>
      <c r="O29" s="510">
        <v>0.79451252089688573</v>
      </c>
    </row>
    <row r="30" spans="1:17" ht="13.5" thickBot="1" x14ac:dyDescent="0.25">
      <c r="A30" s="530" t="s">
        <v>134</v>
      </c>
      <c r="B30" s="531">
        <v>196272</v>
      </c>
      <c r="C30" s="532">
        <v>83538</v>
      </c>
      <c r="D30" s="532">
        <v>77208</v>
      </c>
      <c r="E30" s="533">
        <v>2.3494936436112908</v>
      </c>
      <c r="F30" s="534">
        <v>168460</v>
      </c>
      <c r="G30" s="158">
        <v>0.85829868753566474</v>
      </c>
      <c r="H30" s="534">
        <v>76176</v>
      </c>
      <c r="I30" s="532">
        <v>51090</v>
      </c>
      <c r="J30" s="535">
        <v>1.491015854374633</v>
      </c>
      <c r="K30" s="534">
        <v>51820</v>
      </c>
      <c r="L30" s="532">
        <v>48845</v>
      </c>
      <c r="M30" s="535">
        <v>1.0609069505578872</v>
      </c>
      <c r="N30" s="536">
        <v>0.53210301257113457</v>
      </c>
      <c r="O30" s="537">
        <v>0.66171899285048186</v>
      </c>
    </row>
    <row r="31" spans="1:17" ht="14.25" thickTop="1" thickBot="1" x14ac:dyDescent="0.25">
      <c r="A31" s="325" t="s">
        <v>13</v>
      </c>
      <c r="B31" s="326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496"/>
      <c r="O31" s="497"/>
    </row>
    <row r="32" spans="1:17" x14ac:dyDescent="0.2">
      <c r="A32" s="296" t="s">
        <v>133</v>
      </c>
      <c r="B32" s="498">
        <v>124142</v>
      </c>
      <c r="C32" s="359">
        <v>63599</v>
      </c>
      <c r="D32" s="359">
        <v>58762</v>
      </c>
      <c r="E32" s="499">
        <f>B32/C32</f>
        <v>1.9519489300146229</v>
      </c>
      <c r="F32" s="517">
        <v>104290</v>
      </c>
      <c r="G32" s="369">
        <f>F32/B32</f>
        <v>0.84008635272510512</v>
      </c>
      <c r="H32" s="359">
        <v>66799</v>
      </c>
      <c r="I32" s="359">
        <v>48742</v>
      </c>
      <c r="J32" s="516">
        <f>H32/I32</f>
        <v>1.3704607935661237</v>
      </c>
      <c r="K32" s="517">
        <v>48572</v>
      </c>
      <c r="L32" s="359">
        <v>46297</v>
      </c>
      <c r="M32" s="516">
        <f>K32/L32</f>
        <v>1.0491392530833532</v>
      </c>
      <c r="N32" s="518">
        <f>I32/C32</f>
        <v>0.76639569804556673</v>
      </c>
      <c r="O32" s="510">
        <f>I32/D32</f>
        <v>0.82948163779313167</v>
      </c>
    </row>
    <row r="33" spans="1:18" ht="13.5" thickBot="1" x14ac:dyDescent="0.25">
      <c r="A33" s="530" t="s">
        <v>134</v>
      </c>
      <c r="B33" s="531">
        <v>195890</v>
      </c>
      <c r="C33" s="532">
        <v>83677</v>
      </c>
      <c r="D33" s="532">
        <v>77355</v>
      </c>
      <c r="E33" s="533">
        <f>B33/C33</f>
        <v>2.3410256103827813</v>
      </c>
      <c r="F33" s="534">
        <v>168956</v>
      </c>
      <c r="G33" s="158">
        <f>F33/B33</f>
        <v>0.86250446679258763</v>
      </c>
      <c r="H33" s="534">
        <v>81979</v>
      </c>
      <c r="I33" s="532">
        <v>55261</v>
      </c>
      <c r="J33" s="535">
        <f>H33/I33</f>
        <v>1.4834874504623514</v>
      </c>
      <c r="K33" s="534">
        <v>55690</v>
      </c>
      <c r="L33" s="532">
        <v>52429</v>
      </c>
      <c r="M33" s="535">
        <f>K33/L33</f>
        <v>1.0621984016479429</v>
      </c>
      <c r="N33" s="536">
        <f>I33/C33</f>
        <v>0.66040847544725556</v>
      </c>
      <c r="O33" s="537">
        <f>I33/D33</f>
        <v>0.71438174649343933</v>
      </c>
    </row>
    <row r="34" spans="1:18" ht="14.25" thickTop="1" thickBot="1" x14ac:dyDescent="0.25">
      <c r="A34" s="325" t="s">
        <v>14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496"/>
      <c r="O34" s="497"/>
    </row>
    <row r="35" spans="1:18" x14ac:dyDescent="0.2">
      <c r="A35" s="296" t="s">
        <v>133</v>
      </c>
      <c r="B35" s="498">
        <v>126005</v>
      </c>
      <c r="C35" s="359">
        <v>63535</v>
      </c>
      <c r="D35" s="359">
        <v>59373</v>
      </c>
      <c r="E35" s="499">
        <f>B35/C35</f>
        <v>1.9832375855827498</v>
      </c>
      <c r="F35" s="517">
        <v>108521</v>
      </c>
      <c r="G35" s="369">
        <f>F35/B35</f>
        <v>0.86124360144438716</v>
      </c>
      <c r="H35" s="359">
        <v>68256</v>
      </c>
      <c r="I35" s="359">
        <v>49482</v>
      </c>
      <c r="J35" s="516">
        <f>H35/I35</f>
        <v>1.3794106947981084</v>
      </c>
      <c r="K35" s="517">
        <v>48911</v>
      </c>
      <c r="L35" s="359">
        <v>46748</v>
      </c>
      <c r="M35" s="516">
        <f>K35/L35</f>
        <v>1.0462693591169676</v>
      </c>
      <c r="N35" s="518">
        <f>I35/C35</f>
        <v>0.77881482647359723</v>
      </c>
      <c r="O35" s="510">
        <f>I35/D35</f>
        <v>0.8334091253600121</v>
      </c>
    </row>
    <row r="36" spans="1:18" ht="13.5" thickBot="1" x14ac:dyDescent="0.25">
      <c r="A36" s="530" t="s">
        <v>134</v>
      </c>
      <c r="B36" s="531">
        <v>198426</v>
      </c>
      <c r="C36" s="532">
        <v>83085</v>
      </c>
      <c r="D36" s="532">
        <v>77394</v>
      </c>
      <c r="E36" s="533">
        <f>B36/C36</f>
        <v>2.3882289221881208</v>
      </c>
      <c r="F36" s="534">
        <v>173089</v>
      </c>
      <c r="G36" s="158">
        <f>F36/B36</f>
        <v>0.87231008033221458</v>
      </c>
      <c r="H36" s="534">
        <v>82921</v>
      </c>
      <c r="I36" s="532">
        <v>56088</v>
      </c>
      <c r="J36" s="535">
        <f>H36/I36</f>
        <v>1.4784089288261304</v>
      </c>
      <c r="K36" s="534">
        <v>56156</v>
      </c>
      <c r="L36" s="532">
        <v>53070</v>
      </c>
      <c r="M36" s="535">
        <f>K36/L36</f>
        <v>1.0581496137177313</v>
      </c>
      <c r="N36" s="536">
        <f>I36/C36</f>
        <v>0.67506770175121866</v>
      </c>
      <c r="O36" s="537">
        <f>I36/D36</f>
        <v>0.72470734165439177</v>
      </c>
      <c r="R36" s="473"/>
    </row>
    <row r="37" spans="1:18" ht="14.25" thickTop="1" thickBot="1" x14ac:dyDescent="0.25">
      <c r="A37" s="325" t="s">
        <v>15</v>
      </c>
      <c r="B37" s="326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496"/>
      <c r="O37" s="497"/>
      <c r="R37" s="473"/>
    </row>
    <row r="38" spans="1:18" x14ac:dyDescent="0.2">
      <c r="A38" s="296" t="s">
        <v>133</v>
      </c>
      <c r="B38" s="498">
        <v>129675</v>
      </c>
      <c r="C38" s="359">
        <v>66031</v>
      </c>
      <c r="D38" s="359">
        <v>61455</v>
      </c>
      <c r="E38" s="499">
        <f>B38/C38</f>
        <v>1.9638503127318987</v>
      </c>
      <c r="F38" s="517">
        <v>111957</v>
      </c>
      <c r="G38" s="369">
        <f>F38/B38</f>
        <v>0.8633661075766339</v>
      </c>
      <c r="H38" s="359">
        <v>68803</v>
      </c>
      <c r="I38" s="359">
        <v>50357</v>
      </c>
      <c r="J38" s="516">
        <f>H38/I38</f>
        <v>1.3663045852612348</v>
      </c>
      <c r="K38" s="517">
        <v>49711</v>
      </c>
      <c r="L38" s="359">
        <v>47585</v>
      </c>
      <c r="M38" s="516">
        <f>K38/L38</f>
        <v>1.0446779447304824</v>
      </c>
      <c r="N38" s="518">
        <f>I38/C38</f>
        <v>0.76262664506065336</v>
      </c>
      <c r="O38" s="510">
        <f>I38/D38</f>
        <v>0.81941257830933201</v>
      </c>
      <c r="R38" s="473"/>
    </row>
    <row r="39" spans="1:18" ht="13.5" thickBot="1" x14ac:dyDescent="0.25">
      <c r="A39" s="530" t="s">
        <v>134</v>
      </c>
      <c r="B39" s="531">
        <v>201729</v>
      </c>
      <c r="C39" s="532">
        <v>84557</v>
      </c>
      <c r="D39" s="532">
        <v>78617</v>
      </c>
      <c r="E39" s="533">
        <f>B39/C39</f>
        <v>2.3857161441394563</v>
      </c>
      <c r="F39" s="534">
        <v>176911</v>
      </c>
      <c r="G39" s="158">
        <f>F39/B39</f>
        <v>0.87697356354316935</v>
      </c>
      <c r="H39" s="534">
        <v>82218</v>
      </c>
      <c r="I39" s="532">
        <v>56080</v>
      </c>
      <c r="J39" s="535">
        <f>H39/I39</f>
        <v>1.4660841654778887</v>
      </c>
      <c r="K39" s="534">
        <v>56335</v>
      </c>
      <c r="L39" s="532">
        <v>53091</v>
      </c>
      <c r="M39" s="535">
        <f>K39/L39</f>
        <v>1.0611026350982276</v>
      </c>
      <c r="N39" s="536">
        <f>I39/C39</f>
        <v>0.66322125903236873</v>
      </c>
      <c r="O39" s="537">
        <f>I39/D39</f>
        <v>0.71333172214660956</v>
      </c>
      <c r="R39" s="473"/>
    </row>
    <row r="40" spans="1:18" ht="14.25" thickTop="1" thickBot="1" x14ac:dyDescent="0.25">
      <c r="A40" s="325" t="s">
        <v>16</v>
      </c>
      <c r="B40" s="326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496"/>
      <c r="O40" s="497"/>
      <c r="R40" s="473"/>
    </row>
    <row r="41" spans="1:18" x14ac:dyDescent="0.2">
      <c r="A41" s="296" t="s">
        <v>133</v>
      </c>
      <c r="B41" s="498">
        <v>128373</v>
      </c>
      <c r="C41" s="359">
        <v>64467</v>
      </c>
      <c r="D41" s="359">
        <v>60051</v>
      </c>
      <c r="E41" s="499">
        <f>B41/C41</f>
        <v>1.9912978733305413</v>
      </c>
      <c r="F41" s="517">
        <v>111495</v>
      </c>
      <c r="G41" s="369">
        <f>F41/B41</f>
        <v>0.86852375499520929</v>
      </c>
      <c r="H41" s="359">
        <v>65781</v>
      </c>
      <c r="I41" s="359">
        <v>49038</v>
      </c>
      <c r="J41" s="516">
        <f>H41/I41</f>
        <v>1.3414290958032546</v>
      </c>
      <c r="K41" s="517">
        <v>48526</v>
      </c>
      <c r="L41" s="359">
        <v>46278</v>
      </c>
      <c r="M41" s="516">
        <f>K41/L41</f>
        <v>1.0485759972341069</v>
      </c>
      <c r="N41" s="518">
        <f>I41/C41</f>
        <v>0.76066824887151563</v>
      </c>
      <c r="O41" s="510">
        <f>I41/D41</f>
        <v>0.81660588499775189</v>
      </c>
      <c r="R41" s="473"/>
    </row>
    <row r="42" spans="1:18" ht="13.5" thickBot="1" x14ac:dyDescent="0.25">
      <c r="A42" s="530" t="s">
        <v>134</v>
      </c>
      <c r="B42" s="531">
        <v>201690</v>
      </c>
      <c r="C42" s="532">
        <v>85146</v>
      </c>
      <c r="D42" s="532">
        <v>79229</v>
      </c>
      <c r="E42" s="533">
        <f>B42/C42</f>
        <v>2.3687548446198297</v>
      </c>
      <c r="F42" s="534">
        <v>177084</v>
      </c>
      <c r="G42" s="158">
        <f>F42/B42</f>
        <v>0.87800089245872381</v>
      </c>
      <c r="H42" s="534">
        <v>77168</v>
      </c>
      <c r="I42" s="532">
        <v>54723</v>
      </c>
      <c r="J42" s="535">
        <f>H42/I42</f>
        <v>1.4101566069111708</v>
      </c>
      <c r="K42" s="534">
        <v>54585</v>
      </c>
      <c r="L42" s="532">
        <v>51559</v>
      </c>
      <c r="M42" s="535">
        <f>K42/L42</f>
        <v>1.0586900444151361</v>
      </c>
      <c r="N42" s="536">
        <f>I42/C42</f>
        <v>0.64269607497709813</v>
      </c>
      <c r="O42" s="537">
        <f>I42/D42</f>
        <v>0.69069406404220679</v>
      </c>
      <c r="R42" s="473"/>
    </row>
    <row r="43" spans="1:18" ht="14.25" thickTop="1" thickBot="1" x14ac:dyDescent="0.25">
      <c r="A43" s="325" t="s">
        <v>17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496"/>
      <c r="O43" s="497"/>
      <c r="R43" s="473"/>
    </row>
    <row r="44" spans="1:18" x14ac:dyDescent="0.2">
      <c r="A44" s="296" t="s">
        <v>133</v>
      </c>
      <c r="B44" s="498">
        <v>119322</v>
      </c>
      <c r="C44" s="359">
        <v>60716</v>
      </c>
      <c r="D44" s="359">
        <v>56338</v>
      </c>
      <c r="E44" s="499">
        <f>B44/C44</f>
        <v>1.9652480400553396</v>
      </c>
      <c r="F44" s="517">
        <v>102562</v>
      </c>
      <c r="G44" s="369">
        <f>F44/B44</f>
        <v>0.85953973282378771</v>
      </c>
      <c r="H44" s="359">
        <v>61291</v>
      </c>
      <c r="I44" s="359">
        <v>45990</v>
      </c>
      <c r="J44" s="516">
        <f>H44/I44</f>
        <v>1.3327027614698848</v>
      </c>
      <c r="K44" s="517">
        <v>44946</v>
      </c>
      <c r="L44" s="359">
        <v>43239</v>
      </c>
      <c r="M44" s="516">
        <f>K44/L44</f>
        <v>1.0394782488031638</v>
      </c>
      <c r="N44" s="518">
        <f>I44/C44</f>
        <v>0.75746096580802424</v>
      </c>
      <c r="O44" s="510">
        <f>I44/D44</f>
        <v>0.81632290816145403</v>
      </c>
      <c r="R44" s="473"/>
    </row>
    <row r="45" spans="1:18" ht="13.5" thickBot="1" x14ac:dyDescent="0.25">
      <c r="A45" s="530" t="s">
        <v>134</v>
      </c>
      <c r="B45" s="531">
        <v>190123</v>
      </c>
      <c r="C45" s="532">
        <v>80338</v>
      </c>
      <c r="D45" s="532">
        <v>74390</v>
      </c>
      <c r="E45" s="533">
        <f>B45/C45</f>
        <v>2.3665388732604744</v>
      </c>
      <c r="F45" s="534">
        <v>166147</v>
      </c>
      <c r="G45" s="158">
        <f>F45/B45</f>
        <v>0.87389216454610963</v>
      </c>
      <c r="H45" s="534">
        <v>73777</v>
      </c>
      <c r="I45" s="532">
        <v>52271</v>
      </c>
      <c r="J45" s="535">
        <f>H45/I45</f>
        <v>1.411432725603107</v>
      </c>
      <c r="K45" s="534">
        <v>51411</v>
      </c>
      <c r="L45" s="532">
        <v>49189</v>
      </c>
      <c r="M45" s="535">
        <f>K45/L45</f>
        <v>1.045172701213686</v>
      </c>
      <c r="N45" s="536">
        <f>I45/C45</f>
        <v>0.65063855211730437</v>
      </c>
      <c r="O45" s="537">
        <f>I45/D45</f>
        <v>0.70266164807097731</v>
      </c>
      <c r="R45" s="473"/>
    </row>
    <row r="46" spans="1:18" ht="14.25" thickTop="1" thickBot="1" x14ac:dyDescent="0.25">
      <c r="A46" s="325" t="s">
        <v>35</v>
      </c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496"/>
      <c r="O46" s="497"/>
      <c r="R46" s="473"/>
    </row>
    <row r="47" spans="1:18" x14ac:dyDescent="0.2">
      <c r="A47" s="296" t="s">
        <v>133</v>
      </c>
      <c r="B47" s="498">
        <v>113016</v>
      </c>
      <c r="C47" s="359">
        <v>57771</v>
      </c>
      <c r="D47" s="359">
        <v>53421</v>
      </c>
      <c r="E47" s="499">
        <f>B47/C47</f>
        <v>1.9562756400270032</v>
      </c>
      <c r="F47" s="517">
        <v>96863</v>
      </c>
      <c r="G47" s="369">
        <f>F47/B47</f>
        <v>0.85707333474906211</v>
      </c>
      <c r="H47" s="359">
        <v>58345</v>
      </c>
      <c r="I47" s="359">
        <v>43768</v>
      </c>
      <c r="J47" s="516">
        <f>H47/I47</f>
        <v>1.3330515445074027</v>
      </c>
      <c r="K47" s="517">
        <v>42731</v>
      </c>
      <c r="L47" s="359">
        <v>41141</v>
      </c>
      <c r="M47" s="516">
        <f>K47/L47</f>
        <v>1.0386475778420554</v>
      </c>
      <c r="N47" s="518">
        <f>I47/C47</f>
        <v>0.75761195063267039</v>
      </c>
      <c r="O47" s="510">
        <f>I47/D47</f>
        <v>0.81930327024952732</v>
      </c>
      <c r="R47" s="473"/>
    </row>
    <row r="48" spans="1:18" ht="13.5" thickBot="1" x14ac:dyDescent="0.25">
      <c r="A48" s="530" t="s">
        <v>134</v>
      </c>
      <c r="B48" s="531">
        <v>177883</v>
      </c>
      <c r="C48" s="532">
        <v>76486</v>
      </c>
      <c r="D48" s="532">
        <v>70345</v>
      </c>
      <c r="E48" s="533">
        <f>B48/C48</f>
        <v>2.3256935909839709</v>
      </c>
      <c r="F48" s="534">
        <v>153501</v>
      </c>
      <c r="G48" s="158">
        <f>F48/B48</f>
        <v>0.8629323768994227</v>
      </c>
      <c r="H48" s="534">
        <v>69777</v>
      </c>
      <c r="I48" s="532">
        <v>49946</v>
      </c>
      <c r="J48" s="535">
        <f>H48/I48</f>
        <v>1.3970488127177352</v>
      </c>
      <c r="K48" s="534">
        <v>48947</v>
      </c>
      <c r="L48" s="532">
        <v>46968</v>
      </c>
      <c r="M48" s="535">
        <f>K48/L48</f>
        <v>1.0421350706864247</v>
      </c>
      <c r="N48" s="536">
        <f>I48/C48</f>
        <v>0.65300839369296337</v>
      </c>
      <c r="O48" s="537">
        <f>I48/D48</f>
        <v>0.71001492643400388</v>
      </c>
      <c r="R48" s="473"/>
    </row>
    <row r="49" spans="1:37" ht="14.25" thickTop="1" thickBot="1" x14ac:dyDescent="0.25">
      <c r="A49" s="325" t="s">
        <v>572</v>
      </c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496"/>
      <c r="O49" s="497"/>
      <c r="R49" s="44"/>
    </row>
    <row r="50" spans="1:37" x14ac:dyDescent="0.2">
      <c r="A50" s="296" t="s">
        <v>133</v>
      </c>
      <c r="B50" s="498">
        <v>100554</v>
      </c>
      <c r="C50" s="359">
        <v>52013</v>
      </c>
      <c r="D50" s="359">
        <v>47767</v>
      </c>
      <c r="E50" s="499">
        <f>B50/C50</f>
        <v>1.9332474573664276</v>
      </c>
      <c r="F50" s="517">
        <v>85911</v>
      </c>
      <c r="G50" s="369">
        <f>F50/B50</f>
        <v>0.85437675278954595</v>
      </c>
      <c r="H50" s="359">
        <v>52608</v>
      </c>
      <c r="I50" s="359">
        <v>39439</v>
      </c>
      <c r="J50" s="516">
        <f>H50/I50</f>
        <v>1.3339080605492026</v>
      </c>
      <c r="K50" s="517">
        <v>38174</v>
      </c>
      <c r="L50" s="359">
        <v>36797</v>
      </c>
      <c r="M50" s="516">
        <f>K50/L50</f>
        <v>1.0374215289289888</v>
      </c>
      <c r="N50" s="518">
        <f>I50/C50</f>
        <v>0.75825274450618119</v>
      </c>
      <c r="O50" s="510">
        <f>I50/D50</f>
        <v>0.8256536939728264</v>
      </c>
      <c r="R50" s="44"/>
    </row>
    <row r="51" spans="1:37" ht="13.5" thickBot="1" x14ac:dyDescent="0.25">
      <c r="A51" s="530" t="s">
        <v>134</v>
      </c>
      <c r="B51" s="531">
        <v>159855</v>
      </c>
      <c r="C51" s="532">
        <v>69748</v>
      </c>
      <c r="D51" s="532">
        <v>63607</v>
      </c>
      <c r="E51" s="533">
        <f>B51/C51</f>
        <v>2.2918936743705913</v>
      </c>
      <c r="F51" s="534">
        <v>137393</v>
      </c>
      <c r="G51" s="158">
        <f>F51/B51</f>
        <v>0.85948515842482254</v>
      </c>
      <c r="H51" s="534">
        <v>63886</v>
      </c>
      <c r="I51" s="532">
        <v>45325</v>
      </c>
      <c r="J51" s="535">
        <f>H51/I51</f>
        <v>1.4095091009376723</v>
      </c>
      <c r="K51" s="534">
        <v>44184</v>
      </c>
      <c r="L51" s="532">
        <v>42276</v>
      </c>
      <c r="M51" s="535">
        <f>K51/L51</f>
        <v>1.0451319897814362</v>
      </c>
      <c r="N51" s="536">
        <f>I51/C51</f>
        <v>0.64983942191890809</v>
      </c>
      <c r="O51" s="537">
        <f>I51/D51</f>
        <v>0.71257880421966135</v>
      </c>
      <c r="R51" s="44"/>
    </row>
    <row r="52" spans="1:37" ht="14.25" thickTop="1" thickBot="1" x14ac:dyDescent="0.25">
      <c r="A52" s="325" t="s">
        <v>574</v>
      </c>
      <c r="B52" s="326"/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496"/>
      <c r="O52" s="497"/>
      <c r="R52" s="44"/>
    </row>
    <row r="53" spans="1:37" x14ac:dyDescent="0.2">
      <c r="A53" s="296" t="s">
        <v>133</v>
      </c>
      <c r="B53" s="498">
        <v>94092</v>
      </c>
      <c r="C53" s="359">
        <v>48633</v>
      </c>
      <c r="D53" s="359">
        <v>44839</v>
      </c>
      <c r="E53" s="499">
        <f>B53/C53</f>
        <v>1.9347356733082475</v>
      </c>
      <c r="F53" s="517">
        <v>80466</v>
      </c>
      <c r="G53" s="369">
        <f>F53/B53</f>
        <v>0.85518428771840327</v>
      </c>
      <c r="H53" s="359">
        <v>50561</v>
      </c>
      <c r="I53" s="359">
        <v>37609</v>
      </c>
      <c r="J53" s="516">
        <f>H53/I53</f>
        <v>1.3443856523704432</v>
      </c>
      <c r="K53" s="517">
        <v>36454</v>
      </c>
      <c r="L53" s="359">
        <v>35062</v>
      </c>
      <c r="M53" s="516">
        <f>K53/L53</f>
        <v>1.0397011009069648</v>
      </c>
      <c r="N53" s="518">
        <f>I53/C53</f>
        <v>0.77332264100507886</v>
      </c>
      <c r="O53" s="510">
        <f>I53/D53</f>
        <v>0.83875643970650549</v>
      </c>
      <c r="R53" s="44"/>
    </row>
    <row r="54" spans="1:37" ht="13.5" thickBot="1" x14ac:dyDescent="0.25">
      <c r="A54" s="530" t="s">
        <v>134</v>
      </c>
      <c r="B54" s="531">
        <v>149551</v>
      </c>
      <c r="C54" s="532">
        <v>64460</v>
      </c>
      <c r="D54" s="532">
        <v>58603</v>
      </c>
      <c r="E54" s="533">
        <f>B54/C54</f>
        <v>2.3200589512876202</v>
      </c>
      <c r="F54" s="534">
        <v>127832</v>
      </c>
      <c r="G54" s="158">
        <f>F54/B54</f>
        <v>0.85477195070577927</v>
      </c>
      <c r="H54" s="534">
        <v>60207</v>
      </c>
      <c r="I54" s="532">
        <v>42693</v>
      </c>
      <c r="J54" s="535">
        <f>H54/I54</f>
        <v>1.4102311854402361</v>
      </c>
      <c r="K54" s="534">
        <v>41669</v>
      </c>
      <c r="L54" s="532">
        <v>39771</v>
      </c>
      <c r="M54" s="535">
        <f>K54/L54</f>
        <v>1.0477232154082121</v>
      </c>
      <c r="N54" s="536">
        <f>I54/C54</f>
        <v>0.66231771641327952</v>
      </c>
      <c r="O54" s="537">
        <f>I54/D54</f>
        <v>0.72851219220858998</v>
      </c>
      <c r="R54" s="44"/>
    </row>
    <row r="55" spans="1:37" ht="14.25" thickTop="1" thickBot="1" x14ac:dyDescent="0.25">
      <c r="A55" s="325" t="s">
        <v>584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496"/>
      <c r="O55" s="497"/>
      <c r="R55" s="44"/>
    </row>
    <row r="56" spans="1:37" x14ac:dyDescent="0.2">
      <c r="A56" s="296" t="s">
        <v>133</v>
      </c>
      <c r="B56" s="498">
        <v>85171</v>
      </c>
      <c r="C56" s="359">
        <v>43779</v>
      </c>
      <c r="D56" s="359">
        <v>40380</v>
      </c>
      <c r="E56" s="499">
        <f>B56/C56</f>
        <v>1.9454761415290436</v>
      </c>
      <c r="F56" s="517">
        <v>72713</v>
      </c>
      <c r="G56" s="369">
        <f>F56/B56</f>
        <v>0.85372955583473253</v>
      </c>
      <c r="H56" s="359">
        <v>50561</v>
      </c>
      <c r="I56" s="359">
        <v>34256</v>
      </c>
      <c r="J56" s="516">
        <f>H56/I56</f>
        <v>1.4759750116767865</v>
      </c>
      <c r="K56" s="517">
        <v>33247</v>
      </c>
      <c r="L56" s="359">
        <v>32029</v>
      </c>
      <c r="M56" s="516">
        <f>K56/L56</f>
        <v>1.0380280370913859</v>
      </c>
      <c r="N56" s="518">
        <f>I56/C56</f>
        <v>0.78247561616300054</v>
      </c>
      <c r="O56" s="510">
        <f>I56/D56</f>
        <v>0.84834076275383852</v>
      </c>
      <c r="R56" s="44"/>
    </row>
    <row r="57" spans="1:37" ht="13.5" thickBot="1" x14ac:dyDescent="0.25">
      <c r="A57" s="530" t="s">
        <v>134</v>
      </c>
      <c r="B57" s="531">
        <v>138921</v>
      </c>
      <c r="C57" s="532">
        <v>59012</v>
      </c>
      <c r="D57" s="532">
        <v>53688</v>
      </c>
      <c r="E57" s="533">
        <f>B57/C57</f>
        <v>2.3541144174066293</v>
      </c>
      <c r="F57" s="534">
        <v>118105</v>
      </c>
      <c r="G57" s="158">
        <f>F57/B57</f>
        <v>0.85015944313674674</v>
      </c>
      <c r="H57" s="534">
        <v>57440</v>
      </c>
      <c r="I57" s="532">
        <v>40511</v>
      </c>
      <c r="J57" s="535">
        <f>H57/I57</f>
        <v>1.417886499962973</v>
      </c>
      <c r="K57" s="534">
        <v>39481</v>
      </c>
      <c r="L57" s="532">
        <v>37810</v>
      </c>
      <c r="M57" s="535">
        <f>K57/L57</f>
        <v>1.0441946574980163</v>
      </c>
      <c r="N57" s="536">
        <f>I57/C57</f>
        <v>0.68648749406900289</v>
      </c>
      <c r="O57" s="537">
        <f>I57/D57</f>
        <v>0.75456340336760541</v>
      </c>
      <c r="R57" s="44"/>
    </row>
    <row r="58" spans="1:37" ht="13.5" thickTop="1" x14ac:dyDescent="0.2">
      <c r="A58" s="16" t="s">
        <v>55</v>
      </c>
      <c r="F58" s="211"/>
      <c r="H58" s="211"/>
      <c r="I58" s="211"/>
      <c r="J58" s="211"/>
      <c r="K58" s="211"/>
      <c r="L58" s="211"/>
      <c r="M58" s="16" t="s">
        <v>54</v>
      </c>
      <c r="O58" s="538"/>
      <c r="R58" s="44"/>
      <c r="T58" s="462" t="s">
        <v>25</v>
      </c>
      <c r="U58" s="475" t="s">
        <v>5</v>
      </c>
      <c r="V58" s="475" t="s">
        <v>6</v>
      </c>
      <c r="W58" s="475" t="s">
        <v>7</v>
      </c>
      <c r="X58" s="475" t="s">
        <v>8</v>
      </c>
      <c r="Y58" s="475" t="s">
        <v>9</v>
      </c>
      <c r="Z58" s="475" t="s">
        <v>10</v>
      </c>
      <c r="AA58" s="475" t="s">
        <v>11</v>
      </c>
      <c r="AB58" s="475" t="s">
        <v>12</v>
      </c>
      <c r="AC58" s="475" t="s">
        <v>13</v>
      </c>
      <c r="AD58" s="476" t="s">
        <v>14</v>
      </c>
      <c r="AE58" s="476" t="s">
        <v>15</v>
      </c>
      <c r="AF58" s="456" t="s">
        <v>16</v>
      </c>
      <c r="AG58" s="456" t="s">
        <v>17</v>
      </c>
      <c r="AH58" s="456" t="s">
        <v>35</v>
      </c>
      <c r="AI58" s="456" t="s">
        <v>572</v>
      </c>
      <c r="AJ58" s="456" t="s">
        <v>574</v>
      </c>
      <c r="AK58" s="456" t="s">
        <v>584</v>
      </c>
    </row>
    <row r="59" spans="1:37" x14ac:dyDescent="0.2">
      <c r="F59" s="34"/>
      <c r="G59" s="34"/>
      <c r="I59" s="34"/>
      <c r="J59" s="34"/>
      <c r="K59" s="34"/>
      <c r="L59" s="34"/>
      <c r="R59" s="44"/>
      <c r="S59" s="455" t="s">
        <v>138</v>
      </c>
      <c r="T59" s="539">
        <v>2.1224218366344738</v>
      </c>
      <c r="U59" s="539">
        <v>1.8998944033790919</v>
      </c>
      <c r="V59" s="539">
        <v>2.1545983798454431</v>
      </c>
      <c r="W59" s="539">
        <v>2.0286271958360445</v>
      </c>
      <c r="X59" s="539">
        <v>1.9887057718023782</v>
      </c>
      <c r="Y59" s="539">
        <v>2.0233468355295767</v>
      </c>
      <c r="Z59" s="539">
        <v>2.0857823669579032</v>
      </c>
      <c r="AA59" s="540">
        <v>2.0214112828151181</v>
      </c>
      <c r="AB59" s="540">
        <v>2.0135310296860673</v>
      </c>
      <c r="AC59" s="540">
        <v>1.9522730847884222</v>
      </c>
      <c r="AD59" s="541">
        <v>1.9832375855827498</v>
      </c>
      <c r="AE59" s="542">
        <f>+E38</f>
        <v>1.9638503127318987</v>
      </c>
      <c r="AF59" s="542">
        <f>+E41</f>
        <v>1.9912978733305413</v>
      </c>
      <c r="AG59" s="542">
        <f>+E44</f>
        <v>1.9652480400553396</v>
      </c>
      <c r="AH59" s="542">
        <f>E47</f>
        <v>1.9562756400270032</v>
      </c>
      <c r="AI59" s="542">
        <f>+E50</f>
        <v>1.9332474573664276</v>
      </c>
      <c r="AJ59" s="542">
        <f>+E53</f>
        <v>1.9347356733082475</v>
      </c>
      <c r="AK59" s="542">
        <f>E56</f>
        <v>1.9454761415290436</v>
      </c>
    </row>
    <row r="60" spans="1:37" x14ac:dyDescent="0.2">
      <c r="A60" s="485" t="s">
        <v>39</v>
      </c>
      <c r="F60" s="34"/>
      <c r="R60" s="44"/>
      <c r="S60" s="455" t="s">
        <v>139</v>
      </c>
      <c r="T60" s="539">
        <v>2.300022988912271</v>
      </c>
      <c r="U60" s="539">
        <v>2.107121836374338</v>
      </c>
      <c r="V60" s="539">
        <v>2.3520056422463194</v>
      </c>
      <c r="W60" s="539">
        <v>2.2559399893329664</v>
      </c>
      <c r="X60" s="539">
        <v>2.3022055750249173</v>
      </c>
      <c r="Y60" s="539">
        <v>2.3185652246534159</v>
      </c>
      <c r="Z60" s="539">
        <v>2.3770379245816451</v>
      </c>
      <c r="AA60" s="540">
        <v>2.3345692336994475</v>
      </c>
      <c r="AB60" s="540">
        <v>2.3494936436112908</v>
      </c>
      <c r="AC60" s="540">
        <v>2.341234266862696</v>
      </c>
      <c r="AD60" s="541">
        <v>2.3882289221881208</v>
      </c>
      <c r="AE60" s="542">
        <f>+E39</f>
        <v>2.3857161441394563</v>
      </c>
      <c r="AF60" s="542">
        <f>+E42</f>
        <v>2.3687548446198297</v>
      </c>
      <c r="AG60" s="542">
        <f>+E45</f>
        <v>2.3665388732604744</v>
      </c>
      <c r="AH60" s="542">
        <f>E48</f>
        <v>2.3256935909839709</v>
      </c>
      <c r="AI60" s="542">
        <f>+E51</f>
        <v>2.2918936743705913</v>
      </c>
      <c r="AJ60" s="542">
        <f>+E54</f>
        <v>2.3200589512876202</v>
      </c>
      <c r="AK60" s="542">
        <f>E57</f>
        <v>2.3541144174066293</v>
      </c>
    </row>
    <row r="61" spans="1:37" x14ac:dyDescent="0.2">
      <c r="M61" s="16" t="s">
        <v>137</v>
      </c>
      <c r="R61" s="44"/>
      <c r="T61" s="462"/>
      <c r="U61" s="475"/>
      <c r="V61" s="475"/>
      <c r="W61" s="475"/>
      <c r="X61" s="475"/>
      <c r="Y61" s="475"/>
      <c r="Z61" s="475"/>
      <c r="AA61" s="475"/>
      <c r="AB61" s="475"/>
      <c r="AC61" s="475"/>
      <c r="AD61" s="476"/>
      <c r="AE61" s="476"/>
    </row>
    <row r="62" spans="1:37" x14ac:dyDescent="0.2">
      <c r="R62" s="16"/>
      <c r="T62" s="539"/>
      <c r="U62" s="539"/>
      <c r="V62" s="539"/>
      <c r="W62" s="539"/>
      <c r="X62" s="539"/>
      <c r="Y62" s="539"/>
      <c r="Z62" s="539"/>
      <c r="AA62" s="540"/>
      <c r="AB62" s="540"/>
      <c r="AC62" s="540"/>
      <c r="AD62" s="541"/>
      <c r="AE62" s="541"/>
      <c r="AF62" s="542"/>
      <c r="AG62" s="542"/>
      <c r="AH62" s="542"/>
    </row>
    <row r="63" spans="1:37" x14ac:dyDescent="0.2">
      <c r="R63" s="16"/>
      <c r="T63" s="539"/>
      <c r="U63" s="539"/>
      <c r="V63" s="539"/>
      <c r="W63" s="539"/>
      <c r="X63" s="539"/>
      <c r="Y63" s="539"/>
      <c r="Z63" s="539"/>
      <c r="AA63" s="540"/>
      <c r="AB63" s="540"/>
      <c r="AC63" s="540"/>
      <c r="AD63" s="541"/>
      <c r="AE63" s="541"/>
      <c r="AF63" s="542"/>
      <c r="AG63" s="542"/>
      <c r="AH63" s="542"/>
    </row>
    <row r="64" spans="1:37" x14ac:dyDescent="0.2">
      <c r="R64" s="16"/>
      <c r="AF64" s="473"/>
      <c r="AG64" s="473"/>
      <c r="AH64" s="473"/>
      <c r="AI64" s="473"/>
      <c r="AJ64" s="473"/>
    </row>
    <row r="65" spans="18:18" x14ac:dyDescent="0.2">
      <c r="R65" s="16"/>
    </row>
    <row r="66" spans="18:18" x14ac:dyDescent="0.2">
      <c r="R66" s="451"/>
    </row>
    <row r="67" spans="18:18" x14ac:dyDescent="0.2">
      <c r="R67" s="451"/>
    </row>
    <row r="86" spans="11:11" x14ac:dyDescent="0.2">
      <c r="K86" s="111"/>
    </row>
    <row r="87" spans="11:11" x14ac:dyDescent="0.2">
      <c r="K87" s="111"/>
    </row>
    <row r="173" spans="27:29" x14ac:dyDescent="0.2">
      <c r="AA173" s="543"/>
      <c r="AB173" s="543"/>
      <c r="AC173" s="543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M1566"/>
  <sheetViews>
    <sheetView workbookViewId="0">
      <pane xSplit="10" topLeftCell="K1" activePane="topRight" state="frozen"/>
      <selection pane="topRight"/>
    </sheetView>
  </sheetViews>
  <sheetFormatPr defaultRowHeight="12.75" x14ac:dyDescent="0.2"/>
  <cols>
    <col min="1" max="1" width="40.28515625" style="16" customWidth="1"/>
    <col min="2" max="2" width="5.85546875" style="704" customWidth="1"/>
    <col min="3" max="3" width="40.28515625" style="16" customWidth="1"/>
    <col min="4" max="4" width="7.5703125" style="16" hidden="1" customWidth="1"/>
    <col min="5" max="5" width="7.140625" style="16" hidden="1" customWidth="1"/>
    <col min="6" max="6" width="10.28515625" style="16" hidden="1" customWidth="1"/>
    <col min="7" max="7" width="7.42578125" style="16" hidden="1" customWidth="1"/>
    <col min="8" max="8" width="6.7109375" style="16" hidden="1" customWidth="1"/>
    <col min="9" max="9" width="9.140625" style="16" hidden="1" customWidth="1"/>
    <col min="10" max="10" width="7.140625" style="16" hidden="1" customWidth="1"/>
    <col min="11" max="11" width="8" style="545" customWidth="1"/>
    <col min="12" max="12" width="7" style="16" customWidth="1"/>
    <col min="13" max="13" width="10" style="16" customWidth="1"/>
    <col min="14" max="14" width="6.85546875" style="16" customWidth="1"/>
    <col min="15" max="15" width="7.140625" style="16" customWidth="1"/>
    <col min="16" max="16" width="9.140625" style="16"/>
    <col min="17" max="17" width="7" style="16" customWidth="1"/>
    <col min="18" max="18" width="8" style="545" customWidth="1"/>
    <col min="19" max="19" width="7" style="16" customWidth="1"/>
    <col min="20" max="20" width="10" style="16" customWidth="1"/>
    <col min="21" max="21" width="6.85546875" style="16" customWidth="1"/>
    <col min="22" max="22" width="7.140625" style="16" customWidth="1"/>
    <col min="23" max="24" width="8.85546875" style="16" customWidth="1"/>
    <col min="25" max="25" width="8" style="545" customWidth="1"/>
    <col min="26" max="26" width="7" style="16" customWidth="1"/>
    <col min="27" max="27" width="10" style="16" customWidth="1"/>
    <col min="28" max="28" width="6.85546875" style="16" customWidth="1"/>
    <col min="29" max="29" width="7.140625" style="16" customWidth="1"/>
    <col min="30" max="31" width="8.85546875" style="16" customWidth="1"/>
    <col min="32" max="32" width="8" style="545" customWidth="1"/>
    <col min="33" max="33" width="7" style="16" customWidth="1"/>
    <col min="34" max="34" width="10" style="16" customWidth="1"/>
    <col min="35" max="35" width="6.85546875" style="16" customWidth="1"/>
    <col min="36" max="36" width="7.140625" style="16" customWidth="1"/>
    <col min="37" max="38" width="8.85546875" style="16" customWidth="1"/>
    <col min="39" max="39" width="8" style="16" customWidth="1"/>
    <col min="40" max="40" width="7" style="16" customWidth="1"/>
    <col min="41" max="41" width="10" style="16" customWidth="1"/>
    <col min="42" max="42" width="6.85546875" style="16" customWidth="1"/>
    <col min="43" max="43" width="7.140625" style="16" customWidth="1"/>
    <col min="44" max="45" width="8.85546875" style="16" customWidth="1"/>
    <col min="46" max="46" width="8" style="16" customWidth="1"/>
    <col min="47" max="47" width="7" style="16" customWidth="1"/>
    <col min="48" max="48" width="10" style="16" customWidth="1"/>
    <col min="49" max="49" width="6.85546875" style="16" customWidth="1"/>
    <col min="50" max="50" width="7.140625" style="16" customWidth="1"/>
    <col min="51" max="52" width="8.85546875" style="16" customWidth="1"/>
    <col min="53" max="53" width="8" style="16" customWidth="1"/>
    <col min="54" max="54" width="7" style="16" customWidth="1"/>
    <col min="55" max="55" width="10" style="16" customWidth="1"/>
    <col min="56" max="56" width="6.85546875" style="16" customWidth="1"/>
    <col min="57" max="57" width="7.140625" style="16" customWidth="1"/>
    <col min="58" max="59" width="8.85546875" style="16" customWidth="1"/>
    <col min="60" max="229" width="9.140625" style="16"/>
    <col min="230" max="230" width="40.28515625" style="16" customWidth="1"/>
    <col min="231" max="231" width="5.85546875" style="16" customWidth="1"/>
    <col min="232" max="232" width="40.28515625" style="16" customWidth="1"/>
    <col min="233" max="239" width="0" style="16" hidden="1" customWidth="1"/>
    <col min="240" max="240" width="8" style="16" customWidth="1"/>
    <col min="241" max="241" width="7" style="16" customWidth="1"/>
    <col min="242" max="242" width="10" style="16" customWidth="1"/>
    <col min="243" max="243" width="6.85546875" style="16" customWidth="1"/>
    <col min="244" max="244" width="7.140625" style="16" customWidth="1"/>
    <col min="245" max="245" width="9.140625" style="16"/>
    <col min="246" max="246" width="7" style="16" customWidth="1"/>
    <col min="247" max="247" width="8" style="16" customWidth="1"/>
    <col min="248" max="248" width="7" style="16" customWidth="1"/>
    <col min="249" max="249" width="10" style="16" customWidth="1"/>
    <col min="250" max="250" width="6.85546875" style="16" customWidth="1"/>
    <col min="251" max="251" width="7.140625" style="16" customWidth="1"/>
    <col min="252" max="253" width="8.85546875" style="16" customWidth="1"/>
    <col min="254" max="254" width="8" style="16" customWidth="1"/>
    <col min="255" max="255" width="7" style="16" customWidth="1"/>
    <col min="256" max="256" width="10" style="16" customWidth="1"/>
    <col min="257" max="257" width="6.85546875" style="16" customWidth="1"/>
    <col min="258" max="258" width="7.140625" style="16" customWidth="1"/>
    <col min="259" max="260" width="8.85546875" style="16" customWidth="1"/>
    <col min="261" max="485" width="9.140625" style="16"/>
    <col min="486" max="486" width="40.28515625" style="16" customWidth="1"/>
    <col min="487" max="487" width="5.85546875" style="16" customWidth="1"/>
    <col min="488" max="488" width="40.28515625" style="16" customWidth="1"/>
    <col min="489" max="495" width="0" style="16" hidden="1" customWidth="1"/>
    <col min="496" max="496" width="8" style="16" customWidth="1"/>
    <col min="497" max="497" width="7" style="16" customWidth="1"/>
    <col min="498" max="498" width="10" style="16" customWidth="1"/>
    <col min="499" max="499" width="6.85546875" style="16" customWidth="1"/>
    <col min="500" max="500" width="7.140625" style="16" customWidth="1"/>
    <col min="501" max="501" width="9.140625" style="16"/>
    <col min="502" max="502" width="7" style="16" customWidth="1"/>
    <col min="503" max="503" width="8" style="16" customWidth="1"/>
    <col min="504" max="504" width="7" style="16" customWidth="1"/>
    <col min="505" max="505" width="10" style="16" customWidth="1"/>
    <col min="506" max="506" width="6.85546875" style="16" customWidth="1"/>
    <col min="507" max="507" width="7.140625" style="16" customWidth="1"/>
    <col min="508" max="509" width="8.85546875" style="16" customWidth="1"/>
    <col min="510" max="510" width="8" style="16" customWidth="1"/>
    <col min="511" max="511" width="7" style="16" customWidth="1"/>
    <col min="512" max="512" width="10" style="16" customWidth="1"/>
    <col min="513" max="513" width="6.85546875" style="16" customWidth="1"/>
    <col min="514" max="514" width="7.140625" style="16" customWidth="1"/>
    <col min="515" max="516" width="8.85546875" style="16" customWidth="1"/>
    <col min="517" max="741" width="9.140625" style="16"/>
    <col min="742" max="742" width="40.28515625" style="16" customWidth="1"/>
    <col min="743" max="743" width="5.85546875" style="16" customWidth="1"/>
    <col min="744" max="744" width="40.28515625" style="16" customWidth="1"/>
    <col min="745" max="751" width="0" style="16" hidden="1" customWidth="1"/>
    <col min="752" max="752" width="8" style="16" customWidth="1"/>
    <col min="753" max="753" width="7" style="16" customWidth="1"/>
    <col min="754" max="754" width="10" style="16" customWidth="1"/>
    <col min="755" max="755" width="6.85546875" style="16" customWidth="1"/>
    <col min="756" max="756" width="7.140625" style="16" customWidth="1"/>
    <col min="757" max="757" width="9.140625" style="16"/>
    <col min="758" max="758" width="7" style="16" customWidth="1"/>
    <col min="759" max="759" width="8" style="16" customWidth="1"/>
    <col min="760" max="760" width="7" style="16" customWidth="1"/>
    <col min="761" max="761" width="10" style="16" customWidth="1"/>
    <col min="762" max="762" width="6.85546875" style="16" customWidth="1"/>
    <col min="763" max="763" width="7.140625" style="16" customWidth="1"/>
    <col min="764" max="765" width="8.85546875" style="16" customWidth="1"/>
    <col min="766" max="766" width="8" style="16" customWidth="1"/>
    <col min="767" max="767" width="7" style="16" customWidth="1"/>
    <col min="768" max="768" width="10" style="16" customWidth="1"/>
    <col min="769" max="769" width="6.85546875" style="16" customWidth="1"/>
    <col min="770" max="770" width="7.140625" style="16" customWidth="1"/>
    <col min="771" max="772" width="8.85546875" style="16" customWidth="1"/>
    <col min="773" max="997" width="9.140625" style="16"/>
    <col min="998" max="998" width="40.28515625" style="16" customWidth="1"/>
    <col min="999" max="999" width="5.85546875" style="16" customWidth="1"/>
    <col min="1000" max="1000" width="40.28515625" style="16" customWidth="1"/>
    <col min="1001" max="1007" width="0" style="16" hidden="1" customWidth="1"/>
    <col min="1008" max="1008" width="8" style="16" customWidth="1"/>
    <col min="1009" max="1009" width="7" style="16" customWidth="1"/>
    <col min="1010" max="1010" width="10" style="16" customWidth="1"/>
    <col min="1011" max="1011" width="6.85546875" style="16" customWidth="1"/>
    <col min="1012" max="1012" width="7.140625" style="16" customWidth="1"/>
    <col min="1013" max="1013" width="9.140625" style="16"/>
    <col min="1014" max="1014" width="7" style="16" customWidth="1"/>
    <col min="1015" max="1015" width="8" style="16" customWidth="1"/>
    <col min="1016" max="1016" width="7" style="16" customWidth="1"/>
    <col min="1017" max="1017" width="10" style="16" customWidth="1"/>
    <col min="1018" max="1018" width="6.85546875" style="16" customWidth="1"/>
    <col min="1019" max="1019" width="7.140625" style="16" customWidth="1"/>
    <col min="1020" max="1021" width="8.85546875" style="16" customWidth="1"/>
    <col min="1022" max="1022" width="8" style="16" customWidth="1"/>
    <col min="1023" max="1023" width="7" style="16" customWidth="1"/>
    <col min="1024" max="1024" width="10" style="16" customWidth="1"/>
    <col min="1025" max="1025" width="6.85546875" style="16" customWidth="1"/>
    <col min="1026" max="1026" width="7.140625" style="16" customWidth="1"/>
    <col min="1027" max="1028" width="8.85546875" style="16" customWidth="1"/>
    <col min="1029" max="1253" width="9.140625" style="16"/>
    <col min="1254" max="1254" width="40.28515625" style="16" customWidth="1"/>
    <col min="1255" max="1255" width="5.85546875" style="16" customWidth="1"/>
    <col min="1256" max="1256" width="40.28515625" style="16" customWidth="1"/>
    <col min="1257" max="1263" width="0" style="16" hidden="1" customWidth="1"/>
    <col min="1264" max="1264" width="8" style="16" customWidth="1"/>
    <col min="1265" max="1265" width="7" style="16" customWidth="1"/>
    <col min="1266" max="1266" width="10" style="16" customWidth="1"/>
    <col min="1267" max="1267" width="6.85546875" style="16" customWidth="1"/>
    <col min="1268" max="1268" width="7.140625" style="16" customWidth="1"/>
    <col min="1269" max="1269" width="9.140625" style="16"/>
    <col min="1270" max="1270" width="7" style="16" customWidth="1"/>
    <col min="1271" max="1271" width="8" style="16" customWidth="1"/>
    <col min="1272" max="1272" width="7" style="16" customWidth="1"/>
    <col min="1273" max="1273" width="10" style="16" customWidth="1"/>
    <col min="1274" max="1274" width="6.85546875" style="16" customWidth="1"/>
    <col min="1275" max="1275" width="7.140625" style="16" customWidth="1"/>
    <col min="1276" max="1277" width="8.85546875" style="16" customWidth="1"/>
    <col min="1278" max="1278" width="8" style="16" customWidth="1"/>
    <col min="1279" max="1279" width="7" style="16" customWidth="1"/>
    <col min="1280" max="1280" width="10" style="16" customWidth="1"/>
    <col min="1281" max="1281" width="6.85546875" style="16" customWidth="1"/>
    <col min="1282" max="1282" width="7.140625" style="16" customWidth="1"/>
    <col min="1283" max="1284" width="8.85546875" style="16" customWidth="1"/>
    <col min="1285" max="1509" width="9.140625" style="16"/>
    <col min="1510" max="1510" width="40.28515625" style="16" customWidth="1"/>
    <col min="1511" max="1511" width="5.85546875" style="16" customWidth="1"/>
    <col min="1512" max="1512" width="40.28515625" style="16" customWidth="1"/>
    <col min="1513" max="1519" width="0" style="16" hidden="1" customWidth="1"/>
    <col min="1520" max="1520" width="8" style="16" customWidth="1"/>
    <col min="1521" max="1521" width="7" style="16" customWidth="1"/>
    <col min="1522" max="1522" width="10" style="16" customWidth="1"/>
    <col min="1523" max="1523" width="6.85546875" style="16" customWidth="1"/>
    <col min="1524" max="1524" width="7.140625" style="16" customWidth="1"/>
    <col min="1525" max="1525" width="9.140625" style="16"/>
    <col min="1526" max="1526" width="7" style="16" customWidth="1"/>
    <col min="1527" max="1527" width="8" style="16" customWidth="1"/>
    <col min="1528" max="1528" width="7" style="16" customWidth="1"/>
    <col min="1529" max="1529" width="10" style="16" customWidth="1"/>
    <col min="1530" max="1530" width="6.85546875" style="16" customWidth="1"/>
    <col min="1531" max="1531" width="7.140625" style="16" customWidth="1"/>
    <col min="1532" max="1533" width="8.85546875" style="16" customWidth="1"/>
    <col min="1534" max="1534" width="8" style="16" customWidth="1"/>
    <col min="1535" max="1535" width="7" style="16" customWidth="1"/>
    <col min="1536" max="1536" width="10" style="16" customWidth="1"/>
    <col min="1537" max="1537" width="6.85546875" style="16" customWidth="1"/>
    <col min="1538" max="1538" width="7.140625" style="16" customWidth="1"/>
    <col min="1539" max="1540" width="8.85546875" style="16" customWidth="1"/>
    <col min="1541" max="1765" width="9.140625" style="16"/>
    <col min="1766" max="1766" width="40.28515625" style="16" customWidth="1"/>
    <col min="1767" max="1767" width="5.85546875" style="16" customWidth="1"/>
    <col min="1768" max="1768" width="40.28515625" style="16" customWidth="1"/>
    <col min="1769" max="1775" width="0" style="16" hidden="1" customWidth="1"/>
    <col min="1776" max="1776" width="8" style="16" customWidth="1"/>
    <col min="1777" max="1777" width="7" style="16" customWidth="1"/>
    <col min="1778" max="1778" width="10" style="16" customWidth="1"/>
    <col min="1779" max="1779" width="6.85546875" style="16" customWidth="1"/>
    <col min="1780" max="1780" width="7.140625" style="16" customWidth="1"/>
    <col min="1781" max="1781" width="9.140625" style="16"/>
    <col min="1782" max="1782" width="7" style="16" customWidth="1"/>
    <col min="1783" max="1783" width="8" style="16" customWidth="1"/>
    <col min="1784" max="1784" width="7" style="16" customWidth="1"/>
    <col min="1785" max="1785" width="10" style="16" customWidth="1"/>
    <col min="1786" max="1786" width="6.85546875" style="16" customWidth="1"/>
    <col min="1787" max="1787" width="7.140625" style="16" customWidth="1"/>
    <col min="1788" max="1789" width="8.85546875" style="16" customWidth="1"/>
    <col min="1790" max="1790" width="8" style="16" customWidth="1"/>
    <col min="1791" max="1791" width="7" style="16" customWidth="1"/>
    <col min="1792" max="1792" width="10" style="16" customWidth="1"/>
    <col min="1793" max="1793" width="6.85546875" style="16" customWidth="1"/>
    <col min="1794" max="1794" width="7.140625" style="16" customWidth="1"/>
    <col min="1795" max="1796" width="8.85546875" style="16" customWidth="1"/>
    <col min="1797" max="2021" width="9.140625" style="16"/>
    <col min="2022" max="2022" width="40.28515625" style="16" customWidth="1"/>
    <col min="2023" max="2023" width="5.85546875" style="16" customWidth="1"/>
    <col min="2024" max="2024" width="40.28515625" style="16" customWidth="1"/>
    <col min="2025" max="2031" width="0" style="16" hidden="1" customWidth="1"/>
    <col min="2032" max="2032" width="8" style="16" customWidth="1"/>
    <col min="2033" max="2033" width="7" style="16" customWidth="1"/>
    <col min="2034" max="2034" width="10" style="16" customWidth="1"/>
    <col min="2035" max="2035" width="6.85546875" style="16" customWidth="1"/>
    <col min="2036" max="2036" width="7.140625" style="16" customWidth="1"/>
    <col min="2037" max="2037" width="9.140625" style="16"/>
    <col min="2038" max="2038" width="7" style="16" customWidth="1"/>
    <col min="2039" max="2039" width="8" style="16" customWidth="1"/>
    <col min="2040" max="2040" width="7" style="16" customWidth="1"/>
    <col min="2041" max="2041" width="10" style="16" customWidth="1"/>
    <col min="2042" max="2042" width="6.85546875" style="16" customWidth="1"/>
    <col min="2043" max="2043" width="7.140625" style="16" customWidth="1"/>
    <col min="2044" max="2045" width="8.85546875" style="16" customWidth="1"/>
    <col min="2046" max="2046" width="8" style="16" customWidth="1"/>
    <col min="2047" max="2047" width="7" style="16" customWidth="1"/>
    <col min="2048" max="2048" width="10" style="16" customWidth="1"/>
    <col min="2049" max="2049" width="6.85546875" style="16" customWidth="1"/>
    <col min="2050" max="2050" width="7.140625" style="16" customWidth="1"/>
    <col min="2051" max="2052" width="8.85546875" style="16" customWidth="1"/>
    <col min="2053" max="2277" width="9.140625" style="16"/>
    <col min="2278" max="2278" width="40.28515625" style="16" customWidth="1"/>
    <col min="2279" max="2279" width="5.85546875" style="16" customWidth="1"/>
    <col min="2280" max="2280" width="40.28515625" style="16" customWidth="1"/>
    <col min="2281" max="2287" width="0" style="16" hidden="1" customWidth="1"/>
    <col min="2288" max="2288" width="8" style="16" customWidth="1"/>
    <col min="2289" max="2289" width="7" style="16" customWidth="1"/>
    <col min="2290" max="2290" width="10" style="16" customWidth="1"/>
    <col min="2291" max="2291" width="6.85546875" style="16" customWidth="1"/>
    <col min="2292" max="2292" width="7.140625" style="16" customWidth="1"/>
    <col min="2293" max="2293" width="9.140625" style="16"/>
    <col min="2294" max="2294" width="7" style="16" customWidth="1"/>
    <col min="2295" max="2295" width="8" style="16" customWidth="1"/>
    <col min="2296" max="2296" width="7" style="16" customWidth="1"/>
    <col min="2297" max="2297" width="10" style="16" customWidth="1"/>
    <col min="2298" max="2298" width="6.85546875" style="16" customWidth="1"/>
    <col min="2299" max="2299" width="7.140625" style="16" customWidth="1"/>
    <col min="2300" max="2301" width="8.85546875" style="16" customWidth="1"/>
    <col min="2302" max="2302" width="8" style="16" customWidth="1"/>
    <col min="2303" max="2303" width="7" style="16" customWidth="1"/>
    <col min="2304" max="2304" width="10" style="16" customWidth="1"/>
    <col min="2305" max="2305" width="6.85546875" style="16" customWidth="1"/>
    <col min="2306" max="2306" width="7.140625" style="16" customWidth="1"/>
    <col min="2307" max="2308" width="8.85546875" style="16" customWidth="1"/>
    <col min="2309" max="2533" width="9.140625" style="16"/>
    <col min="2534" max="2534" width="40.28515625" style="16" customWidth="1"/>
    <col min="2535" max="2535" width="5.85546875" style="16" customWidth="1"/>
    <col min="2536" max="2536" width="40.28515625" style="16" customWidth="1"/>
    <col min="2537" max="2543" width="0" style="16" hidden="1" customWidth="1"/>
    <col min="2544" max="2544" width="8" style="16" customWidth="1"/>
    <col min="2545" max="2545" width="7" style="16" customWidth="1"/>
    <col min="2546" max="2546" width="10" style="16" customWidth="1"/>
    <col min="2547" max="2547" width="6.85546875" style="16" customWidth="1"/>
    <col min="2548" max="2548" width="7.140625" style="16" customWidth="1"/>
    <col min="2549" max="2549" width="9.140625" style="16"/>
    <col min="2550" max="2550" width="7" style="16" customWidth="1"/>
    <col min="2551" max="2551" width="8" style="16" customWidth="1"/>
    <col min="2552" max="2552" width="7" style="16" customWidth="1"/>
    <col min="2553" max="2553" width="10" style="16" customWidth="1"/>
    <col min="2554" max="2554" width="6.85546875" style="16" customWidth="1"/>
    <col min="2555" max="2555" width="7.140625" style="16" customWidth="1"/>
    <col min="2556" max="2557" width="8.85546875" style="16" customWidth="1"/>
    <col min="2558" max="2558" width="8" style="16" customWidth="1"/>
    <col min="2559" max="2559" width="7" style="16" customWidth="1"/>
    <col min="2560" max="2560" width="10" style="16" customWidth="1"/>
    <col min="2561" max="2561" width="6.85546875" style="16" customWidth="1"/>
    <col min="2562" max="2562" width="7.140625" style="16" customWidth="1"/>
    <col min="2563" max="2564" width="8.85546875" style="16" customWidth="1"/>
    <col min="2565" max="2789" width="9.140625" style="16"/>
    <col min="2790" max="2790" width="40.28515625" style="16" customWidth="1"/>
    <col min="2791" max="2791" width="5.85546875" style="16" customWidth="1"/>
    <col min="2792" max="2792" width="40.28515625" style="16" customWidth="1"/>
    <col min="2793" max="2799" width="0" style="16" hidden="1" customWidth="1"/>
    <col min="2800" max="2800" width="8" style="16" customWidth="1"/>
    <col min="2801" max="2801" width="7" style="16" customWidth="1"/>
    <col min="2802" max="2802" width="10" style="16" customWidth="1"/>
    <col min="2803" max="2803" width="6.85546875" style="16" customWidth="1"/>
    <col min="2804" max="2804" width="7.140625" style="16" customWidth="1"/>
    <col min="2805" max="2805" width="9.140625" style="16"/>
    <col min="2806" max="2806" width="7" style="16" customWidth="1"/>
    <col min="2807" max="2807" width="8" style="16" customWidth="1"/>
    <col min="2808" max="2808" width="7" style="16" customWidth="1"/>
    <col min="2809" max="2809" width="10" style="16" customWidth="1"/>
    <col min="2810" max="2810" width="6.85546875" style="16" customWidth="1"/>
    <col min="2811" max="2811" width="7.140625" style="16" customWidth="1"/>
    <col min="2812" max="2813" width="8.85546875" style="16" customWidth="1"/>
    <col min="2814" max="2814" width="8" style="16" customWidth="1"/>
    <col min="2815" max="2815" width="7" style="16" customWidth="1"/>
    <col min="2816" max="2816" width="10" style="16" customWidth="1"/>
    <col min="2817" max="2817" width="6.85546875" style="16" customWidth="1"/>
    <col min="2818" max="2818" width="7.140625" style="16" customWidth="1"/>
    <col min="2819" max="2820" width="8.85546875" style="16" customWidth="1"/>
    <col min="2821" max="3045" width="9.140625" style="16"/>
    <col min="3046" max="3046" width="40.28515625" style="16" customWidth="1"/>
    <col min="3047" max="3047" width="5.85546875" style="16" customWidth="1"/>
    <col min="3048" max="3048" width="40.28515625" style="16" customWidth="1"/>
    <col min="3049" max="3055" width="0" style="16" hidden="1" customWidth="1"/>
    <col min="3056" max="3056" width="8" style="16" customWidth="1"/>
    <col min="3057" max="3057" width="7" style="16" customWidth="1"/>
    <col min="3058" max="3058" width="10" style="16" customWidth="1"/>
    <col min="3059" max="3059" width="6.85546875" style="16" customWidth="1"/>
    <col min="3060" max="3060" width="7.140625" style="16" customWidth="1"/>
    <col min="3061" max="3061" width="9.140625" style="16"/>
    <col min="3062" max="3062" width="7" style="16" customWidth="1"/>
    <col min="3063" max="3063" width="8" style="16" customWidth="1"/>
    <col min="3064" max="3064" width="7" style="16" customWidth="1"/>
    <col min="3065" max="3065" width="10" style="16" customWidth="1"/>
    <col min="3066" max="3066" width="6.85546875" style="16" customWidth="1"/>
    <col min="3067" max="3067" width="7.140625" style="16" customWidth="1"/>
    <col min="3068" max="3069" width="8.85546875" style="16" customWidth="1"/>
    <col min="3070" max="3070" width="8" style="16" customWidth="1"/>
    <col min="3071" max="3071" width="7" style="16" customWidth="1"/>
    <col min="3072" max="3072" width="10" style="16" customWidth="1"/>
    <col min="3073" max="3073" width="6.85546875" style="16" customWidth="1"/>
    <col min="3074" max="3074" width="7.140625" style="16" customWidth="1"/>
    <col min="3075" max="3076" width="8.85546875" style="16" customWidth="1"/>
    <col min="3077" max="3301" width="9.140625" style="16"/>
    <col min="3302" max="3302" width="40.28515625" style="16" customWidth="1"/>
    <col min="3303" max="3303" width="5.85546875" style="16" customWidth="1"/>
    <col min="3304" max="3304" width="40.28515625" style="16" customWidth="1"/>
    <col min="3305" max="3311" width="0" style="16" hidden="1" customWidth="1"/>
    <col min="3312" max="3312" width="8" style="16" customWidth="1"/>
    <col min="3313" max="3313" width="7" style="16" customWidth="1"/>
    <col min="3314" max="3314" width="10" style="16" customWidth="1"/>
    <col min="3315" max="3315" width="6.85546875" style="16" customWidth="1"/>
    <col min="3316" max="3316" width="7.140625" style="16" customWidth="1"/>
    <col min="3317" max="3317" width="9.140625" style="16"/>
    <col min="3318" max="3318" width="7" style="16" customWidth="1"/>
    <col min="3319" max="3319" width="8" style="16" customWidth="1"/>
    <col min="3320" max="3320" width="7" style="16" customWidth="1"/>
    <col min="3321" max="3321" width="10" style="16" customWidth="1"/>
    <col min="3322" max="3322" width="6.85546875" style="16" customWidth="1"/>
    <col min="3323" max="3323" width="7.140625" style="16" customWidth="1"/>
    <col min="3324" max="3325" width="8.85546875" style="16" customWidth="1"/>
    <col min="3326" max="3326" width="8" style="16" customWidth="1"/>
    <col min="3327" max="3327" width="7" style="16" customWidth="1"/>
    <col min="3328" max="3328" width="10" style="16" customWidth="1"/>
    <col min="3329" max="3329" width="6.85546875" style="16" customWidth="1"/>
    <col min="3330" max="3330" width="7.140625" style="16" customWidth="1"/>
    <col min="3331" max="3332" width="8.85546875" style="16" customWidth="1"/>
    <col min="3333" max="3557" width="9.140625" style="16"/>
    <col min="3558" max="3558" width="40.28515625" style="16" customWidth="1"/>
    <col min="3559" max="3559" width="5.85546875" style="16" customWidth="1"/>
    <col min="3560" max="3560" width="40.28515625" style="16" customWidth="1"/>
    <col min="3561" max="3567" width="0" style="16" hidden="1" customWidth="1"/>
    <col min="3568" max="3568" width="8" style="16" customWidth="1"/>
    <col min="3569" max="3569" width="7" style="16" customWidth="1"/>
    <col min="3570" max="3570" width="10" style="16" customWidth="1"/>
    <col min="3571" max="3571" width="6.85546875" style="16" customWidth="1"/>
    <col min="3572" max="3572" width="7.140625" style="16" customWidth="1"/>
    <col min="3573" max="3573" width="9.140625" style="16"/>
    <col min="3574" max="3574" width="7" style="16" customWidth="1"/>
    <col min="3575" max="3575" width="8" style="16" customWidth="1"/>
    <col min="3576" max="3576" width="7" style="16" customWidth="1"/>
    <col min="3577" max="3577" width="10" style="16" customWidth="1"/>
    <col min="3578" max="3578" width="6.85546875" style="16" customWidth="1"/>
    <col min="3579" max="3579" width="7.140625" style="16" customWidth="1"/>
    <col min="3580" max="3581" width="8.85546875" style="16" customWidth="1"/>
    <col min="3582" max="3582" width="8" style="16" customWidth="1"/>
    <col min="3583" max="3583" width="7" style="16" customWidth="1"/>
    <col min="3584" max="3584" width="10" style="16" customWidth="1"/>
    <col min="3585" max="3585" width="6.85546875" style="16" customWidth="1"/>
    <col min="3586" max="3586" width="7.140625" style="16" customWidth="1"/>
    <col min="3587" max="3588" width="8.85546875" style="16" customWidth="1"/>
    <col min="3589" max="3813" width="9.140625" style="16"/>
    <col min="3814" max="3814" width="40.28515625" style="16" customWidth="1"/>
    <col min="3815" max="3815" width="5.85546875" style="16" customWidth="1"/>
    <col min="3816" max="3816" width="40.28515625" style="16" customWidth="1"/>
    <col min="3817" max="3823" width="0" style="16" hidden="1" customWidth="1"/>
    <col min="3824" max="3824" width="8" style="16" customWidth="1"/>
    <col min="3825" max="3825" width="7" style="16" customWidth="1"/>
    <col min="3826" max="3826" width="10" style="16" customWidth="1"/>
    <col min="3827" max="3827" width="6.85546875" style="16" customWidth="1"/>
    <col min="3828" max="3828" width="7.140625" style="16" customWidth="1"/>
    <col min="3829" max="3829" width="9.140625" style="16"/>
    <col min="3830" max="3830" width="7" style="16" customWidth="1"/>
    <col min="3831" max="3831" width="8" style="16" customWidth="1"/>
    <col min="3832" max="3832" width="7" style="16" customWidth="1"/>
    <col min="3833" max="3833" width="10" style="16" customWidth="1"/>
    <col min="3834" max="3834" width="6.85546875" style="16" customWidth="1"/>
    <col min="3835" max="3835" width="7.140625" style="16" customWidth="1"/>
    <col min="3836" max="3837" width="8.85546875" style="16" customWidth="1"/>
    <col min="3838" max="3838" width="8" style="16" customWidth="1"/>
    <col min="3839" max="3839" width="7" style="16" customWidth="1"/>
    <col min="3840" max="3840" width="10" style="16" customWidth="1"/>
    <col min="3841" max="3841" width="6.85546875" style="16" customWidth="1"/>
    <col min="3842" max="3842" width="7.140625" style="16" customWidth="1"/>
    <col min="3843" max="3844" width="8.85546875" style="16" customWidth="1"/>
    <col min="3845" max="4069" width="9.140625" style="16"/>
    <col min="4070" max="4070" width="40.28515625" style="16" customWidth="1"/>
    <col min="4071" max="4071" width="5.85546875" style="16" customWidth="1"/>
    <col min="4072" max="4072" width="40.28515625" style="16" customWidth="1"/>
    <col min="4073" max="4079" width="0" style="16" hidden="1" customWidth="1"/>
    <col min="4080" max="4080" width="8" style="16" customWidth="1"/>
    <col min="4081" max="4081" width="7" style="16" customWidth="1"/>
    <col min="4082" max="4082" width="10" style="16" customWidth="1"/>
    <col min="4083" max="4083" width="6.85546875" style="16" customWidth="1"/>
    <col min="4084" max="4084" width="7.140625" style="16" customWidth="1"/>
    <col min="4085" max="4085" width="9.140625" style="16"/>
    <col min="4086" max="4086" width="7" style="16" customWidth="1"/>
    <col min="4087" max="4087" width="8" style="16" customWidth="1"/>
    <col min="4088" max="4088" width="7" style="16" customWidth="1"/>
    <col min="4089" max="4089" width="10" style="16" customWidth="1"/>
    <col min="4090" max="4090" width="6.85546875" style="16" customWidth="1"/>
    <col min="4091" max="4091" width="7.140625" style="16" customWidth="1"/>
    <col min="4092" max="4093" width="8.85546875" style="16" customWidth="1"/>
    <col min="4094" max="4094" width="8" style="16" customWidth="1"/>
    <col min="4095" max="4095" width="7" style="16" customWidth="1"/>
    <col min="4096" max="4096" width="10" style="16" customWidth="1"/>
    <col min="4097" max="4097" width="6.85546875" style="16" customWidth="1"/>
    <col min="4098" max="4098" width="7.140625" style="16" customWidth="1"/>
    <col min="4099" max="4100" width="8.85546875" style="16" customWidth="1"/>
    <col min="4101" max="4325" width="9.140625" style="16"/>
    <col min="4326" max="4326" width="40.28515625" style="16" customWidth="1"/>
    <col min="4327" max="4327" width="5.85546875" style="16" customWidth="1"/>
    <col min="4328" max="4328" width="40.28515625" style="16" customWidth="1"/>
    <col min="4329" max="4335" width="0" style="16" hidden="1" customWidth="1"/>
    <col min="4336" max="4336" width="8" style="16" customWidth="1"/>
    <col min="4337" max="4337" width="7" style="16" customWidth="1"/>
    <col min="4338" max="4338" width="10" style="16" customWidth="1"/>
    <col min="4339" max="4339" width="6.85546875" style="16" customWidth="1"/>
    <col min="4340" max="4340" width="7.140625" style="16" customWidth="1"/>
    <col min="4341" max="4341" width="9.140625" style="16"/>
    <col min="4342" max="4342" width="7" style="16" customWidth="1"/>
    <col min="4343" max="4343" width="8" style="16" customWidth="1"/>
    <col min="4344" max="4344" width="7" style="16" customWidth="1"/>
    <col min="4345" max="4345" width="10" style="16" customWidth="1"/>
    <col min="4346" max="4346" width="6.85546875" style="16" customWidth="1"/>
    <col min="4347" max="4347" width="7.140625" style="16" customWidth="1"/>
    <col min="4348" max="4349" width="8.85546875" style="16" customWidth="1"/>
    <col min="4350" max="4350" width="8" style="16" customWidth="1"/>
    <col min="4351" max="4351" width="7" style="16" customWidth="1"/>
    <col min="4352" max="4352" width="10" style="16" customWidth="1"/>
    <col min="4353" max="4353" width="6.85546875" style="16" customWidth="1"/>
    <col min="4354" max="4354" width="7.140625" style="16" customWidth="1"/>
    <col min="4355" max="4356" width="8.85546875" style="16" customWidth="1"/>
    <col min="4357" max="4581" width="9.140625" style="16"/>
    <col min="4582" max="4582" width="40.28515625" style="16" customWidth="1"/>
    <col min="4583" max="4583" width="5.85546875" style="16" customWidth="1"/>
    <col min="4584" max="4584" width="40.28515625" style="16" customWidth="1"/>
    <col min="4585" max="4591" width="0" style="16" hidden="1" customWidth="1"/>
    <col min="4592" max="4592" width="8" style="16" customWidth="1"/>
    <col min="4593" max="4593" width="7" style="16" customWidth="1"/>
    <col min="4594" max="4594" width="10" style="16" customWidth="1"/>
    <col min="4595" max="4595" width="6.85546875" style="16" customWidth="1"/>
    <col min="4596" max="4596" width="7.140625" style="16" customWidth="1"/>
    <col min="4597" max="4597" width="9.140625" style="16"/>
    <col min="4598" max="4598" width="7" style="16" customWidth="1"/>
    <col min="4599" max="4599" width="8" style="16" customWidth="1"/>
    <col min="4600" max="4600" width="7" style="16" customWidth="1"/>
    <col min="4601" max="4601" width="10" style="16" customWidth="1"/>
    <col min="4602" max="4602" width="6.85546875" style="16" customWidth="1"/>
    <col min="4603" max="4603" width="7.140625" style="16" customWidth="1"/>
    <col min="4604" max="4605" width="8.85546875" style="16" customWidth="1"/>
    <col min="4606" max="4606" width="8" style="16" customWidth="1"/>
    <col min="4607" max="4607" width="7" style="16" customWidth="1"/>
    <col min="4608" max="4608" width="10" style="16" customWidth="1"/>
    <col min="4609" max="4609" width="6.85546875" style="16" customWidth="1"/>
    <col min="4610" max="4610" width="7.140625" style="16" customWidth="1"/>
    <col min="4611" max="4612" width="8.85546875" style="16" customWidth="1"/>
    <col min="4613" max="4837" width="9.140625" style="16"/>
    <col min="4838" max="4838" width="40.28515625" style="16" customWidth="1"/>
    <col min="4839" max="4839" width="5.85546875" style="16" customWidth="1"/>
    <col min="4840" max="4840" width="40.28515625" style="16" customWidth="1"/>
    <col min="4841" max="4847" width="0" style="16" hidden="1" customWidth="1"/>
    <col min="4848" max="4848" width="8" style="16" customWidth="1"/>
    <col min="4849" max="4849" width="7" style="16" customWidth="1"/>
    <col min="4850" max="4850" width="10" style="16" customWidth="1"/>
    <col min="4851" max="4851" width="6.85546875" style="16" customWidth="1"/>
    <col min="4852" max="4852" width="7.140625" style="16" customWidth="1"/>
    <col min="4853" max="4853" width="9.140625" style="16"/>
    <col min="4854" max="4854" width="7" style="16" customWidth="1"/>
    <col min="4855" max="4855" width="8" style="16" customWidth="1"/>
    <col min="4856" max="4856" width="7" style="16" customWidth="1"/>
    <col min="4857" max="4857" width="10" style="16" customWidth="1"/>
    <col min="4858" max="4858" width="6.85546875" style="16" customWidth="1"/>
    <col min="4859" max="4859" width="7.140625" style="16" customWidth="1"/>
    <col min="4860" max="4861" width="8.85546875" style="16" customWidth="1"/>
    <col min="4862" max="4862" width="8" style="16" customWidth="1"/>
    <col min="4863" max="4863" width="7" style="16" customWidth="1"/>
    <col min="4864" max="4864" width="10" style="16" customWidth="1"/>
    <col min="4865" max="4865" width="6.85546875" style="16" customWidth="1"/>
    <col min="4866" max="4866" width="7.140625" style="16" customWidth="1"/>
    <col min="4867" max="4868" width="8.85546875" style="16" customWidth="1"/>
    <col min="4869" max="5093" width="9.140625" style="16"/>
    <col min="5094" max="5094" width="40.28515625" style="16" customWidth="1"/>
    <col min="5095" max="5095" width="5.85546875" style="16" customWidth="1"/>
    <col min="5096" max="5096" width="40.28515625" style="16" customWidth="1"/>
    <col min="5097" max="5103" width="0" style="16" hidden="1" customWidth="1"/>
    <col min="5104" max="5104" width="8" style="16" customWidth="1"/>
    <col min="5105" max="5105" width="7" style="16" customWidth="1"/>
    <col min="5106" max="5106" width="10" style="16" customWidth="1"/>
    <col min="5107" max="5107" width="6.85546875" style="16" customWidth="1"/>
    <col min="5108" max="5108" width="7.140625" style="16" customWidth="1"/>
    <col min="5109" max="5109" width="9.140625" style="16"/>
    <col min="5110" max="5110" width="7" style="16" customWidth="1"/>
    <col min="5111" max="5111" width="8" style="16" customWidth="1"/>
    <col min="5112" max="5112" width="7" style="16" customWidth="1"/>
    <col min="5113" max="5113" width="10" style="16" customWidth="1"/>
    <col min="5114" max="5114" width="6.85546875" style="16" customWidth="1"/>
    <col min="5115" max="5115" width="7.140625" style="16" customWidth="1"/>
    <col min="5116" max="5117" width="8.85546875" style="16" customWidth="1"/>
    <col min="5118" max="5118" width="8" style="16" customWidth="1"/>
    <col min="5119" max="5119" width="7" style="16" customWidth="1"/>
    <col min="5120" max="5120" width="10" style="16" customWidth="1"/>
    <col min="5121" max="5121" width="6.85546875" style="16" customWidth="1"/>
    <col min="5122" max="5122" width="7.140625" style="16" customWidth="1"/>
    <col min="5123" max="5124" width="8.85546875" style="16" customWidth="1"/>
    <col min="5125" max="5349" width="9.140625" style="16"/>
    <col min="5350" max="5350" width="40.28515625" style="16" customWidth="1"/>
    <col min="5351" max="5351" width="5.85546875" style="16" customWidth="1"/>
    <col min="5352" max="5352" width="40.28515625" style="16" customWidth="1"/>
    <col min="5353" max="5359" width="0" style="16" hidden="1" customWidth="1"/>
    <col min="5360" max="5360" width="8" style="16" customWidth="1"/>
    <col min="5361" max="5361" width="7" style="16" customWidth="1"/>
    <col min="5362" max="5362" width="10" style="16" customWidth="1"/>
    <col min="5363" max="5363" width="6.85546875" style="16" customWidth="1"/>
    <col min="5364" max="5364" width="7.140625" style="16" customWidth="1"/>
    <col min="5365" max="5365" width="9.140625" style="16"/>
    <col min="5366" max="5366" width="7" style="16" customWidth="1"/>
    <col min="5367" max="5367" width="8" style="16" customWidth="1"/>
    <col min="5368" max="5368" width="7" style="16" customWidth="1"/>
    <col min="5369" max="5369" width="10" style="16" customWidth="1"/>
    <col min="5370" max="5370" width="6.85546875" style="16" customWidth="1"/>
    <col min="5371" max="5371" width="7.140625" style="16" customWidth="1"/>
    <col min="5372" max="5373" width="8.85546875" style="16" customWidth="1"/>
    <col min="5374" max="5374" width="8" style="16" customWidth="1"/>
    <col min="5375" max="5375" width="7" style="16" customWidth="1"/>
    <col min="5376" max="5376" width="10" style="16" customWidth="1"/>
    <col min="5377" max="5377" width="6.85546875" style="16" customWidth="1"/>
    <col min="5378" max="5378" width="7.140625" style="16" customWidth="1"/>
    <col min="5379" max="5380" width="8.85546875" style="16" customWidth="1"/>
    <col min="5381" max="5605" width="9.140625" style="16"/>
    <col min="5606" max="5606" width="40.28515625" style="16" customWidth="1"/>
    <col min="5607" max="5607" width="5.85546875" style="16" customWidth="1"/>
    <col min="5608" max="5608" width="40.28515625" style="16" customWidth="1"/>
    <col min="5609" max="5615" width="0" style="16" hidden="1" customWidth="1"/>
    <col min="5616" max="5616" width="8" style="16" customWidth="1"/>
    <col min="5617" max="5617" width="7" style="16" customWidth="1"/>
    <col min="5618" max="5618" width="10" style="16" customWidth="1"/>
    <col min="5619" max="5619" width="6.85546875" style="16" customWidth="1"/>
    <col min="5620" max="5620" width="7.140625" style="16" customWidth="1"/>
    <col min="5621" max="5621" width="9.140625" style="16"/>
    <col min="5622" max="5622" width="7" style="16" customWidth="1"/>
    <col min="5623" max="5623" width="8" style="16" customWidth="1"/>
    <col min="5624" max="5624" width="7" style="16" customWidth="1"/>
    <col min="5625" max="5625" width="10" style="16" customWidth="1"/>
    <col min="5626" max="5626" width="6.85546875" style="16" customWidth="1"/>
    <col min="5627" max="5627" width="7.140625" style="16" customWidth="1"/>
    <col min="5628" max="5629" width="8.85546875" style="16" customWidth="1"/>
    <col min="5630" max="5630" width="8" style="16" customWidth="1"/>
    <col min="5631" max="5631" width="7" style="16" customWidth="1"/>
    <col min="5632" max="5632" width="10" style="16" customWidth="1"/>
    <col min="5633" max="5633" width="6.85546875" style="16" customWidth="1"/>
    <col min="5634" max="5634" width="7.140625" style="16" customWidth="1"/>
    <col min="5635" max="5636" width="8.85546875" style="16" customWidth="1"/>
    <col min="5637" max="5861" width="9.140625" style="16"/>
    <col min="5862" max="5862" width="40.28515625" style="16" customWidth="1"/>
    <col min="5863" max="5863" width="5.85546875" style="16" customWidth="1"/>
    <col min="5864" max="5864" width="40.28515625" style="16" customWidth="1"/>
    <col min="5865" max="5871" width="0" style="16" hidden="1" customWidth="1"/>
    <col min="5872" max="5872" width="8" style="16" customWidth="1"/>
    <col min="5873" max="5873" width="7" style="16" customWidth="1"/>
    <col min="5874" max="5874" width="10" style="16" customWidth="1"/>
    <col min="5875" max="5875" width="6.85546875" style="16" customWidth="1"/>
    <col min="5876" max="5876" width="7.140625" style="16" customWidth="1"/>
    <col min="5877" max="5877" width="9.140625" style="16"/>
    <col min="5878" max="5878" width="7" style="16" customWidth="1"/>
    <col min="5879" max="5879" width="8" style="16" customWidth="1"/>
    <col min="5880" max="5880" width="7" style="16" customWidth="1"/>
    <col min="5881" max="5881" width="10" style="16" customWidth="1"/>
    <col min="5882" max="5882" width="6.85546875" style="16" customWidth="1"/>
    <col min="5883" max="5883" width="7.140625" style="16" customWidth="1"/>
    <col min="5884" max="5885" width="8.85546875" style="16" customWidth="1"/>
    <col min="5886" max="5886" width="8" style="16" customWidth="1"/>
    <col min="5887" max="5887" width="7" style="16" customWidth="1"/>
    <col min="5888" max="5888" width="10" style="16" customWidth="1"/>
    <col min="5889" max="5889" width="6.85546875" style="16" customWidth="1"/>
    <col min="5890" max="5890" width="7.140625" style="16" customWidth="1"/>
    <col min="5891" max="5892" width="8.85546875" style="16" customWidth="1"/>
    <col min="5893" max="6117" width="9.140625" style="16"/>
    <col min="6118" max="6118" width="40.28515625" style="16" customWidth="1"/>
    <col min="6119" max="6119" width="5.85546875" style="16" customWidth="1"/>
    <col min="6120" max="6120" width="40.28515625" style="16" customWidth="1"/>
    <col min="6121" max="6127" width="0" style="16" hidden="1" customWidth="1"/>
    <col min="6128" max="6128" width="8" style="16" customWidth="1"/>
    <col min="6129" max="6129" width="7" style="16" customWidth="1"/>
    <col min="6130" max="6130" width="10" style="16" customWidth="1"/>
    <col min="6131" max="6131" width="6.85546875" style="16" customWidth="1"/>
    <col min="6132" max="6132" width="7.140625" style="16" customWidth="1"/>
    <col min="6133" max="6133" width="9.140625" style="16"/>
    <col min="6134" max="6134" width="7" style="16" customWidth="1"/>
    <col min="6135" max="6135" width="8" style="16" customWidth="1"/>
    <col min="6136" max="6136" width="7" style="16" customWidth="1"/>
    <col min="6137" max="6137" width="10" style="16" customWidth="1"/>
    <col min="6138" max="6138" width="6.85546875" style="16" customWidth="1"/>
    <col min="6139" max="6139" width="7.140625" style="16" customWidth="1"/>
    <col min="6140" max="6141" width="8.85546875" style="16" customWidth="1"/>
    <col min="6142" max="6142" width="8" style="16" customWidth="1"/>
    <col min="6143" max="6143" width="7" style="16" customWidth="1"/>
    <col min="6144" max="6144" width="10" style="16" customWidth="1"/>
    <col min="6145" max="6145" width="6.85546875" style="16" customWidth="1"/>
    <col min="6146" max="6146" width="7.140625" style="16" customWidth="1"/>
    <col min="6147" max="6148" width="8.85546875" style="16" customWidth="1"/>
    <col min="6149" max="6373" width="9.140625" style="16"/>
    <col min="6374" max="6374" width="40.28515625" style="16" customWidth="1"/>
    <col min="6375" max="6375" width="5.85546875" style="16" customWidth="1"/>
    <col min="6376" max="6376" width="40.28515625" style="16" customWidth="1"/>
    <col min="6377" max="6383" width="0" style="16" hidden="1" customWidth="1"/>
    <col min="6384" max="6384" width="8" style="16" customWidth="1"/>
    <col min="6385" max="6385" width="7" style="16" customWidth="1"/>
    <col min="6386" max="6386" width="10" style="16" customWidth="1"/>
    <col min="6387" max="6387" width="6.85546875" style="16" customWidth="1"/>
    <col min="6388" max="6388" width="7.140625" style="16" customWidth="1"/>
    <col min="6389" max="6389" width="9.140625" style="16"/>
    <col min="6390" max="6390" width="7" style="16" customWidth="1"/>
    <col min="6391" max="6391" width="8" style="16" customWidth="1"/>
    <col min="6392" max="6392" width="7" style="16" customWidth="1"/>
    <col min="6393" max="6393" width="10" style="16" customWidth="1"/>
    <col min="6394" max="6394" width="6.85546875" style="16" customWidth="1"/>
    <col min="6395" max="6395" width="7.140625" style="16" customWidth="1"/>
    <col min="6396" max="6397" width="8.85546875" style="16" customWidth="1"/>
    <col min="6398" max="6398" width="8" style="16" customWidth="1"/>
    <col min="6399" max="6399" width="7" style="16" customWidth="1"/>
    <col min="6400" max="6400" width="10" style="16" customWidth="1"/>
    <col min="6401" max="6401" width="6.85546875" style="16" customWidth="1"/>
    <col min="6402" max="6402" width="7.140625" style="16" customWidth="1"/>
    <col min="6403" max="6404" width="8.85546875" style="16" customWidth="1"/>
    <col min="6405" max="6629" width="9.140625" style="16"/>
    <col min="6630" max="6630" width="40.28515625" style="16" customWidth="1"/>
    <col min="6631" max="6631" width="5.85546875" style="16" customWidth="1"/>
    <col min="6632" max="6632" width="40.28515625" style="16" customWidth="1"/>
    <col min="6633" max="6639" width="0" style="16" hidden="1" customWidth="1"/>
    <col min="6640" max="6640" width="8" style="16" customWidth="1"/>
    <col min="6641" max="6641" width="7" style="16" customWidth="1"/>
    <col min="6642" max="6642" width="10" style="16" customWidth="1"/>
    <col min="6643" max="6643" width="6.85546875" style="16" customWidth="1"/>
    <col min="6644" max="6644" width="7.140625" style="16" customWidth="1"/>
    <col min="6645" max="6645" width="9.140625" style="16"/>
    <col min="6646" max="6646" width="7" style="16" customWidth="1"/>
    <col min="6647" max="6647" width="8" style="16" customWidth="1"/>
    <col min="6648" max="6648" width="7" style="16" customWidth="1"/>
    <col min="6649" max="6649" width="10" style="16" customWidth="1"/>
    <col min="6650" max="6650" width="6.85546875" style="16" customWidth="1"/>
    <col min="6651" max="6651" width="7.140625" style="16" customWidth="1"/>
    <col min="6652" max="6653" width="8.85546875" style="16" customWidth="1"/>
    <col min="6654" max="6654" width="8" style="16" customWidth="1"/>
    <col min="6655" max="6655" width="7" style="16" customWidth="1"/>
    <col min="6656" max="6656" width="10" style="16" customWidth="1"/>
    <col min="6657" max="6657" width="6.85546875" style="16" customWidth="1"/>
    <col min="6658" max="6658" width="7.140625" style="16" customWidth="1"/>
    <col min="6659" max="6660" width="8.85546875" style="16" customWidth="1"/>
    <col min="6661" max="6885" width="9.140625" style="16"/>
    <col min="6886" max="6886" width="40.28515625" style="16" customWidth="1"/>
    <col min="6887" max="6887" width="5.85546875" style="16" customWidth="1"/>
    <col min="6888" max="6888" width="40.28515625" style="16" customWidth="1"/>
    <col min="6889" max="6895" width="0" style="16" hidden="1" customWidth="1"/>
    <col min="6896" max="6896" width="8" style="16" customWidth="1"/>
    <col min="6897" max="6897" width="7" style="16" customWidth="1"/>
    <col min="6898" max="6898" width="10" style="16" customWidth="1"/>
    <col min="6899" max="6899" width="6.85546875" style="16" customWidth="1"/>
    <col min="6900" max="6900" width="7.140625" style="16" customWidth="1"/>
    <col min="6901" max="6901" width="9.140625" style="16"/>
    <col min="6902" max="6902" width="7" style="16" customWidth="1"/>
    <col min="6903" max="6903" width="8" style="16" customWidth="1"/>
    <col min="6904" max="6904" width="7" style="16" customWidth="1"/>
    <col min="6905" max="6905" width="10" style="16" customWidth="1"/>
    <col min="6906" max="6906" width="6.85546875" style="16" customWidth="1"/>
    <col min="6907" max="6907" width="7.140625" style="16" customWidth="1"/>
    <col min="6908" max="6909" width="8.85546875" style="16" customWidth="1"/>
    <col min="6910" max="6910" width="8" style="16" customWidth="1"/>
    <col min="6911" max="6911" width="7" style="16" customWidth="1"/>
    <col min="6912" max="6912" width="10" style="16" customWidth="1"/>
    <col min="6913" max="6913" width="6.85546875" style="16" customWidth="1"/>
    <col min="6914" max="6914" width="7.140625" style="16" customWidth="1"/>
    <col min="6915" max="6916" width="8.85546875" style="16" customWidth="1"/>
    <col min="6917" max="7141" width="9.140625" style="16"/>
    <col min="7142" max="7142" width="40.28515625" style="16" customWidth="1"/>
    <col min="7143" max="7143" width="5.85546875" style="16" customWidth="1"/>
    <col min="7144" max="7144" width="40.28515625" style="16" customWidth="1"/>
    <col min="7145" max="7151" width="0" style="16" hidden="1" customWidth="1"/>
    <col min="7152" max="7152" width="8" style="16" customWidth="1"/>
    <col min="7153" max="7153" width="7" style="16" customWidth="1"/>
    <col min="7154" max="7154" width="10" style="16" customWidth="1"/>
    <col min="7155" max="7155" width="6.85546875" style="16" customWidth="1"/>
    <col min="7156" max="7156" width="7.140625" style="16" customWidth="1"/>
    <col min="7157" max="7157" width="9.140625" style="16"/>
    <col min="7158" max="7158" width="7" style="16" customWidth="1"/>
    <col min="7159" max="7159" width="8" style="16" customWidth="1"/>
    <col min="7160" max="7160" width="7" style="16" customWidth="1"/>
    <col min="7161" max="7161" width="10" style="16" customWidth="1"/>
    <col min="7162" max="7162" width="6.85546875" style="16" customWidth="1"/>
    <col min="7163" max="7163" width="7.140625" style="16" customWidth="1"/>
    <col min="7164" max="7165" width="8.85546875" style="16" customWidth="1"/>
    <col min="7166" max="7166" width="8" style="16" customWidth="1"/>
    <col min="7167" max="7167" width="7" style="16" customWidth="1"/>
    <col min="7168" max="7168" width="10" style="16" customWidth="1"/>
    <col min="7169" max="7169" width="6.85546875" style="16" customWidth="1"/>
    <col min="7170" max="7170" width="7.140625" style="16" customWidth="1"/>
    <col min="7171" max="7172" width="8.85546875" style="16" customWidth="1"/>
    <col min="7173" max="7397" width="9.140625" style="16"/>
    <col min="7398" max="7398" width="40.28515625" style="16" customWidth="1"/>
    <col min="7399" max="7399" width="5.85546875" style="16" customWidth="1"/>
    <col min="7400" max="7400" width="40.28515625" style="16" customWidth="1"/>
    <col min="7401" max="7407" width="0" style="16" hidden="1" customWidth="1"/>
    <col min="7408" max="7408" width="8" style="16" customWidth="1"/>
    <col min="7409" max="7409" width="7" style="16" customWidth="1"/>
    <col min="7410" max="7410" width="10" style="16" customWidth="1"/>
    <col min="7411" max="7411" width="6.85546875" style="16" customWidth="1"/>
    <col min="7412" max="7412" width="7.140625" style="16" customWidth="1"/>
    <col min="7413" max="7413" width="9.140625" style="16"/>
    <col min="7414" max="7414" width="7" style="16" customWidth="1"/>
    <col min="7415" max="7415" width="8" style="16" customWidth="1"/>
    <col min="7416" max="7416" width="7" style="16" customWidth="1"/>
    <col min="7417" max="7417" width="10" style="16" customWidth="1"/>
    <col min="7418" max="7418" width="6.85546875" style="16" customWidth="1"/>
    <col min="7419" max="7419" width="7.140625" style="16" customWidth="1"/>
    <col min="7420" max="7421" width="8.85546875" style="16" customWidth="1"/>
    <col min="7422" max="7422" width="8" style="16" customWidth="1"/>
    <col min="7423" max="7423" width="7" style="16" customWidth="1"/>
    <col min="7424" max="7424" width="10" style="16" customWidth="1"/>
    <col min="7425" max="7425" width="6.85546875" style="16" customWidth="1"/>
    <col min="7426" max="7426" width="7.140625" style="16" customWidth="1"/>
    <col min="7427" max="7428" width="8.85546875" style="16" customWidth="1"/>
    <col min="7429" max="7653" width="9.140625" style="16"/>
    <col min="7654" max="7654" width="40.28515625" style="16" customWidth="1"/>
    <col min="7655" max="7655" width="5.85546875" style="16" customWidth="1"/>
    <col min="7656" max="7656" width="40.28515625" style="16" customWidth="1"/>
    <col min="7657" max="7663" width="0" style="16" hidden="1" customWidth="1"/>
    <col min="7664" max="7664" width="8" style="16" customWidth="1"/>
    <col min="7665" max="7665" width="7" style="16" customWidth="1"/>
    <col min="7666" max="7666" width="10" style="16" customWidth="1"/>
    <col min="7667" max="7667" width="6.85546875" style="16" customWidth="1"/>
    <col min="7668" max="7668" width="7.140625" style="16" customWidth="1"/>
    <col min="7669" max="7669" width="9.140625" style="16"/>
    <col min="7670" max="7670" width="7" style="16" customWidth="1"/>
    <col min="7671" max="7671" width="8" style="16" customWidth="1"/>
    <col min="7672" max="7672" width="7" style="16" customWidth="1"/>
    <col min="7673" max="7673" width="10" style="16" customWidth="1"/>
    <col min="7674" max="7674" width="6.85546875" style="16" customWidth="1"/>
    <col min="7675" max="7675" width="7.140625" style="16" customWidth="1"/>
    <col min="7676" max="7677" width="8.85546875" style="16" customWidth="1"/>
    <col min="7678" max="7678" width="8" style="16" customWidth="1"/>
    <col min="7679" max="7679" width="7" style="16" customWidth="1"/>
    <col min="7680" max="7680" width="10" style="16" customWidth="1"/>
    <col min="7681" max="7681" width="6.85546875" style="16" customWidth="1"/>
    <col min="7682" max="7682" width="7.140625" style="16" customWidth="1"/>
    <col min="7683" max="7684" width="8.85546875" style="16" customWidth="1"/>
    <col min="7685" max="7909" width="9.140625" style="16"/>
    <col min="7910" max="7910" width="40.28515625" style="16" customWidth="1"/>
    <col min="7911" max="7911" width="5.85546875" style="16" customWidth="1"/>
    <col min="7912" max="7912" width="40.28515625" style="16" customWidth="1"/>
    <col min="7913" max="7919" width="0" style="16" hidden="1" customWidth="1"/>
    <col min="7920" max="7920" width="8" style="16" customWidth="1"/>
    <col min="7921" max="7921" width="7" style="16" customWidth="1"/>
    <col min="7922" max="7922" width="10" style="16" customWidth="1"/>
    <col min="7923" max="7923" width="6.85546875" style="16" customWidth="1"/>
    <col min="7924" max="7924" width="7.140625" style="16" customWidth="1"/>
    <col min="7925" max="7925" width="9.140625" style="16"/>
    <col min="7926" max="7926" width="7" style="16" customWidth="1"/>
    <col min="7927" max="7927" width="8" style="16" customWidth="1"/>
    <col min="7928" max="7928" width="7" style="16" customWidth="1"/>
    <col min="7929" max="7929" width="10" style="16" customWidth="1"/>
    <col min="7930" max="7930" width="6.85546875" style="16" customWidth="1"/>
    <col min="7931" max="7931" width="7.140625" style="16" customWidth="1"/>
    <col min="7932" max="7933" width="8.85546875" style="16" customWidth="1"/>
    <col min="7934" max="7934" width="8" style="16" customWidth="1"/>
    <col min="7935" max="7935" width="7" style="16" customWidth="1"/>
    <col min="7936" max="7936" width="10" style="16" customWidth="1"/>
    <col min="7937" max="7937" width="6.85546875" style="16" customWidth="1"/>
    <col min="7938" max="7938" width="7.140625" style="16" customWidth="1"/>
    <col min="7939" max="7940" width="8.85546875" style="16" customWidth="1"/>
    <col min="7941" max="8165" width="9.140625" style="16"/>
    <col min="8166" max="8166" width="40.28515625" style="16" customWidth="1"/>
    <col min="8167" max="8167" width="5.85546875" style="16" customWidth="1"/>
    <col min="8168" max="8168" width="40.28515625" style="16" customWidth="1"/>
    <col min="8169" max="8175" width="0" style="16" hidden="1" customWidth="1"/>
    <col min="8176" max="8176" width="8" style="16" customWidth="1"/>
    <col min="8177" max="8177" width="7" style="16" customWidth="1"/>
    <col min="8178" max="8178" width="10" style="16" customWidth="1"/>
    <col min="8179" max="8179" width="6.85546875" style="16" customWidth="1"/>
    <col min="8180" max="8180" width="7.140625" style="16" customWidth="1"/>
    <col min="8181" max="8181" width="9.140625" style="16"/>
    <col min="8182" max="8182" width="7" style="16" customWidth="1"/>
    <col min="8183" max="8183" width="8" style="16" customWidth="1"/>
    <col min="8184" max="8184" width="7" style="16" customWidth="1"/>
    <col min="8185" max="8185" width="10" style="16" customWidth="1"/>
    <col min="8186" max="8186" width="6.85546875" style="16" customWidth="1"/>
    <col min="8187" max="8187" width="7.140625" style="16" customWidth="1"/>
    <col min="8188" max="8189" width="8.85546875" style="16" customWidth="1"/>
    <col min="8190" max="8190" width="8" style="16" customWidth="1"/>
    <col min="8191" max="8191" width="7" style="16" customWidth="1"/>
    <col min="8192" max="8192" width="10" style="16" customWidth="1"/>
    <col min="8193" max="8193" width="6.85546875" style="16" customWidth="1"/>
    <col min="8194" max="8194" width="7.140625" style="16" customWidth="1"/>
    <col min="8195" max="8196" width="8.85546875" style="16" customWidth="1"/>
    <col min="8197" max="8421" width="9.140625" style="16"/>
    <col min="8422" max="8422" width="40.28515625" style="16" customWidth="1"/>
    <col min="8423" max="8423" width="5.85546875" style="16" customWidth="1"/>
    <col min="8424" max="8424" width="40.28515625" style="16" customWidth="1"/>
    <col min="8425" max="8431" width="0" style="16" hidden="1" customWidth="1"/>
    <col min="8432" max="8432" width="8" style="16" customWidth="1"/>
    <col min="8433" max="8433" width="7" style="16" customWidth="1"/>
    <col min="8434" max="8434" width="10" style="16" customWidth="1"/>
    <col min="8435" max="8435" width="6.85546875" style="16" customWidth="1"/>
    <col min="8436" max="8436" width="7.140625" style="16" customWidth="1"/>
    <col min="8437" max="8437" width="9.140625" style="16"/>
    <col min="8438" max="8438" width="7" style="16" customWidth="1"/>
    <col min="8439" max="8439" width="8" style="16" customWidth="1"/>
    <col min="8440" max="8440" width="7" style="16" customWidth="1"/>
    <col min="8441" max="8441" width="10" style="16" customWidth="1"/>
    <col min="8442" max="8442" width="6.85546875" style="16" customWidth="1"/>
    <col min="8443" max="8443" width="7.140625" style="16" customWidth="1"/>
    <col min="8444" max="8445" width="8.85546875" style="16" customWidth="1"/>
    <col min="8446" max="8446" width="8" style="16" customWidth="1"/>
    <col min="8447" max="8447" width="7" style="16" customWidth="1"/>
    <col min="8448" max="8448" width="10" style="16" customWidth="1"/>
    <col min="8449" max="8449" width="6.85546875" style="16" customWidth="1"/>
    <col min="8450" max="8450" width="7.140625" style="16" customWidth="1"/>
    <col min="8451" max="8452" width="8.85546875" style="16" customWidth="1"/>
    <col min="8453" max="8677" width="9.140625" style="16"/>
    <col min="8678" max="8678" width="40.28515625" style="16" customWidth="1"/>
    <col min="8679" max="8679" width="5.85546875" style="16" customWidth="1"/>
    <col min="8680" max="8680" width="40.28515625" style="16" customWidth="1"/>
    <col min="8681" max="8687" width="0" style="16" hidden="1" customWidth="1"/>
    <col min="8688" max="8688" width="8" style="16" customWidth="1"/>
    <col min="8689" max="8689" width="7" style="16" customWidth="1"/>
    <col min="8690" max="8690" width="10" style="16" customWidth="1"/>
    <col min="8691" max="8691" width="6.85546875" style="16" customWidth="1"/>
    <col min="8692" max="8692" width="7.140625" style="16" customWidth="1"/>
    <col min="8693" max="8693" width="9.140625" style="16"/>
    <col min="8694" max="8694" width="7" style="16" customWidth="1"/>
    <col min="8695" max="8695" width="8" style="16" customWidth="1"/>
    <col min="8696" max="8696" width="7" style="16" customWidth="1"/>
    <col min="8697" max="8697" width="10" style="16" customWidth="1"/>
    <col min="8698" max="8698" width="6.85546875" style="16" customWidth="1"/>
    <col min="8699" max="8699" width="7.140625" style="16" customWidth="1"/>
    <col min="8700" max="8701" width="8.85546875" style="16" customWidth="1"/>
    <col min="8702" max="8702" width="8" style="16" customWidth="1"/>
    <col min="8703" max="8703" width="7" style="16" customWidth="1"/>
    <col min="8704" max="8704" width="10" style="16" customWidth="1"/>
    <col min="8705" max="8705" width="6.85546875" style="16" customWidth="1"/>
    <col min="8706" max="8706" width="7.140625" style="16" customWidth="1"/>
    <col min="8707" max="8708" width="8.85546875" style="16" customWidth="1"/>
    <col min="8709" max="8933" width="9.140625" style="16"/>
    <col min="8934" max="8934" width="40.28515625" style="16" customWidth="1"/>
    <col min="8935" max="8935" width="5.85546875" style="16" customWidth="1"/>
    <col min="8936" max="8936" width="40.28515625" style="16" customWidth="1"/>
    <col min="8937" max="8943" width="0" style="16" hidden="1" customWidth="1"/>
    <col min="8944" max="8944" width="8" style="16" customWidth="1"/>
    <col min="8945" max="8945" width="7" style="16" customWidth="1"/>
    <col min="8946" max="8946" width="10" style="16" customWidth="1"/>
    <col min="8947" max="8947" width="6.85546875" style="16" customWidth="1"/>
    <col min="8948" max="8948" width="7.140625" style="16" customWidth="1"/>
    <col min="8949" max="8949" width="9.140625" style="16"/>
    <col min="8950" max="8950" width="7" style="16" customWidth="1"/>
    <col min="8951" max="8951" width="8" style="16" customWidth="1"/>
    <col min="8952" max="8952" width="7" style="16" customWidth="1"/>
    <col min="8953" max="8953" width="10" style="16" customWidth="1"/>
    <col min="8954" max="8954" width="6.85546875" style="16" customWidth="1"/>
    <col min="8955" max="8955" width="7.140625" style="16" customWidth="1"/>
    <col min="8956" max="8957" width="8.85546875" style="16" customWidth="1"/>
    <col min="8958" max="8958" width="8" style="16" customWidth="1"/>
    <col min="8959" max="8959" width="7" style="16" customWidth="1"/>
    <col min="8960" max="8960" width="10" style="16" customWidth="1"/>
    <col min="8961" max="8961" width="6.85546875" style="16" customWidth="1"/>
    <col min="8962" max="8962" width="7.140625" style="16" customWidth="1"/>
    <col min="8963" max="8964" width="8.85546875" style="16" customWidth="1"/>
    <col min="8965" max="9189" width="9.140625" style="16"/>
    <col min="9190" max="9190" width="40.28515625" style="16" customWidth="1"/>
    <col min="9191" max="9191" width="5.85546875" style="16" customWidth="1"/>
    <col min="9192" max="9192" width="40.28515625" style="16" customWidth="1"/>
    <col min="9193" max="9199" width="0" style="16" hidden="1" customWidth="1"/>
    <col min="9200" max="9200" width="8" style="16" customWidth="1"/>
    <col min="9201" max="9201" width="7" style="16" customWidth="1"/>
    <col min="9202" max="9202" width="10" style="16" customWidth="1"/>
    <col min="9203" max="9203" width="6.85546875" style="16" customWidth="1"/>
    <col min="9204" max="9204" width="7.140625" style="16" customWidth="1"/>
    <col min="9205" max="9205" width="9.140625" style="16"/>
    <col min="9206" max="9206" width="7" style="16" customWidth="1"/>
    <col min="9207" max="9207" width="8" style="16" customWidth="1"/>
    <col min="9208" max="9208" width="7" style="16" customWidth="1"/>
    <col min="9209" max="9209" width="10" style="16" customWidth="1"/>
    <col min="9210" max="9210" width="6.85546875" style="16" customWidth="1"/>
    <col min="9211" max="9211" width="7.140625" style="16" customWidth="1"/>
    <col min="9212" max="9213" width="8.85546875" style="16" customWidth="1"/>
    <col min="9214" max="9214" width="8" style="16" customWidth="1"/>
    <col min="9215" max="9215" width="7" style="16" customWidth="1"/>
    <col min="9216" max="9216" width="10" style="16" customWidth="1"/>
    <col min="9217" max="9217" width="6.85546875" style="16" customWidth="1"/>
    <col min="9218" max="9218" width="7.140625" style="16" customWidth="1"/>
    <col min="9219" max="9220" width="8.85546875" style="16" customWidth="1"/>
    <col min="9221" max="9445" width="9.140625" style="16"/>
    <col min="9446" max="9446" width="40.28515625" style="16" customWidth="1"/>
    <col min="9447" max="9447" width="5.85546875" style="16" customWidth="1"/>
    <col min="9448" max="9448" width="40.28515625" style="16" customWidth="1"/>
    <col min="9449" max="9455" width="0" style="16" hidden="1" customWidth="1"/>
    <col min="9456" max="9456" width="8" style="16" customWidth="1"/>
    <col min="9457" max="9457" width="7" style="16" customWidth="1"/>
    <col min="9458" max="9458" width="10" style="16" customWidth="1"/>
    <col min="9459" max="9459" width="6.85546875" style="16" customWidth="1"/>
    <col min="9460" max="9460" width="7.140625" style="16" customWidth="1"/>
    <col min="9461" max="9461" width="9.140625" style="16"/>
    <col min="9462" max="9462" width="7" style="16" customWidth="1"/>
    <col min="9463" max="9463" width="8" style="16" customWidth="1"/>
    <col min="9464" max="9464" width="7" style="16" customWidth="1"/>
    <col min="9465" max="9465" width="10" style="16" customWidth="1"/>
    <col min="9466" max="9466" width="6.85546875" style="16" customWidth="1"/>
    <col min="9467" max="9467" width="7.140625" style="16" customWidth="1"/>
    <col min="9468" max="9469" width="8.85546875" style="16" customWidth="1"/>
    <col min="9470" max="9470" width="8" style="16" customWidth="1"/>
    <col min="9471" max="9471" width="7" style="16" customWidth="1"/>
    <col min="9472" max="9472" width="10" style="16" customWidth="1"/>
    <col min="9473" max="9473" width="6.85546875" style="16" customWidth="1"/>
    <col min="9474" max="9474" width="7.140625" style="16" customWidth="1"/>
    <col min="9475" max="9476" width="8.85546875" style="16" customWidth="1"/>
    <col min="9477" max="9701" width="9.140625" style="16"/>
    <col min="9702" max="9702" width="40.28515625" style="16" customWidth="1"/>
    <col min="9703" max="9703" width="5.85546875" style="16" customWidth="1"/>
    <col min="9704" max="9704" width="40.28515625" style="16" customWidth="1"/>
    <col min="9705" max="9711" width="0" style="16" hidden="1" customWidth="1"/>
    <col min="9712" max="9712" width="8" style="16" customWidth="1"/>
    <col min="9713" max="9713" width="7" style="16" customWidth="1"/>
    <col min="9714" max="9714" width="10" style="16" customWidth="1"/>
    <col min="9715" max="9715" width="6.85546875" style="16" customWidth="1"/>
    <col min="9716" max="9716" width="7.140625" style="16" customWidth="1"/>
    <col min="9717" max="9717" width="9.140625" style="16"/>
    <col min="9718" max="9718" width="7" style="16" customWidth="1"/>
    <col min="9719" max="9719" width="8" style="16" customWidth="1"/>
    <col min="9720" max="9720" width="7" style="16" customWidth="1"/>
    <col min="9721" max="9721" width="10" style="16" customWidth="1"/>
    <col min="9722" max="9722" width="6.85546875" style="16" customWidth="1"/>
    <col min="9723" max="9723" width="7.140625" style="16" customWidth="1"/>
    <col min="9724" max="9725" width="8.85546875" style="16" customWidth="1"/>
    <col min="9726" max="9726" width="8" style="16" customWidth="1"/>
    <col min="9727" max="9727" width="7" style="16" customWidth="1"/>
    <col min="9728" max="9728" width="10" style="16" customWidth="1"/>
    <col min="9729" max="9729" width="6.85546875" style="16" customWidth="1"/>
    <col min="9730" max="9730" width="7.140625" style="16" customWidth="1"/>
    <col min="9731" max="9732" width="8.85546875" style="16" customWidth="1"/>
    <col min="9733" max="9957" width="9.140625" style="16"/>
    <col min="9958" max="9958" width="40.28515625" style="16" customWidth="1"/>
    <col min="9959" max="9959" width="5.85546875" style="16" customWidth="1"/>
    <col min="9960" max="9960" width="40.28515625" style="16" customWidth="1"/>
    <col min="9961" max="9967" width="0" style="16" hidden="1" customWidth="1"/>
    <col min="9968" max="9968" width="8" style="16" customWidth="1"/>
    <col min="9969" max="9969" width="7" style="16" customWidth="1"/>
    <col min="9970" max="9970" width="10" style="16" customWidth="1"/>
    <col min="9971" max="9971" width="6.85546875" style="16" customWidth="1"/>
    <col min="9972" max="9972" width="7.140625" style="16" customWidth="1"/>
    <col min="9973" max="9973" width="9.140625" style="16"/>
    <col min="9974" max="9974" width="7" style="16" customWidth="1"/>
    <col min="9975" max="9975" width="8" style="16" customWidth="1"/>
    <col min="9976" max="9976" width="7" style="16" customWidth="1"/>
    <col min="9977" max="9977" width="10" style="16" customWidth="1"/>
    <col min="9978" max="9978" width="6.85546875" style="16" customWidth="1"/>
    <col min="9979" max="9979" width="7.140625" style="16" customWidth="1"/>
    <col min="9980" max="9981" width="8.85546875" style="16" customWidth="1"/>
    <col min="9982" max="9982" width="8" style="16" customWidth="1"/>
    <col min="9983" max="9983" width="7" style="16" customWidth="1"/>
    <col min="9984" max="9984" width="10" style="16" customWidth="1"/>
    <col min="9985" max="9985" width="6.85546875" style="16" customWidth="1"/>
    <col min="9986" max="9986" width="7.140625" style="16" customWidth="1"/>
    <col min="9987" max="9988" width="8.85546875" style="16" customWidth="1"/>
    <col min="9989" max="10213" width="9.140625" style="16"/>
    <col min="10214" max="10214" width="40.28515625" style="16" customWidth="1"/>
    <col min="10215" max="10215" width="5.85546875" style="16" customWidth="1"/>
    <col min="10216" max="10216" width="40.28515625" style="16" customWidth="1"/>
    <col min="10217" max="10223" width="0" style="16" hidden="1" customWidth="1"/>
    <col min="10224" max="10224" width="8" style="16" customWidth="1"/>
    <col min="10225" max="10225" width="7" style="16" customWidth="1"/>
    <col min="10226" max="10226" width="10" style="16" customWidth="1"/>
    <col min="10227" max="10227" width="6.85546875" style="16" customWidth="1"/>
    <col min="10228" max="10228" width="7.140625" style="16" customWidth="1"/>
    <col min="10229" max="10229" width="9.140625" style="16"/>
    <col min="10230" max="10230" width="7" style="16" customWidth="1"/>
    <col min="10231" max="10231" width="8" style="16" customWidth="1"/>
    <col min="10232" max="10232" width="7" style="16" customWidth="1"/>
    <col min="10233" max="10233" width="10" style="16" customWidth="1"/>
    <col min="10234" max="10234" width="6.85546875" style="16" customWidth="1"/>
    <col min="10235" max="10235" width="7.140625" style="16" customWidth="1"/>
    <col min="10236" max="10237" width="8.85546875" style="16" customWidth="1"/>
    <col min="10238" max="10238" width="8" style="16" customWidth="1"/>
    <col min="10239" max="10239" width="7" style="16" customWidth="1"/>
    <col min="10240" max="10240" width="10" style="16" customWidth="1"/>
    <col min="10241" max="10241" width="6.85546875" style="16" customWidth="1"/>
    <col min="10242" max="10242" width="7.140625" style="16" customWidth="1"/>
    <col min="10243" max="10244" width="8.85546875" style="16" customWidth="1"/>
    <col min="10245" max="10469" width="9.140625" style="16"/>
    <col min="10470" max="10470" width="40.28515625" style="16" customWidth="1"/>
    <col min="10471" max="10471" width="5.85546875" style="16" customWidth="1"/>
    <col min="10472" max="10472" width="40.28515625" style="16" customWidth="1"/>
    <col min="10473" max="10479" width="0" style="16" hidden="1" customWidth="1"/>
    <col min="10480" max="10480" width="8" style="16" customWidth="1"/>
    <col min="10481" max="10481" width="7" style="16" customWidth="1"/>
    <col min="10482" max="10482" width="10" style="16" customWidth="1"/>
    <col min="10483" max="10483" width="6.85546875" style="16" customWidth="1"/>
    <col min="10484" max="10484" width="7.140625" style="16" customWidth="1"/>
    <col min="10485" max="10485" width="9.140625" style="16"/>
    <col min="10486" max="10486" width="7" style="16" customWidth="1"/>
    <col min="10487" max="10487" width="8" style="16" customWidth="1"/>
    <col min="10488" max="10488" width="7" style="16" customWidth="1"/>
    <col min="10489" max="10489" width="10" style="16" customWidth="1"/>
    <col min="10490" max="10490" width="6.85546875" style="16" customWidth="1"/>
    <col min="10491" max="10491" width="7.140625" style="16" customWidth="1"/>
    <col min="10492" max="10493" width="8.85546875" style="16" customWidth="1"/>
    <col min="10494" max="10494" width="8" style="16" customWidth="1"/>
    <col min="10495" max="10495" width="7" style="16" customWidth="1"/>
    <col min="10496" max="10496" width="10" style="16" customWidth="1"/>
    <col min="10497" max="10497" width="6.85546875" style="16" customWidth="1"/>
    <col min="10498" max="10498" width="7.140625" style="16" customWidth="1"/>
    <col min="10499" max="10500" width="8.85546875" style="16" customWidth="1"/>
    <col min="10501" max="10725" width="9.140625" style="16"/>
    <col min="10726" max="10726" width="40.28515625" style="16" customWidth="1"/>
    <col min="10727" max="10727" width="5.85546875" style="16" customWidth="1"/>
    <col min="10728" max="10728" width="40.28515625" style="16" customWidth="1"/>
    <col min="10729" max="10735" width="0" style="16" hidden="1" customWidth="1"/>
    <col min="10736" max="10736" width="8" style="16" customWidth="1"/>
    <col min="10737" max="10737" width="7" style="16" customWidth="1"/>
    <col min="10738" max="10738" width="10" style="16" customWidth="1"/>
    <col min="10739" max="10739" width="6.85546875" style="16" customWidth="1"/>
    <col min="10740" max="10740" width="7.140625" style="16" customWidth="1"/>
    <col min="10741" max="10741" width="9.140625" style="16"/>
    <col min="10742" max="10742" width="7" style="16" customWidth="1"/>
    <col min="10743" max="10743" width="8" style="16" customWidth="1"/>
    <col min="10744" max="10744" width="7" style="16" customWidth="1"/>
    <col min="10745" max="10745" width="10" style="16" customWidth="1"/>
    <col min="10746" max="10746" width="6.85546875" style="16" customWidth="1"/>
    <col min="10747" max="10747" width="7.140625" style="16" customWidth="1"/>
    <col min="10748" max="10749" width="8.85546875" style="16" customWidth="1"/>
    <col min="10750" max="10750" width="8" style="16" customWidth="1"/>
    <col min="10751" max="10751" width="7" style="16" customWidth="1"/>
    <col min="10752" max="10752" width="10" style="16" customWidth="1"/>
    <col min="10753" max="10753" width="6.85546875" style="16" customWidth="1"/>
    <col min="10754" max="10754" width="7.140625" style="16" customWidth="1"/>
    <col min="10755" max="10756" width="8.85546875" style="16" customWidth="1"/>
    <col min="10757" max="10981" width="9.140625" style="16"/>
    <col min="10982" max="10982" width="40.28515625" style="16" customWidth="1"/>
    <col min="10983" max="10983" width="5.85546875" style="16" customWidth="1"/>
    <col min="10984" max="10984" width="40.28515625" style="16" customWidth="1"/>
    <col min="10985" max="10991" width="0" style="16" hidden="1" customWidth="1"/>
    <col min="10992" max="10992" width="8" style="16" customWidth="1"/>
    <col min="10993" max="10993" width="7" style="16" customWidth="1"/>
    <col min="10994" max="10994" width="10" style="16" customWidth="1"/>
    <col min="10995" max="10995" width="6.85546875" style="16" customWidth="1"/>
    <col min="10996" max="10996" width="7.140625" style="16" customWidth="1"/>
    <col min="10997" max="10997" width="9.140625" style="16"/>
    <col min="10998" max="10998" width="7" style="16" customWidth="1"/>
    <col min="10999" max="10999" width="8" style="16" customWidth="1"/>
    <col min="11000" max="11000" width="7" style="16" customWidth="1"/>
    <col min="11001" max="11001" width="10" style="16" customWidth="1"/>
    <col min="11002" max="11002" width="6.85546875" style="16" customWidth="1"/>
    <col min="11003" max="11003" width="7.140625" style="16" customWidth="1"/>
    <col min="11004" max="11005" width="8.85546875" style="16" customWidth="1"/>
    <col min="11006" max="11006" width="8" style="16" customWidth="1"/>
    <col min="11007" max="11007" width="7" style="16" customWidth="1"/>
    <col min="11008" max="11008" width="10" style="16" customWidth="1"/>
    <col min="11009" max="11009" width="6.85546875" style="16" customWidth="1"/>
    <col min="11010" max="11010" width="7.140625" style="16" customWidth="1"/>
    <col min="11011" max="11012" width="8.85546875" style="16" customWidth="1"/>
    <col min="11013" max="11237" width="9.140625" style="16"/>
    <col min="11238" max="11238" width="40.28515625" style="16" customWidth="1"/>
    <col min="11239" max="11239" width="5.85546875" style="16" customWidth="1"/>
    <col min="11240" max="11240" width="40.28515625" style="16" customWidth="1"/>
    <col min="11241" max="11247" width="0" style="16" hidden="1" customWidth="1"/>
    <col min="11248" max="11248" width="8" style="16" customWidth="1"/>
    <col min="11249" max="11249" width="7" style="16" customWidth="1"/>
    <col min="11250" max="11250" width="10" style="16" customWidth="1"/>
    <col min="11251" max="11251" width="6.85546875" style="16" customWidth="1"/>
    <col min="11252" max="11252" width="7.140625" style="16" customWidth="1"/>
    <col min="11253" max="11253" width="9.140625" style="16"/>
    <col min="11254" max="11254" width="7" style="16" customWidth="1"/>
    <col min="11255" max="11255" width="8" style="16" customWidth="1"/>
    <col min="11256" max="11256" width="7" style="16" customWidth="1"/>
    <col min="11257" max="11257" width="10" style="16" customWidth="1"/>
    <col min="11258" max="11258" width="6.85546875" style="16" customWidth="1"/>
    <col min="11259" max="11259" width="7.140625" style="16" customWidth="1"/>
    <col min="11260" max="11261" width="8.85546875" style="16" customWidth="1"/>
    <col min="11262" max="11262" width="8" style="16" customWidth="1"/>
    <col min="11263" max="11263" width="7" style="16" customWidth="1"/>
    <col min="11264" max="11264" width="10" style="16" customWidth="1"/>
    <col min="11265" max="11265" width="6.85546875" style="16" customWidth="1"/>
    <col min="11266" max="11266" width="7.140625" style="16" customWidth="1"/>
    <col min="11267" max="11268" width="8.85546875" style="16" customWidth="1"/>
    <col min="11269" max="11493" width="9.140625" style="16"/>
    <col min="11494" max="11494" width="40.28515625" style="16" customWidth="1"/>
    <col min="11495" max="11495" width="5.85546875" style="16" customWidth="1"/>
    <col min="11496" max="11496" width="40.28515625" style="16" customWidth="1"/>
    <col min="11497" max="11503" width="0" style="16" hidden="1" customWidth="1"/>
    <col min="11504" max="11504" width="8" style="16" customWidth="1"/>
    <col min="11505" max="11505" width="7" style="16" customWidth="1"/>
    <col min="11506" max="11506" width="10" style="16" customWidth="1"/>
    <col min="11507" max="11507" width="6.85546875" style="16" customWidth="1"/>
    <col min="11508" max="11508" width="7.140625" style="16" customWidth="1"/>
    <col min="11509" max="11509" width="9.140625" style="16"/>
    <col min="11510" max="11510" width="7" style="16" customWidth="1"/>
    <col min="11511" max="11511" width="8" style="16" customWidth="1"/>
    <col min="11512" max="11512" width="7" style="16" customWidth="1"/>
    <col min="11513" max="11513" width="10" style="16" customWidth="1"/>
    <col min="11514" max="11514" width="6.85546875" style="16" customWidth="1"/>
    <col min="11515" max="11515" width="7.140625" style="16" customWidth="1"/>
    <col min="11516" max="11517" width="8.85546875" style="16" customWidth="1"/>
    <col min="11518" max="11518" width="8" style="16" customWidth="1"/>
    <col min="11519" max="11519" width="7" style="16" customWidth="1"/>
    <col min="11520" max="11520" width="10" style="16" customWidth="1"/>
    <col min="11521" max="11521" width="6.85546875" style="16" customWidth="1"/>
    <col min="11522" max="11522" width="7.140625" style="16" customWidth="1"/>
    <col min="11523" max="11524" width="8.85546875" style="16" customWidth="1"/>
    <col min="11525" max="11749" width="9.140625" style="16"/>
    <col min="11750" max="11750" width="40.28515625" style="16" customWidth="1"/>
    <col min="11751" max="11751" width="5.85546875" style="16" customWidth="1"/>
    <col min="11752" max="11752" width="40.28515625" style="16" customWidth="1"/>
    <col min="11753" max="11759" width="0" style="16" hidden="1" customWidth="1"/>
    <col min="11760" max="11760" width="8" style="16" customWidth="1"/>
    <col min="11761" max="11761" width="7" style="16" customWidth="1"/>
    <col min="11762" max="11762" width="10" style="16" customWidth="1"/>
    <col min="11763" max="11763" width="6.85546875" style="16" customWidth="1"/>
    <col min="11764" max="11764" width="7.140625" style="16" customWidth="1"/>
    <col min="11765" max="11765" width="9.140625" style="16"/>
    <col min="11766" max="11766" width="7" style="16" customWidth="1"/>
    <col min="11767" max="11767" width="8" style="16" customWidth="1"/>
    <col min="11768" max="11768" width="7" style="16" customWidth="1"/>
    <col min="11769" max="11769" width="10" style="16" customWidth="1"/>
    <col min="11770" max="11770" width="6.85546875" style="16" customWidth="1"/>
    <col min="11771" max="11771" width="7.140625" style="16" customWidth="1"/>
    <col min="11772" max="11773" width="8.85546875" style="16" customWidth="1"/>
    <col min="11774" max="11774" width="8" style="16" customWidth="1"/>
    <col min="11775" max="11775" width="7" style="16" customWidth="1"/>
    <col min="11776" max="11776" width="10" style="16" customWidth="1"/>
    <col min="11777" max="11777" width="6.85546875" style="16" customWidth="1"/>
    <col min="11778" max="11778" width="7.140625" style="16" customWidth="1"/>
    <col min="11779" max="11780" width="8.85546875" style="16" customWidth="1"/>
    <col min="11781" max="12005" width="9.140625" style="16"/>
    <col min="12006" max="12006" width="40.28515625" style="16" customWidth="1"/>
    <col min="12007" max="12007" width="5.85546875" style="16" customWidth="1"/>
    <col min="12008" max="12008" width="40.28515625" style="16" customWidth="1"/>
    <col min="12009" max="12015" width="0" style="16" hidden="1" customWidth="1"/>
    <col min="12016" max="12016" width="8" style="16" customWidth="1"/>
    <col min="12017" max="12017" width="7" style="16" customWidth="1"/>
    <col min="12018" max="12018" width="10" style="16" customWidth="1"/>
    <col min="12019" max="12019" width="6.85546875" style="16" customWidth="1"/>
    <col min="12020" max="12020" width="7.140625" style="16" customWidth="1"/>
    <col min="12021" max="12021" width="9.140625" style="16"/>
    <col min="12022" max="12022" width="7" style="16" customWidth="1"/>
    <col min="12023" max="12023" width="8" style="16" customWidth="1"/>
    <col min="12024" max="12024" width="7" style="16" customWidth="1"/>
    <col min="12025" max="12025" width="10" style="16" customWidth="1"/>
    <col min="12026" max="12026" width="6.85546875" style="16" customWidth="1"/>
    <col min="12027" max="12027" width="7.140625" style="16" customWidth="1"/>
    <col min="12028" max="12029" width="8.85546875" style="16" customWidth="1"/>
    <col min="12030" max="12030" width="8" style="16" customWidth="1"/>
    <col min="12031" max="12031" width="7" style="16" customWidth="1"/>
    <col min="12032" max="12032" width="10" style="16" customWidth="1"/>
    <col min="12033" max="12033" width="6.85546875" style="16" customWidth="1"/>
    <col min="12034" max="12034" width="7.140625" style="16" customWidth="1"/>
    <col min="12035" max="12036" width="8.85546875" style="16" customWidth="1"/>
    <col min="12037" max="12261" width="9.140625" style="16"/>
    <col min="12262" max="12262" width="40.28515625" style="16" customWidth="1"/>
    <col min="12263" max="12263" width="5.85546875" style="16" customWidth="1"/>
    <col min="12264" max="12264" width="40.28515625" style="16" customWidth="1"/>
    <col min="12265" max="12271" width="0" style="16" hidden="1" customWidth="1"/>
    <col min="12272" max="12272" width="8" style="16" customWidth="1"/>
    <col min="12273" max="12273" width="7" style="16" customWidth="1"/>
    <col min="12274" max="12274" width="10" style="16" customWidth="1"/>
    <col min="12275" max="12275" width="6.85546875" style="16" customWidth="1"/>
    <col min="12276" max="12276" width="7.140625" style="16" customWidth="1"/>
    <col min="12277" max="12277" width="9.140625" style="16"/>
    <col min="12278" max="12278" width="7" style="16" customWidth="1"/>
    <col min="12279" max="12279" width="8" style="16" customWidth="1"/>
    <col min="12280" max="12280" width="7" style="16" customWidth="1"/>
    <col min="12281" max="12281" width="10" style="16" customWidth="1"/>
    <col min="12282" max="12282" width="6.85546875" style="16" customWidth="1"/>
    <col min="12283" max="12283" width="7.140625" style="16" customWidth="1"/>
    <col min="12284" max="12285" width="8.85546875" style="16" customWidth="1"/>
    <col min="12286" max="12286" width="8" style="16" customWidth="1"/>
    <col min="12287" max="12287" width="7" style="16" customWidth="1"/>
    <col min="12288" max="12288" width="10" style="16" customWidth="1"/>
    <col min="12289" max="12289" width="6.85546875" style="16" customWidth="1"/>
    <col min="12290" max="12290" width="7.140625" style="16" customWidth="1"/>
    <col min="12291" max="12292" width="8.85546875" style="16" customWidth="1"/>
    <col min="12293" max="12517" width="9.140625" style="16"/>
    <col min="12518" max="12518" width="40.28515625" style="16" customWidth="1"/>
    <col min="12519" max="12519" width="5.85546875" style="16" customWidth="1"/>
    <col min="12520" max="12520" width="40.28515625" style="16" customWidth="1"/>
    <col min="12521" max="12527" width="0" style="16" hidden="1" customWidth="1"/>
    <col min="12528" max="12528" width="8" style="16" customWidth="1"/>
    <col min="12529" max="12529" width="7" style="16" customWidth="1"/>
    <col min="12530" max="12530" width="10" style="16" customWidth="1"/>
    <col min="12531" max="12531" width="6.85546875" style="16" customWidth="1"/>
    <col min="12532" max="12532" width="7.140625" style="16" customWidth="1"/>
    <col min="12533" max="12533" width="9.140625" style="16"/>
    <col min="12534" max="12534" width="7" style="16" customWidth="1"/>
    <col min="12535" max="12535" width="8" style="16" customWidth="1"/>
    <col min="12536" max="12536" width="7" style="16" customWidth="1"/>
    <col min="12537" max="12537" width="10" style="16" customWidth="1"/>
    <col min="12538" max="12538" width="6.85546875" style="16" customWidth="1"/>
    <col min="12539" max="12539" width="7.140625" style="16" customWidth="1"/>
    <col min="12540" max="12541" width="8.85546875" style="16" customWidth="1"/>
    <col min="12542" max="12542" width="8" style="16" customWidth="1"/>
    <col min="12543" max="12543" width="7" style="16" customWidth="1"/>
    <col min="12544" max="12544" width="10" style="16" customWidth="1"/>
    <col min="12545" max="12545" width="6.85546875" style="16" customWidth="1"/>
    <col min="12546" max="12546" width="7.140625" style="16" customWidth="1"/>
    <col min="12547" max="12548" width="8.85546875" style="16" customWidth="1"/>
    <col min="12549" max="12773" width="9.140625" style="16"/>
    <col min="12774" max="12774" width="40.28515625" style="16" customWidth="1"/>
    <col min="12775" max="12775" width="5.85546875" style="16" customWidth="1"/>
    <col min="12776" max="12776" width="40.28515625" style="16" customWidth="1"/>
    <col min="12777" max="12783" width="0" style="16" hidden="1" customWidth="1"/>
    <col min="12784" max="12784" width="8" style="16" customWidth="1"/>
    <col min="12785" max="12785" width="7" style="16" customWidth="1"/>
    <col min="12786" max="12786" width="10" style="16" customWidth="1"/>
    <col min="12787" max="12787" width="6.85546875" style="16" customWidth="1"/>
    <col min="12788" max="12788" width="7.140625" style="16" customWidth="1"/>
    <col min="12789" max="12789" width="9.140625" style="16"/>
    <col min="12790" max="12790" width="7" style="16" customWidth="1"/>
    <col min="12791" max="12791" width="8" style="16" customWidth="1"/>
    <col min="12792" max="12792" width="7" style="16" customWidth="1"/>
    <col min="12793" max="12793" width="10" style="16" customWidth="1"/>
    <col min="12794" max="12794" width="6.85546875" style="16" customWidth="1"/>
    <col min="12795" max="12795" width="7.140625" style="16" customWidth="1"/>
    <col min="12796" max="12797" width="8.85546875" style="16" customWidth="1"/>
    <col min="12798" max="12798" width="8" style="16" customWidth="1"/>
    <col min="12799" max="12799" width="7" style="16" customWidth="1"/>
    <col min="12800" max="12800" width="10" style="16" customWidth="1"/>
    <col min="12801" max="12801" width="6.85546875" style="16" customWidth="1"/>
    <col min="12802" max="12802" width="7.140625" style="16" customWidth="1"/>
    <col min="12803" max="12804" width="8.85546875" style="16" customWidth="1"/>
    <col min="12805" max="13029" width="9.140625" style="16"/>
    <col min="13030" max="13030" width="40.28515625" style="16" customWidth="1"/>
    <col min="13031" max="13031" width="5.85546875" style="16" customWidth="1"/>
    <col min="13032" max="13032" width="40.28515625" style="16" customWidth="1"/>
    <col min="13033" max="13039" width="0" style="16" hidden="1" customWidth="1"/>
    <col min="13040" max="13040" width="8" style="16" customWidth="1"/>
    <col min="13041" max="13041" width="7" style="16" customWidth="1"/>
    <col min="13042" max="13042" width="10" style="16" customWidth="1"/>
    <col min="13043" max="13043" width="6.85546875" style="16" customWidth="1"/>
    <col min="13044" max="13044" width="7.140625" style="16" customWidth="1"/>
    <col min="13045" max="13045" width="9.140625" style="16"/>
    <col min="13046" max="13046" width="7" style="16" customWidth="1"/>
    <col min="13047" max="13047" width="8" style="16" customWidth="1"/>
    <col min="13048" max="13048" width="7" style="16" customWidth="1"/>
    <col min="13049" max="13049" width="10" style="16" customWidth="1"/>
    <col min="13050" max="13050" width="6.85546875" style="16" customWidth="1"/>
    <col min="13051" max="13051" width="7.140625" style="16" customWidth="1"/>
    <col min="13052" max="13053" width="8.85546875" style="16" customWidth="1"/>
    <col min="13054" max="13054" width="8" style="16" customWidth="1"/>
    <col min="13055" max="13055" width="7" style="16" customWidth="1"/>
    <col min="13056" max="13056" width="10" style="16" customWidth="1"/>
    <col min="13057" max="13057" width="6.85546875" style="16" customWidth="1"/>
    <col min="13058" max="13058" width="7.140625" style="16" customWidth="1"/>
    <col min="13059" max="13060" width="8.85546875" style="16" customWidth="1"/>
    <col min="13061" max="13285" width="9.140625" style="16"/>
    <col min="13286" max="13286" width="40.28515625" style="16" customWidth="1"/>
    <col min="13287" max="13287" width="5.85546875" style="16" customWidth="1"/>
    <col min="13288" max="13288" width="40.28515625" style="16" customWidth="1"/>
    <col min="13289" max="13295" width="0" style="16" hidden="1" customWidth="1"/>
    <col min="13296" max="13296" width="8" style="16" customWidth="1"/>
    <col min="13297" max="13297" width="7" style="16" customWidth="1"/>
    <col min="13298" max="13298" width="10" style="16" customWidth="1"/>
    <col min="13299" max="13299" width="6.85546875" style="16" customWidth="1"/>
    <col min="13300" max="13300" width="7.140625" style="16" customWidth="1"/>
    <col min="13301" max="13301" width="9.140625" style="16"/>
    <col min="13302" max="13302" width="7" style="16" customWidth="1"/>
    <col min="13303" max="13303" width="8" style="16" customWidth="1"/>
    <col min="13304" max="13304" width="7" style="16" customWidth="1"/>
    <col min="13305" max="13305" width="10" style="16" customWidth="1"/>
    <col min="13306" max="13306" width="6.85546875" style="16" customWidth="1"/>
    <col min="13307" max="13307" width="7.140625" style="16" customWidth="1"/>
    <col min="13308" max="13309" width="8.85546875" style="16" customWidth="1"/>
    <col min="13310" max="13310" width="8" style="16" customWidth="1"/>
    <col min="13311" max="13311" width="7" style="16" customWidth="1"/>
    <col min="13312" max="13312" width="10" style="16" customWidth="1"/>
    <col min="13313" max="13313" width="6.85546875" style="16" customWidth="1"/>
    <col min="13314" max="13314" width="7.140625" style="16" customWidth="1"/>
    <col min="13315" max="13316" width="8.85546875" style="16" customWidth="1"/>
    <col min="13317" max="13541" width="9.140625" style="16"/>
    <col min="13542" max="13542" width="40.28515625" style="16" customWidth="1"/>
    <col min="13543" max="13543" width="5.85546875" style="16" customWidth="1"/>
    <col min="13544" max="13544" width="40.28515625" style="16" customWidth="1"/>
    <col min="13545" max="13551" width="0" style="16" hidden="1" customWidth="1"/>
    <col min="13552" max="13552" width="8" style="16" customWidth="1"/>
    <col min="13553" max="13553" width="7" style="16" customWidth="1"/>
    <col min="13554" max="13554" width="10" style="16" customWidth="1"/>
    <col min="13555" max="13555" width="6.85546875" style="16" customWidth="1"/>
    <col min="13556" max="13556" width="7.140625" style="16" customWidth="1"/>
    <col min="13557" max="13557" width="9.140625" style="16"/>
    <col min="13558" max="13558" width="7" style="16" customWidth="1"/>
    <col min="13559" max="13559" width="8" style="16" customWidth="1"/>
    <col min="13560" max="13560" width="7" style="16" customWidth="1"/>
    <col min="13561" max="13561" width="10" style="16" customWidth="1"/>
    <col min="13562" max="13562" width="6.85546875" style="16" customWidth="1"/>
    <col min="13563" max="13563" width="7.140625" style="16" customWidth="1"/>
    <col min="13564" max="13565" width="8.85546875" style="16" customWidth="1"/>
    <col min="13566" max="13566" width="8" style="16" customWidth="1"/>
    <col min="13567" max="13567" width="7" style="16" customWidth="1"/>
    <col min="13568" max="13568" width="10" style="16" customWidth="1"/>
    <col min="13569" max="13569" width="6.85546875" style="16" customWidth="1"/>
    <col min="13570" max="13570" width="7.140625" style="16" customWidth="1"/>
    <col min="13571" max="13572" width="8.85546875" style="16" customWidth="1"/>
    <col min="13573" max="13797" width="9.140625" style="16"/>
    <col min="13798" max="13798" width="40.28515625" style="16" customWidth="1"/>
    <col min="13799" max="13799" width="5.85546875" style="16" customWidth="1"/>
    <col min="13800" max="13800" width="40.28515625" style="16" customWidth="1"/>
    <col min="13801" max="13807" width="0" style="16" hidden="1" customWidth="1"/>
    <col min="13808" max="13808" width="8" style="16" customWidth="1"/>
    <col min="13809" max="13809" width="7" style="16" customWidth="1"/>
    <col min="13810" max="13810" width="10" style="16" customWidth="1"/>
    <col min="13811" max="13811" width="6.85546875" style="16" customWidth="1"/>
    <col min="13812" max="13812" width="7.140625" style="16" customWidth="1"/>
    <col min="13813" max="13813" width="9.140625" style="16"/>
    <col min="13814" max="13814" width="7" style="16" customWidth="1"/>
    <col min="13815" max="13815" width="8" style="16" customWidth="1"/>
    <col min="13816" max="13816" width="7" style="16" customWidth="1"/>
    <col min="13817" max="13817" width="10" style="16" customWidth="1"/>
    <col min="13818" max="13818" width="6.85546875" style="16" customWidth="1"/>
    <col min="13819" max="13819" width="7.140625" style="16" customWidth="1"/>
    <col min="13820" max="13821" width="8.85546875" style="16" customWidth="1"/>
    <col min="13822" max="13822" width="8" style="16" customWidth="1"/>
    <col min="13823" max="13823" width="7" style="16" customWidth="1"/>
    <col min="13824" max="13824" width="10" style="16" customWidth="1"/>
    <col min="13825" max="13825" width="6.85546875" style="16" customWidth="1"/>
    <col min="13826" max="13826" width="7.140625" style="16" customWidth="1"/>
    <col min="13827" max="13828" width="8.85546875" style="16" customWidth="1"/>
    <col min="13829" max="14053" width="9.140625" style="16"/>
    <col min="14054" max="14054" width="40.28515625" style="16" customWidth="1"/>
    <col min="14055" max="14055" width="5.85546875" style="16" customWidth="1"/>
    <col min="14056" max="14056" width="40.28515625" style="16" customWidth="1"/>
    <col min="14057" max="14063" width="0" style="16" hidden="1" customWidth="1"/>
    <col min="14064" max="14064" width="8" style="16" customWidth="1"/>
    <col min="14065" max="14065" width="7" style="16" customWidth="1"/>
    <col min="14066" max="14066" width="10" style="16" customWidth="1"/>
    <col min="14067" max="14067" width="6.85546875" style="16" customWidth="1"/>
    <col min="14068" max="14068" width="7.140625" style="16" customWidth="1"/>
    <col min="14069" max="14069" width="9.140625" style="16"/>
    <col min="14070" max="14070" width="7" style="16" customWidth="1"/>
    <col min="14071" max="14071" width="8" style="16" customWidth="1"/>
    <col min="14072" max="14072" width="7" style="16" customWidth="1"/>
    <col min="14073" max="14073" width="10" style="16" customWidth="1"/>
    <col min="14074" max="14074" width="6.85546875" style="16" customWidth="1"/>
    <col min="14075" max="14075" width="7.140625" style="16" customWidth="1"/>
    <col min="14076" max="14077" width="8.85546875" style="16" customWidth="1"/>
    <col min="14078" max="14078" width="8" style="16" customWidth="1"/>
    <col min="14079" max="14079" width="7" style="16" customWidth="1"/>
    <col min="14080" max="14080" width="10" style="16" customWidth="1"/>
    <col min="14081" max="14081" width="6.85546875" style="16" customWidth="1"/>
    <col min="14082" max="14082" width="7.140625" style="16" customWidth="1"/>
    <col min="14083" max="14084" width="8.85546875" style="16" customWidth="1"/>
    <col min="14085" max="14309" width="9.140625" style="16"/>
    <col min="14310" max="14310" width="40.28515625" style="16" customWidth="1"/>
    <col min="14311" max="14311" width="5.85546875" style="16" customWidth="1"/>
    <col min="14312" max="14312" width="40.28515625" style="16" customWidth="1"/>
    <col min="14313" max="14319" width="0" style="16" hidden="1" customWidth="1"/>
    <col min="14320" max="14320" width="8" style="16" customWidth="1"/>
    <col min="14321" max="14321" width="7" style="16" customWidth="1"/>
    <col min="14322" max="14322" width="10" style="16" customWidth="1"/>
    <col min="14323" max="14323" width="6.85546875" style="16" customWidth="1"/>
    <col min="14324" max="14324" width="7.140625" style="16" customWidth="1"/>
    <col min="14325" max="14325" width="9.140625" style="16"/>
    <col min="14326" max="14326" width="7" style="16" customWidth="1"/>
    <col min="14327" max="14327" width="8" style="16" customWidth="1"/>
    <col min="14328" max="14328" width="7" style="16" customWidth="1"/>
    <col min="14329" max="14329" width="10" style="16" customWidth="1"/>
    <col min="14330" max="14330" width="6.85546875" style="16" customWidth="1"/>
    <col min="14331" max="14331" width="7.140625" style="16" customWidth="1"/>
    <col min="14332" max="14333" width="8.85546875" style="16" customWidth="1"/>
    <col min="14334" max="14334" width="8" style="16" customWidth="1"/>
    <col min="14335" max="14335" width="7" style="16" customWidth="1"/>
    <col min="14336" max="14336" width="10" style="16" customWidth="1"/>
    <col min="14337" max="14337" width="6.85546875" style="16" customWidth="1"/>
    <col min="14338" max="14338" width="7.140625" style="16" customWidth="1"/>
    <col min="14339" max="14340" width="8.85546875" style="16" customWidth="1"/>
    <col min="14341" max="14565" width="9.140625" style="16"/>
    <col min="14566" max="14566" width="40.28515625" style="16" customWidth="1"/>
    <col min="14567" max="14567" width="5.85546875" style="16" customWidth="1"/>
    <col min="14568" max="14568" width="40.28515625" style="16" customWidth="1"/>
    <col min="14569" max="14575" width="0" style="16" hidden="1" customWidth="1"/>
    <col min="14576" max="14576" width="8" style="16" customWidth="1"/>
    <col min="14577" max="14577" width="7" style="16" customWidth="1"/>
    <col min="14578" max="14578" width="10" style="16" customWidth="1"/>
    <col min="14579" max="14579" width="6.85546875" style="16" customWidth="1"/>
    <col min="14580" max="14580" width="7.140625" style="16" customWidth="1"/>
    <col min="14581" max="14581" width="9.140625" style="16"/>
    <col min="14582" max="14582" width="7" style="16" customWidth="1"/>
    <col min="14583" max="14583" width="8" style="16" customWidth="1"/>
    <col min="14584" max="14584" width="7" style="16" customWidth="1"/>
    <col min="14585" max="14585" width="10" style="16" customWidth="1"/>
    <col min="14586" max="14586" width="6.85546875" style="16" customWidth="1"/>
    <col min="14587" max="14587" width="7.140625" style="16" customWidth="1"/>
    <col min="14588" max="14589" width="8.85546875" style="16" customWidth="1"/>
    <col min="14590" max="14590" width="8" style="16" customWidth="1"/>
    <col min="14591" max="14591" width="7" style="16" customWidth="1"/>
    <col min="14592" max="14592" width="10" style="16" customWidth="1"/>
    <col min="14593" max="14593" width="6.85546875" style="16" customWidth="1"/>
    <col min="14594" max="14594" width="7.140625" style="16" customWidth="1"/>
    <col min="14595" max="14596" width="8.85546875" style="16" customWidth="1"/>
    <col min="14597" max="14821" width="9.140625" style="16"/>
    <col min="14822" max="14822" width="40.28515625" style="16" customWidth="1"/>
    <col min="14823" max="14823" width="5.85546875" style="16" customWidth="1"/>
    <col min="14824" max="14824" width="40.28515625" style="16" customWidth="1"/>
    <col min="14825" max="14831" width="0" style="16" hidden="1" customWidth="1"/>
    <col min="14832" max="14832" width="8" style="16" customWidth="1"/>
    <col min="14833" max="14833" width="7" style="16" customWidth="1"/>
    <col min="14834" max="14834" width="10" style="16" customWidth="1"/>
    <col min="14835" max="14835" width="6.85546875" style="16" customWidth="1"/>
    <col min="14836" max="14836" width="7.140625" style="16" customWidth="1"/>
    <col min="14837" max="14837" width="9.140625" style="16"/>
    <col min="14838" max="14838" width="7" style="16" customWidth="1"/>
    <col min="14839" max="14839" width="8" style="16" customWidth="1"/>
    <col min="14840" max="14840" width="7" style="16" customWidth="1"/>
    <col min="14841" max="14841" width="10" style="16" customWidth="1"/>
    <col min="14842" max="14842" width="6.85546875" style="16" customWidth="1"/>
    <col min="14843" max="14843" width="7.140625" style="16" customWidth="1"/>
    <col min="14844" max="14845" width="8.85546875" style="16" customWidth="1"/>
    <col min="14846" max="14846" width="8" style="16" customWidth="1"/>
    <col min="14847" max="14847" width="7" style="16" customWidth="1"/>
    <col min="14848" max="14848" width="10" style="16" customWidth="1"/>
    <col min="14849" max="14849" width="6.85546875" style="16" customWidth="1"/>
    <col min="14850" max="14850" width="7.140625" style="16" customWidth="1"/>
    <col min="14851" max="14852" width="8.85546875" style="16" customWidth="1"/>
    <col min="14853" max="15077" width="9.140625" style="16"/>
    <col min="15078" max="15078" width="40.28515625" style="16" customWidth="1"/>
    <col min="15079" max="15079" width="5.85546875" style="16" customWidth="1"/>
    <col min="15080" max="15080" width="40.28515625" style="16" customWidth="1"/>
    <col min="15081" max="15087" width="0" style="16" hidden="1" customWidth="1"/>
    <col min="15088" max="15088" width="8" style="16" customWidth="1"/>
    <col min="15089" max="15089" width="7" style="16" customWidth="1"/>
    <col min="15090" max="15090" width="10" style="16" customWidth="1"/>
    <col min="15091" max="15091" width="6.85546875" style="16" customWidth="1"/>
    <col min="15092" max="15092" width="7.140625" style="16" customWidth="1"/>
    <col min="15093" max="15093" width="9.140625" style="16"/>
    <col min="15094" max="15094" width="7" style="16" customWidth="1"/>
    <col min="15095" max="15095" width="8" style="16" customWidth="1"/>
    <col min="15096" max="15096" width="7" style="16" customWidth="1"/>
    <col min="15097" max="15097" width="10" style="16" customWidth="1"/>
    <col min="15098" max="15098" width="6.85546875" style="16" customWidth="1"/>
    <col min="15099" max="15099" width="7.140625" style="16" customWidth="1"/>
    <col min="15100" max="15101" width="8.85546875" style="16" customWidth="1"/>
    <col min="15102" max="15102" width="8" style="16" customWidth="1"/>
    <col min="15103" max="15103" width="7" style="16" customWidth="1"/>
    <col min="15104" max="15104" width="10" style="16" customWidth="1"/>
    <col min="15105" max="15105" width="6.85546875" style="16" customWidth="1"/>
    <col min="15106" max="15106" width="7.140625" style="16" customWidth="1"/>
    <col min="15107" max="15108" width="8.85546875" style="16" customWidth="1"/>
    <col min="15109" max="15333" width="9.140625" style="16"/>
    <col min="15334" max="15334" width="40.28515625" style="16" customWidth="1"/>
    <col min="15335" max="15335" width="5.85546875" style="16" customWidth="1"/>
    <col min="15336" max="15336" width="40.28515625" style="16" customWidth="1"/>
    <col min="15337" max="15343" width="0" style="16" hidden="1" customWidth="1"/>
    <col min="15344" max="15344" width="8" style="16" customWidth="1"/>
    <col min="15345" max="15345" width="7" style="16" customWidth="1"/>
    <col min="15346" max="15346" width="10" style="16" customWidth="1"/>
    <col min="15347" max="15347" width="6.85546875" style="16" customWidth="1"/>
    <col min="15348" max="15348" width="7.140625" style="16" customWidth="1"/>
    <col min="15349" max="15349" width="9.140625" style="16"/>
    <col min="15350" max="15350" width="7" style="16" customWidth="1"/>
    <col min="15351" max="15351" width="8" style="16" customWidth="1"/>
    <col min="15352" max="15352" width="7" style="16" customWidth="1"/>
    <col min="15353" max="15353" width="10" style="16" customWidth="1"/>
    <col min="15354" max="15354" width="6.85546875" style="16" customWidth="1"/>
    <col min="15355" max="15355" width="7.140625" style="16" customWidth="1"/>
    <col min="15356" max="15357" width="8.85546875" style="16" customWidth="1"/>
    <col min="15358" max="15358" width="8" style="16" customWidth="1"/>
    <col min="15359" max="15359" width="7" style="16" customWidth="1"/>
    <col min="15360" max="15360" width="10" style="16" customWidth="1"/>
    <col min="15361" max="15361" width="6.85546875" style="16" customWidth="1"/>
    <col min="15362" max="15362" width="7.140625" style="16" customWidth="1"/>
    <col min="15363" max="15364" width="8.85546875" style="16" customWidth="1"/>
    <col min="15365" max="15589" width="9.140625" style="16"/>
    <col min="15590" max="15590" width="40.28515625" style="16" customWidth="1"/>
    <col min="15591" max="15591" width="5.85546875" style="16" customWidth="1"/>
    <col min="15592" max="15592" width="40.28515625" style="16" customWidth="1"/>
    <col min="15593" max="15599" width="0" style="16" hidden="1" customWidth="1"/>
    <col min="15600" max="15600" width="8" style="16" customWidth="1"/>
    <col min="15601" max="15601" width="7" style="16" customWidth="1"/>
    <col min="15602" max="15602" width="10" style="16" customWidth="1"/>
    <col min="15603" max="15603" width="6.85546875" style="16" customWidth="1"/>
    <col min="15604" max="15604" width="7.140625" style="16" customWidth="1"/>
    <col min="15605" max="15605" width="9.140625" style="16"/>
    <col min="15606" max="15606" width="7" style="16" customWidth="1"/>
    <col min="15607" max="15607" width="8" style="16" customWidth="1"/>
    <col min="15608" max="15608" width="7" style="16" customWidth="1"/>
    <col min="15609" max="15609" width="10" style="16" customWidth="1"/>
    <col min="15610" max="15610" width="6.85546875" style="16" customWidth="1"/>
    <col min="15611" max="15611" width="7.140625" style="16" customWidth="1"/>
    <col min="15612" max="15613" width="8.85546875" style="16" customWidth="1"/>
    <col min="15614" max="15614" width="8" style="16" customWidth="1"/>
    <col min="15615" max="15615" width="7" style="16" customWidth="1"/>
    <col min="15616" max="15616" width="10" style="16" customWidth="1"/>
    <col min="15617" max="15617" width="6.85546875" style="16" customWidth="1"/>
    <col min="15618" max="15618" width="7.140625" style="16" customWidth="1"/>
    <col min="15619" max="15620" width="8.85546875" style="16" customWidth="1"/>
    <col min="15621" max="15845" width="9.140625" style="16"/>
    <col min="15846" max="15846" width="40.28515625" style="16" customWidth="1"/>
    <col min="15847" max="15847" width="5.85546875" style="16" customWidth="1"/>
    <col min="15848" max="15848" width="40.28515625" style="16" customWidth="1"/>
    <col min="15849" max="15855" width="0" style="16" hidden="1" customWidth="1"/>
    <col min="15856" max="15856" width="8" style="16" customWidth="1"/>
    <col min="15857" max="15857" width="7" style="16" customWidth="1"/>
    <col min="15858" max="15858" width="10" style="16" customWidth="1"/>
    <col min="15859" max="15859" width="6.85546875" style="16" customWidth="1"/>
    <col min="15860" max="15860" width="7.140625" style="16" customWidth="1"/>
    <col min="15861" max="15861" width="9.140625" style="16"/>
    <col min="15862" max="15862" width="7" style="16" customWidth="1"/>
    <col min="15863" max="15863" width="8" style="16" customWidth="1"/>
    <col min="15864" max="15864" width="7" style="16" customWidth="1"/>
    <col min="15865" max="15865" width="10" style="16" customWidth="1"/>
    <col min="15866" max="15866" width="6.85546875" style="16" customWidth="1"/>
    <col min="15867" max="15867" width="7.140625" style="16" customWidth="1"/>
    <col min="15868" max="15869" width="8.85546875" style="16" customWidth="1"/>
    <col min="15870" max="15870" width="8" style="16" customWidth="1"/>
    <col min="15871" max="15871" width="7" style="16" customWidth="1"/>
    <col min="15872" max="15872" width="10" style="16" customWidth="1"/>
    <col min="15873" max="15873" width="6.85546875" style="16" customWidth="1"/>
    <col min="15874" max="15874" width="7.140625" style="16" customWidth="1"/>
    <col min="15875" max="15876" width="8.85546875" style="16" customWidth="1"/>
    <col min="15877" max="16101" width="9.140625" style="16"/>
    <col min="16102" max="16102" width="40.28515625" style="16" customWidth="1"/>
    <col min="16103" max="16103" width="5.85546875" style="16" customWidth="1"/>
    <col min="16104" max="16104" width="40.28515625" style="16" customWidth="1"/>
    <col min="16105" max="16111" width="0" style="16" hidden="1" customWidth="1"/>
    <col min="16112" max="16112" width="8" style="16" customWidth="1"/>
    <col min="16113" max="16113" width="7" style="16" customWidth="1"/>
    <col min="16114" max="16114" width="10" style="16" customWidth="1"/>
    <col min="16115" max="16115" width="6.85546875" style="16" customWidth="1"/>
    <col min="16116" max="16116" width="7.140625" style="16" customWidth="1"/>
    <col min="16117" max="16117" width="9.140625" style="16"/>
    <col min="16118" max="16118" width="7" style="16" customWidth="1"/>
    <col min="16119" max="16119" width="8" style="16" customWidth="1"/>
    <col min="16120" max="16120" width="7" style="16" customWidth="1"/>
    <col min="16121" max="16121" width="10" style="16" customWidth="1"/>
    <col min="16122" max="16122" width="6.85546875" style="16" customWidth="1"/>
    <col min="16123" max="16123" width="7.140625" style="16" customWidth="1"/>
    <col min="16124" max="16125" width="8.85546875" style="16" customWidth="1"/>
    <col min="16126" max="16126" width="8" style="16" customWidth="1"/>
    <col min="16127" max="16127" width="7" style="16" customWidth="1"/>
    <col min="16128" max="16128" width="10" style="16" customWidth="1"/>
    <col min="16129" max="16129" width="6.85546875" style="16" customWidth="1"/>
    <col min="16130" max="16130" width="7.140625" style="16" customWidth="1"/>
    <col min="16131" max="16132" width="8.85546875" style="16" customWidth="1"/>
    <col min="16133" max="16384" width="9.140625" style="16"/>
  </cols>
  <sheetData>
    <row r="1" spans="1:59" x14ac:dyDescent="0.2">
      <c r="A1" s="10" t="s">
        <v>605</v>
      </c>
      <c r="B1" s="544"/>
      <c r="C1" s="136"/>
    </row>
    <row r="2" spans="1:59" s="164" customFormat="1" ht="11.25" customHeight="1" thickBot="1" x14ac:dyDescent="0.25">
      <c r="A2" s="546"/>
      <c r="B2" s="547"/>
      <c r="C2" s="548"/>
      <c r="K2" s="549"/>
      <c r="R2" s="549"/>
      <c r="Y2" s="549"/>
      <c r="AF2" s="549"/>
    </row>
    <row r="3" spans="1:59" ht="13.5" customHeight="1" thickTop="1" x14ac:dyDescent="0.2">
      <c r="A3" s="801" t="s">
        <v>140</v>
      </c>
      <c r="B3" s="802"/>
      <c r="C3" s="803"/>
      <c r="D3" s="807" t="s">
        <v>14</v>
      </c>
      <c r="E3" s="799"/>
      <c r="F3" s="799"/>
      <c r="G3" s="799"/>
      <c r="H3" s="799"/>
      <c r="I3" s="799"/>
      <c r="J3" s="800"/>
      <c r="K3" s="807" t="s">
        <v>15</v>
      </c>
      <c r="L3" s="799"/>
      <c r="M3" s="799"/>
      <c r="N3" s="799"/>
      <c r="O3" s="799"/>
      <c r="P3" s="799"/>
      <c r="Q3" s="800"/>
      <c r="R3" s="798" t="s">
        <v>16</v>
      </c>
      <c r="S3" s="799"/>
      <c r="T3" s="799"/>
      <c r="U3" s="799"/>
      <c r="V3" s="799"/>
      <c r="W3" s="799"/>
      <c r="X3" s="800"/>
      <c r="Y3" s="798" t="s">
        <v>17</v>
      </c>
      <c r="Z3" s="799"/>
      <c r="AA3" s="799"/>
      <c r="AB3" s="799"/>
      <c r="AC3" s="799"/>
      <c r="AD3" s="799"/>
      <c r="AE3" s="800"/>
      <c r="AF3" s="798" t="s">
        <v>35</v>
      </c>
      <c r="AG3" s="799"/>
      <c r="AH3" s="799"/>
      <c r="AI3" s="799"/>
      <c r="AJ3" s="799"/>
      <c r="AK3" s="799"/>
      <c r="AL3" s="800"/>
      <c r="AM3" s="798" t="s">
        <v>572</v>
      </c>
      <c r="AN3" s="799"/>
      <c r="AO3" s="799"/>
      <c r="AP3" s="799"/>
      <c r="AQ3" s="799"/>
      <c r="AR3" s="799"/>
      <c r="AS3" s="800"/>
      <c r="AT3" s="798" t="s">
        <v>574</v>
      </c>
      <c r="AU3" s="799"/>
      <c r="AV3" s="799"/>
      <c r="AW3" s="799"/>
      <c r="AX3" s="799"/>
      <c r="AY3" s="799"/>
      <c r="AZ3" s="800"/>
      <c r="BA3" s="798" t="s">
        <v>584</v>
      </c>
      <c r="BB3" s="799"/>
      <c r="BC3" s="799"/>
      <c r="BD3" s="799"/>
      <c r="BE3" s="799"/>
      <c r="BF3" s="799"/>
      <c r="BG3" s="800"/>
    </row>
    <row r="4" spans="1:59" ht="69" customHeight="1" thickBot="1" x14ac:dyDescent="0.25">
      <c r="A4" s="804"/>
      <c r="B4" s="805"/>
      <c r="C4" s="806"/>
      <c r="D4" s="550" t="s">
        <v>141</v>
      </c>
      <c r="E4" s="551" t="s">
        <v>142</v>
      </c>
      <c r="F4" s="552" t="s">
        <v>143</v>
      </c>
      <c r="G4" s="552" t="s">
        <v>144</v>
      </c>
      <c r="H4" s="553" t="s">
        <v>145</v>
      </c>
      <c r="I4" s="554" t="s">
        <v>146</v>
      </c>
      <c r="J4" s="555" t="s">
        <v>147</v>
      </c>
      <c r="K4" s="550" t="s">
        <v>141</v>
      </c>
      <c r="L4" s="551" t="s">
        <v>142</v>
      </c>
      <c r="M4" s="552" t="s">
        <v>143</v>
      </c>
      <c r="N4" s="552" t="s">
        <v>144</v>
      </c>
      <c r="O4" s="553" t="s">
        <v>145</v>
      </c>
      <c r="P4" s="554" t="s">
        <v>146</v>
      </c>
      <c r="Q4" s="555" t="s">
        <v>147</v>
      </c>
      <c r="R4" s="550" t="s">
        <v>141</v>
      </c>
      <c r="S4" s="551" t="s">
        <v>142</v>
      </c>
      <c r="T4" s="552" t="s">
        <v>143</v>
      </c>
      <c r="U4" s="552" t="s">
        <v>144</v>
      </c>
      <c r="V4" s="553" t="s">
        <v>145</v>
      </c>
      <c r="W4" s="554" t="s">
        <v>146</v>
      </c>
      <c r="X4" s="555" t="s">
        <v>147</v>
      </c>
      <c r="Y4" s="550" t="s">
        <v>141</v>
      </c>
      <c r="Z4" s="551" t="s">
        <v>142</v>
      </c>
      <c r="AA4" s="552" t="s">
        <v>143</v>
      </c>
      <c r="AB4" s="552" t="s">
        <v>144</v>
      </c>
      <c r="AC4" s="553" t="s">
        <v>145</v>
      </c>
      <c r="AD4" s="554" t="s">
        <v>146</v>
      </c>
      <c r="AE4" s="555" t="s">
        <v>147</v>
      </c>
      <c r="AF4" s="550" t="s">
        <v>141</v>
      </c>
      <c r="AG4" s="551" t="s">
        <v>142</v>
      </c>
      <c r="AH4" s="552" t="s">
        <v>143</v>
      </c>
      <c r="AI4" s="552" t="s">
        <v>144</v>
      </c>
      <c r="AJ4" s="553" t="s">
        <v>145</v>
      </c>
      <c r="AK4" s="554" t="s">
        <v>146</v>
      </c>
      <c r="AL4" s="555" t="s">
        <v>147</v>
      </c>
      <c r="AM4" s="550" t="s">
        <v>141</v>
      </c>
      <c r="AN4" s="551" t="s">
        <v>142</v>
      </c>
      <c r="AO4" s="552" t="s">
        <v>143</v>
      </c>
      <c r="AP4" s="552" t="s">
        <v>144</v>
      </c>
      <c r="AQ4" s="553" t="s">
        <v>145</v>
      </c>
      <c r="AR4" s="554" t="s">
        <v>146</v>
      </c>
      <c r="AS4" s="555" t="s">
        <v>147</v>
      </c>
      <c r="AT4" s="550" t="s">
        <v>141</v>
      </c>
      <c r="AU4" s="551" t="s">
        <v>142</v>
      </c>
      <c r="AV4" s="552" t="s">
        <v>143</v>
      </c>
      <c r="AW4" s="552" t="s">
        <v>144</v>
      </c>
      <c r="AX4" s="553" t="s">
        <v>145</v>
      </c>
      <c r="AY4" s="554" t="s">
        <v>146</v>
      </c>
      <c r="AZ4" s="555" t="s">
        <v>147</v>
      </c>
      <c r="BA4" s="550" t="s">
        <v>141</v>
      </c>
      <c r="BB4" s="551" t="s">
        <v>142</v>
      </c>
      <c r="BC4" s="552" t="s">
        <v>143</v>
      </c>
      <c r="BD4" s="552" t="s">
        <v>144</v>
      </c>
      <c r="BE4" s="553" t="s">
        <v>145</v>
      </c>
      <c r="BF4" s="554" t="s">
        <v>146</v>
      </c>
      <c r="BG4" s="555" t="s">
        <v>147</v>
      </c>
    </row>
    <row r="5" spans="1:59" s="2" customFormat="1" ht="13.5" thickBot="1" x14ac:dyDescent="0.3">
      <c r="A5" s="556" t="s">
        <v>48</v>
      </c>
      <c r="B5" s="557" t="s">
        <v>148</v>
      </c>
      <c r="C5" s="558"/>
      <c r="D5" s="559">
        <v>324993</v>
      </c>
      <c r="E5" s="560">
        <v>146620</v>
      </c>
      <c r="F5" s="560">
        <v>136767</v>
      </c>
      <c r="G5" s="560">
        <v>105570</v>
      </c>
      <c r="H5" s="561">
        <v>99818</v>
      </c>
      <c r="I5" s="562">
        <f>G5/E5</f>
        <v>0.72002455326694859</v>
      </c>
      <c r="J5" s="563">
        <f>G5/F5</f>
        <v>0.77189672947421528</v>
      </c>
      <c r="K5" s="559">
        <v>331536</v>
      </c>
      <c r="L5" s="560">
        <v>150588</v>
      </c>
      <c r="M5" s="560">
        <v>140072</v>
      </c>
      <c r="N5" s="560">
        <v>106437</v>
      </c>
      <c r="O5" s="561">
        <v>100676</v>
      </c>
      <c r="P5" s="562">
        <f>N5/L5</f>
        <v>0.70680930751454296</v>
      </c>
      <c r="Q5" s="563">
        <f>N5/M5</f>
        <v>0.75987349363184653</v>
      </c>
      <c r="R5" s="559">
        <v>330066</v>
      </c>
      <c r="S5" s="560">
        <v>149613</v>
      </c>
      <c r="T5" s="560">
        <v>139280</v>
      </c>
      <c r="U5" s="560">
        <v>103761</v>
      </c>
      <c r="V5" s="561">
        <v>97837</v>
      </c>
      <c r="W5" s="562">
        <f>U5/S5</f>
        <v>0.69352930560846981</v>
      </c>
      <c r="X5" s="563">
        <f>U5/T5</f>
        <v>0.74498133256749</v>
      </c>
      <c r="Y5" s="559">
        <v>309452</v>
      </c>
      <c r="Z5" s="560">
        <v>141054</v>
      </c>
      <c r="AA5" s="560">
        <v>130728</v>
      </c>
      <c r="AB5" s="560">
        <v>98261</v>
      </c>
      <c r="AC5" s="561">
        <v>92428</v>
      </c>
      <c r="AD5" s="562">
        <f t="shared" ref="AD5:AD32" si="0">AB5/Z5</f>
        <v>0.69661973428615986</v>
      </c>
      <c r="AE5" s="563">
        <f t="shared" ref="AE5:AE32" si="1">AB5/AA5</f>
        <v>0.75164463619117561</v>
      </c>
      <c r="AF5" s="559">
        <v>290953</v>
      </c>
      <c r="AG5" s="560">
        <v>134257</v>
      </c>
      <c r="AH5" s="560">
        <v>123766</v>
      </c>
      <c r="AI5" s="560">
        <v>93714</v>
      </c>
      <c r="AJ5" s="561">
        <v>88109</v>
      </c>
      <c r="AK5" s="562">
        <f t="shared" ref="AK5:AK32" si="2">AI5/AG5</f>
        <v>0.69801947012073862</v>
      </c>
      <c r="AL5" s="563">
        <f t="shared" ref="AL5:AL32" si="3">AI5/AH5</f>
        <v>0.75718694956611665</v>
      </c>
      <c r="AM5" s="559">
        <v>260467</v>
      </c>
      <c r="AN5" s="560">
        <v>121761</v>
      </c>
      <c r="AO5" s="560">
        <v>111374</v>
      </c>
      <c r="AP5" s="560">
        <v>84764</v>
      </c>
      <c r="AQ5" s="561">
        <v>79073</v>
      </c>
      <c r="AR5" s="562">
        <f t="shared" ref="AR5:AR32" si="4">AP5/AN5</f>
        <v>0.6961506557929058</v>
      </c>
      <c r="AS5" s="563">
        <f t="shared" ref="AS5:AS32" si="5">AP5/AO5</f>
        <v>0.76107529585001887</v>
      </c>
      <c r="AT5" s="559">
        <v>243718</v>
      </c>
      <c r="AU5" s="560">
        <v>113093</v>
      </c>
      <c r="AV5" s="560">
        <v>103442</v>
      </c>
      <c r="AW5" s="560">
        <v>80302</v>
      </c>
      <c r="AX5" s="561">
        <v>74833</v>
      </c>
      <c r="AY5" s="562">
        <f t="shared" ref="AY5:AY32" si="6">AW5/AU5</f>
        <v>0.71005278841307595</v>
      </c>
      <c r="AZ5" s="563">
        <f t="shared" ref="AZ5:AZ32" si="7">AW5/AV5</f>
        <v>0.77629976218557262</v>
      </c>
      <c r="BA5" s="559">
        <v>224151</v>
      </c>
      <c r="BB5" s="560">
        <v>102791</v>
      </c>
      <c r="BC5" s="560">
        <v>94068</v>
      </c>
      <c r="BD5" s="560">
        <v>74767</v>
      </c>
      <c r="BE5" s="561">
        <v>69839</v>
      </c>
      <c r="BF5" s="562">
        <f t="shared" ref="BF5:BF32" si="8">BD5/BB5</f>
        <v>0.72736912764736217</v>
      </c>
      <c r="BG5" s="563">
        <f t="shared" ref="BG5:BG32" si="9">BD5/BC5</f>
        <v>0.79481864183356721</v>
      </c>
    </row>
    <row r="6" spans="1:59" s="2" customFormat="1" x14ac:dyDescent="0.25">
      <c r="A6" s="564" t="s">
        <v>597</v>
      </c>
      <c r="B6" s="565" t="s">
        <v>149</v>
      </c>
      <c r="C6" s="566"/>
      <c r="D6" s="567">
        <v>45930</v>
      </c>
      <c r="E6" s="568">
        <v>25939</v>
      </c>
      <c r="F6" s="568">
        <v>23322</v>
      </c>
      <c r="G6" s="568">
        <v>10785</v>
      </c>
      <c r="H6" s="569">
        <v>9046</v>
      </c>
      <c r="I6" s="570">
        <f t="shared" ref="I6:I70" si="10">G6/E6</f>
        <v>0.41578318362311578</v>
      </c>
      <c r="J6" s="571">
        <f t="shared" ref="J6:J70" si="11">G6/F6</f>
        <v>0.4624388988937484</v>
      </c>
      <c r="K6" s="567">
        <v>46075</v>
      </c>
      <c r="L6" s="568">
        <v>26400</v>
      </c>
      <c r="M6" s="568">
        <v>23617</v>
      </c>
      <c r="N6" s="568">
        <v>11155</v>
      </c>
      <c r="O6" s="569">
        <v>9462</v>
      </c>
      <c r="P6" s="570">
        <f t="shared" ref="P6:P31" si="12">N6/L6</f>
        <v>0.4225378787878788</v>
      </c>
      <c r="Q6" s="571">
        <f t="shared" ref="Q6:Q31" si="13">N6/M6</f>
        <v>0.47232925435067957</v>
      </c>
      <c r="R6" s="567">
        <v>44285</v>
      </c>
      <c r="S6" s="568">
        <v>25324</v>
      </c>
      <c r="T6" s="568">
        <v>22721</v>
      </c>
      <c r="U6" s="568">
        <v>10043</v>
      </c>
      <c r="V6" s="569">
        <v>8770</v>
      </c>
      <c r="W6" s="570">
        <f t="shared" ref="W6:W69" si="14">U6/S6</f>
        <v>0.39658031906491864</v>
      </c>
      <c r="X6" s="571">
        <f t="shared" ref="X6:X69" si="15">U6/T6</f>
        <v>0.44201399586285817</v>
      </c>
      <c r="Y6" s="567">
        <v>44532</v>
      </c>
      <c r="Z6" s="568">
        <v>25199</v>
      </c>
      <c r="AA6" s="568">
        <v>22402</v>
      </c>
      <c r="AB6" s="568">
        <v>9391</v>
      </c>
      <c r="AC6" s="569">
        <v>8233</v>
      </c>
      <c r="AD6" s="570">
        <f t="shared" si="0"/>
        <v>0.3726735187904282</v>
      </c>
      <c r="AE6" s="571">
        <f t="shared" si="1"/>
        <v>0.41920364253191678</v>
      </c>
      <c r="AF6" s="567">
        <v>43562</v>
      </c>
      <c r="AG6" s="568">
        <v>24510</v>
      </c>
      <c r="AH6" s="568">
        <v>21693</v>
      </c>
      <c r="AI6" s="568">
        <v>9117</v>
      </c>
      <c r="AJ6" s="569">
        <v>8023</v>
      </c>
      <c r="AK6" s="570">
        <f t="shared" si="2"/>
        <v>0.3719706242350061</v>
      </c>
      <c r="AL6" s="571">
        <f t="shared" si="3"/>
        <v>0.42027382104826444</v>
      </c>
      <c r="AM6" s="567">
        <v>41201</v>
      </c>
      <c r="AN6" s="568">
        <v>23297</v>
      </c>
      <c r="AO6" s="568">
        <v>20336</v>
      </c>
      <c r="AP6" s="568">
        <v>9152</v>
      </c>
      <c r="AQ6" s="569">
        <v>8050</v>
      </c>
      <c r="AR6" s="570">
        <f t="shared" si="4"/>
        <v>0.39284027986436021</v>
      </c>
      <c r="AS6" s="571">
        <f t="shared" si="5"/>
        <v>0.45003933910306843</v>
      </c>
      <c r="AT6" s="567">
        <v>40711</v>
      </c>
      <c r="AU6" s="568">
        <v>22672</v>
      </c>
      <c r="AV6" s="568">
        <v>19863</v>
      </c>
      <c r="AW6" s="568">
        <v>9200</v>
      </c>
      <c r="AX6" s="569">
        <v>8137</v>
      </c>
      <c r="AY6" s="570">
        <f t="shared" si="6"/>
        <v>0.40578687367678196</v>
      </c>
      <c r="AZ6" s="571">
        <f t="shared" si="7"/>
        <v>0.46317273322257463</v>
      </c>
      <c r="BA6" s="567">
        <v>40313</v>
      </c>
      <c r="BB6" s="568">
        <v>21796</v>
      </c>
      <c r="BC6" s="568">
        <v>18861</v>
      </c>
      <c r="BD6" s="568">
        <v>8893</v>
      </c>
      <c r="BE6" s="569">
        <v>7723</v>
      </c>
      <c r="BF6" s="570">
        <f t="shared" si="8"/>
        <v>0.4080106441548908</v>
      </c>
      <c r="BG6" s="571">
        <f t="shared" si="9"/>
        <v>0.47150204124913841</v>
      </c>
    </row>
    <row r="7" spans="1:59" s="2" customFormat="1" x14ac:dyDescent="0.25">
      <c r="A7" s="572" t="s">
        <v>597</v>
      </c>
      <c r="B7" s="573" t="s">
        <v>150</v>
      </c>
      <c r="C7" s="574" t="s">
        <v>151</v>
      </c>
      <c r="D7" s="575">
        <v>3379</v>
      </c>
      <c r="E7" s="576">
        <v>2825</v>
      </c>
      <c r="F7" s="576">
        <v>2243</v>
      </c>
      <c r="G7" s="576">
        <v>1110</v>
      </c>
      <c r="H7" s="576">
        <v>698</v>
      </c>
      <c r="I7" s="577">
        <f t="shared" si="10"/>
        <v>0.39292035398230091</v>
      </c>
      <c r="J7" s="578">
        <f t="shared" si="11"/>
        <v>0.49487293802942489</v>
      </c>
      <c r="K7" s="575">
        <v>3453</v>
      </c>
      <c r="L7" s="576">
        <v>2855</v>
      </c>
      <c r="M7" s="576">
        <v>2244</v>
      </c>
      <c r="N7" s="576">
        <v>1056</v>
      </c>
      <c r="O7" s="576">
        <v>690</v>
      </c>
      <c r="P7" s="577">
        <f t="shared" si="12"/>
        <v>0.36987740805604202</v>
      </c>
      <c r="Q7" s="578">
        <f t="shared" si="13"/>
        <v>0.47058823529411764</v>
      </c>
      <c r="R7" s="575">
        <v>3825</v>
      </c>
      <c r="S7" s="576">
        <v>3134</v>
      </c>
      <c r="T7" s="576">
        <v>2529</v>
      </c>
      <c r="U7" s="576">
        <v>1154</v>
      </c>
      <c r="V7" s="576">
        <v>780</v>
      </c>
      <c r="W7" s="577">
        <f t="shared" si="14"/>
        <v>0.36821952776005107</v>
      </c>
      <c r="X7" s="578">
        <f t="shared" si="15"/>
        <v>0.45630684064847765</v>
      </c>
      <c r="Y7" s="575">
        <v>4296</v>
      </c>
      <c r="Z7" s="576">
        <v>3516</v>
      </c>
      <c r="AA7" s="576">
        <v>2983</v>
      </c>
      <c r="AB7" s="576">
        <v>1068</v>
      </c>
      <c r="AC7" s="576">
        <v>730</v>
      </c>
      <c r="AD7" s="577">
        <f t="shared" si="0"/>
        <v>0.30375426621160412</v>
      </c>
      <c r="AE7" s="578">
        <f t="shared" si="1"/>
        <v>0.35802883003687563</v>
      </c>
      <c r="AF7" s="575">
        <v>4182</v>
      </c>
      <c r="AG7" s="576">
        <v>3467</v>
      </c>
      <c r="AH7" s="576">
        <v>2846</v>
      </c>
      <c r="AI7" s="576">
        <v>940</v>
      </c>
      <c r="AJ7" s="576">
        <v>647</v>
      </c>
      <c r="AK7" s="577">
        <f t="shared" si="2"/>
        <v>0.27112777617536776</v>
      </c>
      <c r="AL7" s="578">
        <f t="shared" si="3"/>
        <v>0.33028812368236121</v>
      </c>
      <c r="AM7" s="575">
        <v>4372</v>
      </c>
      <c r="AN7" s="576">
        <v>3682</v>
      </c>
      <c r="AO7" s="576">
        <v>2804</v>
      </c>
      <c r="AP7" s="576">
        <v>825</v>
      </c>
      <c r="AQ7" s="576">
        <v>593</v>
      </c>
      <c r="AR7" s="577">
        <f t="shared" si="4"/>
        <v>0.2240630092341119</v>
      </c>
      <c r="AS7" s="578">
        <f t="shared" si="5"/>
        <v>0.2942225392296719</v>
      </c>
      <c r="AT7" s="575">
        <v>5139</v>
      </c>
      <c r="AU7" s="576">
        <v>4311</v>
      </c>
      <c r="AV7" s="576">
        <v>3322</v>
      </c>
      <c r="AW7" s="576">
        <v>889</v>
      </c>
      <c r="AX7" s="576">
        <v>614</v>
      </c>
      <c r="AY7" s="577">
        <f t="shared" si="6"/>
        <v>0.20621665506842959</v>
      </c>
      <c r="AZ7" s="578">
        <f t="shared" si="7"/>
        <v>0.26760987357013849</v>
      </c>
      <c r="BA7" s="575">
        <v>4724</v>
      </c>
      <c r="BB7" s="576">
        <v>3956</v>
      </c>
      <c r="BC7" s="576">
        <v>2906</v>
      </c>
      <c r="BD7" s="576">
        <v>833</v>
      </c>
      <c r="BE7" s="576">
        <v>570</v>
      </c>
      <c r="BF7" s="577">
        <f t="shared" si="8"/>
        <v>0.21056622851365014</v>
      </c>
      <c r="BG7" s="578">
        <f t="shared" si="9"/>
        <v>0.28664831383344802</v>
      </c>
    </row>
    <row r="8" spans="1:59" s="2" customFormat="1" x14ac:dyDescent="0.25">
      <c r="A8" s="579" t="s">
        <v>597</v>
      </c>
      <c r="B8" s="580" t="s">
        <v>152</v>
      </c>
      <c r="C8" s="581" t="s">
        <v>153</v>
      </c>
      <c r="D8" s="582">
        <v>2134</v>
      </c>
      <c r="E8" s="583">
        <v>2006</v>
      </c>
      <c r="F8" s="583">
        <v>1750</v>
      </c>
      <c r="G8" s="583">
        <v>476</v>
      </c>
      <c r="H8" s="583">
        <v>280</v>
      </c>
      <c r="I8" s="584">
        <f t="shared" si="10"/>
        <v>0.23728813559322035</v>
      </c>
      <c r="J8" s="585">
        <f t="shared" si="11"/>
        <v>0.27200000000000002</v>
      </c>
      <c r="K8" s="582">
        <v>2225</v>
      </c>
      <c r="L8" s="583">
        <v>2104</v>
      </c>
      <c r="M8" s="583">
        <v>1848</v>
      </c>
      <c r="N8" s="583">
        <v>484</v>
      </c>
      <c r="O8" s="583">
        <v>301</v>
      </c>
      <c r="P8" s="584">
        <f t="shared" si="12"/>
        <v>0.23003802281368821</v>
      </c>
      <c r="Q8" s="585">
        <f t="shared" si="13"/>
        <v>0.26190476190476192</v>
      </c>
      <c r="R8" s="582">
        <v>2171</v>
      </c>
      <c r="S8" s="583">
        <v>2017</v>
      </c>
      <c r="T8" s="583">
        <v>1731</v>
      </c>
      <c r="U8" s="583">
        <v>462</v>
      </c>
      <c r="V8" s="583">
        <v>313</v>
      </c>
      <c r="W8" s="584">
        <f t="shared" si="14"/>
        <v>0.22905304908279622</v>
      </c>
      <c r="X8" s="585">
        <f t="shared" si="15"/>
        <v>0.26689774696707108</v>
      </c>
      <c r="Y8" s="582">
        <v>2328</v>
      </c>
      <c r="Z8" s="583">
        <v>2138</v>
      </c>
      <c r="AA8" s="583">
        <v>1586</v>
      </c>
      <c r="AB8" s="583">
        <v>378</v>
      </c>
      <c r="AC8" s="583">
        <v>291</v>
      </c>
      <c r="AD8" s="584">
        <f t="shared" si="0"/>
        <v>0.17680074836295603</v>
      </c>
      <c r="AE8" s="585">
        <f t="shared" si="1"/>
        <v>0.23833543505674654</v>
      </c>
      <c r="AF8" s="582">
        <v>2719</v>
      </c>
      <c r="AG8" s="583">
        <v>2485</v>
      </c>
      <c r="AH8" s="583">
        <v>1827</v>
      </c>
      <c r="AI8" s="583">
        <v>350</v>
      </c>
      <c r="AJ8" s="583">
        <v>315</v>
      </c>
      <c r="AK8" s="584">
        <f t="shared" si="2"/>
        <v>0.14084507042253522</v>
      </c>
      <c r="AL8" s="585">
        <f t="shared" si="3"/>
        <v>0.19157088122605365</v>
      </c>
      <c r="AM8" s="582">
        <v>2690</v>
      </c>
      <c r="AN8" s="583">
        <v>2460</v>
      </c>
      <c r="AO8" s="583">
        <v>2048</v>
      </c>
      <c r="AP8" s="583">
        <v>384</v>
      </c>
      <c r="AQ8" s="583">
        <v>262</v>
      </c>
      <c r="AR8" s="584">
        <f t="shared" si="4"/>
        <v>0.15609756097560976</v>
      </c>
      <c r="AS8" s="585">
        <f t="shared" si="5"/>
        <v>0.1875</v>
      </c>
      <c r="AT8" s="582">
        <v>2573</v>
      </c>
      <c r="AU8" s="583">
        <v>2403</v>
      </c>
      <c r="AV8" s="583">
        <v>1924</v>
      </c>
      <c r="AW8" s="583">
        <v>442</v>
      </c>
      <c r="AX8" s="583">
        <v>318</v>
      </c>
      <c r="AY8" s="584">
        <f t="shared" si="6"/>
        <v>0.18393674573449853</v>
      </c>
      <c r="AZ8" s="585">
        <f t="shared" si="7"/>
        <v>0.22972972972972974</v>
      </c>
      <c r="BA8" s="582">
        <v>2954</v>
      </c>
      <c r="BB8" s="583">
        <v>2723</v>
      </c>
      <c r="BC8" s="583">
        <v>2080</v>
      </c>
      <c r="BD8" s="583">
        <v>437</v>
      </c>
      <c r="BE8" s="583">
        <v>323</v>
      </c>
      <c r="BF8" s="584">
        <f t="shared" si="8"/>
        <v>0.16048475945648183</v>
      </c>
      <c r="BG8" s="585">
        <f t="shared" si="9"/>
        <v>0.21009615384615385</v>
      </c>
    </row>
    <row r="9" spans="1:59" s="2" customFormat="1" x14ac:dyDescent="0.25">
      <c r="A9" s="579" t="s">
        <v>597</v>
      </c>
      <c r="B9" s="580" t="s">
        <v>154</v>
      </c>
      <c r="C9" s="581" t="s">
        <v>155</v>
      </c>
      <c r="D9" s="582">
        <v>1528</v>
      </c>
      <c r="E9" s="583">
        <v>1475</v>
      </c>
      <c r="F9" s="583">
        <v>1050</v>
      </c>
      <c r="G9" s="583">
        <v>220</v>
      </c>
      <c r="H9" s="583">
        <v>190</v>
      </c>
      <c r="I9" s="584">
        <f t="shared" si="10"/>
        <v>0.14915254237288136</v>
      </c>
      <c r="J9" s="585">
        <f t="shared" si="11"/>
        <v>0.20952380952380953</v>
      </c>
      <c r="K9" s="582">
        <v>1995</v>
      </c>
      <c r="L9" s="583">
        <v>1893</v>
      </c>
      <c r="M9" s="583">
        <v>1634</v>
      </c>
      <c r="N9" s="583">
        <v>261</v>
      </c>
      <c r="O9" s="583">
        <v>192</v>
      </c>
      <c r="P9" s="584">
        <f t="shared" si="12"/>
        <v>0.13787638668779714</v>
      </c>
      <c r="Q9" s="585">
        <f t="shared" si="13"/>
        <v>0.15973072215422277</v>
      </c>
      <c r="R9" s="582">
        <v>1688</v>
      </c>
      <c r="S9" s="583">
        <v>1607</v>
      </c>
      <c r="T9" s="583">
        <v>1399</v>
      </c>
      <c r="U9" s="583">
        <v>235</v>
      </c>
      <c r="V9" s="583">
        <v>190</v>
      </c>
      <c r="W9" s="584">
        <f t="shared" si="14"/>
        <v>0.1462352209085252</v>
      </c>
      <c r="X9" s="585">
        <f t="shared" si="15"/>
        <v>0.16797712651894209</v>
      </c>
      <c r="Y9" s="582">
        <v>1701</v>
      </c>
      <c r="Z9" s="583">
        <v>1648</v>
      </c>
      <c r="AA9" s="583">
        <v>1278</v>
      </c>
      <c r="AB9" s="583">
        <v>243</v>
      </c>
      <c r="AC9" s="583">
        <v>207</v>
      </c>
      <c r="AD9" s="584">
        <f t="shared" si="0"/>
        <v>0.1474514563106796</v>
      </c>
      <c r="AE9" s="585">
        <f t="shared" si="1"/>
        <v>0.19014084507042253</v>
      </c>
      <c r="AF9" s="582">
        <v>1860</v>
      </c>
      <c r="AG9" s="583">
        <v>1804</v>
      </c>
      <c r="AH9" s="583">
        <v>1376</v>
      </c>
      <c r="AI9" s="583">
        <v>211</v>
      </c>
      <c r="AJ9" s="583">
        <v>188</v>
      </c>
      <c r="AK9" s="584">
        <f t="shared" si="2"/>
        <v>0.11696230598669623</v>
      </c>
      <c r="AL9" s="585">
        <f t="shared" si="3"/>
        <v>0.15334302325581395</v>
      </c>
      <c r="AM9" s="582">
        <v>1715</v>
      </c>
      <c r="AN9" s="583">
        <v>1647</v>
      </c>
      <c r="AO9" s="583">
        <v>1162</v>
      </c>
      <c r="AP9" s="583">
        <v>213</v>
      </c>
      <c r="AQ9" s="583">
        <v>191</v>
      </c>
      <c r="AR9" s="584">
        <f t="shared" si="4"/>
        <v>0.12932604735883424</v>
      </c>
      <c r="AS9" s="585">
        <f t="shared" si="5"/>
        <v>0.18330464716006883</v>
      </c>
      <c r="AT9" s="582">
        <v>1915</v>
      </c>
      <c r="AU9" s="583">
        <v>1842</v>
      </c>
      <c r="AV9" s="583">
        <v>1471</v>
      </c>
      <c r="AW9" s="583">
        <v>256</v>
      </c>
      <c r="AX9" s="583">
        <v>208</v>
      </c>
      <c r="AY9" s="584">
        <f t="shared" si="6"/>
        <v>0.13897937024972856</v>
      </c>
      <c r="AZ9" s="585">
        <f t="shared" si="7"/>
        <v>0.17403127124405166</v>
      </c>
      <c r="BA9" s="582">
        <v>1989</v>
      </c>
      <c r="BB9" s="583">
        <v>1906</v>
      </c>
      <c r="BC9" s="583">
        <v>1521</v>
      </c>
      <c r="BD9" s="583">
        <v>257</v>
      </c>
      <c r="BE9" s="583">
        <v>212</v>
      </c>
      <c r="BF9" s="584">
        <f t="shared" si="8"/>
        <v>0.1348373557187828</v>
      </c>
      <c r="BG9" s="585">
        <f t="shared" si="9"/>
        <v>0.16896778435239973</v>
      </c>
    </row>
    <row r="10" spans="1:59" s="2" customFormat="1" x14ac:dyDescent="0.25">
      <c r="A10" s="579" t="s">
        <v>597</v>
      </c>
      <c r="B10" s="580" t="s">
        <v>156</v>
      </c>
      <c r="C10" s="581" t="s">
        <v>157</v>
      </c>
      <c r="D10" s="582">
        <v>1720</v>
      </c>
      <c r="E10" s="583">
        <v>1402</v>
      </c>
      <c r="F10" s="583">
        <v>1105</v>
      </c>
      <c r="G10" s="583">
        <v>439</v>
      </c>
      <c r="H10" s="583">
        <v>278</v>
      </c>
      <c r="I10" s="584">
        <f t="shared" si="10"/>
        <v>0.31312410841654781</v>
      </c>
      <c r="J10" s="585">
        <f t="shared" si="11"/>
        <v>0.39728506787330314</v>
      </c>
      <c r="K10" s="582">
        <v>1714</v>
      </c>
      <c r="L10" s="583">
        <v>1397</v>
      </c>
      <c r="M10" s="583">
        <v>1143</v>
      </c>
      <c r="N10" s="583">
        <v>454</v>
      </c>
      <c r="O10" s="583">
        <v>261</v>
      </c>
      <c r="P10" s="584">
        <f t="shared" si="12"/>
        <v>0.32498210450966358</v>
      </c>
      <c r="Q10" s="585">
        <f t="shared" si="13"/>
        <v>0.39720034995625547</v>
      </c>
      <c r="R10" s="582">
        <v>1820</v>
      </c>
      <c r="S10" s="583">
        <v>1470</v>
      </c>
      <c r="T10" s="583">
        <v>1219</v>
      </c>
      <c r="U10" s="583">
        <v>475</v>
      </c>
      <c r="V10" s="583">
        <v>292</v>
      </c>
      <c r="W10" s="584">
        <f t="shared" si="14"/>
        <v>0.3231292517006803</v>
      </c>
      <c r="X10" s="585">
        <f t="shared" si="15"/>
        <v>0.38966365873666942</v>
      </c>
      <c r="Y10" s="582">
        <v>1791</v>
      </c>
      <c r="Z10" s="583">
        <v>1453</v>
      </c>
      <c r="AA10" s="583">
        <v>1270</v>
      </c>
      <c r="AB10" s="583">
        <v>409</v>
      </c>
      <c r="AC10" s="583">
        <v>230</v>
      </c>
      <c r="AD10" s="584">
        <f t="shared" si="0"/>
        <v>0.28148657949070888</v>
      </c>
      <c r="AE10" s="585">
        <f t="shared" si="1"/>
        <v>0.32204724409448821</v>
      </c>
      <c r="AF10" s="582">
        <v>1710</v>
      </c>
      <c r="AG10" s="583">
        <v>1399</v>
      </c>
      <c r="AH10" s="583">
        <v>1210</v>
      </c>
      <c r="AI10" s="583">
        <v>415</v>
      </c>
      <c r="AJ10" s="583">
        <v>265</v>
      </c>
      <c r="AK10" s="584">
        <f t="shared" si="2"/>
        <v>0.29664045746962114</v>
      </c>
      <c r="AL10" s="585">
        <f t="shared" si="3"/>
        <v>0.34297520661157027</v>
      </c>
      <c r="AM10" s="582">
        <v>1921</v>
      </c>
      <c r="AN10" s="583">
        <v>1561</v>
      </c>
      <c r="AO10" s="583">
        <v>1253</v>
      </c>
      <c r="AP10" s="583">
        <v>423</v>
      </c>
      <c r="AQ10" s="583">
        <v>275</v>
      </c>
      <c r="AR10" s="584">
        <f t="shared" si="4"/>
        <v>0.27098014093529788</v>
      </c>
      <c r="AS10" s="585">
        <f t="shared" si="5"/>
        <v>0.33758978451715882</v>
      </c>
      <c r="AT10" s="582">
        <v>2036</v>
      </c>
      <c r="AU10" s="583">
        <v>1657</v>
      </c>
      <c r="AV10" s="583">
        <v>1296</v>
      </c>
      <c r="AW10" s="583">
        <v>423</v>
      </c>
      <c r="AX10" s="583">
        <v>278</v>
      </c>
      <c r="AY10" s="584">
        <f t="shared" si="6"/>
        <v>0.25528062764031384</v>
      </c>
      <c r="AZ10" s="585">
        <f t="shared" si="7"/>
        <v>0.3263888888888889</v>
      </c>
      <c r="BA10" s="582">
        <v>2067</v>
      </c>
      <c r="BB10" s="583">
        <v>1696</v>
      </c>
      <c r="BC10" s="583">
        <v>1433</v>
      </c>
      <c r="BD10" s="583">
        <v>456</v>
      </c>
      <c r="BE10" s="583">
        <v>227</v>
      </c>
      <c r="BF10" s="584">
        <f t="shared" si="8"/>
        <v>0.26886792452830188</v>
      </c>
      <c r="BG10" s="585">
        <f t="shared" si="9"/>
        <v>0.31821353803210051</v>
      </c>
    </row>
    <row r="11" spans="1:59" s="2" customFormat="1" x14ac:dyDescent="0.25">
      <c r="A11" s="579" t="s">
        <v>597</v>
      </c>
      <c r="B11" s="580" t="s">
        <v>158</v>
      </c>
      <c r="C11" s="581" t="s">
        <v>159</v>
      </c>
      <c r="D11" s="582">
        <v>1933</v>
      </c>
      <c r="E11" s="583">
        <v>1612</v>
      </c>
      <c r="F11" s="583">
        <v>1389</v>
      </c>
      <c r="G11" s="583">
        <v>437</v>
      </c>
      <c r="H11" s="583">
        <v>256</v>
      </c>
      <c r="I11" s="584">
        <f t="shared" si="10"/>
        <v>0.27109181141439204</v>
      </c>
      <c r="J11" s="585">
        <f t="shared" si="11"/>
        <v>0.31461483081353492</v>
      </c>
      <c r="K11" s="582">
        <v>1773</v>
      </c>
      <c r="L11" s="583">
        <v>1513</v>
      </c>
      <c r="M11" s="583">
        <v>1188</v>
      </c>
      <c r="N11" s="583">
        <v>425</v>
      </c>
      <c r="O11" s="583">
        <v>292</v>
      </c>
      <c r="P11" s="584">
        <f t="shared" si="12"/>
        <v>0.2808988764044944</v>
      </c>
      <c r="Q11" s="585">
        <f t="shared" si="13"/>
        <v>0.35774410774410775</v>
      </c>
      <c r="R11" s="582">
        <v>1933</v>
      </c>
      <c r="S11" s="583">
        <v>1606</v>
      </c>
      <c r="T11" s="583">
        <v>1305</v>
      </c>
      <c r="U11" s="583">
        <v>409</v>
      </c>
      <c r="V11" s="583">
        <v>255</v>
      </c>
      <c r="W11" s="584">
        <f t="shared" si="14"/>
        <v>0.25466998754669989</v>
      </c>
      <c r="X11" s="585">
        <f t="shared" si="15"/>
        <v>0.31340996168582375</v>
      </c>
      <c r="Y11" s="582">
        <v>2132</v>
      </c>
      <c r="Z11" s="583">
        <v>1781</v>
      </c>
      <c r="AA11" s="583">
        <v>1252</v>
      </c>
      <c r="AB11" s="583">
        <v>381</v>
      </c>
      <c r="AC11" s="583">
        <v>282</v>
      </c>
      <c r="AD11" s="584">
        <f t="shared" si="0"/>
        <v>0.21392476137001684</v>
      </c>
      <c r="AE11" s="585">
        <f t="shared" si="1"/>
        <v>0.30431309904153353</v>
      </c>
      <c r="AF11" s="582">
        <v>1739</v>
      </c>
      <c r="AG11" s="583">
        <v>1453</v>
      </c>
      <c r="AH11" s="583">
        <v>1280</v>
      </c>
      <c r="AI11" s="583">
        <v>386</v>
      </c>
      <c r="AJ11" s="583">
        <v>237</v>
      </c>
      <c r="AK11" s="584">
        <f t="shared" si="2"/>
        <v>0.26565726083964214</v>
      </c>
      <c r="AL11" s="585">
        <f t="shared" si="3"/>
        <v>0.30156250000000001</v>
      </c>
      <c r="AM11" s="582">
        <v>1812</v>
      </c>
      <c r="AN11" s="583">
        <v>1534</v>
      </c>
      <c r="AO11" s="583">
        <v>1258</v>
      </c>
      <c r="AP11" s="583">
        <v>373</v>
      </c>
      <c r="AQ11" s="583">
        <v>237</v>
      </c>
      <c r="AR11" s="584">
        <f t="shared" si="4"/>
        <v>0.24315514993481094</v>
      </c>
      <c r="AS11" s="585">
        <f t="shared" si="5"/>
        <v>0.29650238473767887</v>
      </c>
      <c r="AT11" s="582">
        <v>1933</v>
      </c>
      <c r="AU11" s="583">
        <v>1639</v>
      </c>
      <c r="AV11" s="583">
        <v>1164</v>
      </c>
      <c r="AW11" s="583">
        <v>327</v>
      </c>
      <c r="AX11" s="583">
        <v>202</v>
      </c>
      <c r="AY11" s="584">
        <f t="shared" si="6"/>
        <v>0.19951189749847467</v>
      </c>
      <c r="AZ11" s="585">
        <f t="shared" si="7"/>
        <v>0.28092783505154639</v>
      </c>
      <c r="BA11" s="582">
        <v>2048</v>
      </c>
      <c r="BB11" s="583">
        <v>1742</v>
      </c>
      <c r="BC11" s="583">
        <v>1322</v>
      </c>
      <c r="BD11" s="583">
        <v>371</v>
      </c>
      <c r="BE11" s="583">
        <v>224</v>
      </c>
      <c r="BF11" s="584">
        <f t="shared" si="8"/>
        <v>0.21297359357060849</v>
      </c>
      <c r="BG11" s="585">
        <f t="shared" si="9"/>
        <v>0.2806354009077156</v>
      </c>
    </row>
    <row r="12" spans="1:59" s="2" customFormat="1" x14ac:dyDescent="0.25">
      <c r="A12" s="579" t="s">
        <v>597</v>
      </c>
      <c r="B12" s="580" t="s">
        <v>160</v>
      </c>
      <c r="C12" s="581" t="s">
        <v>161</v>
      </c>
      <c r="D12" s="582">
        <v>1017</v>
      </c>
      <c r="E12" s="583">
        <v>947</v>
      </c>
      <c r="F12" s="583">
        <v>825</v>
      </c>
      <c r="G12" s="583">
        <v>494</v>
      </c>
      <c r="H12" s="583">
        <v>320</v>
      </c>
      <c r="I12" s="584">
        <f t="shared" si="10"/>
        <v>0.52164730728616682</v>
      </c>
      <c r="J12" s="585">
        <f t="shared" si="11"/>
        <v>0.59878787878787876</v>
      </c>
      <c r="K12" s="582">
        <v>1057</v>
      </c>
      <c r="L12" s="583">
        <v>987</v>
      </c>
      <c r="M12" s="583">
        <v>878</v>
      </c>
      <c r="N12" s="583">
        <v>526</v>
      </c>
      <c r="O12" s="583">
        <v>352</v>
      </c>
      <c r="P12" s="584">
        <f t="shared" si="12"/>
        <v>0.53292806484295852</v>
      </c>
      <c r="Q12" s="585">
        <f t="shared" si="13"/>
        <v>0.59908883826879267</v>
      </c>
      <c r="R12" s="582">
        <v>883</v>
      </c>
      <c r="S12" s="583">
        <v>816</v>
      </c>
      <c r="T12" s="583">
        <v>735</v>
      </c>
      <c r="U12" s="583">
        <v>534</v>
      </c>
      <c r="V12" s="583">
        <v>391</v>
      </c>
      <c r="W12" s="584">
        <f t="shared" si="14"/>
        <v>0.65441176470588236</v>
      </c>
      <c r="X12" s="585">
        <f t="shared" si="15"/>
        <v>0.72653061224489801</v>
      </c>
      <c r="Y12" s="582">
        <v>1236</v>
      </c>
      <c r="Z12" s="583">
        <v>1155</v>
      </c>
      <c r="AA12" s="583">
        <v>997</v>
      </c>
      <c r="AB12" s="583">
        <v>382</v>
      </c>
      <c r="AC12" s="583">
        <v>315</v>
      </c>
      <c r="AD12" s="584">
        <f t="shared" si="0"/>
        <v>0.33073593073593072</v>
      </c>
      <c r="AE12" s="585">
        <f t="shared" si="1"/>
        <v>0.38314944834503512</v>
      </c>
      <c r="AF12" s="582">
        <v>1236</v>
      </c>
      <c r="AG12" s="583">
        <v>1107</v>
      </c>
      <c r="AH12" s="583">
        <v>954</v>
      </c>
      <c r="AI12" s="583">
        <v>485</v>
      </c>
      <c r="AJ12" s="583">
        <v>312</v>
      </c>
      <c r="AK12" s="584">
        <f t="shared" si="2"/>
        <v>0.43812104787714545</v>
      </c>
      <c r="AL12" s="585">
        <f t="shared" si="3"/>
        <v>0.50838574423480087</v>
      </c>
      <c r="AM12" s="582">
        <v>1111</v>
      </c>
      <c r="AN12" s="583">
        <v>1006</v>
      </c>
      <c r="AO12" s="583">
        <v>845</v>
      </c>
      <c r="AP12" s="583">
        <v>400</v>
      </c>
      <c r="AQ12" s="583">
        <v>307</v>
      </c>
      <c r="AR12" s="584">
        <f t="shared" si="4"/>
        <v>0.39761431411530818</v>
      </c>
      <c r="AS12" s="585">
        <f t="shared" si="5"/>
        <v>0.47337278106508873</v>
      </c>
      <c r="AT12" s="582">
        <v>1125</v>
      </c>
      <c r="AU12" s="583">
        <v>1048</v>
      </c>
      <c r="AV12" s="583">
        <v>800</v>
      </c>
      <c r="AW12" s="583">
        <v>470</v>
      </c>
      <c r="AX12" s="583">
        <v>373</v>
      </c>
      <c r="AY12" s="584">
        <f t="shared" si="6"/>
        <v>0.44847328244274809</v>
      </c>
      <c r="AZ12" s="585">
        <f t="shared" si="7"/>
        <v>0.58750000000000002</v>
      </c>
      <c r="BA12" s="582">
        <v>1003</v>
      </c>
      <c r="BB12" s="583">
        <v>925</v>
      </c>
      <c r="BC12" s="583">
        <v>753</v>
      </c>
      <c r="BD12" s="583">
        <v>505</v>
      </c>
      <c r="BE12" s="583">
        <v>365</v>
      </c>
      <c r="BF12" s="584">
        <f t="shared" si="8"/>
        <v>0.54594594594594592</v>
      </c>
      <c r="BG12" s="585">
        <f t="shared" si="9"/>
        <v>0.67065073041168655</v>
      </c>
    </row>
    <row r="13" spans="1:59" s="2" customFormat="1" x14ac:dyDescent="0.25">
      <c r="A13" s="579" t="s">
        <v>597</v>
      </c>
      <c r="B13" s="580" t="s">
        <v>162</v>
      </c>
      <c r="C13" s="581" t="s">
        <v>163</v>
      </c>
      <c r="D13" s="582">
        <v>8451</v>
      </c>
      <c r="E13" s="583">
        <v>5853</v>
      </c>
      <c r="F13" s="583">
        <v>4784</v>
      </c>
      <c r="G13" s="583">
        <v>1669</v>
      </c>
      <c r="H13" s="583">
        <v>1386</v>
      </c>
      <c r="I13" s="584">
        <f t="shared" si="10"/>
        <v>0.28515291303604989</v>
      </c>
      <c r="J13" s="585">
        <f t="shared" si="11"/>
        <v>0.34887123745819398</v>
      </c>
      <c r="K13" s="582">
        <v>8233</v>
      </c>
      <c r="L13" s="583">
        <v>5804</v>
      </c>
      <c r="M13" s="583">
        <v>4865</v>
      </c>
      <c r="N13" s="583">
        <v>1676</v>
      </c>
      <c r="O13" s="583">
        <v>1395</v>
      </c>
      <c r="P13" s="584">
        <f t="shared" si="12"/>
        <v>0.28876636802205374</v>
      </c>
      <c r="Q13" s="585">
        <f t="shared" si="13"/>
        <v>0.34450154162384378</v>
      </c>
      <c r="R13" s="582">
        <v>7893</v>
      </c>
      <c r="S13" s="583">
        <v>5537</v>
      </c>
      <c r="T13" s="583">
        <v>4556</v>
      </c>
      <c r="U13" s="583">
        <v>1368</v>
      </c>
      <c r="V13" s="583">
        <v>1133</v>
      </c>
      <c r="W13" s="584">
        <f t="shared" si="14"/>
        <v>0.24706519776052013</v>
      </c>
      <c r="X13" s="585">
        <f t="shared" si="15"/>
        <v>0.30026338893766463</v>
      </c>
      <c r="Y13" s="582">
        <v>7734</v>
      </c>
      <c r="Z13" s="583">
        <v>5526</v>
      </c>
      <c r="AA13" s="583">
        <v>4417</v>
      </c>
      <c r="AB13" s="583">
        <v>1291</v>
      </c>
      <c r="AC13" s="583">
        <v>1080</v>
      </c>
      <c r="AD13" s="584">
        <f t="shared" si="0"/>
        <v>0.23362287368802026</v>
      </c>
      <c r="AE13" s="585">
        <f t="shared" si="1"/>
        <v>0.29227982793751417</v>
      </c>
      <c r="AF13" s="582">
        <v>7065</v>
      </c>
      <c r="AG13" s="583">
        <v>5010</v>
      </c>
      <c r="AH13" s="583">
        <v>3968</v>
      </c>
      <c r="AI13" s="583">
        <v>1083</v>
      </c>
      <c r="AJ13" s="583">
        <v>896</v>
      </c>
      <c r="AK13" s="584">
        <f t="shared" si="2"/>
        <v>0.21616766467065868</v>
      </c>
      <c r="AL13" s="585">
        <f t="shared" si="3"/>
        <v>0.2729334677419355</v>
      </c>
      <c r="AM13" s="582">
        <v>6147</v>
      </c>
      <c r="AN13" s="583">
        <v>4309</v>
      </c>
      <c r="AO13" s="583">
        <v>3445</v>
      </c>
      <c r="AP13" s="583">
        <v>1098</v>
      </c>
      <c r="AQ13" s="583">
        <v>918</v>
      </c>
      <c r="AR13" s="584">
        <f t="shared" si="4"/>
        <v>0.25481550243676027</v>
      </c>
      <c r="AS13" s="585">
        <f t="shared" si="5"/>
        <v>0.31872278664731496</v>
      </c>
      <c r="AT13" s="582">
        <v>5964</v>
      </c>
      <c r="AU13" s="583">
        <v>4240</v>
      </c>
      <c r="AV13" s="583">
        <v>3292</v>
      </c>
      <c r="AW13" s="583">
        <v>1150</v>
      </c>
      <c r="AX13" s="583">
        <v>945</v>
      </c>
      <c r="AY13" s="584">
        <f t="shared" si="6"/>
        <v>0.27122641509433965</v>
      </c>
      <c r="AZ13" s="585">
        <f t="shared" si="7"/>
        <v>0.34933171324422846</v>
      </c>
      <c r="BA13" s="582">
        <v>6083</v>
      </c>
      <c r="BB13" s="583">
        <v>4084</v>
      </c>
      <c r="BC13" s="583">
        <v>3144</v>
      </c>
      <c r="BD13" s="583">
        <v>1139</v>
      </c>
      <c r="BE13" s="583">
        <v>900</v>
      </c>
      <c r="BF13" s="584">
        <f t="shared" si="8"/>
        <v>0.27889324191968656</v>
      </c>
      <c r="BG13" s="585">
        <f t="shared" si="9"/>
        <v>0.36227735368956743</v>
      </c>
    </row>
    <row r="14" spans="1:59" s="2" customFormat="1" x14ac:dyDescent="0.25">
      <c r="A14" s="579" t="s">
        <v>597</v>
      </c>
      <c r="B14" s="580" t="s">
        <v>164</v>
      </c>
      <c r="C14" s="581" t="s">
        <v>165</v>
      </c>
      <c r="D14" s="582">
        <v>4399</v>
      </c>
      <c r="E14" s="583">
        <v>4399</v>
      </c>
      <c r="F14" s="583">
        <v>4141</v>
      </c>
      <c r="G14" s="583">
        <v>836</v>
      </c>
      <c r="H14" s="583">
        <v>703</v>
      </c>
      <c r="I14" s="584">
        <f t="shared" si="10"/>
        <v>0.19004319163446237</v>
      </c>
      <c r="J14" s="585">
        <f t="shared" si="11"/>
        <v>0.2018836029944458</v>
      </c>
      <c r="K14" s="582">
        <v>4095</v>
      </c>
      <c r="L14" s="583">
        <v>4095</v>
      </c>
      <c r="M14" s="583">
        <v>3888</v>
      </c>
      <c r="N14" s="583">
        <v>869</v>
      </c>
      <c r="O14" s="583">
        <v>763</v>
      </c>
      <c r="P14" s="584">
        <f t="shared" si="12"/>
        <v>0.21221001221001221</v>
      </c>
      <c r="Q14" s="585">
        <f t="shared" si="13"/>
        <v>0.2235082304526749</v>
      </c>
      <c r="R14" s="582">
        <v>3549</v>
      </c>
      <c r="S14" s="583">
        <v>3549</v>
      </c>
      <c r="T14" s="583">
        <v>3356</v>
      </c>
      <c r="U14" s="583">
        <v>834</v>
      </c>
      <c r="V14" s="583">
        <v>726</v>
      </c>
      <c r="W14" s="584">
        <f t="shared" si="14"/>
        <v>0.23499577345731193</v>
      </c>
      <c r="X14" s="585">
        <f t="shared" si="15"/>
        <v>0.24851013110846246</v>
      </c>
      <c r="Y14" s="582">
        <v>3422</v>
      </c>
      <c r="Z14" s="583">
        <v>3422</v>
      </c>
      <c r="AA14" s="583">
        <v>3422</v>
      </c>
      <c r="AB14" s="583">
        <v>814</v>
      </c>
      <c r="AC14" s="583">
        <v>703</v>
      </c>
      <c r="AD14" s="584">
        <f t="shared" si="0"/>
        <v>0.23787258912916423</v>
      </c>
      <c r="AE14" s="585">
        <f t="shared" si="1"/>
        <v>0.23787258912916423</v>
      </c>
      <c r="AF14" s="582">
        <v>3240</v>
      </c>
      <c r="AG14" s="583">
        <v>3240</v>
      </c>
      <c r="AH14" s="583">
        <v>3240</v>
      </c>
      <c r="AI14" s="583">
        <v>801</v>
      </c>
      <c r="AJ14" s="583">
        <v>702</v>
      </c>
      <c r="AK14" s="584">
        <f t="shared" si="2"/>
        <v>0.24722222222222223</v>
      </c>
      <c r="AL14" s="585">
        <f t="shared" si="3"/>
        <v>0.24722222222222223</v>
      </c>
      <c r="AM14" s="582">
        <v>3068</v>
      </c>
      <c r="AN14" s="583">
        <v>3068</v>
      </c>
      <c r="AO14" s="583">
        <v>3067</v>
      </c>
      <c r="AP14" s="583">
        <v>683</v>
      </c>
      <c r="AQ14" s="583">
        <v>609</v>
      </c>
      <c r="AR14" s="584">
        <f t="shared" si="4"/>
        <v>0.22262059973924381</v>
      </c>
      <c r="AS14" s="585">
        <f t="shared" si="5"/>
        <v>0.22269318552331269</v>
      </c>
      <c r="AT14" s="582">
        <v>3000</v>
      </c>
      <c r="AU14" s="583">
        <v>3000</v>
      </c>
      <c r="AV14" s="583">
        <v>3000</v>
      </c>
      <c r="AW14" s="583">
        <v>636</v>
      </c>
      <c r="AX14" s="583">
        <v>590</v>
      </c>
      <c r="AY14" s="584">
        <f t="shared" si="6"/>
        <v>0.21199999999999999</v>
      </c>
      <c r="AZ14" s="585">
        <f t="shared" si="7"/>
        <v>0.21199999999999999</v>
      </c>
      <c r="BA14" s="582">
        <v>2823</v>
      </c>
      <c r="BB14" s="583">
        <v>2823</v>
      </c>
      <c r="BC14" s="583">
        <v>2823</v>
      </c>
      <c r="BD14" s="583">
        <v>636</v>
      </c>
      <c r="BE14" s="583">
        <v>570</v>
      </c>
      <c r="BF14" s="584">
        <f t="shared" si="8"/>
        <v>0.22529224229543041</v>
      </c>
      <c r="BG14" s="585">
        <f t="shared" si="9"/>
        <v>0.22529224229543041</v>
      </c>
    </row>
    <row r="15" spans="1:59" s="2" customFormat="1" x14ac:dyDescent="0.25">
      <c r="A15" s="579" t="s">
        <v>597</v>
      </c>
      <c r="B15" s="580" t="s">
        <v>166</v>
      </c>
      <c r="C15" s="581" t="s">
        <v>167</v>
      </c>
      <c r="D15" s="582">
        <v>6999</v>
      </c>
      <c r="E15" s="583">
        <v>5016</v>
      </c>
      <c r="F15" s="583">
        <v>4657</v>
      </c>
      <c r="G15" s="583">
        <v>1103</v>
      </c>
      <c r="H15" s="583">
        <v>757</v>
      </c>
      <c r="I15" s="584">
        <f t="shared" si="10"/>
        <v>0.21989633173843701</v>
      </c>
      <c r="J15" s="585">
        <f t="shared" si="11"/>
        <v>0.23684775606613701</v>
      </c>
      <c r="K15" s="582">
        <v>6193</v>
      </c>
      <c r="L15" s="583">
        <v>4621</v>
      </c>
      <c r="M15" s="583">
        <v>4255</v>
      </c>
      <c r="N15" s="583">
        <v>1107</v>
      </c>
      <c r="O15" s="583">
        <v>758</v>
      </c>
      <c r="P15" s="584">
        <f t="shared" si="12"/>
        <v>0.23955853711317895</v>
      </c>
      <c r="Q15" s="585">
        <f t="shared" si="13"/>
        <v>0.26016451233842536</v>
      </c>
      <c r="R15" s="582">
        <v>4695</v>
      </c>
      <c r="S15" s="583">
        <v>3649</v>
      </c>
      <c r="T15" s="583">
        <v>3007</v>
      </c>
      <c r="U15" s="583">
        <v>1037</v>
      </c>
      <c r="V15" s="583">
        <v>754</v>
      </c>
      <c r="W15" s="584">
        <f t="shared" si="14"/>
        <v>0.28418744861605921</v>
      </c>
      <c r="X15" s="585">
        <f t="shared" si="15"/>
        <v>0.34486198869304957</v>
      </c>
      <c r="Y15" s="582">
        <v>4699</v>
      </c>
      <c r="Z15" s="583">
        <v>3584</v>
      </c>
      <c r="AA15" s="583">
        <v>2946</v>
      </c>
      <c r="AB15" s="583">
        <v>1010</v>
      </c>
      <c r="AC15" s="583">
        <v>739</v>
      </c>
      <c r="AD15" s="584">
        <f t="shared" si="0"/>
        <v>0.2818080357142857</v>
      </c>
      <c r="AE15" s="585">
        <f t="shared" si="1"/>
        <v>0.34283774609640189</v>
      </c>
      <c r="AF15" s="582">
        <v>4813</v>
      </c>
      <c r="AG15" s="583">
        <v>3729</v>
      </c>
      <c r="AH15" s="583">
        <v>3237</v>
      </c>
      <c r="AI15" s="583">
        <v>908</v>
      </c>
      <c r="AJ15" s="583">
        <v>662</v>
      </c>
      <c r="AK15" s="584">
        <f t="shared" si="2"/>
        <v>0.24349691606328774</v>
      </c>
      <c r="AL15" s="585">
        <f t="shared" si="3"/>
        <v>0.28050664195242508</v>
      </c>
      <c r="AM15" s="582">
        <v>3868</v>
      </c>
      <c r="AN15" s="583">
        <v>3033</v>
      </c>
      <c r="AO15" s="583">
        <v>2643</v>
      </c>
      <c r="AP15" s="583">
        <v>890</v>
      </c>
      <c r="AQ15" s="583">
        <v>658</v>
      </c>
      <c r="AR15" s="584">
        <f t="shared" si="4"/>
        <v>0.29343883943290472</v>
      </c>
      <c r="AS15" s="585">
        <f t="shared" si="5"/>
        <v>0.3367385546727204</v>
      </c>
      <c r="AT15" s="582">
        <v>3890</v>
      </c>
      <c r="AU15" s="583">
        <v>3017</v>
      </c>
      <c r="AV15" s="583">
        <v>2711</v>
      </c>
      <c r="AW15" s="583">
        <v>1021</v>
      </c>
      <c r="AX15" s="583">
        <v>765</v>
      </c>
      <c r="AY15" s="584">
        <f t="shared" si="6"/>
        <v>0.33841564468014584</v>
      </c>
      <c r="AZ15" s="585">
        <f t="shared" si="7"/>
        <v>0.37661379564736258</v>
      </c>
      <c r="BA15" s="582">
        <v>3843</v>
      </c>
      <c r="BB15" s="583">
        <v>2928</v>
      </c>
      <c r="BC15" s="583">
        <v>2619</v>
      </c>
      <c r="BD15" s="583">
        <v>1146</v>
      </c>
      <c r="BE15" s="583">
        <v>835</v>
      </c>
      <c r="BF15" s="584">
        <f t="shared" si="8"/>
        <v>0.39139344262295084</v>
      </c>
      <c r="BG15" s="585">
        <f t="shared" si="9"/>
        <v>0.43757159221076747</v>
      </c>
    </row>
    <row r="16" spans="1:59" s="2" customFormat="1" x14ac:dyDescent="0.25">
      <c r="A16" s="579" t="s">
        <v>597</v>
      </c>
      <c r="B16" s="580" t="s">
        <v>168</v>
      </c>
      <c r="C16" s="586" t="s">
        <v>169</v>
      </c>
      <c r="D16" s="587">
        <v>2601</v>
      </c>
      <c r="E16" s="583">
        <v>2601</v>
      </c>
      <c r="F16" s="583">
        <v>2405</v>
      </c>
      <c r="G16" s="583">
        <v>1170</v>
      </c>
      <c r="H16" s="583">
        <v>749</v>
      </c>
      <c r="I16" s="584">
        <f t="shared" si="10"/>
        <v>0.44982698961937717</v>
      </c>
      <c r="J16" s="585">
        <f t="shared" si="11"/>
        <v>0.48648648648648651</v>
      </c>
      <c r="K16" s="587">
        <v>2591</v>
      </c>
      <c r="L16" s="583">
        <v>2591</v>
      </c>
      <c r="M16" s="583">
        <v>2388</v>
      </c>
      <c r="N16" s="583">
        <v>1054</v>
      </c>
      <c r="O16" s="583">
        <v>666</v>
      </c>
      <c r="P16" s="584">
        <f t="shared" si="12"/>
        <v>0.4067927441142416</v>
      </c>
      <c r="Q16" s="585">
        <f t="shared" si="13"/>
        <v>0.44137353433835846</v>
      </c>
      <c r="R16" s="587">
        <v>2439</v>
      </c>
      <c r="S16" s="583">
        <v>2439</v>
      </c>
      <c r="T16" s="583">
        <v>2229</v>
      </c>
      <c r="U16" s="583">
        <v>686</v>
      </c>
      <c r="V16" s="583">
        <v>686</v>
      </c>
      <c r="W16" s="584">
        <f t="shared" si="14"/>
        <v>0.2812628126281263</v>
      </c>
      <c r="X16" s="585">
        <f t="shared" si="15"/>
        <v>0.30776132794975325</v>
      </c>
      <c r="Y16" s="587">
        <v>2276</v>
      </c>
      <c r="Z16" s="583">
        <v>2273</v>
      </c>
      <c r="AA16" s="583">
        <v>2044</v>
      </c>
      <c r="AB16" s="583">
        <v>703</v>
      </c>
      <c r="AC16" s="583">
        <v>703</v>
      </c>
      <c r="AD16" s="584">
        <f t="shared" si="0"/>
        <v>0.30928288605367354</v>
      </c>
      <c r="AE16" s="585">
        <f t="shared" si="1"/>
        <v>0.34393346379647749</v>
      </c>
      <c r="AF16" s="587">
        <v>2094</v>
      </c>
      <c r="AG16" s="583">
        <v>2090</v>
      </c>
      <c r="AH16" s="583">
        <v>1907</v>
      </c>
      <c r="AI16" s="583">
        <v>671</v>
      </c>
      <c r="AJ16" s="583">
        <v>671</v>
      </c>
      <c r="AK16" s="584">
        <f t="shared" si="2"/>
        <v>0.32105263157894737</v>
      </c>
      <c r="AL16" s="585">
        <f t="shared" si="3"/>
        <v>0.35186156266386998</v>
      </c>
      <c r="AM16" s="587">
        <v>1899</v>
      </c>
      <c r="AN16" s="583">
        <v>1895</v>
      </c>
      <c r="AO16" s="583">
        <v>1743</v>
      </c>
      <c r="AP16" s="583">
        <v>695</v>
      </c>
      <c r="AQ16" s="583">
        <v>651</v>
      </c>
      <c r="AR16" s="584">
        <f t="shared" si="4"/>
        <v>0.36675461741424803</v>
      </c>
      <c r="AS16" s="585">
        <f t="shared" si="5"/>
        <v>0.39873780837636258</v>
      </c>
      <c r="AT16" s="587">
        <v>1745</v>
      </c>
      <c r="AU16" s="583">
        <v>1743</v>
      </c>
      <c r="AV16" s="583">
        <v>1539</v>
      </c>
      <c r="AW16" s="583">
        <v>720</v>
      </c>
      <c r="AX16" s="583">
        <v>717</v>
      </c>
      <c r="AY16" s="584">
        <f t="shared" si="6"/>
        <v>0.41308089500860584</v>
      </c>
      <c r="AZ16" s="585">
        <f t="shared" si="7"/>
        <v>0.46783625730994149</v>
      </c>
      <c r="BA16" s="587">
        <v>1526</v>
      </c>
      <c r="BB16" s="583">
        <v>1522</v>
      </c>
      <c r="BC16" s="583">
        <v>1353</v>
      </c>
      <c r="BD16" s="583">
        <v>681</v>
      </c>
      <c r="BE16" s="583">
        <v>678</v>
      </c>
      <c r="BF16" s="584">
        <f t="shared" si="8"/>
        <v>0.44743758212877793</v>
      </c>
      <c r="BG16" s="585">
        <f t="shared" si="9"/>
        <v>0.50332594235033257</v>
      </c>
    </row>
    <row r="17" spans="1:59" s="2" customFormat="1" x14ac:dyDescent="0.25">
      <c r="A17" s="579" t="s">
        <v>597</v>
      </c>
      <c r="B17" s="580" t="s">
        <v>170</v>
      </c>
      <c r="C17" s="581" t="s">
        <v>171</v>
      </c>
      <c r="D17" s="582">
        <v>262</v>
      </c>
      <c r="E17" s="583">
        <v>260</v>
      </c>
      <c r="F17" s="583">
        <v>234</v>
      </c>
      <c r="G17" s="583">
        <v>203</v>
      </c>
      <c r="H17" s="583">
        <v>171</v>
      </c>
      <c r="I17" s="584">
        <f t="shared" si="10"/>
        <v>0.78076923076923077</v>
      </c>
      <c r="J17" s="585">
        <f t="shared" si="11"/>
        <v>0.86752136752136755</v>
      </c>
      <c r="K17" s="582">
        <v>327</v>
      </c>
      <c r="L17" s="583">
        <v>305</v>
      </c>
      <c r="M17" s="583">
        <v>253</v>
      </c>
      <c r="N17" s="583">
        <v>206</v>
      </c>
      <c r="O17" s="583">
        <v>183</v>
      </c>
      <c r="P17" s="584">
        <f t="shared" si="12"/>
        <v>0.67540983606557381</v>
      </c>
      <c r="Q17" s="585">
        <f t="shared" si="13"/>
        <v>0.81422924901185767</v>
      </c>
      <c r="R17" s="582">
        <v>295</v>
      </c>
      <c r="S17" s="583">
        <v>276</v>
      </c>
      <c r="T17" s="583">
        <v>234</v>
      </c>
      <c r="U17" s="583">
        <v>185</v>
      </c>
      <c r="V17" s="583">
        <v>166</v>
      </c>
      <c r="W17" s="584">
        <f t="shared" si="14"/>
        <v>0.67028985507246375</v>
      </c>
      <c r="X17" s="585">
        <f t="shared" si="15"/>
        <v>0.79059829059829057</v>
      </c>
      <c r="Y17" s="582">
        <v>262</v>
      </c>
      <c r="Z17" s="583">
        <v>247</v>
      </c>
      <c r="AA17" s="583">
        <v>201</v>
      </c>
      <c r="AB17" s="583">
        <v>168</v>
      </c>
      <c r="AC17" s="583">
        <v>149</v>
      </c>
      <c r="AD17" s="584">
        <f t="shared" si="0"/>
        <v>0.68016194331983804</v>
      </c>
      <c r="AE17" s="585">
        <f t="shared" si="1"/>
        <v>0.83582089552238803</v>
      </c>
      <c r="AF17" s="582">
        <v>271</v>
      </c>
      <c r="AG17" s="583">
        <v>252</v>
      </c>
      <c r="AH17" s="583">
        <v>210</v>
      </c>
      <c r="AI17" s="583">
        <v>154</v>
      </c>
      <c r="AJ17" s="583">
        <v>141</v>
      </c>
      <c r="AK17" s="584">
        <f t="shared" si="2"/>
        <v>0.61111111111111116</v>
      </c>
      <c r="AL17" s="585">
        <f t="shared" si="3"/>
        <v>0.73333333333333328</v>
      </c>
      <c r="AM17" s="582">
        <v>246</v>
      </c>
      <c r="AN17" s="583">
        <v>231</v>
      </c>
      <c r="AO17" s="583">
        <v>167</v>
      </c>
      <c r="AP17" s="583">
        <v>141</v>
      </c>
      <c r="AQ17" s="583">
        <v>126</v>
      </c>
      <c r="AR17" s="584">
        <f t="shared" si="4"/>
        <v>0.61038961038961037</v>
      </c>
      <c r="AS17" s="585">
        <f t="shared" si="5"/>
        <v>0.84431137724550898</v>
      </c>
      <c r="AT17" s="582">
        <v>254</v>
      </c>
      <c r="AU17" s="583">
        <v>241</v>
      </c>
      <c r="AV17" s="583">
        <v>196</v>
      </c>
      <c r="AW17" s="583">
        <v>144</v>
      </c>
      <c r="AX17" s="583">
        <v>124</v>
      </c>
      <c r="AY17" s="584">
        <f t="shared" si="6"/>
        <v>0.59751037344398339</v>
      </c>
      <c r="AZ17" s="585">
        <f t="shared" si="7"/>
        <v>0.73469387755102045</v>
      </c>
      <c r="BA17" s="582">
        <v>140</v>
      </c>
      <c r="BB17" s="583">
        <v>130</v>
      </c>
      <c r="BC17" s="583">
        <v>102</v>
      </c>
      <c r="BD17" s="583">
        <v>102</v>
      </c>
      <c r="BE17" s="583">
        <v>90</v>
      </c>
      <c r="BF17" s="584">
        <f t="shared" si="8"/>
        <v>0.7846153846153846</v>
      </c>
      <c r="BG17" s="585">
        <f t="shared" si="9"/>
        <v>1</v>
      </c>
    </row>
    <row r="18" spans="1:59" s="2" customFormat="1" x14ac:dyDescent="0.25">
      <c r="A18" s="579" t="s">
        <v>597</v>
      </c>
      <c r="B18" s="580" t="s">
        <v>172</v>
      </c>
      <c r="C18" s="581" t="s">
        <v>173</v>
      </c>
      <c r="D18" s="582">
        <v>366</v>
      </c>
      <c r="E18" s="583">
        <v>363</v>
      </c>
      <c r="F18" s="583">
        <v>302</v>
      </c>
      <c r="G18" s="583">
        <v>269</v>
      </c>
      <c r="H18" s="583">
        <v>235</v>
      </c>
      <c r="I18" s="584">
        <f t="shared" si="10"/>
        <v>0.74104683195592291</v>
      </c>
      <c r="J18" s="585">
        <f t="shared" si="11"/>
        <v>0.89072847682119205</v>
      </c>
      <c r="K18" s="582">
        <v>342</v>
      </c>
      <c r="L18" s="583">
        <v>332</v>
      </c>
      <c r="M18" s="583">
        <v>296</v>
      </c>
      <c r="N18" s="583">
        <v>272</v>
      </c>
      <c r="O18" s="583">
        <v>216</v>
      </c>
      <c r="P18" s="584">
        <f t="shared" si="12"/>
        <v>0.81927710843373491</v>
      </c>
      <c r="Q18" s="585">
        <f t="shared" si="13"/>
        <v>0.91891891891891897</v>
      </c>
      <c r="R18" s="582">
        <v>342</v>
      </c>
      <c r="S18" s="583">
        <v>338</v>
      </c>
      <c r="T18" s="583">
        <v>296</v>
      </c>
      <c r="U18" s="583">
        <v>234</v>
      </c>
      <c r="V18" s="583">
        <v>200</v>
      </c>
      <c r="W18" s="584">
        <f t="shared" si="14"/>
        <v>0.69230769230769229</v>
      </c>
      <c r="X18" s="585">
        <f t="shared" si="15"/>
        <v>0.79054054054054057</v>
      </c>
      <c r="Y18" s="582">
        <v>261</v>
      </c>
      <c r="Z18" s="583">
        <v>258</v>
      </c>
      <c r="AA18" s="583">
        <v>245</v>
      </c>
      <c r="AB18" s="583">
        <v>228</v>
      </c>
      <c r="AC18" s="583">
        <v>172</v>
      </c>
      <c r="AD18" s="584">
        <f t="shared" si="0"/>
        <v>0.88372093023255816</v>
      </c>
      <c r="AE18" s="585">
        <f t="shared" si="1"/>
        <v>0.93061224489795913</v>
      </c>
      <c r="AF18" s="582">
        <v>281</v>
      </c>
      <c r="AG18" s="583">
        <v>274</v>
      </c>
      <c r="AH18" s="583">
        <v>239</v>
      </c>
      <c r="AI18" s="583">
        <v>182</v>
      </c>
      <c r="AJ18" s="583">
        <v>163</v>
      </c>
      <c r="AK18" s="584">
        <f t="shared" si="2"/>
        <v>0.66423357664233573</v>
      </c>
      <c r="AL18" s="585">
        <f t="shared" si="3"/>
        <v>0.7615062761506276</v>
      </c>
      <c r="AM18" s="582">
        <v>220</v>
      </c>
      <c r="AN18" s="583">
        <v>219</v>
      </c>
      <c r="AO18" s="583">
        <v>185</v>
      </c>
      <c r="AP18" s="583">
        <v>172</v>
      </c>
      <c r="AQ18" s="583">
        <v>159</v>
      </c>
      <c r="AR18" s="584">
        <f t="shared" si="4"/>
        <v>0.78538812785388123</v>
      </c>
      <c r="AS18" s="585">
        <f t="shared" si="5"/>
        <v>0.92972972972972978</v>
      </c>
      <c r="AT18" s="582">
        <v>257</v>
      </c>
      <c r="AU18" s="583">
        <v>257</v>
      </c>
      <c r="AV18" s="583">
        <v>193</v>
      </c>
      <c r="AW18" s="583">
        <v>163</v>
      </c>
      <c r="AX18" s="583">
        <v>144</v>
      </c>
      <c r="AY18" s="584">
        <f t="shared" si="6"/>
        <v>0.63424124513618674</v>
      </c>
      <c r="AZ18" s="585">
        <f t="shared" si="7"/>
        <v>0.84455958549222798</v>
      </c>
      <c r="BA18" s="582">
        <v>179</v>
      </c>
      <c r="BB18" s="583">
        <v>177</v>
      </c>
      <c r="BC18" s="583">
        <v>130</v>
      </c>
      <c r="BD18" s="583">
        <v>113</v>
      </c>
      <c r="BE18" s="583">
        <v>89</v>
      </c>
      <c r="BF18" s="584">
        <f t="shared" si="8"/>
        <v>0.6384180790960452</v>
      </c>
      <c r="BG18" s="585">
        <f t="shared" si="9"/>
        <v>0.86923076923076925</v>
      </c>
    </row>
    <row r="19" spans="1:59" s="2" customFormat="1" x14ac:dyDescent="0.25">
      <c r="A19" s="579" t="s">
        <v>597</v>
      </c>
      <c r="B19" s="580" t="s">
        <v>174</v>
      </c>
      <c r="C19" s="581" t="s">
        <v>175</v>
      </c>
      <c r="D19" s="582">
        <v>479</v>
      </c>
      <c r="E19" s="583">
        <v>398</v>
      </c>
      <c r="F19" s="583">
        <v>355</v>
      </c>
      <c r="G19" s="583">
        <v>339</v>
      </c>
      <c r="H19" s="583">
        <v>262</v>
      </c>
      <c r="I19" s="584">
        <f t="shared" si="10"/>
        <v>0.85175879396984921</v>
      </c>
      <c r="J19" s="585">
        <f t="shared" si="11"/>
        <v>0.95492957746478868</v>
      </c>
      <c r="K19" s="582">
        <v>453</v>
      </c>
      <c r="L19" s="583">
        <v>402</v>
      </c>
      <c r="M19" s="583">
        <v>372</v>
      </c>
      <c r="N19" s="583">
        <v>355</v>
      </c>
      <c r="O19" s="583">
        <v>302</v>
      </c>
      <c r="P19" s="584">
        <f t="shared" si="12"/>
        <v>0.88308457711442789</v>
      </c>
      <c r="Q19" s="585">
        <f t="shared" si="13"/>
        <v>0.95430107526881724</v>
      </c>
      <c r="R19" s="582">
        <v>418</v>
      </c>
      <c r="S19" s="583">
        <v>367</v>
      </c>
      <c r="T19" s="583">
        <v>323</v>
      </c>
      <c r="U19" s="583">
        <v>318</v>
      </c>
      <c r="V19" s="583">
        <v>259</v>
      </c>
      <c r="W19" s="584">
        <f t="shared" si="14"/>
        <v>0.86648501362397823</v>
      </c>
      <c r="X19" s="585">
        <f t="shared" si="15"/>
        <v>0.98452012383900933</v>
      </c>
      <c r="Y19" s="582">
        <v>484</v>
      </c>
      <c r="Z19" s="583">
        <v>436</v>
      </c>
      <c r="AA19" s="583">
        <v>402</v>
      </c>
      <c r="AB19" s="583">
        <v>321</v>
      </c>
      <c r="AC19" s="583">
        <v>251</v>
      </c>
      <c r="AD19" s="584">
        <f t="shared" si="0"/>
        <v>0.73623853211009171</v>
      </c>
      <c r="AE19" s="585">
        <f t="shared" si="1"/>
        <v>0.79850746268656714</v>
      </c>
      <c r="AF19" s="582">
        <v>372</v>
      </c>
      <c r="AG19" s="583">
        <v>342</v>
      </c>
      <c r="AH19" s="583">
        <v>338</v>
      </c>
      <c r="AI19" s="583">
        <v>320</v>
      </c>
      <c r="AJ19" s="583">
        <v>276</v>
      </c>
      <c r="AK19" s="584">
        <f t="shared" si="2"/>
        <v>0.93567251461988299</v>
      </c>
      <c r="AL19" s="585">
        <f t="shared" si="3"/>
        <v>0.94674556213017746</v>
      </c>
      <c r="AM19" s="582">
        <v>319</v>
      </c>
      <c r="AN19" s="583">
        <v>308</v>
      </c>
      <c r="AO19" s="583">
        <v>308</v>
      </c>
      <c r="AP19" s="583">
        <v>277</v>
      </c>
      <c r="AQ19" s="583">
        <v>244</v>
      </c>
      <c r="AR19" s="584">
        <f t="shared" si="4"/>
        <v>0.89935064935064934</v>
      </c>
      <c r="AS19" s="585">
        <f t="shared" si="5"/>
        <v>0.89935064935064934</v>
      </c>
      <c r="AT19" s="582">
        <v>397</v>
      </c>
      <c r="AU19" s="583">
        <v>365</v>
      </c>
      <c r="AV19" s="583">
        <v>348</v>
      </c>
      <c r="AW19" s="583">
        <v>280</v>
      </c>
      <c r="AX19" s="583">
        <v>241</v>
      </c>
      <c r="AY19" s="584">
        <f t="shared" si="6"/>
        <v>0.76712328767123283</v>
      </c>
      <c r="AZ19" s="585">
        <f t="shared" si="7"/>
        <v>0.8045977011494253</v>
      </c>
      <c r="BA19" s="582">
        <v>352</v>
      </c>
      <c r="BB19" s="583">
        <v>329</v>
      </c>
      <c r="BC19" s="583">
        <v>325</v>
      </c>
      <c r="BD19" s="583">
        <v>281</v>
      </c>
      <c r="BE19" s="583">
        <v>232</v>
      </c>
      <c r="BF19" s="584">
        <f t="shared" si="8"/>
        <v>0.85410334346504557</v>
      </c>
      <c r="BG19" s="585">
        <f t="shared" si="9"/>
        <v>0.86461538461538456</v>
      </c>
    </row>
    <row r="20" spans="1:59" s="2" customFormat="1" x14ac:dyDescent="0.25">
      <c r="A20" s="579" t="s">
        <v>597</v>
      </c>
      <c r="B20" s="580" t="s">
        <v>176</v>
      </c>
      <c r="C20" s="581" t="s">
        <v>177</v>
      </c>
      <c r="D20" s="582">
        <v>2714</v>
      </c>
      <c r="E20" s="583">
        <v>1987</v>
      </c>
      <c r="F20" s="583">
        <v>1524</v>
      </c>
      <c r="G20" s="583">
        <v>964</v>
      </c>
      <c r="H20" s="583">
        <v>691</v>
      </c>
      <c r="I20" s="584">
        <f t="shared" si="10"/>
        <v>0.48515349773527933</v>
      </c>
      <c r="J20" s="585">
        <f t="shared" si="11"/>
        <v>0.63254593175853013</v>
      </c>
      <c r="K20" s="582">
        <v>2685</v>
      </c>
      <c r="L20" s="583">
        <v>2028</v>
      </c>
      <c r="M20" s="583">
        <v>1617</v>
      </c>
      <c r="N20" s="583">
        <v>1130</v>
      </c>
      <c r="O20" s="583">
        <v>802</v>
      </c>
      <c r="P20" s="584">
        <f t="shared" si="12"/>
        <v>0.55719921104536485</v>
      </c>
      <c r="Q20" s="585">
        <f t="shared" si="13"/>
        <v>0.69882498453927022</v>
      </c>
      <c r="R20" s="582">
        <v>2952</v>
      </c>
      <c r="S20" s="583">
        <v>2164</v>
      </c>
      <c r="T20" s="583">
        <v>1793</v>
      </c>
      <c r="U20" s="583">
        <v>1168</v>
      </c>
      <c r="V20" s="583">
        <v>784</v>
      </c>
      <c r="W20" s="584">
        <f t="shared" si="14"/>
        <v>0.53974121996303137</v>
      </c>
      <c r="X20" s="585">
        <f t="shared" si="15"/>
        <v>0.65142219743446739</v>
      </c>
      <c r="Y20" s="582">
        <v>2791</v>
      </c>
      <c r="Z20" s="583">
        <v>2092</v>
      </c>
      <c r="AA20" s="583">
        <v>1751</v>
      </c>
      <c r="AB20" s="583">
        <v>1031</v>
      </c>
      <c r="AC20" s="583">
        <v>698</v>
      </c>
      <c r="AD20" s="584">
        <f t="shared" si="0"/>
        <v>0.49282982791586999</v>
      </c>
      <c r="AE20" s="585">
        <f t="shared" si="1"/>
        <v>0.58880639634494569</v>
      </c>
      <c r="AF20" s="582">
        <v>2636</v>
      </c>
      <c r="AG20" s="583">
        <v>1965</v>
      </c>
      <c r="AH20" s="583">
        <v>1643</v>
      </c>
      <c r="AI20" s="583">
        <v>1077</v>
      </c>
      <c r="AJ20" s="583">
        <v>735</v>
      </c>
      <c r="AK20" s="584">
        <f t="shared" si="2"/>
        <v>0.54809160305343507</v>
      </c>
      <c r="AL20" s="585">
        <f t="shared" si="3"/>
        <v>0.6555082166768107</v>
      </c>
      <c r="AM20" s="582">
        <v>2461</v>
      </c>
      <c r="AN20" s="583">
        <v>1836</v>
      </c>
      <c r="AO20" s="583">
        <v>1563</v>
      </c>
      <c r="AP20" s="583">
        <v>1114</v>
      </c>
      <c r="AQ20" s="583">
        <v>760</v>
      </c>
      <c r="AR20" s="584">
        <f t="shared" si="4"/>
        <v>0.60675381263616557</v>
      </c>
      <c r="AS20" s="585">
        <f t="shared" si="5"/>
        <v>0.71273192578374922</v>
      </c>
      <c r="AT20" s="582">
        <v>2461</v>
      </c>
      <c r="AU20" s="583">
        <v>1839</v>
      </c>
      <c r="AV20" s="583">
        <v>1564</v>
      </c>
      <c r="AW20" s="583">
        <v>1092</v>
      </c>
      <c r="AX20" s="583">
        <v>754</v>
      </c>
      <c r="AY20" s="584">
        <f t="shared" si="6"/>
        <v>0.59380097879282223</v>
      </c>
      <c r="AZ20" s="585">
        <f t="shared" si="7"/>
        <v>0.69820971867007675</v>
      </c>
      <c r="BA20" s="582">
        <v>2361</v>
      </c>
      <c r="BB20" s="583">
        <v>1781</v>
      </c>
      <c r="BC20" s="583">
        <v>1415</v>
      </c>
      <c r="BD20" s="583">
        <v>1018</v>
      </c>
      <c r="BE20" s="583">
        <v>702</v>
      </c>
      <c r="BF20" s="584">
        <f t="shared" si="8"/>
        <v>0.57158899494665916</v>
      </c>
      <c r="BG20" s="585">
        <f t="shared" si="9"/>
        <v>0.719434628975265</v>
      </c>
    </row>
    <row r="21" spans="1:59" s="2" customFormat="1" x14ac:dyDescent="0.25">
      <c r="A21" s="579" t="s">
        <v>597</v>
      </c>
      <c r="B21" s="580" t="s">
        <v>178</v>
      </c>
      <c r="C21" s="581" t="s">
        <v>179</v>
      </c>
      <c r="D21" s="582">
        <v>1611</v>
      </c>
      <c r="E21" s="583">
        <v>1575</v>
      </c>
      <c r="F21" s="583">
        <v>1575</v>
      </c>
      <c r="G21" s="583">
        <v>1165</v>
      </c>
      <c r="H21" s="583">
        <v>778</v>
      </c>
      <c r="I21" s="584">
        <f t="shared" si="10"/>
        <v>0.73968253968253972</v>
      </c>
      <c r="J21" s="585">
        <f t="shared" si="11"/>
        <v>0.73968253968253972</v>
      </c>
      <c r="K21" s="582">
        <v>1473</v>
      </c>
      <c r="L21" s="583">
        <v>1415</v>
      </c>
      <c r="M21" s="583">
        <v>1019</v>
      </c>
      <c r="N21" s="583">
        <v>1019</v>
      </c>
      <c r="O21" s="583">
        <v>655</v>
      </c>
      <c r="P21" s="584">
        <f t="shared" si="12"/>
        <v>0.7201413427561838</v>
      </c>
      <c r="Q21" s="585">
        <f t="shared" si="13"/>
        <v>1</v>
      </c>
      <c r="R21" s="582">
        <v>1133</v>
      </c>
      <c r="S21" s="583">
        <v>1027</v>
      </c>
      <c r="T21" s="583">
        <v>938</v>
      </c>
      <c r="U21" s="583">
        <v>639</v>
      </c>
      <c r="V21" s="583">
        <v>506</v>
      </c>
      <c r="W21" s="584">
        <f t="shared" si="14"/>
        <v>0.62220058422590063</v>
      </c>
      <c r="X21" s="585">
        <f t="shared" si="15"/>
        <v>0.68123667377398722</v>
      </c>
      <c r="Y21" s="582">
        <v>987</v>
      </c>
      <c r="Z21" s="583">
        <v>897</v>
      </c>
      <c r="AA21" s="583">
        <v>819</v>
      </c>
      <c r="AB21" s="583">
        <v>552</v>
      </c>
      <c r="AC21" s="583">
        <v>423</v>
      </c>
      <c r="AD21" s="584">
        <f t="shared" si="0"/>
        <v>0.61538461538461542</v>
      </c>
      <c r="AE21" s="585">
        <f t="shared" si="1"/>
        <v>0.67399267399267404</v>
      </c>
      <c r="AF21" s="582">
        <v>1071</v>
      </c>
      <c r="AG21" s="583">
        <v>963</v>
      </c>
      <c r="AH21" s="583">
        <v>856</v>
      </c>
      <c r="AI21" s="583">
        <v>518</v>
      </c>
      <c r="AJ21" s="583">
        <v>418</v>
      </c>
      <c r="AK21" s="584">
        <f t="shared" si="2"/>
        <v>0.53790238836967808</v>
      </c>
      <c r="AL21" s="585">
        <f t="shared" si="3"/>
        <v>0.60514018691588789</v>
      </c>
      <c r="AM21" s="582">
        <v>1118</v>
      </c>
      <c r="AN21" s="583">
        <v>1024</v>
      </c>
      <c r="AO21" s="583">
        <v>953</v>
      </c>
      <c r="AP21" s="583">
        <v>675</v>
      </c>
      <c r="AQ21" s="583">
        <v>525</v>
      </c>
      <c r="AR21" s="584">
        <f t="shared" si="4"/>
        <v>0.6591796875</v>
      </c>
      <c r="AS21" s="585">
        <f t="shared" si="5"/>
        <v>0.70828961175236094</v>
      </c>
      <c r="AT21" s="582">
        <v>1187</v>
      </c>
      <c r="AU21" s="583">
        <v>1076</v>
      </c>
      <c r="AV21" s="583">
        <v>959</v>
      </c>
      <c r="AW21" s="583">
        <v>635</v>
      </c>
      <c r="AX21" s="583">
        <v>510</v>
      </c>
      <c r="AY21" s="584">
        <f t="shared" si="6"/>
        <v>0.5901486988847584</v>
      </c>
      <c r="AZ21" s="585">
        <f t="shared" si="7"/>
        <v>0.66214807090719496</v>
      </c>
      <c r="BA21" s="582">
        <v>943</v>
      </c>
      <c r="BB21" s="583">
        <v>856</v>
      </c>
      <c r="BC21" s="583">
        <v>714</v>
      </c>
      <c r="BD21" s="583">
        <v>470</v>
      </c>
      <c r="BE21" s="583">
        <v>376</v>
      </c>
      <c r="BF21" s="584">
        <f t="shared" si="8"/>
        <v>0.5490654205607477</v>
      </c>
      <c r="BG21" s="585">
        <f t="shared" si="9"/>
        <v>0.65826330532212884</v>
      </c>
    </row>
    <row r="22" spans="1:59" s="2" customFormat="1" x14ac:dyDescent="0.25">
      <c r="A22" s="579" t="s">
        <v>597</v>
      </c>
      <c r="B22" s="580" t="s">
        <v>180</v>
      </c>
      <c r="C22" s="581" t="s">
        <v>181</v>
      </c>
      <c r="D22" s="582">
        <v>4688</v>
      </c>
      <c r="E22" s="583">
        <v>3945</v>
      </c>
      <c r="F22" s="583">
        <v>3370</v>
      </c>
      <c r="G22" s="583">
        <v>1399</v>
      </c>
      <c r="H22" s="583">
        <v>1091</v>
      </c>
      <c r="I22" s="584">
        <f t="shared" si="10"/>
        <v>0.35462610899873259</v>
      </c>
      <c r="J22" s="585">
        <f t="shared" si="11"/>
        <v>0.41513353115727003</v>
      </c>
      <c r="K22" s="582">
        <v>5741</v>
      </c>
      <c r="L22" s="583">
        <v>4656</v>
      </c>
      <c r="M22" s="583">
        <v>4233</v>
      </c>
      <c r="N22" s="583">
        <v>1699</v>
      </c>
      <c r="O22" s="583">
        <v>1391</v>
      </c>
      <c r="P22" s="584">
        <f t="shared" si="12"/>
        <v>0.36490549828178692</v>
      </c>
      <c r="Q22" s="585">
        <f t="shared" si="13"/>
        <v>0.40137018662886842</v>
      </c>
      <c r="R22" s="582">
        <v>6498</v>
      </c>
      <c r="S22" s="583">
        <v>5257</v>
      </c>
      <c r="T22" s="583">
        <v>4698</v>
      </c>
      <c r="U22" s="583">
        <v>1314</v>
      </c>
      <c r="V22" s="583">
        <v>1100</v>
      </c>
      <c r="W22" s="584">
        <f t="shared" si="14"/>
        <v>0.24995244435990108</v>
      </c>
      <c r="X22" s="585">
        <f t="shared" si="15"/>
        <v>0.27969348659003829</v>
      </c>
      <c r="Y22" s="582">
        <v>5839</v>
      </c>
      <c r="Z22" s="583">
        <v>4710</v>
      </c>
      <c r="AA22" s="583">
        <v>4154</v>
      </c>
      <c r="AB22" s="583">
        <v>1274</v>
      </c>
      <c r="AC22" s="583">
        <v>1012</v>
      </c>
      <c r="AD22" s="584">
        <f t="shared" si="0"/>
        <v>0.27048832271762208</v>
      </c>
      <c r="AE22" s="585">
        <f t="shared" si="1"/>
        <v>0.30669234472797302</v>
      </c>
      <c r="AF22" s="582">
        <v>5978</v>
      </c>
      <c r="AG22" s="583">
        <v>4840</v>
      </c>
      <c r="AH22" s="583">
        <v>3987</v>
      </c>
      <c r="AI22" s="583">
        <v>1324</v>
      </c>
      <c r="AJ22" s="583">
        <v>1099</v>
      </c>
      <c r="AK22" s="584">
        <f t="shared" si="2"/>
        <v>0.27355371900826447</v>
      </c>
      <c r="AL22" s="585">
        <f t="shared" si="3"/>
        <v>0.33207925758715828</v>
      </c>
      <c r="AM22" s="582">
        <v>5878</v>
      </c>
      <c r="AN22" s="583">
        <v>4700</v>
      </c>
      <c r="AO22" s="583">
        <v>3735</v>
      </c>
      <c r="AP22" s="583">
        <v>1538</v>
      </c>
      <c r="AQ22" s="583">
        <v>1259</v>
      </c>
      <c r="AR22" s="584">
        <f t="shared" si="4"/>
        <v>0.3272340425531915</v>
      </c>
      <c r="AS22" s="585">
        <f t="shared" si="5"/>
        <v>0.41178045515394912</v>
      </c>
      <c r="AT22" s="582">
        <v>4778</v>
      </c>
      <c r="AU22" s="583">
        <v>3759</v>
      </c>
      <c r="AV22" s="583">
        <v>3195</v>
      </c>
      <c r="AW22" s="583">
        <v>1298</v>
      </c>
      <c r="AX22" s="583">
        <v>1110</v>
      </c>
      <c r="AY22" s="584">
        <f t="shared" si="6"/>
        <v>0.34530460228784249</v>
      </c>
      <c r="AZ22" s="585">
        <f t="shared" si="7"/>
        <v>0.40625978090766823</v>
      </c>
      <c r="BA22" s="582">
        <v>5195</v>
      </c>
      <c r="BB22" s="583">
        <v>4064</v>
      </c>
      <c r="BC22" s="583">
        <v>3379</v>
      </c>
      <c r="BD22" s="583">
        <v>1251</v>
      </c>
      <c r="BE22" s="583">
        <v>1094</v>
      </c>
      <c r="BF22" s="584">
        <f t="shared" si="8"/>
        <v>0.30782480314960631</v>
      </c>
      <c r="BG22" s="585">
        <f t="shared" si="9"/>
        <v>0.37022787807043506</v>
      </c>
    </row>
    <row r="23" spans="1:59" s="2" customFormat="1" x14ac:dyDescent="0.25">
      <c r="A23" s="588" t="s">
        <v>597</v>
      </c>
      <c r="B23" s="589" t="s">
        <v>182</v>
      </c>
      <c r="C23" s="590" t="s">
        <v>183</v>
      </c>
      <c r="D23" s="591">
        <v>1649</v>
      </c>
      <c r="E23" s="592">
        <v>1479</v>
      </c>
      <c r="F23" s="592">
        <v>1174</v>
      </c>
      <c r="G23" s="592">
        <v>518</v>
      </c>
      <c r="H23" s="592">
        <v>446</v>
      </c>
      <c r="I23" s="593">
        <f t="shared" si="10"/>
        <v>0.35023664638269103</v>
      </c>
      <c r="J23" s="594">
        <f t="shared" si="11"/>
        <v>0.44122657580919933</v>
      </c>
      <c r="K23" s="591">
        <v>1725</v>
      </c>
      <c r="L23" s="592">
        <v>1542</v>
      </c>
      <c r="M23" s="592">
        <v>1259</v>
      </c>
      <c r="N23" s="592">
        <v>546</v>
      </c>
      <c r="O23" s="592">
        <v>478</v>
      </c>
      <c r="P23" s="593">
        <f t="shared" si="12"/>
        <v>0.35408560311284049</v>
      </c>
      <c r="Q23" s="594">
        <f t="shared" si="13"/>
        <v>0.43367752184273234</v>
      </c>
      <c r="R23" s="591">
        <v>1751</v>
      </c>
      <c r="S23" s="592">
        <v>1558</v>
      </c>
      <c r="T23" s="592">
        <v>1310</v>
      </c>
      <c r="U23" s="592">
        <v>524</v>
      </c>
      <c r="V23" s="592">
        <v>480</v>
      </c>
      <c r="W23" s="593">
        <f t="shared" si="14"/>
        <v>0.33632862644415917</v>
      </c>
      <c r="X23" s="594">
        <f t="shared" si="15"/>
        <v>0.4</v>
      </c>
      <c r="Y23" s="591">
        <v>2293</v>
      </c>
      <c r="Z23" s="592">
        <v>1933</v>
      </c>
      <c r="AA23" s="592">
        <v>1699</v>
      </c>
      <c r="AB23" s="592">
        <v>481</v>
      </c>
      <c r="AC23" s="592">
        <v>426</v>
      </c>
      <c r="AD23" s="593">
        <f t="shared" si="0"/>
        <v>0.24883600620796689</v>
      </c>
      <c r="AE23" s="594">
        <f t="shared" si="1"/>
        <v>0.2831077104178929</v>
      </c>
      <c r="AF23" s="591">
        <v>2295</v>
      </c>
      <c r="AG23" s="592">
        <v>1924</v>
      </c>
      <c r="AH23" s="592">
        <v>1671</v>
      </c>
      <c r="AI23" s="592">
        <v>476</v>
      </c>
      <c r="AJ23" s="592">
        <v>425</v>
      </c>
      <c r="AK23" s="593">
        <f t="shared" si="2"/>
        <v>0.24740124740124741</v>
      </c>
      <c r="AL23" s="594">
        <f t="shared" si="3"/>
        <v>0.2848593656493118</v>
      </c>
      <c r="AM23" s="591">
        <v>2356</v>
      </c>
      <c r="AN23" s="592">
        <v>1990</v>
      </c>
      <c r="AO23" s="592">
        <v>1728</v>
      </c>
      <c r="AP23" s="592">
        <v>520</v>
      </c>
      <c r="AQ23" s="592">
        <v>462</v>
      </c>
      <c r="AR23" s="593">
        <f t="shared" si="4"/>
        <v>0.2613065326633166</v>
      </c>
      <c r="AS23" s="594">
        <f t="shared" si="5"/>
        <v>0.30092592592592593</v>
      </c>
      <c r="AT23" s="591">
        <v>2057</v>
      </c>
      <c r="AU23" s="592">
        <v>1732</v>
      </c>
      <c r="AV23" s="592">
        <v>1494</v>
      </c>
      <c r="AW23" s="592">
        <v>517</v>
      </c>
      <c r="AX23" s="592">
        <v>462</v>
      </c>
      <c r="AY23" s="593">
        <f t="shared" si="6"/>
        <v>0.2984988452655889</v>
      </c>
      <c r="AZ23" s="594">
        <f t="shared" si="7"/>
        <v>0.34605087014725566</v>
      </c>
      <c r="BA23" s="591">
        <v>2083</v>
      </c>
      <c r="BB23" s="592">
        <v>1736</v>
      </c>
      <c r="BC23" s="592">
        <v>1445</v>
      </c>
      <c r="BD23" s="592">
        <v>466</v>
      </c>
      <c r="BE23" s="592">
        <v>428</v>
      </c>
      <c r="BF23" s="593">
        <f t="shared" si="8"/>
        <v>0.26843317972350228</v>
      </c>
      <c r="BG23" s="594">
        <f t="shared" si="9"/>
        <v>0.32249134948096886</v>
      </c>
    </row>
    <row r="24" spans="1:59" s="2" customFormat="1" x14ac:dyDescent="0.25">
      <c r="A24" s="595" t="s">
        <v>184</v>
      </c>
      <c r="B24" s="596" t="s">
        <v>185</v>
      </c>
      <c r="C24" s="597"/>
      <c r="D24" s="567">
        <v>11811</v>
      </c>
      <c r="E24" s="598">
        <v>8374</v>
      </c>
      <c r="F24" s="598">
        <v>7604</v>
      </c>
      <c r="G24" s="598">
        <v>5160</v>
      </c>
      <c r="H24" s="599">
        <v>3782</v>
      </c>
      <c r="I24" s="600">
        <f t="shared" si="10"/>
        <v>0.61619297826606156</v>
      </c>
      <c r="J24" s="601">
        <f t="shared" si="11"/>
        <v>0.67859021567596001</v>
      </c>
      <c r="K24" s="567">
        <v>11466</v>
      </c>
      <c r="L24" s="598">
        <v>8090</v>
      </c>
      <c r="M24" s="598">
        <v>7371</v>
      </c>
      <c r="N24" s="598">
        <v>5162</v>
      </c>
      <c r="O24" s="599">
        <v>3849</v>
      </c>
      <c r="P24" s="600">
        <f t="shared" si="12"/>
        <v>0.63807169344870207</v>
      </c>
      <c r="Q24" s="601">
        <f t="shared" si="13"/>
        <v>0.70031203364536698</v>
      </c>
      <c r="R24" s="567">
        <v>12112</v>
      </c>
      <c r="S24" s="598">
        <v>8398</v>
      </c>
      <c r="T24" s="598">
        <v>7804</v>
      </c>
      <c r="U24" s="598">
        <v>5504</v>
      </c>
      <c r="V24" s="599">
        <v>4017</v>
      </c>
      <c r="W24" s="600">
        <f t="shared" si="14"/>
        <v>0.65539414146225294</v>
      </c>
      <c r="X24" s="601">
        <f t="shared" si="15"/>
        <v>0.70527934392619174</v>
      </c>
      <c r="Y24" s="567">
        <v>11193</v>
      </c>
      <c r="Z24" s="598">
        <v>7901</v>
      </c>
      <c r="AA24" s="598">
        <v>7390</v>
      </c>
      <c r="AB24" s="598">
        <v>5215</v>
      </c>
      <c r="AC24" s="599">
        <v>3842</v>
      </c>
      <c r="AD24" s="600">
        <f t="shared" si="0"/>
        <v>0.66004303252752816</v>
      </c>
      <c r="AE24" s="601">
        <f t="shared" si="1"/>
        <v>0.70568335588633291</v>
      </c>
      <c r="AF24" s="567">
        <v>9788</v>
      </c>
      <c r="AG24" s="598">
        <v>6950</v>
      </c>
      <c r="AH24" s="598">
        <v>6336</v>
      </c>
      <c r="AI24" s="598">
        <v>4535</v>
      </c>
      <c r="AJ24" s="599">
        <v>3390</v>
      </c>
      <c r="AK24" s="600">
        <f t="shared" si="2"/>
        <v>0.65251798561151075</v>
      </c>
      <c r="AL24" s="601">
        <f t="shared" si="3"/>
        <v>0.71575126262626265</v>
      </c>
      <c r="AM24" s="567">
        <v>9389</v>
      </c>
      <c r="AN24" s="598">
        <v>6777</v>
      </c>
      <c r="AO24" s="598">
        <v>6142</v>
      </c>
      <c r="AP24" s="598">
        <v>4182</v>
      </c>
      <c r="AQ24" s="599">
        <v>3214</v>
      </c>
      <c r="AR24" s="600">
        <f t="shared" si="4"/>
        <v>0.61708720672864104</v>
      </c>
      <c r="AS24" s="601">
        <f t="shared" si="5"/>
        <v>0.68088570498209056</v>
      </c>
      <c r="AT24" s="567">
        <v>8504</v>
      </c>
      <c r="AU24" s="598">
        <v>6099</v>
      </c>
      <c r="AV24" s="598">
        <v>5398</v>
      </c>
      <c r="AW24" s="598">
        <v>3671</v>
      </c>
      <c r="AX24" s="599">
        <v>2878</v>
      </c>
      <c r="AY24" s="600">
        <f t="shared" si="6"/>
        <v>0.60190195113953104</v>
      </c>
      <c r="AZ24" s="601">
        <f t="shared" si="7"/>
        <v>0.68006669136717302</v>
      </c>
      <c r="BA24" s="567">
        <v>8074</v>
      </c>
      <c r="BB24" s="598">
        <v>5778</v>
      </c>
      <c r="BC24" s="598">
        <v>5141</v>
      </c>
      <c r="BD24" s="598">
        <v>3605</v>
      </c>
      <c r="BE24" s="599">
        <v>2856</v>
      </c>
      <c r="BF24" s="600">
        <f t="shared" si="8"/>
        <v>0.62391831083419869</v>
      </c>
      <c r="BG24" s="601">
        <f t="shared" si="9"/>
        <v>0.70122544252091035</v>
      </c>
    </row>
    <row r="25" spans="1:59" s="2" customFormat="1" x14ac:dyDescent="0.25">
      <c r="A25" s="572" t="s">
        <v>184</v>
      </c>
      <c r="B25" s="573" t="s">
        <v>186</v>
      </c>
      <c r="C25" s="574" t="s">
        <v>187</v>
      </c>
      <c r="D25" s="602">
        <v>2170</v>
      </c>
      <c r="E25" s="576">
        <v>1723</v>
      </c>
      <c r="F25" s="576">
        <v>1520</v>
      </c>
      <c r="G25" s="576">
        <v>794</v>
      </c>
      <c r="H25" s="576">
        <v>642</v>
      </c>
      <c r="I25" s="577">
        <f t="shared" si="10"/>
        <v>0.4608241439349971</v>
      </c>
      <c r="J25" s="578">
        <f t="shared" si="11"/>
        <v>0.52236842105263159</v>
      </c>
      <c r="K25" s="602">
        <v>2357</v>
      </c>
      <c r="L25" s="576">
        <v>1822</v>
      </c>
      <c r="M25" s="576">
        <v>1586</v>
      </c>
      <c r="N25" s="576">
        <v>785</v>
      </c>
      <c r="O25" s="576">
        <v>634</v>
      </c>
      <c r="P25" s="577">
        <f t="shared" si="12"/>
        <v>0.43084522502744238</v>
      </c>
      <c r="Q25" s="578">
        <f t="shared" si="13"/>
        <v>0.49495586380832285</v>
      </c>
      <c r="R25" s="602">
        <v>2087</v>
      </c>
      <c r="S25" s="576">
        <v>1619</v>
      </c>
      <c r="T25" s="576">
        <v>1434</v>
      </c>
      <c r="U25" s="576">
        <v>875</v>
      </c>
      <c r="V25" s="576">
        <v>680</v>
      </c>
      <c r="W25" s="577">
        <f t="shared" si="14"/>
        <v>0.54045707226683137</v>
      </c>
      <c r="X25" s="578">
        <f t="shared" si="15"/>
        <v>0.61018131101813111</v>
      </c>
      <c r="Y25" s="602">
        <v>1984</v>
      </c>
      <c r="Z25" s="576">
        <v>1526</v>
      </c>
      <c r="AA25" s="576">
        <v>1344</v>
      </c>
      <c r="AB25" s="576">
        <v>886</v>
      </c>
      <c r="AC25" s="576">
        <v>719</v>
      </c>
      <c r="AD25" s="577">
        <f t="shared" si="0"/>
        <v>0.58060288335517696</v>
      </c>
      <c r="AE25" s="578">
        <f t="shared" si="1"/>
        <v>0.65922619047619047</v>
      </c>
      <c r="AF25" s="602">
        <v>2005</v>
      </c>
      <c r="AG25" s="576">
        <v>1583</v>
      </c>
      <c r="AH25" s="576">
        <v>1323</v>
      </c>
      <c r="AI25" s="576">
        <v>811</v>
      </c>
      <c r="AJ25" s="576">
        <v>668</v>
      </c>
      <c r="AK25" s="577">
        <f t="shared" si="2"/>
        <v>0.51231838281743525</v>
      </c>
      <c r="AL25" s="578">
        <f t="shared" si="3"/>
        <v>0.6130007558578987</v>
      </c>
      <c r="AM25" s="602">
        <v>1743</v>
      </c>
      <c r="AN25" s="576">
        <v>1375</v>
      </c>
      <c r="AO25" s="576">
        <v>1212</v>
      </c>
      <c r="AP25" s="576">
        <v>941</v>
      </c>
      <c r="AQ25" s="576">
        <v>714</v>
      </c>
      <c r="AR25" s="577">
        <f t="shared" si="4"/>
        <v>0.6843636363636364</v>
      </c>
      <c r="AS25" s="578">
        <f t="shared" si="5"/>
        <v>0.77640264026402639</v>
      </c>
      <c r="AT25" s="602">
        <v>1780</v>
      </c>
      <c r="AU25" s="576">
        <v>1377</v>
      </c>
      <c r="AV25" s="576">
        <v>1199</v>
      </c>
      <c r="AW25" s="576">
        <v>868</v>
      </c>
      <c r="AX25" s="576">
        <v>703</v>
      </c>
      <c r="AY25" s="577">
        <f t="shared" si="6"/>
        <v>0.63035584604212058</v>
      </c>
      <c r="AZ25" s="578">
        <f t="shared" si="7"/>
        <v>0.72393661384487074</v>
      </c>
      <c r="BA25" s="602">
        <v>1804</v>
      </c>
      <c r="BB25" s="576">
        <v>1400</v>
      </c>
      <c r="BC25" s="576">
        <v>1252</v>
      </c>
      <c r="BD25" s="576">
        <v>862</v>
      </c>
      <c r="BE25" s="576">
        <v>663</v>
      </c>
      <c r="BF25" s="577">
        <f t="shared" si="8"/>
        <v>0.61571428571428577</v>
      </c>
      <c r="BG25" s="578">
        <f t="shared" si="9"/>
        <v>0.68849840255591055</v>
      </c>
    </row>
    <row r="26" spans="1:59" s="2" customFormat="1" x14ac:dyDescent="0.25">
      <c r="A26" s="572" t="s">
        <v>184</v>
      </c>
      <c r="B26" s="573" t="s">
        <v>188</v>
      </c>
      <c r="C26" s="574" t="s">
        <v>163</v>
      </c>
      <c r="D26" s="587">
        <v>1028</v>
      </c>
      <c r="E26" s="583">
        <v>839</v>
      </c>
      <c r="F26" s="583">
        <v>786</v>
      </c>
      <c r="G26" s="583">
        <v>545</v>
      </c>
      <c r="H26" s="583">
        <v>306</v>
      </c>
      <c r="I26" s="584">
        <f t="shared" si="10"/>
        <v>0.64958283671036954</v>
      </c>
      <c r="J26" s="585">
        <f t="shared" si="11"/>
        <v>0.69338422391857502</v>
      </c>
      <c r="K26" s="587">
        <v>1003</v>
      </c>
      <c r="L26" s="583">
        <v>833</v>
      </c>
      <c r="M26" s="583">
        <v>788</v>
      </c>
      <c r="N26" s="583">
        <v>469</v>
      </c>
      <c r="O26" s="583">
        <v>283</v>
      </c>
      <c r="P26" s="584">
        <f t="shared" si="12"/>
        <v>0.56302521008403361</v>
      </c>
      <c r="Q26" s="585">
        <f t="shared" si="13"/>
        <v>0.59517766497461932</v>
      </c>
      <c r="R26" s="587">
        <v>1021</v>
      </c>
      <c r="S26" s="583">
        <v>814</v>
      </c>
      <c r="T26" s="583">
        <v>741</v>
      </c>
      <c r="U26" s="583">
        <v>497</v>
      </c>
      <c r="V26" s="583">
        <v>275</v>
      </c>
      <c r="W26" s="584">
        <f t="shared" si="14"/>
        <v>0.61056511056511054</v>
      </c>
      <c r="X26" s="585">
        <f t="shared" si="15"/>
        <v>0.67071524966261808</v>
      </c>
      <c r="Y26" s="587">
        <v>875</v>
      </c>
      <c r="Z26" s="583">
        <v>710</v>
      </c>
      <c r="AA26" s="583">
        <v>710</v>
      </c>
      <c r="AB26" s="583">
        <v>449</v>
      </c>
      <c r="AC26" s="583">
        <v>264</v>
      </c>
      <c r="AD26" s="584">
        <f t="shared" si="0"/>
        <v>0.63239436619718314</v>
      </c>
      <c r="AE26" s="585">
        <f t="shared" si="1"/>
        <v>0.63239436619718314</v>
      </c>
      <c r="AF26" s="587">
        <v>741</v>
      </c>
      <c r="AG26" s="583">
        <v>647</v>
      </c>
      <c r="AH26" s="583">
        <v>511</v>
      </c>
      <c r="AI26" s="583">
        <v>405</v>
      </c>
      <c r="AJ26" s="583">
        <v>247</v>
      </c>
      <c r="AK26" s="584">
        <f t="shared" si="2"/>
        <v>0.62596599690880994</v>
      </c>
      <c r="AL26" s="585">
        <f t="shared" si="3"/>
        <v>0.79256360078277888</v>
      </c>
      <c r="AM26" s="587">
        <v>677</v>
      </c>
      <c r="AN26" s="583">
        <v>583</v>
      </c>
      <c r="AO26" s="583">
        <v>474</v>
      </c>
      <c r="AP26" s="583">
        <v>351</v>
      </c>
      <c r="AQ26" s="583">
        <v>210</v>
      </c>
      <c r="AR26" s="584">
        <f t="shared" si="4"/>
        <v>0.60205831903945106</v>
      </c>
      <c r="AS26" s="585">
        <f t="shared" si="5"/>
        <v>0.740506329113924</v>
      </c>
      <c r="AT26" s="587">
        <v>639</v>
      </c>
      <c r="AU26" s="583">
        <v>542</v>
      </c>
      <c r="AV26" s="583">
        <v>428</v>
      </c>
      <c r="AW26" s="583">
        <v>341</v>
      </c>
      <c r="AX26" s="583">
        <v>203</v>
      </c>
      <c r="AY26" s="584">
        <f t="shared" si="6"/>
        <v>0.62915129151291516</v>
      </c>
      <c r="AZ26" s="585">
        <f t="shared" si="7"/>
        <v>0.79672897196261683</v>
      </c>
      <c r="BA26" s="587">
        <v>583</v>
      </c>
      <c r="BB26" s="583">
        <v>497</v>
      </c>
      <c r="BC26" s="583">
        <v>373</v>
      </c>
      <c r="BD26" s="583">
        <v>301</v>
      </c>
      <c r="BE26" s="583">
        <v>188</v>
      </c>
      <c r="BF26" s="584">
        <f t="shared" si="8"/>
        <v>0.60563380281690138</v>
      </c>
      <c r="BG26" s="585">
        <f t="shared" si="9"/>
        <v>0.806970509383378</v>
      </c>
    </row>
    <row r="27" spans="1:59" s="2" customFormat="1" x14ac:dyDescent="0.25">
      <c r="A27" s="579" t="s">
        <v>184</v>
      </c>
      <c r="B27" s="580" t="s">
        <v>189</v>
      </c>
      <c r="C27" s="581" t="s">
        <v>190</v>
      </c>
      <c r="D27" s="582">
        <v>1646</v>
      </c>
      <c r="E27" s="583">
        <v>1373</v>
      </c>
      <c r="F27" s="583">
        <v>1373</v>
      </c>
      <c r="G27" s="583">
        <v>1194</v>
      </c>
      <c r="H27" s="583">
        <v>790</v>
      </c>
      <c r="I27" s="584">
        <f t="shared" si="10"/>
        <v>0.86962855061908229</v>
      </c>
      <c r="J27" s="585">
        <f t="shared" si="11"/>
        <v>0.86962855061908229</v>
      </c>
      <c r="K27" s="582">
        <v>1469</v>
      </c>
      <c r="L27" s="583">
        <v>1228</v>
      </c>
      <c r="M27" s="583">
        <v>1228</v>
      </c>
      <c r="N27" s="583">
        <v>1089</v>
      </c>
      <c r="O27" s="583">
        <v>700</v>
      </c>
      <c r="P27" s="584">
        <f t="shared" si="12"/>
        <v>0.8868078175895765</v>
      </c>
      <c r="Q27" s="585">
        <f t="shared" si="13"/>
        <v>0.8868078175895765</v>
      </c>
      <c r="R27" s="582">
        <v>1239</v>
      </c>
      <c r="S27" s="583">
        <v>1022</v>
      </c>
      <c r="T27" s="583">
        <v>1022</v>
      </c>
      <c r="U27" s="583">
        <v>1017</v>
      </c>
      <c r="V27" s="583">
        <v>609</v>
      </c>
      <c r="W27" s="584">
        <f t="shared" si="14"/>
        <v>0.99510763209393349</v>
      </c>
      <c r="X27" s="585">
        <f t="shared" si="15"/>
        <v>0.99510763209393349</v>
      </c>
      <c r="Y27" s="582">
        <v>1162</v>
      </c>
      <c r="Z27" s="583">
        <v>968</v>
      </c>
      <c r="AA27" s="583">
        <v>968</v>
      </c>
      <c r="AB27" s="583">
        <v>940</v>
      </c>
      <c r="AC27" s="583">
        <v>620</v>
      </c>
      <c r="AD27" s="584">
        <f t="shared" si="0"/>
        <v>0.97107438016528924</v>
      </c>
      <c r="AE27" s="585">
        <f t="shared" si="1"/>
        <v>0.97107438016528924</v>
      </c>
      <c r="AF27" s="582">
        <v>966</v>
      </c>
      <c r="AG27" s="583">
        <v>805</v>
      </c>
      <c r="AH27" s="583">
        <v>805</v>
      </c>
      <c r="AI27" s="583">
        <v>717</v>
      </c>
      <c r="AJ27" s="583">
        <v>465</v>
      </c>
      <c r="AK27" s="584">
        <f t="shared" si="2"/>
        <v>0.89068322981366455</v>
      </c>
      <c r="AL27" s="585">
        <f t="shared" si="3"/>
        <v>0.89068322981366455</v>
      </c>
      <c r="AM27" s="582">
        <v>857</v>
      </c>
      <c r="AN27" s="583">
        <v>699</v>
      </c>
      <c r="AO27" s="583">
        <v>699</v>
      </c>
      <c r="AP27" s="583">
        <v>402</v>
      </c>
      <c r="AQ27" s="583">
        <v>391</v>
      </c>
      <c r="AR27" s="584">
        <f t="shared" si="4"/>
        <v>0.57510729613733902</v>
      </c>
      <c r="AS27" s="585">
        <f t="shared" si="5"/>
        <v>0.57510729613733902</v>
      </c>
      <c r="AT27" s="582">
        <v>754</v>
      </c>
      <c r="AU27" s="583">
        <v>625</v>
      </c>
      <c r="AV27" s="583">
        <v>625</v>
      </c>
      <c r="AW27" s="583">
        <v>438</v>
      </c>
      <c r="AX27" s="583">
        <v>346</v>
      </c>
      <c r="AY27" s="584">
        <f t="shared" si="6"/>
        <v>0.70079999999999998</v>
      </c>
      <c r="AZ27" s="585">
        <f t="shared" si="7"/>
        <v>0.70079999999999998</v>
      </c>
      <c r="BA27" s="582">
        <v>712</v>
      </c>
      <c r="BB27" s="583">
        <v>613</v>
      </c>
      <c r="BC27" s="583">
        <v>613</v>
      </c>
      <c r="BD27" s="583">
        <v>498</v>
      </c>
      <c r="BE27" s="583">
        <v>411</v>
      </c>
      <c r="BF27" s="584">
        <f t="shared" si="8"/>
        <v>0.81239804241435565</v>
      </c>
      <c r="BG27" s="585">
        <f t="shared" si="9"/>
        <v>0.81239804241435565</v>
      </c>
    </row>
    <row r="28" spans="1:59" s="2" customFormat="1" x14ac:dyDescent="0.25">
      <c r="A28" s="579" t="s">
        <v>184</v>
      </c>
      <c r="B28" s="580" t="s">
        <v>191</v>
      </c>
      <c r="C28" s="581" t="s">
        <v>192</v>
      </c>
      <c r="D28" s="582">
        <v>670</v>
      </c>
      <c r="E28" s="583">
        <v>613</v>
      </c>
      <c r="F28" s="583">
        <v>526</v>
      </c>
      <c r="G28" s="583">
        <v>298</v>
      </c>
      <c r="H28" s="583">
        <v>245</v>
      </c>
      <c r="I28" s="584">
        <f t="shared" si="10"/>
        <v>0.48613376835236544</v>
      </c>
      <c r="J28" s="585">
        <f t="shared" si="11"/>
        <v>0.56653992395437258</v>
      </c>
      <c r="K28" s="582">
        <v>549</v>
      </c>
      <c r="L28" s="583">
        <v>501</v>
      </c>
      <c r="M28" s="583">
        <v>423</v>
      </c>
      <c r="N28" s="583">
        <v>272</v>
      </c>
      <c r="O28" s="583">
        <v>223</v>
      </c>
      <c r="P28" s="584">
        <f t="shared" si="12"/>
        <v>0.54291417165668665</v>
      </c>
      <c r="Q28" s="585">
        <f t="shared" si="13"/>
        <v>0.64302600472813243</v>
      </c>
      <c r="R28" s="582">
        <v>571</v>
      </c>
      <c r="S28" s="583">
        <v>507</v>
      </c>
      <c r="T28" s="583">
        <v>435</v>
      </c>
      <c r="U28" s="583">
        <v>288</v>
      </c>
      <c r="V28" s="583">
        <v>221</v>
      </c>
      <c r="W28" s="584">
        <f t="shared" si="14"/>
        <v>0.56804733727810652</v>
      </c>
      <c r="X28" s="585">
        <f t="shared" si="15"/>
        <v>0.66206896551724137</v>
      </c>
      <c r="Y28" s="582">
        <v>616</v>
      </c>
      <c r="Z28" s="583">
        <v>563</v>
      </c>
      <c r="AA28" s="583">
        <v>466</v>
      </c>
      <c r="AB28" s="583">
        <v>304</v>
      </c>
      <c r="AC28" s="583">
        <v>248</v>
      </c>
      <c r="AD28" s="584">
        <f t="shared" si="0"/>
        <v>0.53996447602131437</v>
      </c>
      <c r="AE28" s="585">
        <f t="shared" si="1"/>
        <v>0.6523605150214592</v>
      </c>
      <c r="AF28" s="582">
        <v>584</v>
      </c>
      <c r="AG28" s="583">
        <v>530</v>
      </c>
      <c r="AH28" s="583">
        <v>438</v>
      </c>
      <c r="AI28" s="583">
        <v>278</v>
      </c>
      <c r="AJ28" s="583">
        <v>229</v>
      </c>
      <c r="AK28" s="584">
        <f t="shared" si="2"/>
        <v>0.52452830188679245</v>
      </c>
      <c r="AL28" s="585">
        <f t="shared" si="3"/>
        <v>0.63470319634703198</v>
      </c>
      <c r="AM28" s="582">
        <v>510</v>
      </c>
      <c r="AN28" s="583">
        <v>474</v>
      </c>
      <c r="AO28" s="583">
        <v>361</v>
      </c>
      <c r="AP28" s="583">
        <v>246</v>
      </c>
      <c r="AQ28" s="583">
        <v>194</v>
      </c>
      <c r="AR28" s="584">
        <f t="shared" si="4"/>
        <v>0.51898734177215189</v>
      </c>
      <c r="AS28" s="585">
        <f t="shared" si="5"/>
        <v>0.68144044321329644</v>
      </c>
      <c r="AT28" s="582">
        <v>500</v>
      </c>
      <c r="AU28" s="583">
        <v>464</v>
      </c>
      <c r="AV28" s="583">
        <v>366</v>
      </c>
      <c r="AW28" s="583">
        <v>279</v>
      </c>
      <c r="AX28" s="583">
        <v>220</v>
      </c>
      <c r="AY28" s="584">
        <f t="shared" si="6"/>
        <v>0.60129310344827591</v>
      </c>
      <c r="AZ28" s="585">
        <f t="shared" si="7"/>
        <v>0.76229508196721307</v>
      </c>
      <c r="BA28" s="582">
        <v>441</v>
      </c>
      <c r="BB28" s="583">
        <v>413</v>
      </c>
      <c r="BC28" s="583">
        <v>313</v>
      </c>
      <c r="BD28" s="583">
        <v>262</v>
      </c>
      <c r="BE28" s="583">
        <v>207</v>
      </c>
      <c r="BF28" s="584">
        <f t="shared" si="8"/>
        <v>0.63438256658595638</v>
      </c>
      <c r="BG28" s="585">
        <f t="shared" si="9"/>
        <v>0.83706070287539935</v>
      </c>
    </row>
    <row r="29" spans="1:59" s="2" customFormat="1" x14ac:dyDescent="0.25">
      <c r="A29" s="579" t="s">
        <v>184</v>
      </c>
      <c r="B29" s="580" t="s">
        <v>193</v>
      </c>
      <c r="C29" s="581" t="s">
        <v>177</v>
      </c>
      <c r="D29" s="582">
        <v>931</v>
      </c>
      <c r="E29" s="583">
        <v>795</v>
      </c>
      <c r="F29" s="583">
        <v>726</v>
      </c>
      <c r="G29" s="583">
        <v>479</v>
      </c>
      <c r="H29" s="583">
        <v>284</v>
      </c>
      <c r="I29" s="584">
        <f t="shared" si="10"/>
        <v>0.60251572327044023</v>
      </c>
      <c r="J29" s="585">
        <f t="shared" si="11"/>
        <v>0.65977961432506882</v>
      </c>
      <c r="K29" s="582">
        <v>858</v>
      </c>
      <c r="L29" s="583">
        <v>748</v>
      </c>
      <c r="M29" s="583">
        <v>693</v>
      </c>
      <c r="N29" s="583">
        <v>499</v>
      </c>
      <c r="O29" s="583">
        <v>296</v>
      </c>
      <c r="P29" s="584">
        <f t="shared" si="12"/>
        <v>0.66711229946524064</v>
      </c>
      <c r="Q29" s="585">
        <f t="shared" si="13"/>
        <v>0.72005772005772006</v>
      </c>
      <c r="R29" s="582">
        <v>731</v>
      </c>
      <c r="S29" s="583">
        <v>631</v>
      </c>
      <c r="T29" s="583">
        <v>602</v>
      </c>
      <c r="U29" s="583">
        <v>415</v>
      </c>
      <c r="V29" s="583">
        <v>286</v>
      </c>
      <c r="W29" s="584">
        <f t="shared" si="14"/>
        <v>0.65768621236133118</v>
      </c>
      <c r="X29" s="585">
        <f t="shared" si="15"/>
        <v>0.68936877076411962</v>
      </c>
      <c r="Y29" s="582">
        <v>613</v>
      </c>
      <c r="Z29" s="583">
        <v>541</v>
      </c>
      <c r="AA29" s="583">
        <v>486</v>
      </c>
      <c r="AB29" s="583">
        <v>360</v>
      </c>
      <c r="AC29" s="583">
        <v>259</v>
      </c>
      <c r="AD29" s="584">
        <f t="shared" si="0"/>
        <v>0.6654343807763401</v>
      </c>
      <c r="AE29" s="585">
        <f t="shared" si="1"/>
        <v>0.7407407407407407</v>
      </c>
      <c r="AF29" s="582">
        <v>659</v>
      </c>
      <c r="AG29" s="583">
        <v>565</v>
      </c>
      <c r="AH29" s="583">
        <v>553</v>
      </c>
      <c r="AI29" s="583">
        <v>401</v>
      </c>
      <c r="AJ29" s="583">
        <v>251</v>
      </c>
      <c r="AK29" s="584">
        <f t="shared" si="2"/>
        <v>0.70973451327433623</v>
      </c>
      <c r="AL29" s="585">
        <f t="shared" si="3"/>
        <v>0.72513562386980113</v>
      </c>
      <c r="AM29" s="582">
        <v>592</v>
      </c>
      <c r="AN29" s="583">
        <v>520</v>
      </c>
      <c r="AO29" s="583">
        <v>503</v>
      </c>
      <c r="AP29" s="583">
        <v>381</v>
      </c>
      <c r="AQ29" s="583">
        <v>231</v>
      </c>
      <c r="AR29" s="584">
        <f t="shared" si="4"/>
        <v>0.73269230769230764</v>
      </c>
      <c r="AS29" s="585">
        <f t="shared" si="5"/>
        <v>0.75745526838966204</v>
      </c>
      <c r="AT29" s="582">
        <v>656</v>
      </c>
      <c r="AU29" s="583">
        <v>558</v>
      </c>
      <c r="AV29" s="583">
        <v>547</v>
      </c>
      <c r="AW29" s="583">
        <v>384</v>
      </c>
      <c r="AX29" s="583">
        <v>241</v>
      </c>
      <c r="AY29" s="584">
        <f t="shared" si="6"/>
        <v>0.68817204301075274</v>
      </c>
      <c r="AZ29" s="585">
        <f t="shared" si="7"/>
        <v>0.70201096892138937</v>
      </c>
      <c r="BA29" s="582">
        <v>625</v>
      </c>
      <c r="BB29" s="583">
        <v>538</v>
      </c>
      <c r="BC29" s="583">
        <v>536</v>
      </c>
      <c r="BD29" s="583">
        <v>345</v>
      </c>
      <c r="BE29" s="583">
        <v>196</v>
      </c>
      <c r="BF29" s="584">
        <f t="shared" si="8"/>
        <v>0.64126394052044611</v>
      </c>
      <c r="BG29" s="585">
        <f t="shared" si="9"/>
        <v>0.64365671641791045</v>
      </c>
    </row>
    <row r="30" spans="1:59" s="2" customFormat="1" x14ac:dyDescent="0.25">
      <c r="A30" s="579" t="s">
        <v>184</v>
      </c>
      <c r="B30" s="580" t="s">
        <v>194</v>
      </c>
      <c r="C30" s="581" t="s">
        <v>181</v>
      </c>
      <c r="D30" s="582">
        <v>3643</v>
      </c>
      <c r="E30" s="583">
        <v>3042</v>
      </c>
      <c r="F30" s="583">
        <v>2691</v>
      </c>
      <c r="G30" s="583">
        <v>1510</v>
      </c>
      <c r="H30" s="583">
        <v>1026</v>
      </c>
      <c r="I30" s="584">
        <f t="shared" si="10"/>
        <v>0.49638395792241946</v>
      </c>
      <c r="J30" s="585">
        <f t="shared" si="11"/>
        <v>0.56112969156447412</v>
      </c>
      <c r="K30" s="582">
        <v>3738</v>
      </c>
      <c r="L30" s="583">
        <v>3106</v>
      </c>
      <c r="M30" s="583">
        <v>2731</v>
      </c>
      <c r="N30" s="583">
        <v>1761</v>
      </c>
      <c r="O30" s="583">
        <v>1171</v>
      </c>
      <c r="P30" s="584">
        <f t="shared" si="12"/>
        <v>0.56696716033483585</v>
      </c>
      <c r="Q30" s="585">
        <f t="shared" si="13"/>
        <v>0.64481874771146097</v>
      </c>
      <c r="R30" s="582">
        <v>3963</v>
      </c>
      <c r="S30" s="583">
        <v>3243</v>
      </c>
      <c r="T30" s="583">
        <v>2779</v>
      </c>
      <c r="U30" s="583">
        <v>1737</v>
      </c>
      <c r="V30" s="583">
        <v>1208</v>
      </c>
      <c r="W30" s="584">
        <f t="shared" si="14"/>
        <v>0.5356151711378353</v>
      </c>
      <c r="X30" s="585">
        <f t="shared" si="15"/>
        <v>0.62504498020870813</v>
      </c>
      <c r="Y30" s="582">
        <v>3695</v>
      </c>
      <c r="Z30" s="583">
        <v>3032</v>
      </c>
      <c r="AA30" s="583">
        <v>2702</v>
      </c>
      <c r="AB30" s="583">
        <v>1603</v>
      </c>
      <c r="AC30" s="583">
        <v>1071</v>
      </c>
      <c r="AD30" s="584">
        <f t="shared" si="0"/>
        <v>0.52869393139841692</v>
      </c>
      <c r="AE30" s="585">
        <f t="shared" si="1"/>
        <v>0.59326424870466321</v>
      </c>
      <c r="AF30" s="582">
        <v>3017</v>
      </c>
      <c r="AG30" s="583">
        <v>2440</v>
      </c>
      <c r="AH30" s="583">
        <v>2106</v>
      </c>
      <c r="AI30" s="583">
        <v>1132</v>
      </c>
      <c r="AJ30" s="583">
        <v>825</v>
      </c>
      <c r="AK30" s="584">
        <f t="shared" si="2"/>
        <v>0.4639344262295082</v>
      </c>
      <c r="AL30" s="585">
        <f t="shared" si="3"/>
        <v>0.53751187084520413</v>
      </c>
      <c r="AM30" s="582">
        <v>3524</v>
      </c>
      <c r="AN30" s="583">
        <v>2887</v>
      </c>
      <c r="AO30" s="583">
        <v>2451</v>
      </c>
      <c r="AP30" s="583">
        <v>1123</v>
      </c>
      <c r="AQ30" s="583">
        <v>828</v>
      </c>
      <c r="AR30" s="584">
        <f t="shared" si="4"/>
        <v>0.38898510564599931</v>
      </c>
      <c r="AS30" s="585">
        <f t="shared" si="5"/>
        <v>0.45818033455732354</v>
      </c>
      <c r="AT30" s="582">
        <v>3123</v>
      </c>
      <c r="AU30" s="583">
        <v>2457</v>
      </c>
      <c r="AV30" s="583">
        <v>1987</v>
      </c>
      <c r="AW30" s="583">
        <v>944</v>
      </c>
      <c r="AX30" s="583">
        <v>633</v>
      </c>
      <c r="AY30" s="584">
        <f t="shared" si="6"/>
        <v>0.38420838420838421</v>
      </c>
      <c r="AZ30" s="585">
        <f t="shared" si="7"/>
        <v>0.47508807247106188</v>
      </c>
      <c r="BA30" s="582">
        <v>2617</v>
      </c>
      <c r="BB30" s="583">
        <v>2105</v>
      </c>
      <c r="BC30" s="583">
        <v>1701</v>
      </c>
      <c r="BD30" s="583">
        <v>864</v>
      </c>
      <c r="BE30" s="583">
        <v>616</v>
      </c>
      <c r="BF30" s="584">
        <f t="shared" si="8"/>
        <v>0.41045130641330169</v>
      </c>
      <c r="BG30" s="585">
        <f t="shared" si="9"/>
        <v>0.50793650793650791</v>
      </c>
    </row>
    <row r="31" spans="1:59" s="2" customFormat="1" x14ac:dyDescent="0.25">
      <c r="A31" s="603" t="s">
        <v>184</v>
      </c>
      <c r="B31" s="604" t="s">
        <v>195</v>
      </c>
      <c r="C31" s="605" t="s">
        <v>196</v>
      </c>
      <c r="D31" s="582">
        <v>1723</v>
      </c>
      <c r="E31" s="583">
        <v>1390</v>
      </c>
      <c r="F31" s="583">
        <v>1108</v>
      </c>
      <c r="G31" s="583">
        <v>776</v>
      </c>
      <c r="H31" s="583">
        <v>525</v>
      </c>
      <c r="I31" s="584">
        <f t="shared" si="10"/>
        <v>0.55827338129496407</v>
      </c>
      <c r="J31" s="585">
        <f t="shared" si="11"/>
        <v>0.70036101083032487</v>
      </c>
      <c r="K31" s="582">
        <v>1351</v>
      </c>
      <c r="L31" s="583">
        <v>1047</v>
      </c>
      <c r="M31" s="583">
        <v>870</v>
      </c>
      <c r="N31" s="583">
        <v>626</v>
      </c>
      <c r="O31" s="583">
        <v>476</v>
      </c>
      <c r="P31" s="584">
        <f t="shared" si="12"/>
        <v>0.59789875835721107</v>
      </c>
      <c r="Q31" s="585">
        <f t="shared" si="13"/>
        <v>0.7195402298850575</v>
      </c>
      <c r="R31" s="582">
        <v>2360</v>
      </c>
      <c r="S31" s="583">
        <v>1827</v>
      </c>
      <c r="T31" s="583">
        <v>1827</v>
      </c>
      <c r="U31" s="583">
        <v>1110</v>
      </c>
      <c r="V31" s="583">
        <v>702</v>
      </c>
      <c r="W31" s="584">
        <f t="shared" si="14"/>
        <v>0.60755336617405586</v>
      </c>
      <c r="X31" s="585">
        <f t="shared" si="15"/>
        <v>0.60755336617405586</v>
      </c>
      <c r="Y31" s="582">
        <v>2026</v>
      </c>
      <c r="Z31" s="583">
        <v>1661</v>
      </c>
      <c r="AA31" s="583">
        <v>1661</v>
      </c>
      <c r="AB31" s="583">
        <v>1020</v>
      </c>
      <c r="AC31" s="583">
        <v>586</v>
      </c>
      <c r="AD31" s="584">
        <f t="shared" si="0"/>
        <v>0.61408789885611081</v>
      </c>
      <c r="AE31" s="585">
        <f t="shared" si="1"/>
        <v>0.61408789885611081</v>
      </c>
      <c r="AF31" s="582">
        <v>1624</v>
      </c>
      <c r="AG31" s="583">
        <v>1288</v>
      </c>
      <c r="AH31" s="583">
        <v>1288</v>
      </c>
      <c r="AI31" s="583">
        <v>981</v>
      </c>
      <c r="AJ31" s="583">
        <v>602</v>
      </c>
      <c r="AK31" s="584">
        <f t="shared" si="2"/>
        <v>0.76164596273291929</v>
      </c>
      <c r="AL31" s="585">
        <f t="shared" si="3"/>
        <v>0.76164596273291929</v>
      </c>
      <c r="AM31" s="582">
        <v>1340</v>
      </c>
      <c r="AN31" s="583">
        <v>1090</v>
      </c>
      <c r="AO31" s="583">
        <v>1090</v>
      </c>
      <c r="AP31" s="583">
        <v>920</v>
      </c>
      <c r="AQ31" s="583">
        <v>580</v>
      </c>
      <c r="AR31" s="584">
        <f t="shared" si="4"/>
        <v>0.84403669724770647</v>
      </c>
      <c r="AS31" s="585">
        <f t="shared" si="5"/>
        <v>0.84403669724770647</v>
      </c>
      <c r="AT31" s="582">
        <v>931</v>
      </c>
      <c r="AU31" s="583">
        <v>769</v>
      </c>
      <c r="AV31" s="583">
        <v>769</v>
      </c>
      <c r="AW31" s="583">
        <v>580</v>
      </c>
      <c r="AX31" s="583">
        <v>474</v>
      </c>
      <c r="AY31" s="584">
        <f t="shared" si="6"/>
        <v>0.75422626788036407</v>
      </c>
      <c r="AZ31" s="585">
        <f t="shared" si="7"/>
        <v>0.75422626788036407</v>
      </c>
      <c r="BA31" s="582">
        <v>1128</v>
      </c>
      <c r="BB31" s="583">
        <v>897</v>
      </c>
      <c r="BC31" s="583">
        <v>897</v>
      </c>
      <c r="BD31" s="583">
        <v>659</v>
      </c>
      <c r="BE31" s="583">
        <v>499</v>
      </c>
      <c r="BF31" s="584">
        <f t="shared" si="8"/>
        <v>0.73467112597547379</v>
      </c>
      <c r="BG31" s="585">
        <f t="shared" si="9"/>
        <v>0.73467112597547379</v>
      </c>
    </row>
    <row r="32" spans="1:59" s="2" customFormat="1" x14ac:dyDescent="0.25">
      <c r="A32" s="603" t="s">
        <v>184</v>
      </c>
      <c r="B32" s="604" t="s">
        <v>197</v>
      </c>
      <c r="C32" s="605" t="s">
        <v>198</v>
      </c>
      <c r="D32" s="606" t="s">
        <v>21</v>
      </c>
      <c r="E32" s="607" t="s">
        <v>21</v>
      </c>
      <c r="F32" s="607" t="s">
        <v>21</v>
      </c>
      <c r="G32" s="607" t="s">
        <v>21</v>
      </c>
      <c r="H32" s="607" t="s">
        <v>21</v>
      </c>
      <c r="I32" s="608" t="s">
        <v>67</v>
      </c>
      <c r="J32" s="609" t="s">
        <v>67</v>
      </c>
      <c r="K32" s="606">
        <v>141</v>
      </c>
      <c r="L32" s="607">
        <v>141</v>
      </c>
      <c r="M32" s="607">
        <v>141</v>
      </c>
      <c r="N32" s="607">
        <v>124</v>
      </c>
      <c r="O32" s="607">
        <v>94</v>
      </c>
      <c r="P32" s="608">
        <f>N32/L32</f>
        <v>0.87943262411347523</v>
      </c>
      <c r="Q32" s="609">
        <f>N32/M32</f>
        <v>0.87943262411347523</v>
      </c>
      <c r="R32" s="606">
        <v>140</v>
      </c>
      <c r="S32" s="607">
        <v>140</v>
      </c>
      <c r="T32" s="607">
        <v>140</v>
      </c>
      <c r="U32" s="607">
        <v>117</v>
      </c>
      <c r="V32" s="607">
        <v>71</v>
      </c>
      <c r="W32" s="608">
        <f t="shared" si="14"/>
        <v>0.83571428571428574</v>
      </c>
      <c r="X32" s="609">
        <f t="shared" si="15"/>
        <v>0.83571428571428574</v>
      </c>
      <c r="Y32" s="606">
        <v>222</v>
      </c>
      <c r="Z32" s="607">
        <v>193</v>
      </c>
      <c r="AA32" s="607">
        <v>193</v>
      </c>
      <c r="AB32" s="607">
        <v>150</v>
      </c>
      <c r="AC32" s="607">
        <v>99</v>
      </c>
      <c r="AD32" s="608">
        <f t="shared" si="0"/>
        <v>0.77720207253886009</v>
      </c>
      <c r="AE32" s="609">
        <f t="shared" si="1"/>
        <v>0.77720207253886009</v>
      </c>
      <c r="AF32" s="606">
        <v>192</v>
      </c>
      <c r="AG32" s="607">
        <v>176</v>
      </c>
      <c r="AH32" s="607">
        <v>176</v>
      </c>
      <c r="AI32" s="607">
        <v>173</v>
      </c>
      <c r="AJ32" s="607">
        <v>109</v>
      </c>
      <c r="AK32" s="608">
        <f t="shared" si="2"/>
        <v>0.98295454545454541</v>
      </c>
      <c r="AL32" s="609">
        <f t="shared" si="3"/>
        <v>0.98295454545454541</v>
      </c>
      <c r="AM32" s="606">
        <v>146</v>
      </c>
      <c r="AN32" s="607">
        <v>132</v>
      </c>
      <c r="AO32" s="607">
        <v>132</v>
      </c>
      <c r="AP32" s="607">
        <v>101</v>
      </c>
      <c r="AQ32" s="607">
        <v>75</v>
      </c>
      <c r="AR32" s="608">
        <f t="shared" si="4"/>
        <v>0.76515151515151514</v>
      </c>
      <c r="AS32" s="609">
        <f t="shared" si="5"/>
        <v>0.76515151515151514</v>
      </c>
      <c r="AT32" s="606">
        <v>121</v>
      </c>
      <c r="AU32" s="607">
        <v>116</v>
      </c>
      <c r="AV32" s="607">
        <v>116</v>
      </c>
      <c r="AW32" s="607">
        <v>95</v>
      </c>
      <c r="AX32" s="607">
        <v>72</v>
      </c>
      <c r="AY32" s="608">
        <f t="shared" si="6"/>
        <v>0.81896551724137934</v>
      </c>
      <c r="AZ32" s="609">
        <f t="shared" si="7"/>
        <v>0.81896551724137934</v>
      </c>
      <c r="BA32" s="606">
        <v>164</v>
      </c>
      <c r="BB32" s="607">
        <v>145</v>
      </c>
      <c r="BC32" s="607">
        <v>145</v>
      </c>
      <c r="BD32" s="607">
        <v>107</v>
      </c>
      <c r="BE32" s="607">
        <v>86</v>
      </c>
      <c r="BF32" s="608">
        <f t="shared" si="8"/>
        <v>0.73793103448275865</v>
      </c>
      <c r="BG32" s="609">
        <f t="shared" si="9"/>
        <v>0.73793103448275865</v>
      </c>
    </row>
    <row r="33" spans="1:59" s="2" customFormat="1" x14ac:dyDescent="0.25">
      <c r="A33" s="603" t="s">
        <v>184</v>
      </c>
      <c r="B33" s="589" t="s">
        <v>199</v>
      </c>
      <c r="C33" s="610" t="s">
        <v>200</v>
      </c>
      <c r="D33" s="591" t="s">
        <v>21</v>
      </c>
      <c r="E33" s="592" t="s">
        <v>21</v>
      </c>
      <c r="F33" s="592" t="s">
        <v>21</v>
      </c>
      <c r="G33" s="592" t="s">
        <v>21</v>
      </c>
      <c r="H33" s="592" t="s">
        <v>21</v>
      </c>
      <c r="I33" s="593" t="s">
        <v>67</v>
      </c>
      <c r="J33" s="594" t="s">
        <v>67</v>
      </c>
      <c r="K33" s="591" t="s">
        <v>67</v>
      </c>
      <c r="L33" s="592" t="s">
        <v>67</v>
      </c>
      <c r="M33" s="592" t="s">
        <v>67</v>
      </c>
      <c r="N33" s="592" t="s">
        <v>67</v>
      </c>
      <c r="O33" s="592" t="s">
        <v>67</v>
      </c>
      <c r="P33" s="593" t="s">
        <v>67</v>
      </c>
      <c r="Q33" s="594" t="s">
        <v>67</v>
      </c>
      <c r="R33" s="591" t="s">
        <v>67</v>
      </c>
      <c r="S33" s="592" t="s">
        <v>67</v>
      </c>
      <c r="T33" s="592" t="s">
        <v>67</v>
      </c>
      <c r="U33" s="592" t="s">
        <v>67</v>
      </c>
      <c r="V33" s="592" t="s">
        <v>67</v>
      </c>
      <c r="W33" s="593" t="s">
        <v>67</v>
      </c>
      <c r="X33" s="594" t="s">
        <v>67</v>
      </c>
      <c r="Y33" s="591" t="s">
        <v>67</v>
      </c>
      <c r="Z33" s="592" t="s">
        <v>67</v>
      </c>
      <c r="AA33" s="592" t="s">
        <v>67</v>
      </c>
      <c r="AB33" s="592" t="s">
        <v>67</v>
      </c>
      <c r="AC33" s="592" t="s">
        <v>67</v>
      </c>
      <c r="AD33" s="593" t="s">
        <v>67</v>
      </c>
      <c r="AE33" s="594" t="s">
        <v>67</v>
      </c>
      <c r="AF33" s="591" t="s">
        <v>67</v>
      </c>
      <c r="AG33" s="592" t="s">
        <v>67</v>
      </c>
      <c r="AH33" s="592" t="s">
        <v>67</v>
      </c>
      <c r="AI33" s="592" t="s">
        <v>67</v>
      </c>
      <c r="AJ33" s="592" t="s">
        <v>67</v>
      </c>
      <c r="AK33" s="593" t="s">
        <v>67</v>
      </c>
      <c r="AL33" s="594" t="s">
        <v>67</v>
      </c>
      <c r="AM33" s="591" t="s">
        <v>67</v>
      </c>
      <c r="AN33" s="592" t="s">
        <v>67</v>
      </c>
      <c r="AO33" s="592" t="s">
        <v>67</v>
      </c>
      <c r="AP33" s="592" t="s">
        <v>67</v>
      </c>
      <c r="AQ33" s="592" t="s">
        <v>67</v>
      </c>
      <c r="AR33" s="593" t="s">
        <v>67</v>
      </c>
      <c r="AS33" s="594" t="s">
        <v>67</v>
      </c>
      <c r="AT33" s="591" t="s">
        <v>67</v>
      </c>
      <c r="AU33" s="592" t="s">
        <v>67</v>
      </c>
      <c r="AV33" s="592" t="s">
        <v>67</v>
      </c>
      <c r="AW33" s="592" t="s">
        <v>67</v>
      </c>
      <c r="AX33" s="592" t="s">
        <v>67</v>
      </c>
      <c r="AY33" s="593" t="s">
        <v>67</v>
      </c>
      <c r="AZ33" s="594" t="s">
        <v>67</v>
      </c>
      <c r="BA33" s="591" t="s">
        <v>67</v>
      </c>
      <c r="BB33" s="592" t="s">
        <v>67</v>
      </c>
      <c r="BC33" s="592" t="s">
        <v>67</v>
      </c>
      <c r="BD33" s="592" t="s">
        <v>67</v>
      </c>
      <c r="BE33" s="592" t="s">
        <v>67</v>
      </c>
      <c r="BF33" s="593" t="s">
        <v>67</v>
      </c>
      <c r="BG33" s="594" t="s">
        <v>67</v>
      </c>
    </row>
    <row r="34" spans="1:59" s="2" customFormat="1" x14ac:dyDescent="0.25">
      <c r="A34" s="611" t="s">
        <v>201</v>
      </c>
      <c r="B34" s="612" t="s">
        <v>202</v>
      </c>
      <c r="C34" s="597"/>
      <c r="D34" s="613">
        <v>10098</v>
      </c>
      <c r="E34" s="598">
        <v>7421</v>
      </c>
      <c r="F34" s="598">
        <v>6404</v>
      </c>
      <c r="G34" s="598">
        <v>4345</v>
      </c>
      <c r="H34" s="599">
        <v>3420</v>
      </c>
      <c r="I34" s="600">
        <f t="shared" si="10"/>
        <v>0.5855006063872793</v>
      </c>
      <c r="J34" s="601">
        <f t="shared" si="11"/>
        <v>0.67848219862585879</v>
      </c>
      <c r="K34" s="613">
        <v>10449</v>
      </c>
      <c r="L34" s="598">
        <v>7524</v>
      </c>
      <c r="M34" s="598">
        <v>6670</v>
      </c>
      <c r="N34" s="598">
        <v>4700</v>
      </c>
      <c r="O34" s="599">
        <v>3786</v>
      </c>
      <c r="P34" s="600">
        <f t="shared" ref="P34:P42" si="16">N34/L34</f>
        <v>0.62466772993088782</v>
      </c>
      <c r="Q34" s="601">
        <f t="shared" ref="Q34:Q42" si="17">N34/M34</f>
        <v>0.70464767616191903</v>
      </c>
      <c r="R34" s="613">
        <v>10110</v>
      </c>
      <c r="S34" s="598">
        <v>7428</v>
      </c>
      <c r="T34" s="598">
        <v>6600</v>
      </c>
      <c r="U34" s="598">
        <v>4073</v>
      </c>
      <c r="V34" s="599">
        <v>3400</v>
      </c>
      <c r="W34" s="600">
        <f t="shared" si="14"/>
        <v>0.54833064081852445</v>
      </c>
      <c r="X34" s="601">
        <f t="shared" si="15"/>
        <v>0.61712121212121207</v>
      </c>
      <c r="Y34" s="613">
        <v>8889</v>
      </c>
      <c r="Z34" s="598">
        <v>6555</v>
      </c>
      <c r="AA34" s="598">
        <v>5725</v>
      </c>
      <c r="AB34" s="598">
        <v>4064</v>
      </c>
      <c r="AC34" s="599">
        <v>3350</v>
      </c>
      <c r="AD34" s="600">
        <f t="shared" ref="AD34:AD42" si="18">AB34/Z34</f>
        <v>0.61998474446987029</v>
      </c>
      <c r="AE34" s="601">
        <f t="shared" ref="AE34:AE42" si="19">AB34/AA34</f>
        <v>0.70986899563318773</v>
      </c>
      <c r="AF34" s="613">
        <v>8279</v>
      </c>
      <c r="AG34" s="598">
        <v>6195</v>
      </c>
      <c r="AH34" s="598">
        <v>5433</v>
      </c>
      <c r="AI34" s="598">
        <v>3944</v>
      </c>
      <c r="AJ34" s="599">
        <v>3275</v>
      </c>
      <c r="AK34" s="600">
        <f t="shared" ref="AK34:AK42" si="20">AI34/AG34</f>
        <v>0.63664245359160609</v>
      </c>
      <c r="AL34" s="601">
        <f t="shared" ref="AL34:AL42" si="21">AI34/AH34</f>
        <v>0.72593410638689493</v>
      </c>
      <c r="AM34" s="613">
        <v>6954</v>
      </c>
      <c r="AN34" s="598">
        <v>5381</v>
      </c>
      <c r="AO34" s="598">
        <v>4786</v>
      </c>
      <c r="AP34" s="598">
        <v>3471</v>
      </c>
      <c r="AQ34" s="599">
        <v>2893</v>
      </c>
      <c r="AR34" s="600">
        <f t="shared" ref="AR34:AR42" si="22">AP34/AN34</f>
        <v>0.64504738896115965</v>
      </c>
      <c r="AS34" s="601">
        <f t="shared" ref="AS34:AS42" si="23">AP34/AO34</f>
        <v>0.72524028416213959</v>
      </c>
      <c r="AT34" s="613">
        <v>6743</v>
      </c>
      <c r="AU34" s="598">
        <v>5418</v>
      </c>
      <c r="AV34" s="598">
        <v>4797</v>
      </c>
      <c r="AW34" s="598">
        <v>3236</v>
      </c>
      <c r="AX34" s="599">
        <v>2664</v>
      </c>
      <c r="AY34" s="600">
        <f t="shared" ref="AY34:AY42" si="24">AW34/AU34</f>
        <v>0.59726836471022515</v>
      </c>
      <c r="AZ34" s="601">
        <f t="shared" ref="AZ34:AZ42" si="25">AW34/AV34</f>
        <v>0.67458828434438189</v>
      </c>
      <c r="BA34" s="613">
        <v>5749</v>
      </c>
      <c r="BB34" s="598">
        <v>4567</v>
      </c>
      <c r="BC34" s="598">
        <v>4090</v>
      </c>
      <c r="BD34" s="598">
        <v>3047</v>
      </c>
      <c r="BE34" s="599">
        <v>2496</v>
      </c>
      <c r="BF34" s="600">
        <f t="shared" ref="BF34:BF42" si="26">BD34/BB34</f>
        <v>0.66717757827895774</v>
      </c>
      <c r="BG34" s="601">
        <f t="shared" ref="BG34:BG42" si="27">BD34/BC34</f>
        <v>0.74498777506112468</v>
      </c>
    </row>
    <row r="35" spans="1:59" s="2" customFormat="1" x14ac:dyDescent="0.25">
      <c r="A35" s="579" t="s">
        <v>203</v>
      </c>
      <c r="B35" s="580" t="s">
        <v>204</v>
      </c>
      <c r="C35" s="581" t="s">
        <v>163</v>
      </c>
      <c r="D35" s="614">
        <v>923</v>
      </c>
      <c r="E35" s="615">
        <v>783</v>
      </c>
      <c r="F35" s="615">
        <v>583</v>
      </c>
      <c r="G35" s="615">
        <v>482</v>
      </c>
      <c r="H35" s="615">
        <v>340</v>
      </c>
      <c r="I35" s="616">
        <f t="shared" si="10"/>
        <v>0.61558109833971908</v>
      </c>
      <c r="J35" s="617">
        <f t="shared" si="11"/>
        <v>0.82675814751286447</v>
      </c>
      <c r="K35" s="614">
        <v>907</v>
      </c>
      <c r="L35" s="615">
        <v>762</v>
      </c>
      <c r="M35" s="615">
        <v>561</v>
      </c>
      <c r="N35" s="615">
        <v>463</v>
      </c>
      <c r="O35" s="615">
        <v>331</v>
      </c>
      <c r="P35" s="616">
        <f t="shared" si="16"/>
        <v>0.6076115485564304</v>
      </c>
      <c r="Q35" s="617">
        <f t="shared" si="17"/>
        <v>0.82531194295900179</v>
      </c>
      <c r="R35" s="614">
        <v>780</v>
      </c>
      <c r="S35" s="615">
        <v>658</v>
      </c>
      <c r="T35" s="615">
        <v>492</v>
      </c>
      <c r="U35" s="615">
        <v>376</v>
      </c>
      <c r="V35" s="615">
        <v>278</v>
      </c>
      <c r="W35" s="616">
        <f t="shared" si="14"/>
        <v>0.5714285714285714</v>
      </c>
      <c r="X35" s="617">
        <f t="shared" si="15"/>
        <v>0.76422764227642281</v>
      </c>
      <c r="Y35" s="614">
        <v>790</v>
      </c>
      <c r="Z35" s="615">
        <v>688</v>
      </c>
      <c r="AA35" s="615">
        <v>511</v>
      </c>
      <c r="AB35" s="615">
        <v>468</v>
      </c>
      <c r="AC35" s="615">
        <v>343</v>
      </c>
      <c r="AD35" s="616">
        <f t="shared" si="18"/>
        <v>0.68023255813953487</v>
      </c>
      <c r="AE35" s="617">
        <f t="shared" si="19"/>
        <v>0.91585127201565553</v>
      </c>
      <c r="AF35" s="614">
        <v>773</v>
      </c>
      <c r="AG35" s="615">
        <v>664</v>
      </c>
      <c r="AH35" s="615">
        <v>491</v>
      </c>
      <c r="AI35" s="615">
        <v>462</v>
      </c>
      <c r="AJ35" s="615">
        <v>337</v>
      </c>
      <c r="AK35" s="616">
        <f t="shared" si="20"/>
        <v>0.69578313253012047</v>
      </c>
      <c r="AL35" s="617">
        <f t="shared" si="21"/>
        <v>0.94093686354378814</v>
      </c>
      <c r="AM35" s="614">
        <v>598</v>
      </c>
      <c r="AN35" s="615">
        <v>517</v>
      </c>
      <c r="AO35" s="615">
        <v>380</v>
      </c>
      <c r="AP35" s="615">
        <v>360</v>
      </c>
      <c r="AQ35" s="615">
        <v>296</v>
      </c>
      <c r="AR35" s="616">
        <f t="shared" si="22"/>
        <v>0.69632495164410058</v>
      </c>
      <c r="AS35" s="617">
        <f t="shared" si="23"/>
        <v>0.94736842105263153</v>
      </c>
      <c r="AT35" s="614">
        <v>417</v>
      </c>
      <c r="AU35" s="615">
        <v>376</v>
      </c>
      <c r="AV35" s="615">
        <v>275</v>
      </c>
      <c r="AW35" s="615">
        <v>255</v>
      </c>
      <c r="AX35" s="615">
        <v>217</v>
      </c>
      <c r="AY35" s="616">
        <f t="shared" si="24"/>
        <v>0.67819148936170215</v>
      </c>
      <c r="AZ35" s="617">
        <f t="shared" si="25"/>
        <v>0.92727272727272725</v>
      </c>
      <c r="BA35" s="614">
        <v>404</v>
      </c>
      <c r="BB35" s="615">
        <v>356</v>
      </c>
      <c r="BC35" s="615">
        <v>270</v>
      </c>
      <c r="BD35" s="615">
        <v>258</v>
      </c>
      <c r="BE35" s="615">
        <v>208</v>
      </c>
      <c r="BF35" s="616">
        <f t="shared" si="26"/>
        <v>0.7247191011235955</v>
      </c>
      <c r="BG35" s="617">
        <f t="shared" si="27"/>
        <v>0.9555555555555556</v>
      </c>
    </row>
    <row r="36" spans="1:59" s="2" customFormat="1" ht="15" customHeight="1" x14ac:dyDescent="0.25">
      <c r="A36" s="579" t="s">
        <v>203</v>
      </c>
      <c r="B36" s="580" t="s">
        <v>205</v>
      </c>
      <c r="C36" s="618" t="s">
        <v>206</v>
      </c>
      <c r="D36" s="619">
        <v>304</v>
      </c>
      <c r="E36" s="620">
        <v>284</v>
      </c>
      <c r="F36" s="620">
        <v>230</v>
      </c>
      <c r="G36" s="620">
        <v>229</v>
      </c>
      <c r="H36" s="620">
        <v>201</v>
      </c>
      <c r="I36" s="621">
        <f t="shared" si="10"/>
        <v>0.80633802816901412</v>
      </c>
      <c r="J36" s="622">
        <f t="shared" si="11"/>
        <v>0.9956521739130435</v>
      </c>
      <c r="K36" s="619">
        <v>395</v>
      </c>
      <c r="L36" s="620">
        <v>369</v>
      </c>
      <c r="M36" s="620">
        <v>369</v>
      </c>
      <c r="N36" s="620">
        <v>344</v>
      </c>
      <c r="O36" s="620">
        <v>282</v>
      </c>
      <c r="P36" s="621">
        <f t="shared" si="16"/>
        <v>0.9322493224932249</v>
      </c>
      <c r="Q36" s="622">
        <f t="shared" si="17"/>
        <v>0.9322493224932249</v>
      </c>
      <c r="R36" s="619">
        <v>599</v>
      </c>
      <c r="S36" s="620">
        <v>530</v>
      </c>
      <c r="T36" s="620">
        <v>530</v>
      </c>
      <c r="U36" s="620">
        <v>463</v>
      </c>
      <c r="V36" s="620">
        <v>391</v>
      </c>
      <c r="W36" s="621">
        <f t="shared" si="14"/>
        <v>0.87358490566037739</v>
      </c>
      <c r="X36" s="622">
        <f t="shared" si="15"/>
        <v>0.87358490566037739</v>
      </c>
      <c r="Y36" s="619">
        <v>589</v>
      </c>
      <c r="Z36" s="620">
        <v>535</v>
      </c>
      <c r="AA36" s="620">
        <v>535</v>
      </c>
      <c r="AB36" s="620">
        <v>472</v>
      </c>
      <c r="AC36" s="620">
        <v>399</v>
      </c>
      <c r="AD36" s="621">
        <f t="shared" si="18"/>
        <v>0.88224299065420564</v>
      </c>
      <c r="AE36" s="622">
        <f t="shared" si="19"/>
        <v>0.88224299065420564</v>
      </c>
      <c r="AF36" s="619">
        <v>649</v>
      </c>
      <c r="AG36" s="620">
        <v>580</v>
      </c>
      <c r="AH36" s="620">
        <v>580</v>
      </c>
      <c r="AI36" s="620">
        <v>488</v>
      </c>
      <c r="AJ36" s="620">
        <v>410</v>
      </c>
      <c r="AK36" s="621">
        <f t="shared" si="20"/>
        <v>0.8413793103448276</v>
      </c>
      <c r="AL36" s="622">
        <f t="shared" si="21"/>
        <v>0.8413793103448276</v>
      </c>
      <c r="AM36" s="619">
        <v>469</v>
      </c>
      <c r="AN36" s="620">
        <v>439</v>
      </c>
      <c r="AO36" s="620">
        <v>439</v>
      </c>
      <c r="AP36" s="620">
        <v>406</v>
      </c>
      <c r="AQ36" s="620">
        <v>346</v>
      </c>
      <c r="AR36" s="621">
        <f t="shared" si="22"/>
        <v>0.9248291571753986</v>
      </c>
      <c r="AS36" s="622">
        <f t="shared" si="23"/>
        <v>0.9248291571753986</v>
      </c>
      <c r="AT36" s="619">
        <v>485</v>
      </c>
      <c r="AU36" s="620">
        <v>447</v>
      </c>
      <c r="AV36" s="620">
        <v>447</v>
      </c>
      <c r="AW36" s="620">
        <v>406</v>
      </c>
      <c r="AX36" s="620">
        <v>324</v>
      </c>
      <c r="AY36" s="621">
        <f t="shared" si="24"/>
        <v>0.90827740492170017</v>
      </c>
      <c r="AZ36" s="622">
        <f t="shared" si="25"/>
        <v>0.90827740492170017</v>
      </c>
      <c r="BA36" s="619">
        <v>392</v>
      </c>
      <c r="BB36" s="620">
        <v>368</v>
      </c>
      <c r="BC36" s="620">
        <v>368</v>
      </c>
      <c r="BD36" s="620">
        <v>337</v>
      </c>
      <c r="BE36" s="620">
        <v>279</v>
      </c>
      <c r="BF36" s="621">
        <f t="shared" si="26"/>
        <v>0.91576086956521741</v>
      </c>
      <c r="BG36" s="622">
        <f t="shared" si="27"/>
        <v>0.91576086956521741</v>
      </c>
    </row>
    <row r="37" spans="1:59" s="2" customFormat="1" x14ac:dyDescent="0.25">
      <c r="A37" s="579" t="s">
        <v>203</v>
      </c>
      <c r="B37" s="580" t="s">
        <v>207</v>
      </c>
      <c r="C37" s="581" t="s">
        <v>181</v>
      </c>
      <c r="D37" s="582">
        <v>3267</v>
      </c>
      <c r="E37" s="583">
        <v>2565</v>
      </c>
      <c r="F37" s="583">
        <v>2253</v>
      </c>
      <c r="G37" s="583">
        <v>1477</v>
      </c>
      <c r="H37" s="583">
        <v>1129</v>
      </c>
      <c r="I37" s="584">
        <f t="shared" si="10"/>
        <v>0.57582846003898636</v>
      </c>
      <c r="J37" s="585">
        <f t="shared" si="11"/>
        <v>0.65557035064358637</v>
      </c>
      <c r="K37" s="582">
        <v>3857</v>
      </c>
      <c r="L37" s="583">
        <v>2939</v>
      </c>
      <c r="M37" s="583">
        <v>2654</v>
      </c>
      <c r="N37" s="583">
        <v>1829</v>
      </c>
      <c r="O37" s="583">
        <v>1422</v>
      </c>
      <c r="P37" s="584">
        <f t="shared" si="16"/>
        <v>0.62232051718271519</v>
      </c>
      <c r="Q37" s="585">
        <f t="shared" si="17"/>
        <v>0.68914845516201961</v>
      </c>
      <c r="R37" s="582">
        <v>3670</v>
      </c>
      <c r="S37" s="583">
        <v>2852</v>
      </c>
      <c r="T37" s="583">
        <v>2498</v>
      </c>
      <c r="U37" s="583">
        <v>1304</v>
      </c>
      <c r="V37" s="583">
        <v>1037</v>
      </c>
      <c r="W37" s="584">
        <f t="shared" si="14"/>
        <v>0.45722300140252453</v>
      </c>
      <c r="X37" s="585">
        <f t="shared" si="15"/>
        <v>0.52201761409127301</v>
      </c>
      <c r="Y37" s="582">
        <v>2941</v>
      </c>
      <c r="Z37" s="583">
        <v>2308</v>
      </c>
      <c r="AA37" s="583">
        <v>1963</v>
      </c>
      <c r="AB37" s="583">
        <v>1278</v>
      </c>
      <c r="AC37" s="583">
        <v>1032</v>
      </c>
      <c r="AD37" s="584">
        <f t="shared" si="18"/>
        <v>0.55372616984402079</v>
      </c>
      <c r="AE37" s="585">
        <f t="shared" si="19"/>
        <v>0.6510443199184921</v>
      </c>
      <c r="AF37" s="582">
        <v>2642</v>
      </c>
      <c r="AG37" s="583">
        <v>2098</v>
      </c>
      <c r="AH37" s="583">
        <v>1801</v>
      </c>
      <c r="AI37" s="583">
        <v>1088</v>
      </c>
      <c r="AJ37" s="583">
        <v>878</v>
      </c>
      <c r="AK37" s="584">
        <f t="shared" si="20"/>
        <v>0.51858913250714966</v>
      </c>
      <c r="AL37" s="585">
        <f t="shared" si="21"/>
        <v>0.60410882842865077</v>
      </c>
      <c r="AM37" s="582">
        <v>2278</v>
      </c>
      <c r="AN37" s="583">
        <v>1844</v>
      </c>
      <c r="AO37" s="583">
        <v>1645</v>
      </c>
      <c r="AP37" s="583">
        <v>1050</v>
      </c>
      <c r="AQ37" s="583">
        <v>856</v>
      </c>
      <c r="AR37" s="584">
        <f t="shared" si="22"/>
        <v>0.56941431670281994</v>
      </c>
      <c r="AS37" s="585">
        <f t="shared" si="23"/>
        <v>0.63829787234042556</v>
      </c>
      <c r="AT37" s="582">
        <v>2507</v>
      </c>
      <c r="AU37" s="583">
        <v>2100</v>
      </c>
      <c r="AV37" s="583">
        <v>1726</v>
      </c>
      <c r="AW37" s="583">
        <v>933</v>
      </c>
      <c r="AX37" s="583">
        <v>770</v>
      </c>
      <c r="AY37" s="584">
        <f t="shared" si="24"/>
        <v>0.44428571428571428</v>
      </c>
      <c r="AZ37" s="585">
        <f t="shared" si="25"/>
        <v>0.54055619930475085</v>
      </c>
      <c r="BA37" s="582">
        <v>1980</v>
      </c>
      <c r="BB37" s="583">
        <v>1607</v>
      </c>
      <c r="BC37" s="583">
        <v>1338</v>
      </c>
      <c r="BD37" s="583">
        <v>841</v>
      </c>
      <c r="BE37" s="583">
        <v>671</v>
      </c>
      <c r="BF37" s="584">
        <f t="shared" si="26"/>
        <v>0.52333540759178598</v>
      </c>
      <c r="BG37" s="585">
        <f t="shared" si="27"/>
        <v>0.62855007473841551</v>
      </c>
    </row>
    <row r="38" spans="1:59" s="2" customFormat="1" x14ac:dyDescent="0.25">
      <c r="A38" s="579" t="s">
        <v>203</v>
      </c>
      <c r="B38" s="580" t="s">
        <v>208</v>
      </c>
      <c r="C38" s="581" t="s">
        <v>177</v>
      </c>
      <c r="D38" s="623">
        <v>1067</v>
      </c>
      <c r="E38" s="624">
        <v>913</v>
      </c>
      <c r="F38" s="624">
        <v>787</v>
      </c>
      <c r="G38" s="624">
        <v>591</v>
      </c>
      <c r="H38" s="624">
        <v>427</v>
      </c>
      <c r="I38" s="625">
        <f t="shared" si="10"/>
        <v>0.64731653888280394</v>
      </c>
      <c r="J38" s="626">
        <f t="shared" si="11"/>
        <v>0.75095298602287164</v>
      </c>
      <c r="K38" s="623">
        <v>1105</v>
      </c>
      <c r="L38" s="624">
        <v>938</v>
      </c>
      <c r="M38" s="624">
        <v>874</v>
      </c>
      <c r="N38" s="624">
        <v>681</v>
      </c>
      <c r="O38" s="624">
        <v>491</v>
      </c>
      <c r="P38" s="625">
        <f t="shared" si="16"/>
        <v>0.72601279317697232</v>
      </c>
      <c r="Q38" s="626">
        <f t="shared" si="17"/>
        <v>0.7791762013729977</v>
      </c>
      <c r="R38" s="623">
        <v>1085</v>
      </c>
      <c r="S38" s="624">
        <v>946</v>
      </c>
      <c r="T38" s="624">
        <v>865</v>
      </c>
      <c r="U38" s="624">
        <v>599</v>
      </c>
      <c r="V38" s="624">
        <v>461</v>
      </c>
      <c r="W38" s="625">
        <f t="shared" si="14"/>
        <v>0.63319238900634245</v>
      </c>
      <c r="X38" s="626">
        <f t="shared" si="15"/>
        <v>0.69248554913294802</v>
      </c>
      <c r="Y38" s="623">
        <v>993</v>
      </c>
      <c r="Z38" s="624">
        <v>843</v>
      </c>
      <c r="AA38" s="624">
        <v>766</v>
      </c>
      <c r="AB38" s="624">
        <v>564</v>
      </c>
      <c r="AC38" s="624">
        <v>418</v>
      </c>
      <c r="AD38" s="625">
        <f t="shared" si="18"/>
        <v>0.66903914590747326</v>
      </c>
      <c r="AE38" s="626">
        <f t="shared" si="19"/>
        <v>0.73629242819843344</v>
      </c>
      <c r="AF38" s="623">
        <v>1070</v>
      </c>
      <c r="AG38" s="624">
        <v>913</v>
      </c>
      <c r="AH38" s="624">
        <v>841</v>
      </c>
      <c r="AI38" s="624">
        <v>623</v>
      </c>
      <c r="AJ38" s="624">
        <v>459</v>
      </c>
      <c r="AK38" s="625">
        <f t="shared" si="20"/>
        <v>0.68236582694414016</v>
      </c>
      <c r="AL38" s="626">
        <f t="shared" si="21"/>
        <v>0.74078478002378123</v>
      </c>
      <c r="AM38" s="623">
        <v>981</v>
      </c>
      <c r="AN38" s="624">
        <v>827</v>
      </c>
      <c r="AO38" s="624">
        <v>764</v>
      </c>
      <c r="AP38" s="624">
        <v>583</v>
      </c>
      <c r="AQ38" s="624">
        <v>424</v>
      </c>
      <c r="AR38" s="625">
        <f t="shared" si="22"/>
        <v>0.70495767835550183</v>
      </c>
      <c r="AS38" s="626">
        <f t="shared" si="23"/>
        <v>0.76308900523560208</v>
      </c>
      <c r="AT38" s="623">
        <v>755</v>
      </c>
      <c r="AU38" s="624">
        <v>639</v>
      </c>
      <c r="AV38" s="624">
        <v>567</v>
      </c>
      <c r="AW38" s="624">
        <v>449</v>
      </c>
      <c r="AX38" s="624">
        <v>312</v>
      </c>
      <c r="AY38" s="625">
        <f t="shared" si="24"/>
        <v>0.70266040688575904</v>
      </c>
      <c r="AZ38" s="626">
        <f t="shared" si="25"/>
        <v>0.79188712522045857</v>
      </c>
      <c r="BA38" s="623">
        <v>677</v>
      </c>
      <c r="BB38" s="624">
        <v>573</v>
      </c>
      <c r="BC38" s="624">
        <v>503</v>
      </c>
      <c r="BD38" s="624">
        <v>414</v>
      </c>
      <c r="BE38" s="624">
        <v>328</v>
      </c>
      <c r="BF38" s="625">
        <f t="shared" si="26"/>
        <v>0.72251308900523559</v>
      </c>
      <c r="BG38" s="626">
        <f t="shared" si="27"/>
        <v>0.82306163021868783</v>
      </c>
    </row>
    <row r="39" spans="1:59" s="2" customFormat="1" x14ac:dyDescent="0.25">
      <c r="A39" s="579" t="s">
        <v>203</v>
      </c>
      <c r="B39" s="627" t="s">
        <v>209</v>
      </c>
      <c r="C39" s="581" t="s">
        <v>210</v>
      </c>
      <c r="D39" s="623"/>
      <c r="E39" s="624"/>
      <c r="F39" s="624"/>
      <c r="G39" s="624"/>
      <c r="H39" s="624"/>
      <c r="I39" s="625"/>
      <c r="J39" s="626"/>
      <c r="K39" s="628" t="s">
        <v>67</v>
      </c>
      <c r="L39" s="583" t="s">
        <v>67</v>
      </c>
      <c r="M39" s="583" t="s">
        <v>67</v>
      </c>
      <c r="N39" s="583" t="s">
        <v>67</v>
      </c>
      <c r="O39" s="583" t="s">
        <v>67</v>
      </c>
      <c r="P39" s="584" t="s">
        <v>67</v>
      </c>
      <c r="Q39" s="585" t="s">
        <v>67</v>
      </c>
      <c r="R39" s="628" t="s">
        <v>67</v>
      </c>
      <c r="S39" s="583" t="s">
        <v>67</v>
      </c>
      <c r="T39" s="583" t="s">
        <v>67</v>
      </c>
      <c r="U39" s="583" t="s">
        <v>67</v>
      </c>
      <c r="V39" s="583" t="s">
        <v>67</v>
      </c>
      <c r="W39" s="584" t="s">
        <v>67</v>
      </c>
      <c r="X39" s="585" t="s">
        <v>67</v>
      </c>
      <c r="Y39" s="623">
        <v>719</v>
      </c>
      <c r="Z39" s="624">
        <v>581</v>
      </c>
      <c r="AA39" s="624">
        <v>505</v>
      </c>
      <c r="AB39" s="624">
        <v>272</v>
      </c>
      <c r="AC39" s="624">
        <v>204</v>
      </c>
      <c r="AD39" s="625">
        <f t="shared" si="18"/>
        <v>0.46815834767641995</v>
      </c>
      <c r="AE39" s="626">
        <f t="shared" si="19"/>
        <v>0.53861386138613865</v>
      </c>
      <c r="AF39" s="623">
        <v>813</v>
      </c>
      <c r="AG39" s="624">
        <v>660</v>
      </c>
      <c r="AH39" s="624">
        <v>584</v>
      </c>
      <c r="AI39" s="624">
        <v>266</v>
      </c>
      <c r="AJ39" s="624">
        <v>210</v>
      </c>
      <c r="AK39" s="625">
        <f t="shared" si="20"/>
        <v>0.40303030303030302</v>
      </c>
      <c r="AL39" s="626">
        <f t="shared" si="21"/>
        <v>0.45547945205479451</v>
      </c>
      <c r="AM39" s="623">
        <v>739</v>
      </c>
      <c r="AN39" s="624">
        <v>627</v>
      </c>
      <c r="AO39" s="624">
        <v>539</v>
      </c>
      <c r="AP39" s="624">
        <v>266</v>
      </c>
      <c r="AQ39" s="624">
        <v>210</v>
      </c>
      <c r="AR39" s="625">
        <f t="shared" si="22"/>
        <v>0.42424242424242425</v>
      </c>
      <c r="AS39" s="626">
        <f t="shared" si="23"/>
        <v>0.4935064935064935</v>
      </c>
      <c r="AT39" s="623">
        <v>789</v>
      </c>
      <c r="AU39" s="624">
        <v>671</v>
      </c>
      <c r="AV39" s="624">
        <v>532</v>
      </c>
      <c r="AW39" s="624">
        <v>276</v>
      </c>
      <c r="AX39" s="624">
        <v>217</v>
      </c>
      <c r="AY39" s="625">
        <f t="shared" si="24"/>
        <v>0.41132637853949328</v>
      </c>
      <c r="AZ39" s="626">
        <f t="shared" si="25"/>
        <v>0.51879699248120303</v>
      </c>
      <c r="BA39" s="623">
        <v>702</v>
      </c>
      <c r="BB39" s="624">
        <v>583</v>
      </c>
      <c r="BC39" s="624">
        <v>492</v>
      </c>
      <c r="BD39" s="624">
        <v>327</v>
      </c>
      <c r="BE39" s="624">
        <v>258</v>
      </c>
      <c r="BF39" s="625">
        <f t="shared" si="26"/>
        <v>0.56089193825042882</v>
      </c>
      <c r="BG39" s="626">
        <f t="shared" si="27"/>
        <v>0.66463414634146345</v>
      </c>
    </row>
    <row r="40" spans="1:59" s="2" customFormat="1" x14ac:dyDescent="0.25">
      <c r="A40" s="579" t="s">
        <v>203</v>
      </c>
      <c r="B40" s="580" t="s">
        <v>211</v>
      </c>
      <c r="C40" s="581" t="s">
        <v>212</v>
      </c>
      <c r="D40" s="582">
        <v>2718</v>
      </c>
      <c r="E40" s="583">
        <v>2178</v>
      </c>
      <c r="F40" s="583">
        <v>1806</v>
      </c>
      <c r="G40" s="583">
        <v>860</v>
      </c>
      <c r="H40" s="583">
        <v>647</v>
      </c>
      <c r="I40" s="584">
        <f t="shared" si="10"/>
        <v>0.39485766758494029</v>
      </c>
      <c r="J40" s="585">
        <f t="shared" si="11"/>
        <v>0.47619047619047616</v>
      </c>
      <c r="K40" s="582">
        <v>2375</v>
      </c>
      <c r="L40" s="583">
        <v>1892</v>
      </c>
      <c r="M40" s="583">
        <v>1563</v>
      </c>
      <c r="N40" s="583">
        <v>767</v>
      </c>
      <c r="O40" s="583">
        <v>616</v>
      </c>
      <c r="P40" s="584">
        <f t="shared" si="16"/>
        <v>0.40539112050739956</v>
      </c>
      <c r="Q40" s="585">
        <f t="shared" si="17"/>
        <v>0.49072296865003201</v>
      </c>
      <c r="R40" s="582">
        <v>2293</v>
      </c>
      <c r="S40" s="583">
        <v>1804</v>
      </c>
      <c r="T40" s="583">
        <v>1550</v>
      </c>
      <c r="U40" s="583">
        <v>733</v>
      </c>
      <c r="V40" s="583">
        <v>617</v>
      </c>
      <c r="W40" s="584">
        <f t="shared" si="14"/>
        <v>0.40631929046563192</v>
      </c>
      <c r="X40" s="585">
        <f t="shared" si="15"/>
        <v>0.47290322580645161</v>
      </c>
      <c r="Y40" s="582">
        <v>1911</v>
      </c>
      <c r="Z40" s="583">
        <v>1544</v>
      </c>
      <c r="AA40" s="583">
        <v>1247</v>
      </c>
      <c r="AB40" s="583">
        <v>701</v>
      </c>
      <c r="AC40" s="583">
        <v>566</v>
      </c>
      <c r="AD40" s="584">
        <f t="shared" si="18"/>
        <v>0.45401554404145078</v>
      </c>
      <c r="AE40" s="585">
        <f t="shared" si="19"/>
        <v>0.56214915797914999</v>
      </c>
      <c r="AF40" s="582">
        <v>1524</v>
      </c>
      <c r="AG40" s="583">
        <v>1251</v>
      </c>
      <c r="AH40" s="583">
        <v>974</v>
      </c>
      <c r="AI40" s="583">
        <v>787</v>
      </c>
      <c r="AJ40" s="583">
        <v>648</v>
      </c>
      <c r="AK40" s="584">
        <f t="shared" si="20"/>
        <v>0.62909672262190253</v>
      </c>
      <c r="AL40" s="585">
        <f t="shared" si="21"/>
        <v>0.80800821355236141</v>
      </c>
      <c r="AM40" s="582">
        <v>1314</v>
      </c>
      <c r="AN40" s="583">
        <v>1122</v>
      </c>
      <c r="AO40" s="583">
        <v>947</v>
      </c>
      <c r="AP40" s="583">
        <v>670</v>
      </c>
      <c r="AQ40" s="583">
        <v>514</v>
      </c>
      <c r="AR40" s="584">
        <f t="shared" si="22"/>
        <v>0.59714795008912658</v>
      </c>
      <c r="AS40" s="585">
        <f t="shared" si="23"/>
        <v>0.70749736008447728</v>
      </c>
      <c r="AT40" s="582">
        <v>1323</v>
      </c>
      <c r="AU40" s="583">
        <v>1195</v>
      </c>
      <c r="AV40" s="583">
        <v>1195</v>
      </c>
      <c r="AW40" s="583">
        <v>781</v>
      </c>
      <c r="AX40" s="583">
        <v>626</v>
      </c>
      <c r="AY40" s="584">
        <f t="shared" si="24"/>
        <v>0.65355648535564859</v>
      </c>
      <c r="AZ40" s="585">
        <f t="shared" si="25"/>
        <v>0.65355648535564859</v>
      </c>
      <c r="BA40" s="582">
        <v>1143</v>
      </c>
      <c r="BB40" s="583">
        <v>1027</v>
      </c>
      <c r="BC40" s="583">
        <v>1027</v>
      </c>
      <c r="BD40" s="583">
        <v>753</v>
      </c>
      <c r="BE40" s="583">
        <v>575</v>
      </c>
      <c r="BF40" s="584">
        <f t="shared" si="26"/>
        <v>0.73320350535540413</v>
      </c>
      <c r="BG40" s="585">
        <f t="shared" si="27"/>
        <v>0.73320350535540413</v>
      </c>
    </row>
    <row r="41" spans="1:59" s="2" customFormat="1" x14ac:dyDescent="0.25">
      <c r="A41" s="579" t="s">
        <v>203</v>
      </c>
      <c r="B41" s="580" t="s">
        <v>213</v>
      </c>
      <c r="C41" s="581" t="s">
        <v>214</v>
      </c>
      <c r="D41" s="582">
        <v>851</v>
      </c>
      <c r="E41" s="583">
        <v>781</v>
      </c>
      <c r="F41" s="583">
        <v>781</v>
      </c>
      <c r="G41" s="583">
        <v>656</v>
      </c>
      <c r="H41" s="583">
        <v>450</v>
      </c>
      <c r="I41" s="584">
        <f t="shared" si="10"/>
        <v>0.83994878361075542</v>
      </c>
      <c r="J41" s="585">
        <f t="shared" si="11"/>
        <v>0.83994878361075542</v>
      </c>
      <c r="K41" s="582">
        <v>754</v>
      </c>
      <c r="L41" s="583">
        <v>690</v>
      </c>
      <c r="M41" s="583">
        <v>690</v>
      </c>
      <c r="N41" s="583">
        <v>593</v>
      </c>
      <c r="O41" s="583">
        <v>418</v>
      </c>
      <c r="P41" s="584">
        <f t="shared" si="16"/>
        <v>0.85942028985507246</v>
      </c>
      <c r="Q41" s="585">
        <f t="shared" si="17"/>
        <v>0.85942028985507246</v>
      </c>
      <c r="R41" s="582">
        <v>653</v>
      </c>
      <c r="S41" s="583">
        <v>609</v>
      </c>
      <c r="T41" s="583">
        <v>609</v>
      </c>
      <c r="U41" s="583">
        <v>510</v>
      </c>
      <c r="V41" s="583">
        <v>386</v>
      </c>
      <c r="W41" s="584">
        <f t="shared" si="14"/>
        <v>0.83743842364532017</v>
      </c>
      <c r="X41" s="585">
        <f t="shared" si="15"/>
        <v>0.83743842364532017</v>
      </c>
      <c r="Y41" s="582">
        <v>594</v>
      </c>
      <c r="Z41" s="583">
        <v>547</v>
      </c>
      <c r="AA41" s="583">
        <v>547</v>
      </c>
      <c r="AB41" s="583">
        <v>453</v>
      </c>
      <c r="AC41" s="583">
        <v>342</v>
      </c>
      <c r="AD41" s="584">
        <f t="shared" si="18"/>
        <v>0.82815356489945158</v>
      </c>
      <c r="AE41" s="585">
        <f t="shared" si="19"/>
        <v>0.82815356489945158</v>
      </c>
      <c r="AF41" s="582">
        <v>515</v>
      </c>
      <c r="AG41" s="583">
        <v>480</v>
      </c>
      <c r="AH41" s="583">
        <v>480</v>
      </c>
      <c r="AI41" s="583">
        <v>398</v>
      </c>
      <c r="AJ41" s="583">
        <v>297</v>
      </c>
      <c r="AK41" s="584">
        <f t="shared" si="20"/>
        <v>0.82916666666666672</v>
      </c>
      <c r="AL41" s="585">
        <f t="shared" si="21"/>
        <v>0.82916666666666672</v>
      </c>
      <c r="AM41" s="582">
        <v>344</v>
      </c>
      <c r="AN41" s="583">
        <v>331</v>
      </c>
      <c r="AO41" s="583">
        <v>331</v>
      </c>
      <c r="AP41" s="583">
        <v>273</v>
      </c>
      <c r="AQ41" s="583">
        <v>207</v>
      </c>
      <c r="AR41" s="584">
        <f t="shared" si="22"/>
        <v>0.82477341389728098</v>
      </c>
      <c r="AS41" s="585">
        <f t="shared" si="23"/>
        <v>0.82477341389728098</v>
      </c>
      <c r="AT41" s="582">
        <v>255</v>
      </c>
      <c r="AU41" s="583">
        <v>250</v>
      </c>
      <c r="AV41" s="583">
        <v>250</v>
      </c>
      <c r="AW41" s="583">
        <v>216</v>
      </c>
      <c r="AX41" s="583">
        <v>145</v>
      </c>
      <c r="AY41" s="584">
        <f t="shared" si="24"/>
        <v>0.86399999999999999</v>
      </c>
      <c r="AZ41" s="585">
        <f t="shared" si="25"/>
        <v>0.86399999999999999</v>
      </c>
      <c r="BA41" s="582">
        <v>238</v>
      </c>
      <c r="BB41" s="583">
        <v>225</v>
      </c>
      <c r="BC41" s="583">
        <v>225</v>
      </c>
      <c r="BD41" s="583">
        <v>191</v>
      </c>
      <c r="BE41" s="583">
        <v>130</v>
      </c>
      <c r="BF41" s="584">
        <f t="shared" si="26"/>
        <v>0.84888888888888892</v>
      </c>
      <c r="BG41" s="585">
        <f t="shared" si="27"/>
        <v>0.84888888888888892</v>
      </c>
    </row>
    <row r="42" spans="1:59" s="2" customFormat="1" x14ac:dyDescent="0.25">
      <c r="A42" s="579" t="s">
        <v>203</v>
      </c>
      <c r="B42" s="580" t="s">
        <v>215</v>
      </c>
      <c r="C42" s="581" t="s">
        <v>216</v>
      </c>
      <c r="D42" s="582">
        <v>467</v>
      </c>
      <c r="E42" s="583">
        <v>467</v>
      </c>
      <c r="F42" s="583">
        <v>360</v>
      </c>
      <c r="G42" s="583">
        <v>82</v>
      </c>
      <c r="H42" s="583">
        <v>73</v>
      </c>
      <c r="I42" s="584">
        <f t="shared" si="10"/>
        <v>0.17558886509635974</v>
      </c>
      <c r="J42" s="585">
        <f t="shared" si="11"/>
        <v>0.22777777777777777</v>
      </c>
      <c r="K42" s="582">
        <v>431</v>
      </c>
      <c r="L42" s="583">
        <v>426</v>
      </c>
      <c r="M42" s="583">
        <v>313</v>
      </c>
      <c r="N42" s="583">
        <v>83</v>
      </c>
      <c r="O42" s="583">
        <v>71</v>
      </c>
      <c r="P42" s="584">
        <f t="shared" si="16"/>
        <v>0.19483568075117372</v>
      </c>
      <c r="Q42" s="585">
        <f t="shared" si="17"/>
        <v>0.26517571884984026</v>
      </c>
      <c r="R42" s="582">
        <v>405</v>
      </c>
      <c r="S42" s="583">
        <v>404</v>
      </c>
      <c r="T42" s="583">
        <v>302</v>
      </c>
      <c r="U42" s="583">
        <v>82</v>
      </c>
      <c r="V42" s="583">
        <v>74</v>
      </c>
      <c r="W42" s="584">
        <f t="shared" si="14"/>
        <v>0.20297029702970298</v>
      </c>
      <c r="X42" s="585">
        <f t="shared" si="15"/>
        <v>0.27152317880794702</v>
      </c>
      <c r="Y42" s="582">
        <v>352</v>
      </c>
      <c r="Z42" s="583">
        <v>352</v>
      </c>
      <c r="AA42" s="583">
        <v>249</v>
      </c>
      <c r="AB42" s="583">
        <v>76</v>
      </c>
      <c r="AC42" s="583">
        <v>67</v>
      </c>
      <c r="AD42" s="584">
        <f t="shared" si="18"/>
        <v>0.21590909090909091</v>
      </c>
      <c r="AE42" s="585">
        <f t="shared" si="19"/>
        <v>0.30522088353413657</v>
      </c>
      <c r="AF42" s="582">
        <v>293</v>
      </c>
      <c r="AG42" s="583">
        <v>293</v>
      </c>
      <c r="AH42" s="583">
        <v>215</v>
      </c>
      <c r="AI42" s="583">
        <v>72</v>
      </c>
      <c r="AJ42" s="583">
        <v>67</v>
      </c>
      <c r="AK42" s="584">
        <f t="shared" si="20"/>
        <v>0.24573378839590443</v>
      </c>
      <c r="AL42" s="585">
        <f t="shared" si="21"/>
        <v>0.33488372093023255</v>
      </c>
      <c r="AM42" s="582">
        <v>231</v>
      </c>
      <c r="AN42" s="583">
        <v>231</v>
      </c>
      <c r="AO42" s="583">
        <v>184</v>
      </c>
      <c r="AP42" s="583">
        <v>70</v>
      </c>
      <c r="AQ42" s="583">
        <v>63</v>
      </c>
      <c r="AR42" s="584">
        <f t="shared" si="22"/>
        <v>0.30303030303030304</v>
      </c>
      <c r="AS42" s="585">
        <f t="shared" si="23"/>
        <v>0.38043478260869568</v>
      </c>
      <c r="AT42" s="582">
        <v>212</v>
      </c>
      <c r="AU42" s="583">
        <v>212</v>
      </c>
      <c r="AV42" s="583">
        <v>174</v>
      </c>
      <c r="AW42" s="583">
        <v>70</v>
      </c>
      <c r="AX42" s="583">
        <v>64</v>
      </c>
      <c r="AY42" s="584">
        <f t="shared" si="24"/>
        <v>0.330188679245283</v>
      </c>
      <c r="AZ42" s="585">
        <f t="shared" si="25"/>
        <v>0.40229885057471265</v>
      </c>
      <c r="BA42" s="582">
        <v>213</v>
      </c>
      <c r="BB42" s="583">
        <v>213</v>
      </c>
      <c r="BC42" s="583">
        <v>154</v>
      </c>
      <c r="BD42" s="583">
        <v>72</v>
      </c>
      <c r="BE42" s="583">
        <v>67</v>
      </c>
      <c r="BF42" s="584">
        <f t="shared" si="26"/>
        <v>0.3380281690140845</v>
      </c>
      <c r="BG42" s="585">
        <f t="shared" si="27"/>
        <v>0.46753246753246752</v>
      </c>
    </row>
    <row r="43" spans="1:59" s="2" customFormat="1" x14ac:dyDescent="0.25">
      <c r="A43" s="588" t="s">
        <v>203</v>
      </c>
      <c r="B43" s="589" t="s">
        <v>217</v>
      </c>
      <c r="C43" s="610" t="s">
        <v>200</v>
      </c>
      <c r="D43" s="582">
        <v>501</v>
      </c>
      <c r="E43" s="583">
        <v>396</v>
      </c>
      <c r="F43" s="592">
        <v>320</v>
      </c>
      <c r="G43" s="592">
        <v>268</v>
      </c>
      <c r="H43" s="592">
        <v>192</v>
      </c>
      <c r="I43" s="593">
        <f t="shared" si="10"/>
        <v>0.6767676767676768</v>
      </c>
      <c r="J43" s="594">
        <f t="shared" si="11"/>
        <v>0.83750000000000002</v>
      </c>
      <c r="K43" s="582">
        <v>625</v>
      </c>
      <c r="L43" s="583">
        <v>489</v>
      </c>
      <c r="M43" s="592">
        <v>412</v>
      </c>
      <c r="N43" s="592">
        <v>256</v>
      </c>
      <c r="O43" s="592">
        <v>191</v>
      </c>
      <c r="P43" s="593">
        <f t="shared" ref="P43:P73" si="28">N43/L43</f>
        <v>0.52351738241308798</v>
      </c>
      <c r="Q43" s="594">
        <f t="shared" ref="Q43:Q73" si="29">N43/M43</f>
        <v>0.62135922330097082</v>
      </c>
      <c r="R43" s="582">
        <v>625</v>
      </c>
      <c r="S43" s="583">
        <v>496</v>
      </c>
      <c r="T43" s="592">
        <v>430</v>
      </c>
      <c r="U43" s="592">
        <v>254</v>
      </c>
      <c r="V43" s="592">
        <v>187</v>
      </c>
      <c r="W43" s="593">
        <f t="shared" si="14"/>
        <v>0.51209677419354838</v>
      </c>
      <c r="X43" s="594">
        <f t="shared" si="15"/>
        <v>0.59069767441860466</v>
      </c>
      <c r="Y43" s="628" t="s">
        <v>67</v>
      </c>
      <c r="Z43" s="583" t="s">
        <v>67</v>
      </c>
      <c r="AA43" s="583" t="s">
        <v>67</v>
      </c>
      <c r="AB43" s="583" t="s">
        <v>67</v>
      </c>
      <c r="AC43" s="583" t="s">
        <v>67</v>
      </c>
      <c r="AD43" s="584" t="s">
        <v>67</v>
      </c>
      <c r="AE43" s="585" t="s">
        <v>67</v>
      </c>
      <c r="AF43" s="591" t="s">
        <v>67</v>
      </c>
      <c r="AG43" s="592" t="s">
        <v>67</v>
      </c>
      <c r="AH43" s="592" t="s">
        <v>67</v>
      </c>
      <c r="AI43" s="592" t="s">
        <v>67</v>
      </c>
      <c r="AJ43" s="592" t="s">
        <v>67</v>
      </c>
      <c r="AK43" s="593" t="s">
        <v>67</v>
      </c>
      <c r="AL43" s="594" t="s">
        <v>67</v>
      </c>
      <c r="AM43" s="591" t="s">
        <v>67</v>
      </c>
      <c r="AN43" s="592" t="s">
        <v>67</v>
      </c>
      <c r="AO43" s="592" t="s">
        <v>67</v>
      </c>
      <c r="AP43" s="592" t="s">
        <v>67</v>
      </c>
      <c r="AQ43" s="592" t="s">
        <v>67</v>
      </c>
      <c r="AR43" s="593" t="s">
        <v>67</v>
      </c>
      <c r="AS43" s="594" t="s">
        <v>67</v>
      </c>
      <c r="AT43" s="591" t="s">
        <v>67</v>
      </c>
      <c r="AU43" s="592" t="s">
        <v>67</v>
      </c>
      <c r="AV43" s="592" t="s">
        <v>67</v>
      </c>
      <c r="AW43" s="592" t="s">
        <v>67</v>
      </c>
      <c r="AX43" s="592" t="s">
        <v>67</v>
      </c>
      <c r="AY43" s="593" t="s">
        <v>67</v>
      </c>
      <c r="AZ43" s="594" t="s">
        <v>67</v>
      </c>
      <c r="BA43" s="591" t="s">
        <v>67</v>
      </c>
      <c r="BB43" s="592" t="s">
        <v>67</v>
      </c>
      <c r="BC43" s="592" t="s">
        <v>67</v>
      </c>
      <c r="BD43" s="592" t="s">
        <v>67</v>
      </c>
      <c r="BE43" s="592" t="s">
        <v>67</v>
      </c>
      <c r="BF43" s="593" t="s">
        <v>67</v>
      </c>
      <c r="BG43" s="594" t="s">
        <v>67</v>
      </c>
    </row>
    <row r="44" spans="1:59" s="2" customFormat="1" x14ac:dyDescent="0.25">
      <c r="A44" s="629" t="s">
        <v>218</v>
      </c>
      <c r="B44" s="630" t="s">
        <v>219</v>
      </c>
      <c r="C44" s="631"/>
      <c r="D44" s="613">
        <v>51285</v>
      </c>
      <c r="E44" s="598">
        <v>28055</v>
      </c>
      <c r="F44" s="598">
        <v>24446</v>
      </c>
      <c r="G44" s="598">
        <v>12019</v>
      </c>
      <c r="H44" s="599">
        <v>9544</v>
      </c>
      <c r="I44" s="600">
        <f t="shared" si="10"/>
        <v>0.42840848333630371</v>
      </c>
      <c r="J44" s="601">
        <f t="shared" si="11"/>
        <v>0.49165507649513213</v>
      </c>
      <c r="K44" s="613">
        <v>51127</v>
      </c>
      <c r="L44" s="598">
        <v>27392</v>
      </c>
      <c r="M44" s="598">
        <v>23923</v>
      </c>
      <c r="N44" s="598">
        <v>11665</v>
      </c>
      <c r="O44" s="599">
        <v>9147</v>
      </c>
      <c r="P44" s="600">
        <f t="shared" si="28"/>
        <v>0.42585426401869159</v>
      </c>
      <c r="Q44" s="601">
        <f t="shared" si="29"/>
        <v>0.4876060694728922</v>
      </c>
      <c r="R44" s="613">
        <v>53490</v>
      </c>
      <c r="S44" s="598">
        <v>28669</v>
      </c>
      <c r="T44" s="598">
        <v>24958</v>
      </c>
      <c r="U44" s="598">
        <v>11329</v>
      </c>
      <c r="V44" s="599">
        <v>8799</v>
      </c>
      <c r="W44" s="600">
        <f t="shared" si="14"/>
        <v>0.39516550978408732</v>
      </c>
      <c r="X44" s="601">
        <f t="shared" si="15"/>
        <v>0.45392258995111789</v>
      </c>
      <c r="Y44" s="613">
        <v>49240</v>
      </c>
      <c r="Z44" s="598">
        <v>26776</v>
      </c>
      <c r="AA44" s="598">
        <v>23201</v>
      </c>
      <c r="AB44" s="598">
        <v>10121</v>
      </c>
      <c r="AC44" s="599">
        <v>7741</v>
      </c>
      <c r="AD44" s="600">
        <f t="shared" ref="AD44:AD73" si="30">AB44/Z44</f>
        <v>0.37798775022408126</v>
      </c>
      <c r="AE44" s="601">
        <f t="shared" ref="AE44:AE73" si="31">AB44/AA44</f>
        <v>0.43623119693116674</v>
      </c>
      <c r="AF44" s="613">
        <v>45244</v>
      </c>
      <c r="AG44" s="598">
        <v>24658</v>
      </c>
      <c r="AH44" s="598">
        <v>21445</v>
      </c>
      <c r="AI44" s="598">
        <v>9816</v>
      </c>
      <c r="AJ44" s="599">
        <v>7479</v>
      </c>
      <c r="AK44" s="600">
        <f t="shared" ref="AK44:AK73" si="32">AI44/AG44</f>
        <v>0.39808581393462567</v>
      </c>
      <c r="AL44" s="601">
        <f t="shared" ref="AL44:AL73" si="33">AI44/AH44</f>
        <v>0.4577290743763115</v>
      </c>
      <c r="AM44" s="613">
        <v>39621</v>
      </c>
      <c r="AN44" s="598">
        <v>21760</v>
      </c>
      <c r="AO44" s="598">
        <v>18571</v>
      </c>
      <c r="AP44" s="598">
        <v>8536</v>
      </c>
      <c r="AQ44" s="599">
        <v>6453</v>
      </c>
      <c r="AR44" s="600">
        <f t="shared" ref="AR44:AR73" si="34">AP44/AN44</f>
        <v>0.39227941176470588</v>
      </c>
      <c r="AS44" s="601">
        <f t="shared" ref="AS44:AS73" si="35">AP44/AO44</f>
        <v>0.45964137633945401</v>
      </c>
      <c r="AT44" s="613">
        <v>36243</v>
      </c>
      <c r="AU44" s="598">
        <v>19616</v>
      </c>
      <c r="AV44" s="598">
        <v>16484</v>
      </c>
      <c r="AW44" s="598">
        <v>8462</v>
      </c>
      <c r="AX44" s="599">
        <v>6501</v>
      </c>
      <c r="AY44" s="600">
        <f t="shared" ref="AY44:AY73" si="36">AW44/AU44</f>
        <v>0.4313825448613377</v>
      </c>
      <c r="AZ44" s="601">
        <f t="shared" ref="AZ44:AZ73" si="37">AW44/AV44</f>
        <v>0.51334627517592812</v>
      </c>
      <c r="BA44" s="613">
        <v>33482</v>
      </c>
      <c r="BB44" s="598">
        <v>18177</v>
      </c>
      <c r="BC44" s="598">
        <v>15516</v>
      </c>
      <c r="BD44" s="598">
        <v>8036</v>
      </c>
      <c r="BE44" s="599">
        <v>6148</v>
      </c>
      <c r="BF44" s="600">
        <f t="shared" ref="BF44:BF73" si="38">BD44/BB44</f>
        <v>0.44209715574627279</v>
      </c>
      <c r="BG44" s="601">
        <f t="shared" ref="BG44:BG73" si="39">BD44/BC44</f>
        <v>0.51791698891466875</v>
      </c>
    </row>
    <row r="45" spans="1:59" s="2" customFormat="1" x14ac:dyDescent="0.25">
      <c r="A45" s="632" t="s">
        <v>218</v>
      </c>
      <c r="B45" s="633" t="s">
        <v>220</v>
      </c>
      <c r="C45" s="634" t="s">
        <v>221</v>
      </c>
      <c r="D45" s="575">
        <v>4916</v>
      </c>
      <c r="E45" s="576">
        <v>3490</v>
      </c>
      <c r="F45" s="576">
        <v>2572</v>
      </c>
      <c r="G45" s="576">
        <v>774</v>
      </c>
      <c r="H45" s="576">
        <v>628</v>
      </c>
      <c r="I45" s="577">
        <f t="shared" si="10"/>
        <v>0.22177650429799428</v>
      </c>
      <c r="J45" s="578">
        <f t="shared" si="11"/>
        <v>0.30093312597200622</v>
      </c>
      <c r="K45" s="575">
        <v>5090</v>
      </c>
      <c r="L45" s="576">
        <v>3455</v>
      </c>
      <c r="M45" s="576">
        <v>2600</v>
      </c>
      <c r="N45" s="576">
        <v>841</v>
      </c>
      <c r="O45" s="576">
        <v>641</v>
      </c>
      <c r="P45" s="577">
        <f t="shared" si="28"/>
        <v>0.24341534008683069</v>
      </c>
      <c r="Q45" s="578">
        <f t="shared" si="29"/>
        <v>0.32346153846153847</v>
      </c>
      <c r="R45" s="575">
        <v>5384</v>
      </c>
      <c r="S45" s="576">
        <v>3681</v>
      </c>
      <c r="T45" s="576">
        <v>2852</v>
      </c>
      <c r="U45" s="576">
        <v>772</v>
      </c>
      <c r="V45" s="576">
        <v>585</v>
      </c>
      <c r="W45" s="577">
        <f t="shared" si="14"/>
        <v>0.20972561803857648</v>
      </c>
      <c r="X45" s="578">
        <f t="shared" si="15"/>
        <v>0.27068723702664799</v>
      </c>
      <c r="Y45" s="575">
        <v>5963</v>
      </c>
      <c r="Z45" s="576">
        <v>4028</v>
      </c>
      <c r="AA45" s="576">
        <v>3308</v>
      </c>
      <c r="AB45" s="576">
        <v>770</v>
      </c>
      <c r="AC45" s="576">
        <v>560</v>
      </c>
      <c r="AD45" s="577">
        <f t="shared" si="30"/>
        <v>0.19116186693147963</v>
      </c>
      <c r="AE45" s="578">
        <f t="shared" si="31"/>
        <v>0.23276904474002419</v>
      </c>
      <c r="AF45" s="575">
        <v>5736</v>
      </c>
      <c r="AG45" s="576">
        <v>3921</v>
      </c>
      <c r="AH45" s="576">
        <v>3166</v>
      </c>
      <c r="AI45" s="576">
        <v>810</v>
      </c>
      <c r="AJ45" s="576">
        <v>546</v>
      </c>
      <c r="AK45" s="577">
        <f t="shared" si="32"/>
        <v>0.20657995409334354</v>
      </c>
      <c r="AL45" s="578">
        <f t="shared" si="33"/>
        <v>0.25584333543903981</v>
      </c>
      <c r="AM45" s="575">
        <v>5633</v>
      </c>
      <c r="AN45" s="576">
        <v>3865</v>
      </c>
      <c r="AO45" s="576">
        <v>3148</v>
      </c>
      <c r="AP45" s="576">
        <v>792</v>
      </c>
      <c r="AQ45" s="576">
        <v>540</v>
      </c>
      <c r="AR45" s="577">
        <f t="shared" si="34"/>
        <v>0.20491591203104786</v>
      </c>
      <c r="AS45" s="578">
        <f t="shared" si="35"/>
        <v>0.25158831003811943</v>
      </c>
      <c r="AT45" s="575">
        <v>5366</v>
      </c>
      <c r="AU45" s="576">
        <v>3679</v>
      </c>
      <c r="AV45" s="576">
        <v>2905</v>
      </c>
      <c r="AW45" s="576">
        <v>815</v>
      </c>
      <c r="AX45" s="576">
        <v>581</v>
      </c>
      <c r="AY45" s="577">
        <f t="shared" si="36"/>
        <v>0.22152758901875511</v>
      </c>
      <c r="AZ45" s="578">
        <f t="shared" si="37"/>
        <v>0.28055077452667815</v>
      </c>
      <c r="BA45" s="575">
        <v>5197</v>
      </c>
      <c r="BB45" s="576">
        <v>3620</v>
      </c>
      <c r="BC45" s="576">
        <v>2757</v>
      </c>
      <c r="BD45" s="576">
        <v>755</v>
      </c>
      <c r="BE45" s="576">
        <v>548</v>
      </c>
      <c r="BF45" s="577">
        <f t="shared" si="38"/>
        <v>0.2085635359116022</v>
      </c>
      <c r="BG45" s="578">
        <f t="shared" si="39"/>
        <v>0.27384838592673194</v>
      </c>
    </row>
    <row r="46" spans="1:59" s="2" customFormat="1" x14ac:dyDescent="0.25">
      <c r="A46" s="579" t="s">
        <v>218</v>
      </c>
      <c r="B46" s="580" t="s">
        <v>222</v>
      </c>
      <c r="C46" s="581" t="s">
        <v>223</v>
      </c>
      <c r="D46" s="582">
        <v>9798</v>
      </c>
      <c r="E46" s="583">
        <v>6888</v>
      </c>
      <c r="F46" s="583">
        <v>5640</v>
      </c>
      <c r="G46" s="583">
        <v>3252</v>
      </c>
      <c r="H46" s="583">
        <v>2291</v>
      </c>
      <c r="I46" s="584">
        <f t="shared" si="10"/>
        <v>0.47212543554006969</v>
      </c>
      <c r="J46" s="585">
        <f t="shared" si="11"/>
        <v>0.57659574468085106</v>
      </c>
      <c r="K46" s="582">
        <v>10056</v>
      </c>
      <c r="L46" s="583">
        <v>7042</v>
      </c>
      <c r="M46" s="583">
        <v>5732</v>
      </c>
      <c r="N46" s="583">
        <v>3226</v>
      </c>
      <c r="O46" s="583">
        <v>2237</v>
      </c>
      <c r="P46" s="584">
        <f t="shared" si="28"/>
        <v>0.45810849190570863</v>
      </c>
      <c r="Q46" s="585">
        <f t="shared" si="29"/>
        <v>0.56280530355896718</v>
      </c>
      <c r="R46" s="582">
        <v>10291</v>
      </c>
      <c r="S46" s="583">
        <v>7166</v>
      </c>
      <c r="T46" s="583">
        <v>5797</v>
      </c>
      <c r="U46" s="583">
        <v>3530</v>
      </c>
      <c r="V46" s="583">
        <v>2445</v>
      </c>
      <c r="W46" s="584">
        <f t="shared" si="14"/>
        <v>0.49260396315936367</v>
      </c>
      <c r="X46" s="585">
        <f t="shared" si="15"/>
        <v>0.6089356563739865</v>
      </c>
      <c r="Y46" s="582">
        <v>10295</v>
      </c>
      <c r="Z46" s="583">
        <v>7346</v>
      </c>
      <c r="AA46" s="583">
        <v>5862</v>
      </c>
      <c r="AB46" s="583">
        <v>3112</v>
      </c>
      <c r="AC46" s="583">
        <v>2039</v>
      </c>
      <c r="AD46" s="584">
        <f t="shared" si="30"/>
        <v>0.42363190852164445</v>
      </c>
      <c r="AE46" s="585">
        <f t="shared" si="31"/>
        <v>0.53087683384510409</v>
      </c>
      <c r="AF46" s="582">
        <v>8568</v>
      </c>
      <c r="AG46" s="583">
        <v>6195</v>
      </c>
      <c r="AH46" s="583">
        <v>4902</v>
      </c>
      <c r="AI46" s="583">
        <v>2741</v>
      </c>
      <c r="AJ46" s="583">
        <v>1891</v>
      </c>
      <c r="AK46" s="584">
        <f t="shared" si="32"/>
        <v>0.44245359160613396</v>
      </c>
      <c r="AL46" s="585">
        <f t="shared" si="33"/>
        <v>0.55915952672378622</v>
      </c>
      <c r="AM46" s="582">
        <v>7045</v>
      </c>
      <c r="AN46" s="583">
        <v>5113</v>
      </c>
      <c r="AO46" s="583">
        <v>4060</v>
      </c>
      <c r="AP46" s="583">
        <v>2621</v>
      </c>
      <c r="AQ46" s="583">
        <v>1780</v>
      </c>
      <c r="AR46" s="584">
        <f t="shared" si="34"/>
        <v>0.51261490318795233</v>
      </c>
      <c r="AS46" s="585">
        <f t="shared" si="35"/>
        <v>0.64556650246305414</v>
      </c>
      <c r="AT46" s="582">
        <v>6898</v>
      </c>
      <c r="AU46" s="583">
        <v>4822</v>
      </c>
      <c r="AV46" s="583">
        <v>3966</v>
      </c>
      <c r="AW46" s="583">
        <v>2543</v>
      </c>
      <c r="AX46" s="583">
        <v>1752</v>
      </c>
      <c r="AY46" s="584">
        <f t="shared" si="36"/>
        <v>0.52737453338863538</v>
      </c>
      <c r="AZ46" s="585">
        <f t="shared" si="37"/>
        <v>0.64120020171457393</v>
      </c>
      <c r="BA46" s="582">
        <v>5853</v>
      </c>
      <c r="BB46" s="583">
        <v>4222</v>
      </c>
      <c r="BC46" s="583">
        <v>3440</v>
      </c>
      <c r="BD46" s="583">
        <v>2382</v>
      </c>
      <c r="BE46" s="583">
        <v>1553</v>
      </c>
      <c r="BF46" s="584">
        <f t="shared" si="38"/>
        <v>0.56418758882046427</v>
      </c>
      <c r="BG46" s="585">
        <f t="shared" si="39"/>
        <v>0.69244186046511624</v>
      </c>
    </row>
    <row r="47" spans="1:59" s="2" customFormat="1" x14ac:dyDescent="0.25">
      <c r="A47" s="579" t="s">
        <v>218</v>
      </c>
      <c r="B47" s="580" t="s">
        <v>224</v>
      </c>
      <c r="C47" s="581" t="s">
        <v>225</v>
      </c>
      <c r="D47" s="582">
        <v>6380</v>
      </c>
      <c r="E47" s="583">
        <v>5628</v>
      </c>
      <c r="F47" s="583">
        <v>5026</v>
      </c>
      <c r="G47" s="583">
        <v>1025</v>
      </c>
      <c r="H47" s="583">
        <v>952</v>
      </c>
      <c r="I47" s="584">
        <f t="shared" si="10"/>
        <v>0.18212508884150674</v>
      </c>
      <c r="J47" s="585">
        <f t="shared" si="11"/>
        <v>0.20393951452447273</v>
      </c>
      <c r="K47" s="582">
        <v>6339</v>
      </c>
      <c r="L47" s="583">
        <v>5468</v>
      </c>
      <c r="M47" s="583">
        <v>4955</v>
      </c>
      <c r="N47" s="583">
        <v>967</v>
      </c>
      <c r="O47" s="583">
        <v>910</v>
      </c>
      <c r="P47" s="584">
        <f t="shared" si="28"/>
        <v>0.17684711046086321</v>
      </c>
      <c r="Q47" s="585">
        <f t="shared" si="29"/>
        <v>0.1951564076690212</v>
      </c>
      <c r="R47" s="582">
        <v>6629</v>
      </c>
      <c r="S47" s="583">
        <v>5734</v>
      </c>
      <c r="T47" s="583">
        <v>5170</v>
      </c>
      <c r="U47" s="583">
        <v>962</v>
      </c>
      <c r="V47" s="583">
        <v>913</v>
      </c>
      <c r="W47" s="584">
        <f t="shared" si="14"/>
        <v>0.16777118939658178</v>
      </c>
      <c r="X47" s="585">
        <f t="shared" si="15"/>
        <v>0.186073500967118</v>
      </c>
      <c r="Y47" s="582">
        <v>5856</v>
      </c>
      <c r="Z47" s="583">
        <v>5104</v>
      </c>
      <c r="AA47" s="583">
        <v>4604</v>
      </c>
      <c r="AB47" s="583">
        <v>835</v>
      </c>
      <c r="AC47" s="583">
        <v>766</v>
      </c>
      <c r="AD47" s="584">
        <f t="shared" si="30"/>
        <v>0.16359717868338558</v>
      </c>
      <c r="AE47" s="585">
        <f t="shared" si="31"/>
        <v>0.18136403127715031</v>
      </c>
      <c r="AF47" s="582">
        <v>4977</v>
      </c>
      <c r="AG47" s="583">
        <v>4396</v>
      </c>
      <c r="AH47" s="583">
        <v>3990</v>
      </c>
      <c r="AI47" s="583">
        <v>972</v>
      </c>
      <c r="AJ47" s="583">
        <v>745</v>
      </c>
      <c r="AK47" s="584">
        <f t="shared" si="32"/>
        <v>0.2211101000909918</v>
      </c>
      <c r="AL47" s="585">
        <f t="shared" si="33"/>
        <v>0.24360902255639097</v>
      </c>
      <c r="AM47" s="582">
        <v>4236</v>
      </c>
      <c r="AN47" s="583">
        <v>3668</v>
      </c>
      <c r="AO47" s="583">
        <v>3283</v>
      </c>
      <c r="AP47" s="583">
        <v>949</v>
      </c>
      <c r="AQ47" s="583">
        <v>723</v>
      </c>
      <c r="AR47" s="584">
        <f t="shared" si="34"/>
        <v>0.25872410032715376</v>
      </c>
      <c r="AS47" s="585">
        <f t="shared" si="35"/>
        <v>0.28906487968321659</v>
      </c>
      <c r="AT47" s="582">
        <v>3871</v>
      </c>
      <c r="AU47" s="583">
        <v>3372</v>
      </c>
      <c r="AV47" s="583">
        <v>2946</v>
      </c>
      <c r="AW47" s="583">
        <v>1086</v>
      </c>
      <c r="AX47" s="583">
        <v>875</v>
      </c>
      <c r="AY47" s="584">
        <f t="shared" si="36"/>
        <v>0.3220640569395018</v>
      </c>
      <c r="AZ47" s="585">
        <f t="shared" si="37"/>
        <v>0.36863543788187375</v>
      </c>
      <c r="BA47" s="582">
        <v>3484</v>
      </c>
      <c r="BB47" s="583">
        <v>2996</v>
      </c>
      <c r="BC47" s="583">
        <v>2683</v>
      </c>
      <c r="BD47" s="583">
        <v>918</v>
      </c>
      <c r="BE47" s="583">
        <v>689</v>
      </c>
      <c r="BF47" s="584">
        <f t="shared" si="38"/>
        <v>0.30640854472630175</v>
      </c>
      <c r="BG47" s="585">
        <f t="shared" si="39"/>
        <v>0.34215430488259413</v>
      </c>
    </row>
    <row r="48" spans="1:59" s="2" customFormat="1" x14ac:dyDescent="0.25">
      <c r="A48" s="579" t="s">
        <v>218</v>
      </c>
      <c r="B48" s="580" t="s">
        <v>226</v>
      </c>
      <c r="C48" s="581" t="s">
        <v>227</v>
      </c>
      <c r="D48" s="582">
        <v>9464</v>
      </c>
      <c r="E48" s="583">
        <v>5720</v>
      </c>
      <c r="F48" s="583">
        <v>4419</v>
      </c>
      <c r="G48" s="583">
        <v>1121</v>
      </c>
      <c r="H48" s="583">
        <v>792</v>
      </c>
      <c r="I48" s="584">
        <f t="shared" si="10"/>
        <v>0.19597902097902098</v>
      </c>
      <c r="J48" s="585">
        <f t="shared" si="11"/>
        <v>0.25367730255713961</v>
      </c>
      <c r="K48" s="582">
        <v>8289</v>
      </c>
      <c r="L48" s="583">
        <v>4874</v>
      </c>
      <c r="M48" s="583">
        <v>3902</v>
      </c>
      <c r="N48" s="583">
        <v>1052</v>
      </c>
      <c r="O48" s="583">
        <v>698</v>
      </c>
      <c r="P48" s="584">
        <f t="shared" si="28"/>
        <v>0.21583914649158803</v>
      </c>
      <c r="Q48" s="585">
        <f t="shared" si="29"/>
        <v>0.26960533059969244</v>
      </c>
      <c r="R48" s="582">
        <v>8058</v>
      </c>
      <c r="S48" s="583">
        <v>4889</v>
      </c>
      <c r="T48" s="583">
        <v>3865</v>
      </c>
      <c r="U48" s="583">
        <v>1125</v>
      </c>
      <c r="V48" s="583">
        <v>722</v>
      </c>
      <c r="W48" s="584">
        <f t="shared" si="14"/>
        <v>0.23010840662712212</v>
      </c>
      <c r="X48" s="585">
        <f t="shared" si="15"/>
        <v>0.29107373868046571</v>
      </c>
      <c r="Y48" s="582">
        <v>6224</v>
      </c>
      <c r="Z48" s="583">
        <v>4102</v>
      </c>
      <c r="AA48" s="583">
        <v>3201</v>
      </c>
      <c r="AB48" s="583">
        <v>992</v>
      </c>
      <c r="AC48" s="583">
        <v>636</v>
      </c>
      <c r="AD48" s="584">
        <f t="shared" si="30"/>
        <v>0.24183325207215992</v>
      </c>
      <c r="AE48" s="585">
        <f t="shared" si="31"/>
        <v>0.30990315526397999</v>
      </c>
      <c r="AF48" s="582">
        <v>5953</v>
      </c>
      <c r="AG48" s="583">
        <v>3921</v>
      </c>
      <c r="AH48" s="583">
        <v>3065</v>
      </c>
      <c r="AI48" s="583">
        <v>889</v>
      </c>
      <c r="AJ48" s="583">
        <v>532</v>
      </c>
      <c r="AK48" s="584">
        <f t="shared" si="32"/>
        <v>0.22672787554195359</v>
      </c>
      <c r="AL48" s="585">
        <f t="shared" si="33"/>
        <v>0.29004893964110928</v>
      </c>
      <c r="AM48" s="582">
        <v>4707</v>
      </c>
      <c r="AN48" s="583">
        <v>3164</v>
      </c>
      <c r="AO48" s="583">
        <v>2464</v>
      </c>
      <c r="AP48" s="583">
        <v>805</v>
      </c>
      <c r="AQ48" s="583">
        <v>472</v>
      </c>
      <c r="AR48" s="584">
        <f t="shared" si="34"/>
        <v>0.25442477876106195</v>
      </c>
      <c r="AS48" s="585">
        <f t="shared" si="35"/>
        <v>0.32670454545454547</v>
      </c>
      <c r="AT48" s="582">
        <v>4911</v>
      </c>
      <c r="AU48" s="583">
        <v>3143</v>
      </c>
      <c r="AV48" s="583">
        <v>2516</v>
      </c>
      <c r="AW48" s="583">
        <v>776</v>
      </c>
      <c r="AX48" s="583">
        <v>468</v>
      </c>
      <c r="AY48" s="584">
        <f t="shared" si="36"/>
        <v>0.2468978682787146</v>
      </c>
      <c r="AZ48" s="585">
        <f t="shared" si="37"/>
        <v>0.30842607313195547</v>
      </c>
      <c r="BA48" s="582">
        <v>4979</v>
      </c>
      <c r="BB48" s="583">
        <v>3213</v>
      </c>
      <c r="BC48" s="583">
        <v>2666</v>
      </c>
      <c r="BD48" s="583">
        <v>818</v>
      </c>
      <c r="BE48" s="583">
        <v>499</v>
      </c>
      <c r="BF48" s="584">
        <f t="shared" si="38"/>
        <v>0.25459072517896048</v>
      </c>
      <c r="BG48" s="585">
        <f t="shared" si="39"/>
        <v>0.30682670667666917</v>
      </c>
    </row>
    <row r="49" spans="1:59" s="2" customFormat="1" x14ac:dyDescent="0.25">
      <c r="A49" s="579" t="s">
        <v>218</v>
      </c>
      <c r="B49" s="580" t="s">
        <v>228</v>
      </c>
      <c r="C49" s="581" t="s">
        <v>229</v>
      </c>
      <c r="D49" s="582">
        <v>3655</v>
      </c>
      <c r="E49" s="583">
        <v>2793</v>
      </c>
      <c r="F49" s="583">
        <v>2618</v>
      </c>
      <c r="G49" s="583">
        <v>2133</v>
      </c>
      <c r="H49" s="583">
        <v>1187</v>
      </c>
      <c r="I49" s="584">
        <f t="shared" si="10"/>
        <v>0.76369495166487644</v>
      </c>
      <c r="J49" s="585">
        <f t="shared" si="11"/>
        <v>0.81474407944996186</v>
      </c>
      <c r="K49" s="582">
        <v>4053</v>
      </c>
      <c r="L49" s="583">
        <v>3028</v>
      </c>
      <c r="M49" s="583">
        <v>2834</v>
      </c>
      <c r="N49" s="583">
        <v>2230</v>
      </c>
      <c r="O49" s="583">
        <v>1133</v>
      </c>
      <c r="P49" s="584">
        <f t="shared" si="28"/>
        <v>0.73645970937912819</v>
      </c>
      <c r="Q49" s="585">
        <f t="shared" si="29"/>
        <v>0.78687367678193365</v>
      </c>
      <c r="R49" s="582">
        <v>3490</v>
      </c>
      <c r="S49" s="583">
        <v>2612</v>
      </c>
      <c r="T49" s="583">
        <v>2363</v>
      </c>
      <c r="U49" s="583">
        <v>1635</v>
      </c>
      <c r="V49" s="583">
        <v>900</v>
      </c>
      <c r="W49" s="584">
        <f t="shared" si="14"/>
        <v>0.62595712098009193</v>
      </c>
      <c r="X49" s="585">
        <f t="shared" si="15"/>
        <v>0.69191705459162078</v>
      </c>
      <c r="Y49" s="582">
        <v>3186</v>
      </c>
      <c r="Z49" s="583">
        <v>2412</v>
      </c>
      <c r="AA49" s="583">
        <v>2187</v>
      </c>
      <c r="AB49" s="583">
        <v>1460</v>
      </c>
      <c r="AC49" s="583">
        <v>832</v>
      </c>
      <c r="AD49" s="584">
        <f t="shared" si="30"/>
        <v>0.6053067993366501</v>
      </c>
      <c r="AE49" s="585">
        <f t="shared" si="31"/>
        <v>0.66758116140832191</v>
      </c>
      <c r="AF49" s="582">
        <v>3369</v>
      </c>
      <c r="AG49" s="583">
        <v>2460</v>
      </c>
      <c r="AH49" s="583">
        <v>2291</v>
      </c>
      <c r="AI49" s="583">
        <v>1419</v>
      </c>
      <c r="AJ49" s="583">
        <v>827</v>
      </c>
      <c r="AK49" s="584">
        <f t="shared" si="32"/>
        <v>0.57682926829268288</v>
      </c>
      <c r="AL49" s="585">
        <f t="shared" si="33"/>
        <v>0.61938018332605849</v>
      </c>
      <c r="AM49" s="582">
        <v>2951</v>
      </c>
      <c r="AN49" s="583">
        <v>2104</v>
      </c>
      <c r="AO49" s="583">
        <v>1921</v>
      </c>
      <c r="AP49" s="583">
        <v>1222</v>
      </c>
      <c r="AQ49" s="583">
        <v>708</v>
      </c>
      <c r="AR49" s="584">
        <f t="shared" si="34"/>
        <v>0.58079847908745252</v>
      </c>
      <c r="AS49" s="585">
        <f t="shared" si="35"/>
        <v>0.6361270171785528</v>
      </c>
      <c r="AT49" s="582">
        <v>2770</v>
      </c>
      <c r="AU49" s="583">
        <v>1973</v>
      </c>
      <c r="AV49" s="583">
        <v>1780</v>
      </c>
      <c r="AW49" s="583">
        <v>1245</v>
      </c>
      <c r="AX49" s="583">
        <v>707</v>
      </c>
      <c r="AY49" s="584">
        <f t="shared" si="36"/>
        <v>0.63101875316776479</v>
      </c>
      <c r="AZ49" s="585">
        <f t="shared" si="37"/>
        <v>0.699438202247191</v>
      </c>
      <c r="BA49" s="582">
        <v>2695</v>
      </c>
      <c r="BB49" s="583">
        <v>1906</v>
      </c>
      <c r="BC49" s="583">
        <v>1734</v>
      </c>
      <c r="BD49" s="583">
        <v>1159</v>
      </c>
      <c r="BE49" s="583">
        <v>679</v>
      </c>
      <c r="BF49" s="584">
        <f t="shared" si="38"/>
        <v>0.60807974816369359</v>
      </c>
      <c r="BG49" s="585">
        <f t="shared" si="39"/>
        <v>0.66839677047289503</v>
      </c>
    </row>
    <row r="50" spans="1:59" s="2" customFormat="1" x14ac:dyDescent="0.25">
      <c r="A50" s="579" t="s">
        <v>218</v>
      </c>
      <c r="B50" s="580" t="s">
        <v>230</v>
      </c>
      <c r="C50" s="581" t="s">
        <v>231</v>
      </c>
      <c r="D50" s="582">
        <v>1583</v>
      </c>
      <c r="E50" s="583">
        <v>1405</v>
      </c>
      <c r="F50" s="583">
        <v>1294</v>
      </c>
      <c r="G50" s="583">
        <v>897</v>
      </c>
      <c r="H50" s="583">
        <v>528</v>
      </c>
      <c r="I50" s="584">
        <f t="shared" si="10"/>
        <v>0.63843416370106765</v>
      </c>
      <c r="J50" s="585">
        <f t="shared" si="11"/>
        <v>0.69319938176197837</v>
      </c>
      <c r="K50" s="582">
        <v>1466</v>
      </c>
      <c r="L50" s="583">
        <v>1294</v>
      </c>
      <c r="M50" s="583">
        <v>1174</v>
      </c>
      <c r="N50" s="583">
        <v>815</v>
      </c>
      <c r="O50" s="583">
        <v>486</v>
      </c>
      <c r="P50" s="584">
        <f t="shared" si="28"/>
        <v>0.62982998454404948</v>
      </c>
      <c r="Q50" s="585">
        <f t="shared" si="29"/>
        <v>0.69420783645655881</v>
      </c>
      <c r="R50" s="582">
        <v>1517</v>
      </c>
      <c r="S50" s="583">
        <v>1299</v>
      </c>
      <c r="T50" s="583">
        <v>1167</v>
      </c>
      <c r="U50" s="583">
        <v>700</v>
      </c>
      <c r="V50" s="583">
        <v>391</v>
      </c>
      <c r="W50" s="584">
        <f t="shared" si="14"/>
        <v>0.53887605850654352</v>
      </c>
      <c r="X50" s="585">
        <f t="shared" si="15"/>
        <v>0.59982862039417306</v>
      </c>
      <c r="Y50" s="582">
        <v>1348</v>
      </c>
      <c r="Z50" s="583">
        <v>1159</v>
      </c>
      <c r="AA50" s="583">
        <v>1068</v>
      </c>
      <c r="AB50" s="583">
        <v>671</v>
      </c>
      <c r="AC50" s="583">
        <v>419</v>
      </c>
      <c r="AD50" s="584">
        <f t="shared" si="30"/>
        <v>0.57894736842105265</v>
      </c>
      <c r="AE50" s="585">
        <f t="shared" si="31"/>
        <v>0.62827715355805247</v>
      </c>
      <c r="AF50" s="582">
        <v>1273</v>
      </c>
      <c r="AG50" s="583">
        <v>1055</v>
      </c>
      <c r="AH50" s="583">
        <v>978</v>
      </c>
      <c r="AI50" s="583">
        <v>523</v>
      </c>
      <c r="AJ50" s="583">
        <v>315</v>
      </c>
      <c r="AK50" s="584">
        <f t="shared" si="32"/>
        <v>0.49573459715639812</v>
      </c>
      <c r="AL50" s="585">
        <f t="shared" si="33"/>
        <v>0.53476482617586907</v>
      </c>
      <c r="AM50" s="582">
        <v>1191</v>
      </c>
      <c r="AN50" s="583">
        <v>999</v>
      </c>
      <c r="AO50" s="583">
        <v>917</v>
      </c>
      <c r="AP50" s="583">
        <v>411</v>
      </c>
      <c r="AQ50" s="583">
        <v>271</v>
      </c>
      <c r="AR50" s="584">
        <f t="shared" si="34"/>
        <v>0.41141141141141141</v>
      </c>
      <c r="AS50" s="585">
        <f t="shared" si="35"/>
        <v>0.44820065430752454</v>
      </c>
      <c r="AT50" s="582">
        <v>931</v>
      </c>
      <c r="AU50" s="583">
        <v>772</v>
      </c>
      <c r="AV50" s="583">
        <v>698</v>
      </c>
      <c r="AW50" s="583">
        <v>382</v>
      </c>
      <c r="AX50" s="583">
        <v>248</v>
      </c>
      <c r="AY50" s="584">
        <f t="shared" si="36"/>
        <v>0.49481865284974091</v>
      </c>
      <c r="AZ50" s="585">
        <f t="shared" si="37"/>
        <v>0.54727793696275073</v>
      </c>
      <c r="BA50" s="582">
        <v>970</v>
      </c>
      <c r="BB50" s="583">
        <v>807</v>
      </c>
      <c r="BC50" s="583">
        <v>732</v>
      </c>
      <c r="BD50" s="583">
        <v>446</v>
      </c>
      <c r="BE50" s="583">
        <v>295</v>
      </c>
      <c r="BF50" s="584">
        <f t="shared" si="38"/>
        <v>0.55266418835192066</v>
      </c>
      <c r="BG50" s="585">
        <f t="shared" si="39"/>
        <v>0.60928961748633881</v>
      </c>
    </row>
    <row r="51" spans="1:59" s="2" customFormat="1" x14ac:dyDescent="0.25">
      <c r="A51" s="579" t="s">
        <v>218</v>
      </c>
      <c r="B51" s="580" t="s">
        <v>232</v>
      </c>
      <c r="C51" s="581" t="s">
        <v>233</v>
      </c>
      <c r="D51" s="582">
        <v>6613</v>
      </c>
      <c r="E51" s="583">
        <v>5126</v>
      </c>
      <c r="F51" s="583">
        <v>4725</v>
      </c>
      <c r="G51" s="583">
        <v>2411</v>
      </c>
      <c r="H51" s="583">
        <v>1848</v>
      </c>
      <c r="I51" s="584">
        <f t="shared" si="10"/>
        <v>0.4703472493172064</v>
      </c>
      <c r="J51" s="585">
        <f t="shared" si="11"/>
        <v>0.51026455026455031</v>
      </c>
      <c r="K51" s="582">
        <v>7243</v>
      </c>
      <c r="L51" s="583">
        <v>5379</v>
      </c>
      <c r="M51" s="583">
        <v>5009</v>
      </c>
      <c r="N51" s="583">
        <v>2521</v>
      </c>
      <c r="O51" s="583">
        <v>1938</v>
      </c>
      <c r="P51" s="584">
        <f t="shared" si="28"/>
        <v>0.46867447480944413</v>
      </c>
      <c r="Q51" s="585">
        <f t="shared" si="29"/>
        <v>0.50329407067278897</v>
      </c>
      <c r="R51" s="582">
        <v>8650</v>
      </c>
      <c r="S51" s="583">
        <v>6328</v>
      </c>
      <c r="T51" s="583">
        <v>5878</v>
      </c>
      <c r="U51" s="583">
        <v>2627</v>
      </c>
      <c r="V51" s="583">
        <v>1831</v>
      </c>
      <c r="W51" s="584">
        <f t="shared" si="14"/>
        <v>0.41513906447534765</v>
      </c>
      <c r="X51" s="585">
        <f t="shared" si="15"/>
        <v>0.44692072133378702</v>
      </c>
      <c r="Y51" s="582">
        <v>7908</v>
      </c>
      <c r="Z51" s="583">
        <v>5848</v>
      </c>
      <c r="AA51" s="583">
        <v>5464</v>
      </c>
      <c r="AB51" s="583">
        <v>2159</v>
      </c>
      <c r="AC51" s="583">
        <v>1499</v>
      </c>
      <c r="AD51" s="584">
        <f t="shared" si="30"/>
        <v>0.3691860465116279</v>
      </c>
      <c r="AE51" s="585">
        <f t="shared" si="31"/>
        <v>0.39513177159590046</v>
      </c>
      <c r="AF51" s="582">
        <v>7619</v>
      </c>
      <c r="AG51" s="583">
        <v>5550</v>
      </c>
      <c r="AH51" s="583">
        <v>5154</v>
      </c>
      <c r="AI51" s="583">
        <v>2695</v>
      </c>
      <c r="AJ51" s="583">
        <v>1902</v>
      </c>
      <c r="AK51" s="584">
        <f t="shared" si="32"/>
        <v>0.48558558558558557</v>
      </c>
      <c r="AL51" s="585">
        <f t="shared" si="33"/>
        <v>0.52289483896003108</v>
      </c>
      <c r="AM51" s="582">
        <v>7473</v>
      </c>
      <c r="AN51" s="583">
        <v>5233</v>
      </c>
      <c r="AO51" s="583">
        <v>4851</v>
      </c>
      <c r="AP51" s="583">
        <v>1861</v>
      </c>
      <c r="AQ51" s="583">
        <v>1250</v>
      </c>
      <c r="AR51" s="584">
        <f t="shared" si="34"/>
        <v>0.35562774699025418</v>
      </c>
      <c r="AS51" s="585">
        <f t="shared" si="35"/>
        <v>0.38363224077509794</v>
      </c>
      <c r="AT51" s="582">
        <v>5997</v>
      </c>
      <c r="AU51" s="583">
        <v>4263</v>
      </c>
      <c r="AV51" s="583">
        <v>3867</v>
      </c>
      <c r="AW51" s="583">
        <v>1739</v>
      </c>
      <c r="AX51" s="583">
        <v>1198</v>
      </c>
      <c r="AY51" s="584">
        <f t="shared" si="36"/>
        <v>0.40792868871686605</v>
      </c>
      <c r="AZ51" s="585">
        <f t="shared" si="37"/>
        <v>0.44970261184380655</v>
      </c>
      <c r="BA51" s="582">
        <v>5216</v>
      </c>
      <c r="BB51" s="583">
        <v>3734</v>
      </c>
      <c r="BC51" s="583">
        <v>3440</v>
      </c>
      <c r="BD51" s="583">
        <v>1753</v>
      </c>
      <c r="BE51" s="583">
        <v>1241</v>
      </c>
      <c r="BF51" s="584">
        <f t="shared" si="38"/>
        <v>0.46946973754686661</v>
      </c>
      <c r="BG51" s="585">
        <f t="shared" si="39"/>
        <v>0.5095930232558139</v>
      </c>
    </row>
    <row r="52" spans="1:59" s="2" customFormat="1" x14ac:dyDescent="0.25">
      <c r="A52" s="635" t="s">
        <v>218</v>
      </c>
      <c r="B52" s="604" t="s">
        <v>234</v>
      </c>
      <c r="C52" s="605" t="s">
        <v>235</v>
      </c>
      <c r="D52" s="582">
        <v>2052</v>
      </c>
      <c r="E52" s="583">
        <v>1278</v>
      </c>
      <c r="F52" s="583">
        <v>1062</v>
      </c>
      <c r="G52" s="583">
        <v>495</v>
      </c>
      <c r="H52" s="583">
        <v>419</v>
      </c>
      <c r="I52" s="584">
        <f t="shared" si="10"/>
        <v>0.38732394366197181</v>
      </c>
      <c r="J52" s="585">
        <f t="shared" si="11"/>
        <v>0.46610169491525422</v>
      </c>
      <c r="K52" s="582">
        <v>2344</v>
      </c>
      <c r="L52" s="583">
        <v>1774</v>
      </c>
      <c r="M52" s="583">
        <v>1386</v>
      </c>
      <c r="N52" s="583">
        <v>447</v>
      </c>
      <c r="O52" s="583">
        <v>375</v>
      </c>
      <c r="P52" s="584">
        <f t="shared" si="28"/>
        <v>0.25197294250281849</v>
      </c>
      <c r="Q52" s="585">
        <f t="shared" si="29"/>
        <v>0.32251082251082253</v>
      </c>
      <c r="R52" s="582">
        <v>2675</v>
      </c>
      <c r="S52" s="583">
        <v>2040</v>
      </c>
      <c r="T52" s="583">
        <v>1559</v>
      </c>
      <c r="U52" s="583">
        <v>436</v>
      </c>
      <c r="V52" s="583">
        <v>378</v>
      </c>
      <c r="W52" s="584">
        <f t="shared" si="14"/>
        <v>0.21372549019607842</v>
      </c>
      <c r="X52" s="585">
        <f t="shared" si="15"/>
        <v>0.27966645285439384</v>
      </c>
      <c r="Y52" s="582">
        <v>2511</v>
      </c>
      <c r="Z52" s="583">
        <v>1857</v>
      </c>
      <c r="AA52" s="583">
        <v>1177</v>
      </c>
      <c r="AB52" s="583">
        <v>394</v>
      </c>
      <c r="AC52" s="583">
        <v>346</v>
      </c>
      <c r="AD52" s="584">
        <f t="shared" si="30"/>
        <v>0.21217016693591814</v>
      </c>
      <c r="AE52" s="585">
        <f t="shared" si="31"/>
        <v>0.33474936278674594</v>
      </c>
      <c r="AF52" s="582">
        <v>2577</v>
      </c>
      <c r="AG52" s="583">
        <v>1929</v>
      </c>
      <c r="AH52" s="583">
        <v>1309</v>
      </c>
      <c r="AI52" s="583">
        <v>408</v>
      </c>
      <c r="AJ52" s="583">
        <v>325</v>
      </c>
      <c r="AK52" s="584">
        <f t="shared" si="32"/>
        <v>0.21150855365474339</v>
      </c>
      <c r="AL52" s="585">
        <f t="shared" si="33"/>
        <v>0.31168831168831168</v>
      </c>
      <c r="AM52" s="582">
        <v>2400</v>
      </c>
      <c r="AN52" s="583">
        <v>1771</v>
      </c>
      <c r="AO52" s="583">
        <v>890</v>
      </c>
      <c r="AP52" s="583">
        <v>359</v>
      </c>
      <c r="AQ52" s="583">
        <v>310</v>
      </c>
      <c r="AR52" s="584">
        <f t="shared" si="34"/>
        <v>0.20271033314511575</v>
      </c>
      <c r="AS52" s="585">
        <f t="shared" si="35"/>
        <v>0.40337078651685393</v>
      </c>
      <c r="AT52" s="582">
        <v>2290</v>
      </c>
      <c r="AU52" s="583">
        <v>1689</v>
      </c>
      <c r="AV52" s="583">
        <v>820</v>
      </c>
      <c r="AW52" s="583">
        <v>306</v>
      </c>
      <c r="AX52" s="583">
        <v>286</v>
      </c>
      <c r="AY52" s="584">
        <f t="shared" si="36"/>
        <v>0.18117229129662521</v>
      </c>
      <c r="AZ52" s="585">
        <f t="shared" si="37"/>
        <v>0.37317073170731707</v>
      </c>
      <c r="BA52" s="582">
        <v>2084</v>
      </c>
      <c r="BB52" s="583">
        <v>1538</v>
      </c>
      <c r="BC52" s="583">
        <v>823</v>
      </c>
      <c r="BD52" s="583">
        <v>358</v>
      </c>
      <c r="BE52" s="583">
        <v>302</v>
      </c>
      <c r="BF52" s="584">
        <f t="shared" si="38"/>
        <v>0.23276983094928477</v>
      </c>
      <c r="BG52" s="585">
        <f t="shared" si="39"/>
        <v>0.43499392466585662</v>
      </c>
    </row>
    <row r="53" spans="1:59" s="2" customFormat="1" x14ac:dyDescent="0.25">
      <c r="A53" s="588" t="s">
        <v>218</v>
      </c>
      <c r="B53" s="589" t="s">
        <v>236</v>
      </c>
      <c r="C53" s="590" t="s">
        <v>237</v>
      </c>
      <c r="D53" s="591">
        <v>6824</v>
      </c>
      <c r="E53" s="592">
        <v>5137</v>
      </c>
      <c r="F53" s="592">
        <v>4672</v>
      </c>
      <c r="G53" s="592">
        <v>2025</v>
      </c>
      <c r="H53" s="592">
        <v>1411</v>
      </c>
      <c r="I53" s="593">
        <f t="shared" si="10"/>
        <v>0.39419894880280321</v>
      </c>
      <c r="J53" s="594">
        <f t="shared" si="11"/>
        <v>0.4334332191780822</v>
      </c>
      <c r="K53" s="591">
        <v>6247</v>
      </c>
      <c r="L53" s="592">
        <v>4636</v>
      </c>
      <c r="M53" s="592">
        <v>4209</v>
      </c>
      <c r="N53" s="592">
        <v>1674</v>
      </c>
      <c r="O53" s="592">
        <v>1158</v>
      </c>
      <c r="P53" s="593">
        <f t="shared" si="28"/>
        <v>0.36108714408973253</v>
      </c>
      <c r="Q53" s="594">
        <f t="shared" si="29"/>
        <v>0.3977191732002851</v>
      </c>
      <c r="R53" s="591">
        <v>6796</v>
      </c>
      <c r="S53" s="592">
        <v>5005</v>
      </c>
      <c r="T53" s="592">
        <v>4577</v>
      </c>
      <c r="U53" s="592">
        <v>1605</v>
      </c>
      <c r="V53" s="592">
        <v>1031</v>
      </c>
      <c r="W53" s="593">
        <f t="shared" si="14"/>
        <v>0.3206793206793207</v>
      </c>
      <c r="X53" s="594">
        <f t="shared" si="15"/>
        <v>0.35066637535503603</v>
      </c>
      <c r="Y53" s="591">
        <v>5949</v>
      </c>
      <c r="Z53" s="592">
        <v>4397</v>
      </c>
      <c r="AA53" s="592">
        <v>4056</v>
      </c>
      <c r="AB53" s="592">
        <v>1464</v>
      </c>
      <c r="AC53" s="592">
        <v>912</v>
      </c>
      <c r="AD53" s="593">
        <f t="shared" si="30"/>
        <v>0.33295428701387308</v>
      </c>
      <c r="AE53" s="594">
        <f t="shared" si="31"/>
        <v>0.36094674556213019</v>
      </c>
      <c r="AF53" s="591">
        <v>5172</v>
      </c>
      <c r="AG53" s="592">
        <v>3860</v>
      </c>
      <c r="AH53" s="592">
        <v>3529</v>
      </c>
      <c r="AI53" s="592">
        <v>1096</v>
      </c>
      <c r="AJ53" s="592">
        <v>689</v>
      </c>
      <c r="AK53" s="593">
        <f t="shared" si="32"/>
        <v>0.28393782383419691</v>
      </c>
      <c r="AL53" s="594">
        <f t="shared" si="33"/>
        <v>0.31056956644941908</v>
      </c>
      <c r="AM53" s="591">
        <v>3985</v>
      </c>
      <c r="AN53" s="592">
        <v>2980</v>
      </c>
      <c r="AO53" s="592">
        <v>2671</v>
      </c>
      <c r="AP53" s="592">
        <v>984</v>
      </c>
      <c r="AQ53" s="592">
        <v>612</v>
      </c>
      <c r="AR53" s="593">
        <f t="shared" si="34"/>
        <v>0.3302013422818792</v>
      </c>
      <c r="AS53" s="594">
        <f t="shared" si="35"/>
        <v>0.36840134780980904</v>
      </c>
      <c r="AT53" s="591">
        <v>3209</v>
      </c>
      <c r="AU53" s="592">
        <v>2367</v>
      </c>
      <c r="AV53" s="592">
        <v>2072</v>
      </c>
      <c r="AW53" s="592">
        <v>913</v>
      </c>
      <c r="AX53" s="592">
        <v>573</v>
      </c>
      <c r="AY53" s="593">
        <f t="shared" si="36"/>
        <v>0.38572032108153781</v>
      </c>
      <c r="AZ53" s="594">
        <f t="shared" si="37"/>
        <v>0.44063706563706562</v>
      </c>
      <c r="BA53" s="591">
        <v>3004</v>
      </c>
      <c r="BB53" s="592">
        <v>2223</v>
      </c>
      <c r="BC53" s="592">
        <v>2019</v>
      </c>
      <c r="BD53" s="592">
        <v>865</v>
      </c>
      <c r="BE53" s="592">
        <v>526</v>
      </c>
      <c r="BF53" s="593">
        <f t="shared" si="38"/>
        <v>0.38911381016644175</v>
      </c>
      <c r="BG53" s="594">
        <f t="shared" si="39"/>
        <v>0.42842991579990092</v>
      </c>
    </row>
    <row r="54" spans="1:59" s="2" customFormat="1" x14ac:dyDescent="0.25">
      <c r="A54" s="629" t="s">
        <v>238</v>
      </c>
      <c r="B54" s="565" t="s">
        <v>239</v>
      </c>
      <c r="C54" s="631"/>
      <c r="D54" s="636">
        <v>25097</v>
      </c>
      <c r="E54" s="637">
        <v>17167</v>
      </c>
      <c r="F54" s="637">
        <v>14955</v>
      </c>
      <c r="G54" s="637">
        <v>7168</v>
      </c>
      <c r="H54" s="638">
        <v>5308</v>
      </c>
      <c r="I54" s="639">
        <f t="shared" si="10"/>
        <v>0.41754529038271104</v>
      </c>
      <c r="J54" s="640">
        <f t="shared" si="11"/>
        <v>0.47930458040789031</v>
      </c>
      <c r="K54" s="636">
        <v>26537</v>
      </c>
      <c r="L54" s="637">
        <v>17299</v>
      </c>
      <c r="M54" s="637">
        <v>15128</v>
      </c>
      <c r="N54" s="637">
        <v>7319</v>
      </c>
      <c r="O54" s="638">
        <v>5369</v>
      </c>
      <c r="P54" s="639">
        <f t="shared" si="28"/>
        <v>0.42308803977108506</v>
      </c>
      <c r="Q54" s="640">
        <f t="shared" si="29"/>
        <v>0.48380486515071391</v>
      </c>
      <c r="R54" s="636">
        <v>27847</v>
      </c>
      <c r="S54" s="637">
        <v>17923</v>
      </c>
      <c r="T54" s="637">
        <v>15708</v>
      </c>
      <c r="U54" s="637">
        <v>6572</v>
      </c>
      <c r="V54" s="638">
        <v>5509</v>
      </c>
      <c r="W54" s="639">
        <f t="shared" si="14"/>
        <v>0.36667968532053785</v>
      </c>
      <c r="X54" s="640">
        <f t="shared" si="15"/>
        <v>0.41838553603259487</v>
      </c>
      <c r="Y54" s="636">
        <v>24997</v>
      </c>
      <c r="Z54" s="637">
        <v>16478</v>
      </c>
      <c r="AA54" s="637">
        <v>14489</v>
      </c>
      <c r="AB54" s="637">
        <v>6305</v>
      </c>
      <c r="AC54" s="638">
        <v>5073</v>
      </c>
      <c r="AD54" s="639">
        <f t="shared" si="30"/>
        <v>0.38263138730428448</v>
      </c>
      <c r="AE54" s="640">
        <f t="shared" si="31"/>
        <v>0.43515770584581409</v>
      </c>
      <c r="AF54" s="636">
        <v>23006</v>
      </c>
      <c r="AG54" s="637">
        <v>15153</v>
      </c>
      <c r="AH54" s="637">
        <v>13196</v>
      </c>
      <c r="AI54" s="637">
        <v>6083</v>
      </c>
      <c r="AJ54" s="638">
        <v>4948</v>
      </c>
      <c r="AK54" s="639">
        <f t="shared" si="32"/>
        <v>0.4014386590114169</v>
      </c>
      <c r="AL54" s="640">
        <f t="shared" si="33"/>
        <v>0.46097302212791758</v>
      </c>
      <c r="AM54" s="636">
        <v>22510</v>
      </c>
      <c r="AN54" s="637">
        <v>14597</v>
      </c>
      <c r="AO54" s="637">
        <v>12700</v>
      </c>
      <c r="AP54" s="637">
        <v>6233</v>
      </c>
      <c r="AQ54" s="638">
        <v>4960</v>
      </c>
      <c r="AR54" s="639">
        <f t="shared" si="34"/>
        <v>0.42700554908542854</v>
      </c>
      <c r="AS54" s="640">
        <f t="shared" si="35"/>
        <v>0.49078740157480316</v>
      </c>
      <c r="AT54" s="636">
        <v>22062</v>
      </c>
      <c r="AU54" s="637">
        <v>14254</v>
      </c>
      <c r="AV54" s="637">
        <v>12483</v>
      </c>
      <c r="AW54" s="637">
        <v>6304</v>
      </c>
      <c r="AX54" s="638">
        <v>4956</v>
      </c>
      <c r="AY54" s="639">
        <f t="shared" si="36"/>
        <v>0.44226182124315983</v>
      </c>
      <c r="AZ54" s="640">
        <f t="shared" si="37"/>
        <v>0.50500680926059438</v>
      </c>
      <c r="BA54" s="636">
        <v>20108</v>
      </c>
      <c r="BB54" s="637">
        <v>12883</v>
      </c>
      <c r="BC54" s="637">
        <v>11188</v>
      </c>
      <c r="BD54" s="637">
        <v>5581</v>
      </c>
      <c r="BE54" s="638">
        <v>4527</v>
      </c>
      <c r="BF54" s="639">
        <f t="shared" si="38"/>
        <v>0.43320655126911434</v>
      </c>
      <c r="BG54" s="640">
        <f t="shared" si="39"/>
        <v>0.49883804075795496</v>
      </c>
    </row>
    <row r="55" spans="1:59" s="2" customFormat="1" x14ac:dyDescent="0.25">
      <c r="A55" s="632" t="s">
        <v>238</v>
      </c>
      <c r="B55" s="573" t="s">
        <v>240</v>
      </c>
      <c r="C55" s="634" t="s">
        <v>241</v>
      </c>
      <c r="D55" s="614">
        <v>1916</v>
      </c>
      <c r="E55" s="576">
        <v>1502</v>
      </c>
      <c r="F55" s="576">
        <v>1195</v>
      </c>
      <c r="G55" s="576">
        <v>402</v>
      </c>
      <c r="H55" s="576">
        <v>242</v>
      </c>
      <c r="I55" s="577">
        <f t="shared" si="10"/>
        <v>0.26764314247669774</v>
      </c>
      <c r="J55" s="578">
        <f t="shared" si="11"/>
        <v>0.33640167364016738</v>
      </c>
      <c r="K55" s="614">
        <v>2307</v>
      </c>
      <c r="L55" s="576">
        <v>1773</v>
      </c>
      <c r="M55" s="576">
        <v>1459</v>
      </c>
      <c r="N55" s="576">
        <v>446</v>
      </c>
      <c r="O55" s="576">
        <v>249</v>
      </c>
      <c r="P55" s="577">
        <f t="shared" si="28"/>
        <v>0.25155104342921603</v>
      </c>
      <c r="Q55" s="578">
        <f t="shared" si="29"/>
        <v>0.30568882796435914</v>
      </c>
      <c r="R55" s="614">
        <v>2262</v>
      </c>
      <c r="S55" s="576">
        <v>1759</v>
      </c>
      <c r="T55" s="576">
        <v>1477</v>
      </c>
      <c r="U55" s="576">
        <v>280</v>
      </c>
      <c r="V55" s="576">
        <v>247</v>
      </c>
      <c r="W55" s="577">
        <f t="shared" si="14"/>
        <v>0.15918135304150086</v>
      </c>
      <c r="X55" s="578">
        <f t="shared" si="15"/>
        <v>0.1895734597156398</v>
      </c>
      <c r="Y55" s="614">
        <v>2140</v>
      </c>
      <c r="Z55" s="576">
        <v>1755</v>
      </c>
      <c r="AA55" s="576">
        <v>1503</v>
      </c>
      <c r="AB55" s="576">
        <v>286</v>
      </c>
      <c r="AC55" s="576">
        <v>205</v>
      </c>
      <c r="AD55" s="577">
        <f t="shared" si="30"/>
        <v>0.16296296296296298</v>
      </c>
      <c r="AE55" s="578">
        <f t="shared" si="31"/>
        <v>0.19028609447771125</v>
      </c>
      <c r="AF55" s="614">
        <v>1996</v>
      </c>
      <c r="AG55" s="576">
        <v>1627</v>
      </c>
      <c r="AH55" s="576">
        <v>1343</v>
      </c>
      <c r="AI55" s="576">
        <v>258</v>
      </c>
      <c r="AJ55" s="576">
        <v>197</v>
      </c>
      <c r="AK55" s="577">
        <f t="shared" si="32"/>
        <v>0.1585740626920713</v>
      </c>
      <c r="AL55" s="578">
        <f t="shared" si="33"/>
        <v>0.19210722263588981</v>
      </c>
      <c r="AM55" s="614">
        <v>2189</v>
      </c>
      <c r="AN55" s="576">
        <v>1755</v>
      </c>
      <c r="AO55" s="576">
        <v>1534</v>
      </c>
      <c r="AP55" s="576">
        <v>248</v>
      </c>
      <c r="AQ55" s="576">
        <v>186</v>
      </c>
      <c r="AR55" s="577">
        <f t="shared" si="34"/>
        <v>0.1413105413105413</v>
      </c>
      <c r="AS55" s="578">
        <f t="shared" si="35"/>
        <v>0.16166883963494133</v>
      </c>
      <c r="AT55" s="614">
        <v>2143</v>
      </c>
      <c r="AU55" s="576">
        <v>1699</v>
      </c>
      <c r="AV55" s="576">
        <v>1485</v>
      </c>
      <c r="AW55" s="576">
        <v>258</v>
      </c>
      <c r="AX55" s="576">
        <v>201</v>
      </c>
      <c r="AY55" s="577">
        <f t="shared" si="36"/>
        <v>0.15185403178340201</v>
      </c>
      <c r="AZ55" s="578">
        <f t="shared" si="37"/>
        <v>0.17373737373737375</v>
      </c>
      <c r="BA55" s="614">
        <v>1968</v>
      </c>
      <c r="BB55" s="576">
        <v>1560</v>
      </c>
      <c r="BC55" s="576">
        <v>1359</v>
      </c>
      <c r="BD55" s="576">
        <v>250</v>
      </c>
      <c r="BE55" s="576">
        <v>184</v>
      </c>
      <c r="BF55" s="577">
        <f t="shared" si="38"/>
        <v>0.16025641025641027</v>
      </c>
      <c r="BG55" s="578">
        <f t="shared" si="39"/>
        <v>0.18395879323031641</v>
      </c>
    </row>
    <row r="56" spans="1:59" s="2" customFormat="1" x14ac:dyDescent="0.25">
      <c r="A56" s="572" t="s">
        <v>238</v>
      </c>
      <c r="B56" s="573">
        <v>15120</v>
      </c>
      <c r="C56" s="574" t="s">
        <v>242</v>
      </c>
      <c r="D56" s="641">
        <v>1265</v>
      </c>
      <c r="E56" s="624">
        <v>1096</v>
      </c>
      <c r="F56" s="624">
        <v>922</v>
      </c>
      <c r="G56" s="624">
        <v>269</v>
      </c>
      <c r="H56" s="624">
        <v>212</v>
      </c>
      <c r="I56" s="625">
        <f t="shared" si="10"/>
        <v>0.24543795620437955</v>
      </c>
      <c r="J56" s="626">
        <f t="shared" si="11"/>
        <v>0.29175704989154011</v>
      </c>
      <c r="K56" s="641">
        <v>1251</v>
      </c>
      <c r="L56" s="624">
        <v>1074</v>
      </c>
      <c r="M56" s="624">
        <v>886</v>
      </c>
      <c r="N56" s="624">
        <v>247</v>
      </c>
      <c r="O56" s="624">
        <v>207</v>
      </c>
      <c r="P56" s="625">
        <f t="shared" si="28"/>
        <v>0.22998137802607077</v>
      </c>
      <c r="Q56" s="626">
        <f t="shared" si="29"/>
        <v>0.27878103837471785</v>
      </c>
      <c r="R56" s="641">
        <v>1450</v>
      </c>
      <c r="S56" s="624">
        <v>1164</v>
      </c>
      <c r="T56" s="624">
        <v>972</v>
      </c>
      <c r="U56" s="624">
        <v>249</v>
      </c>
      <c r="V56" s="624">
        <v>215</v>
      </c>
      <c r="W56" s="625">
        <f t="shared" si="14"/>
        <v>0.21391752577319587</v>
      </c>
      <c r="X56" s="626">
        <f t="shared" si="15"/>
        <v>0.25617283950617287</v>
      </c>
      <c r="Y56" s="641">
        <v>1162</v>
      </c>
      <c r="Z56" s="624">
        <v>1019</v>
      </c>
      <c r="AA56" s="624">
        <v>898</v>
      </c>
      <c r="AB56" s="624">
        <v>227</v>
      </c>
      <c r="AC56" s="624">
        <v>181</v>
      </c>
      <c r="AD56" s="625">
        <f t="shared" si="30"/>
        <v>0.22276741903827282</v>
      </c>
      <c r="AE56" s="626">
        <f t="shared" si="31"/>
        <v>0.25278396436525613</v>
      </c>
      <c r="AF56" s="641">
        <v>1177</v>
      </c>
      <c r="AG56" s="624">
        <v>1011</v>
      </c>
      <c r="AH56" s="624">
        <v>901</v>
      </c>
      <c r="AI56" s="624">
        <v>256</v>
      </c>
      <c r="AJ56" s="624">
        <v>197</v>
      </c>
      <c r="AK56" s="625">
        <f t="shared" si="32"/>
        <v>0.25321463897131552</v>
      </c>
      <c r="AL56" s="626">
        <f t="shared" si="33"/>
        <v>0.28412874583795783</v>
      </c>
      <c r="AM56" s="641">
        <v>1146</v>
      </c>
      <c r="AN56" s="624">
        <v>991</v>
      </c>
      <c r="AO56" s="624">
        <v>880</v>
      </c>
      <c r="AP56" s="624">
        <v>251</v>
      </c>
      <c r="AQ56" s="624">
        <v>189</v>
      </c>
      <c r="AR56" s="625">
        <f t="shared" si="34"/>
        <v>0.25327951564076689</v>
      </c>
      <c r="AS56" s="626">
        <f t="shared" si="35"/>
        <v>0.28522727272727272</v>
      </c>
      <c r="AT56" s="641">
        <v>1244</v>
      </c>
      <c r="AU56" s="624">
        <v>1071</v>
      </c>
      <c r="AV56" s="624">
        <v>938</v>
      </c>
      <c r="AW56" s="624">
        <v>260</v>
      </c>
      <c r="AX56" s="624">
        <v>194</v>
      </c>
      <c r="AY56" s="625">
        <f t="shared" si="36"/>
        <v>0.24276377217553688</v>
      </c>
      <c r="AZ56" s="626">
        <f t="shared" si="37"/>
        <v>0.27718550106609807</v>
      </c>
      <c r="BA56" s="641">
        <v>1182</v>
      </c>
      <c r="BB56" s="624">
        <v>1013</v>
      </c>
      <c r="BC56" s="624">
        <v>851</v>
      </c>
      <c r="BD56" s="624">
        <v>252</v>
      </c>
      <c r="BE56" s="624">
        <v>187</v>
      </c>
      <c r="BF56" s="625">
        <f t="shared" si="38"/>
        <v>0.24876604146100692</v>
      </c>
      <c r="BG56" s="626">
        <f t="shared" si="39"/>
        <v>0.29612220916568743</v>
      </c>
    </row>
    <row r="57" spans="1:59" s="2" customFormat="1" x14ac:dyDescent="0.25">
      <c r="A57" s="579" t="s">
        <v>238</v>
      </c>
      <c r="B57" s="580" t="s">
        <v>243</v>
      </c>
      <c r="C57" s="581" t="s">
        <v>163</v>
      </c>
      <c r="D57" s="619">
        <v>6663</v>
      </c>
      <c r="E57" s="583">
        <v>5200</v>
      </c>
      <c r="F57" s="583">
        <v>4415</v>
      </c>
      <c r="G57" s="583">
        <v>1763</v>
      </c>
      <c r="H57" s="583">
        <v>1137</v>
      </c>
      <c r="I57" s="584">
        <f t="shared" si="10"/>
        <v>0.33903846153846151</v>
      </c>
      <c r="J57" s="585">
        <f t="shared" si="11"/>
        <v>0.39932049830124577</v>
      </c>
      <c r="K57" s="619">
        <v>7555</v>
      </c>
      <c r="L57" s="583">
        <v>5523</v>
      </c>
      <c r="M57" s="583">
        <v>4773</v>
      </c>
      <c r="N57" s="583">
        <v>1955</v>
      </c>
      <c r="O57" s="583">
        <v>1219</v>
      </c>
      <c r="P57" s="584">
        <f t="shared" si="28"/>
        <v>0.35397428933550606</v>
      </c>
      <c r="Q57" s="585">
        <f t="shared" si="29"/>
        <v>0.40959564215378169</v>
      </c>
      <c r="R57" s="619">
        <v>6921</v>
      </c>
      <c r="S57" s="583">
        <v>5287</v>
      </c>
      <c r="T57" s="583">
        <v>4616</v>
      </c>
      <c r="U57" s="583">
        <v>1323</v>
      </c>
      <c r="V57" s="583">
        <v>1313</v>
      </c>
      <c r="W57" s="584">
        <f t="shared" si="14"/>
        <v>0.25023642897673537</v>
      </c>
      <c r="X57" s="585">
        <f t="shared" si="15"/>
        <v>0.28661178509532065</v>
      </c>
      <c r="Y57" s="619">
        <v>6111</v>
      </c>
      <c r="Z57" s="583">
        <v>4703</v>
      </c>
      <c r="AA57" s="583">
        <v>4119</v>
      </c>
      <c r="AB57" s="583">
        <v>1335</v>
      </c>
      <c r="AC57" s="583">
        <v>1329</v>
      </c>
      <c r="AD57" s="584">
        <f t="shared" si="30"/>
        <v>0.28386136508611526</v>
      </c>
      <c r="AE57" s="585">
        <f t="shared" si="31"/>
        <v>0.3241077931536781</v>
      </c>
      <c r="AF57" s="619">
        <v>5926</v>
      </c>
      <c r="AG57" s="583">
        <v>4469</v>
      </c>
      <c r="AH57" s="583">
        <v>3874</v>
      </c>
      <c r="AI57" s="583">
        <v>1258</v>
      </c>
      <c r="AJ57" s="583">
        <v>1253</v>
      </c>
      <c r="AK57" s="584">
        <f t="shared" si="32"/>
        <v>0.28149474155292009</v>
      </c>
      <c r="AL57" s="585">
        <f t="shared" si="33"/>
        <v>0.32472896231285492</v>
      </c>
      <c r="AM57" s="619">
        <v>5532</v>
      </c>
      <c r="AN57" s="583">
        <v>4158</v>
      </c>
      <c r="AO57" s="583">
        <v>3512</v>
      </c>
      <c r="AP57" s="583">
        <v>1235</v>
      </c>
      <c r="AQ57" s="583">
        <v>1214</v>
      </c>
      <c r="AR57" s="584">
        <f t="shared" si="34"/>
        <v>0.29701779701779701</v>
      </c>
      <c r="AS57" s="585">
        <f t="shared" si="35"/>
        <v>0.35165148063781321</v>
      </c>
      <c r="AT57" s="619">
        <v>5334</v>
      </c>
      <c r="AU57" s="583">
        <v>4076</v>
      </c>
      <c r="AV57" s="583">
        <v>3400</v>
      </c>
      <c r="AW57" s="583">
        <v>1151</v>
      </c>
      <c r="AX57" s="583">
        <v>1151</v>
      </c>
      <c r="AY57" s="584">
        <f t="shared" si="36"/>
        <v>0.28238469087340529</v>
      </c>
      <c r="AZ57" s="585">
        <f t="shared" si="37"/>
        <v>0.33852941176470586</v>
      </c>
      <c r="BA57" s="619">
        <v>5003</v>
      </c>
      <c r="BB57" s="583">
        <v>3784</v>
      </c>
      <c r="BC57" s="583">
        <v>3168</v>
      </c>
      <c r="BD57" s="583">
        <v>1119</v>
      </c>
      <c r="BE57" s="583">
        <v>1119</v>
      </c>
      <c r="BF57" s="584">
        <f t="shared" si="38"/>
        <v>0.29571881606765327</v>
      </c>
      <c r="BG57" s="585">
        <f t="shared" si="39"/>
        <v>0.35321969696969696</v>
      </c>
    </row>
    <row r="58" spans="1:59" s="2" customFormat="1" x14ac:dyDescent="0.25">
      <c r="A58" s="579" t="s">
        <v>238</v>
      </c>
      <c r="B58" s="580" t="s">
        <v>244</v>
      </c>
      <c r="C58" s="581" t="s">
        <v>165</v>
      </c>
      <c r="D58" s="619">
        <v>3486</v>
      </c>
      <c r="E58" s="583">
        <v>3116</v>
      </c>
      <c r="F58" s="583">
        <v>2899</v>
      </c>
      <c r="G58" s="583">
        <v>651</v>
      </c>
      <c r="H58" s="583">
        <v>457</v>
      </c>
      <c r="I58" s="584">
        <f t="shared" si="10"/>
        <v>0.2089216944801027</v>
      </c>
      <c r="J58" s="585">
        <f t="shared" si="11"/>
        <v>0.22456019317005865</v>
      </c>
      <c r="K58" s="619">
        <v>3047</v>
      </c>
      <c r="L58" s="583">
        <v>2702</v>
      </c>
      <c r="M58" s="583">
        <v>2506</v>
      </c>
      <c r="N58" s="583">
        <v>601</v>
      </c>
      <c r="O58" s="583">
        <v>399</v>
      </c>
      <c r="P58" s="584">
        <f t="shared" si="28"/>
        <v>0.22242783123612139</v>
      </c>
      <c r="Q58" s="585">
        <f t="shared" si="29"/>
        <v>0.23982442138866719</v>
      </c>
      <c r="R58" s="619">
        <v>2529</v>
      </c>
      <c r="S58" s="583">
        <v>2375</v>
      </c>
      <c r="T58" s="583">
        <v>2219</v>
      </c>
      <c r="U58" s="583">
        <v>540</v>
      </c>
      <c r="V58" s="583">
        <v>380</v>
      </c>
      <c r="W58" s="584">
        <f t="shared" si="14"/>
        <v>0.22736842105263158</v>
      </c>
      <c r="X58" s="585">
        <f t="shared" si="15"/>
        <v>0.24335286164939163</v>
      </c>
      <c r="Y58" s="619">
        <v>2448</v>
      </c>
      <c r="Z58" s="583">
        <v>2308</v>
      </c>
      <c r="AA58" s="583">
        <v>2085</v>
      </c>
      <c r="AB58" s="583">
        <v>529</v>
      </c>
      <c r="AC58" s="583">
        <v>370</v>
      </c>
      <c r="AD58" s="584">
        <f t="shared" si="30"/>
        <v>0.22920277296360486</v>
      </c>
      <c r="AE58" s="585">
        <f t="shared" si="31"/>
        <v>0.25371702637889687</v>
      </c>
      <c r="AF58" s="619">
        <v>2259</v>
      </c>
      <c r="AG58" s="583">
        <v>2136</v>
      </c>
      <c r="AH58" s="583">
        <v>1938</v>
      </c>
      <c r="AI58" s="583">
        <v>513</v>
      </c>
      <c r="AJ58" s="583">
        <v>338</v>
      </c>
      <c r="AK58" s="584">
        <f t="shared" si="32"/>
        <v>0.2401685393258427</v>
      </c>
      <c r="AL58" s="585">
        <f t="shared" si="33"/>
        <v>0.26470588235294118</v>
      </c>
      <c r="AM58" s="619">
        <v>2049</v>
      </c>
      <c r="AN58" s="583">
        <v>1918</v>
      </c>
      <c r="AO58" s="583">
        <v>1721</v>
      </c>
      <c r="AP58" s="583">
        <v>485</v>
      </c>
      <c r="AQ58" s="583">
        <v>310</v>
      </c>
      <c r="AR58" s="584">
        <f t="shared" si="34"/>
        <v>0.25286757038581859</v>
      </c>
      <c r="AS58" s="585">
        <f t="shared" si="35"/>
        <v>0.28181289947704824</v>
      </c>
      <c r="AT58" s="619">
        <v>1902</v>
      </c>
      <c r="AU58" s="583">
        <v>1748</v>
      </c>
      <c r="AV58" s="583">
        <v>1652</v>
      </c>
      <c r="AW58" s="583">
        <v>484</v>
      </c>
      <c r="AX58" s="583">
        <v>303</v>
      </c>
      <c r="AY58" s="584">
        <f t="shared" si="36"/>
        <v>0.27688787185354691</v>
      </c>
      <c r="AZ58" s="585">
        <f t="shared" si="37"/>
        <v>0.29297820823244553</v>
      </c>
      <c r="BA58" s="619">
        <v>1708</v>
      </c>
      <c r="BB58" s="583">
        <v>1575</v>
      </c>
      <c r="BC58" s="583">
        <v>1464</v>
      </c>
      <c r="BD58" s="583">
        <v>550</v>
      </c>
      <c r="BE58" s="583">
        <v>327</v>
      </c>
      <c r="BF58" s="584">
        <f t="shared" si="38"/>
        <v>0.34920634920634919</v>
      </c>
      <c r="BG58" s="585">
        <f t="shared" si="39"/>
        <v>0.37568306010928959</v>
      </c>
    </row>
    <row r="59" spans="1:59" s="2" customFormat="1" x14ac:dyDescent="0.25">
      <c r="A59" s="579" t="s">
        <v>238</v>
      </c>
      <c r="B59" s="580" t="s">
        <v>245</v>
      </c>
      <c r="C59" s="581" t="s">
        <v>246</v>
      </c>
      <c r="D59" s="619">
        <v>718</v>
      </c>
      <c r="E59" s="583">
        <v>660</v>
      </c>
      <c r="F59" s="583">
        <v>560</v>
      </c>
      <c r="G59" s="583">
        <v>458</v>
      </c>
      <c r="H59" s="583">
        <v>400</v>
      </c>
      <c r="I59" s="584">
        <f t="shared" si="10"/>
        <v>0.69393939393939397</v>
      </c>
      <c r="J59" s="585">
        <f t="shared" si="11"/>
        <v>0.81785714285714284</v>
      </c>
      <c r="K59" s="619">
        <v>786</v>
      </c>
      <c r="L59" s="583">
        <v>714</v>
      </c>
      <c r="M59" s="583">
        <v>632</v>
      </c>
      <c r="N59" s="583">
        <v>430</v>
      </c>
      <c r="O59" s="583">
        <v>379</v>
      </c>
      <c r="P59" s="584">
        <f t="shared" si="28"/>
        <v>0.60224089635854339</v>
      </c>
      <c r="Q59" s="585">
        <f t="shared" si="29"/>
        <v>0.680379746835443</v>
      </c>
      <c r="R59" s="619">
        <v>823</v>
      </c>
      <c r="S59" s="583">
        <v>744</v>
      </c>
      <c r="T59" s="583">
        <v>622</v>
      </c>
      <c r="U59" s="583">
        <v>418</v>
      </c>
      <c r="V59" s="583">
        <v>384</v>
      </c>
      <c r="W59" s="584">
        <f t="shared" si="14"/>
        <v>0.56182795698924726</v>
      </c>
      <c r="X59" s="585">
        <f t="shared" si="15"/>
        <v>0.67202572347266876</v>
      </c>
      <c r="Y59" s="619">
        <v>796</v>
      </c>
      <c r="Z59" s="583">
        <v>724</v>
      </c>
      <c r="AA59" s="583">
        <v>596</v>
      </c>
      <c r="AB59" s="583">
        <v>404</v>
      </c>
      <c r="AC59" s="583">
        <v>356</v>
      </c>
      <c r="AD59" s="584">
        <f t="shared" si="30"/>
        <v>0.55801104972375692</v>
      </c>
      <c r="AE59" s="585">
        <f t="shared" si="31"/>
        <v>0.67785234899328861</v>
      </c>
      <c r="AF59" s="619">
        <v>710</v>
      </c>
      <c r="AG59" s="583">
        <v>660</v>
      </c>
      <c r="AH59" s="583">
        <v>525</v>
      </c>
      <c r="AI59" s="583">
        <v>362</v>
      </c>
      <c r="AJ59" s="583">
        <v>309</v>
      </c>
      <c r="AK59" s="584">
        <f t="shared" si="32"/>
        <v>0.54848484848484846</v>
      </c>
      <c r="AL59" s="585">
        <f t="shared" si="33"/>
        <v>0.68952380952380954</v>
      </c>
      <c r="AM59" s="619">
        <v>643</v>
      </c>
      <c r="AN59" s="583">
        <v>592</v>
      </c>
      <c r="AO59" s="583">
        <v>486</v>
      </c>
      <c r="AP59" s="583">
        <v>380</v>
      </c>
      <c r="AQ59" s="583">
        <v>307</v>
      </c>
      <c r="AR59" s="584">
        <f t="shared" si="34"/>
        <v>0.64189189189189189</v>
      </c>
      <c r="AS59" s="585">
        <f t="shared" si="35"/>
        <v>0.78189300411522633</v>
      </c>
      <c r="AT59" s="619">
        <v>723</v>
      </c>
      <c r="AU59" s="583">
        <v>659</v>
      </c>
      <c r="AV59" s="583">
        <v>532</v>
      </c>
      <c r="AW59" s="583">
        <v>399</v>
      </c>
      <c r="AX59" s="583">
        <v>325</v>
      </c>
      <c r="AY59" s="584">
        <f t="shared" si="36"/>
        <v>0.6054628224582701</v>
      </c>
      <c r="AZ59" s="585">
        <f t="shared" si="37"/>
        <v>0.75</v>
      </c>
      <c r="BA59" s="619">
        <v>534</v>
      </c>
      <c r="BB59" s="583">
        <v>491</v>
      </c>
      <c r="BC59" s="583">
        <v>361</v>
      </c>
      <c r="BD59" s="583">
        <v>334</v>
      </c>
      <c r="BE59" s="583">
        <v>275</v>
      </c>
      <c r="BF59" s="584">
        <f t="shared" si="38"/>
        <v>0.68024439918533608</v>
      </c>
      <c r="BG59" s="585">
        <f t="shared" si="39"/>
        <v>0.92520775623268703</v>
      </c>
    </row>
    <row r="60" spans="1:59" s="2" customFormat="1" x14ac:dyDescent="0.25">
      <c r="A60" s="579" t="s">
        <v>238</v>
      </c>
      <c r="B60" s="580" t="s">
        <v>247</v>
      </c>
      <c r="C60" s="581" t="s">
        <v>177</v>
      </c>
      <c r="D60" s="619">
        <v>2618</v>
      </c>
      <c r="E60" s="583">
        <v>2167</v>
      </c>
      <c r="F60" s="583">
        <v>1984</v>
      </c>
      <c r="G60" s="583">
        <v>1718</v>
      </c>
      <c r="H60" s="583">
        <v>1012</v>
      </c>
      <c r="I60" s="584">
        <f t="shared" si="10"/>
        <v>0.79280110752191968</v>
      </c>
      <c r="J60" s="585">
        <f t="shared" si="11"/>
        <v>0.86592741935483875</v>
      </c>
      <c r="K60" s="619">
        <v>3341</v>
      </c>
      <c r="L60" s="583">
        <v>2678</v>
      </c>
      <c r="M60" s="583">
        <v>2456</v>
      </c>
      <c r="N60" s="583">
        <v>2098</v>
      </c>
      <c r="O60" s="583">
        <v>1312</v>
      </c>
      <c r="P60" s="584">
        <f t="shared" si="28"/>
        <v>0.78342046303211355</v>
      </c>
      <c r="Q60" s="585">
        <f t="shared" si="29"/>
        <v>0.85423452768729646</v>
      </c>
      <c r="R60" s="619">
        <v>3356</v>
      </c>
      <c r="S60" s="583">
        <v>2638</v>
      </c>
      <c r="T60" s="583">
        <v>2394</v>
      </c>
      <c r="U60" s="583">
        <v>1898</v>
      </c>
      <c r="V60" s="583">
        <v>1297</v>
      </c>
      <c r="W60" s="584">
        <f t="shared" si="14"/>
        <v>0.71948445792266869</v>
      </c>
      <c r="X60" s="585">
        <f t="shared" si="15"/>
        <v>0.7928153717627402</v>
      </c>
      <c r="Y60" s="619">
        <v>3188</v>
      </c>
      <c r="Z60" s="583">
        <v>2516</v>
      </c>
      <c r="AA60" s="583">
        <v>2350</v>
      </c>
      <c r="AB60" s="583">
        <v>2102</v>
      </c>
      <c r="AC60" s="583">
        <v>1232</v>
      </c>
      <c r="AD60" s="584">
        <f t="shared" si="30"/>
        <v>0.83545310015898255</v>
      </c>
      <c r="AE60" s="585">
        <f t="shared" si="31"/>
        <v>0.89446808510638298</v>
      </c>
      <c r="AF60" s="619">
        <v>3248</v>
      </c>
      <c r="AG60" s="583">
        <v>2552</v>
      </c>
      <c r="AH60" s="583">
        <v>2373</v>
      </c>
      <c r="AI60" s="583">
        <v>2120</v>
      </c>
      <c r="AJ60" s="583">
        <v>1305</v>
      </c>
      <c r="AK60" s="584">
        <f t="shared" si="32"/>
        <v>0.83072100313479624</v>
      </c>
      <c r="AL60" s="585">
        <f t="shared" si="33"/>
        <v>0.89338390223345976</v>
      </c>
      <c r="AM60" s="619">
        <v>3521</v>
      </c>
      <c r="AN60" s="583">
        <v>2764</v>
      </c>
      <c r="AO60" s="583">
        <v>2594</v>
      </c>
      <c r="AP60" s="583">
        <v>2323</v>
      </c>
      <c r="AQ60" s="583">
        <v>1405</v>
      </c>
      <c r="AR60" s="584">
        <f t="shared" si="34"/>
        <v>0.84044862518089725</v>
      </c>
      <c r="AS60" s="585">
        <f t="shared" si="35"/>
        <v>0.89552814186584428</v>
      </c>
      <c r="AT60" s="619">
        <v>3324</v>
      </c>
      <c r="AU60" s="583">
        <v>2559</v>
      </c>
      <c r="AV60" s="583">
        <v>2442</v>
      </c>
      <c r="AW60" s="583">
        <v>2204</v>
      </c>
      <c r="AX60" s="583">
        <v>1290</v>
      </c>
      <c r="AY60" s="584">
        <f t="shared" si="36"/>
        <v>0.86127393513091055</v>
      </c>
      <c r="AZ60" s="585">
        <f t="shared" si="37"/>
        <v>0.90253890253890257</v>
      </c>
      <c r="BA60" s="619">
        <v>3018</v>
      </c>
      <c r="BB60" s="583">
        <v>2271</v>
      </c>
      <c r="BC60" s="583">
        <v>2100</v>
      </c>
      <c r="BD60" s="583">
        <v>1771</v>
      </c>
      <c r="BE60" s="583">
        <v>1004</v>
      </c>
      <c r="BF60" s="584">
        <f t="shared" si="38"/>
        <v>0.77983267283135183</v>
      </c>
      <c r="BG60" s="585">
        <f t="shared" si="39"/>
        <v>0.84333333333333338</v>
      </c>
    </row>
    <row r="61" spans="1:59" s="2" customFormat="1" x14ac:dyDescent="0.25">
      <c r="A61" s="579" t="s">
        <v>238</v>
      </c>
      <c r="B61" s="580" t="s">
        <v>248</v>
      </c>
      <c r="C61" s="581" t="s">
        <v>181</v>
      </c>
      <c r="D61" s="619">
        <v>6413</v>
      </c>
      <c r="E61" s="583">
        <v>4663</v>
      </c>
      <c r="F61" s="583">
        <v>3797</v>
      </c>
      <c r="G61" s="583">
        <v>1694</v>
      </c>
      <c r="H61" s="583">
        <v>1369</v>
      </c>
      <c r="I61" s="584">
        <f t="shared" si="10"/>
        <v>0.36328543855886769</v>
      </c>
      <c r="J61" s="585">
        <f t="shared" si="11"/>
        <v>0.44614169080853305</v>
      </c>
      <c r="K61" s="619">
        <v>6506</v>
      </c>
      <c r="L61" s="583">
        <v>4679</v>
      </c>
      <c r="M61" s="583">
        <v>3757</v>
      </c>
      <c r="N61" s="583">
        <v>1388</v>
      </c>
      <c r="O61" s="583">
        <v>1129</v>
      </c>
      <c r="P61" s="584">
        <f t="shared" si="28"/>
        <v>0.29664458217567857</v>
      </c>
      <c r="Q61" s="585">
        <f t="shared" si="29"/>
        <v>0.3694437050838435</v>
      </c>
      <c r="R61" s="619">
        <v>8602</v>
      </c>
      <c r="S61" s="583">
        <v>5955</v>
      </c>
      <c r="T61" s="583">
        <v>4828</v>
      </c>
      <c r="U61" s="583">
        <v>1493</v>
      </c>
      <c r="V61" s="583">
        <v>1174</v>
      </c>
      <c r="W61" s="584">
        <f t="shared" si="14"/>
        <v>0.25071368597816962</v>
      </c>
      <c r="X61" s="585">
        <f t="shared" si="15"/>
        <v>0.30923777961888982</v>
      </c>
      <c r="Y61" s="619">
        <v>7672</v>
      </c>
      <c r="Z61" s="583">
        <v>5422</v>
      </c>
      <c r="AA61" s="583">
        <v>4361</v>
      </c>
      <c r="AB61" s="583">
        <v>1198</v>
      </c>
      <c r="AC61" s="583">
        <v>999</v>
      </c>
      <c r="AD61" s="584">
        <f t="shared" si="30"/>
        <v>0.22095167834747326</v>
      </c>
      <c r="AE61" s="585">
        <f t="shared" si="31"/>
        <v>0.27470763586333408</v>
      </c>
      <c r="AF61" s="619">
        <v>6071</v>
      </c>
      <c r="AG61" s="583">
        <v>4381</v>
      </c>
      <c r="AH61" s="583">
        <v>3406</v>
      </c>
      <c r="AI61" s="583">
        <v>1108</v>
      </c>
      <c r="AJ61" s="583">
        <v>917</v>
      </c>
      <c r="AK61" s="584">
        <f t="shared" si="32"/>
        <v>0.25291029445332114</v>
      </c>
      <c r="AL61" s="585">
        <f t="shared" si="33"/>
        <v>0.32530827950675278</v>
      </c>
      <c r="AM61" s="619">
        <v>5875</v>
      </c>
      <c r="AN61" s="583">
        <v>4142</v>
      </c>
      <c r="AO61" s="583">
        <v>3158</v>
      </c>
      <c r="AP61" s="583">
        <v>1153</v>
      </c>
      <c r="AQ61" s="583">
        <v>965</v>
      </c>
      <c r="AR61" s="584">
        <f t="shared" si="34"/>
        <v>0.2783679381941091</v>
      </c>
      <c r="AS61" s="585">
        <f t="shared" si="35"/>
        <v>0.36510449651678278</v>
      </c>
      <c r="AT61" s="619">
        <v>5825</v>
      </c>
      <c r="AU61" s="583">
        <v>4005</v>
      </c>
      <c r="AV61" s="583">
        <v>3109</v>
      </c>
      <c r="AW61" s="583">
        <v>1422</v>
      </c>
      <c r="AX61" s="583">
        <v>1116</v>
      </c>
      <c r="AY61" s="584">
        <f t="shared" si="36"/>
        <v>0.35505617977528092</v>
      </c>
      <c r="AZ61" s="585">
        <f t="shared" si="37"/>
        <v>0.45738179478932134</v>
      </c>
      <c r="BA61" s="619">
        <v>5196</v>
      </c>
      <c r="BB61" s="583">
        <v>3581</v>
      </c>
      <c r="BC61" s="583">
        <v>2704</v>
      </c>
      <c r="BD61" s="583">
        <v>1068</v>
      </c>
      <c r="BE61" s="583">
        <v>1068</v>
      </c>
      <c r="BF61" s="584">
        <f t="shared" si="38"/>
        <v>0.29824071488411058</v>
      </c>
      <c r="BG61" s="585">
        <f t="shared" si="39"/>
        <v>0.39497041420118345</v>
      </c>
    </row>
    <row r="62" spans="1:59" s="2" customFormat="1" x14ac:dyDescent="0.25">
      <c r="A62" s="588" t="s">
        <v>238</v>
      </c>
      <c r="B62" s="589" t="s">
        <v>249</v>
      </c>
      <c r="C62" s="590" t="s">
        <v>250</v>
      </c>
      <c r="D62" s="642">
        <v>2018</v>
      </c>
      <c r="E62" s="592">
        <v>1607</v>
      </c>
      <c r="F62" s="592">
        <v>1335</v>
      </c>
      <c r="G62" s="592">
        <v>637</v>
      </c>
      <c r="H62" s="592">
        <v>544</v>
      </c>
      <c r="I62" s="593">
        <f t="shared" si="10"/>
        <v>0.39639079029247043</v>
      </c>
      <c r="J62" s="594">
        <f t="shared" si="11"/>
        <v>0.47715355805243448</v>
      </c>
      <c r="K62" s="642">
        <v>1744</v>
      </c>
      <c r="L62" s="592">
        <v>1386</v>
      </c>
      <c r="M62" s="592">
        <v>1093</v>
      </c>
      <c r="N62" s="592">
        <v>588</v>
      </c>
      <c r="O62" s="592">
        <v>518</v>
      </c>
      <c r="P62" s="593">
        <f t="shared" si="28"/>
        <v>0.42424242424242425</v>
      </c>
      <c r="Q62" s="594">
        <f t="shared" si="29"/>
        <v>0.53796889295516925</v>
      </c>
      <c r="R62" s="642">
        <v>1904</v>
      </c>
      <c r="S62" s="592">
        <v>1496</v>
      </c>
      <c r="T62" s="592">
        <v>1220</v>
      </c>
      <c r="U62" s="592">
        <v>641</v>
      </c>
      <c r="V62" s="592">
        <v>541</v>
      </c>
      <c r="W62" s="593">
        <f t="shared" si="14"/>
        <v>0.428475935828877</v>
      </c>
      <c r="X62" s="594">
        <f t="shared" si="15"/>
        <v>0.52540983606557379</v>
      </c>
      <c r="Y62" s="642">
        <v>1480</v>
      </c>
      <c r="Z62" s="592">
        <v>1182</v>
      </c>
      <c r="AA62" s="592">
        <v>968</v>
      </c>
      <c r="AB62" s="592">
        <v>492</v>
      </c>
      <c r="AC62" s="592">
        <v>432</v>
      </c>
      <c r="AD62" s="593">
        <f t="shared" si="30"/>
        <v>0.41624365482233505</v>
      </c>
      <c r="AE62" s="594">
        <f t="shared" si="31"/>
        <v>0.50826446280991733</v>
      </c>
      <c r="AF62" s="642">
        <v>1619</v>
      </c>
      <c r="AG62" s="592">
        <v>1263</v>
      </c>
      <c r="AH62" s="592">
        <v>1048</v>
      </c>
      <c r="AI62" s="592">
        <v>506</v>
      </c>
      <c r="AJ62" s="592">
        <v>463</v>
      </c>
      <c r="AK62" s="593">
        <f t="shared" si="32"/>
        <v>0.40063341250989709</v>
      </c>
      <c r="AL62" s="594">
        <f t="shared" si="33"/>
        <v>0.48282442748091603</v>
      </c>
      <c r="AM62" s="642">
        <v>1555</v>
      </c>
      <c r="AN62" s="592">
        <v>1166</v>
      </c>
      <c r="AO62" s="592">
        <v>984</v>
      </c>
      <c r="AP62" s="592">
        <v>489</v>
      </c>
      <c r="AQ62" s="592">
        <v>424</v>
      </c>
      <c r="AR62" s="593">
        <f t="shared" si="34"/>
        <v>0.41938250428816465</v>
      </c>
      <c r="AS62" s="594">
        <f t="shared" si="35"/>
        <v>0.49695121951219512</v>
      </c>
      <c r="AT62" s="642">
        <v>1567</v>
      </c>
      <c r="AU62" s="592">
        <v>1177</v>
      </c>
      <c r="AV62" s="592">
        <v>952</v>
      </c>
      <c r="AW62" s="592">
        <v>475</v>
      </c>
      <c r="AX62" s="592">
        <v>412</v>
      </c>
      <c r="AY62" s="593">
        <f t="shared" si="36"/>
        <v>0.40356839422259982</v>
      </c>
      <c r="AZ62" s="594">
        <f t="shared" si="37"/>
        <v>0.49894957983193278</v>
      </c>
      <c r="BA62" s="642">
        <v>1499</v>
      </c>
      <c r="BB62" s="592">
        <v>1101</v>
      </c>
      <c r="BC62" s="592">
        <v>971</v>
      </c>
      <c r="BD62" s="592">
        <v>451</v>
      </c>
      <c r="BE62" s="592">
        <v>397</v>
      </c>
      <c r="BF62" s="593">
        <f t="shared" si="38"/>
        <v>0.40962761126248864</v>
      </c>
      <c r="BG62" s="594">
        <f t="shared" si="39"/>
        <v>0.46446961894953653</v>
      </c>
    </row>
    <row r="63" spans="1:59" s="2" customFormat="1" x14ac:dyDescent="0.25">
      <c r="A63" s="629" t="s">
        <v>251</v>
      </c>
      <c r="B63" s="565" t="s">
        <v>252</v>
      </c>
      <c r="C63" s="631"/>
      <c r="D63" s="636">
        <v>1925</v>
      </c>
      <c r="E63" s="637">
        <v>1549</v>
      </c>
      <c r="F63" s="637">
        <v>1208</v>
      </c>
      <c r="G63" s="637">
        <v>601</v>
      </c>
      <c r="H63" s="638">
        <v>478</v>
      </c>
      <c r="I63" s="639">
        <f t="shared" si="10"/>
        <v>0.38799225306649449</v>
      </c>
      <c r="J63" s="640">
        <f t="shared" si="11"/>
        <v>0.49751655629139074</v>
      </c>
      <c r="K63" s="636">
        <v>2201</v>
      </c>
      <c r="L63" s="637">
        <v>1731</v>
      </c>
      <c r="M63" s="637">
        <v>1476</v>
      </c>
      <c r="N63" s="637">
        <v>661</v>
      </c>
      <c r="O63" s="638">
        <v>489</v>
      </c>
      <c r="P63" s="639">
        <f t="shared" si="28"/>
        <v>0.38186019641825536</v>
      </c>
      <c r="Q63" s="640">
        <f t="shared" si="29"/>
        <v>0.44783197831978322</v>
      </c>
      <c r="R63" s="636">
        <v>2300</v>
      </c>
      <c r="S63" s="637">
        <v>1772</v>
      </c>
      <c r="T63" s="637">
        <v>1491</v>
      </c>
      <c r="U63" s="637">
        <v>807</v>
      </c>
      <c r="V63" s="638">
        <v>585</v>
      </c>
      <c r="W63" s="639">
        <f t="shared" si="14"/>
        <v>0.4554176072234763</v>
      </c>
      <c r="X63" s="640">
        <f t="shared" si="15"/>
        <v>0.54124748490945673</v>
      </c>
      <c r="Y63" s="636">
        <v>2447</v>
      </c>
      <c r="Z63" s="637">
        <v>1924</v>
      </c>
      <c r="AA63" s="637">
        <v>1640</v>
      </c>
      <c r="AB63" s="637">
        <v>738</v>
      </c>
      <c r="AC63" s="638">
        <v>553</v>
      </c>
      <c r="AD63" s="639">
        <f t="shared" si="30"/>
        <v>0.38357588357588357</v>
      </c>
      <c r="AE63" s="640">
        <f t="shared" si="31"/>
        <v>0.45</v>
      </c>
      <c r="AF63" s="636">
        <v>2377</v>
      </c>
      <c r="AG63" s="637">
        <v>1868</v>
      </c>
      <c r="AH63" s="637">
        <v>1580</v>
      </c>
      <c r="AI63" s="637">
        <v>671</v>
      </c>
      <c r="AJ63" s="638">
        <v>514</v>
      </c>
      <c r="AK63" s="639">
        <f t="shared" si="32"/>
        <v>0.35920770877944325</v>
      </c>
      <c r="AL63" s="640">
        <f t="shared" si="33"/>
        <v>0.42468354430379746</v>
      </c>
      <c r="AM63" s="636">
        <v>2300</v>
      </c>
      <c r="AN63" s="637">
        <v>1823</v>
      </c>
      <c r="AO63" s="637">
        <v>1511</v>
      </c>
      <c r="AP63" s="637">
        <v>704</v>
      </c>
      <c r="AQ63" s="638">
        <v>507</v>
      </c>
      <c r="AR63" s="639">
        <f t="shared" si="34"/>
        <v>0.3861766319253977</v>
      </c>
      <c r="AS63" s="640">
        <f t="shared" si="35"/>
        <v>0.46591661151555264</v>
      </c>
      <c r="AT63" s="636">
        <v>2069</v>
      </c>
      <c r="AU63" s="637">
        <v>1606</v>
      </c>
      <c r="AV63" s="637">
        <v>1331</v>
      </c>
      <c r="AW63" s="637">
        <v>677</v>
      </c>
      <c r="AX63" s="638">
        <v>498</v>
      </c>
      <c r="AY63" s="639">
        <f t="shared" si="36"/>
        <v>0.42154420921544211</v>
      </c>
      <c r="AZ63" s="640">
        <f t="shared" si="37"/>
        <v>0.5086401202103682</v>
      </c>
      <c r="BA63" s="636">
        <v>1972</v>
      </c>
      <c r="BB63" s="637">
        <v>1546</v>
      </c>
      <c r="BC63" s="637">
        <v>1201</v>
      </c>
      <c r="BD63" s="637">
        <v>646</v>
      </c>
      <c r="BE63" s="638">
        <v>484</v>
      </c>
      <c r="BF63" s="639">
        <f t="shared" si="38"/>
        <v>0.41785252263906858</v>
      </c>
      <c r="BG63" s="640">
        <f t="shared" si="39"/>
        <v>0.53788509575353871</v>
      </c>
    </row>
    <row r="64" spans="1:59" s="2" customFormat="1" x14ac:dyDescent="0.25">
      <c r="A64" s="632" t="s">
        <v>251</v>
      </c>
      <c r="B64" s="573" t="s">
        <v>253</v>
      </c>
      <c r="C64" s="634" t="s">
        <v>254</v>
      </c>
      <c r="D64" s="575">
        <v>647</v>
      </c>
      <c r="E64" s="576">
        <v>647</v>
      </c>
      <c r="F64" s="576">
        <v>534</v>
      </c>
      <c r="G64" s="576">
        <v>164</v>
      </c>
      <c r="H64" s="576">
        <v>140</v>
      </c>
      <c r="I64" s="577">
        <f t="shared" si="10"/>
        <v>0.25347758887171562</v>
      </c>
      <c r="J64" s="578">
        <f t="shared" si="11"/>
        <v>0.30711610486891383</v>
      </c>
      <c r="K64" s="575">
        <v>690</v>
      </c>
      <c r="L64" s="576">
        <v>690</v>
      </c>
      <c r="M64" s="576">
        <v>582</v>
      </c>
      <c r="N64" s="576">
        <v>171</v>
      </c>
      <c r="O64" s="576">
        <v>137</v>
      </c>
      <c r="P64" s="577">
        <f t="shared" si="28"/>
        <v>0.24782608695652175</v>
      </c>
      <c r="Q64" s="578">
        <f t="shared" si="29"/>
        <v>0.29381443298969073</v>
      </c>
      <c r="R64" s="575">
        <v>744</v>
      </c>
      <c r="S64" s="576">
        <v>744</v>
      </c>
      <c r="T64" s="576">
        <v>568</v>
      </c>
      <c r="U64" s="576">
        <v>163</v>
      </c>
      <c r="V64" s="576">
        <v>140</v>
      </c>
      <c r="W64" s="577">
        <f t="shared" si="14"/>
        <v>0.21908602150537634</v>
      </c>
      <c r="X64" s="578">
        <f t="shared" si="15"/>
        <v>0.2869718309859155</v>
      </c>
      <c r="Y64" s="575">
        <v>696</v>
      </c>
      <c r="Z64" s="576">
        <v>696</v>
      </c>
      <c r="AA64" s="576">
        <v>520</v>
      </c>
      <c r="AB64" s="576">
        <v>130</v>
      </c>
      <c r="AC64" s="576">
        <v>112</v>
      </c>
      <c r="AD64" s="577">
        <f t="shared" si="30"/>
        <v>0.18678160919540229</v>
      </c>
      <c r="AE64" s="578">
        <f t="shared" si="31"/>
        <v>0.25</v>
      </c>
      <c r="AF64" s="575">
        <v>696</v>
      </c>
      <c r="AG64" s="576">
        <v>692</v>
      </c>
      <c r="AH64" s="576">
        <v>532</v>
      </c>
      <c r="AI64" s="576">
        <v>121</v>
      </c>
      <c r="AJ64" s="576">
        <v>107</v>
      </c>
      <c r="AK64" s="577">
        <f t="shared" si="32"/>
        <v>0.17485549132947978</v>
      </c>
      <c r="AL64" s="578">
        <f t="shared" si="33"/>
        <v>0.22744360902255639</v>
      </c>
      <c r="AM64" s="575">
        <v>681</v>
      </c>
      <c r="AN64" s="576">
        <v>679</v>
      </c>
      <c r="AO64" s="576">
        <v>497</v>
      </c>
      <c r="AP64" s="576">
        <v>138</v>
      </c>
      <c r="AQ64" s="576">
        <v>114</v>
      </c>
      <c r="AR64" s="577">
        <f t="shared" si="34"/>
        <v>0.203240058910162</v>
      </c>
      <c r="AS64" s="578">
        <f t="shared" si="35"/>
        <v>0.27766599597585512</v>
      </c>
      <c r="AT64" s="575">
        <v>610</v>
      </c>
      <c r="AU64" s="576">
        <v>610</v>
      </c>
      <c r="AV64" s="576">
        <v>457</v>
      </c>
      <c r="AW64" s="576">
        <v>122</v>
      </c>
      <c r="AX64" s="576">
        <v>103</v>
      </c>
      <c r="AY64" s="577">
        <f t="shared" si="36"/>
        <v>0.2</v>
      </c>
      <c r="AZ64" s="578">
        <f t="shared" si="37"/>
        <v>0.26695842450765866</v>
      </c>
      <c r="BA64" s="575">
        <v>602</v>
      </c>
      <c r="BB64" s="576">
        <v>600</v>
      </c>
      <c r="BC64" s="576">
        <v>448</v>
      </c>
      <c r="BD64" s="576">
        <v>125</v>
      </c>
      <c r="BE64" s="576">
        <v>102</v>
      </c>
      <c r="BF64" s="577">
        <f t="shared" si="38"/>
        <v>0.20833333333333334</v>
      </c>
      <c r="BG64" s="578">
        <f t="shared" si="39"/>
        <v>0.27901785714285715</v>
      </c>
    </row>
    <row r="65" spans="1:59" s="2" customFormat="1" x14ac:dyDescent="0.25">
      <c r="A65" s="579" t="s">
        <v>251</v>
      </c>
      <c r="B65" s="580" t="s">
        <v>255</v>
      </c>
      <c r="C65" s="581" t="s">
        <v>256</v>
      </c>
      <c r="D65" s="582">
        <v>601</v>
      </c>
      <c r="E65" s="583">
        <v>555</v>
      </c>
      <c r="F65" s="583">
        <v>474</v>
      </c>
      <c r="G65" s="583">
        <v>368</v>
      </c>
      <c r="H65" s="583">
        <v>225</v>
      </c>
      <c r="I65" s="584">
        <f t="shared" si="10"/>
        <v>0.66306306306306306</v>
      </c>
      <c r="J65" s="585">
        <f t="shared" si="11"/>
        <v>0.77637130801687759</v>
      </c>
      <c r="K65" s="582">
        <v>788</v>
      </c>
      <c r="L65" s="583">
        <v>701</v>
      </c>
      <c r="M65" s="583">
        <v>661</v>
      </c>
      <c r="N65" s="583">
        <v>400</v>
      </c>
      <c r="O65" s="583">
        <v>222</v>
      </c>
      <c r="P65" s="584">
        <f t="shared" si="28"/>
        <v>0.57061340941512129</v>
      </c>
      <c r="Q65" s="585">
        <f t="shared" si="29"/>
        <v>0.60514372163388808</v>
      </c>
      <c r="R65" s="582">
        <v>825</v>
      </c>
      <c r="S65" s="583">
        <v>736</v>
      </c>
      <c r="T65" s="583">
        <v>691</v>
      </c>
      <c r="U65" s="583">
        <v>510</v>
      </c>
      <c r="V65" s="583">
        <v>329</v>
      </c>
      <c r="W65" s="584">
        <f t="shared" si="14"/>
        <v>0.69293478260869568</v>
      </c>
      <c r="X65" s="585">
        <f t="shared" si="15"/>
        <v>0.73806078147612153</v>
      </c>
      <c r="Y65" s="582">
        <v>995</v>
      </c>
      <c r="Z65" s="583">
        <v>873</v>
      </c>
      <c r="AA65" s="583">
        <v>799</v>
      </c>
      <c r="AB65" s="583">
        <v>476</v>
      </c>
      <c r="AC65" s="583">
        <v>305</v>
      </c>
      <c r="AD65" s="584">
        <f t="shared" si="30"/>
        <v>0.54524627720504004</v>
      </c>
      <c r="AE65" s="585">
        <f t="shared" si="31"/>
        <v>0.5957446808510638</v>
      </c>
      <c r="AF65" s="582">
        <v>949</v>
      </c>
      <c r="AG65" s="583">
        <v>794</v>
      </c>
      <c r="AH65" s="583">
        <v>718</v>
      </c>
      <c r="AI65" s="583">
        <v>430</v>
      </c>
      <c r="AJ65" s="583">
        <v>276</v>
      </c>
      <c r="AK65" s="584">
        <f t="shared" si="32"/>
        <v>0.54156171284634758</v>
      </c>
      <c r="AL65" s="585">
        <f t="shared" si="33"/>
        <v>0.59888579387186625</v>
      </c>
      <c r="AM65" s="582">
        <v>926</v>
      </c>
      <c r="AN65" s="583">
        <v>776</v>
      </c>
      <c r="AO65" s="583">
        <v>675</v>
      </c>
      <c r="AP65" s="583">
        <v>415</v>
      </c>
      <c r="AQ65" s="583">
        <v>272</v>
      </c>
      <c r="AR65" s="584">
        <f t="shared" si="34"/>
        <v>0.53479381443298968</v>
      </c>
      <c r="AS65" s="585">
        <f t="shared" si="35"/>
        <v>0.61481481481481481</v>
      </c>
      <c r="AT65" s="582">
        <v>854</v>
      </c>
      <c r="AU65" s="583">
        <v>731</v>
      </c>
      <c r="AV65" s="583">
        <v>637</v>
      </c>
      <c r="AW65" s="583">
        <v>409</v>
      </c>
      <c r="AX65" s="583">
        <v>247</v>
      </c>
      <c r="AY65" s="584">
        <f t="shared" si="36"/>
        <v>0.55950752393980852</v>
      </c>
      <c r="AZ65" s="585">
        <f t="shared" si="37"/>
        <v>0.64207221350078492</v>
      </c>
      <c r="BA65" s="582">
        <v>831</v>
      </c>
      <c r="BB65" s="583">
        <v>727</v>
      </c>
      <c r="BC65" s="583">
        <v>629</v>
      </c>
      <c r="BD65" s="583">
        <v>406</v>
      </c>
      <c r="BE65" s="583">
        <v>251</v>
      </c>
      <c r="BF65" s="584">
        <f t="shared" si="38"/>
        <v>0.55845942228335621</v>
      </c>
      <c r="BG65" s="585">
        <f t="shared" si="39"/>
        <v>0.64546899841017491</v>
      </c>
    </row>
    <row r="66" spans="1:59" s="2" customFormat="1" x14ac:dyDescent="0.25">
      <c r="A66" s="588" t="s">
        <v>251</v>
      </c>
      <c r="B66" s="589" t="s">
        <v>257</v>
      </c>
      <c r="C66" s="590" t="s">
        <v>258</v>
      </c>
      <c r="D66" s="591">
        <v>677</v>
      </c>
      <c r="E66" s="592">
        <v>677</v>
      </c>
      <c r="F66" s="592">
        <v>480</v>
      </c>
      <c r="G66" s="592">
        <v>164</v>
      </c>
      <c r="H66" s="592">
        <v>116</v>
      </c>
      <c r="I66" s="593">
        <f t="shared" si="10"/>
        <v>0.24224519940915806</v>
      </c>
      <c r="J66" s="594">
        <f t="shared" si="11"/>
        <v>0.34166666666666667</v>
      </c>
      <c r="K66" s="591">
        <v>723</v>
      </c>
      <c r="L66" s="592">
        <v>723</v>
      </c>
      <c r="M66" s="592">
        <v>543</v>
      </c>
      <c r="N66" s="592">
        <v>189</v>
      </c>
      <c r="O66" s="592">
        <v>131</v>
      </c>
      <c r="P66" s="593">
        <f t="shared" si="28"/>
        <v>0.26141078838174275</v>
      </c>
      <c r="Q66" s="594">
        <f t="shared" si="29"/>
        <v>0.34806629834254144</v>
      </c>
      <c r="R66" s="591">
        <v>731</v>
      </c>
      <c r="S66" s="592">
        <v>731</v>
      </c>
      <c r="T66" s="592">
        <v>577</v>
      </c>
      <c r="U66" s="592">
        <v>229</v>
      </c>
      <c r="V66" s="592">
        <v>119</v>
      </c>
      <c r="W66" s="593">
        <f t="shared" si="14"/>
        <v>0.31326949384404923</v>
      </c>
      <c r="X66" s="594">
        <f t="shared" si="15"/>
        <v>0.39688041594454071</v>
      </c>
      <c r="Y66" s="591">
        <v>756</v>
      </c>
      <c r="Z66" s="592">
        <v>756</v>
      </c>
      <c r="AA66" s="592">
        <v>646</v>
      </c>
      <c r="AB66" s="592">
        <v>210</v>
      </c>
      <c r="AC66" s="592">
        <v>136</v>
      </c>
      <c r="AD66" s="593">
        <f t="shared" si="30"/>
        <v>0.27777777777777779</v>
      </c>
      <c r="AE66" s="594">
        <f t="shared" si="31"/>
        <v>0.32507739938080493</v>
      </c>
      <c r="AF66" s="591">
        <v>732</v>
      </c>
      <c r="AG66" s="592">
        <v>732</v>
      </c>
      <c r="AH66" s="592">
        <v>602</v>
      </c>
      <c r="AI66" s="592">
        <v>184</v>
      </c>
      <c r="AJ66" s="592">
        <v>132</v>
      </c>
      <c r="AK66" s="593">
        <f t="shared" si="32"/>
        <v>0.25136612021857924</v>
      </c>
      <c r="AL66" s="594">
        <f t="shared" si="33"/>
        <v>0.30564784053156147</v>
      </c>
      <c r="AM66" s="591">
        <v>693</v>
      </c>
      <c r="AN66" s="592">
        <v>693</v>
      </c>
      <c r="AO66" s="592">
        <v>588</v>
      </c>
      <c r="AP66" s="592">
        <v>212</v>
      </c>
      <c r="AQ66" s="592">
        <v>124</v>
      </c>
      <c r="AR66" s="593">
        <f t="shared" si="34"/>
        <v>0.30591630591630592</v>
      </c>
      <c r="AS66" s="594">
        <f t="shared" si="35"/>
        <v>0.36054421768707484</v>
      </c>
      <c r="AT66" s="591">
        <v>605</v>
      </c>
      <c r="AU66" s="592">
        <v>605</v>
      </c>
      <c r="AV66" s="592">
        <v>500</v>
      </c>
      <c r="AW66" s="592">
        <v>212</v>
      </c>
      <c r="AX66" s="592">
        <v>151</v>
      </c>
      <c r="AY66" s="593">
        <f t="shared" si="36"/>
        <v>0.35041322314049589</v>
      </c>
      <c r="AZ66" s="594">
        <f t="shared" si="37"/>
        <v>0.42399999999999999</v>
      </c>
      <c r="BA66" s="591">
        <v>539</v>
      </c>
      <c r="BB66" s="592">
        <v>539</v>
      </c>
      <c r="BC66" s="592">
        <v>365</v>
      </c>
      <c r="BD66" s="592">
        <v>176</v>
      </c>
      <c r="BE66" s="592">
        <v>133</v>
      </c>
      <c r="BF66" s="593">
        <f t="shared" si="38"/>
        <v>0.32653061224489793</v>
      </c>
      <c r="BG66" s="594">
        <f t="shared" si="39"/>
        <v>0.48219178082191783</v>
      </c>
    </row>
    <row r="67" spans="1:59" s="2" customFormat="1" x14ac:dyDescent="0.25">
      <c r="A67" s="629" t="s">
        <v>599</v>
      </c>
      <c r="B67" s="565" t="s">
        <v>259</v>
      </c>
      <c r="C67" s="631"/>
      <c r="D67" s="636">
        <v>11109</v>
      </c>
      <c r="E67" s="637">
        <v>8407</v>
      </c>
      <c r="F67" s="637">
        <v>7729</v>
      </c>
      <c r="G67" s="637">
        <v>3192</v>
      </c>
      <c r="H67" s="638">
        <v>2842</v>
      </c>
      <c r="I67" s="639">
        <f t="shared" si="10"/>
        <v>0.37968359700249793</v>
      </c>
      <c r="J67" s="640">
        <f t="shared" si="11"/>
        <v>0.4129900375210247</v>
      </c>
      <c r="K67" s="636">
        <v>13242</v>
      </c>
      <c r="L67" s="637">
        <v>9755</v>
      </c>
      <c r="M67" s="637">
        <v>8977</v>
      </c>
      <c r="N67" s="637">
        <v>3591</v>
      </c>
      <c r="O67" s="638">
        <v>3390</v>
      </c>
      <c r="P67" s="639">
        <f t="shared" si="28"/>
        <v>0.36811891337775499</v>
      </c>
      <c r="Q67" s="640">
        <f t="shared" si="29"/>
        <v>0.40002227915784783</v>
      </c>
      <c r="R67" s="636">
        <v>14558</v>
      </c>
      <c r="S67" s="637">
        <v>10790</v>
      </c>
      <c r="T67" s="637">
        <v>9829</v>
      </c>
      <c r="U67" s="637">
        <v>3505</v>
      </c>
      <c r="V67" s="638">
        <v>3410</v>
      </c>
      <c r="W67" s="639">
        <f t="shared" si="14"/>
        <v>0.32483781278962004</v>
      </c>
      <c r="X67" s="640">
        <f t="shared" si="15"/>
        <v>0.35659782276935598</v>
      </c>
      <c r="Y67" s="636">
        <v>13424</v>
      </c>
      <c r="Z67" s="637">
        <v>9838</v>
      </c>
      <c r="AA67" s="637">
        <v>8927</v>
      </c>
      <c r="AB67" s="637">
        <v>3234</v>
      </c>
      <c r="AC67" s="638">
        <v>2971</v>
      </c>
      <c r="AD67" s="639">
        <f t="shared" si="30"/>
        <v>0.32872535068103276</v>
      </c>
      <c r="AE67" s="640">
        <f t="shared" si="31"/>
        <v>0.36227175982973003</v>
      </c>
      <c r="AF67" s="636">
        <v>12239</v>
      </c>
      <c r="AG67" s="637">
        <v>8985</v>
      </c>
      <c r="AH67" s="637">
        <v>8218</v>
      </c>
      <c r="AI67" s="637">
        <v>2977</v>
      </c>
      <c r="AJ67" s="638">
        <v>2928</v>
      </c>
      <c r="AK67" s="639">
        <f t="shared" si="32"/>
        <v>0.33132999443516975</v>
      </c>
      <c r="AL67" s="640">
        <f t="shared" si="33"/>
        <v>0.36225358968118765</v>
      </c>
      <c r="AM67" s="636">
        <v>11332</v>
      </c>
      <c r="AN67" s="637">
        <v>8275</v>
      </c>
      <c r="AO67" s="637">
        <v>7272</v>
      </c>
      <c r="AP67" s="637">
        <v>2896</v>
      </c>
      <c r="AQ67" s="638">
        <v>2704</v>
      </c>
      <c r="AR67" s="639">
        <f t="shared" si="34"/>
        <v>0.34996978851963745</v>
      </c>
      <c r="AS67" s="640">
        <f t="shared" si="35"/>
        <v>0.39823982398239827</v>
      </c>
      <c r="AT67" s="636">
        <v>10288</v>
      </c>
      <c r="AU67" s="637">
        <v>7490</v>
      </c>
      <c r="AV67" s="637">
        <v>6644</v>
      </c>
      <c r="AW67" s="637">
        <v>2591</v>
      </c>
      <c r="AX67" s="638">
        <v>2419</v>
      </c>
      <c r="AY67" s="639">
        <f t="shared" si="36"/>
        <v>0.34592790387182909</v>
      </c>
      <c r="AZ67" s="640">
        <f t="shared" si="37"/>
        <v>0.38997591812161347</v>
      </c>
      <c r="BA67" s="636">
        <v>9589</v>
      </c>
      <c r="BB67" s="637">
        <v>6955</v>
      </c>
      <c r="BC67" s="637">
        <v>6092</v>
      </c>
      <c r="BD67" s="637">
        <v>2372</v>
      </c>
      <c r="BE67" s="638">
        <v>2290</v>
      </c>
      <c r="BF67" s="639">
        <f t="shared" si="38"/>
        <v>0.34104960460100647</v>
      </c>
      <c r="BG67" s="640">
        <f t="shared" si="39"/>
        <v>0.38936309914642153</v>
      </c>
    </row>
    <row r="68" spans="1:59" s="2" customFormat="1" x14ac:dyDescent="0.25">
      <c r="A68" s="632" t="s">
        <v>599</v>
      </c>
      <c r="B68" s="573" t="s">
        <v>260</v>
      </c>
      <c r="C68" s="634" t="s">
        <v>221</v>
      </c>
      <c r="D68" s="575">
        <v>1514</v>
      </c>
      <c r="E68" s="576">
        <v>1245</v>
      </c>
      <c r="F68" s="576">
        <v>1140</v>
      </c>
      <c r="G68" s="576">
        <v>310</v>
      </c>
      <c r="H68" s="576">
        <v>257</v>
      </c>
      <c r="I68" s="577">
        <f t="shared" si="10"/>
        <v>0.24899598393574296</v>
      </c>
      <c r="J68" s="578">
        <f t="shared" si="11"/>
        <v>0.27192982456140352</v>
      </c>
      <c r="K68" s="575">
        <v>2070</v>
      </c>
      <c r="L68" s="576">
        <v>1709</v>
      </c>
      <c r="M68" s="576">
        <v>1502</v>
      </c>
      <c r="N68" s="576">
        <v>513</v>
      </c>
      <c r="O68" s="576">
        <v>448</v>
      </c>
      <c r="P68" s="577">
        <f t="shared" si="28"/>
        <v>0.30017554125219426</v>
      </c>
      <c r="Q68" s="578">
        <f t="shared" si="29"/>
        <v>0.3415446071904128</v>
      </c>
      <c r="R68" s="575">
        <v>2453</v>
      </c>
      <c r="S68" s="576">
        <v>2048</v>
      </c>
      <c r="T68" s="576">
        <v>1673</v>
      </c>
      <c r="U68" s="576">
        <v>504</v>
      </c>
      <c r="V68" s="576">
        <v>467</v>
      </c>
      <c r="W68" s="577">
        <f t="shared" si="14"/>
        <v>0.24609375</v>
      </c>
      <c r="X68" s="578">
        <f t="shared" si="15"/>
        <v>0.30125523012552302</v>
      </c>
      <c r="Y68" s="575">
        <v>2381</v>
      </c>
      <c r="Z68" s="576">
        <v>1988</v>
      </c>
      <c r="AA68" s="576">
        <v>1671</v>
      </c>
      <c r="AB68" s="576">
        <v>449</v>
      </c>
      <c r="AC68" s="576">
        <v>421</v>
      </c>
      <c r="AD68" s="577">
        <f t="shared" si="30"/>
        <v>0.22585513078470826</v>
      </c>
      <c r="AE68" s="578">
        <f t="shared" si="31"/>
        <v>0.26870137642130459</v>
      </c>
      <c r="AF68" s="575">
        <v>2215</v>
      </c>
      <c r="AG68" s="576">
        <v>1847</v>
      </c>
      <c r="AH68" s="576">
        <v>1513</v>
      </c>
      <c r="AI68" s="576">
        <v>409</v>
      </c>
      <c r="AJ68" s="576">
        <v>376</v>
      </c>
      <c r="AK68" s="577">
        <f t="shared" si="32"/>
        <v>0.22144017325392529</v>
      </c>
      <c r="AL68" s="578">
        <f t="shared" si="33"/>
        <v>0.27032385988103108</v>
      </c>
      <c r="AM68" s="575">
        <v>2244</v>
      </c>
      <c r="AN68" s="576">
        <v>1866</v>
      </c>
      <c r="AO68" s="576">
        <v>1596</v>
      </c>
      <c r="AP68" s="576">
        <v>389</v>
      </c>
      <c r="AQ68" s="576">
        <v>363</v>
      </c>
      <c r="AR68" s="577">
        <f t="shared" si="34"/>
        <v>0.20846730975348338</v>
      </c>
      <c r="AS68" s="578">
        <f t="shared" si="35"/>
        <v>0.243734335839599</v>
      </c>
      <c r="AT68" s="575">
        <v>2184</v>
      </c>
      <c r="AU68" s="576">
        <v>1842</v>
      </c>
      <c r="AV68" s="576">
        <v>1521</v>
      </c>
      <c r="AW68" s="576">
        <v>333</v>
      </c>
      <c r="AX68" s="576">
        <v>309</v>
      </c>
      <c r="AY68" s="577">
        <f t="shared" si="36"/>
        <v>0.18078175895765472</v>
      </c>
      <c r="AZ68" s="578">
        <f t="shared" si="37"/>
        <v>0.21893491124260356</v>
      </c>
      <c r="BA68" s="575">
        <v>2419</v>
      </c>
      <c r="BB68" s="576">
        <v>1944</v>
      </c>
      <c r="BC68" s="576">
        <v>1619</v>
      </c>
      <c r="BD68" s="576">
        <v>347</v>
      </c>
      <c r="BE68" s="576">
        <v>330</v>
      </c>
      <c r="BF68" s="577">
        <f t="shared" si="38"/>
        <v>0.17849794238683128</v>
      </c>
      <c r="BG68" s="578">
        <f t="shared" si="39"/>
        <v>0.21432983323038912</v>
      </c>
    </row>
    <row r="69" spans="1:59" s="2" customFormat="1" x14ac:dyDescent="0.25">
      <c r="A69" s="572" t="s">
        <v>599</v>
      </c>
      <c r="B69" s="573">
        <v>17200</v>
      </c>
      <c r="C69" s="574" t="s">
        <v>227</v>
      </c>
      <c r="D69" s="623">
        <v>1105</v>
      </c>
      <c r="E69" s="624">
        <v>1095</v>
      </c>
      <c r="F69" s="624">
        <v>994</v>
      </c>
      <c r="G69" s="624">
        <v>237</v>
      </c>
      <c r="H69" s="624">
        <v>181</v>
      </c>
      <c r="I69" s="625">
        <f t="shared" si="10"/>
        <v>0.21643835616438356</v>
      </c>
      <c r="J69" s="626">
        <f t="shared" si="11"/>
        <v>0.23843058350100604</v>
      </c>
      <c r="K69" s="623">
        <v>1191</v>
      </c>
      <c r="L69" s="624">
        <v>1180</v>
      </c>
      <c r="M69" s="624">
        <v>1017</v>
      </c>
      <c r="N69" s="624">
        <v>196</v>
      </c>
      <c r="O69" s="624">
        <v>189</v>
      </c>
      <c r="P69" s="625">
        <f t="shared" si="28"/>
        <v>0.16610169491525423</v>
      </c>
      <c r="Q69" s="626">
        <f t="shared" si="29"/>
        <v>0.1927236971484759</v>
      </c>
      <c r="R69" s="623">
        <v>1488</v>
      </c>
      <c r="S69" s="624">
        <v>1444</v>
      </c>
      <c r="T69" s="624">
        <v>1344</v>
      </c>
      <c r="U69" s="624">
        <v>228</v>
      </c>
      <c r="V69" s="624">
        <v>223</v>
      </c>
      <c r="W69" s="625">
        <f t="shared" si="14"/>
        <v>0.15789473684210525</v>
      </c>
      <c r="X69" s="626">
        <f t="shared" si="15"/>
        <v>0.16964285714285715</v>
      </c>
      <c r="Y69" s="623">
        <v>1011</v>
      </c>
      <c r="Z69" s="624">
        <v>972</v>
      </c>
      <c r="AA69" s="624">
        <v>929</v>
      </c>
      <c r="AB69" s="624">
        <v>186</v>
      </c>
      <c r="AC69" s="624">
        <v>185</v>
      </c>
      <c r="AD69" s="625">
        <f t="shared" si="30"/>
        <v>0.19135802469135801</v>
      </c>
      <c r="AE69" s="626">
        <f t="shared" si="31"/>
        <v>0.20021528525296017</v>
      </c>
      <c r="AF69" s="623">
        <v>1091</v>
      </c>
      <c r="AG69" s="624">
        <v>998</v>
      </c>
      <c r="AH69" s="624">
        <v>956</v>
      </c>
      <c r="AI69" s="624">
        <v>173</v>
      </c>
      <c r="AJ69" s="624">
        <v>170</v>
      </c>
      <c r="AK69" s="625">
        <f t="shared" si="32"/>
        <v>0.17334669338677355</v>
      </c>
      <c r="AL69" s="626">
        <f t="shared" si="33"/>
        <v>0.1809623430962343</v>
      </c>
      <c r="AM69" s="623">
        <v>766</v>
      </c>
      <c r="AN69" s="624">
        <v>705</v>
      </c>
      <c r="AO69" s="624">
        <v>673</v>
      </c>
      <c r="AP69" s="624">
        <v>149</v>
      </c>
      <c r="AQ69" s="624">
        <v>142</v>
      </c>
      <c r="AR69" s="625">
        <f t="shared" si="34"/>
        <v>0.21134751773049645</v>
      </c>
      <c r="AS69" s="626">
        <f t="shared" si="35"/>
        <v>0.2213967310549777</v>
      </c>
      <c r="AT69" s="623">
        <v>449</v>
      </c>
      <c r="AU69" s="624">
        <v>405</v>
      </c>
      <c r="AV69" s="624">
        <v>391</v>
      </c>
      <c r="AW69" s="624">
        <v>133</v>
      </c>
      <c r="AX69" s="624">
        <v>131</v>
      </c>
      <c r="AY69" s="625">
        <f t="shared" si="36"/>
        <v>0.32839506172839505</v>
      </c>
      <c r="AZ69" s="626">
        <f t="shared" si="37"/>
        <v>0.34015345268542202</v>
      </c>
      <c r="BA69" s="623">
        <v>597</v>
      </c>
      <c r="BB69" s="624">
        <v>567</v>
      </c>
      <c r="BC69" s="624">
        <v>516</v>
      </c>
      <c r="BD69" s="624">
        <v>151</v>
      </c>
      <c r="BE69" s="624">
        <v>146</v>
      </c>
      <c r="BF69" s="625">
        <f t="shared" si="38"/>
        <v>0.26631393298059963</v>
      </c>
      <c r="BG69" s="626">
        <f t="shared" si="39"/>
        <v>0.2926356589147287</v>
      </c>
    </row>
    <row r="70" spans="1:59" s="2" customFormat="1" x14ac:dyDescent="0.25">
      <c r="A70" s="579" t="s">
        <v>599</v>
      </c>
      <c r="B70" s="580" t="s">
        <v>261</v>
      </c>
      <c r="C70" s="581" t="s">
        <v>163</v>
      </c>
      <c r="D70" s="582">
        <v>3131</v>
      </c>
      <c r="E70" s="583">
        <v>2609</v>
      </c>
      <c r="F70" s="583">
        <v>2173</v>
      </c>
      <c r="G70" s="583">
        <v>911</v>
      </c>
      <c r="H70" s="583">
        <v>897</v>
      </c>
      <c r="I70" s="584">
        <f t="shared" si="10"/>
        <v>0.34917592947489462</v>
      </c>
      <c r="J70" s="585">
        <f t="shared" si="11"/>
        <v>0.41923607915324435</v>
      </c>
      <c r="K70" s="582">
        <v>3598</v>
      </c>
      <c r="L70" s="583">
        <v>2991</v>
      </c>
      <c r="M70" s="583">
        <v>2502</v>
      </c>
      <c r="N70" s="583">
        <v>821</v>
      </c>
      <c r="O70" s="583">
        <v>811</v>
      </c>
      <c r="P70" s="584">
        <f t="shared" si="28"/>
        <v>0.27449013707790038</v>
      </c>
      <c r="Q70" s="585">
        <f t="shared" si="29"/>
        <v>0.32813749000799358</v>
      </c>
      <c r="R70" s="582">
        <v>3511</v>
      </c>
      <c r="S70" s="583">
        <v>2863</v>
      </c>
      <c r="T70" s="583">
        <v>2421</v>
      </c>
      <c r="U70" s="583">
        <v>826</v>
      </c>
      <c r="V70" s="583">
        <v>821</v>
      </c>
      <c r="W70" s="584">
        <f t="shared" ref="W70:W135" si="40">U70/S70</f>
        <v>0.28850855745721271</v>
      </c>
      <c r="X70" s="585">
        <f t="shared" ref="X70:X135" si="41">U70/T70</f>
        <v>0.34118133002891365</v>
      </c>
      <c r="Y70" s="582">
        <v>3290</v>
      </c>
      <c r="Z70" s="583">
        <v>2689</v>
      </c>
      <c r="AA70" s="583">
        <v>2240</v>
      </c>
      <c r="AB70" s="583">
        <v>739</v>
      </c>
      <c r="AC70" s="583">
        <v>735</v>
      </c>
      <c r="AD70" s="584">
        <f t="shared" si="30"/>
        <v>0.27482335440684269</v>
      </c>
      <c r="AE70" s="585">
        <f t="shared" si="31"/>
        <v>0.32991071428571428</v>
      </c>
      <c r="AF70" s="582">
        <v>2799</v>
      </c>
      <c r="AG70" s="583">
        <v>2341</v>
      </c>
      <c r="AH70" s="583">
        <v>1945</v>
      </c>
      <c r="AI70" s="583">
        <v>685</v>
      </c>
      <c r="AJ70" s="583">
        <v>685</v>
      </c>
      <c r="AK70" s="584">
        <f t="shared" si="32"/>
        <v>0.29260999572832125</v>
      </c>
      <c r="AL70" s="585">
        <f t="shared" si="33"/>
        <v>0.35218508997429304</v>
      </c>
      <c r="AM70" s="582">
        <v>2236</v>
      </c>
      <c r="AN70" s="583">
        <v>1842</v>
      </c>
      <c r="AO70" s="583">
        <v>1530</v>
      </c>
      <c r="AP70" s="583">
        <v>747</v>
      </c>
      <c r="AQ70" s="583">
        <v>611</v>
      </c>
      <c r="AR70" s="584">
        <f t="shared" si="34"/>
        <v>0.40553745928338764</v>
      </c>
      <c r="AS70" s="585">
        <f t="shared" si="35"/>
        <v>0.48823529411764705</v>
      </c>
      <c r="AT70" s="582">
        <v>2379</v>
      </c>
      <c r="AU70" s="583">
        <v>1927</v>
      </c>
      <c r="AV70" s="583">
        <v>1705</v>
      </c>
      <c r="AW70" s="583">
        <v>817</v>
      </c>
      <c r="AX70" s="583">
        <v>655</v>
      </c>
      <c r="AY70" s="584">
        <f t="shared" si="36"/>
        <v>0.42397509081473794</v>
      </c>
      <c r="AZ70" s="585">
        <f t="shared" si="37"/>
        <v>0.47917888563049854</v>
      </c>
      <c r="BA70" s="582">
        <v>2051</v>
      </c>
      <c r="BB70" s="583">
        <v>1704</v>
      </c>
      <c r="BC70" s="583">
        <v>1472</v>
      </c>
      <c r="BD70" s="583">
        <v>660</v>
      </c>
      <c r="BE70" s="583">
        <v>599</v>
      </c>
      <c r="BF70" s="584">
        <f t="shared" si="38"/>
        <v>0.38732394366197181</v>
      </c>
      <c r="BG70" s="585">
        <f t="shared" si="39"/>
        <v>0.4483695652173913</v>
      </c>
    </row>
    <row r="71" spans="1:59" s="2" customFormat="1" x14ac:dyDescent="0.25">
      <c r="A71" s="579" t="s">
        <v>599</v>
      </c>
      <c r="B71" s="580" t="s">
        <v>262</v>
      </c>
      <c r="C71" s="581" t="s">
        <v>177</v>
      </c>
      <c r="D71" s="582">
        <v>1566</v>
      </c>
      <c r="E71" s="583">
        <v>1300</v>
      </c>
      <c r="F71" s="583">
        <v>1183</v>
      </c>
      <c r="G71" s="583">
        <v>606</v>
      </c>
      <c r="H71" s="583">
        <v>573</v>
      </c>
      <c r="I71" s="584">
        <f t="shared" ref="I71:I138" si="42">G71/E71</f>
        <v>0.46615384615384614</v>
      </c>
      <c r="J71" s="585">
        <f t="shared" ref="J71:J138" si="43">G71/F71</f>
        <v>0.51225697379543533</v>
      </c>
      <c r="K71" s="582">
        <v>2006</v>
      </c>
      <c r="L71" s="583">
        <v>1725</v>
      </c>
      <c r="M71" s="583">
        <v>1648</v>
      </c>
      <c r="N71" s="583">
        <v>856</v>
      </c>
      <c r="O71" s="583">
        <v>838</v>
      </c>
      <c r="P71" s="584">
        <f t="shared" si="28"/>
        <v>0.49623188405797103</v>
      </c>
      <c r="Q71" s="585">
        <f t="shared" si="29"/>
        <v>0.51941747572815533</v>
      </c>
      <c r="R71" s="582">
        <v>1902</v>
      </c>
      <c r="S71" s="583">
        <v>1641</v>
      </c>
      <c r="T71" s="583">
        <v>1434</v>
      </c>
      <c r="U71" s="583">
        <v>814</v>
      </c>
      <c r="V71" s="583">
        <v>789</v>
      </c>
      <c r="W71" s="584">
        <f t="shared" si="40"/>
        <v>0.4960390006093845</v>
      </c>
      <c r="X71" s="585">
        <f t="shared" si="41"/>
        <v>0.56764295676429566</v>
      </c>
      <c r="Y71" s="582">
        <v>1815</v>
      </c>
      <c r="Z71" s="583">
        <v>1538</v>
      </c>
      <c r="AA71" s="583">
        <v>1282</v>
      </c>
      <c r="AB71" s="583">
        <v>656</v>
      </c>
      <c r="AC71" s="583">
        <v>638</v>
      </c>
      <c r="AD71" s="584">
        <f t="shared" si="30"/>
        <v>0.42652795838751628</v>
      </c>
      <c r="AE71" s="585">
        <f t="shared" si="31"/>
        <v>0.51170046801872071</v>
      </c>
      <c r="AF71" s="582">
        <v>1540</v>
      </c>
      <c r="AG71" s="583">
        <v>1314</v>
      </c>
      <c r="AH71" s="583">
        <v>1178</v>
      </c>
      <c r="AI71" s="583">
        <v>655</v>
      </c>
      <c r="AJ71" s="583">
        <v>641</v>
      </c>
      <c r="AK71" s="584">
        <f t="shared" si="32"/>
        <v>0.4984779299847793</v>
      </c>
      <c r="AL71" s="585">
        <f t="shared" si="33"/>
        <v>0.55602716468590829</v>
      </c>
      <c r="AM71" s="582">
        <v>1521</v>
      </c>
      <c r="AN71" s="583">
        <v>1249</v>
      </c>
      <c r="AO71" s="583">
        <v>1091</v>
      </c>
      <c r="AP71" s="583">
        <v>588</v>
      </c>
      <c r="AQ71" s="583">
        <v>577</v>
      </c>
      <c r="AR71" s="584">
        <f t="shared" si="34"/>
        <v>0.47077662129703762</v>
      </c>
      <c r="AS71" s="585">
        <f t="shared" si="35"/>
        <v>0.53895508707607698</v>
      </c>
      <c r="AT71" s="582">
        <v>1225</v>
      </c>
      <c r="AU71" s="583">
        <v>1033</v>
      </c>
      <c r="AV71" s="583">
        <v>929</v>
      </c>
      <c r="AW71" s="583">
        <v>523</v>
      </c>
      <c r="AX71" s="583">
        <v>514</v>
      </c>
      <c r="AY71" s="584">
        <f t="shared" si="36"/>
        <v>0.50629235237173287</v>
      </c>
      <c r="AZ71" s="585">
        <f t="shared" si="37"/>
        <v>0.56297093649085039</v>
      </c>
      <c r="BA71" s="582">
        <v>1220</v>
      </c>
      <c r="BB71" s="583">
        <v>1051</v>
      </c>
      <c r="BC71" s="583">
        <v>959</v>
      </c>
      <c r="BD71" s="583">
        <v>539</v>
      </c>
      <c r="BE71" s="583">
        <v>524</v>
      </c>
      <c r="BF71" s="584">
        <f t="shared" si="38"/>
        <v>0.51284490960989537</v>
      </c>
      <c r="BG71" s="585">
        <f t="shared" si="39"/>
        <v>0.56204379562043794</v>
      </c>
    </row>
    <row r="72" spans="1:59" s="2" customFormat="1" x14ac:dyDescent="0.25">
      <c r="A72" s="579" t="s">
        <v>599</v>
      </c>
      <c r="B72" s="580" t="s">
        <v>263</v>
      </c>
      <c r="C72" s="581" t="s">
        <v>181</v>
      </c>
      <c r="D72" s="582">
        <v>3476</v>
      </c>
      <c r="E72" s="583">
        <v>2874</v>
      </c>
      <c r="F72" s="583">
        <v>2874</v>
      </c>
      <c r="G72" s="583">
        <v>1100</v>
      </c>
      <c r="H72" s="583">
        <v>849</v>
      </c>
      <c r="I72" s="584">
        <f t="shared" si="42"/>
        <v>0.3827418232428671</v>
      </c>
      <c r="J72" s="585">
        <f t="shared" si="43"/>
        <v>0.3827418232428671</v>
      </c>
      <c r="K72" s="582">
        <v>4062</v>
      </c>
      <c r="L72" s="583">
        <v>3227</v>
      </c>
      <c r="M72" s="583">
        <v>3227</v>
      </c>
      <c r="N72" s="583">
        <v>1206</v>
      </c>
      <c r="O72" s="583">
        <v>1052</v>
      </c>
      <c r="P72" s="584">
        <f t="shared" si="28"/>
        <v>0.37372172296250389</v>
      </c>
      <c r="Q72" s="585">
        <f t="shared" si="29"/>
        <v>0.37372172296250389</v>
      </c>
      <c r="R72" s="582">
        <v>4894</v>
      </c>
      <c r="S72" s="583">
        <v>4053</v>
      </c>
      <c r="T72" s="583">
        <v>4053</v>
      </c>
      <c r="U72" s="583">
        <v>1080</v>
      </c>
      <c r="V72" s="583">
        <v>1061</v>
      </c>
      <c r="W72" s="584">
        <f t="shared" si="40"/>
        <v>0.26646928201332348</v>
      </c>
      <c r="X72" s="585">
        <f t="shared" si="41"/>
        <v>0.26646928201332348</v>
      </c>
      <c r="Y72" s="582">
        <v>4632</v>
      </c>
      <c r="Z72" s="583">
        <v>3776</v>
      </c>
      <c r="AA72" s="583">
        <v>3776</v>
      </c>
      <c r="AB72" s="583">
        <v>1221</v>
      </c>
      <c r="AC72" s="583">
        <v>943</v>
      </c>
      <c r="AD72" s="584">
        <f t="shared" si="30"/>
        <v>0.32335805084745761</v>
      </c>
      <c r="AE72" s="585">
        <f t="shared" si="31"/>
        <v>0.32335805084745761</v>
      </c>
      <c r="AF72" s="582">
        <v>4329</v>
      </c>
      <c r="AG72" s="583">
        <v>3506</v>
      </c>
      <c r="AH72" s="583">
        <v>3506</v>
      </c>
      <c r="AI72" s="583">
        <v>1001</v>
      </c>
      <c r="AJ72" s="583">
        <v>1001</v>
      </c>
      <c r="AK72" s="584">
        <f t="shared" si="32"/>
        <v>0.28551055333713632</v>
      </c>
      <c r="AL72" s="585">
        <f t="shared" si="33"/>
        <v>0.28551055333713632</v>
      </c>
      <c r="AM72" s="582">
        <v>4325</v>
      </c>
      <c r="AN72" s="583">
        <v>3455</v>
      </c>
      <c r="AO72" s="583">
        <v>3051</v>
      </c>
      <c r="AP72" s="583">
        <v>990</v>
      </c>
      <c r="AQ72" s="583">
        <v>959</v>
      </c>
      <c r="AR72" s="584">
        <f t="shared" si="34"/>
        <v>0.2865412445730825</v>
      </c>
      <c r="AS72" s="585">
        <f t="shared" si="35"/>
        <v>0.32448377581120946</v>
      </c>
      <c r="AT72" s="582">
        <v>3745</v>
      </c>
      <c r="AU72" s="583">
        <v>3006</v>
      </c>
      <c r="AV72" s="583">
        <v>2675</v>
      </c>
      <c r="AW72" s="583">
        <v>749</v>
      </c>
      <c r="AX72" s="583">
        <v>749</v>
      </c>
      <c r="AY72" s="584">
        <f t="shared" si="36"/>
        <v>0.24916833000665337</v>
      </c>
      <c r="AZ72" s="585">
        <f t="shared" si="37"/>
        <v>0.28000000000000003</v>
      </c>
      <c r="BA72" s="582">
        <v>3055</v>
      </c>
      <c r="BB72" s="583">
        <v>2431</v>
      </c>
      <c r="BC72" s="583">
        <v>2134</v>
      </c>
      <c r="BD72" s="583">
        <v>652</v>
      </c>
      <c r="BE72" s="583">
        <v>648</v>
      </c>
      <c r="BF72" s="584">
        <f t="shared" si="38"/>
        <v>0.26820238584944467</v>
      </c>
      <c r="BG72" s="585">
        <f t="shared" si="39"/>
        <v>0.30552952202436739</v>
      </c>
    </row>
    <row r="73" spans="1:59" s="2" customFormat="1" x14ac:dyDescent="0.25">
      <c r="A73" s="635" t="s">
        <v>599</v>
      </c>
      <c r="B73" s="580" t="s">
        <v>264</v>
      </c>
      <c r="C73" s="605" t="s">
        <v>265</v>
      </c>
      <c r="D73" s="582">
        <v>317</v>
      </c>
      <c r="E73" s="583">
        <v>303</v>
      </c>
      <c r="F73" s="583">
        <v>269</v>
      </c>
      <c r="G73" s="583">
        <v>111</v>
      </c>
      <c r="H73" s="583">
        <v>107</v>
      </c>
      <c r="I73" s="584">
        <f t="shared" si="42"/>
        <v>0.36633663366336633</v>
      </c>
      <c r="J73" s="585">
        <f t="shared" si="43"/>
        <v>0.41263940520446096</v>
      </c>
      <c r="K73" s="582">
        <v>315</v>
      </c>
      <c r="L73" s="583">
        <v>294</v>
      </c>
      <c r="M73" s="583">
        <v>257</v>
      </c>
      <c r="N73" s="583">
        <v>97</v>
      </c>
      <c r="O73" s="583">
        <v>93</v>
      </c>
      <c r="P73" s="584">
        <f t="shared" si="28"/>
        <v>0.32993197278911562</v>
      </c>
      <c r="Q73" s="585">
        <f t="shared" si="29"/>
        <v>0.37743190661478598</v>
      </c>
      <c r="R73" s="582">
        <v>310</v>
      </c>
      <c r="S73" s="583">
        <v>294</v>
      </c>
      <c r="T73" s="583">
        <v>243</v>
      </c>
      <c r="U73" s="583">
        <v>90</v>
      </c>
      <c r="V73" s="583">
        <v>80</v>
      </c>
      <c r="W73" s="584">
        <f t="shared" si="40"/>
        <v>0.30612244897959184</v>
      </c>
      <c r="X73" s="585">
        <f t="shared" si="41"/>
        <v>0.37037037037037035</v>
      </c>
      <c r="Y73" s="582">
        <v>295</v>
      </c>
      <c r="Z73" s="583">
        <v>277</v>
      </c>
      <c r="AA73" s="583">
        <v>232</v>
      </c>
      <c r="AB73" s="583">
        <v>76</v>
      </c>
      <c r="AC73" s="583">
        <v>75</v>
      </c>
      <c r="AD73" s="584">
        <f t="shared" si="30"/>
        <v>0.27436823104693142</v>
      </c>
      <c r="AE73" s="585">
        <f t="shared" si="31"/>
        <v>0.32758620689655171</v>
      </c>
      <c r="AF73" s="582">
        <v>265</v>
      </c>
      <c r="AG73" s="583">
        <v>253</v>
      </c>
      <c r="AH73" s="583">
        <v>212</v>
      </c>
      <c r="AI73" s="583">
        <v>94</v>
      </c>
      <c r="AJ73" s="583">
        <v>88</v>
      </c>
      <c r="AK73" s="584">
        <f t="shared" si="32"/>
        <v>0.3715415019762846</v>
      </c>
      <c r="AL73" s="585">
        <f t="shared" si="33"/>
        <v>0.44339622641509435</v>
      </c>
      <c r="AM73" s="582">
        <v>240</v>
      </c>
      <c r="AN73" s="583">
        <v>226</v>
      </c>
      <c r="AO73" s="583">
        <v>202</v>
      </c>
      <c r="AP73" s="583">
        <v>87</v>
      </c>
      <c r="AQ73" s="583">
        <v>85</v>
      </c>
      <c r="AR73" s="584">
        <f t="shared" si="34"/>
        <v>0.38495575221238937</v>
      </c>
      <c r="AS73" s="585">
        <f t="shared" si="35"/>
        <v>0.43069306930693069</v>
      </c>
      <c r="AT73" s="582">
        <v>306</v>
      </c>
      <c r="AU73" s="583">
        <v>278</v>
      </c>
      <c r="AV73" s="583">
        <v>245</v>
      </c>
      <c r="AW73" s="583">
        <v>89</v>
      </c>
      <c r="AX73" s="583">
        <v>83</v>
      </c>
      <c r="AY73" s="584">
        <f t="shared" si="36"/>
        <v>0.32014388489208634</v>
      </c>
      <c r="AZ73" s="585">
        <f t="shared" si="37"/>
        <v>0.36326530612244901</v>
      </c>
      <c r="BA73" s="582">
        <v>247</v>
      </c>
      <c r="BB73" s="583">
        <v>229</v>
      </c>
      <c r="BC73" s="583">
        <v>190</v>
      </c>
      <c r="BD73" s="583">
        <v>85</v>
      </c>
      <c r="BE73" s="583">
        <v>78</v>
      </c>
      <c r="BF73" s="584">
        <f t="shared" si="38"/>
        <v>0.37117903930131002</v>
      </c>
      <c r="BG73" s="585">
        <f t="shared" si="39"/>
        <v>0.44736842105263158</v>
      </c>
    </row>
    <row r="74" spans="1:59" s="2" customFormat="1" x14ac:dyDescent="0.25">
      <c r="A74" s="588" t="s">
        <v>599</v>
      </c>
      <c r="B74" s="589" t="s">
        <v>266</v>
      </c>
      <c r="C74" s="610" t="s">
        <v>200</v>
      </c>
      <c r="D74" s="591" t="s">
        <v>21</v>
      </c>
      <c r="E74" s="592" t="s">
        <v>21</v>
      </c>
      <c r="F74" s="592" t="s">
        <v>21</v>
      </c>
      <c r="G74" s="592" t="s">
        <v>21</v>
      </c>
      <c r="H74" s="592" t="s">
        <v>21</v>
      </c>
      <c r="I74" s="593" t="s">
        <v>67</v>
      </c>
      <c r="J74" s="594" t="s">
        <v>67</v>
      </c>
      <c r="K74" s="591" t="s">
        <v>67</v>
      </c>
      <c r="L74" s="592" t="s">
        <v>67</v>
      </c>
      <c r="M74" s="592" t="s">
        <v>67</v>
      </c>
      <c r="N74" s="592" t="s">
        <v>67</v>
      </c>
      <c r="O74" s="592" t="s">
        <v>67</v>
      </c>
      <c r="P74" s="593" t="s">
        <v>67</v>
      </c>
      <c r="Q74" s="594" t="s">
        <v>67</v>
      </c>
      <c r="R74" s="591" t="s">
        <v>67</v>
      </c>
      <c r="S74" s="592" t="s">
        <v>67</v>
      </c>
      <c r="T74" s="592" t="s">
        <v>67</v>
      </c>
      <c r="U74" s="592" t="s">
        <v>67</v>
      </c>
      <c r="V74" s="592" t="s">
        <v>67</v>
      </c>
      <c r="W74" s="593" t="s">
        <v>67</v>
      </c>
      <c r="X74" s="594" t="s">
        <v>67</v>
      </c>
      <c r="Y74" s="591" t="s">
        <v>67</v>
      </c>
      <c r="Z74" s="592" t="s">
        <v>67</v>
      </c>
      <c r="AA74" s="592" t="s">
        <v>67</v>
      </c>
      <c r="AB74" s="592" t="s">
        <v>67</v>
      </c>
      <c r="AC74" s="592" t="s">
        <v>67</v>
      </c>
      <c r="AD74" s="593" t="s">
        <v>67</v>
      </c>
      <c r="AE74" s="594" t="s">
        <v>67</v>
      </c>
      <c r="AF74" s="591" t="s">
        <v>67</v>
      </c>
      <c r="AG74" s="592" t="s">
        <v>67</v>
      </c>
      <c r="AH74" s="592" t="s">
        <v>67</v>
      </c>
      <c r="AI74" s="592" t="s">
        <v>67</v>
      </c>
      <c r="AJ74" s="592" t="s">
        <v>67</v>
      </c>
      <c r="AK74" s="593" t="s">
        <v>67</v>
      </c>
      <c r="AL74" s="594" t="s">
        <v>67</v>
      </c>
      <c r="AM74" s="591" t="s">
        <v>67</v>
      </c>
      <c r="AN74" s="592" t="s">
        <v>67</v>
      </c>
      <c r="AO74" s="592" t="s">
        <v>67</v>
      </c>
      <c r="AP74" s="592" t="s">
        <v>67</v>
      </c>
      <c r="AQ74" s="592" t="s">
        <v>67</v>
      </c>
      <c r="AR74" s="593" t="s">
        <v>67</v>
      </c>
      <c r="AS74" s="594" t="s">
        <v>67</v>
      </c>
      <c r="AT74" s="591" t="s">
        <v>67</v>
      </c>
      <c r="AU74" s="592" t="s">
        <v>67</v>
      </c>
      <c r="AV74" s="592" t="s">
        <v>67</v>
      </c>
      <c r="AW74" s="592" t="s">
        <v>67</v>
      </c>
      <c r="AX74" s="592" t="s">
        <v>67</v>
      </c>
      <c r="AY74" s="593" t="s">
        <v>67</v>
      </c>
      <c r="AZ74" s="594" t="s">
        <v>67</v>
      </c>
      <c r="BA74" s="591" t="s">
        <v>67</v>
      </c>
      <c r="BB74" s="592" t="s">
        <v>67</v>
      </c>
      <c r="BC74" s="592" t="s">
        <v>67</v>
      </c>
      <c r="BD74" s="592" t="s">
        <v>67</v>
      </c>
      <c r="BE74" s="592" t="s">
        <v>67</v>
      </c>
      <c r="BF74" s="593" t="s">
        <v>67</v>
      </c>
      <c r="BG74" s="594" t="s">
        <v>67</v>
      </c>
    </row>
    <row r="75" spans="1:59" s="2" customFormat="1" x14ac:dyDescent="0.25">
      <c r="A75" s="629" t="s">
        <v>267</v>
      </c>
      <c r="B75" s="565" t="s">
        <v>268</v>
      </c>
      <c r="C75" s="643"/>
      <c r="D75" s="636">
        <v>10709</v>
      </c>
      <c r="E75" s="637">
        <v>8265</v>
      </c>
      <c r="F75" s="637">
        <v>6745</v>
      </c>
      <c r="G75" s="637">
        <v>3048</v>
      </c>
      <c r="H75" s="638">
        <v>2300</v>
      </c>
      <c r="I75" s="639">
        <f t="shared" si="42"/>
        <v>0.36878402903811253</v>
      </c>
      <c r="J75" s="640">
        <f t="shared" si="43"/>
        <v>0.4518902891030393</v>
      </c>
      <c r="K75" s="636">
        <v>11748</v>
      </c>
      <c r="L75" s="637">
        <v>8830</v>
      </c>
      <c r="M75" s="637">
        <v>7086</v>
      </c>
      <c r="N75" s="637">
        <v>3376</v>
      </c>
      <c r="O75" s="638">
        <v>2451</v>
      </c>
      <c r="P75" s="639">
        <f t="shared" ref="P75:P129" si="44">N75/L75</f>
        <v>0.38233295583238958</v>
      </c>
      <c r="Q75" s="640">
        <f t="shared" ref="Q75:Q129" si="45">N75/M75</f>
        <v>0.47643240191927744</v>
      </c>
      <c r="R75" s="636">
        <v>12203</v>
      </c>
      <c r="S75" s="637">
        <v>9163</v>
      </c>
      <c r="T75" s="637">
        <v>7659</v>
      </c>
      <c r="U75" s="637">
        <v>3562</v>
      </c>
      <c r="V75" s="638">
        <v>2724</v>
      </c>
      <c r="W75" s="639">
        <f t="shared" si="40"/>
        <v>0.388737313107061</v>
      </c>
      <c r="X75" s="640">
        <f t="shared" si="41"/>
        <v>0.46507376942159551</v>
      </c>
      <c r="Y75" s="636">
        <v>11855</v>
      </c>
      <c r="Z75" s="637">
        <v>8697</v>
      </c>
      <c r="AA75" s="637">
        <v>7326</v>
      </c>
      <c r="AB75" s="637">
        <v>3675</v>
      </c>
      <c r="AC75" s="638">
        <v>2767</v>
      </c>
      <c r="AD75" s="639">
        <f t="shared" ref="AD75:AD129" si="46">AB75/Z75</f>
        <v>0.42255950327699204</v>
      </c>
      <c r="AE75" s="640">
        <f t="shared" ref="AE75:AE129" si="47">AB75/AA75</f>
        <v>0.50163800163800165</v>
      </c>
      <c r="AF75" s="636">
        <v>10597</v>
      </c>
      <c r="AG75" s="637">
        <v>7765</v>
      </c>
      <c r="AH75" s="637">
        <v>6550</v>
      </c>
      <c r="AI75" s="637">
        <v>3215</v>
      </c>
      <c r="AJ75" s="638">
        <v>2450</v>
      </c>
      <c r="AK75" s="639">
        <f t="shared" ref="AK75:AK100" si="48">AI75/AG75</f>
        <v>0.41403734707018675</v>
      </c>
      <c r="AL75" s="640">
        <f t="shared" ref="AL75:AL100" si="49">AI75/AH75</f>
        <v>0.49083969465648852</v>
      </c>
      <c r="AM75" s="636">
        <v>9410</v>
      </c>
      <c r="AN75" s="637">
        <v>6823</v>
      </c>
      <c r="AO75" s="637">
        <v>5756</v>
      </c>
      <c r="AP75" s="637">
        <v>2502</v>
      </c>
      <c r="AQ75" s="638">
        <v>1823</v>
      </c>
      <c r="AR75" s="639">
        <f t="shared" ref="AR75:AR100" si="50">AP75/AN75</f>
        <v>0.36670086472226293</v>
      </c>
      <c r="AS75" s="640">
        <f t="shared" ref="AS75:AS100" si="51">AP75/AO75</f>
        <v>0.43467685892981239</v>
      </c>
      <c r="AT75" s="636">
        <v>8243</v>
      </c>
      <c r="AU75" s="637">
        <v>5932</v>
      </c>
      <c r="AV75" s="637">
        <v>4960</v>
      </c>
      <c r="AW75" s="637">
        <v>2484</v>
      </c>
      <c r="AX75" s="638">
        <v>1842</v>
      </c>
      <c r="AY75" s="639">
        <f t="shared" ref="AY75:AY100" si="52">AW75/AU75</f>
        <v>0.41874578556979097</v>
      </c>
      <c r="AZ75" s="640">
        <f t="shared" ref="AZ75:AZ100" si="53">AW75/AV75</f>
        <v>0.50080645161290327</v>
      </c>
      <c r="BA75" s="636">
        <v>7081</v>
      </c>
      <c r="BB75" s="637">
        <v>5116</v>
      </c>
      <c r="BC75" s="637">
        <v>4257</v>
      </c>
      <c r="BD75" s="637">
        <v>2375</v>
      </c>
      <c r="BE75" s="638">
        <v>1782</v>
      </c>
      <c r="BF75" s="639">
        <f t="shared" ref="BF75:BF100" si="54">BD75/BB75</f>
        <v>0.4642298670836591</v>
      </c>
      <c r="BG75" s="640">
        <f t="shared" ref="BG75:BG100" si="55">BD75/BC75</f>
        <v>0.5579046276720695</v>
      </c>
    </row>
    <row r="76" spans="1:59" s="2" customFormat="1" x14ac:dyDescent="0.25">
      <c r="A76" s="632" t="s">
        <v>267</v>
      </c>
      <c r="B76" s="573" t="s">
        <v>269</v>
      </c>
      <c r="C76" s="634" t="s">
        <v>233</v>
      </c>
      <c r="D76" s="575">
        <v>5468</v>
      </c>
      <c r="E76" s="576">
        <v>4215</v>
      </c>
      <c r="F76" s="576">
        <v>3460</v>
      </c>
      <c r="G76" s="576">
        <v>1662</v>
      </c>
      <c r="H76" s="576">
        <v>1289</v>
      </c>
      <c r="I76" s="577">
        <f t="shared" si="42"/>
        <v>0.39430604982206408</v>
      </c>
      <c r="J76" s="578">
        <f t="shared" si="43"/>
        <v>0.48034682080924856</v>
      </c>
      <c r="K76" s="575">
        <v>6877</v>
      </c>
      <c r="L76" s="576">
        <v>5156</v>
      </c>
      <c r="M76" s="576">
        <v>4097</v>
      </c>
      <c r="N76" s="576">
        <v>1827</v>
      </c>
      <c r="O76" s="576">
        <v>1274</v>
      </c>
      <c r="P76" s="577">
        <f t="shared" si="44"/>
        <v>0.354344453064391</v>
      </c>
      <c r="Q76" s="578">
        <f t="shared" si="45"/>
        <v>0.44593605076885529</v>
      </c>
      <c r="R76" s="575">
        <v>6188</v>
      </c>
      <c r="S76" s="576">
        <v>4850</v>
      </c>
      <c r="T76" s="576">
        <v>3841</v>
      </c>
      <c r="U76" s="576">
        <v>1486</v>
      </c>
      <c r="V76" s="576">
        <v>1233</v>
      </c>
      <c r="W76" s="577">
        <f t="shared" si="40"/>
        <v>0.3063917525773196</v>
      </c>
      <c r="X76" s="578">
        <f t="shared" si="41"/>
        <v>0.38687841707888571</v>
      </c>
      <c r="Y76" s="575">
        <v>5957</v>
      </c>
      <c r="Z76" s="576">
        <v>4556</v>
      </c>
      <c r="AA76" s="576">
        <v>3655</v>
      </c>
      <c r="AB76" s="576">
        <v>1269</v>
      </c>
      <c r="AC76" s="576">
        <v>1004</v>
      </c>
      <c r="AD76" s="577">
        <f t="shared" si="46"/>
        <v>0.27853380158033364</v>
      </c>
      <c r="AE76" s="578">
        <f t="shared" si="47"/>
        <v>0.3471956224350205</v>
      </c>
      <c r="AF76" s="575">
        <v>5454</v>
      </c>
      <c r="AG76" s="576">
        <v>4136</v>
      </c>
      <c r="AH76" s="576">
        <v>3371</v>
      </c>
      <c r="AI76" s="576">
        <v>1078</v>
      </c>
      <c r="AJ76" s="576">
        <v>900</v>
      </c>
      <c r="AK76" s="577">
        <f t="shared" si="48"/>
        <v>0.26063829787234044</v>
      </c>
      <c r="AL76" s="578">
        <f t="shared" si="49"/>
        <v>0.31978641352714327</v>
      </c>
      <c r="AM76" s="575">
        <v>5000</v>
      </c>
      <c r="AN76" s="576">
        <v>3807</v>
      </c>
      <c r="AO76" s="576">
        <v>3053</v>
      </c>
      <c r="AP76" s="576">
        <v>1031</v>
      </c>
      <c r="AQ76" s="576">
        <v>777</v>
      </c>
      <c r="AR76" s="577">
        <f t="shared" si="50"/>
        <v>0.27081691620698711</v>
      </c>
      <c r="AS76" s="578">
        <f t="shared" si="51"/>
        <v>0.33770062233868325</v>
      </c>
      <c r="AT76" s="575">
        <v>4537</v>
      </c>
      <c r="AU76" s="576">
        <v>3377</v>
      </c>
      <c r="AV76" s="576">
        <v>2686</v>
      </c>
      <c r="AW76" s="576">
        <v>956</v>
      </c>
      <c r="AX76" s="576">
        <v>780</v>
      </c>
      <c r="AY76" s="577">
        <f t="shared" si="52"/>
        <v>0.28309150133254368</v>
      </c>
      <c r="AZ76" s="578">
        <f t="shared" si="53"/>
        <v>0.35591958302308263</v>
      </c>
      <c r="BA76" s="575">
        <v>3742</v>
      </c>
      <c r="BB76" s="576">
        <v>2792</v>
      </c>
      <c r="BC76" s="576">
        <v>2203</v>
      </c>
      <c r="BD76" s="576">
        <v>906</v>
      </c>
      <c r="BE76" s="576">
        <v>728</v>
      </c>
      <c r="BF76" s="577">
        <f t="shared" si="54"/>
        <v>0.32449856733524357</v>
      </c>
      <c r="BG76" s="578">
        <f t="shared" si="55"/>
        <v>0.41125737630503856</v>
      </c>
    </row>
    <row r="77" spans="1:59" s="2" customFormat="1" x14ac:dyDescent="0.25">
      <c r="A77" s="635" t="s">
        <v>267</v>
      </c>
      <c r="B77" s="604" t="s">
        <v>270</v>
      </c>
      <c r="C77" s="605" t="s">
        <v>271</v>
      </c>
      <c r="D77" s="606">
        <v>3495</v>
      </c>
      <c r="E77" s="607">
        <v>3127</v>
      </c>
      <c r="F77" s="607">
        <v>2338</v>
      </c>
      <c r="G77" s="607">
        <v>870</v>
      </c>
      <c r="H77" s="607">
        <v>656</v>
      </c>
      <c r="I77" s="608">
        <f t="shared" si="42"/>
        <v>0.27822193795970579</v>
      </c>
      <c r="J77" s="609">
        <f t="shared" si="43"/>
        <v>0.37211291702309668</v>
      </c>
      <c r="K77" s="606">
        <v>3166</v>
      </c>
      <c r="L77" s="607">
        <v>2875</v>
      </c>
      <c r="M77" s="607">
        <v>2120</v>
      </c>
      <c r="N77" s="607">
        <v>1014</v>
      </c>
      <c r="O77" s="607">
        <v>786</v>
      </c>
      <c r="P77" s="608">
        <f t="shared" si="44"/>
        <v>0.35269565217391302</v>
      </c>
      <c r="Q77" s="609">
        <f t="shared" si="45"/>
        <v>0.47830188679245284</v>
      </c>
      <c r="R77" s="606">
        <v>3085</v>
      </c>
      <c r="S77" s="607">
        <v>2771</v>
      </c>
      <c r="T77" s="607">
        <v>2389</v>
      </c>
      <c r="U77" s="607">
        <v>1308</v>
      </c>
      <c r="V77" s="607">
        <v>843</v>
      </c>
      <c r="W77" s="608">
        <f t="shared" si="40"/>
        <v>0.47203175748827136</v>
      </c>
      <c r="X77" s="609">
        <f t="shared" si="41"/>
        <v>0.54750941816659693</v>
      </c>
      <c r="Y77" s="606">
        <v>3080</v>
      </c>
      <c r="Z77" s="607">
        <v>2795</v>
      </c>
      <c r="AA77" s="607">
        <v>2473</v>
      </c>
      <c r="AB77" s="607">
        <v>1438</v>
      </c>
      <c r="AC77" s="607">
        <v>921</v>
      </c>
      <c r="AD77" s="608">
        <f t="shared" si="46"/>
        <v>0.5144901610017889</v>
      </c>
      <c r="AE77" s="609">
        <f t="shared" si="47"/>
        <v>0.58147998382531341</v>
      </c>
      <c r="AF77" s="606">
        <v>2553</v>
      </c>
      <c r="AG77" s="607">
        <v>2269</v>
      </c>
      <c r="AH77" s="607">
        <v>2007</v>
      </c>
      <c r="AI77" s="607">
        <v>1259</v>
      </c>
      <c r="AJ77" s="607">
        <v>838</v>
      </c>
      <c r="AK77" s="608">
        <f t="shared" si="48"/>
        <v>0.55486998677831645</v>
      </c>
      <c r="AL77" s="609">
        <f t="shared" si="49"/>
        <v>0.62730443447932238</v>
      </c>
      <c r="AM77" s="606">
        <v>2160</v>
      </c>
      <c r="AN77" s="607">
        <v>1886</v>
      </c>
      <c r="AO77" s="607">
        <v>1687</v>
      </c>
      <c r="AP77" s="607">
        <v>861</v>
      </c>
      <c r="AQ77" s="607">
        <v>528</v>
      </c>
      <c r="AR77" s="608">
        <f t="shared" si="50"/>
        <v>0.45652173913043476</v>
      </c>
      <c r="AS77" s="609">
        <f t="shared" si="51"/>
        <v>0.51037344398340245</v>
      </c>
      <c r="AT77" s="606">
        <v>1984</v>
      </c>
      <c r="AU77" s="607">
        <v>1704</v>
      </c>
      <c r="AV77" s="607">
        <v>1501</v>
      </c>
      <c r="AW77" s="607">
        <v>956</v>
      </c>
      <c r="AX77" s="607">
        <v>588</v>
      </c>
      <c r="AY77" s="608">
        <f t="shared" si="52"/>
        <v>0.56103286384976525</v>
      </c>
      <c r="AZ77" s="609">
        <f t="shared" si="53"/>
        <v>0.63690872751499006</v>
      </c>
      <c r="BA77" s="606">
        <v>1722</v>
      </c>
      <c r="BB77" s="607">
        <v>1480</v>
      </c>
      <c r="BC77" s="607">
        <v>1306</v>
      </c>
      <c r="BD77" s="607">
        <v>869</v>
      </c>
      <c r="BE77" s="607">
        <v>557</v>
      </c>
      <c r="BF77" s="608">
        <f t="shared" si="54"/>
        <v>0.58716216216216222</v>
      </c>
      <c r="BG77" s="609">
        <f t="shared" si="55"/>
        <v>0.66539050535987754</v>
      </c>
    </row>
    <row r="78" spans="1:59" s="2" customFormat="1" x14ac:dyDescent="0.25">
      <c r="A78" s="579" t="s">
        <v>267</v>
      </c>
      <c r="B78" s="580" t="s">
        <v>272</v>
      </c>
      <c r="C78" s="581" t="s">
        <v>223</v>
      </c>
      <c r="D78" s="582">
        <v>1746</v>
      </c>
      <c r="E78" s="583">
        <v>1547</v>
      </c>
      <c r="F78" s="583">
        <v>1366</v>
      </c>
      <c r="G78" s="583">
        <v>585</v>
      </c>
      <c r="H78" s="583">
        <v>360</v>
      </c>
      <c r="I78" s="584">
        <f t="shared" si="42"/>
        <v>0.37815126050420167</v>
      </c>
      <c r="J78" s="585">
        <f t="shared" si="43"/>
        <v>0.42825768667642755</v>
      </c>
      <c r="K78" s="582">
        <v>1705</v>
      </c>
      <c r="L78" s="583">
        <v>1482</v>
      </c>
      <c r="M78" s="583">
        <v>1308</v>
      </c>
      <c r="N78" s="583">
        <v>605</v>
      </c>
      <c r="O78" s="583">
        <v>395</v>
      </c>
      <c r="P78" s="584">
        <f t="shared" si="44"/>
        <v>0.40823211875843457</v>
      </c>
      <c r="Q78" s="585">
        <f t="shared" si="45"/>
        <v>0.46253822629969421</v>
      </c>
      <c r="R78" s="582">
        <v>1536</v>
      </c>
      <c r="S78" s="583">
        <v>1345</v>
      </c>
      <c r="T78" s="583">
        <v>1157</v>
      </c>
      <c r="U78" s="583">
        <v>550</v>
      </c>
      <c r="V78" s="583">
        <v>401</v>
      </c>
      <c r="W78" s="584">
        <f t="shared" si="40"/>
        <v>0.40892193308550184</v>
      </c>
      <c r="X78" s="585">
        <f t="shared" si="41"/>
        <v>0.47536732929991354</v>
      </c>
      <c r="Y78" s="582">
        <v>1117</v>
      </c>
      <c r="Z78" s="583">
        <v>1010</v>
      </c>
      <c r="AA78" s="583">
        <v>805</v>
      </c>
      <c r="AB78" s="583">
        <v>546</v>
      </c>
      <c r="AC78" s="583">
        <v>398</v>
      </c>
      <c r="AD78" s="584">
        <f t="shared" si="46"/>
        <v>0.54059405940594063</v>
      </c>
      <c r="AE78" s="585">
        <f t="shared" si="47"/>
        <v>0.67826086956521736</v>
      </c>
      <c r="AF78" s="582">
        <v>1007</v>
      </c>
      <c r="AG78" s="583">
        <v>917</v>
      </c>
      <c r="AH78" s="583">
        <v>754</v>
      </c>
      <c r="AI78" s="583">
        <v>492</v>
      </c>
      <c r="AJ78" s="583">
        <v>350</v>
      </c>
      <c r="AK78" s="584">
        <f t="shared" si="48"/>
        <v>0.53653217011995635</v>
      </c>
      <c r="AL78" s="585">
        <f t="shared" si="49"/>
        <v>0.65251989389920428</v>
      </c>
      <c r="AM78" s="582">
        <v>783</v>
      </c>
      <c r="AN78" s="583">
        <v>694</v>
      </c>
      <c r="AO78" s="583">
        <v>577</v>
      </c>
      <c r="AP78" s="583">
        <v>308</v>
      </c>
      <c r="AQ78" s="583">
        <v>233</v>
      </c>
      <c r="AR78" s="584">
        <f t="shared" si="50"/>
        <v>0.44380403458213258</v>
      </c>
      <c r="AS78" s="585">
        <f t="shared" si="51"/>
        <v>0.53379549393414216</v>
      </c>
      <c r="AT78" s="582">
        <v>532</v>
      </c>
      <c r="AU78" s="583">
        <v>491</v>
      </c>
      <c r="AV78" s="583">
        <v>407</v>
      </c>
      <c r="AW78" s="583">
        <v>280</v>
      </c>
      <c r="AX78" s="583">
        <v>203</v>
      </c>
      <c r="AY78" s="584">
        <f t="shared" si="52"/>
        <v>0.570264765784114</v>
      </c>
      <c r="AZ78" s="585">
        <f t="shared" si="53"/>
        <v>0.68796068796068799</v>
      </c>
      <c r="BA78" s="582">
        <v>553</v>
      </c>
      <c r="BB78" s="583">
        <v>491</v>
      </c>
      <c r="BC78" s="583">
        <v>377</v>
      </c>
      <c r="BD78" s="583">
        <v>292</v>
      </c>
      <c r="BE78" s="583">
        <v>225</v>
      </c>
      <c r="BF78" s="584">
        <f t="shared" si="54"/>
        <v>0.59470468431771895</v>
      </c>
      <c r="BG78" s="585">
        <f t="shared" si="55"/>
        <v>0.77453580901856767</v>
      </c>
    </row>
    <row r="79" spans="1:59" s="2" customFormat="1" x14ac:dyDescent="0.25">
      <c r="A79" s="572" t="s">
        <v>267</v>
      </c>
      <c r="B79" s="573" t="s">
        <v>273</v>
      </c>
      <c r="C79" s="574" t="s">
        <v>229</v>
      </c>
      <c r="D79" s="623"/>
      <c r="E79" s="624"/>
      <c r="F79" s="624"/>
      <c r="G79" s="624"/>
      <c r="H79" s="624"/>
      <c r="I79" s="625"/>
      <c r="J79" s="626"/>
      <c r="K79" s="623" t="s">
        <v>67</v>
      </c>
      <c r="L79" s="624" t="s">
        <v>67</v>
      </c>
      <c r="M79" s="624" t="s">
        <v>67</v>
      </c>
      <c r="N79" s="624" t="s">
        <v>67</v>
      </c>
      <c r="O79" s="624" t="s">
        <v>67</v>
      </c>
      <c r="P79" s="625" t="s">
        <v>67</v>
      </c>
      <c r="Q79" s="626" t="s">
        <v>67</v>
      </c>
      <c r="R79" s="623">
        <v>288</v>
      </c>
      <c r="S79" s="624">
        <v>288</v>
      </c>
      <c r="T79" s="624">
        <v>221</v>
      </c>
      <c r="U79" s="624">
        <v>149</v>
      </c>
      <c r="V79" s="624">
        <v>112</v>
      </c>
      <c r="W79" s="625">
        <f t="shared" si="40"/>
        <v>0.51736111111111116</v>
      </c>
      <c r="X79" s="626">
        <f t="shared" si="41"/>
        <v>0.67420814479638014</v>
      </c>
      <c r="Y79" s="623">
        <v>671</v>
      </c>
      <c r="Z79" s="624">
        <v>646</v>
      </c>
      <c r="AA79" s="624">
        <v>557</v>
      </c>
      <c r="AB79" s="624">
        <v>465</v>
      </c>
      <c r="AC79" s="624">
        <v>394</v>
      </c>
      <c r="AD79" s="625">
        <f t="shared" si="46"/>
        <v>0.7198142414860681</v>
      </c>
      <c r="AE79" s="626">
        <f t="shared" si="47"/>
        <v>0.83482944344703769</v>
      </c>
      <c r="AF79" s="623">
        <v>619</v>
      </c>
      <c r="AG79" s="624">
        <v>565</v>
      </c>
      <c r="AH79" s="624">
        <v>445</v>
      </c>
      <c r="AI79" s="624">
        <v>288</v>
      </c>
      <c r="AJ79" s="624">
        <v>190</v>
      </c>
      <c r="AK79" s="625">
        <f t="shared" si="48"/>
        <v>0.50973451327433628</v>
      </c>
      <c r="AL79" s="626">
        <f t="shared" si="49"/>
        <v>0.64719101123595502</v>
      </c>
      <c r="AM79" s="623">
        <v>448</v>
      </c>
      <c r="AN79" s="624">
        <v>399</v>
      </c>
      <c r="AO79" s="624">
        <v>304</v>
      </c>
      <c r="AP79" s="624">
        <v>228</v>
      </c>
      <c r="AQ79" s="624">
        <v>155</v>
      </c>
      <c r="AR79" s="625">
        <f t="shared" si="50"/>
        <v>0.5714285714285714</v>
      </c>
      <c r="AS79" s="626">
        <f t="shared" si="51"/>
        <v>0.75</v>
      </c>
      <c r="AT79" s="623">
        <v>469</v>
      </c>
      <c r="AU79" s="624">
        <v>417</v>
      </c>
      <c r="AV79" s="624">
        <v>333</v>
      </c>
      <c r="AW79" s="624">
        <v>260</v>
      </c>
      <c r="AX79" s="624">
        <v>179</v>
      </c>
      <c r="AY79" s="625">
        <f t="shared" si="52"/>
        <v>0.6235011990407674</v>
      </c>
      <c r="AZ79" s="626">
        <f t="shared" si="53"/>
        <v>0.78078078078078073</v>
      </c>
      <c r="BA79" s="623">
        <v>477</v>
      </c>
      <c r="BB79" s="624">
        <v>420</v>
      </c>
      <c r="BC79" s="624">
        <v>349</v>
      </c>
      <c r="BD79" s="624">
        <v>275</v>
      </c>
      <c r="BE79" s="624">
        <v>178</v>
      </c>
      <c r="BF79" s="625">
        <f t="shared" si="54"/>
        <v>0.65476190476190477</v>
      </c>
      <c r="BG79" s="626">
        <f t="shared" si="55"/>
        <v>0.78796561604584525</v>
      </c>
    </row>
    <row r="80" spans="1:59" s="2" customFormat="1" x14ac:dyDescent="0.25">
      <c r="A80" s="588" t="s">
        <v>267</v>
      </c>
      <c r="B80" s="589" t="s">
        <v>274</v>
      </c>
      <c r="C80" s="590" t="s">
        <v>200</v>
      </c>
      <c r="D80" s="591"/>
      <c r="E80" s="592"/>
      <c r="F80" s="592"/>
      <c r="G80" s="592"/>
      <c r="H80" s="592"/>
      <c r="I80" s="593"/>
      <c r="J80" s="594"/>
      <c r="K80" s="591" t="s">
        <v>67</v>
      </c>
      <c r="L80" s="592" t="s">
        <v>67</v>
      </c>
      <c r="M80" s="592" t="s">
        <v>67</v>
      </c>
      <c r="N80" s="592" t="s">
        <v>67</v>
      </c>
      <c r="O80" s="592" t="s">
        <v>67</v>
      </c>
      <c r="P80" s="593" t="s">
        <v>67</v>
      </c>
      <c r="Q80" s="594" t="s">
        <v>67</v>
      </c>
      <c r="R80" s="591">
        <v>1106</v>
      </c>
      <c r="S80" s="592">
        <v>955</v>
      </c>
      <c r="T80" s="592">
        <v>794</v>
      </c>
      <c r="U80" s="592">
        <v>166</v>
      </c>
      <c r="V80" s="592">
        <v>141</v>
      </c>
      <c r="W80" s="593">
        <f t="shared" si="40"/>
        <v>0.17382198952879582</v>
      </c>
      <c r="X80" s="594">
        <f t="shared" si="41"/>
        <v>0.20906801007556675</v>
      </c>
      <c r="Y80" s="591">
        <v>1030</v>
      </c>
      <c r="Z80" s="592">
        <v>867</v>
      </c>
      <c r="AA80" s="592">
        <v>677</v>
      </c>
      <c r="AB80" s="592">
        <v>165</v>
      </c>
      <c r="AC80" s="592">
        <v>138</v>
      </c>
      <c r="AD80" s="593">
        <f t="shared" si="46"/>
        <v>0.19031141868512111</v>
      </c>
      <c r="AE80" s="594">
        <f t="shared" si="47"/>
        <v>0.24372230428360414</v>
      </c>
      <c r="AF80" s="591">
        <v>964</v>
      </c>
      <c r="AG80" s="592">
        <v>827</v>
      </c>
      <c r="AH80" s="592">
        <v>633</v>
      </c>
      <c r="AI80" s="592">
        <v>209</v>
      </c>
      <c r="AJ80" s="592">
        <v>182</v>
      </c>
      <c r="AK80" s="593">
        <f t="shared" si="48"/>
        <v>0.25272067714631197</v>
      </c>
      <c r="AL80" s="594">
        <f t="shared" si="49"/>
        <v>0.33017377567140599</v>
      </c>
      <c r="AM80" s="591">
        <v>1019</v>
      </c>
      <c r="AN80" s="592">
        <v>826</v>
      </c>
      <c r="AO80" s="592">
        <v>722</v>
      </c>
      <c r="AP80" s="592">
        <v>162</v>
      </c>
      <c r="AQ80" s="592">
        <v>135</v>
      </c>
      <c r="AR80" s="593">
        <f t="shared" si="50"/>
        <v>0.19612590799031476</v>
      </c>
      <c r="AS80" s="594">
        <f t="shared" si="51"/>
        <v>0.22437673130193905</v>
      </c>
      <c r="AT80" s="591">
        <v>721</v>
      </c>
      <c r="AU80" s="592">
        <v>593</v>
      </c>
      <c r="AV80" s="592">
        <v>505</v>
      </c>
      <c r="AW80" s="592">
        <v>122</v>
      </c>
      <c r="AX80" s="592">
        <v>98</v>
      </c>
      <c r="AY80" s="593">
        <f t="shared" si="52"/>
        <v>0.20573355817875211</v>
      </c>
      <c r="AZ80" s="594">
        <f t="shared" si="53"/>
        <v>0.24158415841584158</v>
      </c>
      <c r="BA80" s="591">
        <v>587</v>
      </c>
      <c r="BB80" s="592">
        <v>478</v>
      </c>
      <c r="BC80" s="592">
        <v>413</v>
      </c>
      <c r="BD80" s="592">
        <v>116</v>
      </c>
      <c r="BE80" s="592">
        <v>97</v>
      </c>
      <c r="BF80" s="593">
        <f t="shared" si="54"/>
        <v>0.24267782426778242</v>
      </c>
      <c r="BG80" s="594">
        <f t="shared" si="55"/>
        <v>0.28087167070217917</v>
      </c>
    </row>
    <row r="81" spans="1:16133" s="2" customFormat="1" x14ac:dyDescent="0.25">
      <c r="A81" s="611" t="s">
        <v>275</v>
      </c>
      <c r="B81" s="565" t="s">
        <v>276</v>
      </c>
      <c r="C81" s="644"/>
      <c r="D81" s="613">
        <v>8889</v>
      </c>
      <c r="E81" s="598">
        <v>7196</v>
      </c>
      <c r="F81" s="598">
        <v>6439</v>
      </c>
      <c r="G81" s="598">
        <v>4138</v>
      </c>
      <c r="H81" s="599">
        <v>3437</v>
      </c>
      <c r="I81" s="600">
        <f t="shared" si="42"/>
        <v>0.575041689827682</v>
      </c>
      <c r="J81" s="601">
        <f t="shared" si="43"/>
        <v>0.64264637366050625</v>
      </c>
      <c r="K81" s="613">
        <v>7688</v>
      </c>
      <c r="L81" s="598">
        <v>6365</v>
      </c>
      <c r="M81" s="598">
        <v>5554</v>
      </c>
      <c r="N81" s="598">
        <v>3509</v>
      </c>
      <c r="O81" s="599">
        <v>3119</v>
      </c>
      <c r="P81" s="600">
        <f t="shared" si="44"/>
        <v>0.55129615082482331</v>
      </c>
      <c r="Q81" s="601">
        <f t="shared" si="45"/>
        <v>0.63179690313287717</v>
      </c>
      <c r="R81" s="613">
        <v>6063</v>
      </c>
      <c r="S81" s="598">
        <v>5185</v>
      </c>
      <c r="T81" s="598">
        <v>4498</v>
      </c>
      <c r="U81" s="598">
        <v>3117</v>
      </c>
      <c r="V81" s="599">
        <v>2736</v>
      </c>
      <c r="W81" s="600">
        <f t="shared" si="40"/>
        <v>0.60115718418514952</v>
      </c>
      <c r="X81" s="601">
        <f t="shared" si="41"/>
        <v>0.69297465540240111</v>
      </c>
      <c r="Y81" s="613">
        <v>5483</v>
      </c>
      <c r="Z81" s="598">
        <v>4681</v>
      </c>
      <c r="AA81" s="598">
        <v>4105</v>
      </c>
      <c r="AB81" s="598">
        <v>2962</v>
      </c>
      <c r="AC81" s="599">
        <v>2512</v>
      </c>
      <c r="AD81" s="600">
        <f t="shared" si="46"/>
        <v>0.63277077547532579</v>
      </c>
      <c r="AE81" s="601">
        <f t="shared" si="47"/>
        <v>0.72155907429963462</v>
      </c>
      <c r="AF81" s="613">
        <v>5099</v>
      </c>
      <c r="AG81" s="598">
        <v>4441</v>
      </c>
      <c r="AH81" s="598">
        <v>3910</v>
      </c>
      <c r="AI81" s="598">
        <v>2860</v>
      </c>
      <c r="AJ81" s="599">
        <v>2496</v>
      </c>
      <c r="AK81" s="600">
        <f t="shared" si="48"/>
        <v>0.64399909930195898</v>
      </c>
      <c r="AL81" s="601">
        <f t="shared" si="49"/>
        <v>0.73145780051150899</v>
      </c>
      <c r="AM81" s="613">
        <v>4412</v>
      </c>
      <c r="AN81" s="598">
        <v>3831</v>
      </c>
      <c r="AO81" s="598">
        <v>3628</v>
      </c>
      <c r="AP81" s="598">
        <v>2362</v>
      </c>
      <c r="AQ81" s="599">
        <v>2070</v>
      </c>
      <c r="AR81" s="600">
        <f t="shared" si="50"/>
        <v>0.6165492038632211</v>
      </c>
      <c r="AS81" s="601">
        <f t="shared" si="51"/>
        <v>0.65104740904079383</v>
      </c>
      <c r="AT81" s="613">
        <v>3364</v>
      </c>
      <c r="AU81" s="598">
        <v>2999</v>
      </c>
      <c r="AV81" s="598">
        <v>2628</v>
      </c>
      <c r="AW81" s="598">
        <v>1765</v>
      </c>
      <c r="AX81" s="599">
        <v>1701</v>
      </c>
      <c r="AY81" s="600">
        <f t="shared" si="52"/>
        <v>0.58852950983661223</v>
      </c>
      <c r="AZ81" s="601">
        <f t="shared" si="53"/>
        <v>0.67161339421613397</v>
      </c>
      <c r="BA81" s="613">
        <v>2907</v>
      </c>
      <c r="BB81" s="598">
        <v>2600</v>
      </c>
      <c r="BC81" s="598">
        <v>2309</v>
      </c>
      <c r="BD81" s="598">
        <v>1630</v>
      </c>
      <c r="BE81" s="599">
        <v>1577</v>
      </c>
      <c r="BF81" s="600">
        <f t="shared" si="54"/>
        <v>0.62692307692307692</v>
      </c>
      <c r="BG81" s="601">
        <f t="shared" si="55"/>
        <v>0.70593330446080549</v>
      </c>
    </row>
    <row r="82" spans="1:16133" s="2" customFormat="1" x14ac:dyDescent="0.25">
      <c r="A82" s="572" t="s">
        <v>275</v>
      </c>
      <c r="B82" s="573" t="s">
        <v>277</v>
      </c>
      <c r="C82" s="574" t="s">
        <v>278</v>
      </c>
      <c r="D82" s="623">
        <v>2800</v>
      </c>
      <c r="E82" s="624">
        <v>2413</v>
      </c>
      <c r="F82" s="624">
        <v>2307</v>
      </c>
      <c r="G82" s="624">
        <v>1137</v>
      </c>
      <c r="H82" s="624">
        <v>1120</v>
      </c>
      <c r="I82" s="625">
        <f t="shared" si="42"/>
        <v>0.47119767923746375</v>
      </c>
      <c r="J82" s="626">
        <f t="shared" si="43"/>
        <v>0.4928478543563069</v>
      </c>
      <c r="K82" s="623">
        <v>2103</v>
      </c>
      <c r="L82" s="624">
        <v>1851</v>
      </c>
      <c r="M82" s="624">
        <v>1735</v>
      </c>
      <c r="N82" s="624">
        <v>846</v>
      </c>
      <c r="O82" s="624">
        <v>845</v>
      </c>
      <c r="P82" s="625">
        <f t="shared" si="44"/>
        <v>0.45705024311183146</v>
      </c>
      <c r="Q82" s="626">
        <f t="shared" si="45"/>
        <v>0.48760806916426513</v>
      </c>
      <c r="R82" s="623">
        <v>1674</v>
      </c>
      <c r="S82" s="624">
        <v>1473</v>
      </c>
      <c r="T82" s="624">
        <v>1325</v>
      </c>
      <c r="U82" s="624">
        <v>717</v>
      </c>
      <c r="V82" s="624">
        <v>712</v>
      </c>
      <c r="W82" s="625">
        <f t="shared" si="40"/>
        <v>0.48676171079429736</v>
      </c>
      <c r="X82" s="626">
        <f t="shared" si="41"/>
        <v>0.54113207547169806</v>
      </c>
      <c r="Y82" s="623">
        <v>1650</v>
      </c>
      <c r="Z82" s="624">
        <v>1463</v>
      </c>
      <c r="AA82" s="624">
        <v>1323</v>
      </c>
      <c r="AB82" s="624">
        <v>746</v>
      </c>
      <c r="AC82" s="624">
        <v>735</v>
      </c>
      <c r="AD82" s="625">
        <f t="shared" si="46"/>
        <v>0.50991114149008887</v>
      </c>
      <c r="AE82" s="626">
        <f t="shared" si="47"/>
        <v>0.563869992441421</v>
      </c>
      <c r="AF82" s="623">
        <v>1445</v>
      </c>
      <c r="AG82" s="624">
        <v>1290</v>
      </c>
      <c r="AH82" s="624">
        <v>1193</v>
      </c>
      <c r="AI82" s="624">
        <v>725</v>
      </c>
      <c r="AJ82" s="624">
        <v>713</v>
      </c>
      <c r="AK82" s="625">
        <f t="shared" si="48"/>
        <v>0.56201550387596899</v>
      </c>
      <c r="AL82" s="626">
        <f t="shared" si="49"/>
        <v>0.60771165129924565</v>
      </c>
      <c r="AM82" s="623">
        <v>1374</v>
      </c>
      <c r="AN82" s="624">
        <v>1180</v>
      </c>
      <c r="AO82" s="624">
        <v>1092</v>
      </c>
      <c r="AP82" s="624">
        <v>624</v>
      </c>
      <c r="AQ82" s="624">
        <v>612</v>
      </c>
      <c r="AR82" s="625">
        <f t="shared" si="50"/>
        <v>0.52881355932203389</v>
      </c>
      <c r="AS82" s="626">
        <f t="shared" si="51"/>
        <v>0.5714285714285714</v>
      </c>
      <c r="AT82" s="623">
        <v>933</v>
      </c>
      <c r="AU82" s="624">
        <v>853</v>
      </c>
      <c r="AV82" s="624">
        <v>778</v>
      </c>
      <c r="AW82" s="624">
        <v>494</v>
      </c>
      <c r="AX82" s="624">
        <v>493</v>
      </c>
      <c r="AY82" s="625">
        <f t="shared" si="52"/>
        <v>0.57913247362250875</v>
      </c>
      <c r="AZ82" s="626">
        <f t="shared" si="53"/>
        <v>0.63496143958868889</v>
      </c>
      <c r="BA82" s="623">
        <v>840</v>
      </c>
      <c r="BB82" s="624">
        <v>750</v>
      </c>
      <c r="BC82" s="624">
        <v>677</v>
      </c>
      <c r="BD82" s="624">
        <v>438</v>
      </c>
      <c r="BE82" s="624">
        <v>435</v>
      </c>
      <c r="BF82" s="625">
        <f t="shared" si="54"/>
        <v>0.58399999999999996</v>
      </c>
      <c r="BG82" s="626">
        <f t="shared" si="55"/>
        <v>0.64697193500738548</v>
      </c>
    </row>
    <row r="83" spans="1:16133" s="2" customFormat="1" x14ac:dyDescent="0.25">
      <c r="A83" s="572" t="s">
        <v>275</v>
      </c>
      <c r="B83" s="645" t="s">
        <v>279</v>
      </c>
      <c r="C83" s="574" t="s">
        <v>280</v>
      </c>
      <c r="D83" s="623">
        <v>2404</v>
      </c>
      <c r="E83" s="624">
        <v>2134</v>
      </c>
      <c r="F83" s="624">
        <v>2025</v>
      </c>
      <c r="G83" s="624">
        <v>604</v>
      </c>
      <c r="H83" s="624">
        <v>604</v>
      </c>
      <c r="I83" s="625">
        <f t="shared" si="42"/>
        <v>0.28303655107778819</v>
      </c>
      <c r="J83" s="626">
        <f t="shared" si="43"/>
        <v>0.2982716049382716</v>
      </c>
      <c r="K83" s="623">
        <v>2224</v>
      </c>
      <c r="L83" s="624">
        <v>1935</v>
      </c>
      <c r="M83" s="624">
        <v>1871</v>
      </c>
      <c r="N83" s="624">
        <v>588</v>
      </c>
      <c r="O83" s="624">
        <v>588</v>
      </c>
      <c r="P83" s="625">
        <f t="shared" si="44"/>
        <v>0.30387596899224806</v>
      </c>
      <c r="Q83" s="626">
        <f t="shared" si="45"/>
        <v>0.31427044361304113</v>
      </c>
      <c r="R83" s="623">
        <v>1488</v>
      </c>
      <c r="S83" s="624">
        <v>1388</v>
      </c>
      <c r="T83" s="624">
        <v>1301</v>
      </c>
      <c r="U83" s="624">
        <v>523</v>
      </c>
      <c r="V83" s="624">
        <v>508</v>
      </c>
      <c r="W83" s="625">
        <f t="shared" si="40"/>
        <v>0.37680115273775217</v>
      </c>
      <c r="X83" s="626">
        <f t="shared" si="41"/>
        <v>0.40199846272098388</v>
      </c>
      <c r="Y83" s="623">
        <v>1341</v>
      </c>
      <c r="Z83" s="624">
        <v>1237</v>
      </c>
      <c r="AA83" s="624">
        <v>1163</v>
      </c>
      <c r="AB83" s="624">
        <v>627</v>
      </c>
      <c r="AC83" s="624">
        <v>495</v>
      </c>
      <c r="AD83" s="625">
        <f t="shared" si="46"/>
        <v>0.50687146321746157</v>
      </c>
      <c r="AE83" s="626">
        <f t="shared" si="47"/>
        <v>0.5391229578675838</v>
      </c>
      <c r="AF83" s="623">
        <v>1368</v>
      </c>
      <c r="AG83" s="624">
        <v>1283</v>
      </c>
      <c r="AH83" s="624">
        <v>1187</v>
      </c>
      <c r="AI83" s="624">
        <v>592</v>
      </c>
      <c r="AJ83" s="624">
        <v>472</v>
      </c>
      <c r="AK83" s="625">
        <f t="shared" si="48"/>
        <v>0.46141855027279816</v>
      </c>
      <c r="AL83" s="626">
        <f t="shared" si="49"/>
        <v>0.4987363100252738</v>
      </c>
      <c r="AM83" s="623">
        <v>1238</v>
      </c>
      <c r="AN83" s="624">
        <v>1165</v>
      </c>
      <c r="AO83" s="624">
        <v>1035</v>
      </c>
      <c r="AP83" s="624">
        <v>512</v>
      </c>
      <c r="AQ83" s="624">
        <v>400</v>
      </c>
      <c r="AR83" s="625">
        <f t="shared" si="50"/>
        <v>0.43948497854077251</v>
      </c>
      <c r="AS83" s="626">
        <f t="shared" si="51"/>
        <v>0.49468599033816424</v>
      </c>
      <c r="AT83" s="623">
        <v>995</v>
      </c>
      <c r="AU83" s="624">
        <v>935</v>
      </c>
      <c r="AV83" s="624">
        <v>855</v>
      </c>
      <c r="AW83" s="624">
        <v>372</v>
      </c>
      <c r="AX83" s="624">
        <v>372</v>
      </c>
      <c r="AY83" s="625">
        <f t="shared" si="52"/>
        <v>0.39786096256684494</v>
      </c>
      <c r="AZ83" s="626">
        <f t="shared" si="53"/>
        <v>0.43508771929824563</v>
      </c>
      <c r="BA83" s="623">
        <v>916</v>
      </c>
      <c r="BB83" s="624">
        <v>859</v>
      </c>
      <c r="BC83" s="624">
        <v>768</v>
      </c>
      <c r="BD83" s="624">
        <v>416</v>
      </c>
      <c r="BE83" s="624">
        <v>416</v>
      </c>
      <c r="BF83" s="625">
        <f t="shared" si="54"/>
        <v>0.48428405122235157</v>
      </c>
      <c r="BG83" s="626">
        <f t="shared" si="55"/>
        <v>0.54166666666666663</v>
      </c>
    </row>
    <row r="84" spans="1:16133" s="2" customFormat="1" x14ac:dyDescent="0.25">
      <c r="A84" s="579" t="s">
        <v>275</v>
      </c>
      <c r="B84" s="580" t="s">
        <v>281</v>
      </c>
      <c r="C84" s="581" t="s">
        <v>282</v>
      </c>
      <c r="D84" s="582">
        <v>3526</v>
      </c>
      <c r="E84" s="583">
        <v>3103</v>
      </c>
      <c r="F84" s="583">
        <v>2464</v>
      </c>
      <c r="G84" s="583">
        <v>2387</v>
      </c>
      <c r="H84" s="583">
        <v>1656</v>
      </c>
      <c r="I84" s="584">
        <f t="shared" si="42"/>
        <v>0.76925555913631971</v>
      </c>
      <c r="J84" s="585">
        <f t="shared" si="43"/>
        <v>0.96875</v>
      </c>
      <c r="K84" s="582">
        <v>3142</v>
      </c>
      <c r="L84" s="583">
        <v>2831</v>
      </c>
      <c r="M84" s="583">
        <v>2127</v>
      </c>
      <c r="N84" s="583">
        <v>1988</v>
      </c>
      <c r="O84" s="583">
        <v>1573</v>
      </c>
      <c r="P84" s="584">
        <f t="shared" si="44"/>
        <v>0.70222536206287534</v>
      </c>
      <c r="Q84" s="585">
        <f t="shared" si="45"/>
        <v>0.93464974141984014</v>
      </c>
      <c r="R84" s="582">
        <v>2677</v>
      </c>
      <c r="S84" s="583">
        <v>2358</v>
      </c>
      <c r="T84" s="583">
        <v>1850</v>
      </c>
      <c r="U84" s="583">
        <v>1792</v>
      </c>
      <c r="V84" s="583">
        <v>1408</v>
      </c>
      <c r="W84" s="584">
        <f t="shared" si="40"/>
        <v>0.7599660729431722</v>
      </c>
      <c r="X84" s="585">
        <f t="shared" si="41"/>
        <v>0.96864864864864864</v>
      </c>
      <c r="Y84" s="582">
        <v>2319</v>
      </c>
      <c r="Z84" s="583">
        <v>2057</v>
      </c>
      <c r="AA84" s="583">
        <v>1642</v>
      </c>
      <c r="AB84" s="583">
        <v>1540</v>
      </c>
      <c r="AC84" s="583">
        <v>1199</v>
      </c>
      <c r="AD84" s="584">
        <f t="shared" si="46"/>
        <v>0.74866310160427807</v>
      </c>
      <c r="AE84" s="585">
        <f t="shared" si="47"/>
        <v>0.93788063337393424</v>
      </c>
      <c r="AF84" s="582">
        <v>2081</v>
      </c>
      <c r="AG84" s="583">
        <v>1875</v>
      </c>
      <c r="AH84" s="583">
        <v>1479</v>
      </c>
      <c r="AI84" s="583">
        <v>1468</v>
      </c>
      <c r="AJ84" s="583">
        <v>1208</v>
      </c>
      <c r="AK84" s="584">
        <f t="shared" si="48"/>
        <v>0.78293333333333337</v>
      </c>
      <c r="AL84" s="585">
        <f t="shared" si="49"/>
        <v>0.99256254225828267</v>
      </c>
      <c r="AM84" s="582">
        <v>1572</v>
      </c>
      <c r="AN84" s="583">
        <v>1425</v>
      </c>
      <c r="AO84" s="583">
        <v>1425</v>
      </c>
      <c r="AP84" s="583">
        <v>1107</v>
      </c>
      <c r="AQ84" s="583">
        <v>921</v>
      </c>
      <c r="AR84" s="584">
        <f t="shared" si="50"/>
        <v>0.77684210526315789</v>
      </c>
      <c r="AS84" s="585">
        <f t="shared" si="51"/>
        <v>0.77684210526315789</v>
      </c>
      <c r="AT84" s="582">
        <v>1349</v>
      </c>
      <c r="AU84" s="583">
        <v>1213</v>
      </c>
      <c r="AV84" s="583">
        <v>980</v>
      </c>
      <c r="AW84" s="583">
        <v>854</v>
      </c>
      <c r="AX84" s="583">
        <v>789</v>
      </c>
      <c r="AY84" s="584">
        <f t="shared" si="52"/>
        <v>0.70403957131079964</v>
      </c>
      <c r="AZ84" s="585">
        <f t="shared" si="53"/>
        <v>0.87142857142857144</v>
      </c>
      <c r="BA84" s="582">
        <v>1038</v>
      </c>
      <c r="BB84" s="583">
        <v>946</v>
      </c>
      <c r="BC84" s="583">
        <v>798</v>
      </c>
      <c r="BD84" s="583">
        <v>707</v>
      </c>
      <c r="BE84" s="583">
        <v>657</v>
      </c>
      <c r="BF84" s="584">
        <f t="shared" si="54"/>
        <v>0.7473572938689218</v>
      </c>
      <c r="BG84" s="585">
        <f t="shared" si="55"/>
        <v>0.88596491228070173</v>
      </c>
    </row>
    <row r="85" spans="1:16133" s="2" customFormat="1" x14ac:dyDescent="0.25">
      <c r="A85" s="588" t="s">
        <v>275</v>
      </c>
      <c r="B85" s="589" t="s">
        <v>283</v>
      </c>
      <c r="C85" s="610" t="s">
        <v>200</v>
      </c>
      <c r="D85" s="591">
        <v>159</v>
      </c>
      <c r="E85" s="592">
        <v>152</v>
      </c>
      <c r="F85" s="592">
        <v>152</v>
      </c>
      <c r="G85" s="592">
        <v>82</v>
      </c>
      <c r="H85" s="592">
        <v>75</v>
      </c>
      <c r="I85" s="593">
        <f t="shared" si="42"/>
        <v>0.53947368421052633</v>
      </c>
      <c r="J85" s="594">
        <f t="shared" si="43"/>
        <v>0.53947368421052633</v>
      </c>
      <c r="K85" s="591">
        <v>219</v>
      </c>
      <c r="L85" s="592">
        <v>210</v>
      </c>
      <c r="M85" s="592">
        <v>210</v>
      </c>
      <c r="N85" s="592">
        <v>129</v>
      </c>
      <c r="O85" s="592">
        <v>128</v>
      </c>
      <c r="P85" s="593">
        <f t="shared" si="44"/>
        <v>0.61428571428571432</v>
      </c>
      <c r="Q85" s="594">
        <f t="shared" si="45"/>
        <v>0.61428571428571432</v>
      </c>
      <c r="R85" s="591">
        <v>224</v>
      </c>
      <c r="S85" s="592">
        <v>216</v>
      </c>
      <c r="T85" s="592">
        <v>216</v>
      </c>
      <c r="U85" s="592">
        <v>122</v>
      </c>
      <c r="V85" s="592">
        <v>122</v>
      </c>
      <c r="W85" s="593">
        <f t="shared" si="40"/>
        <v>0.56481481481481477</v>
      </c>
      <c r="X85" s="594">
        <f t="shared" si="41"/>
        <v>0.56481481481481477</v>
      </c>
      <c r="Y85" s="591">
        <v>173</v>
      </c>
      <c r="Z85" s="592">
        <v>170</v>
      </c>
      <c r="AA85" s="592">
        <v>170</v>
      </c>
      <c r="AB85" s="592">
        <v>101</v>
      </c>
      <c r="AC85" s="592">
        <v>100</v>
      </c>
      <c r="AD85" s="593">
        <f t="shared" si="46"/>
        <v>0.59411764705882353</v>
      </c>
      <c r="AE85" s="594">
        <f t="shared" si="47"/>
        <v>0.59411764705882353</v>
      </c>
      <c r="AF85" s="591">
        <v>205</v>
      </c>
      <c r="AG85" s="592">
        <v>194</v>
      </c>
      <c r="AH85" s="592">
        <v>194</v>
      </c>
      <c r="AI85" s="592">
        <v>109</v>
      </c>
      <c r="AJ85" s="592">
        <v>109</v>
      </c>
      <c r="AK85" s="593">
        <f t="shared" si="48"/>
        <v>0.56185567010309279</v>
      </c>
      <c r="AL85" s="594">
        <f t="shared" si="49"/>
        <v>0.56185567010309279</v>
      </c>
      <c r="AM85" s="591">
        <v>228</v>
      </c>
      <c r="AN85" s="592">
        <v>227</v>
      </c>
      <c r="AO85" s="592">
        <v>227</v>
      </c>
      <c r="AP85" s="592">
        <v>145</v>
      </c>
      <c r="AQ85" s="592">
        <v>144</v>
      </c>
      <c r="AR85" s="593">
        <f t="shared" si="50"/>
        <v>0.63876651982378851</v>
      </c>
      <c r="AS85" s="594">
        <f t="shared" si="51"/>
        <v>0.63876651982378851</v>
      </c>
      <c r="AT85" s="591">
        <v>87</v>
      </c>
      <c r="AU85" s="592">
        <v>86</v>
      </c>
      <c r="AV85" s="592">
        <v>79</v>
      </c>
      <c r="AW85" s="592">
        <v>52</v>
      </c>
      <c r="AX85" s="592">
        <v>52</v>
      </c>
      <c r="AY85" s="593">
        <f t="shared" si="52"/>
        <v>0.60465116279069764</v>
      </c>
      <c r="AZ85" s="594">
        <f t="shared" si="53"/>
        <v>0.65822784810126578</v>
      </c>
      <c r="BA85" s="591">
        <v>113</v>
      </c>
      <c r="BB85" s="592">
        <v>112</v>
      </c>
      <c r="BC85" s="592">
        <v>110</v>
      </c>
      <c r="BD85" s="592">
        <v>77</v>
      </c>
      <c r="BE85" s="592">
        <v>77</v>
      </c>
      <c r="BF85" s="593">
        <f t="shared" si="54"/>
        <v>0.6875</v>
      </c>
      <c r="BG85" s="594">
        <f t="shared" si="55"/>
        <v>0.7</v>
      </c>
    </row>
    <row r="86" spans="1:16133" s="2" customFormat="1" x14ac:dyDescent="0.25">
      <c r="A86" s="611" t="s">
        <v>284</v>
      </c>
      <c r="B86" s="565" t="s">
        <v>285</v>
      </c>
      <c r="C86" s="644"/>
      <c r="D86" s="636">
        <v>10575</v>
      </c>
      <c r="E86" s="637">
        <v>8880</v>
      </c>
      <c r="F86" s="637">
        <v>8239</v>
      </c>
      <c r="G86" s="637">
        <v>7349</v>
      </c>
      <c r="H86" s="638">
        <v>5819</v>
      </c>
      <c r="I86" s="639">
        <f t="shared" si="42"/>
        <v>0.8275900900900901</v>
      </c>
      <c r="J86" s="640">
        <f t="shared" si="43"/>
        <v>0.89197718169680784</v>
      </c>
      <c r="K86" s="636">
        <v>12169</v>
      </c>
      <c r="L86" s="637">
        <v>9928</v>
      </c>
      <c r="M86" s="637">
        <v>9295</v>
      </c>
      <c r="N86" s="637">
        <v>7922</v>
      </c>
      <c r="O86" s="638">
        <v>6076</v>
      </c>
      <c r="P86" s="639">
        <f t="shared" si="44"/>
        <v>0.79794520547945202</v>
      </c>
      <c r="Q86" s="640">
        <f t="shared" si="45"/>
        <v>0.85228617536309847</v>
      </c>
      <c r="R86" s="636">
        <v>13019</v>
      </c>
      <c r="S86" s="637">
        <v>10583</v>
      </c>
      <c r="T86" s="637">
        <v>9932</v>
      </c>
      <c r="U86" s="637">
        <v>7406</v>
      </c>
      <c r="V86" s="638">
        <v>5912</v>
      </c>
      <c r="W86" s="639">
        <f t="shared" si="40"/>
        <v>0.6998015685533403</v>
      </c>
      <c r="X86" s="640">
        <f t="shared" si="41"/>
        <v>0.74567055980668551</v>
      </c>
      <c r="Y86" s="636">
        <v>11419</v>
      </c>
      <c r="Z86" s="637">
        <v>9269</v>
      </c>
      <c r="AA86" s="637">
        <v>8228</v>
      </c>
      <c r="AB86" s="637">
        <v>6242</v>
      </c>
      <c r="AC86" s="638">
        <v>5258</v>
      </c>
      <c r="AD86" s="639">
        <f t="shared" si="46"/>
        <v>0.67342755421296796</v>
      </c>
      <c r="AE86" s="640">
        <f t="shared" si="47"/>
        <v>0.75862907146329606</v>
      </c>
      <c r="AF86" s="636">
        <v>11062</v>
      </c>
      <c r="AG86" s="637">
        <v>9050</v>
      </c>
      <c r="AH86" s="637">
        <v>8041</v>
      </c>
      <c r="AI86" s="637">
        <v>6255</v>
      </c>
      <c r="AJ86" s="638">
        <v>5450</v>
      </c>
      <c r="AK86" s="639">
        <f t="shared" si="48"/>
        <v>0.69116022099447516</v>
      </c>
      <c r="AL86" s="640">
        <f t="shared" si="49"/>
        <v>0.77788832234796668</v>
      </c>
      <c r="AM86" s="636">
        <v>10079</v>
      </c>
      <c r="AN86" s="637">
        <v>8273</v>
      </c>
      <c r="AO86" s="637">
        <v>7508</v>
      </c>
      <c r="AP86" s="637">
        <v>5719</v>
      </c>
      <c r="AQ86" s="638">
        <v>4944</v>
      </c>
      <c r="AR86" s="639">
        <f t="shared" si="50"/>
        <v>0.69128490269551557</v>
      </c>
      <c r="AS86" s="640">
        <f t="shared" si="51"/>
        <v>0.76172083111347899</v>
      </c>
      <c r="AT86" s="636">
        <v>9649</v>
      </c>
      <c r="AU86" s="637">
        <v>7871</v>
      </c>
      <c r="AV86" s="637">
        <v>7351</v>
      </c>
      <c r="AW86" s="637">
        <v>5436</v>
      </c>
      <c r="AX86" s="638">
        <v>4735</v>
      </c>
      <c r="AY86" s="639">
        <f t="shared" si="52"/>
        <v>0.69063651378477953</v>
      </c>
      <c r="AZ86" s="640">
        <f t="shared" si="53"/>
        <v>0.7394912256835805</v>
      </c>
      <c r="BA86" s="636">
        <v>9082</v>
      </c>
      <c r="BB86" s="637">
        <v>7138</v>
      </c>
      <c r="BC86" s="637">
        <v>6622</v>
      </c>
      <c r="BD86" s="637">
        <v>4834</v>
      </c>
      <c r="BE86" s="638">
        <v>4100</v>
      </c>
      <c r="BF86" s="639">
        <f t="shared" si="54"/>
        <v>0.67722050994676375</v>
      </c>
      <c r="BG86" s="640">
        <f t="shared" si="55"/>
        <v>0.72999093929326486</v>
      </c>
    </row>
    <row r="87" spans="1:16133" s="2" customFormat="1" x14ac:dyDescent="0.25">
      <c r="A87" s="632" t="s">
        <v>284</v>
      </c>
      <c r="B87" s="633" t="s">
        <v>286</v>
      </c>
      <c r="C87" s="634" t="s">
        <v>287</v>
      </c>
      <c r="D87" s="575">
        <v>2296</v>
      </c>
      <c r="E87" s="576">
        <v>2289</v>
      </c>
      <c r="F87" s="576">
        <v>1858</v>
      </c>
      <c r="G87" s="576">
        <v>1523</v>
      </c>
      <c r="H87" s="576">
        <v>1254</v>
      </c>
      <c r="I87" s="577">
        <f t="shared" si="42"/>
        <v>0.66535605067715164</v>
      </c>
      <c r="J87" s="578">
        <f t="shared" si="43"/>
        <v>0.81969860064585576</v>
      </c>
      <c r="K87" s="575">
        <v>2309</v>
      </c>
      <c r="L87" s="576">
        <v>2307</v>
      </c>
      <c r="M87" s="576">
        <v>1873</v>
      </c>
      <c r="N87" s="576">
        <v>1455</v>
      </c>
      <c r="O87" s="576">
        <v>1172</v>
      </c>
      <c r="P87" s="577">
        <f t="shared" si="44"/>
        <v>0.63068920676202855</v>
      </c>
      <c r="Q87" s="578">
        <f t="shared" si="45"/>
        <v>0.77682861719167107</v>
      </c>
      <c r="R87" s="575">
        <v>2442</v>
      </c>
      <c r="S87" s="576">
        <v>2090</v>
      </c>
      <c r="T87" s="576">
        <v>1680</v>
      </c>
      <c r="U87" s="576">
        <v>1271</v>
      </c>
      <c r="V87" s="576">
        <v>1045</v>
      </c>
      <c r="W87" s="577">
        <f t="shared" si="40"/>
        <v>0.60813397129186608</v>
      </c>
      <c r="X87" s="578">
        <f t="shared" si="41"/>
        <v>0.75654761904761902</v>
      </c>
      <c r="Y87" s="575">
        <v>2381</v>
      </c>
      <c r="Z87" s="576">
        <v>2041</v>
      </c>
      <c r="AA87" s="576">
        <v>1736</v>
      </c>
      <c r="AB87" s="576">
        <v>1265</v>
      </c>
      <c r="AC87" s="576">
        <v>1019</v>
      </c>
      <c r="AD87" s="577">
        <f t="shared" si="46"/>
        <v>0.61979421852033312</v>
      </c>
      <c r="AE87" s="578">
        <f t="shared" si="47"/>
        <v>0.72868663594470051</v>
      </c>
      <c r="AF87" s="575">
        <v>2185</v>
      </c>
      <c r="AG87" s="576">
        <v>1855</v>
      </c>
      <c r="AH87" s="576">
        <v>1442</v>
      </c>
      <c r="AI87" s="576">
        <v>1306</v>
      </c>
      <c r="AJ87" s="576">
        <v>1101</v>
      </c>
      <c r="AK87" s="577">
        <f t="shared" si="48"/>
        <v>0.70404312668463609</v>
      </c>
      <c r="AL87" s="578">
        <f t="shared" si="49"/>
        <v>0.90568654646324553</v>
      </c>
      <c r="AM87" s="575">
        <v>1796</v>
      </c>
      <c r="AN87" s="576">
        <v>1520</v>
      </c>
      <c r="AO87" s="576">
        <v>1292</v>
      </c>
      <c r="AP87" s="576">
        <v>1020</v>
      </c>
      <c r="AQ87" s="576">
        <v>865</v>
      </c>
      <c r="AR87" s="577">
        <f t="shared" si="50"/>
        <v>0.67105263157894735</v>
      </c>
      <c r="AS87" s="578">
        <f t="shared" si="51"/>
        <v>0.78947368421052633</v>
      </c>
      <c r="AT87" s="575">
        <v>1678</v>
      </c>
      <c r="AU87" s="576">
        <v>1434</v>
      </c>
      <c r="AV87" s="576">
        <v>1203</v>
      </c>
      <c r="AW87" s="576">
        <v>956</v>
      </c>
      <c r="AX87" s="576">
        <v>817</v>
      </c>
      <c r="AY87" s="577">
        <f t="shared" si="52"/>
        <v>0.66666666666666663</v>
      </c>
      <c r="AZ87" s="578">
        <f t="shared" si="53"/>
        <v>0.79467996674979213</v>
      </c>
      <c r="BA87" s="575">
        <v>1522</v>
      </c>
      <c r="BB87" s="576">
        <v>1266</v>
      </c>
      <c r="BC87" s="576">
        <v>1019</v>
      </c>
      <c r="BD87" s="576">
        <v>840</v>
      </c>
      <c r="BE87" s="576">
        <v>701</v>
      </c>
      <c r="BF87" s="577">
        <f t="shared" si="54"/>
        <v>0.6635071090047393</v>
      </c>
      <c r="BG87" s="578">
        <f t="shared" si="55"/>
        <v>0.82433758586849848</v>
      </c>
    </row>
    <row r="88" spans="1:16133" s="2" customFormat="1" x14ac:dyDescent="0.25">
      <c r="A88" s="579" t="s">
        <v>284</v>
      </c>
      <c r="B88" s="580" t="s">
        <v>288</v>
      </c>
      <c r="C88" s="581" t="s">
        <v>289</v>
      </c>
      <c r="D88" s="582">
        <v>1603</v>
      </c>
      <c r="E88" s="583">
        <v>1600</v>
      </c>
      <c r="F88" s="583">
        <v>1600</v>
      </c>
      <c r="G88" s="583">
        <v>1146</v>
      </c>
      <c r="H88" s="583">
        <v>801</v>
      </c>
      <c r="I88" s="584">
        <f t="shared" si="42"/>
        <v>0.71625000000000005</v>
      </c>
      <c r="J88" s="585">
        <f t="shared" si="43"/>
        <v>0.71625000000000005</v>
      </c>
      <c r="K88" s="582">
        <v>1896</v>
      </c>
      <c r="L88" s="583">
        <v>1863</v>
      </c>
      <c r="M88" s="583">
        <v>1863</v>
      </c>
      <c r="N88" s="583">
        <v>1592</v>
      </c>
      <c r="O88" s="583">
        <v>1126</v>
      </c>
      <c r="P88" s="584">
        <f t="shared" si="44"/>
        <v>0.85453569511540528</v>
      </c>
      <c r="Q88" s="585">
        <f t="shared" si="45"/>
        <v>0.85453569511540528</v>
      </c>
      <c r="R88" s="582">
        <v>1514</v>
      </c>
      <c r="S88" s="583">
        <v>1497</v>
      </c>
      <c r="T88" s="583">
        <v>1497</v>
      </c>
      <c r="U88" s="583">
        <v>1113</v>
      </c>
      <c r="V88" s="583">
        <v>837</v>
      </c>
      <c r="W88" s="584">
        <f t="shared" si="40"/>
        <v>0.74348697394789576</v>
      </c>
      <c r="X88" s="585">
        <f t="shared" si="41"/>
        <v>0.74348697394789576</v>
      </c>
      <c r="Y88" s="582">
        <v>1491</v>
      </c>
      <c r="Z88" s="583">
        <v>1469</v>
      </c>
      <c r="AA88" s="583">
        <v>1168</v>
      </c>
      <c r="AB88" s="583">
        <v>1071</v>
      </c>
      <c r="AC88" s="583">
        <v>844</v>
      </c>
      <c r="AD88" s="584">
        <f t="shared" si="46"/>
        <v>0.72906739278420696</v>
      </c>
      <c r="AE88" s="585">
        <f t="shared" si="47"/>
        <v>0.91695205479452058</v>
      </c>
      <c r="AF88" s="582">
        <v>1301</v>
      </c>
      <c r="AG88" s="583">
        <v>1268</v>
      </c>
      <c r="AH88" s="583">
        <v>959</v>
      </c>
      <c r="AI88" s="583">
        <v>913</v>
      </c>
      <c r="AJ88" s="583">
        <v>718</v>
      </c>
      <c r="AK88" s="584">
        <f t="shared" si="48"/>
        <v>0.72003154574132489</v>
      </c>
      <c r="AL88" s="585">
        <f t="shared" si="49"/>
        <v>0.9520333680917622</v>
      </c>
      <c r="AM88" s="582">
        <v>1371</v>
      </c>
      <c r="AN88" s="583">
        <v>1350</v>
      </c>
      <c r="AO88" s="583">
        <v>1305</v>
      </c>
      <c r="AP88" s="583">
        <v>1072</v>
      </c>
      <c r="AQ88" s="583">
        <v>842</v>
      </c>
      <c r="AR88" s="584">
        <f t="shared" si="50"/>
        <v>0.79407407407407404</v>
      </c>
      <c r="AS88" s="585">
        <f t="shared" si="51"/>
        <v>0.82145593869731803</v>
      </c>
      <c r="AT88" s="582">
        <v>1308</v>
      </c>
      <c r="AU88" s="583">
        <v>1285</v>
      </c>
      <c r="AV88" s="583">
        <v>1285</v>
      </c>
      <c r="AW88" s="583">
        <v>981</v>
      </c>
      <c r="AX88" s="583">
        <v>787</v>
      </c>
      <c r="AY88" s="584">
        <f t="shared" si="52"/>
        <v>0.76342412451361863</v>
      </c>
      <c r="AZ88" s="585">
        <f t="shared" si="53"/>
        <v>0.76342412451361863</v>
      </c>
      <c r="BA88" s="582">
        <v>1221</v>
      </c>
      <c r="BB88" s="583">
        <v>1170</v>
      </c>
      <c r="BC88" s="583">
        <v>1126</v>
      </c>
      <c r="BD88" s="583">
        <v>856</v>
      </c>
      <c r="BE88" s="583">
        <v>621</v>
      </c>
      <c r="BF88" s="584">
        <f t="shared" si="54"/>
        <v>0.73162393162393158</v>
      </c>
      <c r="BG88" s="585">
        <f t="shared" si="55"/>
        <v>0.76021314387211369</v>
      </c>
    </row>
    <row r="89" spans="1:16133" s="2" customFormat="1" x14ac:dyDescent="0.25">
      <c r="A89" s="579" t="s">
        <v>284</v>
      </c>
      <c r="B89" s="580" t="s">
        <v>290</v>
      </c>
      <c r="C89" s="581" t="s">
        <v>291</v>
      </c>
      <c r="D89" s="582">
        <v>3180</v>
      </c>
      <c r="E89" s="583">
        <v>2775</v>
      </c>
      <c r="F89" s="583">
        <v>2744</v>
      </c>
      <c r="G89" s="583">
        <v>2716</v>
      </c>
      <c r="H89" s="583">
        <v>1781</v>
      </c>
      <c r="I89" s="584">
        <f t="shared" si="42"/>
        <v>0.97873873873873873</v>
      </c>
      <c r="J89" s="585">
        <f t="shared" si="43"/>
        <v>0.98979591836734693</v>
      </c>
      <c r="K89" s="582">
        <v>2789</v>
      </c>
      <c r="L89" s="583">
        <v>2359</v>
      </c>
      <c r="M89" s="583">
        <v>2298</v>
      </c>
      <c r="N89" s="583">
        <v>2251</v>
      </c>
      <c r="O89" s="583">
        <v>1460</v>
      </c>
      <c r="P89" s="584">
        <f t="shared" si="44"/>
        <v>0.9542178889359898</v>
      </c>
      <c r="Q89" s="585">
        <f t="shared" si="45"/>
        <v>0.97954743255004351</v>
      </c>
      <c r="R89" s="582">
        <v>2507</v>
      </c>
      <c r="S89" s="583">
        <v>2193</v>
      </c>
      <c r="T89" s="583">
        <v>2164</v>
      </c>
      <c r="U89" s="583">
        <v>2130</v>
      </c>
      <c r="V89" s="583">
        <v>1479</v>
      </c>
      <c r="W89" s="584">
        <f t="shared" si="40"/>
        <v>0.97127222982216144</v>
      </c>
      <c r="X89" s="585">
        <f t="shared" si="41"/>
        <v>0.98428835489833644</v>
      </c>
      <c r="Y89" s="582">
        <v>1521</v>
      </c>
      <c r="Z89" s="583">
        <v>1348</v>
      </c>
      <c r="AA89" s="583">
        <v>1071</v>
      </c>
      <c r="AB89" s="583">
        <v>900</v>
      </c>
      <c r="AC89" s="583">
        <v>635</v>
      </c>
      <c r="AD89" s="584">
        <f t="shared" si="46"/>
        <v>0.66765578635014833</v>
      </c>
      <c r="AE89" s="585">
        <f t="shared" si="47"/>
        <v>0.84033613445378152</v>
      </c>
      <c r="AF89" s="582">
        <v>1430</v>
      </c>
      <c r="AG89" s="583">
        <v>1279</v>
      </c>
      <c r="AH89" s="583">
        <v>1087</v>
      </c>
      <c r="AI89" s="583">
        <v>758</v>
      </c>
      <c r="AJ89" s="583">
        <v>642</v>
      </c>
      <c r="AK89" s="584">
        <f t="shared" si="48"/>
        <v>0.59265050820953868</v>
      </c>
      <c r="AL89" s="585">
        <f t="shared" si="49"/>
        <v>0.69733210671573143</v>
      </c>
      <c r="AM89" s="582">
        <v>1311</v>
      </c>
      <c r="AN89" s="583">
        <v>1166</v>
      </c>
      <c r="AO89" s="583">
        <v>999</v>
      </c>
      <c r="AP89" s="583">
        <v>698</v>
      </c>
      <c r="AQ89" s="583">
        <v>594</v>
      </c>
      <c r="AR89" s="584">
        <f t="shared" si="50"/>
        <v>0.59862778730703259</v>
      </c>
      <c r="AS89" s="585">
        <f t="shared" si="51"/>
        <v>0.69869869869869872</v>
      </c>
      <c r="AT89" s="582">
        <v>1462</v>
      </c>
      <c r="AU89" s="583">
        <v>1214</v>
      </c>
      <c r="AV89" s="583">
        <v>1056</v>
      </c>
      <c r="AW89" s="583">
        <v>707</v>
      </c>
      <c r="AX89" s="583">
        <v>596</v>
      </c>
      <c r="AY89" s="584">
        <f t="shared" si="52"/>
        <v>0.5823723228995058</v>
      </c>
      <c r="AZ89" s="585">
        <f t="shared" si="53"/>
        <v>0.6695075757575758</v>
      </c>
      <c r="BA89" s="582">
        <v>1525</v>
      </c>
      <c r="BB89" s="583">
        <v>1200</v>
      </c>
      <c r="BC89" s="583">
        <v>1031</v>
      </c>
      <c r="BD89" s="583">
        <v>810</v>
      </c>
      <c r="BE89" s="583">
        <v>622</v>
      </c>
      <c r="BF89" s="584">
        <f t="shared" si="54"/>
        <v>0.67500000000000004</v>
      </c>
      <c r="BG89" s="585">
        <f t="shared" si="55"/>
        <v>0.78564500484966049</v>
      </c>
    </row>
    <row r="90" spans="1:16133" s="2" customFormat="1" x14ac:dyDescent="0.25">
      <c r="A90" s="579" t="s">
        <v>284</v>
      </c>
      <c r="B90" s="627" t="s">
        <v>292</v>
      </c>
      <c r="C90" s="581" t="s">
        <v>293</v>
      </c>
      <c r="D90" s="582">
        <v>434</v>
      </c>
      <c r="E90" s="583">
        <v>434</v>
      </c>
      <c r="F90" s="583">
        <v>434</v>
      </c>
      <c r="G90" s="583">
        <v>434</v>
      </c>
      <c r="H90" s="583">
        <v>365</v>
      </c>
      <c r="I90" s="584">
        <f t="shared" si="42"/>
        <v>1</v>
      </c>
      <c r="J90" s="585">
        <f t="shared" si="43"/>
        <v>1</v>
      </c>
      <c r="K90" s="582">
        <v>1178</v>
      </c>
      <c r="L90" s="583">
        <v>1171</v>
      </c>
      <c r="M90" s="583">
        <v>1171</v>
      </c>
      <c r="N90" s="583">
        <v>858</v>
      </c>
      <c r="O90" s="583">
        <v>616</v>
      </c>
      <c r="P90" s="584">
        <f t="shared" si="44"/>
        <v>0.73270708795900941</v>
      </c>
      <c r="Q90" s="585">
        <f t="shared" si="45"/>
        <v>0.73270708795900941</v>
      </c>
      <c r="R90" s="582">
        <v>1389</v>
      </c>
      <c r="S90" s="583">
        <v>1384</v>
      </c>
      <c r="T90" s="583">
        <v>1384</v>
      </c>
      <c r="U90" s="583">
        <v>939</v>
      </c>
      <c r="V90" s="583">
        <v>711</v>
      </c>
      <c r="W90" s="584">
        <f t="shared" si="40"/>
        <v>0.67846820809248554</v>
      </c>
      <c r="X90" s="585">
        <f t="shared" si="41"/>
        <v>0.67846820809248554</v>
      </c>
      <c r="Y90" s="582">
        <v>1412</v>
      </c>
      <c r="Z90" s="583">
        <v>1409</v>
      </c>
      <c r="AA90" s="583">
        <v>1409</v>
      </c>
      <c r="AB90" s="583">
        <v>801</v>
      </c>
      <c r="AC90" s="583">
        <v>705</v>
      </c>
      <c r="AD90" s="584">
        <f t="shared" si="46"/>
        <v>0.56848828956706887</v>
      </c>
      <c r="AE90" s="585">
        <f t="shared" si="47"/>
        <v>0.56848828956706887</v>
      </c>
      <c r="AF90" s="582">
        <v>1634</v>
      </c>
      <c r="AG90" s="583">
        <v>1628</v>
      </c>
      <c r="AH90" s="583">
        <v>1628</v>
      </c>
      <c r="AI90" s="583">
        <v>802</v>
      </c>
      <c r="AJ90" s="583">
        <v>683</v>
      </c>
      <c r="AK90" s="584">
        <f t="shared" si="48"/>
        <v>0.49262899262899262</v>
      </c>
      <c r="AL90" s="585">
        <f t="shared" si="49"/>
        <v>0.49262899262899262</v>
      </c>
      <c r="AM90" s="582">
        <v>1516</v>
      </c>
      <c r="AN90" s="583">
        <v>1513</v>
      </c>
      <c r="AO90" s="583">
        <v>1513</v>
      </c>
      <c r="AP90" s="583">
        <v>773</v>
      </c>
      <c r="AQ90" s="583">
        <v>670</v>
      </c>
      <c r="AR90" s="584">
        <f t="shared" si="50"/>
        <v>0.51090548578982153</v>
      </c>
      <c r="AS90" s="585">
        <f t="shared" si="51"/>
        <v>0.51090548578982153</v>
      </c>
      <c r="AT90" s="582">
        <v>1450</v>
      </c>
      <c r="AU90" s="583">
        <v>1443</v>
      </c>
      <c r="AV90" s="583">
        <v>1443</v>
      </c>
      <c r="AW90" s="583">
        <v>901</v>
      </c>
      <c r="AX90" s="583">
        <v>766</v>
      </c>
      <c r="AY90" s="584">
        <f t="shared" si="52"/>
        <v>0.62439362439362445</v>
      </c>
      <c r="AZ90" s="585">
        <f t="shared" si="53"/>
        <v>0.62439362439362445</v>
      </c>
      <c r="BA90" s="582">
        <v>1481</v>
      </c>
      <c r="BB90" s="583">
        <v>1469</v>
      </c>
      <c r="BC90" s="583">
        <v>1469</v>
      </c>
      <c r="BD90" s="583">
        <v>792</v>
      </c>
      <c r="BE90" s="583">
        <v>684</v>
      </c>
      <c r="BF90" s="584">
        <f t="shared" si="54"/>
        <v>0.53914227365554801</v>
      </c>
      <c r="BG90" s="585">
        <f t="shared" si="55"/>
        <v>0.53914227365554801</v>
      </c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  <c r="WUT90" s="4"/>
      <c r="WUU90" s="4"/>
      <c r="WUV90" s="4"/>
      <c r="WUW90" s="4"/>
      <c r="WUX90" s="4"/>
      <c r="WUY90" s="4"/>
      <c r="WUZ90" s="4"/>
      <c r="WVA90" s="4"/>
      <c r="WVB90" s="4"/>
      <c r="WVC90" s="4"/>
      <c r="WVD90" s="4"/>
      <c r="WVE90" s="4"/>
      <c r="WVF90" s="4"/>
      <c r="WVG90" s="4"/>
      <c r="WVH90" s="4"/>
      <c r="WVI90" s="4"/>
      <c r="WVJ90" s="4"/>
      <c r="WVK90" s="4"/>
      <c r="WVL90" s="4"/>
      <c r="WVM90" s="4"/>
    </row>
    <row r="91" spans="1:16133" s="4" customFormat="1" x14ac:dyDescent="0.25">
      <c r="A91" s="579" t="s">
        <v>284</v>
      </c>
      <c r="B91" s="580" t="s">
        <v>294</v>
      </c>
      <c r="C91" s="581" t="s">
        <v>295</v>
      </c>
      <c r="D91" s="582">
        <v>860</v>
      </c>
      <c r="E91" s="583">
        <v>852</v>
      </c>
      <c r="F91" s="583">
        <v>650</v>
      </c>
      <c r="G91" s="583">
        <v>617</v>
      </c>
      <c r="H91" s="583">
        <v>475</v>
      </c>
      <c r="I91" s="584">
        <f t="shared" si="42"/>
        <v>0.7241784037558685</v>
      </c>
      <c r="J91" s="585">
        <f t="shared" si="43"/>
        <v>0.94923076923076921</v>
      </c>
      <c r="K91" s="582">
        <v>745</v>
      </c>
      <c r="L91" s="583">
        <v>744</v>
      </c>
      <c r="M91" s="583">
        <v>586</v>
      </c>
      <c r="N91" s="583">
        <v>510</v>
      </c>
      <c r="O91" s="583">
        <v>375</v>
      </c>
      <c r="P91" s="584">
        <f t="shared" si="44"/>
        <v>0.68548387096774188</v>
      </c>
      <c r="Q91" s="585">
        <f t="shared" si="45"/>
        <v>0.87030716723549484</v>
      </c>
      <c r="R91" s="582">
        <v>810</v>
      </c>
      <c r="S91" s="583">
        <v>803</v>
      </c>
      <c r="T91" s="583">
        <v>617</v>
      </c>
      <c r="U91" s="583">
        <v>601</v>
      </c>
      <c r="V91" s="583">
        <v>409</v>
      </c>
      <c r="W91" s="584">
        <f t="shared" si="40"/>
        <v>0.74844333748443337</v>
      </c>
      <c r="X91" s="585">
        <f t="shared" si="41"/>
        <v>0.97406807131280393</v>
      </c>
      <c r="Y91" s="582">
        <v>1037</v>
      </c>
      <c r="Z91" s="583">
        <v>1031</v>
      </c>
      <c r="AA91" s="583">
        <v>981</v>
      </c>
      <c r="AB91" s="583">
        <v>789</v>
      </c>
      <c r="AC91" s="583">
        <v>532</v>
      </c>
      <c r="AD91" s="584">
        <f t="shared" si="46"/>
        <v>0.76527643064985451</v>
      </c>
      <c r="AE91" s="585">
        <f t="shared" si="47"/>
        <v>0.80428134556574926</v>
      </c>
      <c r="AF91" s="582">
        <v>973</v>
      </c>
      <c r="AG91" s="583">
        <v>959</v>
      </c>
      <c r="AH91" s="583">
        <v>927</v>
      </c>
      <c r="AI91" s="583">
        <v>750</v>
      </c>
      <c r="AJ91" s="583">
        <v>500</v>
      </c>
      <c r="AK91" s="584">
        <f t="shared" si="48"/>
        <v>0.78206465067778941</v>
      </c>
      <c r="AL91" s="585">
        <f t="shared" si="49"/>
        <v>0.80906148867313921</v>
      </c>
      <c r="AM91" s="582">
        <v>744</v>
      </c>
      <c r="AN91" s="583">
        <v>742</v>
      </c>
      <c r="AO91" s="583">
        <v>721</v>
      </c>
      <c r="AP91" s="583">
        <v>574</v>
      </c>
      <c r="AQ91" s="583">
        <v>374</v>
      </c>
      <c r="AR91" s="584">
        <f t="shared" si="50"/>
        <v>0.77358490566037741</v>
      </c>
      <c r="AS91" s="585">
        <f t="shared" si="51"/>
        <v>0.79611650485436891</v>
      </c>
      <c r="AT91" s="582">
        <v>702</v>
      </c>
      <c r="AU91" s="583">
        <v>696</v>
      </c>
      <c r="AV91" s="583">
        <v>681</v>
      </c>
      <c r="AW91" s="583">
        <v>564</v>
      </c>
      <c r="AX91" s="583">
        <v>372</v>
      </c>
      <c r="AY91" s="584">
        <f t="shared" si="52"/>
        <v>0.81034482758620685</v>
      </c>
      <c r="AZ91" s="585">
        <f t="shared" si="53"/>
        <v>0.82819383259911894</v>
      </c>
      <c r="BA91" s="582">
        <v>552</v>
      </c>
      <c r="BB91" s="583">
        <v>517</v>
      </c>
      <c r="BC91" s="583">
        <v>488</v>
      </c>
      <c r="BD91" s="583">
        <v>406</v>
      </c>
      <c r="BE91" s="583">
        <v>277</v>
      </c>
      <c r="BF91" s="584">
        <f t="shared" si="54"/>
        <v>0.7852998065764023</v>
      </c>
      <c r="BG91" s="585">
        <f t="shared" si="55"/>
        <v>0.83196721311475408</v>
      </c>
    </row>
    <row r="92" spans="1:16133" s="4" customFormat="1" x14ac:dyDescent="0.25">
      <c r="A92" s="579" t="s">
        <v>284</v>
      </c>
      <c r="B92" s="580" t="s">
        <v>296</v>
      </c>
      <c r="C92" s="581" t="s">
        <v>297</v>
      </c>
      <c r="D92" s="582">
        <v>733</v>
      </c>
      <c r="E92" s="583">
        <v>733</v>
      </c>
      <c r="F92" s="583">
        <v>733</v>
      </c>
      <c r="G92" s="583">
        <v>551</v>
      </c>
      <c r="H92" s="583">
        <v>451</v>
      </c>
      <c r="I92" s="584">
        <f t="shared" si="42"/>
        <v>0.75170532060027284</v>
      </c>
      <c r="J92" s="585">
        <f t="shared" si="43"/>
        <v>0.75170532060027284</v>
      </c>
      <c r="K92" s="582">
        <v>719</v>
      </c>
      <c r="L92" s="583">
        <v>718</v>
      </c>
      <c r="M92" s="583">
        <v>718</v>
      </c>
      <c r="N92" s="583">
        <v>590</v>
      </c>
      <c r="O92" s="583">
        <v>468</v>
      </c>
      <c r="P92" s="584">
        <f t="shared" si="44"/>
        <v>0.82172701949860727</v>
      </c>
      <c r="Q92" s="585">
        <f t="shared" si="45"/>
        <v>0.82172701949860727</v>
      </c>
      <c r="R92" s="582">
        <v>796</v>
      </c>
      <c r="S92" s="583">
        <v>794</v>
      </c>
      <c r="T92" s="583">
        <v>794</v>
      </c>
      <c r="U92" s="583">
        <v>622</v>
      </c>
      <c r="V92" s="583">
        <v>440</v>
      </c>
      <c r="W92" s="584">
        <f t="shared" si="40"/>
        <v>0.78337531486146095</v>
      </c>
      <c r="X92" s="585">
        <f t="shared" si="41"/>
        <v>0.78337531486146095</v>
      </c>
      <c r="Y92" s="582">
        <v>814</v>
      </c>
      <c r="Z92" s="583">
        <v>814</v>
      </c>
      <c r="AA92" s="583">
        <v>814</v>
      </c>
      <c r="AB92" s="583">
        <v>670</v>
      </c>
      <c r="AC92" s="583">
        <v>499</v>
      </c>
      <c r="AD92" s="584">
        <f t="shared" si="46"/>
        <v>0.82309582309582308</v>
      </c>
      <c r="AE92" s="585">
        <f t="shared" si="47"/>
        <v>0.82309582309582308</v>
      </c>
      <c r="AF92" s="582">
        <v>1068</v>
      </c>
      <c r="AG92" s="583">
        <v>1066</v>
      </c>
      <c r="AH92" s="583">
        <v>1066</v>
      </c>
      <c r="AI92" s="583">
        <v>898</v>
      </c>
      <c r="AJ92" s="583">
        <v>733</v>
      </c>
      <c r="AK92" s="584">
        <f t="shared" si="48"/>
        <v>0.8424015009380863</v>
      </c>
      <c r="AL92" s="585">
        <f t="shared" si="49"/>
        <v>0.8424015009380863</v>
      </c>
      <c r="AM92" s="582">
        <v>816</v>
      </c>
      <c r="AN92" s="583">
        <v>814</v>
      </c>
      <c r="AO92" s="583">
        <v>814</v>
      </c>
      <c r="AP92" s="583">
        <v>651</v>
      </c>
      <c r="AQ92" s="583">
        <v>504</v>
      </c>
      <c r="AR92" s="584">
        <f t="shared" si="50"/>
        <v>0.79975429975429979</v>
      </c>
      <c r="AS92" s="585">
        <f t="shared" si="51"/>
        <v>0.79975429975429979</v>
      </c>
      <c r="AT92" s="582">
        <v>509</v>
      </c>
      <c r="AU92" s="583">
        <v>508</v>
      </c>
      <c r="AV92" s="583">
        <v>477</v>
      </c>
      <c r="AW92" s="583">
        <v>387</v>
      </c>
      <c r="AX92" s="583">
        <v>313</v>
      </c>
      <c r="AY92" s="584">
        <f t="shared" si="52"/>
        <v>0.76181102362204722</v>
      </c>
      <c r="AZ92" s="585">
        <f t="shared" si="53"/>
        <v>0.81132075471698117</v>
      </c>
      <c r="BA92" s="582">
        <v>486</v>
      </c>
      <c r="BB92" s="583">
        <v>482</v>
      </c>
      <c r="BC92" s="583">
        <v>475</v>
      </c>
      <c r="BD92" s="583">
        <v>389</v>
      </c>
      <c r="BE92" s="583">
        <v>309</v>
      </c>
      <c r="BF92" s="584">
        <f t="shared" si="54"/>
        <v>0.80705394190871371</v>
      </c>
      <c r="BG92" s="585">
        <f t="shared" si="55"/>
        <v>0.81894736842105265</v>
      </c>
    </row>
    <row r="93" spans="1:16133" s="4" customFormat="1" x14ac:dyDescent="0.25">
      <c r="A93" s="579" t="s">
        <v>284</v>
      </c>
      <c r="B93" s="580" t="s">
        <v>298</v>
      </c>
      <c r="C93" s="581" t="s">
        <v>299</v>
      </c>
      <c r="D93" s="582">
        <v>813</v>
      </c>
      <c r="E93" s="583">
        <v>757</v>
      </c>
      <c r="F93" s="583">
        <v>704</v>
      </c>
      <c r="G93" s="583">
        <v>375</v>
      </c>
      <c r="H93" s="583">
        <v>305</v>
      </c>
      <c r="I93" s="584">
        <f t="shared" si="42"/>
        <v>0.49537648612945839</v>
      </c>
      <c r="J93" s="585">
        <f t="shared" si="43"/>
        <v>0.53267045454545459</v>
      </c>
      <c r="K93" s="582">
        <v>920</v>
      </c>
      <c r="L93" s="583">
        <v>834</v>
      </c>
      <c r="M93" s="583">
        <v>776</v>
      </c>
      <c r="N93" s="583">
        <v>382</v>
      </c>
      <c r="O93" s="583">
        <v>300</v>
      </c>
      <c r="P93" s="584">
        <f t="shared" si="44"/>
        <v>0.45803357314148679</v>
      </c>
      <c r="Q93" s="585">
        <f t="shared" si="45"/>
        <v>0.49226804123711343</v>
      </c>
      <c r="R93" s="582">
        <v>830</v>
      </c>
      <c r="S93" s="583">
        <v>757</v>
      </c>
      <c r="T93" s="583">
        <v>704</v>
      </c>
      <c r="U93" s="583">
        <v>372</v>
      </c>
      <c r="V93" s="583">
        <v>301</v>
      </c>
      <c r="W93" s="584">
        <f t="shared" si="40"/>
        <v>0.4914134742404227</v>
      </c>
      <c r="X93" s="585">
        <f t="shared" si="41"/>
        <v>0.52840909090909094</v>
      </c>
      <c r="Y93" s="582">
        <v>810</v>
      </c>
      <c r="Z93" s="583">
        <v>764</v>
      </c>
      <c r="AA93" s="583">
        <v>706</v>
      </c>
      <c r="AB93" s="583">
        <v>341</v>
      </c>
      <c r="AC93" s="583">
        <v>317</v>
      </c>
      <c r="AD93" s="584">
        <f t="shared" si="46"/>
        <v>0.44633507853403143</v>
      </c>
      <c r="AE93" s="585">
        <f t="shared" si="47"/>
        <v>0.48300283286118978</v>
      </c>
      <c r="AF93" s="582">
        <v>642</v>
      </c>
      <c r="AG93" s="583">
        <v>600</v>
      </c>
      <c r="AH93" s="583">
        <v>553</v>
      </c>
      <c r="AI93" s="583">
        <v>285</v>
      </c>
      <c r="AJ93" s="583">
        <v>271</v>
      </c>
      <c r="AK93" s="584">
        <f t="shared" si="48"/>
        <v>0.47499999999999998</v>
      </c>
      <c r="AL93" s="585">
        <f t="shared" si="49"/>
        <v>0.51537070524412298</v>
      </c>
      <c r="AM93" s="582">
        <v>533</v>
      </c>
      <c r="AN93" s="583">
        <v>497</v>
      </c>
      <c r="AO93" s="583">
        <v>445</v>
      </c>
      <c r="AP93" s="583">
        <v>274</v>
      </c>
      <c r="AQ93" s="583">
        <v>253</v>
      </c>
      <c r="AR93" s="584">
        <f t="shared" si="50"/>
        <v>0.55130784708249492</v>
      </c>
      <c r="AS93" s="585">
        <f t="shared" si="51"/>
        <v>0.61573033707865166</v>
      </c>
      <c r="AT93" s="582">
        <v>494</v>
      </c>
      <c r="AU93" s="583">
        <v>455</v>
      </c>
      <c r="AV93" s="583">
        <v>401</v>
      </c>
      <c r="AW93" s="583">
        <v>249</v>
      </c>
      <c r="AX93" s="583">
        <v>240</v>
      </c>
      <c r="AY93" s="584">
        <f t="shared" si="52"/>
        <v>0.54725274725274731</v>
      </c>
      <c r="AZ93" s="585">
        <f t="shared" si="53"/>
        <v>0.62094763092269323</v>
      </c>
      <c r="BA93" s="582">
        <v>492</v>
      </c>
      <c r="BB93" s="583">
        <v>446</v>
      </c>
      <c r="BC93" s="583">
        <v>399</v>
      </c>
      <c r="BD93" s="583">
        <v>284</v>
      </c>
      <c r="BE93" s="583">
        <v>216</v>
      </c>
      <c r="BF93" s="584">
        <f t="shared" si="54"/>
        <v>0.63677130044843044</v>
      </c>
      <c r="BG93" s="585">
        <f t="shared" si="55"/>
        <v>0.71177944862155385</v>
      </c>
    </row>
    <row r="94" spans="1:16133" s="4" customFormat="1" x14ac:dyDescent="0.25">
      <c r="A94" s="579" t="s">
        <v>284</v>
      </c>
      <c r="B94" s="604" t="s">
        <v>300</v>
      </c>
      <c r="C94" s="605" t="s">
        <v>301</v>
      </c>
      <c r="D94" s="587">
        <v>501</v>
      </c>
      <c r="E94" s="647">
        <v>476</v>
      </c>
      <c r="F94" s="647">
        <v>392</v>
      </c>
      <c r="G94" s="647">
        <v>360</v>
      </c>
      <c r="H94" s="647">
        <v>280</v>
      </c>
      <c r="I94" s="648">
        <f t="shared" si="42"/>
        <v>0.75630252100840334</v>
      </c>
      <c r="J94" s="649">
        <f t="shared" si="43"/>
        <v>0.91836734693877553</v>
      </c>
      <c r="K94" s="587">
        <v>976</v>
      </c>
      <c r="L94" s="647">
        <v>853</v>
      </c>
      <c r="M94" s="647">
        <v>776</v>
      </c>
      <c r="N94" s="647">
        <v>628</v>
      </c>
      <c r="O94" s="647">
        <v>441</v>
      </c>
      <c r="P94" s="648">
        <f t="shared" si="44"/>
        <v>0.73622508792497066</v>
      </c>
      <c r="Q94" s="649">
        <f t="shared" si="45"/>
        <v>0.80927835051546393</v>
      </c>
      <c r="R94" s="587">
        <v>1203</v>
      </c>
      <c r="S94" s="647">
        <v>1153</v>
      </c>
      <c r="T94" s="647">
        <v>1088</v>
      </c>
      <c r="U94" s="647">
        <v>493</v>
      </c>
      <c r="V94" s="647">
        <v>436</v>
      </c>
      <c r="W94" s="648">
        <f t="shared" si="40"/>
        <v>0.42758022549869906</v>
      </c>
      <c r="X94" s="649">
        <f t="shared" si="41"/>
        <v>0.453125</v>
      </c>
      <c r="Y94" s="587">
        <v>1037</v>
      </c>
      <c r="Z94" s="647">
        <v>886</v>
      </c>
      <c r="AA94" s="647">
        <v>598</v>
      </c>
      <c r="AB94" s="647">
        <v>447</v>
      </c>
      <c r="AC94" s="647">
        <v>435</v>
      </c>
      <c r="AD94" s="648">
        <f t="shared" si="46"/>
        <v>0.50451467268623029</v>
      </c>
      <c r="AE94" s="649">
        <f t="shared" si="47"/>
        <v>0.74749163879598657</v>
      </c>
      <c r="AF94" s="587">
        <v>1007</v>
      </c>
      <c r="AG94" s="647">
        <v>916</v>
      </c>
      <c r="AH94" s="647">
        <v>667</v>
      </c>
      <c r="AI94" s="647">
        <v>557</v>
      </c>
      <c r="AJ94" s="647">
        <v>542</v>
      </c>
      <c r="AK94" s="648">
        <f t="shared" si="48"/>
        <v>0.60807860262008728</v>
      </c>
      <c r="AL94" s="649">
        <f t="shared" si="49"/>
        <v>0.83508245877061471</v>
      </c>
      <c r="AM94" s="587">
        <v>1152</v>
      </c>
      <c r="AN94" s="647">
        <v>1009</v>
      </c>
      <c r="AO94" s="647">
        <v>658</v>
      </c>
      <c r="AP94" s="647">
        <v>513</v>
      </c>
      <c r="AQ94" s="647">
        <v>488</v>
      </c>
      <c r="AR94" s="648">
        <f t="shared" si="50"/>
        <v>0.50842418235877107</v>
      </c>
      <c r="AS94" s="649">
        <f t="shared" si="51"/>
        <v>0.77963525835866265</v>
      </c>
      <c r="AT94" s="587">
        <v>1255</v>
      </c>
      <c r="AU94" s="647">
        <v>1038</v>
      </c>
      <c r="AV94" s="647">
        <v>991</v>
      </c>
      <c r="AW94" s="647">
        <v>517</v>
      </c>
      <c r="AX94" s="647">
        <v>492</v>
      </c>
      <c r="AY94" s="648">
        <f t="shared" si="52"/>
        <v>0.4980732177263969</v>
      </c>
      <c r="AZ94" s="649">
        <f t="shared" si="53"/>
        <v>0.52169525731584254</v>
      </c>
      <c r="BA94" s="587">
        <v>1213</v>
      </c>
      <c r="BB94" s="647">
        <v>971</v>
      </c>
      <c r="BC94" s="647">
        <v>950</v>
      </c>
      <c r="BD94" s="647">
        <v>420</v>
      </c>
      <c r="BE94" s="647">
        <v>400</v>
      </c>
      <c r="BF94" s="648">
        <f t="shared" si="54"/>
        <v>0.43254376930998972</v>
      </c>
      <c r="BG94" s="649">
        <f t="shared" si="55"/>
        <v>0.44210526315789472</v>
      </c>
    </row>
    <row r="95" spans="1:16133" s="4" customFormat="1" x14ac:dyDescent="0.25">
      <c r="A95" s="588" t="s">
        <v>284</v>
      </c>
      <c r="B95" s="589" t="s">
        <v>302</v>
      </c>
      <c r="C95" s="610" t="s">
        <v>200</v>
      </c>
      <c r="D95" s="591">
        <v>155</v>
      </c>
      <c r="E95" s="592">
        <v>155</v>
      </c>
      <c r="F95" s="592">
        <v>155</v>
      </c>
      <c r="G95" s="592">
        <v>155</v>
      </c>
      <c r="H95" s="592">
        <v>136</v>
      </c>
      <c r="I95" s="593">
        <f t="shared" si="42"/>
        <v>1</v>
      </c>
      <c r="J95" s="594">
        <f t="shared" si="43"/>
        <v>1</v>
      </c>
      <c r="K95" s="591">
        <v>637</v>
      </c>
      <c r="L95" s="592">
        <v>634</v>
      </c>
      <c r="M95" s="592">
        <v>608</v>
      </c>
      <c r="N95" s="592">
        <v>419</v>
      </c>
      <c r="O95" s="592">
        <v>154</v>
      </c>
      <c r="P95" s="593">
        <f t="shared" si="44"/>
        <v>0.66088328075709779</v>
      </c>
      <c r="Q95" s="594">
        <f t="shared" si="45"/>
        <v>0.68914473684210531</v>
      </c>
      <c r="R95" s="591">
        <v>1528</v>
      </c>
      <c r="S95" s="592">
        <v>1348</v>
      </c>
      <c r="T95" s="592">
        <v>1268</v>
      </c>
      <c r="U95" s="592">
        <v>438</v>
      </c>
      <c r="V95" s="592">
        <v>328</v>
      </c>
      <c r="W95" s="593">
        <f t="shared" si="40"/>
        <v>0.32492581602373888</v>
      </c>
      <c r="X95" s="594">
        <f t="shared" si="41"/>
        <v>0.34542586750788645</v>
      </c>
      <c r="Y95" s="591">
        <v>916</v>
      </c>
      <c r="Z95" s="592">
        <v>843</v>
      </c>
      <c r="AA95" s="592">
        <v>753</v>
      </c>
      <c r="AB95" s="592">
        <v>438</v>
      </c>
      <c r="AC95" s="592">
        <v>310</v>
      </c>
      <c r="AD95" s="593">
        <f t="shared" si="46"/>
        <v>0.5195729537366548</v>
      </c>
      <c r="AE95" s="594">
        <f t="shared" si="47"/>
        <v>0.58167330677290841</v>
      </c>
      <c r="AF95" s="591">
        <v>822</v>
      </c>
      <c r="AG95" s="592">
        <v>730</v>
      </c>
      <c r="AH95" s="592">
        <v>655</v>
      </c>
      <c r="AI95" s="592">
        <v>410</v>
      </c>
      <c r="AJ95" s="592">
        <v>298</v>
      </c>
      <c r="AK95" s="593">
        <f t="shared" si="48"/>
        <v>0.56164383561643838</v>
      </c>
      <c r="AL95" s="594">
        <f t="shared" si="49"/>
        <v>0.62595419847328249</v>
      </c>
      <c r="AM95" s="591">
        <v>840</v>
      </c>
      <c r="AN95" s="592">
        <v>752</v>
      </c>
      <c r="AO95" s="592">
        <v>666</v>
      </c>
      <c r="AP95" s="592">
        <v>526</v>
      </c>
      <c r="AQ95" s="592">
        <v>383</v>
      </c>
      <c r="AR95" s="593">
        <f t="shared" si="50"/>
        <v>0.69946808510638303</v>
      </c>
      <c r="AS95" s="594">
        <f t="shared" si="51"/>
        <v>0.78978978978978975</v>
      </c>
      <c r="AT95" s="591">
        <v>791</v>
      </c>
      <c r="AU95" s="592">
        <v>765</v>
      </c>
      <c r="AV95" s="592">
        <v>650</v>
      </c>
      <c r="AW95" s="592">
        <v>532</v>
      </c>
      <c r="AX95" s="592">
        <v>393</v>
      </c>
      <c r="AY95" s="593">
        <f t="shared" si="52"/>
        <v>0.69542483660130716</v>
      </c>
      <c r="AZ95" s="594">
        <f t="shared" si="53"/>
        <v>0.81846153846153846</v>
      </c>
      <c r="BA95" s="591">
        <v>590</v>
      </c>
      <c r="BB95" s="592">
        <v>581</v>
      </c>
      <c r="BC95" s="592">
        <v>483</v>
      </c>
      <c r="BD95" s="592">
        <v>393</v>
      </c>
      <c r="BE95" s="592">
        <v>301</v>
      </c>
      <c r="BF95" s="593">
        <f t="shared" si="54"/>
        <v>0.67641996557659212</v>
      </c>
      <c r="BG95" s="594">
        <f t="shared" si="55"/>
        <v>0.81366459627329191</v>
      </c>
    </row>
    <row r="96" spans="1:16133" s="4" customFormat="1" x14ac:dyDescent="0.25">
      <c r="A96" s="611" t="s">
        <v>303</v>
      </c>
      <c r="B96" s="565" t="s">
        <v>304</v>
      </c>
      <c r="C96" s="644"/>
      <c r="D96" s="636">
        <v>2219</v>
      </c>
      <c r="E96" s="637">
        <v>1925</v>
      </c>
      <c r="F96" s="637">
        <v>1919</v>
      </c>
      <c r="G96" s="637">
        <v>1714</v>
      </c>
      <c r="H96" s="638">
        <v>905</v>
      </c>
      <c r="I96" s="639">
        <f t="shared" si="42"/>
        <v>0.8903896103896104</v>
      </c>
      <c r="J96" s="640">
        <f t="shared" si="43"/>
        <v>0.89317352787910365</v>
      </c>
      <c r="K96" s="636">
        <v>2258</v>
      </c>
      <c r="L96" s="637">
        <v>1967</v>
      </c>
      <c r="M96" s="637">
        <v>1967</v>
      </c>
      <c r="N96" s="637">
        <v>1753</v>
      </c>
      <c r="O96" s="638">
        <v>1036</v>
      </c>
      <c r="P96" s="639">
        <f t="shared" si="44"/>
        <v>0.89120488052872393</v>
      </c>
      <c r="Q96" s="640">
        <f t="shared" si="45"/>
        <v>0.89120488052872393</v>
      </c>
      <c r="R96" s="636">
        <v>2624</v>
      </c>
      <c r="S96" s="637">
        <v>2207</v>
      </c>
      <c r="T96" s="637">
        <v>2207</v>
      </c>
      <c r="U96" s="637">
        <v>1533</v>
      </c>
      <c r="V96" s="638">
        <v>1161</v>
      </c>
      <c r="W96" s="639">
        <f t="shared" si="40"/>
        <v>0.69460806524694152</v>
      </c>
      <c r="X96" s="640">
        <f t="shared" si="41"/>
        <v>0.69460806524694152</v>
      </c>
      <c r="Y96" s="636">
        <v>3011</v>
      </c>
      <c r="Z96" s="637">
        <v>2236</v>
      </c>
      <c r="AA96" s="637">
        <v>2236</v>
      </c>
      <c r="AB96" s="637">
        <v>1779</v>
      </c>
      <c r="AC96" s="638">
        <v>1191</v>
      </c>
      <c r="AD96" s="639">
        <f t="shared" si="46"/>
        <v>0.79561717352415029</v>
      </c>
      <c r="AE96" s="640">
        <f t="shared" si="47"/>
        <v>0.79561717352415029</v>
      </c>
      <c r="AF96" s="636">
        <v>3057</v>
      </c>
      <c r="AG96" s="637">
        <v>2301</v>
      </c>
      <c r="AH96" s="637">
        <v>2301</v>
      </c>
      <c r="AI96" s="637">
        <v>1924</v>
      </c>
      <c r="AJ96" s="638">
        <v>1284</v>
      </c>
      <c r="AK96" s="639">
        <f t="shared" si="48"/>
        <v>0.83615819209039544</v>
      </c>
      <c r="AL96" s="640">
        <f t="shared" si="49"/>
        <v>0.83615819209039544</v>
      </c>
      <c r="AM96" s="636">
        <v>2811</v>
      </c>
      <c r="AN96" s="637">
        <v>2060</v>
      </c>
      <c r="AO96" s="637">
        <v>2060</v>
      </c>
      <c r="AP96" s="637">
        <v>1531</v>
      </c>
      <c r="AQ96" s="638">
        <v>975</v>
      </c>
      <c r="AR96" s="639">
        <f t="shared" si="50"/>
        <v>0.74320388349514566</v>
      </c>
      <c r="AS96" s="640">
        <f t="shared" si="51"/>
        <v>0.74320388349514566</v>
      </c>
      <c r="AT96" s="636">
        <v>2800</v>
      </c>
      <c r="AU96" s="637">
        <v>2023</v>
      </c>
      <c r="AV96" s="637">
        <v>2020</v>
      </c>
      <c r="AW96" s="637">
        <v>1435</v>
      </c>
      <c r="AX96" s="638">
        <v>884</v>
      </c>
      <c r="AY96" s="639">
        <f t="shared" si="52"/>
        <v>0.70934256055363321</v>
      </c>
      <c r="AZ96" s="640">
        <f t="shared" si="53"/>
        <v>0.71039603960396036</v>
      </c>
      <c r="BA96" s="636">
        <v>2696</v>
      </c>
      <c r="BB96" s="637">
        <v>1916</v>
      </c>
      <c r="BC96" s="637">
        <v>1916</v>
      </c>
      <c r="BD96" s="637">
        <v>1435</v>
      </c>
      <c r="BE96" s="638">
        <v>897</v>
      </c>
      <c r="BF96" s="639">
        <f t="shared" si="54"/>
        <v>0.7489561586638831</v>
      </c>
      <c r="BG96" s="640">
        <f t="shared" si="55"/>
        <v>0.7489561586638831</v>
      </c>
    </row>
    <row r="97" spans="1:59" s="4" customFormat="1" x14ac:dyDescent="0.25">
      <c r="A97" s="632" t="s">
        <v>303</v>
      </c>
      <c r="B97" s="633" t="s">
        <v>305</v>
      </c>
      <c r="C97" s="634" t="s">
        <v>306</v>
      </c>
      <c r="D97" s="575">
        <v>885</v>
      </c>
      <c r="E97" s="576">
        <v>876</v>
      </c>
      <c r="F97" s="576">
        <v>874</v>
      </c>
      <c r="G97" s="576">
        <v>769</v>
      </c>
      <c r="H97" s="576">
        <v>336</v>
      </c>
      <c r="I97" s="577">
        <f t="shared" si="42"/>
        <v>0.87785388127853881</v>
      </c>
      <c r="J97" s="578">
        <f t="shared" si="43"/>
        <v>0.87986270022883295</v>
      </c>
      <c r="K97" s="575">
        <v>852</v>
      </c>
      <c r="L97" s="576">
        <v>844</v>
      </c>
      <c r="M97" s="576">
        <v>844</v>
      </c>
      <c r="N97" s="576">
        <v>721</v>
      </c>
      <c r="O97" s="576">
        <v>362</v>
      </c>
      <c r="P97" s="577">
        <f t="shared" si="44"/>
        <v>0.85426540284360186</v>
      </c>
      <c r="Q97" s="578">
        <f t="shared" si="45"/>
        <v>0.85426540284360186</v>
      </c>
      <c r="R97" s="575">
        <v>867</v>
      </c>
      <c r="S97" s="576">
        <v>860</v>
      </c>
      <c r="T97" s="576">
        <v>860</v>
      </c>
      <c r="U97" s="576">
        <v>557</v>
      </c>
      <c r="V97" s="576">
        <v>363</v>
      </c>
      <c r="W97" s="577">
        <f t="shared" si="40"/>
        <v>0.64767441860465114</v>
      </c>
      <c r="X97" s="578">
        <f t="shared" si="41"/>
        <v>0.64767441860465114</v>
      </c>
      <c r="Y97" s="575">
        <v>963</v>
      </c>
      <c r="Z97" s="576">
        <v>862</v>
      </c>
      <c r="AA97" s="576">
        <v>862</v>
      </c>
      <c r="AB97" s="576">
        <v>687</v>
      </c>
      <c r="AC97" s="576">
        <v>395</v>
      </c>
      <c r="AD97" s="577">
        <f t="shared" si="46"/>
        <v>0.79698375870069604</v>
      </c>
      <c r="AE97" s="578">
        <f t="shared" si="47"/>
        <v>0.79698375870069604</v>
      </c>
      <c r="AF97" s="575">
        <v>1043</v>
      </c>
      <c r="AG97" s="576">
        <v>932</v>
      </c>
      <c r="AH97" s="576">
        <v>932</v>
      </c>
      <c r="AI97" s="576">
        <v>741</v>
      </c>
      <c r="AJ97" s="576">
        <v>406</v>
      </c>
      <c r="AK97" s="577">
        <f t="shared" si="48"/>
        <v>0.79506437768240346</v>
      </c>
      <c r="AL97" s="578">
        <f t="shared" si="49"/>
        <v>0.79506437768240346</v>
      </c>
      <c r="AM97" s="575">
        <v>925</v>
      </c>
      <c r="AN97" s="576">
        <v>818</v>
      </c>
      <c r="AO97" s="576">
        <v>818</v>
      </c>
      <c r="AP97" s="576">
        <v>583</v>
      </c>
      <c r="AQ97" s="576">
        <v>322</v>
      </c>
      <c r="AR97" s="577">
        <f t="shared" si="50"/>
        <v>0.71271393643031788</v>
      </c>
      <c r="AS97" s="578">
        <f t="shared" si="51"/>
        <v>0.71271393643031788</v>
      </c>
      <c r="AT97" s="575">
        <v>926</v>
      </c>
      <c r="AU97" s="576">
        <v>809</v>
      </c>
      <c r="AV97" s="576">
        <v>809</v>
      </c>
      <c r="AW97" s="576">
        <v>557</v>
      </c>
      <c r="AX97" s="576">
        <v>291</v>
      </c>
      <c r="AY97" s="577">
        <f t="shared" si="52"/>
        <v>0.68850432632880099</v>
      </c>
      <c r="AZ97" s="578">
        <f t="shared" si="53"/>
        <v>0.68850432632880099</v>
      </c>
      <c r="BA97" s="575">
        <v>765</v>
      </c>
      <c r="BB97" s="576">
        <v>677</v>
      </c>
      <c r="BC97" s="576">
        <v>677</v>
      </c>
      <c r="BD97" s="576">
        <v>497</v>
      </c>
      <c r="BE97" s="576">
        <v>272</v>
      </c>
      <c r="BF97" s="577">
        <f t="shared" si="54"/>
        <v>0.73412112259970463</v>
      </c>
      <c r="BG97" s="578">
        <f t="shared" si="55"/>
        <v>0.73412112259970463</v>
      </c>
    </row>
    <row r="98" spans="1:59" s="4" customFormat="1" x14ac:dyDescent="0.25">
      <c r="A98" s="579" t="s">
        <v>303</v>
      </c>
      <c r="B98" s="580" t="s">
        <v>307</v>
      </c>
      <c r="C98" s="581" t="s">
        <v>308</v>
      </c>
      <c r="D98" s="582">
        <v>279</v>
      </c>
      <c r="E98" s="583">
        <v>277</v>
      </c>
      <c r="F98" s="583">
        <v>276</v>
      </c>
      <c r="G98" s="583">
        <v>247</v>
      </c>
      <c r="H98" s="583">
        <v>118</v>
      </c>
      <c r="I98" s="584">
        <f t="shared" si="42"/>
        <v>0.89169675090252709</v>
      </c>
      <c r="J98" s="585">
        <f t="shared" si="43"/>
        <v>0.89492753623188404</v>
      </c>
      <c r="K98" s="582">
        <v>307</v>
      </c>
      <c r="L98" s="583">
        <v>307</v>
      </c>
      <c r="M98" s="583">
        <v>307</v>
      </c>
      <c r="N98" s="583">
        <v>283</v>
      </c>
      <c r="O98" s="583">
        <v>162</v>
      </c>
      <c r="P98" s="584">
        <f t="shared" si="44"/>
        <v>0.92182410423452765</v>
      </c>
      <c r="Q98" s="585">
        <f t="shared" si="45"/>
        <v>0.92182410423452765</v>
      </c>
      <c r="R98" s="582">
        <v>274</v>
      </c>
      <c r="S98" s="583">
        <v>273</v>
      </c>
      <c r="T98" s="583">
        <v>273</v>
      </c>
      <c r="U98" s="583">
        <v>220</v>
      </c>
      <c r="V98" s="583">
        <v>138</v>
      </c>
      <c r="W98" s="584">
        <f t="shared" si="40"/>
        <v>0.80586080586080588</v>
      </c>
      <c r="X98" s="585">
        <f t="shared" si="41"/>
        <v>0.80586080586080588</v>
      </c>
      <c r="Y98" s="582">
        <v>247</v>
      </c>
      <c r="Z98" s="583">
        <v>224</v>
      </c>
      <c r="AA98" s="583">
        <v>224</v>
      </c>
      <c r="AB98" s="583">
        <v>184</v>
      </c>
      <c r="AC98" s="583">
        <v>113</v>
      </c>
      <c r="AD98" s="584">
        <f t="shared" si="46"/>
        <v>0.8214285714285714</v>
      </c>
      <c r="AE98" s="585">
        <f t="shared" si="47"/>
        <v>0.8214285714285714</v>
      </c>
      <c r="AF98" s="582">
        <v>290</v>
      </c>
      <c r="AG98" s="583">
        <v>266</v>
      </c>
      <c r="AH98" s="583">
        <v>266</v>
      </c>
      <c r="AI98" s="583">
        <v>231</v>
      </c>
      <c r="AJ98" s="583">
        <v>152</v>
      </c>
      <c r="AK98" s="584">
        <f t="shared" si="48"/>
        <v>0.86842105263157898</v>
      </c>
      <c r="AL98" s="585">
        <f t="shared" si="49"/>
        <v>0.86842105263157898</v>
      </c>
      <c r="AM98" s="582">
        <v>351</v>
      </c>
      <c r="AN98" s="583">
        <v>288</v>
      </c>
      <c r="AO98" s="583">
        <v>288</v>
      </c>
      <c r="AP98" s="583">
        <v>225</v>
      </c>
      <c r="AQ98" s="583">
        <v>156</v>
      </c>
      <c r="AR98" s="584">
        <f t="shared" si="50"/>
        <v>0.78125</v>
      </c>
      <c r="AS98" s="585">
        <f t="shared" si="51"/>
        <v>0.78125</v>
      </c>
      <c r="AT98" s="582">
        <v>226</v>
      </c>
      <c r="AU98" s="583">
        <v>199</v>
      </c>
      <c r="AV98" s="583">
        <v>198</v>
      </c>
      <c r="AW98" s="583">
        <v>159</v>
      </c>
      <c r="AX98" s="583">
        <v>106</v>
      </c>
      <c r="AY98" s="584">
        <f t="shared" si="52"/>
        <v>0.79899497487437188</v>
      </c>
      <c r="AZ98" s="585">
        <f t="shared" si="53"/>
        <v>0.80303030303030298</v>
      </c>
      <c r="BA98" s="582">
        <v>151</v>
      </c>
      <c r="BB98" s="583">
        <v>140</v>
      </c>
      <c r="BC98" s="583">
        <v>140</v>
      </c>
      <c r="BD98" s="583">
        <v>105</v>
      </c>
      <c r="BE98" s="583">
        <v>65</v>
      </c>
      <c r="BF98" s="584">
        <f t="shared" si="54"/>
        <v>0.75</v>
      </c>
      <c r="BG98" s="585">
        <f t="shared" si="55"/>
        <v>0.75</v>
      </c>
    </row>
    <row r="99" spans="1:59" s="4" customFormat="1" x14ac:dyDescent="0.25">
      <c r="A99" s="579" t="s">
        <v>303</v>
      </c>
      <c r="B99" s="580" t="s">
        <v>309</v>
      </c>
      <c r="C99" s="581" t="s">
        <v>310</v>
      </c>
      <c r="D99" s="582">
        <v>769</v>
      </c>
      <c r="E99" s="583">
        <v>766</v>
      </c>
      <c r="F99" s="583">
        <v>764</v>
      </c>
      <c r="G99" s="583">
        <v>688</v>
      </c>
      <c r="H99" s="583">
        <v>298</v>
      </c>
      <c r="I99" s="584">
        <f t="shared" si="42"/>
        <v>0.89817232375979117</v>
      </c>
      <c r="J99" s="585">
        <f t="shared" si="43"/>
        <v>0.90052356020942403</v>
      </c>
      <c r="K99" s="582">
        <v>811</v>
      </c>
      <c r="L99" s="583">
        <v>811</v>
      </c>
      <c r="M99" s="583">
        <v>811</v>
      </c>
      <c r="N99" s="583">
        <v>732</v>
      </c>
      <c r="O99" s="583">
        <v>343</v>
      </c>
      <c r="P99" s="584">
        <f t="shared" si="44"/>
        <v>0.90258939580764486</v>
      </c>
      <c r="Q99" s="585">
        <f t="shared" si="45"/>
        <v>0.90258939580764486</v>
      </c>
      <c r="R99" s="582">
        <v>1087</v>
      </c>
      <c r="S99" s="583">
        <v>1066</v>
      </c>
      <c r="T99" s="583">
        <v>1066</v>
      </c>
      <c r="U99" s="583">
        <v>691</v>
      </c>
      <c r="V99" s="583">
        <v>474</v>
      </c>
      <c r="W99" s="584">
        <f t="shared" si="40"/>
        <v>0.64821763602251403</v>
      </c>
      <c r="X99" s="585">
        <f t="shared" si="41"/>
        <v>0.64821763602251403</v>
      </c>
      <c r="Y99" s="582">
        <v>1422</v>
      </c>
      <c r="Z99" s="583">
        <v>1251</v>
      </c>
      <c r="AA99" s="583">
        <v>1251</v>
      </c>
      <c r="AB99" s="583">
        <v>920</v>
      </c>
      <c r="AC99" s="583">
        <v>545</v>
      </c>
      <c r="AD99" s="584">
        <f t="shared" si="46"/>
        <v>0.73541167066346924</v>
      </c>
      <c r="AE99" s="585">
        <f t="shared" si="47"/>
        <v>0.73541167066346924</v>
      </c>
      <c r="AF99" s="582">
        <v>1324</v>
      </c>
      <c r="AG99" s="583">
        <v>1192</v>
      </c>
      <c r="AH99" s="583">
        <v>1192</v>
      </c>
      <c r="AI99" s="583">
        <v>943</v>
      </c>
      <c r="AJ99" s="583">
        <v>530</v>
      </c>
      <c r="AK99" s="584">
        <f t="shared" si="48"/>
        <v>0.79110738255033553</v>
      </c>
      <c r="AL99" s="585">
        <f t="shared" si="49"/>
        <v>0.79110738255033553</v>
      </c>
      <c r="AM99" s="582">
        <v>1175</v>
      </c>
      <c r="AN99" s="583">
        <v>977</v>
      </c>
      <c r="AO99" s="583">
        <v>977</v>
      </c>
      <c r="AP99" s="583">
        <v>663</v>
      </c>
      <c r="AQ99" s="583">
        <v>357</v>
      </c>
      <c r="AR99" s="584">
        <f t="shared" si="50"/>
        <v>0.67860798362333674</v>
      </c>
      <c r="AS99" s="585">
        <f t="shared" si="51"/>
        <v>0.67860798362333674</v>
      </c>
      <c r="AT99" s="582">
        <v>1295</v>
      </c>
      <c r="AU99" s="583">
        <v>1069</v>
      </c>
      <c r="AV99" s="583">
        <v>1069</v>
      </c>
      <c r="AW99" s="583">
        <v>648</v>
      </c>
      <c r="AX99" s="583">
        <v>332</v>
      </c>
      <c r="AY99" s="584">
        <f t="shared" si="52"/>
        <v>0.60617399438727781</v>
      </c>
      <c r="AZ99" s="585">
        <f t="shared" si="53"/>
        <v>0.60617399438727781</v>
      </c>
      <c r="BA99" s="582">
        <v>1384</v>
      </c>
      <c r="BB99" s="583">
        <v>1149</v>
      </c>
      <c r="BC99" s="583">
        <v>1149</v>
      </c>
      <c r="BD99" s="583">
        <v>768</v>
      </c>
      <c r="BE99" s="583">
        <v>387</v>
      </c>
      <c r="BF99" s="584">
        <f t="shared" si="54"/>
        <v>0.66840731070496084</v>
      </c>
      <c r="BG99" s="585">
        <f t="shared" si="55"/>
        <v>0.66840731070496084</v>
      </c>
    </row>
    <row r="100" spans="1:59" s="4" customFormat="1" x14ac:dyDescent="0.25">
      <c r="A100" s="579" t="s">
        <v>303</v>
      </c>
      <c r="B100" s="580" t="s">
        <v>311</v>
      </c>
      <c r="C100" s="581" t="s">
        <v>312</v>
      </c>
      <c r="D100" s="582">
        <v>249</v>
      </c>
      <c r="E100" s="583">
        <v>248</v>
      </c>
      <c r="F100" s="583">
        <v>246</v>
      </c>
      <c r="G100" s="583">
        <v>200</v>
      </c>
      <c r="H100" s="583">
        <v>120</v>
      </c>
      <c r="I100" s="584">
        <f t="shared" si="42"/>
        <v>0.80645161290322576</v>
      </c>
      <c r="J100" s="585">
        <f t="shared" si="43"/>
        <v>0.81300813008130079</v>
      </c>
      <c r="K100" s="582">
        <v>227</v>
      </c>
      <c r="L100" s="583">
        <v>225</v>
      </c>
      <c r="M100" s="583">
        <v>225</v>
      </c>
      <c r="N100" s="583">
        <v>190</v>
      </c>
      <c r="O100" s="583">
        <v>113</v>
      </c>
      <c r="P100" s="584">
        <f t="shared" si="44"/>
        <v>0.84444444444444444</v>
      </c>
      <c r="Q100" s="585">
        <f t="shared" si="45"/>
        <v>0.84444444444444444</v>
      </c>
      <c r="R100" s="582">
        <v>349</v>
      </c>
      <c r="S100" s="583">
        <v>341</v>
      </c>
      <c r="T100" s="583">
        <v>341</v>
      </c>
      <c r="U100" s="583">
        <v>211</v>
      </c>
      <c r="V100" s="583">
        <v>149</v>
      </c>
      <c r="W100" s="584">
        <f t="shared" si="40"/>
        <v>0.61876832844574781</v>
      </c>
      <c r="X100" s="585">
        <f t="shared" si="41"/>
        <v>0.61876832844574781</v>
      </c>
      <c r="Y100" s="582">
        <v>379</v>
      </c>
      <c r="Z100" s="583">
        <v>355</v>
      </c>
      <c r="AA100" s="583">
        <v>355</v>
      </c>
      <c r="AB100" s="583">
        <v>250</v>
      </c>
      <c r="AC100" s="583">
        <v>142</v>
      </c>
      <c r="AD100" s="584">
        <f t="shared" si="46"/>
        <v>0.70422535211267601</v>
      </c>
      <c r="AE100" s="585">
        <f t="shared" si="47"/>
        <v>0.70422535211267601</v>
      </c>
      <c r="AF100" s="582">
        <v>347</v>
      </c>
      <c r="AG100" s="583">
        <v>316</v>
      </c>
      <c r="AH100" s="583">
        <v>316</v>
      </c>
      <c r="AI100" s="583">
        <v>244</v>
      </c>
      <c r="AJ100" s="583">
        <v>148</v>
      </c>
      <c r="AK100" s="584">
        <f t="shared" si="48"/>
        <v>0.77215189873417722</v>
      </c>
      <c r="AL100" s="585">
        <f t="shared" si="49"/>
        <v>0.77215189873417722</v>
      </c>
      <c r="AM100" s="582">
        <v>317</v>
      </c>
      <c r="AN100" s="583">
        <v>297</v>
      </c>
      <c r="AO100" s="583">
        <v>297</v>
      </c>
      <c r="AP100" s="583">
        <v>185</v>
      </c>
      <c r="AQ100" s="583">
        <v>104</v>
      </c>
      <c r="AR100" s="584">
        <f t="shared" si="50"/>
        <v>0.62289562289562295</v>
      </c>
      <c r="AS100" s="585">
        <f t="shared" si="51"/>
        <v>0.62289562289562295</v>
      </c>
      <c r="AT100" s="582">
        <v>306</v>
      </c>
      <c r="AU100" s="583">
        <v>282</v>
      </c>
      <c r="AV100" s="583">
        <v>280</v>
      </c>
      <c r="AW100" s="583">
        <v>184</v>
      </c>
      <c r="AX100" s="583">
        <v>114</v>
      </c>
      <c r="AY100" s="584">
        <f t="shared" si="52"/>
        <v>0.65248226950354615</v>
      </c>
      <c r="AZ100" s="585">
        <f t="shared" si="53"/>
        <v>0.65714285714285714</v>
      </c>
      <c r="BA100" s="582">
        <v>341</v>
      </c>
      <c r="BB100" s="583">
        <v>287</v>
      </c>
      <c r="BC100" s="583">
        <v>287</v>
      </c>
      <c r="BD100" s="583">
        <v>222</v>
      </c>
      <c r="BE100" s="583">
        <v>134</v>
      </c>
      <c r="BF100" s="584">
        <f t="shared" si="54"/>
        <v>0.77351916376306618</v>
      </c>
      <c r="BG100" s="585">
        <f t="shared" si="55"/>
        <v>0.77351916376306618</v>
      </c>
    </row>
    <row r="101" spans="1:59" s="4" customFormat="1" x14ac:dyDescent="0.25">
      <c r="A101" s="588" t="s">
        <v>303</v>
      </c>
      <c r="B101" s="589" t="s">
        <v>313</v>
      </c>
      <c r="C101" s="610" t="s">
        <v>200</v>
      </c>
      <c r="D101" s="591">
        <v>37</v>
      </c>
      <c r="E101" s="592">
        <v>37</v>
      </c>
      <c r="F101" s="592">
        <v>37</v>
      </c>
      <c r="G101" s="592">
        <v>37</v>
      </c>
      <c r="H101" s="592">
        <v>36</v>
      </c>
      <c r="I101" s="593">
        <f t="shared" si="42"/>
        <v>1</v>
      </c>
      <c r="J101" s="594">
        <f t="shared" si="43"/>
        <v>1</v>
      </c>
      <c r="K101" s="591">
        <v>61</v>
      </c>
      <c r="L101" s="592">
        <v>61</v>
      </c>
      <c r="M101" s="592">
        <v>61</v>
      </c>
      <c r="N101" s="592">
        <v>61</v>
      </c>
      <c r="O101" s="592">
        <v>61</v>
      </c>
      <c r="P101" s="593">
        <f t="shared" si="44"/>
        <v>1</v>
      </c>
      <c r="Q101" s="594">
        <f t="shared" si="45"/>
        <v>1</v>
      </c>
      <c r="R101" s="591">
        <v>47</v>
      </c>
      <c r="S101" s="592">
        <v>47</v>
      </c>
      <c r="T101" s="592">
        <v>47</v>
      </c>
      <c r="U101" s="592">
        <v>47</v>
      </c>
      <c r="V101" s="592">
        <v>46</v>
      </c>
      <c r="W101" s="593">
        <f t="shared" si="40"/>
        <v>1</v>
      </c>
      <c r="X101" s="594">
        <f t="shared" si="41"/>
        <v>1</v>
      </c>
      <c r="Y101" s="591">
        <v>0</v>
      </c>
      <c r="Z101" s="592">
        <v>0</v>
      </c>
      <c r="AA101" s="592">
        <v>0</v>
      </c>
      <c r="AB101" s="592">
        <v>0</v>
      </c>
      <c r="AC101" s="592">
        <v>0</v>
      </c>
      <c r="AD101" s="593" t="s">
        <v>67</v>
      </c>
      <c r="AE101" s="594" t="s">
        <v>67</v>
      </c>
      <c r="AF101" s="591">
        <v>53</v>
      </c>
      <c r="AG101" s="592">
        <v>53</v>
      </c>
      <c r="AH101" s="592">
        <v>53</v>
      </c>
      <c r="AI101" s="592">
        <v>53</v>
      </c>
      <c r="AJ101" s="592">
        <v>52</v>
      </c>
      <c r="AK101" s="593" t="s">
        <v>67</v>
      </c>
      <c r="AL101" s="594" t="s">
        <v>67</v>
      </c>
      <c r="AM101" s="591">
        <v>43</v>
      </c>
      <c r="AN101" s="592">
        <v>43</v>
      </c>
      <c r="AO101" s="592">
        <v>43</v>
      </c>
      <c r="AP101" s="592">
        <v>43</v>
      </c>
      <c r="AQ101" s="592">
        <v>40</v>
      </c>
      <c r="AR101" s="593" t="s">
        <v>67</v>
      </c>
      <c r="AS101" s="594" t="s">
        <v>67</v>
      </c>
      <c r="AT101" s="591">
        <v>47</v>
      </c>
      <c r="AU101" s="592">
        <v>47</v>
      </c>
      <c r="AV101" s="592">
        <v>47</v>
      </c>
      <c r="AW101" s="592">
        <v>47</v>
      </c>
      <c r="AX101" s="592">
        <v>44</v>
      </c>
      <c r="AY101" s="593">
        <f t="shared" ref="AY101" si="56">AW101/AU101</f>
        <v>1</v>
      </c>
      <c r="AZ101" s="594">
        <f t="shared" ref="AZ101" si="57">AW101/AV101</f>
        <v>1</v>
      </c>
      <c r="BA101" s="591">
        <v>55</v>
      </c>
      <c r="BB101" s="592">
        <v>55</v>
      </c>
      <c r="BC101" s="592">
        <v>55</v>
      </c>
      <c r="BD101" s="592">
        <v>45</v>
      </c>
      <c r="BE101" s="592">
        <v>42</v>
      </c>
      <c r="BF101" s="593">
        <f t="shared" ref="BF101" si="58">BD101/BB101</f>
        <v>0.81818181818181823</v>
      </c>
      <c r="BG101" s="594">
        <f t="shared" ref="BG101" si="59">BD101/BC101</f>
        <v>0.81818181818181823</v>
      </c>
    </row>
    <row r="102" spans="1:59" s="4" customFormat="1" x14ac:dyDescent="0.25">
      <c r="A102" s="611" t="s">
        <v>314</v>
      </c>
      <c r="B102" s="565" t="s">
        <v>315</v>
      </c>
      <c r="C102" s="644"/>
      <c r="D102" s="636">
        <v>21227</v>
      </c>
      <c r="E102" s="637">
        <v>13473</v>
      </c>
      <c r="F102" s="637">
        <v>11387</v>
      </c>
      <c r="G102" s="637">
        <v>7098</v>
      </c>
      <c r="H102" s="638">
        <v>5489</v>
      </c>
      <c r="I102" s="639">
        <f t="shared" si="42"/>
        <v>0.52683144065909593</v>
      </c>
      <c r="J102" s="640">
        <f t="shared" si="43"/>
        <v>0.62334240800913321</v>
      </c>
      <c r="K102" s="636">
        <v>19251</v>
      </c>
      <c r="L102" s="637">
        <v>12172</v>
      </c>
      <c r="M102" s="637">
        <v>10496</v>
      </c>
      <c r="N102" s="637">
        <v>6186</v>
      </c>
      <c r="O102" s="638">
        <v>4859</v>
      </c>
      <c r="P102" s="639">
        <f t="shared" si="44"/>
        <v>0.50821557673348672</v>
      </c>
      <c r="Q102" s="640">
        <f t="shared" si="45"/>
        <v>0.58936737804878048</v>
      </c>
      <c r="R102" s="636">
        <v>17994</v>
      </c>
      <c r="S102" s="637">
        <v>11575</v>
      </c>
      <c r="T102" s="637">
        <v>10085</v>
      </c>
      <c r="U102" s="637">
        <v>6035</v>
      </c>
      <c r="V102" s="638">
        <v>5213</v>
      </c>
      <c r="W102" s="639">
        <f t="shared" si="40"/>
        <v>0.52138228941684661</v>
      </c>
      <c r="X102" s="640">
        <f t="shared" si="41"/>
        <v>0.59841348537431827</v>
      </c>
      <c r="Y102" s="636">
        <v>15111</v>
      </c>
      <c r="Z102" s="637">
        <v>9652</v>
      </c>
      <c r="AA102" s="637">
        <v>8327</v>
      </c>
      <c r="AB102" s="637">
        <v>5753</v>
      </c>
      <c r="AC102" s="638">
        <v>4803</v>
      </c>
      <c r="AD102" s="639">
        <f t="shared" si="46"/>
        <v>0.59604227103191043</v>
      </c>
      <c r="AE102" s="640">
        <f t="shared" si="47"/>
        <v>0.69088507265521792</v>
      </c>
      <c r="AF102" s="636">
        <v>14853</v>
      </c>
      <c r="AG102" s="637">
        <v>9449</v>
      </c>
      <c r="AH102" s="637">
        <v>8111</v>
      </c>
      <c r="AI102" s="637">
        <v>4945</v>
      </c>
      <c r="AJ102" s="638">
        <v>4321</v>
      </c>
      <c r="AK102" s="639">
        <f t="shared" ref="AK102:AK107" si="60">AI102/AG102</f>
        <v>0.52333580273044766</v>
      </c>
      <c r="AL102" s="640">
        <f t="shared" ref="AL102:AL107" si="61">AI102/AH102</f>
        <v>0.60966588583405257</v>
      </c>
      <c r="AM102" s="636">
        <v>13137</v>
      </c>
      <c r="AN102" s="637">
        <v>8886</v>
      </c>
      <c r="AO102" s="637">
        <v>7601</v>
      </c>
      <c r="AP102" s="637">
        <v>4724</v>
      </c>
      <c r="AQ102" s="638">
        <v>3854</v>
      </c>
      <c r="AR102" s="639">
        <f t="shared" ref="AR102:AR111" si="62">AP102/AN102</f>
        <v>0.53162277740265584</v>
      </c>
      <c r="AS102" s="640">
        <f t="shared" ref="AS102:AS111" si="63">AP102/AO102</f>
        <v>0.62149717142481253</v>
      </c>
      <c r="AT102" s="636">
        <v>11959</v>
      </c>
      <c r="AU102" s="637">
        <v>8009</v>
      </c>
      <c r="AV102" s="637">
        <v>7023</v>
      </c>
      <c r="AW102" s="637">
        <v>4422</v>
      </c>
      <c r="AX102" s="638">
        <v>3565</v>
      </c>
      <c r="AY102" s="639">
        <f t="shared" ref="AY102:AY111" si="64">AW102/AU102</f>
        <v>0.55212885503808218</v>
      </c>
      <c r="AZ102" s="640">
        <f t="shared" ref="AZ102:AZ111" si="65">AW102/AV102</f>
        <v>0.6296454506621102</v>
      </c>
      <c r="BA102" s="636">
        <v>11091</v>
      </c>
      <c r="BB102" s="637">
        <v>7665</v>
      </c>
      <c r="BC102" s="637">
        <v>6530</v>
      </c>
      <c r="BD102" s="637">
        <v>4011</v>
      </c>
      <c r="BE102" s="638">
        <v>3326</v>
      </c>
      <c r="BF102" s="639">
        <f t="shared" ref="BF102:BF111" si="66">BD102/BB102</f>
        <v>0.52328767123287667</v>
      </c>
      <c r="BG102" s="640">
        <f t="shared" ref="BG102:BG111" si="67">BD102/BC102</f>
        <v>0.6142419601837672</v>
      </c>
    </row>
    <row r="103" spans="1:59" s="4" customFormat="1" x14ac:dyDescent="0.25">
      <c r="A103" s="632" t="s">
        <v>314</v>
      </c>
      <c r="B103" s="633" t="s">
        <v>316</v>
      </c>
      <c r="C103" s="634" t="s">
        <v>289</v>
      </c>
      <c r="D103" s="575">
        <v>1099</v>
      </c>
      <c r="E103" s="576">
        <v>1068</v>
      </c>
      <c r="F103" s="576">
        <v>888</v>
      </c>
      <c r="G103" s="576">
        <v>851</v>
      </c>
      <c r="H103" s="576">
        <v>690</v>
      </c>
      <c r="I103" s="577">
        <f t="shared" si="42"/>
        <v>0.79681647940074907</v>
      </c>
      <c r="J103" s="578">
        <f t="shared" si="43"/>
        <v>0.95833333333333337</v>
      </c>
      <c r="K103" s="575">
        <v>929</v>
      </c>
      <c r="L103" s="576">
        <v>889</v>
      </c>
      <c r="M103" s="576">
        <v>743</v>
      </c>
      <c r="N103" s="576">
        <v>704</v>
      </c>
      <c r="O103" s="576">
        <v>590</v>
      </c>
      <c r="P103" s="577">
        <f t="shared" si="44"/>
        <v>0.79190101237345334</v>
      </c>
      <c r="Q103" s="578">
        <f t="shared" si="45"/>
        <v>0.94751009421265142</v>
      </c>
      <c r="R103" s="575">
        <v>1010</v>
      </c>
      <c r="S103" s="576">
        <v>977</v>
      </c>
      <c r="T103" s="576">
        <v>786</v>
      </c>
      <c r="U103" s="576">
        <v>751</v>
      </c>
      <c r="V103" s="576">
        <v>649</v>
      </c>
      <c r="W103" s="577">
        <f t="shared" si="40"/>
        <v>0.76867963152507679</v>
      </c>
      <c r="X103" s="578">
        <f t="shared" si="41"/>
        <v>0.95547073791348602</v>
      </c>
      <c r="Y103" s="575">
        <v>1031</v>
      </c>
      <c r="Z103" s="576">
        <v>1001</v>
      </c>
      <c r="AA103" s="576">
        <v>823</v>
      </c>
      <c r="AB103" s="576">
        <v>745</v>
      </c>
      <c r="AC103" s="576">
        <v>645</v>
      </c>
      <c r="AD103" s="577">
        <f t="shared" si="46"/>
        <v>0.74425574425574426</v>
      </c>
      <c r="AE103" s="578">
        <f t="shared" si="47"/>
        <v>0.90522478736330503</v>
      </c>
      <c r="AF103" s="575">
        <v>899</v>
      </c>
      <c r="AG103" s="576">
        <v>890</v>
      </c>
      <c r="AH103" s="576">
        <v>685</v>
      </c>
      <c r="AI103" s="576">
        <v>649</v>
      </c>
      <c r="AJ103" s="576">
        <v>571</v>
      </c>
      <c r="AK103" s="577">
        <f t="shared" si="60"/>
        <v>0.72921348314606738</v>
      </c>
      <c r="AL103" s="578">
        <f t="shared" si="61"/>
        <v>0.94744525547445257</v>
      </c>
      <c r="AM103" s="575">
        <v>884</v>
      </c>
      <c r="AN103" s="576">
        <v>879</v>
      </c>
      <c r="AO103" s="576">
        <v>665</v>
      </c>
      <c r="AP103" s="576">
        <v>627</v>
      </c>
      <c r="AQ103" s="576">
        <v>544</v>
      </c>
      <c r="AR103" s="577">
        <f t="shared" si="62"/>
        <v>0.71331058020477811</v>
      </c>
      <c r="AS103" s="578">
        <f t="shared" si="63"/>
        <v>0.94285714285714284</v>
      </c>
      <c r="AT103" s="575">
        <v>796</v>
      </c>
      <c r="AU103" s="576">
        <v>790</v>
      </c>
      <c r="AV103" s="576">
        <v>569</v>
      </c>
      <c r="AW103" s="576">
        <v>544</v>
      </c>
      <c r="AX103" s="576">
        <v>475</v>
      </c>
      <c r="AY103" s="577">
        <f t="shared" si="64"/>
        <v>0.68860759493670887</v>
      </c>
      <c r="AZ103" s="578">
        <f t="shared" si="65"/>
        <v>0.95606326889279436</v>
      </c>
      <c r="BA103" s="575">
        <v>662</v>
      </c>
      <c r="BB103" s="576">
        <v>648</v>
      </c>
      <c r="BC103" s="576">
        <v>526</v>
      </c>
      <c r="BD103" s="576">
        <v>477</v>
      </c>
      <c r="BE103" s="576">
        <v>396</v>
      </c>
      <c r="BF103" s="577">
        <f t="shared" si="66"/>
        <v>0.73611111111111116</v>
      </c>
      <c r="BG103" s="578">
        <f t="shared" si="67"/>
        <v>0.90684410646387836</v>
      </c>
    </row>
    <row r="104" spans="1:59" s="4" customFormat="1" x14ac:dyDescent="0.25">
      <c r="A104" s="579" t="s">
        <v>314</v>
      </c>
      <c r="B104" s="580" t="s">
        <v>317</v>
      </c>
      <c r="C104" s="581" t="s">
        <v>291</v>
      </c>
      <c r="D104" s="582">
        <v>1490</v>
      </c>
      <c r="E104" s="583">
        <v>952</v>
      </c>
      <c r="F104" s="583">
        <v>727</v>
      </c>
      <c r="G104" s="583">
        <v>672</v>
      </c>
      <c r="H104" s="583">
        <v>653</v>
      </c>
      <c r="I104" s="584">
        <f t="shared" si="42"/>
        <v>0.70588235294117652</v>
      </c>
      <c r="J104" s="585">
        <f t="shared" si="43"/>
        <v>0.92434662998624484</v>
      </c>
      <c r="K104" s="582">
        <v>1839</v>
      </c>
      <c r="L104" s="583">
        <v>1125</v>
      </c>
      <c r="M104" s="583">
        <v>950</v>
      </c>
      <c r="N104" s="583">
        <v>825</v>
      </c>
      <c r="O104" s="583">
        <v>771</v>
      </c>
      <c r="P104" s="584">
        <f t="shared" si="44"/>
        <v>0.73333333333333328</v>
      </c>
      <c r="Q104" s="585">
        <f t="shared" si="45"/>
        <v>0.86842105263157898</v>
      </c>
      <c r="R104" s="582">
        <v>1329</v>
      </c>
      <c r="S104" s="583">
        <v>911</v>
      </c>
      <c r="T104" s="583">
        <v>707</v>
      </c>
      <c r="U104" s="583">
        <v>680</v>
      </c>
      <c r="V104" s="583">
        <v>658</v>
      </c>
      <c r="W104" s="584">
        <f t="shared" si="40"/>
        <v>0.74643249176728865</v>
      </c>
      <c r="X104" s="585">
        <f t="shared" si="41"/>
        <v>0.96181046676096182</v>
      </c>
      <c r="Y104" s="582">
        <v>1272</v>
      </c>
      <c r="Z104" s="583">
        <v>892</v>
      </c>
      <c r="AA104" s="583">
        <v>730</v>
      </c>
      <c r="AB104" s="583">
        <v>642</v>
      </c>
      <c r="AC104" s="583">
        <v>637</v>
      </c>
      <c r="AD104" s="584">
        <f t="shared" si="46"/>
        <v>0.71973094170403584</v>
      </c>
      <c r="AE104" s="585">
        <f t="shared" si="47"/>
        <v>0.8794520547945206</v>
      </c>
      <c r="AF104" s="582">
        <v>1348</v>
      </c>
      <c r="AG104" s="583">
        <v>889</v>
      </c>
      <c r="AH104" s="583">
        <v>743</v>
      </c>
      <c r="AI104" s="583">
        <v>658</v>
      </c>
      <c r="AJ104" s="583">
        <v>642</v>
      </c>
      <c r="AK104" s="584">
        <f t="shared" si="60"/>
        <v>0.74015748031496065</v>
      </c>
      <c r="AL104" s="585">
        <f t="shared" si="61"/>
        <v>0.88559892328398382</v>
      </c>
      <c r="AM104" s="582">
        <v>1009</v>
      </c>
      <c r="AN104" s="583">
        <v>680</v>
      </c>
      <c r="AO104" s="583">
        <v>533</v>
      </c>
      <c r="AP104" s="583">
        <v>449</v>
      </c>
      <c r="AQ104" s="583">
        <v>429</v>
      </c>
      <c r="AR104" s="584">
        <f t="shared" si="62"/>
        <v>0.66029411764705881</v>
      </c>
      <c r="AS104" s="585">
        <f t="shared" si="63"/>
        <v>0.8424015009380863</v>
      </c>
      <c r="AT104" s="582">
        <v>764</v>
      </c>
      <c r="AU104" s="583">
        <v>547</v>
      </c>
      <c r="AV104" s="583">
        <v>427</v>
      </c>
      <c r="AW104" s="583">
        <v>366</v>
      </c>
      <c r="AX104" s="583">
        <v>360</v>
      </c>
      <c r="AY104" s="584">
        <f t="shared" si="64"/>
        <v>0.66910420475319932</v>
      </c>
      <c r="AZ104" s="585">
        <f t="shared" si="65"/>
        <v>0.8571428571428571</v>
      </c>
      <c r="BA104" s="582">
        <v>671</v>
      </c>
      <c r="BB104" s="583">
        <v>450</v>
      </c>
      <c r="BC104" s="583">
        <v>305</v>
      </c>
      <c r="BD104" s="583">
        <v>251</v>
      </c>
      <c r="BE104" s="583">
        <v>244</v>
      </c>
      <c r="BF104" s="584">
        <f t="shared" si="66"/>
        <v>0.55777777777777782</v>
      </c>
      <c r="BG104" s="585">
        <f t="shared" si="67"/>
        <v>0.82295081967213113</v>
      </c>
    </row>
    <row r="105" spans="1:59" s="4" customFormat="1" x14ac:dyDescent="0.25">
      <c r="A105" s="579" t="s">
        <v>314</v>
      </c>
      <c r="B105" s="627" t="s">
        <v>318</v>
      </c>
      <c r="C105" s="581" t="s">
        <v>319</v>
      </c>
      <c r="D105" s="582">
        <v>1851</v>
      </c>
      <c r="E105" s="583">
        <v>1219</v>
      </c>
      <c r="F105" s="583">
        <v>1030</v>
      </c>
      <c r="G105" s="583">
        <v>393</v>
      </c>
      <c r="H105" s="583">
        <v>315</v>
      </c>
      <c r="I105" s="584">
        <f t="shared" si="42"/>
        <v>0.32239540607054962</v>
      </c>
      <c r="J105" s="585">
        <f t="shared" si="43"/>
        <v>0.38155339805825245</v>
      </c>
      <c r="K105" s="582">
        <v>1890</v>
      </c>
      <c r="L105" s="583">
        <v>1486</v>
      </c>
      <c r="M105" s="583">
        <v>1227</v>
      </c>
      <c r="N105" s="583">
        <v>386</v>
      </c>
      <c r="O105" s="583">
        <v>310</v>
      </c>
      <c r="P105" s="584">
        <f t="shared" si="44"/>
        <v>0.25975773889636611</v>
      </c>
      <c r="Q105" s="585">
        <f t="shared" si="45"/>
        <v>0.31458842705786472</v>
      </c>
      <c r="R105" s="582">
        <v>1636</v>
      </c>
      <c r="S105" s="583">
        <v>1293</v>
      </c>
      <c r="T105" s="583">
        <v>987</v>
      </c>
      <c r="U105" s="583">
        <v>361</v>
      </c>
      <c r="V105" s="583">
        <v>292</v>
      </c>
      <c r="W105" s="584">
        <f t="shared" si="40"/>
        <v>0.27919566898685227</v>
      </c>
      <c r="X105" s="585">
        <f t="shared" si="41"/>
        <v>0.36575481256332321</v>
      </c>
      <c r="Y105" s="582">
        <v>1429</v>
      </c>
      <c r="Z105" s="583">
        <v>1128</v>
      </c>
      <c r="AA105" s="583">
        <v>900</v>
      </c>
      <c r="AB105" s="583">
        <v>330</v>
      </c>
      <c r="AC105" s="583">
        <v>272</v>
      </c>
      <c r="AD105" s="584">
        <f t="shared" si="46"/>
        <v>0.29255319148936171</v>
      </c>
      <c r="AE105" s="585">
        <f t="shared" si="47"/>
        <v>0.36666666666666664</v>
      </c>
      <c r="AF105" s="582">
        <v>1656</v>
      </c>
      <c r="AG105" s="583">
        <v>1264</v>
      </c>
      <c r="AH105" s="583">
        <v>1040</v>
      </c>
      <c r="AI105" s="583">
        <v>287</v>
      </c>
      <c r="AJ105" s="583">
        <v>248</v>
      </c>
      <c r="AK105" s="584">
        <f t="shared" si="60"/>
        <v>0.22705696202531644</v>
      </c>
      <c r="AL105" s="585">
        <f t="shared" si="61"/>
        <v>0.27596153846153848</v>
      </c>
      <c r="AM105" s="582">
        <v>1318</v>
      </c>
      <c r="AN105" s="583">
        <v>1033</v>
      </c>
      <c r="AO105" s="583">
        <v>811</v>
      </c>
      <c r="AP105" s="583">
        <v>280</v>
      </c>
      <c r="AQ105" s="583">
        <v>238</v>
      </c>
      <c r="AR105" s="584">
        <f t="shared" si="62"/>
        <v>0.27105517909002902</v>
      </c>
      <c r="AS105" s="585">
        <f t="shared" si="63"/>
        <v>0.34525277435265106</v>
      </c>
      <c r="AT105" s="582">
        <v>1381</v>
      </c>
      <c r="AU105" s="583">
        <v>1083</v>
      </c>
      <c r="AV105" s="583">
        <v>861</v>
      </c>
      <c r="AW105" s="583">
        <v>331</v>
      </c>
      <c r="AX105" s="583">
        <v>263</v>
      </c>
      <c r="AY105" s="584">
        <f t="shared" si="64"/>
        <v>0.30563250230840261</v>
      </c>
      <c r="AZ105" s="585">
        <f t="shared" si="65"/>
        <v>0.38443670150987225</v>
      </c>
      <c r="BA105" s="582">
        <v>1247</v>
      </c>
      <c r="BB105" s="583">
        <v>966</v>
      </c>
      <c r="BC105" s="583">
        <v>734</v>
      </c>
      <c r="BD105" s="583">
        <v>369</v>
      </c>
      <c r="BE105" s="583">
        <v>302</v>
      </c>
      <c r="BF105" s="584">
        <f t="shared" si="66"/>
        <v>0.38198757763975155</v>
      </c>
      <c r="BG105" s="585">
        <f t="shared" si="67"/>
        <v>0.50272479564032702</v>
      </c>
    </row>
    <row r="106" spans="1:59" s="4" customFormat="1" x14ac:dyDescent="0.25">
      <c r="A106" s="579" t="s">
        <v>314</v>
      </c>
      <c r="B106" s="580" t="s">
        <v>320</v>
      </c>
      <c r="C106" s="581" t="s">
        <v>321</v>
      </c>
      <c r="D106" s="582">
        <v>3258</v>
      </c>
      <c r="E106" s="583">
        <v>2923</v>
      </c>
      <c r="F106" s="583">
        <v>2418</v>
      </c>
      <c r="G106" s="583">
        <v>442</v>
      </c>
      <c r="H106" s="583">
        <v>397</v>
      </c>
      <c r="I106" s="584">
        <f t="shared" si="42"/>
        <v>0.15121450564488539</v>
      </c>
      <c r="J106" s="585">
        <f t="shared" si="43"/>
        <v>0.18279569892473119</v>
      </c>
      <c r="K106" s="582">
        <v>2641</v>
      </c>
      <c r="L106" s="583">
        <v>2400</v>
      </c>
      <c r="M106" s="583">
        <v>2217</v>
      </c>
      <c r="N106" s="583">
        <v>504</v>
      </c>
      <c r="O106" s="583">
        <v>303</v>
      </c>
      <c r="P106" s="584">
        <f t="shared" si="44"/>
        <v>0.21</v>
      </c>
      <c r="Q106" s="585">
        <f t="shared" si="45"/>
        <v>0.2273342354533153</v>
      </c>
      <c r="R106" s="582">
        <v>2634</v>
      </c>
      <c r="S106" s="583">
        <v>2372</v>
      </c>
      <c r="T106" s="583">
        <v>2160</v>
      </c>
      <c r="U106" s="583">
        <v>549</v>
      </c>
      <c r="V106" s="583">
        <v>356</v>
      </c>
      <c r="W106" s="584">
        <f t="shared" si="40"/>
        <v>0.23145025295109611</v>
      </c>
      <c r="X106" s="585">
        <f t="shared" si="41"/>
        <v>0.25416666666666665</v>
      </c>
      <c r="Y106" s="582">
        <v>328</v>
      </c>
      <c r="Z106" s="583">
        <v>324</v>
      </c>
      <c r="AA106" s="583">
        <v>278</v>
      </c>
      <c r="AB106" s="583">
        <v>193</v>
      </c>
      <c r="AC106" s="583">
        <v>124</v>
      </c>
      <c r="AD106" s="584">
        <f t="shared" si="46"/>
        <v>0.59567901234567899</v>
      </c>
      <c r="AE106" s="585">
        <f t="shared" si="47"/>
        <v>0.69424460431654678</v>
      </c>
      <c r="AF106" s="582">
        <v>1177</v>
      </c>
      <c r="AG106" s="583">
        <v>1072</v>
      </c>
      <c r="AH106" s="583">
        <v>1002</v>
      </c>
      <c r="AI106" s="583">
        <v>406</v>
      </c>
      <c r="AJ106" s="583">
        <v>334</v>
      </c>
      <c r="AK106" s="584">
        <f t="shared" si="60"/>
        <v>0.3787313432835821</v>
      </c>
      <c r="AL106" s="585">
        <f t="shared" si="61"/>
        <v>0.40518962075848303</v>
      </c>
      <c r="AM106" s="582">
        <v>1505</v>
      </c>
      <c r="AN106" s="583">
        <v>1364</v>
      </c>
      <c r="AO106" s="583">
        <v>1279</v>
      </c>
      <c r="AP106" s="583">
        <v>631</v>
      </c>
      <c r="AQ106" s="583">
        <v>432</v>
      </c>
      <c r="AR106" s="584">
        <f t="shared" si="62"/>
        <v>0.46260997067448678</v>
      </c>
      <c r="AS106" s="585">
        <f t="shared" si="63"/>
        <v>0.49335418295543393</v>
      </c>
      <c r="AT106" s="582">
        <v>1605</v>
      </c>
      <c r="AU106" s="583">
        <v>1466</v>
      </c>
      <c r="AV106" s="583">
        <v>1466</v>
      </c>
      <c r="AW106" s="583">
        <v>559</v>
      </c>
      <c r="AX106" s="583">
        <v>334</v>
      </c>
      <c r="AY106" s="584">
        <f t="shared" si="64"/>
        <v>0.38130968622100953</v>
      </c>
      <c r="AZ106" s="585">
        <f t="shared" si="65"/>
        <v>0.38130968622100953</v>
      </c>
      <c r="BA106" s="582">
        <v>1568</v>
      </c>
      <c r="BB106" s="583">
        <v>1406</v>
      </c>
      <c r="BC106" s="583">
        <v>1339</v>
      </c>
      <c r="BD106" s="583">
        <v>527</v>
      </c>
      <c r="BE106" s="583">
        <v>331</v>
      </c>
      <c r="BF106" s="584">
        <f t="shared" si="66"/>
        <v>0.37482219061166427</v>
      </c>
      <c r="BG106" s="585">
        <f t="shared" si="67"/>
        <v>0.39357729648991785</v>
      </c>
    </row>
    <row r="107" spans="1:59" s="4" customFormat="1" x14ac:dyDescent="0.25">
      <c r="A107" s="579" t="s">
        <v>314</v>
      </c>
      <c r="B107" s="580" t="s">
        <v>322</v>
      </c>
      <c r="C107" s="586" t="s">
        <v>323</v>
      </c>
      <c r="D107" s="582">
        <v>3617</v>
      </c>
      <c r="E107" s="583">
        <v>2781</v>
      </c>
      <c r="F107" s="583">
        <v>2125</v>
      </c>
      <c r="G107" s="583">
        <v>1223</v>
      </c>
      <c r="H107" s="583">
        <v>957</v>
      </c>
      <c r="I107" s="584">
        <f t="shared" si="42"/>
        <v>0.43976986695433296</v>
      </c>
      <c r="J107" s="585">
        <f t="shared" si="43"/>
        <v>0.57552941176470584</v>
      </c>
      <c r="K107" s="582">
        <v>3007</v>
      </c>
      <c r="L107" s="583">
        <v>2306</v>
      </c>
      <c r="M107" s="583">
        <v>1750</v>
      </c>
      <c r="N107" s="583">
        <v>1066</v>
      </c>
      <c r="O107" s="583">
        <v>816</v>
      </c>
      <c r="P107" s="584">
        <f t="shared" si="44"/>
        <v>0.46227233304423243</v>
      </c>
      <c r="Q107" s="585">
        <f t="shared" si="45"/>
        <v>0.6091428571428571</v>
      </c>
      <c r="R107" s="582">
        <v>2460</v>
      </c>
      <c r="S107" s="583">
        <v>1903</v>
      </c>
      <c r="T107" s="583">
        <v>1525</v>
      </c>
      <c r="U107" s="583">
        <v>1235</v>
      </c>
      <c r="V107" s="583">
        <v>957</v>
      </c>
      <c r="W107" s="584">
        <f t="shared" si="40"/>
        <v>0.64897530215449295</v>
      </c>
      <c r="X107" s="585">
        <f t="shared" si="41"/>
        <v>0.80983606557377052</v>
      </c>
      <c r="Y107" s="582">
        <v>2250</v>
      </c>
      <c r="Z107" s="583">
        <v>1790</v>
      </c>
      <c r="AA107" s="583">
        <v>1334</v>
      </c>
      <c r="AB107" s="583">
        <v>1135</v>
      </c>
      <c r="AC107" s="583">
        <v>904</v>
      </c>
      <c r="AD107" s="584">
        <f t="shared" si="46"/>
        <v>0.63407821229050276</v>
      </c>
      <c r="AE107" s="585">
        <f t="shared" si="47"/>
        <v>0.85082458770614688</v>
      </c>
      <c r="AF107" s="582">
        <v>2052</v>
      </c>
      <c r="AG107" s="583">
        <v>1618</v>
      </c>
      <c r="AH107" s="583">
        <v>1189</v>
      </c>
      <c r="AI107" s="583">
        <v>743</v>
      </c>
      <c r="AJ107" s="583">
        <v>575</v>
      </c>
      <c r="AK107" s="584">
        <f t="shared" si="60"/>
        <v>0.45920889987639063</v>
      </c>
      <c r="AL107" s="585">
        <f t="shared" si="61"/>
        <v>0.6248948696383515</v>
      </c>
      <c r="AM107" s="582">
        <v>1404</v>
      </c>
      <c r="AN107" s="583">
        <v>1172</v>
      </c>
      <c r="AO107" s="583">
        <v>943</v>
      </c>
      <c r="AP107" s="583">
        <v>703</v>
      </c>
      <c r="AQ107" s="583">
        <v>527</v>
      </c>
      <c r="AR107" s="584">
        <f t="shared" si="62"/>
        <v>0.59982935153583616</v>
      </c>
      <c r="AS107" s="585">
        <f t="shared" si="63"/>
        <v>0.74549310710498407</v>
      </c>
      <c r="AT107" s="582">
        <v>1265</v>
      </c>
      <c r="AU107" s="583">
        <v>1054</v>
      </c>
      <c r="AV107" s="583">
        <v>866</v>
      </c>
      <c r="AW107" s="583">
        <v>705</v>
      </c>
      <c r="AX107" s="583">
        <v>547</v>
      </c>
      <c r="AY107" s="584">
        <f t="shared" si="64"/>
        <v>0.66888045540796959</v>
      </c>
      <c r="AZ107" s="585">
        <f t="shared" si="65"/>
        <v>0.81408775981524251</v>
      </c>
      <c r="BA107" s="582">
        <v>1181</v>
      </c>
      <c r="BB107" s="583">
        <v>986</v>
      </c>
      <c r="BC107" s="583">
        <v>933</v>
      </c>
      <c r="BD107" s="583">
        <v>734</v>
      </c>
      <c r="BE107" s="583">
        <v>554</v>
      </c>
      <c r="BF107" s="584">
        <f t="shared" si="66"/>
        <v>0.744421906693712</v>
      </c>
      <c r="BG107" s="585">
        <f t="shared" si="67"/>
        <v>0.78670953912111463</v>
      </c>
    </row>
    <row r="108" spans="1:59" s="4" customFormat="1" x14ac:dyDescent="0.25">
      <c r="A108" s="579" t="s">
        <v>314</v>
      </c>
      <c r="B108" s="580">
        <v>23410</v>
      </c>
      <c r="C108" s="586" t="s">
        <v>579</v>
      </c>
      <c r="D108" s="582"/>
      <c r="E108" s="583"/>
      <c r="F108" s="583"/>
      <c r="G108" s="583"/>
      <c r="H108" s="583"/>
      <c r="I108" s="584"/>
      <c r="J108" s="585"/>
      <c r="K108" s="582" t="s">
        <v>67</v>
      </c>
      <c r="L108" s="583" t="s">
        <v>67</v>
      </c>
      <c r="M108" s="583" t="s">
        <v>67</v>
      </c>
      <c r="N108" s="583" t="s">
        <v>67</v>
      </c>
      <c r="O108" s="583" t="s">
        <v>67</v>
      </c>
      <c r="P108" s="584" t="s">
        <v>67</v>
      </c>
      <c r="Q108" s="585" t="s">
        <v>67</v>
      </c>
      <c r="R108" s="582" t="s">
        <v>67</v>
      </c>
      <c r="S108" s="583" t="s">
        <v>67</v>
      </c>
      <c r="T108" s="583" t="s">
        <v>67</v>
      </c>
      <c r="U108" s="583" t="s">
        <v>67</v>
      </c>
      <c r="V108" s="583" t="s">
        <v>67</v>
      </c>
      <c r="W108" s="584" t="s">
        <v>67</v>
      </c>
      <c r="X108" s="585" t="s">
        <v>67</v>
      </c>
      <c r="Y108" s="582" t="s">
        <v>67</v>
      </c>
      <c r="Z108" s="583" t="s">
        <v>67</v>
      </c>
      <c r="AA108" s="583" t="s">
        <v>67</v>
      </c>
      <c r="AB108" s="583" t="s">
        <v>67</v>
      </c>
      <c r="AC108" s="583" t="s">
        <v>67</v>
      </c>
      <c r="AD108" s="584" t="s">
        <v>67</v>
      </c>
      <c r="AE108" s="585" t="s">
        <v>67</v>
      </c>
      <c r="AF108" s="582">
        <v>574</v>
      </c>
      <c r="AG108" s="583">
        <v>460</v>
      </c>
      <c r="AH108" s="583">
        <v>407</v>
      </c>
      <c r="AI108" s="583">
        <v>184</v>
      </c>
      <c r="AJ108" s="583">
        <v>161</v>
      </c>
      <c r="AK108" s="584">
        <f t="shared" ref="AK108" si="68">AI108/AG108</f>
        <v>0.4</v>
      </c>
      <c r="AL108" s="585">
        <f t="shared" ref="AL108" si="69">AI108/AH108</f>
        <v>0.45208845208845211</v>
      </c>
      <c r="AM108" s="582">
        <v>645</v>
      </c>
      <c r="AN108" s="583">
        <v>515</v>
      </c>
      <c r="AO108" s="583">
        <v>474</v>
      </c>
      <c r="AP108" s="583">
        <v>134</v>
      </c>
      <c r="AQ108" s="583">
        <v>103</v>
      </c>
      <c r="AR108" s="584">
        <f t="shared" si="62"/>
        <v>0.26019417475728157</v>
      </c>
      <c r="AS108" s="585">
        <f t="shared" si="63"/>
        <v>0.28270042194092826</v>
      </c>
      <c r="AT108" s="582">
        <v>581</v>
      </c>
      <c r="AU108" s="583">
        <v>458</v>
      </c>
      <c r="AV108" s="583">
        <v>421</v>
      </c>
      <c r="AW108" s="583">
        <v>153</v>
      </c>
      <c r="AX108" s="583">
        <v>116</v>
      </c>
      <c r="AY108" s="584">
        <f t="shared" si="64"/>
        <v>0.33406113537117904</v>
      </c>
      <c r="AZ108" s="585">
        <f t="shared" si="65"/>
        <v>0.36342042755344417</v>
      </c>
      <c r="BA108" s="582">
        <v>552</v>
      </c>
      <c r="BB108" s="583">
        <v>431</v>
      </c>
      <c r="BC108" s="583">
        <v>378</v>
      </c>
      <c r="BD108" s="583">
        <v>153</v>
      </c>
      <c r="BE108" s="583">
        <v>124</v>
      </c>
      <c r="BF108" s="584">
        <f t="shared" si="66"/>
        <v>0.35498839907192575</v>
      </c>
      <c r="BG108" s="585">
        <f t="shared" si="67"/>
        <v>0.40476190476190477</v>
      </c>
    </row>
    <row r="109" spans="1:59" s="4" customFormat="1" x14ac:dyDescent="0.25">
      <c r="A109" s="579" t="s">
        <v>314</v>
      </c>
      <c r="B109" s="580" t="s">
        <v>324</v>
      </c>
      <c r="C109" s="581" t="s">
        <v>325</v>
      </c>
      <c r="D109" s="582">
        <v>3657</v>
      </c>
      <c r="E109" s="583">
        <v>2717</v>
      </c>
      <c r="F109" s="583">
        <v>2466</v>
      </c>
      <c r="G109" s="583">
        <v>1478</v>
      </c>
      <c r="H109" s="583">
        <v>958</v>
      </c>
      <c r="I109" s="584">
        <f t="shared" si="42"/>
        <v>0.54398233345601765</v>
      </c>
      <c r="J109" s="585">
        <f t="shared" si="43"/>
        <v>0.59935117599351173</v>
      </c>
      <c r="K109" s="582">
        <v>3990</v>
      </c>
      <c r="L109" s="583">
        <v>2914</v>
      </c>
      <c r="M109" s="583">
        <v>2643</v>
      </c>
      <c r="N109" s="583">
        <v>1054</v>
      </c>
      <c r="O109" s="583">
        <v>741</v>
      </c>
      <c r="P109" s="584">
        <f t="shared" si="44"/>
        <v>0.36170212765957449</v>
      </c>
      <c r="Q109" s="585">
        <f t="shared" si="45"/>
        <v>0.39878925463488463</v>
      </c>
      <c r="R109" s="582">
        <v>3466</v>
      </c>
      <c r="S109" s="583">
        <v>2725</v>
      </c>
      <c r="T109" s="583">
        <v>2506</v>
      </c>
      <c r="U109" s="583">
        <v>901</v>
      </c>
      <c r="V109" s="583">
        <v>730</v>
      </c>
      <c r="W109" s="584">
        <f t="shared" si="40"/>
        <v>0.33064220183486237</v>
      </c>
      <c r="X109" s="585">
        <f t="shared" si="41"/>
        <v>0.35953711093375895</v>
      </c>
      <c r="Y109" s="582">
        <v>3543</v>
      </c>
      <c r="Z109" s="583">
        <v>2811</v>
      </c>
      <c r="AA109" s="583">
        <v>2269</v>
      </c>
      <c r="AB109" s="583">
        <v>1188</v>
      </c>
      <c r="AC109" s="583">
        <v>906</v>
      </c>
      <c r="AD109" s="584">
        <f t="shared" si="46"/>
        <v>0.42262540021344719</v>
      </c>
      <c r="AE109" s="585">
        <f t="shared" si="47"/>
        <v>0.52357866901718819</v>
      </c>
      <c r="AF109" s="582">
        <v>3374</v>
      </c>
      <c r="AG109" s="583">
        <v>2690</v>
      </c>
      <c r="AH109" s="583">
        <v>2099</v>
      </c>
      <c r="AI109" s="583">
        <v>833</v>
      </c>
      <c r="AJ109" s="583">
        <v>775</v>
      </c>
      <c r="AK109" s="584">
        <f t="shared" ref="AK109:AK129" si="70">AI109/AG109</f>
        <v>0.30966542750929366</v>
      </c>
      <c r="AL109" s="585">
        <f t="shared" ref="AL109:AL129" si="71">AI109/AH109</f>
        <v>0.39685564554549785</v>
      </c>
      <c r="AM109" s="582">
        <v>3392</v>
      </c>
      <c r="AN109" s="583">
        <v>2821</v>
      </c>
      <c r="AO109" s="583">
        <v>2100</v>
      </c>
      <c r="AP109" s="583">
        <v>890</v>
      </c>
      <c r="AQ109" s="583">
        <v>703</v>
      </c>
      <c r="AR109" s="584">
        <f t="shared" si="62"/>
        <v>0.31549096065225096</v>
      </c>
      <c r="AS109" s="585">
        <f t="shared" si="63"/>
        <v>0.4238095238095238</v>
      </c>
      <c r="AT109" s="582">
        <v>2780</v>
      </c>
      <c r="AU109" s="583">
        <v>2118</v>
      </c>
      <c r="AV109" s="583">
        <v>1651</v>
      </c>
      <c r="AW109" s="583">
        <v>739</v>
      </c>
      <c r="AX109" s="583">
        <v>576</v>
      </c>
      <c r="AY109" s="584">
        <f t="shared" si="64"/>
        <v>0.34891406987724266</v>
      </c>
      <c r="AZ109" s="585">
        <f t="shared" si="65"/>
        <v>0.4476075105996366</v>
      </c>
      <c r="BA109" s="582">
        <v>2789</v>
      </c>
      <c r="BB109" s="583">
        <v>2220</v>
      </c>
      <c r="BC109" s="583">
        <v>1588</v>
      </c>
      <c r="BD109" s="583">
        <v>718</v>
      </c>
      <c r="BE109" s="583">
        <v>561</v>
      </c>
      <c r="BF109" s="584">
        <f t="shared" si="66"/>
        <v>0.32342342342342345</v>
      </c>
      <c r="BG109" s="585">
        <f t="shared" si="67"/>
        <v>0.45214105793450882</v>
      </c>
    </row>
    <row r="110" spans="1:59" s="4" customFormat="1" x14ac:dyDescent="0.25">
      <c r="A110" s="579" t="s">
        <v>314</v>
      </c>
      <c r="B110" s="580" t="s">
        <v>326</v>
      </c>
      <c r="C110" s="581" t="s">
        <v>327</v>
      </c>
      <c r="D110" s="582">
        <v>2964</v>
      </c>
      <c r="E110" s="583">
        <v>2472</v>
      </c>
      <c r="F110" s="583">
        <v>1921</v>
      </c>
      <c r="G110" s="583">
        <v>1375</v>
      </c>
      <c r="H110" s="583">
        <v>858</v>
      </c>
      <c r="I110" s="584">
        <f t="shared" si="42"/>
        <v>0.55622977346278313</v>
      </c>
      <c r="J110" s="585">
        <f t="shared" si="43"/>
        <v>0.71577303487766786</v>
      </c>
      <c r="K110" s="582">
        <v>2184</v>
      </c>
      <c r="L110" s="583">
        <v>1815</v>
      </c>
      <c r="M110" s="583">
        <v>1385</v>
      </c>
      <c r="N110" s="583">
        <v>1038</v>
      </c>
      <c r="O110" s="583">
        <v>697</v>
      </c>
      <c r="P110" s="584">
        <f t="shared" si="44"/>
        <v>0.57190082644628104</v>
      </c>
      <c r="Q110" s="585">
        <f t="shared" si="45"/>
        <v>0.74945848375451263</v>
      </c>
      <c r="R110" s="582">
        <v>2753</v>
      </c>
      <c r="S110" s="583">
        <v>2057</v>
      </c>
      <c r="T110" s="583">
        <v>1970</v>
      </c>
      <c r="U110" s="583">
        <v>1098</v>
      </c>
      <c r="V110" s="583">
        <v>901</v>
      </c>
      <c r="W110" s="584">
        <f t="shared" si="40"/>
        <v>0.53378706854642688</v>
      </c>
      <c r="X110" s="585">
        <f t="shared" si="41"/>
        <v>0.55736040609137061</v>
      </c>
      <c r="Y110" s="582">
        <v>2646</v>
      </c>
      <c r="Z110" s="583">
        <v>1871</v>
      </c>
      <c r="AA110" s="583">
        <v>1740</v>
      </c>
      <c r="AB110" s="583">
        <v>843</v>
      </c>
      <c r="AC110" s="583">
        <v>674</v>
      </c>
      <c r="AD110" s="584">
        <f t="shared" si="46"/>
        <v>0.45056119722073756</v>
      </c>
      <c r="AE110" s="585">
        <f t="shared" si="47"/>
        <v>0.48448275862068968</v>
      </c>
      <c r="AF110" s="582">
        <v>2173</v>
      </c>
      <c r="AG110" s="583">
        <v>1512</v>
      </c>
      <c r="AH110" s="583">
        <v>1381</v>
      </c>
      <c r="AI110" s="583">
        <v>701</v>
      </c>
      <c r="AJ110" s="583">
        <v>608</v>
      </c>
      <c r="AK110" s="584">
        <f t="shared" si="70"/>
        <v>0.46362433862433861</v>
      </c>
      <c r="AL110" s="585">
        <f t="shared" si="71"/>
        <v>0.50760318609703114</v>
      </c>
      <c r="AM110" s="582">
        <v>1686</v>
      </c>
      <c r="AN110" s="583">
        <v>1192</v>
      </c>
      <c r="AO110" s="583">
        <v>1119</v>
      </c>
      <c r="AP110" s="583">
        <v>626</v>
      </c>
      <c r="AQ110" s="583">
        <v>521</v>
      </c>
      <c r="AR110" s="584">
        <f t="shared" si="62"/>
        <v>0.52516778523489938</v>
      </c>
      <c r="AS110" s="585">
        <f t="shared" si="63"/>
        <v>0.55942806076854334</v>
      </c>
      <c r="AT110" s="582">
        <v>1606</v>
      </c>
      <c r="AU110" s="583">
        <v>1196</v>
      </c>
      <c r="AV110" s="583">
        <v>1129</v>
      </c>
      <c r="AW110" s="583">
        <v>655</v>
      </c>
      <c r="AX110" s="583">
        <v>554</v>
      </c>
      <c r="AY110" s="584">
        <f t="shared" si="64"/>
        <v>0.5476588628762542</v>
      </c>
      <c r="AZ110" s="585">
        <f t="shared" si="65"/>
        <v>0.58015943312666074</v>
      </c>
      <c r="BA110" s="582">
        <v>1414</v>
      </c>
      <c r="BB110" s="583">
        <v>1086</v>
      </c>
      <c r="BC110" s="583">
        <v>1015</v>
      </c>
      <c r="BD110" s="583">
        <v>610</v>
      </c>
      <c r="BE110" s="583">
        <v>497</v>
      </c>
      <c r="BF110" s="584">
        <f t="shared" si="66"/>
        <v>0.56169429097605894</v>
      </c>
      <c r="BG110" s="585">
        <f t="shared" si="67"/>
        <v>0.60098522167487689</v>
      </c>
    </row>
    <row r="111" spans="1:59" s="4" customFormat="1" x14ac:dyDescent="0.25">
      <c r="A111" s="579" t="s">
        <v>314</v>
      </c>
      <c r="B111" s="580" t="s">
        <v>328</v>
      </c>
      <c r="C111" s="581" t="s">
        <v>329</v>
      </c>
      <c r="D111" s="582">
        <v>2628</v>
      </c>
      <c r="E111" s="583">
        <v>1237</v>
      </c>
      <c r="F111" s="583">
        <v>1121</v>
      </c>
      <c r="G111" s="583">
        <v>1085</v>
      </c>
      <c r="H111" s="583">
        <v>611</v>
      </c>
      <c r="I111" s="584">
        <f t="shared" si="42"/>
        <v>0.87712206952303962</v>
      </c>
      <c r="J111" s="585">
        <f t="shared" si="43"/>
        <v>0.96788581623550396</v>
      </c>
      <c r="K111" s="582">
        <v>2246</v>
      </c>
      <c r="L111" s="583">
        <v>1009</v>
      </c>
      <c r="M111" s="583">
        <v>880</v>
      </c>
      <c r="N111" s="583">
        <v>874</v>
      </c>
      <c r="O111" s="583">
        <v>551</v>
      </c>
      <c r="P111" s="584">
        <f t="shared" si="44"/>
        <v>0.86620416253716548</v>
      </c>
      <c r="Q111" s="585">
        <f t="shared" si="45"/>
        <v>0.99318181818181817</v>
      </c>
      <c r="R111" s="582">
        <v>2168</v>
      </c>
      <c r="S111" s="583">
        <v>1012</v>
      </c>
      <c r="T111" s="583">
        <v>616</v>
      </c>
      <c r="U111" s="583">
        <v>594</v>
      </c>
      <c r="V111" s="583">
        <v>572</v>
      </c>
      <c r="W111" s="584">
        <f t="shared" si="40"/>
        <v>0.58695652173913049</v>
      </c>
      <c r="X111" s="585">
        <f t="shared" si="41"/>
        <v>0.9642857142857143</v>
      </c>
      <c r="Y111" s="582">
        <v>1813</v>
      </c>
      <c r="Z111" s="583">
        <v>853</v>
      </c>
      <c r="AA111" s="583">
        <v>853</v>
      </c>
      <c r="AB111" s="583">
        <v>780</v>
      </c>
      <c r="AC111" s="583">
        <v>473</v>
      </c>
      <c r="AD111" s="584">
        <f t="shared" si="46"/>
        <v>0.91441969519343491</v>
      </c>
      <c r="AE111" s="585">
        <f t="shared" si="47"/>
        <v>0.91441969519343491</v>
      </c>
      <c r="AF111" s="582">
        <v>1600</v>
      </c>
      <c r="AG111" s="583">
        <v>809</v>
      </c>
      <c r="AH111" s="583">
        <v>809</v>
      </c>
      <c r="AI111" s="583">
        <v>753</v>
      </c>
      <c r="AJ111" s="583">
        <v>464</v>
      </c>
      <c r="AK111" s="584">
        <f t="shared" si="70"/>
        <v>0.93077873918417797</v>
      </c>
      <c r="AL111" s="585">
        <f t="shared" si="71"/>
        <v>0.93077873918417797</v>
      </c>
      <c r="AM111" s="582">
        <v>1294</v>
      </c>
      <c r="AN111" s="583">
        <v>713</v>
      </c>
      <c r="AO111" s="583">
        <v>713</v>
      </c>
      <c r="AP111" s="583">
        <v>660</v>
      </c>
      <c r="AQ111" s="583">
        <v>399</v>
      </c>
      <c r="AR111" s="584">
        <f t="shared" si="62"/>
        <v>0.92566619915848525</v>
      </c>
      <c r="AS111" s="585">
        <f t="shared" si="63"/>
        <v>0.92566619915848525</v>
      </c>
      <c r="AT111" s="582">
        <v>1181</v>
      </c>
      <c r="AU111" s="583">
        <v>683</v>
      </c>
      <c r="AV111" s="583">
        <v>663</v>
      </c>
      <c r="AW111" s="583">
        <v>623</v>
      </c>
      <c r="AX111" s="583">
        <v>374</v>
      </c>
      <c r="AY111" s="584">
        <f t="shared" si="64"/>
        <v>0.91215226939970717</v>
      </c>
      <c r="AZ111" s="585">
        <f t="shared" si="65"/>
        <v>0.9396681749622926</v>
      </c>
      <c r="BA111" s="582">
        <v>1007</v>
      </c>
      <c r="BB111" s="583">
        <v>616</v>
      </c>
      <c r="BC111" s="583">
        <v>560</v>
      </c>
      <c r="BD111" s="583">
        <v>354</v>
      </c>
      <c r="BE111" s="583">
        <v>336</v>
      </c>
      <c r="BF111" s="584">
        <f t="shared" si="66"/>
        <v>0.57467532467532467</v>
      </c>
      <c r="BG111" s="585">
        <f t="shared" si="67"/>
        <v>0.63214285714285712</v>
      </c>
    </row>
    <row r="112" spans="1:59" s="4" customFormat="1" x14ac:dyDescent="0.25">
      <c r="A112" s="588" t="s">
        <v>314</v>
      </c>
      <c r="B112" s="589" t="s">
        <v>330</v>
      </c>
      <c r="C112" s="610" t="s">
        <v>200</v>
      </c>
      <c r="D112" s="591">
        <v>663</v>
      </c>
      <c r="E112" s="592">
        <v>543</v>
      </c>
      <c r="F112" s="592">
        <v>523</v>
      </c>
      <c r="G112" s="592">
        <v>139</v>
      </c>
      <c r="H112" s="592">
        <v>109</v>
      </c>
      <c r="I112" s="593">
        <f t="shared" si="42"/>
        <v>0.2559852670349908</v>
      </c>
      <c r="J112" s="594">
        <f t="shared" si="43"/>
        <v>0.26577437858508607</v>
      </c>
      <c r="K112" s="591">
        <v>525</v>
      </c>
      <c r="L112" s="592">
        <v>461</v>
      </c>
      <c r="M112" s="592">
        <v>427</v>
      </c>
      <c r="N112" s="592">
        <v>150</v>
      </c>
      <c r="O112" s="592">
        <v>124</v>
      </c>
      <c r="P112" s="593">
        <f t="shared" si="44"/>
        <v>0.32537960954446854</v>
      </c>
      <c r="Q112" s="594">
        <f t="shared" si="45"/>
        <v>0.35128805620608899</v>
      </c>
      <c r="R112" s="591">
        <v>538</v>
      </c>
      <c r="S112" s="592">
        <v>431</v>
      </c>
      <c r="T112" s="592">
        <v>395</v>
      </c>
      <c r="U112" s="592">
        <v>187</v>
      </c>
      <c r="V112" s="592">
        <v>157</v>
      </c>
      <c r="W112" s="593">
        <f t="shared" si="40"/>
        <v>0.43387470997679817</v>
      </c>
      <c r="X112" s="594">
        <f t="shared" si="41"/>
        <v>0.47341772151898737</v>
      </c>
      <c r="Y112" s="591">
        <v>799</v>
      </c>
      <c r="Z112" s="592">
        <v>600</v>
      </c>
      <c r="AA112" s="592">
        <v>540</v>
      </c>
      <c r="AB112" s="592">
        <v>245</v>
      </c>
      <c r="AC112" s="592">
        <v>217</v>
      </c>
      <c r="AD112" s="593">
        <f t="shared" si="46"/>
        <v>0.40833333333333333</v>
      </c>
      <c r="AE112" s="594">
        <f t="shared" si="47"/>
        <v>0.45370370370370372</v>
      </c>
      <c r="AF112" s="591" t="s">
        <v>67</v>
      </c>
      <c r="AG112" s="592" t="s">
        <v>67</v>
      </c>
      <c r="AH112" s="592" t="s">
        <v>67</v>
      </c>
      <c r="AI112" s="592" t="s">
        <v>67</v>
      </c>
      <c r="AJ112" s="592" t="s">
        <v>67</v>
      </c>
      <c r="AK112" s="593" t="s">
        <v>67</v>
      </c>
      <c r="AL112" s="594" t="s">
        <v>67</v>
      </c>
      <c r="AM112" s="591" t="s">
        <v>67</v>
      </c>
      <c r="AN112" s="592" t="s">
        <v>67</v>
      </c>
      <c r="AO112" s="592" t="s">
        <v>67</v>
      </c>
      <c r="AP112" s="592" t="s">
        <v>67</v>
      </c>
      <c r="AQ112" s="592" t="s">
        <v>67</v>
      </c>
      <c r="AR112" s="593" t="s">
        <v>67</v>
      </c>
      <c r="AS112" s="594" t="s">
        <v>67</v>
      </c>
      <c r="AT112" s="591" t="s">
        <v>67</v>
      </c>
      <c r="AU112" s="592" t="s">
        <v>67</v>
      </c>
      <c r="AV112" s="592" t="s">
        <v>67</v>
      </c>
      <c r="AW112" s="592" t="s">
        <v>67</v>
      </c>
      <c r="AX112" s="592" t="s">
        <v>67</v>
      </c>
      <c r="AY112" s="593" t="s">
        <v>67</v>
      </c>
      <c r="AZ112" s="594" t="s">
        <v>67</v>
      </c>
      <c r="BA112" s="591" t="s">
        <v>67</v>
      </c>
      <c r="BB112" s="592" t="s">
        <v>67</v>
      </c>
      <c r="BC112" s="592" t="s">
        <v>67</v>
      </c>
      <c r="BD112" s="592" t="s">
        <v>67</v>
      </c>
      <c r="BE112" s="592" t="s">
        <v>67</v>
      </c>
      <c r="BF112" s="593" t="s">
        <v>67</v>
      </c>
      <c r="BG112" s="594" t="s">
        <v>67</v>
      </c>
    </row>
    <row r="113" spans="1:16133" s="4" customFormat="1" x14ac:dyDescent="0.25">
      <c r="A113" s="611" t="s">
        <v>331</v>
      </c>
      <c r="B113" s="565" t="s">
        <v>332</v>
      </c>
      <c r="C113" s="644"/>
      <c r="D113" s="636">
        <v>6424</v>
      </c>
      <c r="E113" s="637">
        <v>5380</v>
      </c>
      <c r="F113" s="637">
        <v>4519</v>
      </c>
      <c r="G113" s="637">
        <v>3760</v>
      </c>
      <c r="H113" s="638">
        <v>2906</v>
      </c>
      <c r="I113" s="639">
        <f t="shared" si="42"/>
        <v>0.6988847583643123</v>
      </c>
      <c r="J113" s="640">
        <f t="shared" si="43"/>
        <v>0.83204248727594599</v>
      </c>
      <c r="K113" s="636">
        <v>6386</v>
      </c>
      <c r="L113" s="637">
        <v>5179</v>
      </c>
      <c r="M113" s="637">
        <v>4474</v>
      </c>
      <c r="N113" s="637">
        <v>3544</v>
      </c>
      <c r="O113" s="638">
        <v>2757</v>
      </c>
      <c r="P113" s="639">
        <f t="shared" si="44"/>
        <v>0.68430198880092685</v>
      </c>
      <c r="Q113" s="640">
        <f t="shared" si="45"/>
        <v>0.79213232007152434</v>
      </c>
      <c r="R113" s="636">
        <v>7146</v>
      </c>
      <c r="S113" s="637">
        <v>5580</v>
      </c>
      <c r="T113" s="637">
        <v>4928</v>
      </c>
      <c r="U113" s="637">
        <v>3520</v>
      </c>
      <c r="V113" s="638">
        <v>2723</v>
      </c>
      <c r="W113" s="639">
        <f t="shared" si="40"/>
        <v>0.63082437275985659</v>
      </c>
      <c r="X113" s="640">
        <f t="shared" si="41"/>
        <v>0.7142857142857143</v>
      </c>
      <c r="Y113" s="636">
        <v>6677</v>
      </c>
      <c r="Z113" s="637">
        <v>5226</v>
      </c>
      <c r="AA113" s="637">
        <v>4798</v>
      </c>
      <c r="AB113" s="637">
        <v>3574</v>
      </c>
      <c r="AC113" s="638">
        <v>2635</v>
      </c>
      <c r="AD113" s="639">
        <f t="shared" si="46"/>
        <v>0.68388825105243012</v>
      </c>
      <c r="AE113" s="640">
        <f t="shared" si="47"/>
        <v>0.74489370571071278</v>
      </c>
      <c r="AF113" s="636">
        <v>6213</v>
      </c>
      <c r="AG113" s="637">
        <v>4833</v>
      </c>
      <c r="AH113" s="637">
        <v>4397</v>
      </c>
      <c r="AI113" s="637">
        <v>3285</v>
      </c>
      <c r="AJ113" s="638">
        <v>2474</v>
      </c>
      <c r="AK113" s="639">
        <f t="shared" si="70"/>
        <v>0.67970204841713222</v>
      </c>
      <c r="AL113" s="640">
        <f t="shared" si="71"/>
        <v>0.74710029565612923</v>
      </c>
      <c r="AM113" s="636">
        <v>4983</v>
      </c>
      <c r="AN113" s="637">
        <v>3946</v>
      </c>
      <c r="AO113" s="637">
        <v>3448</v>
      </c>
      <c r="AP113" s="637">
        <v>2732</v>
      </c>
      <c r="AQ113" s="638">
        <v>2221</v>
      </c>
      <c r="AR113" s="639">
        <f t="shared" ref="AR113:AR129" si="72">AP113/AN113</f>
        <v>0.69234668018246326</v>
      </c>
      <c r="AS113" s="640">
        <f t="shared" ref="AS113:AS129" si="73">AP113/AO113</f>
        <v>0.79234338747099764</v>
      </c>
      <c r="AT113" s="636">
        <v>4637</v>
      </c>
      <c r="AU113" s="637">
        <v>3659</v>
      </c>
      <c r="AV113" s="637">
        <v>3214</v>
      </c>
      <c r="AW113" s="637">
        <v>2581</v>
      </c>
      <c r="AX113" s="638">
        <v>2041</v>
      </c>
      <c r="AY113" s="639">
        <f t="shared" ref="AY113:AY129" si="74">AW113/AU113</f>
        <v>0.70538398469527197</v>
      </c>
      <c r="AZ113" s="640">
        <f t="shared" ref="AZ113:AZ129" si="75">AW113/AV113</f>
        <v>0.80304915992532666</v>
      </c>
      <c r="BA113" s="636">
        <v>4216</v>
      </c>
      <c r="BB113" s="637">
        <v>3322</v>
      </c>
      <c r="BC113" s="637">
        <v>2925</v>
      </c>
      <c r="BD113" s="637">
        <v>2373</v>
      </c>
      <c r="BE113" s="638">
        <v>1902</v>
      </c>
      <c r="BF113" s="639">
        <f t="shared" ref="BF113:BF129" si="76">BD113/BB113</f>
        <v>0.71432871763997596</v>
      </c>
      <c r="BG113" s="640">
        <f t="shared" ref="BG113:BG129" si="77">BD113/BC113</f>
        <v>0.81128205128205133</v>
      </c>
    </row>
    <row r="114" spans="1:16133" s="4" customFormat="1" x14ac:dyDescent="0.25">
      <c r="A114" s="632" t="s">
        <v>331</v>
      </c>
      <c r="B114" s="633" t="s">
        <v>333</v>
      </c>
      <c r="C114" s="634" t="s">
        <v>289</v>
      </c>
      <c r="D114" s="575">
        <v>982</v>
      </c>
      <c r="E114" s="576">
        <v>981</v>
      </c>
      <c r="F114" s="576">
        <v>839</v>
      </c>
      <c r="G114" s="576">
        <v>834</v>
      </c>
      <c r="H114" s="576">
        <v>682</v>
      </c>
      <c r="I114" s="577">
        <f t="shared" si="42"/>
        <v>0.85015290519877673</v>
      </c>
      <c r="J114" s="578">
        <f t="shared" si="43"/>
        <v>0.99404052443384983</v>
      </c>
      <c r="K114" s="575">
        <v>661</v>
      </c>
      <c r="L114" s="576">
        <v>657</v>
      </c>
      <c r="M114" s="576">
        <v>599</v>
      </c>
      <c r="N114" s="576">
        <v>585</v>
      </c>
      <c r="O114" s="576">
        <v>515</v>
      </c>
      <c r="P114" s="577">
        <f t="shared" si="44"/>
        <v>0.8904109589041096</v>
      </c>
      <c r="Q114" s="578">
        <f t="shared" si="45"/>
        <v>0.97662771285475791</v>
      </c>
      <c r="R114" s="575">
        <v>832</v>
      </c>
      <c r="S114" s="576">
        <v>809</v>
      </c>
      <c r="T114" s="576">
        <v>718</v>
      </c>
      <c r="U114" s="576">
        <v>718</v>
      </c>
      <c r="V114" s="576">
        <v>629</v>
      </c>
      <c r="W114" s="577">
        <f t="shared" si="40"/>
        <v>0.8875154511742892</v>
      </c>
      <c r="X114" s="578">
        <f t="shared" si="41"/>
        <v>1</v>
      </c>
      <c r="Y114" s="575">
        <v>749</v>
      </c>
      <c r="Z114" s="576">
        <v>746</v>
      </c>
      <c r="AA114" s="576">
        <v>736</v>
      </c>
      <c r="AB114" s="576">
        <v>736</v>
      </c>
      <c r="AC114" s="576">
        <v>547</v>
      </c>
      <c r="AD114" s="577">
        <f t="shared" si="46"/>
        <v>0.98659517426273458</v>
      </c>
      <c r="AE114" s="578">
        <f t="shared" si="47"/>
        <v>1</v>
      </c>
      <c r="AF114" s="575">
        <v>789</v>
      </c>
      <c r="AG114" s="576">
        <v>779</v>
      </c>
      <c r="AH114" s="576">
        <v>768</v>
      </c>
      <c r="AI114" s="576">
        <v>691</v>
      </c>
      <c r="AJ114" s="576">
        <v>563</v>
      </c>
      <c r="AK114" s="577">
        <f t="shared" si="70"/>
        <v>0.8870346598202824</v>
      </c>
      <c r="AL114" s="578">
        <f t="shared" si="71"/>
        <v>0.89973958333333337</v>
      </c>
      <c r="AM114" s="575">
        <v>576</v>
      </c>
      <c r="AN114" s="576">
        <v>573</v>
      </c>
      <c r="AO114" s="576">
        <v>490</v>
      </c>
      <c r="AP114" s="576">
        <v>490</v>
      </c>
      <c r="AQ114" s="576">
        <v>395</v>
      </c>
      <c r="AR114" s="577">
        <f t="shared" si="72"/>
        <v>0.85514834205933687</v>
      </c>
      <c r="AS114" s="578">
        <f t="shared" si="73"/>
        <v>1</v>
      </c>
      <c r="AT114" s="575">
        <v>559</v>
      </c>
      <c r="AU114" s="576">
        <v>552</v>
      </c>
      <c r="AV114" s="576">
        <v>486</v>
      </c>
      <c r="AW114" s="576">
        <v>486</v>
      </c>
      <c r="AX114" s="576">
        <v>401</v>
      </c>
      <c r="AY114" s="577">
        <f t="shared" si="74"/>
        <v>0.88043478260869568</v>
      </c>
      <c r="AZ114" s="578">
        <f t="shared" si="75"/>
        <v>1</v>
      </c>
      <c r="BA114" s="575">
        <v>489</v>
      </c>
      <c r="BB114" s="576">
        <v>482</v>
      </c>
      <c r="BC114" s="576">
        <v>402</v>
      </c>
      <c r="BD114" s="576">
        <v>402</v>
      </c>
      <c r="BE114" s="576">
        <v>328</v>
      </c>
      <c r="BF114" s="577">
        <f t="shared" si="76"/>
        <v>0.8340248962655602</v>
      </c>
      <c r="BG114" s="578">
        <f t="shared" si="77"/>
        <v>1</v>
      </c>
    </row>
    <row r="115" spans="1:16133" s="4" customFormat="1" x14ac:dyDescent="0.25">
      <c r="A115" s="579" t="s">
        <v>331</v>
      </c>
      <c r="B115" s="580" t="s">
        <v>334</v>
      </c>
      <c r="C115" s="581" t="s">
        <v>335</v>
      </c>
      <c r="D115" s="582">
        <v>449</v>
      </c>
      <c r="E115" s="583">
        <v>447</v>
      </c>
      <c r="F115" s="583">
        <v>330</v>
      </c>
      <c r="G115" s="583">
        <v>286</v>
      </c>
      <c r="H115" s="583">
        <v>226</v>
      </c>
      <c r="I115" s="584">
        <f t="shared" si="42"/>
        <v>0.63982102908277405</v>
      </c>
      <c r="J115" s="585">
        <f t="shared" si="43"/>
        <v>0.8666666666666667</v>
      </c>
      <c r="K115" s="582">
        <v>388</v>
      </c>
      <c r="L115" s="583">
        <v>388</v>
      </c>
      <c r="M115" s="583">
        <v>310</v>
      </c>
      <c r="N115" s="583">
        <v>277</v>
      </c>
      <c r="O115" s="583">
        <v>239</v>
      </c>
      <c r="P115" s="584">
        <f t="shared" si="44"/>
        <v>0.71391752577319589</v>
      </c>
      <c r="Q115" s="585">
        <f t="shared" si="45"/>
        <v>0.8935483870967742</v>
      </c>
      <c r="R115" s="582">
        <v>391</v>
      </c>
      <c r="S115" s="583">
        <v>387</v>
      </c>
      <c r="T115" s="583">
        <v>303</v>
      </c>
      <c r="U115" s="583">
        <v>268</v>
      </c>
      <c r="V115" s="583">
        <v>226</v>
      </c>
      <c r="W115" s="584">
        <f t="shared" si="40"/>
        <v>0.69250645994832039</v>
      </c>
      <c r="X115" s="585">
        <f t="shared" si="41"/>
        <v>0.88448844884488453</v>
      </c>
      <c r="Y115" s="582">
        <v>420</v>
      </c>
      <c r="Z115" s="583">
        <v>413</v>
      </c>
      <c r="AA115" s="583">
        <v>321</v>
      </c>
      <c r="AB115" s="583">
        <v>282</v>
      </c>
      <c r="AC115" s="583">
        <v>239</v>
      </c>
      <c r="AD115" s="584">
        <f t="shared" si="46"/>
        <v>0.68280871670702181</v>
      </c>
      <c r="AE115" s="585">
        <f t="shared" si="47"/>
        <v>0.87850467289719625</v>
      </c>
      <c r="AF115" s="582">
        <v>343</v>
      </c>
      <c r="AG115" s="583">
        <v>340</v>
      </c>
      <c r="AH115" s="583">
        <v>253</v>
      </c>
      <c r="AI115" s="583">
        <v>231</v>
      </c>
      <c r="AJ115" s="583">
        <v>194</v>
      </c>
      <c r="AK115" s="584">
        <f t="shared" si="70"/>
        <v>0.67941176470588238</v>
      </c>
      <c r="AL115" s="585">
        <f t="shared" si="71"/>
        <v>0.91304347826086951</v>
      </c>
      <c r="AM115" s="582">
        <v>334</v>
      </c>
      <c r="AN115" s="583">
        <v>324</v>
      </c>
      <c r="AO115" s="583">
        <v>260</v>
      </c>
      <c r="AP115" s="583">
        <v>221</v>
      </c>
      <c r="AQ115" s="583">
        <v>179</v>
      </c>
      <c r="AR115" s="584">
        <f t="shared" si="72"/>
        <v>0.6820987654320988</v>
      </c>
      <c r="AS115" s="585">
        <f t="shared" si="73"/>
        <v>0.85</v>
      </c>
      <c r="AT115" s="582">
        <v>321</v>
      </c>
      <c r="AU115" s="583">
        <v>308</v>
      </c>
      <c r="AV115" s="583">
        <v>243</v>
      </c>
      <c r="AW115" s="583">
        <v>210</v>
      </c>
      <c r="AX115" s="583">
        <v>166</v>
      </c>
      <c r="AY115" s="584">
        <f t="shared" si="74"/>
        <v>0.68181818181818177</v>
      </c>
      <c r="AZ115" s="585">
        <f t="shared" si="75"/>
        <v>0.86419753086419748</v>
      </c>
      <c r="BA115" s="582">
        <v>310</v>
      </c>
      <c r="BB115" s="583">
        <v>299</v>
      </c>
      <c r="BC115" s="583">
        <v>247</v>
      </c>
      <c r="BD115" s="583">
        <v>178</v>
      </c>
      <c r="BE115" s="583">
        <v>150</v>
      </c>
      <c r="BF115" s="584">
        <f t="shared" si="76"/>
        <v>0.59531772575250841</v>
      </c>
      <c r="BG115" s="585">
        <f t="shared" si="77"/>
        <v>0.72064777327935226</v>
      </c>
    </row>
    <row r="116" spans="1:16133" s="4" customFormat="1" x14ac:dyDescent="0.25">
      <c r="A116" s="579" t="s">
        <v>331</v>
      </c>
      <c r="B116" s="580" t="s">
        <v>336</v>
      </c>
      <c r="C116" s="581" t="s">
        <v>196</v>
      </c>
      <c r="D116" s="582">
        <v>1415</v>
      </c>
      <c r="E116" s="583">
        <v>1206</v>
      </c>
      <c r="F116" s="583">
        <v>893</v>
      </c>
      <c r="G116" s="583">
        <v>670</v>
      </c>
      <c r="H116" s="583">
        <v>476</v>
      </c>
      <c r="I116" s="584">
        <f t="shared" si="42"/>
        <v>0.55555555555555558</v>
      </c>
      <c r="J116" s="585">
        <f t="shared" si="43"/>
        <v>0.75027995520716684</v>
      </c>
      <c r="K116" s="582">
        <v>1966</v>
      </c>
      <c r="L116" s="583">
        <v>1560</v>
      </c>
      <c r="M116" s="583">
        <v>1231</v>
      </c>
      <c r="N116" s="583">
        <v>761</v>
      </c>
      <c r="O116" s="583">
        <v>530</v>
      </c>
      <c r="P116" s="584">
        <f t="shared" si="44"/>
        <v>0.48782051282051281</v>
      </c>
      <c r="Q116" s="585">
        <f t="shared" si="45"/>
        <v>0.61819658813972378</v>
      </c>
      <c r="R116" s="582">
        <v>1953</v>
      </c>
      <c r="S116" s="583">
        <v>1531</v>
      </c>
      <c r="T116" s="583">
        <v>1226</v>
      </c>
      <c r="U116" s="583">
        <v>646</v>
      </c>
      <c r="V116" s="583">
        <v>475</v>
      </c>
      <c r="W116" s="584">
        <f t="shared" si="40"/>
        <v>0.42194644023514044</v>
      </c>
      <c r="X116" s="585">
        <f t="shared" si="41"/>
        <v>0.5269168026101142</v>
      </c>
      <c r="Y116" s="582">
        <v>1859</v>
      </c>
      <c r="Z116" s="583">
        <v>1445</v>
      </c>
      <c r="AA116" s="583">
        <v>1261</v>
      </c>
      <c r="AB116" s="583">
        <v>720</v>
      </c>
      <c r="AC116" s="583">
        <v>471</v>
      </c>
      <c r="AD116" s="584">
        <f t="shared" si="46"/>
        <v>0.4982698961937716</v>
      </c>
      <c r="AE116" s="585">
        <f t="shared" si="47"/>
        <v>0.57097541633624105</v>
      </c>
      <c r="AF116" s="582">
        <v>1635</v>
      </c>
      <c r="AG116" s="583">
        <v>1255</v>
      </c>
      <c r="AH116" s="583">
        <v>1015</v>
      </c>
      <c r="AI116" s="583">
        <v>647</v>
      </c>
      <c r="AJ116" s="583">
        <v>426</v>
      </c>
      <c r="AK116" s="584">
        <f t="shared" si="70"/>
        <v>0.51553784860557772</v>
      </c>
      <c r="AL116" s="585">
        <f t="shared" si="71"/>
        <v>0.63743842364532022</v>
      </c>
      <c r="AM116" s="582">
        <v>1241</v>
      </c>
      <c r="AN116" s="583">
        <v>950</v>
      </c>
      <c r="AO116" s="583">
        <v>737</v>
      </c>
      <c r="AP116" s="583">
        <v>575</v>
      </c>
      <c r="AQ116" s="583">
        <v>443</v>
      </c>
      <c r="AR116" s="584">
        <f t="shared" si="72"/>
        <v>0.60526315789473684</v>
      </c>
      <c r="AS116" s="585">
        <f t="shared" si="73"/>
        <v>0.78018995929443691</v>
      </c>
      <c r="AT116" s="582">
        <v>1173</v>
      </c>
      <c r="AU116" s="583">
        <v>875</v>
      </c>
      <c r="AV116" s="583">
        <v>681</v>
      </c>
      <c r="AW116" s="583">
        <v>530</v>
      </c>
      <c r="AX116" s="583">
        <v>411</v>
      </c>
      <c r="AY116" s="584">
        <f t="shared" si="74"/>
        <v>0.60571428571428576</v>
      </c>
      <c r="AZ116" s="585">
        <f t="shared" si="75"/>
        <v>0.7782672540381792</v>
      </c>
      <c r="BA116" s="582">
        <v>1071</v>
      </c>
      <c r="BB116" s="583">
        <v>804</v>
      </c>
      <c r="BC116" s="583">
        <v>607</v>
      </c>
      <c r="BD116" s="583">
        <v>477</v>
      </c>
      <c r="BE116" s="583">
        <v>374</v>
      </c>
      <c r="BF116" s="584">
        <f t="shared" si="76"/>
        <v>0.59328358208955223</v>
      </c>
      <c r="BG116" s="585">
        <f t="shared" si="77"/>
        <v>0.78583196046128501</v>
      </c>
    </row>
    <row r="117" spans="1:16133" s="4" customFormat="1" x14ac:dyDescent="0.25">
      <c r="A117" s="579" t="s">
        <v>331</v>
      </c>
      <c r="B117" s="580" t="s">
        <v>337</v>
      </c>
      <c r="C117" s="581" t="s">
        <v>338</v>
      </c>
      <c r="D117" s="582">
        <v>597</v>
      </c>
      <c r="E117" s="583">
        <v>528</v>
      </c>
      <c r="F117" s="583">
        <v>513</v>
      </c>
      <c r="G117" s="583">
        <v>455</v>
      </c>
      <c r="H117" s="583">
        <v>349</v>
      </c>
      <c r="I117" s="584">
        <f t="shared" si="42"/>
        <v>0.8617424242424242</v>
      </c>
      <c r="J117" s="585">
        <f t="shared" si="43"/>
        <v>0.88693957115009747</v>
      </c>
      <c r="K117" s="582">
        <v>417</v>
      </c>
      <c r="L117" s="583">
        <v>374</v>
      </c>
      <c r="M117" s="583">
        <v>358</v>
      </c>
      <c r="N117" s="583">
        <v>348</v>
      </c>
      <c r="O117" s="583">
        <v>269</v>
      </c>
      <c r="P117" s="584">
        <f t="shared" si="44"/>
        <v>0.93048128342245995</v>
      </c>
      <c r="Q117" s="585">
        <f t="shared" si="45"/>
        <v>0.97206703910614523</v>
      </c>
      <c r="R117" s="582">
        <v>664</v>
      </c>
      <c r="S117" s="583">
        <v>558</v>
      </c>
      <c r="T117" s="583">
        <v>553</v>
      </c>
      <c r="U117" s="583">
        <v>463</v>
      </c>
      <c r="V117" s="583">
        <v>352</v>
      </c>
      <c r="W117" s="584">
        <f t="shared" si="40"/>
        <v>0.82974910394265233</v>
      </c>
      <c r="X117" s="585">
        <f t="shared" si="41"/>
        <v>0.83725135623869806</v>
      </c>
      <c r="Y117" s="582">
        <v>537</v>
      </c>
      <c r="Z117" s="583">
        <v>481</v>
      </c>
      <c r="AA117" s="583">
        <v>475</v>
      </c>
      <c r="AB117" s="583">
        <v>468</v>
      </c>
      <c r="AC117" s="583">
        <v>333</v>
      </c>
      <c r="AD117" s="584">
        <f t="shared" si="46"/>
        <v>0.97297297297297303</v>
      </c>
      <c r="AE117" s="585">
        <f t="shared" si="47"/>
        <v>0.98526315789473684</v>
      </c>
      <c r="AF117" s="582">
        <v>569</v>
      </c>
      <c r="AG117" s="583">
        <v>501</v>
      </c>
      <c r="AH117" s="583">
        <v>501</v>
      </c>
      <c r="AI117" s="583">
        <v>458</v>
      </c>
      <c r="AJ117" s="583">
        <v>310</v>
      </c>
      <c r="AK117" s="584">
        <f t="shared" si="70"/>
        <v>0.9141716566866267</v>
      </c>
      <c r="AL117" s="585">
        <f t="shared" si="71"/>
        <v>0.9141716566866267</v>
      </c>
      <c r="AM117" s="582">
        <v>506</v>
      </c>
      <c r="AN117" s="583">
        <v>447</v>
      </c>
      <c r="AO117" s="583">
        <v>442</v>
      </c>
      <c r="AP117" s="583">
        <v>435</v>
      </c>
      <c r="AQ117" s="583">
        <v>324</v>
      </c>
      <c r="AR117" s="584">
        <f t="shared" si="72"/>
        <v>0.97315436241610742</v>
      </c>
      <c r="AS117" s="585">
        <f t="shared" si="73"/>
        <v>0.98416289592760176</v>
      </c>
      <c r="AT117" s="582">
        <v>433</v>
      </c>
      <c r="AU117" s="583">
        <v>398</v>
      </c>
      <c r="AV117" s="583">
        <v>385</v>
      </c>
      <c r="AW117" s="583">
        <v>385</v>
      </c>
      <c r="AX117" s="583">
        <v>274</v>
      </c>
      <c r="AY117" s="584">
        <f t="shared" si="74"/>
        <v>0.96733668341708545</v>
      </c>
      <c r="AZ117" s="585">
        <f t="shared" si="75"/>
        <v>1</v>
      </c>
      <c r="BA117" s="582">
        <v>444</v>
      </c>
      <c r="BB117" s="583">
        <v>390</v>
      </c>
      <c r="BC117" s="583">
        <v>382</v>
      </c>
      <c r="BD117" s="583">
        <v>382</v>
      </c>
      <c r="BE117" s="583">
        <v>294</v>
      </c>
      <c r="BF117" s="584">
        <f t="shared" si="76"/>
        <v>0.97948717948717945</v>
      </c>
      <c r="BG117" s="585">
        <f t="shared" si="77"/>
        <v>1</v>
      </c>
    </row>
    <row r="118" spans="1:16133" s="4" customFormat="1" x14ac:dyDescent="0.25">
      <c r="A118" s="579" t="s">
        <v>331</v>
      </c>
      <c r="B118" s="580" t="s">
        <v>339</v>
      </c>
      <c r="C118" s="581" t="s">
        <v>340</v>
      </c>
      <c r="D118" s="582">
        <v>2440</v>
      </c>
      <c r="E118" s="583">
        <v>2093</v>
      </c>
      <c r="F118" s="583">
        <v>1758</v>
      </c>
      <c r="G118" s="583">
        <v>1422</v>
      </c>
      <c r="H118" s="583">
        <v>974</v>
      </c>
      <c r="I118" s="584">
        <f t="shared" si="42"/>
        <v>0.67940754897276634</v>
      </c>
      <c r="J118" s="585">
        <f t="shared" si="43"/>
        <v>0.80887372013651881</v>
      </c>
      <c r="K118" s="582">
        <v>2417</v>
      </c>
      <c r="L118" s="583">
        <v>2079</v>
      </c>
      <c r="M118" s="583">
        <v>1809</v>
      </c>
      <c r="N118" s="583">
        <v>1412</v>
      </c>
      <c r="O118" s="583">
        <v>968</v>
      </c>
      <c r="P118" s="584">
        <f t="shared" si="44"/>
        <v>0.67917267917267921</v>
      </c>
      <c r="Q118" s="585">
        <f t="shared" si="45"/>
        <v>0.78054173576561636</v>
      </c>
      <c r="R118" s="582">
        <v>2852</v>
      </c>
      <c r="S118" s="583">
        <v>2335</v>
      </c>
      <c r="T118" s="583">
        <v>2111</v>
      </c>
      <c r="U118" s="583">
        <v>1305</v>
      </c>
      <c r="V118" s="583">
        <v>862</v>
      </c>
      <c r="W118" s="584">
        <f t="shared" si="40"/>
        <v>0.5588865096359743</v>
      </c>
      <c r="X118" s="585">
        <f t="shared" si="41"/>
        <v>0.61819043107531979</v>
      </c>
      <c r="Y118" s="582">
        <v>2638</v>
      </c>
      <c r="Z118" s="583">
        <v>2123</v>
      </c>
      <c r="AA118" s="583">
        <v>1940</v>
      </c>
      <c r="AB118" s="583">
        <v>1225</v>
      </c>
      <c r="AC118" s="583">
        <v>827</v>
      </c>
      <c r="AD118" s="584">
        <f t="shared" si="46"/>
        <v>0.57701365991521436</v>
      </c>
      <c r="AE118" s="585">
        <f t="shared" si="47"/>
        <v>0.63144329896907214</v>
      </c>
      <c r="AF118" s="582">
        <v>2414</v>
      </c>
      <c r="AG118" s="583">
        <v>1949</v>
      </c>
      <c r="AH118" s="583">
        <v>1797</v>
      </c>
      <c r="AI118" s="583">
        <v>1148</v>
      </c>
      <c r="AJ118" s="583">
        <v>781</v>
      </c>
      <c r="AK118" s="584">
        <f t="shared" si="70"/>
        <v>0.58902001026167261</v>
      </c>
      <c r="AL118" s="585">
        <f t="shared" si="71"/>
        <v>0.63884251530328329</v>
      </c>
      <c r="AM118" s="582">
        <v>2015</v>
      </c>
      <c r="AN118" s="583">
        <v>1632</v>
      </c>
      <c r="AO118" s="583">
        <v>1464</v>
      </c>
      <c r="AP118" s="583">
        <v>937</v>
      </c>
      <c r="AQ118" s="583">
        <v>748</v>
      </c>
      <c r="AR118" s="584">
        <f t="shared" si="72"/>
        <v>0.57414215686274506</v>
      </c>
      <c r="AS118" s="585">
        <f t="shared" si="73"/>
        <v>0.64002732240437155</v>
      </c>
      <c r="AT118" s="582">
        <v>1799</v>
      </c>
      <c r="AU118" s="583">
        <v>1454</v>
      </c>
      <c r="AV118" s="583">
        <v>1335</v>
      </c>
      <c r="AW118" s="583">
        <v>831</v>
      </c>
      <c r="AX118" s="583">
        <v>630</v>
      </c>
      <c r="AY118" s="584">
        <f t="shared" si="74"/>
        <v>0.57152682255845944</v>
      </c>
      <c r="AZ118" s="585">
        <f t="shared" si="75"/>
        <v>0.62247191011235958</v>
      </c>
      <c r="BA118" s="582">
        <v>1559</v>
      </c>
      <c r="BB118" s="583">
        <v>1266</v>
      </c>
      <c r="BC118" s="583">
        <v>1178</v>
      </c>
      <c r="BD118" s="583">
        <v>832</v>
      </c>
      <c r="BE118" s="583">
        <v>625</v>
      </c>
      <c r="BF118" s="584">
        <f t="shared" si="76"/>
        <v>0.65718799368088465</v>
      </c>
      <c r="BG118" s="585">
        <f t="shared" si="77"/>
        <v>0.70628183361629882</v>
      </c>
    </row>
    <row r="119" spans="1:16133" s="4" customFormat="1" x14ac:dyDescent="0.25">
      <c r="A119" s="579" t="s">
        <v>331</v>
      </c>
      <c r="B119" s="580" t="s">
        <v>341</v>
      </c>
      <c r="C119" s="581" t="s">
        <v>342</v>
      </c>
      <c r="D119" s="582">
        <v>288</v>
      </c>
      <c r="E119" s="583">
        <v>276</v>
      </c>
      <c r="F119" s="583">
        <v>246</v>
      </c>
      <c r="G119" s="583">
        <v>62</v>
      </c>
      <c r="H119" s="583">
        <v>50</v>
      </c>
      <c r="I119" s="584">
        <f t="shared" si="42"/>
        <v>0.22463768115942029</v>
      </c>
      <c r="J119" s="585">
        <f t="shared" si="43"/>
        <v>0.25203252032520324</v>
      </c>
      <c r="K119" s="582">
        <v>278</v>
      </c>
      <c r="L119" s="583">
        <v>256</v>
      </c>
      <c r="M119" s="583">
        <v>217</v>
      </c>
      <c r="N119" s="583">
        <v>82</v>
      </c>
      <c r="O119" s="583">
        <v>74</v>
      </c>
      <c r="P119" s="584">
        <f t="shared" si="44"/>
        <v>0.3203125</v>
      </c>
      <c r="Q119" s="585">
        <f t="shared" si="45"/>
        <v>0.37788018433179721</v>
      </c>
      <c r="R119" s="582">
        <v>232</v>
      </c>
      <c r="S119" s="583">
        <v>208</v>
      </c>
      <c r="T119" s="583">
        <v>189</v>
      </c>
      <c r="U119" s="583">
        <v>65</v>
      </c>
      <c r="V119" s="583">
        <v>54</v>
      </c>
      <c r="W119" s="584">
        <f t="shared" si="40"/>
        <v>0.3125</v>
      </c>
      <c r="X119" s="585">
        <f t="shared" si="41"/>
        <v>0.3439153439153439</v>
      </c>
      <c r="Y119" s="582">
        <v>249</v>
      </c>
      <c r="Z119" s="583">
        <v>232</v>
      </c>
      <c r="AA119" s="583">
        <v>200</v>
      </c>
      <c r="AB119" s="583">
        <v>69</v>
      </c>
      <c r="AC119" s="583">
        <v>56</v>
      </c>
      <c r="AD119" s="584">
        <f t="shared" si="46"/>
        <v>0.29741379310344829</v>
      </c>
      <c r="AE119" s="585">
        <f t="shared" si="47"/>
        <v>0.34499999999999997</v>
      </c>
      <c r="AF119" s="582">
        <v>216</v>
      </c>
      <c r="AG119" s="583">
        <v>202</v>
      </c>
      <c r="AH119" s="583">
        <v>178</v>
      </c>
      <c r="AI119" s="583">
        <v>53</v>
      </c>
      <c r="AJ119" s="583">
        <v>45</v>
      </c>
      <c r="AK119" s="584">
        <f t="shared" si="70"/>
        <v>0.26237623762376239</v>
      </c>
      <c r="AL119" s="585">
        <f t="shared" si="71"/>
        <v>0.29775280898876405</v>
      </c>
      <c r="AM119" s="582">
        <v>156</v>
      </c>
      <c r="AN119" s="583">
        <v>150</v>
      </c>
      <c r="AO119" s="583">
        <v>130</v>
      </c>
      <c r="AP119" s="583">
        <v>51</v>
      </c>
      <c r="AQ119" s="583">
        <v>44</v>
      </c>
      <c r="AR119" s="584">
        <f t="shared" si="72"/>
        <v>0.34</v>
      </c>
      <c r="AS119" s="585">
        <f t="shared" si="73"/>
        <v>0.3923076923076923</v>
      </c>
      <c r="AT119" s="582">
        <v>128</v>
      </c>
      <c r="AU119" s="583">
        <v>116</v>
      </c>
      <c r="AV119" s="583">
        <v>92</v>
      </c>
      <c r="AW119" s="583">
        <v>46</v>
      </c>
      <c r="AX119" s="583">
        <v>41</v>
      </c>
      <c r="AY119" s="584">
        <f t="shared" si="74"/>
        <v>0.39655172413793105</v>
      </c>
      <c r="AZ119" s="585">
        <f t="shared" si="75"/>
        <v>0.5</v>
      </c>
      <c r="BA119" s="582">
        <v>151</v>
      </c>
      <c r="BB119" s="583">
        <v>138</v>
      </c>
      <c r="BC119" s="583">
        <v>123</v>
      </c>
      <c r="BD119" s="583">
        <v>49</v>
      </c>
      <c r="BE119" s="583">
        <v>44</v>
      </c>
      <c r="BF119" s="584">
        <f t="shared" si="76"/>
        <v>0.35507246376811596</v>
      </c>
      <c r="BG119" s="585">
        <f t="shared" si="77"/>
        <v>0.3983739837398374</v>
      </c>
    </row>
    <row r="120" spans="1:16133" s="4" customFormat="1" x14ac:dyDescent="0.25">
      <c r="A120" s="579" t="s">
        <v>331</v>
      </c>
      <c r="B120" s="604">
        <v>24530</v>
      </c>
      <c r="C120" s="605" t="s">
        <v>598</v>
      </c>
      <c r="D120" s="606"/>
      <c r="E120" s="607"/>
      <c r="F120" s="607"/>
      <c r="G120" s="607"/>
      <c r="H120" s="607"/>
      <c r="I120" s="608"/>
      <c r="J120" s="609"/>
      <c r="K120" s="606"/>
      <c r="L120" s="607"/>
      <c r="M120" s="607"/>
      <c r="N120" s="607"/>
      <c r="O120" s="607"/>
      <c r="P120" s="608"/>
      <c r="Q120" s="609"/>
      <c r="R120" s="606"/>
      <c r="S120" s="607"/>
      <c r="T120" s="607"/>
      <c r="U120" s="607"/>
      <c r="V120" s="607"/>
      <c r="W120" s="608"/>
      <c r="X120" s="609"/>
      <c r="Y120" s="606"/>
      <c r="Z120" s="607"/>
      <c r="AA120" s="607"/>
      <c r="AB120" s="607"/>
      <c r="AC120" s="607"/>
      <c r="AD120" s="608"/>
      <c r="AE120" s="609"/>
      <c r="AF120" s="606"/>
      <c r="AG120" s="607"/>
      <c r="AH120" s="607"/>
      <c r="AI120" s="607"/>
      <c r="AJ120" s="607"/>
      <c r="AK120" s="608"/>
      <c r="AL120" s="609"/>
      <c r="AM120" s="606"/>
      <c r="AN120" s="607"/>
      <c r="AO120" s="607"/>
      <c r="AP120" s="607"/>
      <c r="AQ120" s="607"/>
      <c r="AR120" s="608"/>
      <c r="AS120" s="609"/>
      <c r="AT120" s="606"/>
      <c r="AU120" s="607"/>
      <c r="AV120" s="607"/>
      <c r="AW120" s="607"/>
      <c r="AX120" s="607"/>
      <c r="AY120" s="608"/>
      <c r="AZ120" s="609"/>
      <c r="BA120" s="606">
        <v>192</v>
      </c>
      <c r="BB120" s="607">
        <v>185</v>
      </c>
      <c r="BC120" s="607">
        <v>167</v>
      </c>
      <c r="BD120" s="607">
        <v>155</v>
      </c>
      <c r="BE120" s="607">
        <v>100</v>
      </c>
      <c r="BF120" s="608">
        <f t="shared" ref="BF120" si="78">BD120/BB120</f>
        <v>0.83783783783783783</v>
      </c>
      <c r="BG120" s="609">
        <f t="shared" ref="BG120" si="79">BD120/BC120</f>
        <v>0.92814371257485029</v>
      </c>
    </row>
    <row r="121" spans="1:16133" s="4" customFormat="1" x14ac:dyDescent="0.25">
      <c r="A121" s="588" t="s">
        <v>331</v>
      </c>
      <c r="B121" s="589" t="s">
        <v>343</v>
      </c>
      <c r="C121" s="610" t="s">
        <v>200</v>
      </c>
      <c r="D121" s="591">
        <v>253</v>
      </c>
      <c r="E121" s="650">
        <v>251</v>
      </c>
      <c r="F121" s="650">
        <v>220</v>
      </c>
      <c r="G121" s="650">
        <v>188</v>
      </c>
      <c r="H121" s="650">
        <v>158</v>
      </c>
      <c r="I121" s="651">
        <f t="shared" si="42"/>
        <v>0.74900398406374502</v>
      </c>
      <c r="J121" s="652">
        <f t="shared" si="43"/>
        <v>0.8545454545454545</v>
      </c>
      <c r="K121" s="591">
        <v>259</v>
      </c>
      <c r="L121" s="650">
        <v>255</v>
      </c>
      <c r="M121" s="650">
        <v>223</v>
      </c>
      <c r="N121" s="650">
        <v>213</v>
      </c>
      <c r="O121" s="650">
        <v>180</v>
      </c>
      <c r="P121" s="651">
        <f t="shared" si="44"/>
        <v>0.83529411764705885</v>
      </c>
      <c r="Q121" s="652">
        <f t="shared" si="45"/>
        <v>0.95515695067264572</v>
      </c>
      <c r="R121" s="591">
        <v>222</v>
      </c>
      <c r="S121" s="650">
        <v>221</v>
      </c>
      <c r="T121" s="650">
        <v>207</v>
      </c>
      <c r="U121" s="650">
        <v>205</v>
      </c>
      <c r="V121" s="650">
        <v>149</v>
      </c>
      <c r="W121" s="651">
        <f t="shared" si="40"/>
        <v>0.92760180995475117</v>
      </c>
      <c r="X121" s="652">
        <f t="shared" si="41"/>
        <v>0.99033816425120769</v>
      </c>
      <c r="Y121" s="591">
        <v>225</v>
      </c>
      <c r="Z121" s="650">
        <v>225</v>
      </c>
      <c r="AA121" s="650">
        <v>217</v>
      </c>
      <c r="AB121" s="650">
        <v>217</v>
      </c>
      <c r="AC121" s="650">
        <v>170</v>
      </c>
      <c r="AD121" s="651">
        <f t="shared" si="46"/>
        <v>0.96444444444444444</v>
      </c>
      <c r="AE121" s="652">
        <f t="shared" si="47"/>
        <v>1</v>
      </c>
      <c r="AF121" s="591">
        <v>247</v>
      </c>
      <c r="AG121" s="650">
        <v>244</v>
      </c>
      <c r="AH121" s="650">
        <v>223</v>
      </c>
      <c r="AI121" s="650">
        <v>214</v>
      </c>
      <c r="AJ121" s="650">
        <v>169</v>
      </c>
      <c r="AK121" s="651">
        <f t="shared" si="70"/>
        <v>0.87704918032786883</v>
      </c>
      <c r="AL121" s="652">
        <f t="shared" si="71"/>
        <v>0.95964125560538116</v>
      </c>
      <c r="AM121" s="591">
        <v>155</v>
      </c>
      <c r="AN121" s="650">
        <v>152</v>
      </c>
      <c r="AO121" s="650">
        <v>134</v>
      </c>
      <c r="AP121" s="650">
        <v>129</v>
      </c>
      <c r="AQ121" s="650">
        <v>108</v>
      </c>
      <c r="AR121" s="651">
        <f t="shared" si="72"/>
        <v>0.84868421052631582</v>
      </c>
      <c r="AS121" s="652">
        <f t="shared" si="73"/>
        <v>0.96268656716417911</v>
      </c>
      <c r="AT121" s="591">
        <v>224</v>
      </c>
      <c r="AU121" s="650">
        <v>218</v>
      </c>
      <c r="AV121" s="650">
        <v>187</v>
      </c>
      <c r="AW121" s="650">
        <v>179</v>
      </c>
      <c r="AX121" s="650">
        <v>130</v>
      </c>
      <c r="AY121" s="651">
        <f t="shared" si="74"/>
        <v>0.82110091743119262</v>
      </c>
      <c r="AZ121" s="652">
        <f t="shared" si="75"/>
        <v>0.95721925133689845</v>
      </c>
      <c r="BA121" s="591" t="s">
        <v>67</v>
      </c>
      <c r="BB121" s="650" t="s">
        <v>67</v>
      </c>
      <c r="BC121" s="650" t="s">
        <v>67</v>
      </c>
      <c r="BD121" s="650" t="s">
        <v>67</v>
      </c>
      <c r="BE121" s="650" t="s">
        <v>67</v>
      </c>
      <c r="BF121" s="651" t="s">
        <v>67</v>
      </c>
      <c r="BG121" s="652" t="s">
        <v>67</v>
      </c>
    </row>
    <row r="122" spans="1:16133" s="4" customFormat="1" x14ac:dyDescent="0.25">
      <c r="A122" s="611" t="s">
        <v>344</v>
      </c>
      <c r="B122" s="565" t="s">
        <v>345</v>
      </c>
      <c r="C122" s="644"/>
      <c r="D122" s="653">
        <v>8716</v>
      </c>
      <c r="E122" s="637">
        <v>6932</v>
      </c>
      <c r="F122" s="637">
        <v>6283</v>
      </c>
      <c r="G122" s="637">
        <v>4826</v>
      </c>
      <c r="H122" s="638">
        <v>3605</v>
      </c>
      <c r="I122" s="639">
        <f t="shared" si="42"/>
        <v>0.69619157530294284</v>
      </c>
      <c r="J122" s="640">
        <f t="shared" si="43"/>
        <v>0.76810440872194807</v>
      </c>
      <c r="K122" s="653">
        <v>10409</v>
      </c>
      <c r="L122" s="637">
        <v>8107</v>
      </c>
      <c r="M122" s="637">
        <v>7638</v>
      </c>
      <c r="N122" s="637">
        <v>5122</v>
      </c>
      <c r="O122" s="638">
        <v>3755</v>
      </c>
      <c r="P122" s="639">
        <f t="shared" si="44"/>
        <v>0.63179967928950287</v>
      </c>
      <c r="Q122" s="640">
        <f t="shared" si="45"/>
        <v>0.67059439643885832</v>
      </c>
      <c r="R122" s="653">
        <v>10554</v>
      </c>
      <c r="S122" s="637">
        <v>7990</v>
      </c>
      <c r="T122" s="637">
        <v>7523</v>
      </c>
      <c r="U122" s="637">
        <v>4814</v>
      </c>
      <c r="V122" s="638">
        <v>3614</v>
      </c>
      <c r="W122" s="639">
        <f t="shared" si="40"/>
        <v>0.60250312891113889</v>
      </c>
      <c r="X122" s="640">
        <f t="shared" si="41"/>
        <v>0.6399042934999335</v>
      </c>
      <c r="Y122" s="653">
        <v>9198</v>
      </c>
      <c r="Z122" s="637">
        <v>7186</v>
      </c>
      <c r="AA122" s="637">
        <v>6888</v>
      </c>
      <c r="AB122" s="637">
        <v>4777</v>
      </c>
      <c r="AC122" s="638">
        <v>3466</v>
      </c>
      <c r="AD122" s="639">
        <f t="shared" si="46"/>
        <v>0.66476482048427499</v>
      </c>
      <c r="AE122" s="640">
        <f t="shared" si="47"/>
        <v>0.69352497096399535</v>
      </c>
      <c r="AF122" s="653">
        <v>7993</v>
      </c>
      <c r="AG122" s="637">
        <v>6347</v>
      </c>
      <c r="AH122" s="637">
        <v>6077</v>
      </c>
      <c r="AI122" s="637">
        <v>4373</v>
      </c>
      <c r="AJ122" s="638">
        <v>3267</v>
      </c>
      <c r="AK122" s="639">
        <f t="shared" si="70"/>
        <v>0.68898692295572717</v>
      </c>
      <c r="AL122" s="640">
        <f t="shared" si="71"/>
        <v>0.71959848609511268</v>
      </c>
      <c r="AM122" s="653">
        <v>7108</v>
      </c>
      <c r="AN122" s="637">
        <v>5524</v>
      </c>
      <c r="AO122" s="637">
        <v>5266</v>
      </c>
      <c r="AP122" s="637">
        <v>3840</v>
      </c>
      <c r="AQ122" s="638">
        <v>2891</v>
      </c>
      <c r="AR122" s="639">
        <f t="shared" si="72"/>
        <v>0.69514844315713253</v>
      </c>
      <c r="AS122" s="640">
        <f t="shared" si="73"/>
        <v>0.72920622863653628</v>
      </c>
      <c r="AT122" s="653">
        <v>6593</v>
      </c>
      <c r="AU122" s="637">
        <v>5142</v>
      </c>
      <c r="AV122" s="637">
        <v>4893</v>
      </c>
      <c r="AW122" s="637">
        <v>3447</v>
      </c>
      <c r="AX122" s="638">
        <v>2462</v>
      </c>
      <c r="AY122" s="639">
        <f t="shared" si="74"/>
        <v>0.67036172695449237</v>
      </c>
      <c r="AZ122" s="640">
        <f t="shared" si="75"/>
        <v>0.70447578172900061</v>
      </c>
      <c r="BA122" s="653">
        <v>5823</v>
      </c>
      <c r="BB122" s="637">
        <v>4639</v>
      </c>
      <c r="BC122" s="637">
        <v>4414</v>
      </c>
      <c r="BD122" s="637">
        <v>3295</v>
      </c>
      <c r="BE122" s="638">
        <v>2424</v>
      </c>
      <c r="BF122" s="639">
        <f t="shared" si="76"/>
        <v>0.71028238844578573</v>
      </c>
      <c r="BG122" s="640">
        <f t="shared" si="77"/>
        <v>0.74648844585410057</v>
      </c>
      <c r="BH122" s="646"/>
      <c r="BI122" s="646"/>
      <c r="BJ122" s="646"/>
      <c r="BK122" s="646"/>
      <c r="BL122" s="646"/>
      <c r="BM122" s="646"/>
      <c r="BN122" s="646"/>
      <c r="BO122" s="646"/>
      <c r="BP122" s="646"/>
      <c r="BQ122" s="646"/>
      <c r="BR122" s="646"/>
      <c r="BS122" s="646"/>
      <c r="BT122" s="646"/>
      <c r="BU122" s="646"/>
      <c r="BV122" s="646"/>
      <c r="BW122" s="646"/>
      <c r="BX122" s="646"/>
      <c r="BY122" s="646"/>
      <c r="BZ122" s="646"/>
      <c r="CA122" s="646"/>
      <c r="CB122" s="646"/>
      <c r="CC122" s="646"/>
      <c r="CD122" s="646"/>
      <c r="CE122" s="646"/>
      <c r="CF122" s="646"/>
      <c r="CG122" s="646"/>
      <c r="CH122" s="646"/>
      <c r="CI122" s="646"/>
      <c r="CJ122" s="646"/>
      <c r="CK122" s="646"/>
      <c r="CL122" s="646"/>
      <c r="CM122" s="646"/>
      <c r="CN122" s="646"/>
      <c r="CO122" s="646"/>
      <c r="CP122" s="646"/>
      <c r="CQ122" s="646"/>
      <c r="CR122" s="646"/>
      <c r="CS122" s="646"/>
      <c r="CT122" s="646"/>
      <c r="CU122" s="646"/>
      <c r="CV122" s="646"/>
      <c r="CW122" s="646"/>
      <c r="CX122" s="646"/>
      <c r="CY122" s="646"/>
      <c r="CZ122" s="646"/>
      <c r="DA122" s="646"/>
      <c r="DB122" s="646"/>
      <c r="DC122" s="646"/>
      <c r="DD122" s="646"/>
      <c r="DE122" s="646"/>
      <c r="DF122" s="646"/>
      <c r="DG122" s="646"/>
      <c r="DH122" s="646"/>
      <c r="DI122" s="646"/>
      <c r="DJ122" s="646"/>
      <c r="DK122" s="646"/>
      <c r="DL122" s="646"/>
      <c r="DM122" s="646"/>
      <c r="DN122" s="646"/>
      <c r="DO122" s="646"/>
      <c r="DP122" s="646"/>
      <c r="DQ122" s="646"/>
      <c r="DR122" s="646"/>
      <c r="DS122" s="646"/>
      <c r="DT122" s="646"/>
      <c r="DU122" s="646"/>
      <c r="DV122" s="646"/>
      <c r="DW122" s="646"/>
      <c r="DX122" s="646"/>
      <c r="DY122" s="646"/>
      <c r="DZ122" s="646"/>
      <c r="EA122" s="646"/>
      <c r="EB122" s="646"/>
      <c r="EC122" s="646"/>
      <c r="ED122" s="646"/>
      <c r="EE122" s="646"/>
      <c r="EF122" s="646"/>
      <c r="EG122" s="646"/>
      <c r="EH122" s="646"/>
      <c r="EI122" s="646"/>
      <c r="EJ122" s="646"/>
      <c r="EK122" s="646"/>
      <c r="EL122" s="646"/>
      <c r="EM122" s="646"/>
      <c r="EN122" s="646"/>
      <c r="EO122" s="646"/>
      <c r="EP122" s="646"/>
      <c r="EQ122" s="646"/>
      <c r="ER122" s="646"/>
      <c r="ES122" s="646"/>
      <c r="ET122" s="646"/>
      <c r="EU122" s="646"/>
      <c r="EV122" s="646"/>
      <c r="EW122" s="646"/>
      <c r="EX122" s="646"/>
      <c r="EY122" s="646"/>
      <c r="EZ122" s="646"/>
      <c r="FA122" s="646"/>
      <c r="FB122" s="646"/>
      <c r="FC122" s="646"/>
      <c r="FD122" s="646"/>
      <c r="FE122" s="646"/>
      <c r="FF122" s="646"/>
      <c r="FG122" s="646"/>
      <c r="FH122" s="646"/>
      <c r="FI122" s="646"/>
      <c r="FJ122" s="646"/>
      <c r="FK122" s="646"/>
      <c r="FL122" s="646"/>
      <c r="FM122" s="646"/>
      <c r="FN122" s="646"/>
      <c r="FO122" s="646"/>
      <c r="FP122" s="646"/>
      <c r="FQ122" s="646"/>
      <c r="FR122" s="646"/>
      <c r="FS122" s="646"/>
      <c r="FT122" s="646"/>
      <c r="FU122" s="646"/>
      <c r="FV122" s="646"/>
      <c r="FW122" s="646"/>
      <c r="FX122" s="646"/>
      <c r="FY122" s="646"/>
      <c r="FZ122" s="646"/>
      <c r="GA122" s="646"/>
      <c r="GB122" s="646"/>
      <c r="GC122" s="646"/>
      <c r="GD122" s="646"/>
      <c r="GE122" s="646"/>
      <c r="GF122" s="646"/>
      <c r="GG122" s="646"/>
      <c r="GH122" s="646"/>
      <c r="GI122" s="646"/>
      <c r="GJ122" s="646"/>
      <c r="GK122" s="646"/>
      <c r="GL122" s="646"/>
      <c r="GM122" s="646"/>
      <c r="GN122" s="646"/>
      <c r="GO122" s="646"/>
      <c r="GP122" s="646"/>
      <c r="GQ122" s="646"/>
      <c r="GR122" s="646"/>
      <c r="GS122" s="646"/>
      <c r="GT122" s="646"/>
      <c r="GU122" s="646"/>
      <c r="GV122" s="646"/>
      <c r="GW122" s="646"/>
      <c r="GX122" s="646"/>
      <c r="GY122" s="646"/>
      <c r="GZ122" s="646"/>
      <c r="HA122" s="646"/>
      <c r="HB122" s="646"/>
      <c r="HC122" s="646"/>
      <c r="HD122" s="646"/>
      <c r="HE122" s="646"/>
      <c r="HF122" s="646"/>
      <c r="HG122" s="646"/>
      <c r="HH122" s="646"/>
      <c r="HI122" s="646"/>
      <c r="HJ122" s="646"/>
      <c r="HK122" s="646"/>
      <c r="HL122" s="646"/>
      <c r="HM122" s="646"/>
      <c r="HN122" s="646"/>
      <c r="HO122" s="646"/>
      <c r="HP122" s="646"/>
      <c r="HQ122" s="646"/>
      <c r="HR122" s="646"/>
      <c r="HS122" s="646"/>
      <c r="HT122" s="646"/>
      <c r="HU122" s="646"/>
      <c r="HV122" s="646"/>
      <c r="HW122" s="646"/>
      <c r="HX122" s="646"/>
      <c r="HY122" s="646"/>
      <c r="HZ122" s="646"/>
      <c r="IA122" s="646"/>
      <c r="IB122" s="646"/>
      <c r="IC122" s="646"/>
      <c r="ID122" s="646"/>
      <c r="IE122" s="646"/>
      <c r="IF122" s="646"/>
      <c r="IG122" s="646"/>
      <c r="IH122" s="646"/>
      <c r="II122" s="646"/>
      <c r="IJ122" s="646"/>
      <c r="IK122" s="646"/>
      <c r="IL122" s="646"/>
      <c r="IM122" s="646"/>
      <c r="IN122" s="646"/>
      <c r="IO122" s="646"/>
      <c r="IP122" s="646"/>
      <c r="IQ122" s="646"/>
      <c r="IR122" s="646"/>
      <c r="IS122" s="646"/>
      <c r="IT122" s="646"/>
      <c r="IU122" s="646"/>
      <c r="IV122" s="646"/>
      <c r="IW122" s="646"/>
      <c r="IX122" s="646"/>
      <c r="IY122" s="646"/>
      <c r="IZ122" s="646"/>
      <c r="JA122" s="646"/>
      <c r="JB122" s="646"/>
      <c r="JC122" s="646"/>
      <c r="JD122" s="646"/>
      <c r="JE122" s="646"/>
      <c r="JF122" s="646"/>
      <c r="JG122" s="646"/>
      <c r="JH122" s="646"/>
      <c r="JI122" s="646"/>
      <c r="JJ122" s="646"/>
      <c r="JK122" s="646"/>
      <c r="JL122" s="646"/>
      <c r="JM122" s="646"/>
      <c r="JN122" s="646"/>
      <c r="JO122" s="646"/>
      <c r="JP122" s="646"/>
      <c r="JQ122" s="646"/>
      <c r="JR122" s="646"/>
      <c r="JS122" s="646"/>
      <c r="JT122" s="646"/>
      <c r="JU122" s="646"/>
      <c r="JV122" s="646"/>
      <c r="JW122" s="646"/>
      <c r="JX122" s="646"/>
      <c r="JY122" s="646"/>
      <c r="JZ122" s="646"/>
      <c r="KA122" s="646"/>
      <c r="KB122" s="646"/>
      <c r="KC122" s="646"/>
      <c r="KD122" s="646"/>
      <c r="KE122" s="646"/>
      <c r="KF122" s="646"/>
      <c r="KG122" s="646"/>
      <c r="KH122" s="646"/>
      <c r="KI122" s="646"/>
      <c r="KJ122" s="646"/>
      <c r="KK122" s="646"/>
      <c r="KL122" s="646"/>
      <c r="KM122" s="646"/>
      <c r="KN122" s="646"/>
      <c r="KO122" s="646"/>
      <c r="KP122" s="646"/>
      <c r="KQ122" s="646"/>
      <c r="KR122" s="646"/>
      <c r="KS122" s="646"/>
      <c r="KT122" s="646"/>
      <c r="KU122" s="646"/>
      <c r="KV122" s="646"/>
      <c r="KW122" s="646"/>
      <c r="KX122" s="646"/>
      <c r="KY122" s="646"/>
      <c r="KZ122" s="646"/>
      <c r="LA122" s="646"/>
      <c r="LB122" s="646"/>
      <c r="LC122" s="646"/>
      <c r="LD122" s="646"/>
      <c r="LE122" s="646"/>
      <c r="LF122" s="646"/>
      <c r="LG122" s="646"/>
      <c r="LH122" s="646"/>
      <c r="LI122" s="646"/>
      <c r="LJ122" s="646"/>
      <c r="LK122" s="646"/>
      <c r="LL122" s="646"/>
      <c r="LM122" s="646"/>
      <c r="LN122" s="646"/>
      <c r="LO122" s="646"/>
      <c r="LP122" s="646"/>
      <c r="LQ122" s="646"/>
      <c r="LR122" s="646"/>
      <c r="LS122" s="646"/>
      <c r="LT122" s="646"/>
      <c r="LU122" s="646"/>
      <c r="LV122" s="646"/>
      <c r="LW122" s="646"/>
      <c r="LX122" s="646"/>
      <c r="LY122" s="646"/>
      <c r="LZ122" s="646"/>
      <c r="MA122" s="646"/>
      <c r="MB122" s="646"/>
      <c r="MC122" s="646"/>
      <c r="MD122" s="646"/>
      <c r="ME122" s="646"/>
      <c r="MF122" s="646"/>
      <c r="MG122" s="646"/>
      <c r="MH122" s="646"/>
      <c r="MI122" s="646"/>
      <c r="MJ122" s="646"/>
      <c r="MK122" s="646"/>
      <c r="ML122" s="646"/>
      <c r="MM122" s="646"/>
      <c r="MN122" s="646"/>
      <c r="MO122" s="646"/>
      <c r="MP122" s="646"/>
      <c r="MQ122" s="646"/>
      <c r="MR122" s="646"/>
      <c r="MS122" s="646"/>
      <c r="MT122" s="646"/>
      <c r="MU122" s="646"/>
      <c r="MV122" s="646"/>
      <c r="MW122" s="646"/>
      <c r="MX122" s="646"/>
      <c r="MY122" s="646"/>
      <c r="MZ122" s="646"/>
      <c r="NA122" s="646"/>
      <c r="NB122" s="646"/>
      <c r="NC122" s="646"/>
      <c r="ND122" s="646"/>
      <c r="NE122" s="646"/>
      <c r="NF122" s="646"/>
      <c r="NG122" s="646"/>
      <c r="NH122" s="646"/>
      <c r="NI122" s="646"/>
      <c r="NJ122" s="646"/>
      <c r="NK122" s="646"/>
      <c r="NL122" s="646"/>
      <c r="NM122" s="646"/>
      <c r="NN122" s="646"/>
      <c r="NO122" s="646"/>
      <c r="NP122" s="646"/>
      <c r="NQ122" s="646"/>
      <c r="NR122" s="646"/>
      <c r="NS122" s="646"/>
      <c r="NT122" s="646"/>
      <c r="NU122" s="646"/>
      <c r="NV122" s="646"/>
      <c r="NW122" s="646"/>
      <c r="NX122" s="646"/>
      <c r="NY122" s="646"/>
      <c r="NZ122" s="646"/>
      <c r="OA122" s="646"/>
      <c r="OB122" s="646"/>
      <c r="OC122" s="646"/>
      <c r="OD122" s="646"/>
      <c r="OE122" s="646"/>
      <c r="OF122" s="646"/>
      <c r="OG122" s="646"/>
      <c r="OH122" s="646"/>
      <c r="OI122" s="646"/>
      <c r="OJ122" s="646"/>
      <c r="OK122" s="646"/>
      <c r="OL122" s="646"/>
      <c r="OM122" s="646"/>
      <c r="ON122" s="646"/>
      <c r="OO122" s="646"/>
      <c r="OP122" s="646"/>
      <c r="OQ122" s="646"/>
      <c r="OR122" s="646"/>
      <c r="OS122" s="646"/>
      <c r="OT122" s="646"/>
      <c r="OU122" s="646"/>
      <c r="OV122" s="646"/>
      <c r="OW122" s="646"/>
      <c r="OX122" s="646"/>
      <c r="OY122" s="646"/>
      <c r="OZ122" s="646"/>
      <c r="PA122" s="646"/>
      <c r="PB122" s="646"/>
      <c r="PC122" s="646"/>
      <c r="PD122" s="646"/>
      <c r="PE122" s="646"/>
      <c r="PF122" s="646"/>
      <c r="PG122" s="646"/>
      <c r="PH122" s="646"/>
      <c r="PI122" s="646"/>
      <c r="PJ122" s="646"/>
      <c r="PK122" s="646"/>
      <c r="PL122" s="646"/>
      <c r="PM122" s="646"/>
      <c r="PN122" s="646"/>
      <c r="PO122" s="646"/>
      <c r="PP122" s="646"/>
      <c r="PQ122" s="646"/>
      <c r="PR122" s="646"/>
      <c r="PS122" s="646"/>
      <c r="PT122" s="646"/>
      <c r="PU122" s="646"/>
      <c r="PV122" s="646"/>
      <c r="PW122" s="646"/>
      <c r="PX122" s="646"/>
      <c r="PY122" s="646"/>
      <c r="PZ122" s="646"/>
      <c r="QA122" s="646"/>
      <c r="QB122" s="646"/>
      <c r="QC122" s="646"/>
      <c r="QD122" s="646"/>
      <c r="QE122" s="646"/>
      <c r="QF122" s="646"/>
      <c r="QG122" s="646"/>
      <c r="QH122" s="646"/>
      <c r="QI122" s="646"/>
      <c r="QJ122" s="646"/>
      <c r="QK122" s="646"/>
      <c r="QL122" s="646"/>
      <c r="QM122" s="646"/>
      <c r="QN122" s="646"/>
      <c r="QO122" s="646"/>
      <c r="QP122" s="646"/>
      <c r="QQ122" s="646"/>
      <c r="QR122" s="646"/>
      <c r="QS122" s="646"/>
      <c r="QT122" s="646"/>
      <c r="QU122" s="646"/>
      <c r="QV122" s="646"/>
      <c r="QW122" s="646"/>
      <c r="QX122" s="646"/>
      <c r="QY122" s="646"/>
      <c r="QZ122" s="646"/>
      <c r="RA122" s="646"/>
      <c r="RB122" s="646"/>
      <c r="RC122" s="646"/>
      <c r="RD122" s="646"/>
      <c r="RE122" s="646"/>
      <c r="RF122" s="646"/>
      <c r="RG122" s="646"/>
      <c r="RH122" s="646"/>
      <c r="RI122" s="646"/>
      <c r="RJ122" s="646"/>
      <c r="RK122" s="646"/>
      <c r="RL122" s="646"/>
      <c r="RM122" s="646"/>
      <c r="RN122" s="646"/>
      <c r="RO122" s="646"/>
      <c r="RP122" s="646"/>
      <c r="RQ122" s="646"/>
      <c r="RR122" s="646"/>
      <c r="RS122" s="646"/>
      <c r="RT122" s="646"/>
      <c r="RU122" s="646"/>
      <c r="RV122" s="646"/>
      <c r="RW122" s="646"/>
      <c r="RX122" s="646"/>
      <c r="RY122" s="646"/>
      <c r="RZ122" s="646"/>
      <c r="SA122" s="646"/>
      <c r="SB122" s="646"/>
      <c r="SC122" s="646"/>
      <c r="SD122" s="646"/>
      <c r="SE122" s="646"/>
      <c r="SF122" s="646"/>
      <c r="SG122" s="646"/>
      <c r="SH122" s="646"/>
      <c r="SI122" s="646"/>
      <c r="SJ122" s="646"/>
      <c r="SK122" s="646"/>
      <c r="SL122" s="646"/>
      <c r="SM122" s="646"/>
      <c r="SN122" s="646"/>
      <c r="SO122" s="646"/>
      <c r="SP122" s="646"/>
      <c r="SQ122" s="646"/>
      <c r="SR122" s="646"/>
      <c r="SS122" s="646"/>
      <c r="ST122" s="646"/>
      <c r="SU122" s="646"/>
      <c r="SV122" s="646"/>
      <c r="SW122" s="646"/>
      <c r="SX122" s="646"/>
      <c r="SY122" s="646"/>
      <c r="SZ122" s="646"/>
      <c r="TA122" s="646"/>
      <c r="TB122" s="646"/>
      <c r="TC122" s="646"/>
      <c r="TD122" s="646"/>
      <c r="TE122" s="646"/>
      <c r="TF122" s="646"/>
      <c r="TG122" s="646"/>
      <c r="TH122" s="646"/>
      <c r="TI122" s="646"/>
      <c r="TJ122" s="646"/>
      <c r="TK122" s="646"/>
      <c r="TL122" s="646"/>
      <c r="TM122" s="646"/>
      <c r="TN122" s="646"/>
      <c r="TO122" s="646"/>
      <c r="TP122" s="646"/>
      <c r="TQ122" s="646"/>
      <c r="TR122" s="646"/>
      <c r="TS122" s="646"/>
      <c r="TT122" s="646"/>
      <c r="TU122" s="646"/>
      <c r="TV122" s="646"/>
      <c r="TW122" s="646"/>
      <c r="TX122" s="646"/>
      <c r="TY122" s="646"/>
      <c r="TZ122" s="646"/>
      <c r="UA122" s="646"/>
      <c r="UB122" s="646"/>
      <c r="UC122" s="646"/>
      <c r="UD122" s="646"/>
      <c r="UE122" s="646"/>
      <c r="UF122" s="646"/>
      <c r="UG122" s="646"/>
      <c r="UH122" s="646"/>
      <c r="UI122" s="646"/>
      <c r="UJ122" s="646"/>
      <c r="UK122" s="646"/>
      <c r="UL122" s="646"/>
      <c r="UM122" s="646"/>
      <c r="UN122" s="646"/>
      <c r="UO122" s="646"/>
      <c r="UP122" s="646"/>
      <c r="UQ122" s="646"/>
      <c r="UR122" s="646"/>
      <c r="US122" s="646"/>
      <c r="UT122" s="646"/>
      <c r="UU122" s="646"/>
      <c r="UV122" s="646"/>
      <c r="UW122" s="646"/>
      <c r="UX122" s="646"/>
      <c r="UY122" s="646"/>
      <c r="UZ122" s="646"/>
      <c r="VA122" s="646"/>
      <c r="VB122" s="646"/>
      <c r="VC122" s="646"/>
      <c r="VD122" s="646"/>
      <c r="VE122" s="646"/>
      <c r="VF122" s="646"/>
      <c r="VG122" s="646"/>
      <c r="VH122" s="646"/>
      <c r="VI122" s="646"/>
      <c r="VJ122" s="646"/>
      <c r="VK122" s="646"/>
      <c r="VL122" s="646"/>
      <c r="VM122" s="646"/>
      <c r="VN122" s="646"/>
      <c r="VO122" s="646"/>
      <c r="VP122" s="646"/>
      <c r="VQ122" s="646"/>
      <c r="VR122" s="646"/>
      <c r="VS122" s="646"/>
      <c r="VT122" s="646"/>
      <c r="VU122" s="646"/>
      <c r="VV122" s="646"/>
      <c r="VW122" s="646"/>
      <c r="VX122" s="646"/>
      <c r="VY122" s="646"/>
      <c r="VZ122" s="646"/>
      <c r="WA122" s="646"/>
      <c r="WB122" s="646"/>
      <c r="WC122" s="646"/>
      <c r="WD122" s="646"/>
      <c r="WE122" s="646"/>
      <c r="WF122" s="646"/>
      <c r="WG122" s="646"/>
      <c r="WH122" s="646"/>
      <c r="WI122" s="646"/>
      <c r="WJ122" s="646"/>
      <c r="WK122" s="646"/>
      <c r="WL122" s="646"/>
      <c r="WM122" s="646"/>
      <c r="WN122" s="646"/>
      <c r="WO122" s="646"/>
      <c r="WP122" s="646"/>
      <c r="WQ122" s="646"/>
      <c r="WR122" s="646"/>
      <c r="WS122" s="646"/>
      <c r="WT122" s="646"/>
      <c r="WU122" s="646"/>
      <c r="WV122" s="646"/>
      <c r="WW122" s="646"/>
      <c r="WX122" s="646"/>
      <c r="WY122" s="646"/>
      <c r="WZ122" s="646"/>
      <c r="XA122" s="646"/>
      <c r="XB122" s="646"/>
      <c r="XC122" s="646"/>
      <c r="XD122" s="646"/>
      <c r="XE122" s="646"/>
      <c r="XF122" s="646"/>
      <c r="XG122" s="646"/>
      <c r="XH122" s="646"/>
      <c r="XI122" s="646"/>
      <c r="XJ122" s="646"/>
      <c r="XK122" s="646"/>
      <c r="XL122" s="646"/>
      <c r="XM122" s="646"/>
      <c r="XN122" s="646"/>
      <c r="XO122" s="646"/>
      <c r="XP122" s="646"/>
      <c r="XQ122" s="646"/>
      <c r="XR122" s="646"/>
      <c r="XS122" s="646"/>
      <c r="XT122" s="646"/>
      <c r="XU122" s="646"/>
      <c r="XV122" s="646"/>
      <c r="XW122" s="646"/>
      <c r="XX122" s="646"/>
      <c r="XY122" s="646"/>
      <c r="XZ122" s="646"/>
      <c r="YA122" s="646"/>
      <c r="YB122" s="646"/>
      <c r="YC122" s="646"/>
      <c r="YD122" s="646"/>
      <c r="YE122" s="646"/>
      <c r="YF122" s="646"/>
      <c r="YG122" s="646"/>
      <c r="YH122" s="646"/>
      <c r="YI122" s="646"/>
      <c r="YJ122" s="646"/>
      <c r="YK122" s="646"/>
      <c r="YL122" s="646"/>
      <c r="YM122" s="646"/>
      <c r="YN122" s="646"/>
      <c r="YO122" s="646"/>
      <c r="YP122" s="646"/>
      <c r="YQ122" s="646"/>
      <c r="YR122" s="646"/>
      <c r="YS122" s="646"/>
      <c r="YT122" s="646"/>
      <c r="YU122" s="646"/>
      <c r="YV122" s="646"/>
      <c r="YW122" s="646"/>
      <c r="YX122" s="646"/>
      <c r="YY122" s="646"/>
      <c r="YZ122" s="646"/>
      <c r="ZA122" s="646"/>
      <c r="ZB122" s="646"/>
      <c r="ZC122" s="646"/>
      <c r="ZD122" s="646"/>
      <c r="ZE122" s="646"/>
      <c r="ZF122" s="646"/>
      <c r="ZG122" s="646"/>
      <c r="ZH122" s="646"/>
      <c r="ZI122" s="646"/>
      <c r="ZJ122" s="646"/>
      <c r="ZK122" s="646"/>
      <c r="ZL122" s="646"/>
      <c r="ZM122" s="646"/>
      <c r="ZN122" s="646"/>
      <c r="ZO122" s="646"/>
      <c r="ZP122" s="646"/>
      <c r="ZQ122" s="646"/>
      <c r="ZR122" s="646"/>
      <c r="ZS122" s="646"/>
      <c r="ZT122" s="646"/>
      <c r="ZU122" s="646"/>
      <c r="ZV122" s="646"/>
      <c r="ZW122" s="646"/>
      <c r="ZX122" s="646"/>
      <c r="ZY122" s="646"/>
      <c r="ZZ122" s="646"/>
      <c r="AAA122" s="646"/>
      <c r="AAB122" s="646"/>
      <c r="AAC122" s="646"/>
      <c r="AAD122" s="646"/>
      <c r="AAE122" s="646"/>
      <c r="AAF122" s="646"/>
      <c r="AAG122" s="646"/>
      <c r="AAH122" s="646"/>
      <c r="AAI122" s="646"/>
      <c r="AAJ122" s="646"/>
      <c r="AAK122" s="646"/>
      <c r="AAL122" s="646"/>
      <c r="AAM122" s="646"/>
      <c r="AAN122" s="646"/>
      <c r="AAO122" s="646"/>
      <c r="AAP122" s="646"/>
      <c r="AAQ122" s="646"/>
      <c r="AAR122" s="646"/>
      <c r="AAS122" s="646"/>
      <c r="AAT122" s="646"/>
      <c r="AAU122" s="646"/>
      <c r="AAV122" s="646"/>
      <c r="AAW122" s="646"/>
      <c r="AAX122" s="646"/>
      <c r="AAY122" s="646"/>
      <c r="AAZ122" s="646"/>
      <c r="ABA122" s="646"/>
      <c r="ABB122" s="646"/>
      <c r="ABC122" s="646"/>
      <c r="ABD122" s="646"/>
      <c r="ABE122" s="646"/>
      <c r="ABF122" s="646"/>
      <c r="ABG122" s="646"/>
      <c r="ABH122" s="646"/>
      <c r="ABI122" s="646"/>
      <c r="ABJ122" s="646"/>
      <c r="ABK122" s="646"/>
      <c r="ABL122" s="646"/>
      <c r="ABM122" s="646"/>
      <c r="ABN122" s="646"/>
      <c r="ABO122" s="646"/>
      <c r="ABP122" s="646"/>
      <c r="ABQ122" s="646"/>
      <c r="ABR122" s="646"/>
      <c r="ABS122" s="646"/>
      <c r="ABT122" s="646"/>
      <c r="ABU122" s="646"/>
      <c r="ABV122" s="646"/>
      <c r="ABW122" s="646"/>
      <c r="ABX122" s="646"/>
      <c r="ABY122" s="646"/>
      <c r="ABZ122" s="646"/>
      <c r="ACA122" s="646"/>
      <c r="ACB122" s="646"/>
      <c r="ACC122" s="646"/>
      <c r="ACD122" s="646"/>
      <c r="ACE122" s="646"/>
      <c r="ACF122" s="646"/>
      <c r="ACG122" s="646"/>
      <c r="ACH122" s="646"/>
      <c r="ACI122" s="646"/>
      <c r="ACJ122" s="646"/>
      <c r="ACK122" s="646"/>
      <c r="ACL122" s="646"/>
      <c r="ACM122" s="646"/>
      <c r="ACN122" s="646"/>
      <c r="ACO122" s="646"/>
      <c r="ACP122" s="646"/>
      <c r="ACQ122" s="646"/>
      <c r="ACR122" s="646"/>
      <c r="ACS122" s="646"/>
      <c r="ACT122" s="646"/>
      <c r="ACU122" s="646"/>
      <c r="ACV122" s="646"/>
      <c r="ACW122" s="646"/>
      <c r="ACX122" s="646"/>
      <c r="ACY122" s="646"/>
      <c r="ACZ122" s="646"/>
      <c r="ADA122" s="646"/>
      <c r="ADB122" s="646"/>
      <c r="ADC122" s="646"/>
      <c r="ADD122" s="646"/>
      <c r="ADE122" s="646"/>
      <c r="ADF122" s="646"/>
      <c r="ADG122" s="646"/>
      <c r="ADH122" s="646"/>
      <c r="ADI122" s="646"/>
      <c r="ADJ122" s="646"/>
      <c r="ADK122" s="646"/>
      <c r="ADL122" s="646"/>
      <c r="ADM122" s="646"/>
      <c r="ADN122" s="646"/>
      <c r="ADO122" s="646"/>
      <c r="ADP122" s="646"/>
      <c r="ADQ122" s="646"/>
      <c r="ADR122" s="646"/>
      <c r="ADS122" s="646"/>
      <c r="ADT122" s="646"/>
      <c r="ADU122" s="646"/>
      <c r="ADV122" s="646"/>
      <c r="ADW122" s="646"/>
      <c r="ADX122" s="646"/>
      <c r="ADY122" s="646"/>
      <c r="ADZ122" s="646"/>
      <c r="AEA122" s="646"/>
      <c r="AEB122" s="646"/>
      <c r="AEC122" s="646"/>
      <c r="AED122" s="646"/>
      <c r="AEE122" s="646"/>
      <c r="AEF122" s="646"/>
      <c r="AEG122" s="646"/>
      <c r="AEH122" s="646"/>
      <c r="AEI122" s="646"/>
      <c r="AEJ122" s="646"/>
      <c r="AEK122" s="646"/>
      <c r="AEL122" s="646"/>
      <c r="AEM122" s="646"/>
      <c r="AEN122" s="646"/>
      <c r="AEO122" s="646"/>
      <c r="AEP122" s="646"/>
      <c r="AEQ122" s="646"/>
      <c r="AER122" s="646"/>
      <c r="AES122" s="646"/>
      <c r="AET122" s="646"/>
      <c r="AEU122" s="646"/>
      <c r="AEV122" s="646"/>
      <c r="AEW122" s="646"/>
      <c r="AEX122" s="646"/>
      <c r="AEY122" s="646"/>
      <c r="AEZ122" s="646"/>
      <c r="AFA122" s="646"/>
      <c r="AFB122" s="646"/>
      <c r="AFC122" s="646"/>
      <c r="AFD122" s="646"/>
      <c r="AFE122" s="646"/>
      <c r="AFF122" s="646"/>
      <c r="AFG122" s="646"/>
      <c r="AFH122" s="646"/>
      <c r="AFI122" s="646"/>
      <c r="AFJ122" s="646"/>
      <c r="AFK122" s="646"/>
      <c r="AFL122" s="646"/>
      <c r="AFM122" s="646"/>
      <c r="AFN122" s="646"/>
      <c r="AFO122" s="646"/>
      <c r="AFP122" s="646"/>
      <c r="AFQ122" s="646"/>
      <c r="AFR122" s="646"/>
      <c r="AFS122" s="646"/>
      <c r="AFT122" s="646"/>
      <c r="AFU122" s="646"/>
      <c r="AFV122" s="646"/>
      <c r="AFW122" s="646"/>
      <c r="AFX122" s="646"/>
      <c r="AFY122" s="646"/>
      <c r="AFZ122" s="646"/>
      <c r="AGA122" s="646"/>
      <c r="AGB122" s="646"/>
      <c r="AGC122" s="646"/>
      <c r="AGD122" s="646"/>
      <c r="AGE122" s="646"/>
      <c r="AGF122" s="646"/>
      <c r="AGG122" s="646"/>
      <c r="AGH122" s="646"/>
      <c r="AGI122" s="646"/>
      <c r="AGJ122" s="646"/>
      <c r="AGK122" s="646"/>
      <c r="AGL122" s="646"/>
      <c r="AGM122" s="646"/>
      <c r="AGN122" s="646"/>
      <c r="AGO122" s="646"/>
      <c r="AGP122" s="646"/>
      <c r="AGQ122" s="646"/>
      <c r="AGR122" s="646"/>
      <c r="AGS122" s="646"/>
      <c r="AGT122" s="646"/>
      <c r="AGU122" s="646"/>
      <c r="AGV122" s="646"/>
      <c r="AGW122" s="646"/>
      <c r="AGX122" s="646"/>
      <c r="AGY122" s="646"/>
      <c r="AGZ122" s="646"/>
      <c r="AHA122" s="646"/>
      <c r="AHB122" s="646"/>
      <c r="AHC122" s="646"/>
      <c r="AHD122" s="646"/>
      <c r="AHE122" s="646"/>
      <c r="AHF122" s="646"/>
      <c r="AHG122" s="646"/>
      <c r="AHH122" s="646"/>
      <c r="AHI122" s="646"/>
      <c r="AHJ122" s="646"/>
      <c r="AHK122" s="646"/>
      <c r="AHL122" s="646"/>
      <c r="AHM122" s="646"/>
      <c r="AHN122" s="646"/>
      <c r="AHO122" s="646"/>
      <c r="AHP122" s="646"/>
      <c r="AHQ122" s="646"/>
      <c r="AHR122" s="646"/>
      <c r="AHS122" s="646"/>
      <c r="AHT122" s="646"/>
      <c r="AHU122" s="646"/>
      <c r="AHV122" s="646"/>
      <c r="AHW122" s="646"/>
      <c r="AHX122" s="646"/>
      <c r="AHY122" s="646"/>
      <c r="AHZ122" s="646"/>
      <c r="AIA122" s="646"/>
      <c r="AIB122" s="646"/>
      <c r="AIC122" s="646"/>
      <c r="AID122" s="646"/>
      <c r="AIE122" s="646"/>
      <c r="AIF122" s="646"/>
      <c r="AIG122" s="646"/>
      <c r="AIH122" s="646"/>
      <c r="AII122" s="646"/>
      <c r="AIJ122" s="646"/>
      <c r="AIK122" s="646"/>
      <c r="AIL122" s="646"/>
      <c r="AIM122" s="646"/>
      <c r="AIN122" s="646"/>
      <c r="AIO122" s="646"/>
      <c r="AIP122" s="646"/>
      <c r="AIQ122" s="646"/>
      <c r="AIR122" s="646"/>
      <c r="AIS122" s="646"/>
      <c r="AIT122" s="646"/>
      <c r="AIU122" s="646"/>
      <c r="AIV122" s="646"/>
      <c r="AIW122" s="646"/>
      <c r="AIX122" s="646"/>
      <c r="AIY122" s="646"/>
      <c r="AIZ122" s="646"/>
      <c r="AJA122" s="646"/>
      <c r="AJB122" s="646"/>
      <c r="AJC122" s="646"/>
      <c r="AJD122" s="646"/>
      <c r="AJE122" s="646"/>
      <c r="AJF122" s="646"/>
      <c r="AJG122" s="646"/>
      <c r="AJH122" s="646"/>
      <c r="AJI122" s="646"/>
      <c r="AJJ122" s="646"/>
      <c r="AJK122" s="646"/>
      <c r="AJL122" s="646"/>
      <c r="AJM122" s="646"/>
      <c r="AJN122" s="646"/>
      <c r="AJO122" s="646"/>
      <c r="AJP122" s="646"/>
      <c r="AJQ122" s="646"/>
      <c r="AJR122" s="646"/>
      <c r="AJS122" s="646"/>
      <c r="AJT122" s="646"/>
      <c r="AJU122" s="646"/>
      <c r="AJV122" s="646"/>
      <c r="AJW122" s="646"/>
      <c r="AJX122" s="646"/>
      <c r="AJY122" s="646"/>
      <c r="AJZ122" s="646"/>
      <c r="AKA122" s="646"/>
      <c r="AKB122" s="646"/>
      <c r="AKC122" s="646"/>
      <c r="AKD122" s="646"/>
      <c r="AKE122" s="646"/>
      <c r="AKF122" s="646"/>
      <c r="AKG122" s="646"/>
      <c r="AKH122" s="646"/>
      <c r="AKI122" s="646"/>
      <c r="AKJ122" s="646"/>
      <c r="AKK122" s="646"/>
      <c r="AKL122" s="646"/>
      <c r="AKM122" s="646"/>
      <c r="AKN122" s="646"/>
      <c r="AKO122" s="646"/>
      <c r="AKP122" s="646"/>
      <c r="AKQ122" s="646"/>
      <c r="AKR122" s="646"/>
      <c r="AKS122" s="646"/>
      <c r="AKT122" s="646"/>
      <c r="AKU122" s="646"/>
      <c r="AKV122" s="646"/>
      <c r="AKW122" s="646"/>
      <c r="AKX122" s="646"/>
      <c r="AKY122" s="646"/>
      <c r="AKZ122" s="646"/>
      <c r="ALA122" s="646"/>
      <c r="ALB122" s="646"/>
      <c r="ALC122" s="646"/>
      <c r="ALD122" s="646"/>
      <c r="ALE122" s="646"/>
      <c r="ALF122" s="646"/>
      <c r="ALG122" s="646"/>
      <c r="ALH122" s="646"/>
      <c r="ALI122" s="646"/>
      <c r="ALJ122" s="646"/>
      <c r="ALK122" s="646"/>
      <c r="ALL122" s="646"/>
      <c r="ALM122" s="646"/>
      <c r="ALN122" s="646"/>
      <c r="ALO122" s="646"/>
      <c r="ALP122" s="646"/>
      <c r="ALQ122" s="646"/>
      <c r="ALR122" s="646"/>
      <c r="ALS122" s="646"/>
      <c r="ALT122" s="646"/>
      <c r="ALU122" s="646"/>
      <c r="ALV122" s="646"/>
      <c r="ALW122" s="646"/>
      <c r="ALX122" s="646"/>
      <c r="ALY122" s="646"/>
      <c r="ALZ122" s="646"/>
      <c r="AMA122" s="646"/>
      <c r="AMB122" s="646"/>
      <c r="AMC122" s="646"/>
      <c r="AMD122" s="646"/>
      <c r="AME122" s="646"/>
      <c r="AMF122" s="646"/>
      <c r="AMG122" s="646"/>
      <c r="AMH122" s="646"/>
      <c r="AMI122" s="646"/>
      <c r="AMJ122" s="646"/>
      <c r="AMK122" s="646"/>
      <c r="AML122" s="646"/>
      <c r="AMM122" s="646"/>
      <c r="AMN122" s="646"/>
      <c r="AMO122" s="646"/>
      <c r="AMP122" s="646"/>
      <c r="AMQ122" s="646"/>
      <c r="AMR122" s="646"/>
      <c r="AMS122" s="646"/>
      <c r="AMT122" s="646"/>
      <c r="AMU122" s="646"/>
      <c r="AMV122" s="646"/>
      <c r="AMW122" s="646"/>
      <c r="AMX122" s="646"/>
      <c r="AMY122" s="646"/>
      <c r="AMZ122" s="646"/>
      <c r="ANA122" s="646"/>
      <c r="ANB122" s="646"/>
      <c r="ANC122" s="646"/>
      <c r="AND122" s="646"/>
      <c r="ANE122" s="646"/>
      <c r="ANF122" s="646"/>
      <c r="ANG122" s="646"/>
      <c r="ANH122" s="646"/>
      <c r="ANI122" s="646"/>
      <c r="ANJ122" s="646"/>
      <c r="ANK122" s="646"/>
      <c r="ANL122" s="646"/>
      <c r="ANM122" s="646"/>
      <c r="ANN122" s="646"/>
      <c r="ANO122" s="646"/>
      <c r="ANP122" s="646"/>
      <c r="ANQ122" s="646"/>
      <c r="ANR122" s="646"/>
      <c r="ANS122" s="646"/>
      <c r="ANT122" s="646"/>
      <c r="ANU122" s="646"/>
      <c r="ANV122" s="646"/>
      <c r="ANW122" s="646"/>
      <c r="ANX122" s="646"/>
      <c r="ANY122" s="646"/>
      <c r="ANZ122" s="646"/>
      <c r="AOA122" s="646"/>
      <c r="AOB122" s="646"/>
      <c r="AOC122" s="646"/>
      <c r="AOD122" s="646"/>
      <c r="AOE122" s="646"/>
      <c r="AOF122" s="646"/>
      <c r="AOG122" s="646"/>
      <c r="AOH122" s="646"/>
      <c r="AOI122" s="646"/>
      <c r="AOJ122" s="646"/>
      <c r="AOK122" s="646"/>
      <c r="AOL122" s="646"/>
      <c r="AOM122" s="646"/>
      <c r="AON122" s="646"/>
      <c r="AOO122" s="646"/>
      <c r="AOP122" s="646"/>
      <c r="AOQ122" s="646"/>
      <c r="AOR122" s="646"/>
      <c r="AOS122" s="646"/>
      <c r="AOT122" s="646"/>
      <c r="AOU122" s="646"/>
      <c r="AOV122" s="646"/>
      <c r="AOW122" s="646"/>
      <c r="AOX122" s="646"/>
      <c r="AOY122" s="646"/>
      <c r="AOZ122" s="646"/>
      <c r="APA122" s="646"/>
      <c r="APB122" s="646"/>
      <c r="APC122" s="646"/>
      <c r="APD122" s="646"/>
      <c r="APE122" s="646"/>
      <c r="APF122" s="646"/>
      <c r="APG122" s="646"/>
      <c r="APH122" s="646"/>
      <c r="API122" s="646"/>
      <c r="APJ122" s="646"/>
      <c r="APK122" s="646"/>
      <c r="APL122" s="646"/>
      <c r="APM122" s="646"/>
      <c r="APN122" s="646"/>
      <c r="APO122" s="646"/>
      <c r="APP122" s="646"/>
      <c r="APQ122" s="646"/>
      <c r="APR122" s="646"/>
      <c r="APS122" s="646"/>
      <c r="APT122" s="646"/>
      <c r="APU122" s="646"/>
      <c r="APV122" s="646"/>
      <c r="APW122" s="646"/>
      <c r="APX122" s="646"/>
      <c r="APY122" s="646"/>
      <c r="APZ122" s="646"/>
      <c r="AQA122" s="646"/>
      <c r="AQB122" s="646"/>
      <c r="AQC122" s="646"/>
      <c r="AQD122" s="646"/>
      <c r="AQE122" s="646"/>
      <c r="AQF122" s="646"/>
      <c r="AQG122" s="646"/>
      <c r="AQH122" s="646"/>
      <c r="AQI122" s="646"/>
      <c r="AQJ122" s="646"/>
      <c r="AQK122" s="646"/>
      <c r="AQL122" s="646"/>
      <c r="AQM122" s="646"/>
      <c r="AQN122" s="646"/>
      <c r="AQO122" s="646"/>
      <c r="AQP122" s="646"/>
      <c r="AQQ122" s="646"/>
      <c r="AQR122" s="646"/>
      <c r="AQS122" s="646"/>
      <c r="AQT122" s="646"/>
      <c r="AQU122" s="646"/>
      <c r="AQV122" s="646"/>
      <c r="AQW122" s="646"/>
      <c r="AQX122" s="646"/>
      <c r="AQY122" s="646"/>
      <c r="AQZ122" s="646"/>
      <c r="ARA122" s="646"/>
      <c r="ARB122" s="646"/>
      <c r="ARC122" s="646"/>
      <c r="ARD122" s="646"/>
      <c r="ARE122" s="646"/>
      <c r="ARF122" s="646"/>
      <c r="ARG122" s="646"/>
      <c r="ARH122" s="646"/>
      <c r="ARI122" s="646"/>
      <c r="ARJ122" s="646"/>
      <c r="ARK122" s="646"/>
      <c r="ARL122" s="646"/>
      <c r="ARM122" s="646"/>
      <c r="ARN122" s="646"/>
      <c r="ARO122" s="646"/>
      <c r="ARP122" s="646"/>
      <c r="ARQ122" s="646"/>
      <c r="ARR122" s="646"/>
      <c r="ARS122" s="646"/>
      <c r="ART122" s="646"/>
      <c r="ARU122" s="646"/>
      <c r="ARV122" s="646"/>
      <c r="ARW122" s="646"/>
      <c r="ARX122" s="646"/>
      <c r="ARY122" s="646"/>
      <c r="ARZ122" s="646"/>
      <c r="ASA122" s="646"/>
      <c r="ASB122" s="646"/>
      <c r="ASC122" s="646"/>
      <c r="ASD122" s="646"/>
      <c r="ASE122" s="646"/>
      <c r="ASF122" s="646"/>
      <c r="ASG122" s="646"/>
      <c r="ASH122" s="646"/>
      <c r="ASI122" s="646"/>
      <c r="ASJ122" s="646"/>
      <c r="ASK122" s="646"/>
      <c r="ASL122" s="646"/>
      <c r="ASM122" s="646"/>
      <c r="ASN122" s="646"/>
      <c r="ASO122" s="646"/>
      <c r="ASP122" s="646"/>
      <c r="ASQ122" s="646"/>
      <c r="ASR122" s="646"/>
      <c r="ASS122" s="646"/>
      <c r="AST122" s="646"/>
      <c r="ASU122" s="646"/>
      <c r="ASV122" s="646"/>
      <c r="ASW122" s="646"/>
      <c r="ASX122" s="646"/>
      <c r="ASY122" s="646"/>
      <c r="ASZ122" s="646"/>
      <c r="ATA122" s="646"/>
      <c r="ATB122" s="646"/>
      <c r="ATC122" s="646"/>
      <c r="ATD122" s="646"/>
      <c r="ATE122" s="646"/>
      <c r="ATF122" s="646"/>
      <c r="ATG122" s="646"/>
      <c r="ATH122" s="646"/>
      <c r="ATI122" s="646"/>
      <c r="ATJ122" s="646"/>
      <c r="ATK122" s="646"/>
      <c r="ATL122" s="646"/>
      <c r="ATM122" s="646"/>
      <c r="ATN122" s="646"/>
      <c r="ATO122" s="646"/>
      <c r="ATP122" s="646"/>
      <c r="ATQ122" s="646"/>
      <c r="ATR122" s="646"/>
      <c r="ATS122" s="646"/>
      <c r="ATT122" s="646"/>
      <c r="ATU122" s="646"/>
      <c r="ATV122" s="646"/>
      <c r="ATW122" s="646"/>
      <c r="ATX122" s="646"/>
      <c r="ATY122" s="646"/>
      <c r="ATZ122" s="646"/>
      <c r="AUA122" s="646"/>
      <c r="AUB122" s="646"/>
      <c r="AUC122" s="646"/>
      <c r="AUD122" s="646"/>
      <c r="AUE122" s="646"/>
      <c r="AUF122" s="646"/>
      <c r="AUG122" s="646"/>
      <c r="AUH122" s="646"/>
      <c r="AUI122" s="646"/>
      <c r="AUJ122" s="646"/>
      <c r="AUK122" s="646"/>
      <c r="AUL122" s="646"/>
      <c r="AUM122" s="646"/>
      <c r="AUN122" s="646"/>
      <c r="AUO122" s="646"/>
      <c r="AUP122" s="646"/>
      <c r="AUQ122" s="646"/>
      <c r="AUR122" s="646"/>
      <c r="AUS122" s="646"/>
      <c r="AUT122" s="646"/>
      <c r="AUU122" s="646"/>
      <c r="AUV122" s="646"/>
      <c r="AUW122" s="646"/>
      <c r="AUX122" s="646"/>
      <c r="AUY122" s="646"/>
      <c r="AUZ122" s="646"/>
      <c r="AVA122" s="646"/>
      <c r="AVB122" s="646"/>
      <c r="AVC122" s="646"/>
      <c r="AVD122" s="646"/>
      <c r="AVE122" s="646"/>
      <c r="AVF122" s="646"/>
      <c r="AVG122" s="646"/>
      <c r="AVH122" s="646"/>
      <c r="AVI122" s="646"/>
      <c r="AVJ122" s="646"/>
      <c r="AVK122" s="646"/>
      <c r="AVL122" s="646"/>
      <c r="AVM122" s="646"/>
      <c r="AVN122" s="646"/>
      <c r="AVO122" s="646"/>
      <c r="AVP122" s="646"/>
      <c r="AVQ122" s="646"/>
      <c r="AVR122" s="646"/>
      <c r="AVS122" s="646"/>
      <c r="AVT122" s="646"/>
      <c r="AVU122" s="646"/>
      <c r="AVV122" s="646"/>
      <c r="AVW122" s="646"/>
      <c r="AVX122" s="646"/>
      <c r="AVY122" s="646"/>
      <c r="AVZ122" s="646"/>
      <c r="AWA122" s="646"/>
      <c r="AWB122" s="646"/>
      <c r="AWC122" s="646"/>
      <c r="AWD122" s="646"/>
      <c r="AWE122" s="646"/>
      <c r="AWF122" s="646"/>
      <c r="AWG122" s="646"/>
      <c r="AWH122" s="646"/>
      <c r="AWI122" s="646"/>
      <c r="AWJ122" s="646"/>
      <c r="AWK122" s="646"/>
      <c r="AWL122" s="646"/>
      <c r="AWM122" s="646"/>
      <c r="AWN122" s="646"/>
      <c r="AWO122" s="646"/>
      <c r="AWP122" s="646"/>
      <c r="AWQ122" s="646"/>
      <c r="AWR122" s="646"/>
      <c r="AWS122" s="646"/>
      <c r="AWT122" s="646"/>
      <c r="AWU122" s="646"/>
      <c r="AWV122" s="646"/>
      <c r="AWW122" s="646"/>
      <c r="AWX122" s="646"/>
      <c r="AWY122" s="646"/>
      <c r="AWZ122" s="646"/>
      <c r="AXA122" s="646"/>
      <c r="AXB122" s="646"/>
      <c r="AXC122" s="646"/>
      <c r="AXD122" s="646"/>
      <c r="AXE122" s="646"/>
      <c r="AXF122" s="646"/>
      <c r="AXG122" s="646"/>
      <c r="AXH122" s="646"/>
      <c r="AXI122" s="646"/>
      <c r="AXJ122" s="646"/>
      <c r="AXK122" s="646"/>
      <c r="AXL122" s="646"/>
      <c r="AXM122" s="646"/>
      <c r="AXN122" s="646"/>
      <c r="AXO122" s="646"/>
      <c r="AXP122" s="646"/>
      <c r="AXQ122" s="646"/>
      <c r="AXR122" s="646"/>
      <c r="AXS122" s="646"/>
      <c r="AXT122" s="646"/>
      <c r="AXU122" s="646"/>
      <c r="AXV122" s="646"/>
      <c r="AXW122" s="646"/>
      <c r="AXX122" s="646"/>
      <c r="AXY122" s="646"/>
      <c r="AXZ122" s="646"/>
      <c r="AYA122" s="646"/>
      <c r="AYB122" s="646"/>
      <c r="AYC122" s="646"/>
      <c r="AYD122" s="646"/>
      <c r="AYE122" s="646"/>
      <c r="AYF122" s="646"/>
      <c r="AYG122" s="646"/>
      <c r="AYH122" s="646"/>
      <c r="AYI122" s="646"/>
      <c r="AYJ122" s="646"/>
      <c r="AYK122" s="646"/>
      <c r="AYL122" s="646"/>
      <c r="AYM122" s="646"/>
      <c r="AYN122" s="646"/>
      <c r="AYO122" s="646"/>
      <c r="AYP122" s="646"/>
      <c r="AYQ122" s="646"/>
      <c r="AYR122" s="646"/>
      <c r="AYS122" s="646"/>
      <c r="AYT122" s="646"/>
      <c r="AYU122" s="646"/>
      <c r="AYV122" s="646"/>
      <c r="AYW122" s="646"/>
      <c r="AYX122" s="646"/>
      <c r="AYY122" s="646"/>
      <c r="AYZ122" s="646"/>
      <c r="AZA122" s="646"/>
      <c r="AZB122" s="646"/>
      <c r="AZC122" s="646"/>
      <c r="AZD122" s="646"/>
      <c r="AZE122" s="646"/>
      <c r="AZF122" s="646"/>
      <c r="AZG122" s="646"/>
      <c r="AZH122" s="646"/>
      <c r="AZI122" s="646"/>
      <c r="AZJ122" s="646"/>
      <c r="AZK122" s="646"/>
      <c r="AZL122" s="646"/>
      <c r="AZM122" s="646"/>
      <c r="AZN122" s="646"/>
      <c r="AZO122" s="646"/>
      <c r="AZP122" s="646"/>
      <c r="AZQ122" s="646"/>
      <c r="AZR122" s="646"/>
      <c r="AZS122" s="646"/>
      <c r="AZT122" s="646"/>
      <c r="AZU122" s="646"/>
      <c r="AZV122" s="646"/>
      <c r="AZW122" s="646"/>
      <c r="AZX122" s="646"/>
      <c r="AZY122" s="646"/>
      <c r="AZZ122" s="646"/>
      <c r="BAA122" s="646"/>
      <c r="BAB122" s="646"/>
      <c r="BAC122" s="646"/>
      <c r="BAD122" s="646"/>
      <c r="BAE122" s="646"/>
      <c r="BAF122" s="646"/>
      <c r="BAG122" s="646"/>
      <c r="BAH122" s="646"/>
      <c r="BAI122" s="646"/>
      <c r="BAJ122" s="646"/>
      <c r="BAK122" s="646"/>
      <c r="BAL122" s="646"/>
      <c r="BAM122" s="646"/>
      <c r="BAN122" s="646"/>
      <c r="BAO122" s="646"/>
      <c r="BAP122" s="646"/>
      <c r="BAQ122" s="646"/>
      <c r="BAR122" s="646"/>
      <c r="BAS122" s="646"/>
      <c r="BAT122" s="646"/>
      <c r="BAU122" s="646"/>
      <c r="BAV122" s="646"/>
      <c r="BAW122" s="646"/>
      <c r="BAX122" s="646"/>
      <c r="BAY122" s="646"/>
      <c r="BAZ122" s="646"/>
      <c r="BBA122" s="646"/>
      <c r="BBB122" s="646"/>
      <c r="BBC122" s="646"/>
      <c r="BBD122" s="646"/>
      <c r="BBE122" s="646"/>
      <c r="BBF122" s="646"/>
      <c r="BBG122" s="646"/>
      <c r="BBH122" s="646"/>
      <c r="BBI122" s="646"/>
      <c r="BBJ122" s="646"/>
      <c r="BBK122" s="646"/>
      <c r="BBL122" s="646"/>
      <c r="BBM122" s="646"/>
      <c r="BBN122" s="646"/>
      <c r="BBO122" s="646"/>
      <c r="BBP122" s="646"/>
      <c r="BBQ122" s="646"/>
      <c r="BBR122" s="646"/>
      <c r="BBS122" s="646"/>
      <c r="BBT122" s="646"/>
      <c r="BBU122" s="646"/>
      <c r="BBV122" s="646"/>
      <c r="BBW122" s="646"/>
      <c r="BBX122" s="646"/>
      <c r="BBY122" s="646"/>
      <c r="BBZ122" s="646"/>
      <c r="BCA122" s="646"/>
      <c r="BCB122" s="646"/>
      <c r="BCC122" s="646"/>
      <c r="BCD122" s="646"/>
      <c r="BCE122" s="646"/>
      <c r="BCF122" s="646"/>
      <c r="BCG122" s="646"/>
      <c r="BCH122" s="646"/>
      <c r="BCI122" s="646"/>
      <c r="BCJ122" s="646"/>
      <c r="BCK122" s="646"/>
      <c r="BCL122" s="646"/>
      <c r="BCM122" s="646"/>
      <c r="BCN122" s="646"/>
      <c r="BCO122" s="646"/>
      <c r="BCP122" s="646"/>
      <c r="BCQ122" s="646"/>
      <c r="BCR122" s="646"/>
      <c r="BCS122" s="646"/>
      <c r="BCT122" s="646"/>
      <c r="BCU122" s="646"/>
      <c r="BCV122" s="646"/>
      <c r="BCW122" s="646"/>
      <c r="BCX122" s="646"/>
      <c r="BCY122" s="646"/>
      <c r="BCZ122" s="646"/>
      <c r="BDA122" s="646"/>
      <c r="BDB122" s="646"/>
      <c r="BDC122" s="646"/>
      <c r="BDD122" s="646"/>
      <c r="BDE122" s="646"/>
      <c r="BDF122" s="646"/>
      <c r="BDG122" s="646"/>
      <c r="BDH122" s="646"/>
      <c r="BDI122" s="646"/>
      <c r="BDJ122" s="646"/>
      <c r="BDK122" s="646"/>
      <c r="BDL122" s="646"/>
      <c r="BDM122" s="646"/>
      <c r="BDN122" s="646"/>
      <c r="BDO122" s="646"/>
      <c r="BDP122" s="646"/>
      <c r="BDQ122" s="646"/>
      <c r="BDR122" s="646"/>
      <c r="BDS122" s="646"/>
      <c r="BDT122" s="646"/>
      <c r="BDU122" s="646"/>
      <c r="BDV122" s="646"/>
      <c r="BDW122" s="646"/>
      <c r="BDX122" s="646"/>
      <c r="BDY122" s="646"/>
      <c r="BDZ122" s="646"/>
      <c r="BEA122" s="646"/>
      <c r="BEB122" s="646"/>
      <c r="BEC122" s="646"/>
      <c r="BED122" s="646"/>
      <c r="BEE122" s="646"/>
      <c r="BEF122" s="646"/>
      <c r="BEG122" s="646"/>
      <c r="BEH122" s="646"/>
      <c r="BEI122" s="646"/>
      <c r="BEJ122" s="646"/>
      <c r="BEK122" s="646"/>
      <c r="BEL122" s="646"/>
      <c r="BEM122" s="646"/>
      <c r="BEN122" s="646"/>
      <c r="BEO122" s="646"/>
      <c r="BEP122" s="646"/>
      <c r="BEQ122" s="646"/>
      <c r="BER122" s="646"/>
      <c r="BES122" s="646"/>
      <c r="BET122" s="646"/>
      <c r="BEU122" s="646"/>
      <c r="BEV122" s="646"/>
      <c r="BEW122" s="646"/>
      <c r="BEX122" s="646"/>
      <c r="BEY122" s="646"/>
      <c r="BEZ122" s="646"/>
      <c r="BFA122" s="646"/>
      <c r="BFB122" s="646"/>
      <c r="BFC122" s="646"/>
      <c r="BFD122" s="646"/>
      <c r="BFE122" s="646"/>
      <c r="BFF122" s="646"/>
      <c r="BFG122" s="646"/>
      <c r="BFH122" s="646"/>
      <c r="BFI122" s="646"/>
      <c r="BFJ122" s="646"/>
      <c r="BFK122" s="646"/>
      <c r="BFL122" s="646"/>
      <c r="BFM122" s="646"/>
      <c r="BFN122" s="646"/>
      <c r="BFO122" s="646"/>
      <c r="BFP122" s="646"/>
      <c r="BFQ122" s="646"/>
      <c r="BFR122" s="646"/>
      <c r="BFS122" s="646"/>
      <c r="BFT122" s="646"/>
      <c r="BFU122" s="646"/>
      <c r="BFV122" s="646"/>
      <c r="BFW122" s="646"/>
      <c r="BFX122" s="646"/>
      <c r="BFY122" s="646"/>
      <c r="BFZ122" s="646"/>
      <c r="BGA122" s="646"/>
      <c r="BGB122" s="646"/>
      <c r="BGC122" s="646"/>
      <c r="BGD122" s="646"/>
      <c r="BGE122" s="646"/>
      <c r="BGF122" s="646"/>
      <c r="BGG122" s="646"/>
      <c r="BGH122" s="646"/>
      <c r="BGI122" s="646"/>
      <c r="BGJ122" s="646"/>
      <c r="BGK122" s="646"/>
      <c r="BGL122" s="646"/>
      <c r="BGM122" s="646"/>
      <c r="BGN122" s="646"/>
      <c r="BGO122" s="646"/>
      <c r="BGP122" s="646"/>
      <c r="BGQ122" s="646"/>
      <c r="BGR122" s="646"/>
      <c r="BGS122" s="646"/>
      <c r="BGT122" s="646"/>
      <c r="BGU122" s="646"/>
      <c r="BGV122" s="646"/>
      <c r="BGW122" s="646"/>
      <c r="BGX122" s="646"/>
      <c r="BGY122" s="646"/>
      <c r="BGZ122" s="646"/>
      <c r="BHA122" s="646"/>
      <c r="BHB122" s="646"/>
      <c r="BHC122" s="646"/>
      <c r="BHD122" s="646"/>
      <c r="BHE122" s="646"/>
      <c r="BHF122" s="646"/>
      <c r="BHG122" s="646"/>
      <c r="BHH122" s="646"/>
      <c r="BHI122" s="646"/>
      <c r="BHJ122" s="646"/>
      <c r="BHK122" s="646"/>
      <c r="BHL122" s="646"/>
      <c r="BHM122" s="646"/>
      <c r="BHN122" s="646"/>
      <c r="BHO122" s="646"/>
      <c r="BHP122" s="646"/>
      <c r="BHQ122" s="646"/>
      <c r="BHR122" s="646"/>
      <c r="BHS122" s="646"/>
      <c r="BHT122" s="646"/>
      <c r="BHU122" s="646"/>
      <c r="BHV122" s="646"/>
      <c r="BHW122" s="646"/>
      <c r="BHX122" s="646"/>
      <c r="BHY122" s="646"/>
      <c r="BHZ122" s="646"/>
      <c r="BIA122" s="646"/>
      <c r="BIB122" s="646"/>
      <c r="BIC122" s="646"/>
      <c r="BID122" s="646"/>
      <c r="BIE122" s="646"/>
      <c r="BIF122" s="646"/>
      <c r="BIG122" s="646"/>
      <c r="BIH122" s="646"/>
      <c r="BII122" s="646"/>
      <c r="BIJ122" s="646"/>
      <c r="BIK122" s="646"/>
      <c r="BIL122" s="646"/>
      <c r="BIM122" s="646"/>
      <c r="BIN122" s="646"/>
      <c r="BIO122" s="646"/>
      <c r="BIP122" s="646"/>
      <c r="BIQ122" s="646"/>
      <c r="BIR122" s="646"/>
      <c r="BIS122" s="646"/>
      <c r="BIT122" s="646"/>
      <c r="BIU122" s="646"/>
      <c r="BIV122" s="646"/>
      <c r="BIW122" s="646"/>
      <c r="BIX122" s="646"/>
      <c r="BIY122" s="646"/>
      <c r="BIZ122" s="646"/>
      <c r="BJA122" s="646"/>
      <c r="BJB122" s="646"/>
      <c r="BJC122" s="646"/>
      <c r="BJD122" s="646"/>
      <c r="BJE122" s="646"/>
      <c r="BJF122" s="646"/>
      <c r="BJG122" s="646"/>
      <c r="BJH122" s="646"/>
      <c r="BJI122" s="646"/>
      <c r="BJJ122" s="646"/>
      <c r="BJK122" s="646"/>
      <c r="BJL122" s="646"/>
      <c r="BJM122" s="646"/>
      <c r="BJN122" s="646"/>
      <c r="BJO122" s="646"/>
      <c r="BJP122" s="646"/>
      <c r="BJQ122" s="646"/>
      <c r="BJR122" s="646"/>
      <c r="BJS122" s="646"/>
      <c r="BJT122" s="646"/>
      <c r="BJU122" s="646"/>
      <c r="BJV122" s="646"/>
      <c r="BJW122" s="646"/>
      <c r="BJX122" s="646"/>
      <c r="BJY122" s="646"/>
      <c r="BJZ122" s="646"/>
      <c r="BKA122" s="646"/>
      <c r="BKB122" s="646"/>
      <c r="BKC122" s="646"/>
      <c r="BKD122" s="646"/>
      <c r="BKE122" s="646"/>
      <c r="BKF122" s="646"/>
      <c r="BKG122" s="646"/>
      <c r="BKH122" s="646"/>
      <c r="BKI122" s="646"/>
      <c r="BKJ122" s="646"/>
      <c r="BKK122" s="646"/>
      <c r="BKL122" s="646"/>
      <c r="BKM122" s="646"/>
      <c r="BKN122" s="646"/>
      <c r="BKO122" s="646"/>
      <c r="BKP122" s="646"/>
      <c r="BKQ122" s="646"/>
      <c r="BKR122" s="646"/>
      <c r="BKS122" s="646"/>
      <c r="BKT122" s="646"/>
      <c r="BKU122" s="646"/>
      <c r="BKV122" s="646"/>
      <c r="BKW122" s="646"/>
      <c r="BKX122" s="646"/>
      <c r="BKY122" s="646"/>
      <c r="BKZ122" s="646"/>
      <c r="BLA122" s="646"/>
      <c r="BLB122" s="646"/>
      <c r="BLC122" s="646"/>
      <c r="BLD122" s="646"/>
      <c r="BLE122" s="646"/>
      <c r="BLF122" s="646"/>
      <c r="BLG122" s="646"/>
      <c r="BLH122" s="646"/>
      <c r="BLI122" s="646"/>
      <c r="BLJ122" s="646"/>
      <c r="BLK122" s="646"/>
      <c r="BLL122" s="646"/>
      <c r="BLM122" s="646"/>
      <c r="BLN122" s="646"/>
      <c r="BLO122" s="646"/>
      <c r="BLP122" s="646"/>
      <c r="BLQ122" s="646"/>
      <c r="BLR122" s="646"/>
      <c r="BLS122" s="646"/>
      <c r="BLT122" s="646"/>
      <c r="BLU122" s="646"/>
      <c r="BLV122" s="646"/>
      <c r="BLW122" s="646"/>
      <c r="BLX122" s="646"/>
      <c r="BLY122" s="646"/>
      <c r="BLZ122" s="646"/>
      <c r="BMA122" s="646"/>
      <c r="BMB122" s="646"/>
      <c r="BMC122" s="646"/>
      <c r="BMD122" s="646"/>
      <c r="BME122" s="646"/>
      <c r="BMF122" s="646"/>
      <c r="BMG122" s="646"/>
      <c r="BMH122" s="646"/>
      <c r="BMI122" s="646"/>
      <c r="BMJ122" s="646"/>
      <c r="BMK122" s="646"/>
      <c r="BML122" s="646"/>
      <c r="BMM122" s="646"/>
      <c r="BMN122" s="646"/>
      <c r="BMO122" s="646"/>
      <c r="BMP122" s="646"/>
      <c r="BMQ122" s="646"/>
      <c r="BMR122" s="646"/>
      <c r="BMS122" s="646"/>
      <c r="BMT122" s="646"/>
      <c r="BMU122" s="646"/>
      <c r="BMV122" s="646"/>
      <c r="BMW122" s="646"/>
      <c r="BMX122" s="646"/>
      <c r="BMY122" s="646"/>
      <c r="BMZ122" s="646"/>
      <c r="BNA122" s="646"/>
      <c r="BNB122" s="646"/>
      <c r="BNC122" s="646"/>
      <c r="BND122" s="646"/>
      <c r="BNE122" s="646"/>
      <c r="BNF122" s="646"/>
      <c r="BNG122" s="646"/>
      <c r="BNH122" s="646"/>
      <c r="BNI122" s="646"/>
      <c r="BNJ122" s="646"/>
      <c r="BNK122" s="646"/>
      <c r="BNL122" s="646"/>
      <c r="BNM122" s="646"/>
      <c r="BNN122" s="646"/>
      <c r="BNO122" s="646"/>
      <c r="BNP122" s="646"/>
      <c r="BNQ122" s="646"/>
      <c r="BNR122" s="646"/>
      <c r="BNS122" s="646"/>
      <c r="BNT122" s="646"/>
      <c r="BNU122" s="646"/>
      <c r="BNV122" s="646"/>
      <c r="BNW122" s="646"/>
      <c r="BNX122" s="646"/>
      <c r="BNY122" s="646"/>
      <c r="BNZ122" s="646"/>
      <c r="BOA122" s="646"/>
      <c r="BOB122" s="646"/>
      <c r="BOC122" s="646"/>
      <c r="BOD122" s="646"/>
      <c r="BOE122" s="646"/>
      <c r="BOF122" s="646"/>
      <c r="BOG122" s="646"/>
      <c r="BOH122" s="646"/>
      <c r="BOI122" s="646"/>
      <c r="BOJ122" s="646"/>
      <c r="BOK122" s="646"/>
      <c r="BOL122" s="646"/>
      <c r="BOM122" s="646"/>
      <c r="BON122" s="646"/>
      <c r="BOO122" s="646"/>
      <c r="BOP122" s="646"/>
      <c r="BOQ122" s="646"/>
      <c r="BOR122" s="646"/>
      <c r="BOS122" s="646"/>
      <c r="BOT122" s="646"/>
      <c r="BOU122" s="646"/>
      <c r="BOV122" s="646"/>
      <c r="BOW122" s="646"/>
      <c r="BOX122" s="646"/>
      <c r="BOY122" s="646"/>
      <c r="BOZ122" s="646"/>
      <c r="BPA122" s="646"/>
      <c r="BPB122" s="646"/>
      <c r="BPC122" s="646"/>
      <c r="BPD122" s="646"/>
      <c r="BPE122" s="646"/>
      <c r="BPF122" s="646"/>
      <c r="BPG122" s="646"/>
      <c r="BPH122" s="646"/>
      <c r="BPI122" s="646"/>
      <c r="BPJ122" s="646"/>
      <c r="BPK122" s="646"/>
      <c r="BPL122" s="646"/>
      <c r="BPM122" s="646"/>
      <c r="BPN122" s="646"/>
      <c r="BPO122" s="646"/>
      <c r="BPP122" s="646"/>
      <c r="BPQ122" s="646"/>
      <c r="BPR122" s="646"/>
      <c r="BPS122" s="646"/>
      <c r="BPT122" s="646"/>
      <c r="BPU122" s="646"/>
      <c r="BPV122" s="646"/>
      <c r="BPW122" s="646"/>
      <c r="BPX122" s="646"/>
      <c r="BPY122" s="646"/>
      <c r="BPZ122" s="646"/>
      <c r="BQA122" s="646"/>
      <c r="BQB122" s="646"/>
      <c r="BQC122" s="646"/>
      <c r="BQD122" s="646"/>
      <c r="BQE122" s="646"/>
      <c r="BQF122" s="646"/>
      <c r="BQG122" s="646"/>
      <c r="BQH122" s="646"/>
      <c r="BQI122" s="646"/>
      <c r="BQJ122" s="646"/>
      <c r="BQK122" s="646"/>
      <c r="BQL122" s="646"/>
      <c r="BQM122" s="646"/>
      <c r="BQN122" s="646"/>
      <c r="BQO122" s="646"/>
      <c r="BQP122" s="646"/>
      <c r="BQQ122" s="646"/>
      <c r="BQR122" s="646"/>
      <c r="BQS122" s="646"/>
      <c r="BQT122" s="646"/>
      <c r="BQU122" s="646"/>
      <c r="BQV122" s="646"/>
      <c r="BQW122" s="646"/>
      <c r="BQX122" s="646"/>
      <c r="BQY122" s="646"/>
      <c r="BQZ122" s="646"/>
      <c r="BRA122" s="646"/>
      <c r="BRB122" s="646"/>
      <c r="BRC122" s="646"/>
      <c r="BRD122" s="646"/>
      <c r="BRE122" s="646"/>
      <c r="BRF122" s="646"/>
      <c r="BRG122" s="646"/>
      <c r="BRH122" s="646"/>
      <c r="BRI122" s="646"/>
      <c r="BRJ122" s="646"/>
      <c r="BRK122" s="646"/>
      <c r="BRL122" s="646"/>
      <c r="BRM122" s="646"/>
      <c r="BRN122" s="646"/>
      <c r="BRO122" s="646"/>
      <c r="BRP122" s="646"/>
      <c r="BRQ122" s="646"/>
      <c r="BRR122" s="646"/>
      <c r="BRS122" s="646"/>
      <c r="BRT122" s="646"/>
      <c r="BRU122" s="646"/>
      <c r="BRV122" s="646"/>
      <c r="BRW122" s="646"/>
      <c r="BRX122" s="646"/>
      <c r="BRY122" s="646"/>
      <c r="BRZ122" s="646"/>
      <c r="BSA122" s="646"/>
      <c r="BSB122" s="646"/>
      <c r="BSC122" s="646"/>
      <c r="BSD122" s="646"/>
      <c r="BSE122" s="646"/>
      <c r="BSF122" s="646"/>
      <c r="BSG122" s="646"/>
      <c r="BSH122" s="646"/>
      <c r="BSI122" s="646"/>
      <c r="BSJ122" s="646"/>
      <c r="BSK122" s="646"/>
      <c r="BSL122" s="646"/>
      <c r="BSM122" s="646"/>
      <c r="BSN122" s="646"/>
      <c r="BSO122" s="646"/>
      <c r="BSP122" s="646"/>
      <c r="BSQ122" s="646"/>
      <c r="BSR122" s="646"/>
      <c r="BSS122" s="646"/>
      <c r="BST122" s="646"/>
      <c r="BSU122" s="646"/>
      <c r="BSV122" s="646"/>
      <c r="BSW122" s="646"/>
      <c r="BSX122" s="646"/>
      <c r="BSY122" s="646"/>
      <c r="BSZ122" s="646"/>
      <c r="BTA122" s="646"/>
      <c r="BTB122" s="646"/>
      <c r="BTC122" s="646"/>
      <c r="BTD122" s="646"/>
      <c r="BTE122" s="646"/>
      <c r="BTF122" s="646"/>
      <c r="BTG122" s="646"/>
      <c r="BTH122" s="646"/>
      <c r="BTI122" s="646"/>
      <c r="BTJ122" s="646"/>
      <c r="BTK122" s="646"/>
      <c r="BTL122" s="646"/>
      <c r="BTM122" s="646"/>
      <c r="BTN122" s="646"/>
      <c r="BTO122" s="646"/>
      <c r="BTP122" s="646"/>
      <c r="BTQ122" s="646"/>
      <c r="BTR122" s="646"/>
      <c r="BTS122" s="646"/>
      <c r="BTT122" s="646"/>
      <c r="BTU122" s="646"/>
      <c r="BTV122" s="646"/>
      <c r="BTW122" s="646"/>
      <c r="BTX122" s="646"/>
      <c r="BTY122" s="646"/>
      <c r="BTZ122" s="646"/>
      <c r="BUA122" s="646"/>
      <c r="BUB122" s="646"/>
      <c r="BUC122" s="646"/>
      <c r="BUD122" s="646"/>
      <c r="BUE122" s="646"/>
      <c r="BUF122" s="646"/>
      <c r="BUG122" s="646"/>
      <c r="BUH122" s="646"/>
      <c r="BUI122" s="646"/>
      <c r="BUJ122" s="646"/>
      <c r="BUK122" s="646"/>
      <c r="BUL122" s="646"/>
      <c r="BUM122" s="646"/>
      <c r="BUN122" s="646"/>
      <c r="BUO122" s="646"/>
      <c r="BUP122" s="646"/>
      <c r="BUQ122" s="646"/>
      <c r="BUR122" s="646"/>
      <c r="BUS122" s="646"/>
      <c r="BUT122" s="646"/>
      <c r="BUU122" s="646"/>
      <c r="BUV122" s="646"/>
      <c r="BUW122" s="646"/>
      <c r="BUX122" s="646"/>
      <c r="BUY122" s="646"/>
      <c r="BUZ122" s="646"/>
      <c r="BVA122" s="646"/>
      <c r="BVB122" s="646"/>
      <c r="BVC122" s="646"/>
      <c r="BVD122" s="646"/>
      <c r="BVE122" s="646"/>
      <c r="BVF122" s="646"/>
      <c r="BVG122" s="646"/>
      <c r="BVH122" s="646"/>
      <c r="BVI122" s="646"/>
      <c r="BVJ122" s="646"/>
      <c r="BVK122" s="646"/>
      <c r="BVL122" s="646"/>
      <c r="BVM122" s="646"/>
      <c r="BVN122" s="646"/>
      <c r="BVO122" s="646"/>
      <c r="BVP122" s="646"/>
      <c r="BVQ122" s="646"/>
      <c r="BVR122" s="646"/>
      <c r="BVS122" s="646"/>
      <c r="BVT122" s="646"/>
      <c r="BVU122" s="646"/>
      <c r="BVV122" s="646"/>
      <c r="BVW122" s="646"/>
      <c r="BVX122" s="646"/>
      <c r="BVY122" s="646"/>
      <c r="BVZ122" s="646"/>
      <c r="BWA122" s="646"/>
      <c r="BWB122" s="646"/>
      <c r="BWC122" s="646"/>
      <c r="BWD122" s="646"/>
      <c r="BWE122" s="646"/>
      <c r="BWF122" s="646"/>
      <c r="BWG122" s="646"/>
      <c r="BWH122" s="646"/>
      <c r="BWI122" s="646"/>
      <c r="BWJ122" s="646"/>
      <c r="BWK122" s="646"/>
      <c r="BWL122" s="646"/>
      <c r="BWM122" s="646"/>
      <c r="BWN122" s="646"/>
      <c r="BWO122" s="646"/>
      <c r="BWP122" s="646"/>
      <c r="BWQ122" s="646"/>
      <c r="BWR122" s="646"/>
      <c r="BWS122" s="646"/>
      <c r="BWT122" s="646"/>
      <c r="BWU122" s="646"/>
      <c r="BWV122" s="646"/>
      <c r="BWW122" s="646"/>
      <c r="BWX122" s="646"/>
      <c r="BWY122" s="646"/>
      <c r="BWZ122" s="646"/>
      <c r="BXA122" s="646"/>
      <c r="BXB122" s="646"/>
      <c r="BXC122" s="646"/>
      <c r="BXD122" s="646"/>
      <c r="BXE122" s="646"/>
      <c r="BXF122" s="646"/>
      <c r="BXG122" s="646"/>
      <c r="BXH122" s="646"/>
      <c r="BXI122" s="646"/>
      <c r="BXJ122" s="646"/>
      <c r="BXK122" s="646"/>
      <c r="BXL122" s="646"/>
      <c r="BXM122" s="646"/>
      <c r="BXN122" s="646"/>
      <c r="BXO122" s="646"/>
      <c r="BXP122" s="646"/>
      <c r="BXQ122" s="646"/>
      <c r="BXR122" s="646"/>
      <c r="BXS122" s="646"/>
      <c r="BXT122" s="646"/>
      <c r="BXU122" s="646"/>
      <c r="BXV122" s="646"/>
      <c r="BXW122" s="646"/>
      <c r="BXX122" s="646"/>
      <c r="BXY122" s="646"/>
      <c r="BXZ122" s="646"/>
      <c r="BYA122" s="646"/>
      <c r="BYB122" s="646"/>
      <c r="BYC122" s="646"/>
      <c r="BYD122" s="646"/>
      <c r="BYE122" s="646"/>
      <c r="BYF122" s="646"/>
      <c r="BYG122" s="646"/>
      <c r="BYH122" s="646"/>
      <c r="BYI122" s="646"/>
      <c r="BYJ122" s="646"/>
      <c r="BYK122" s="646"/>
      <c r="BYL122" s="646"/>
      <c r="BYM122" s="646"/>
      <c r="BYN122" s="646"/>
      <c r="BYO122" s="646"/>
      <c r="BYP122" s="646"/>
      <c r="BYQ122" s="646"/>
      <c r="BYR122" s="646"/>
      <c r="BYS122" s="646"/>
      <c r="BYT122" s="646"/>
      <c r="BYU122" s="646"/>
      <c r="BYV122" s="646"/>
      <c r="BYW122" s="646"/>
      <c r="BYX122" s="646"/>
      <c r="BYY122" s="646"/>
      <c r="BYZ122" s="646"/>
      <c r="BZA122" s="646"/>
      <c r="BZB122" s="646"/>
      <c r="BZC122" s="646"/>
      <c r="BZD122" s="646"/>
      <c r="BZE122" s="646"/>
      <c r="BZF122" s="646"/>
      <c r="BZG122" s="646"/>
      <c r="BZH122" s="646"/>
      <c r="BZI122" s="646"/>
      <c r="BZJ122" s="646"/>
      <c r="BZK122" s="646"/>
      <c r="BZL122" s="646"/>
      <c r="BZM122" s="646"/>
      <c r="BZN122" s="646"/>
      <c r="BZO122" s="646"/>
      <c r="BZP122" s="646"/>
      <c r="BZQ122" s="646"/>
      <c r="BZR122" s="646"/>
      <c r="BZS122" s="646"/>
      <c r="BZT122" s="646"/>
      <c r="BZU122" s="646"/>
      <c r="BZV122" s="646"/>
      <c r="BZW122" s="646"/>
      <c r="BZX122" s="646"/>
      <c r="BZY122" s="646"/>
      <c r="BZZ122" s="646"/>
      <c r="CAA122" s="646"/>
      <c r="CAB122" s="646"/>
      <c r="CAC122" s="646"/>
      <c r="CAD122" s="646"/>
      <c r="CAE122" s="646"/>
      <c r="CAF122" s="646"/>
      <c r="CAG122" s="646"/>
      <c r="CAH122" s="646"/>
      <c r="CAI122" s="646"/>
      <c r="CAJ122" s="646"/>
      <c r="CAK122" s="646"/>
      <c r="CAL122" s="646"/>
      <c r="CAM122" s="646"/>
      <c r="CAN122" s="646"/>
      <c r="CAO122" s="646"/>
      <c r="CAP122" s="646"/>
      <c r="CAQ122" s="646"/>
      <c r="CAR122" s="646"/>
      <c r="CAS122" s="646"/>
      <c r="CAT122" s="646"/>
      <c r="CAU122" s="646"/>
      <c r="CAV122" s="646"/>
      <c r="CAW122" s="646"/>
      <c r="CAX122" s="646"/>
      <c r="CAY122" s="646"/>
      <c r="CAZ122" s="646"/>
      <c r="CBA122" s="646"/>
      <c r="CBB122" s="646"/>
      <c r="CBC122" s="646"/>
      <c r="CBD122" s="646"/>
      <c r="CBE122" s="646"/>
      <c r="CBF122" s="646"/>
      <c r="CBG122" s="646"/>
      <c r="CBH122" s="646"/>
      <c r="CBI122" s="646"/>
      <c r="CBJ122" s="646"/>
      <c r="CBK122" s="646"/>
      <c r="CBL122" s="646"/>
      <c r="CBM122" s="646"/>
      <c r="CBN122" s="646"/>
      <c r="CBO122" s="646"/>
      <c r="CBP122" s="646"/>
      <c r="CBQ122" s="646"/>
      <c r="CBR122" s="646"/>
      <c r="CBS122" s="646"/>
      <c r="CBT122" s="646"/>
      <c r="CBU122" s="646"/>
      <c r="CBV122" s="646"/>
      <c r="CBW122" s="646"/>
      <c r="CBX122" s="646"/>
      <c r="CBY122" s="646"/>
      <c r="CBZ122" s="646"/>
      <c r="CCA122" s="646"/>
      <c r="CCB122" s="646"/>
      <c r="CCC122" s="646"/>
      <c r="CCD122" s="646"/>
      <c r="CCE122" s="646"/>
      <c r="CCF122" s="646"/>
      <c r="CCG122" s="646"/>
      <c r="CCH122" s="646"/>
      <c r="CCI122" s="646"/>
      <c r="CCJ122" s="646"/>
      <c r="CCK122" s="646"/>
      <c r="CCL122" s="646"/>
      <c r="CCM122" s="646"/>
      <c r="CCN122" s="646"/>
      <c r="CCO122" s="646"/>
      <c r="CCP122" s="646"/>
      <c r="CCQ122" s="646"/>
      <c r="CCR122" s="646"/>
      <c r="CCS122" s="646"/>
      <c r="CCT122" s="646"/>
      <c r="CCU122" s="646"/>
      <c r="CCV122" s="646"/>
      <c r="CCW122" s="646"/>
      <c r="CCX122" s="646"/>
      <c r="CCY122" s="646"/>
      <c r="CCZ122" s="646"/>
      <c r="CDA122" s="646"/>
      <c r="CDB122" s="646"/>
      <c r="CDC122" s="646"/>
      <c r="CDD122" s="646"/>
      <c r="CDE122" s="646"/>
      <c r="CDF122" s="646"/>
      <c r="CDG122" s="646"/>
      <c r="CDH122" s="646"/>
      <c r="CDI122" s="646"/>
      <c r="CDJ122" s="646"/>
      <c r="CDK122" s="646"/>
      <c r="CDL122" s="646"/>
      <c r="CDM122" s="646"/>
      <c r="CDN122" s="646"/>
      <c r="CDO122" s="646"/>
      <c r="CDP122" s="646"/>
      <c r="CDQ122" s="646"/>
      <c r="CDR122" s="646"/>
      <c r="CDS122" s="646"/>
      <c r="CDT122" s="646"/>
      <c r="CDU122" s="646"/>
      <c r="CDV122" s="646"/>
      <c r="CDW122" s="646"/>
      <c r="CDX122" s="646"/>
      <c r="CDY122" s="646"/>
      <c r="CDZ122" s="646"/>
      <c r="CEA122" s="646"/>
      <c r="CEB122" s="646"/>
      <c r="CEC122" s="646"/>
      <c r="CED122" s="646"/>
      <c r="CEE122" s="646"/>
      <c r="CEF122" s="646"/>
      <c r="CEG122" s="646"/>
      <c r="CEH122" s="646"/>
      <c r="CEI122" s="646"/>
      <c r="CEJ122" s="646"/>
      <c r="CEK122" s="646"/>
      <c r="CEL122" s="646"/>
      <c r="CEM122" s="646"/>
      <c r="CEN122" s="646"/>
      <c r="CEO122" s="646"/>
      <c r="CEP122" s="646"/>
      <c r="CEQ122" s="646"/>
      <c r="CER122" s="646"/>
      <c r="CES122" s="646"/>
      <c r="CET122" s="646"/>
      <c r="CEU122" s="646"/>
      <c r="CEV122" s="646"/>
      <c r="CEW122" s="646"/>
      <c r="CEX122" s="646"/>
      <c r="CEY122" s="646"/>
      <c r="CEZ122" s="646"/>
      <c r="CFA122" s="646"/>
      <c r="CFB122" s="646"/>
      <c r="CFC122" s="646"/>
      <c r="CFD122" s="646"/>
      <c r="CFE122" s="646"/>
      <c r="CFF122" s="646"/>
      <c r="CFG122" s="646"/>
      <c r="CFH122" s="646"/>
      <c r="CFI122" s="646"/>
      <c r="CFJ122" s="646"/>
      <c r="CFK122" s="646"/>
      <c r="CFL122" s="646"/>
      <c r="CFM122" s="646"/>
      <c r="CFN122" s="646"/>
      <c r="CFO122" s="646"/>
      <c r="CFP122" s="646"/>
      <c r="CFQ122" s="646"/>
      <c r="CFR122" s="646"/>
      <c r="CFS122" s="646"/>
      <c r="CFT122" s="646"/>
      <c r="CFU122" s="646"/>
      <c r="CFV122" s="646"/>
      <c r="CFW122" s="646"/>
      <c r="CFX122" s="646"/>
      <c r="CFY122" s="646"/>
      <c r="CFZ122" s="646"/>
      <c r="CGA122" s="646"/>
      <c r="CGB122" s="646"/>
      <c r="CGC122" s="646"/>
      <c r="CGD122" s="646"/>
      <c r="CGE122" s="646"/>
      <c r="CGF122" s="646"/>
      <c r="CGG122" s="646"/>
      <c r="CGH122" s="646"/>
      <c r="CGI122" s="646"/>
      <c r="CGJ122" s="646"/>
      <c r="CGK122" s="646"/>
      <c r="CGL122" s="646"/>
      <c r="CGM122" s="646"/>
      <c r="CGN122" s="646"/>
      <c r="CGO122" s="646"/>
      <c r="CGP122" s="646"/>
      <c r="CGQ122" s="646"/>
      <c r="CGR122" s="646"/>
      <c r="CGS122" s="646"/>
      <c r="CGT122" s="646"/>
      <c r="CGU122" s="646"/>
      <c r="CGV122" s="646"/>
      <c r="CGW122" s="646"/>
      <c r="CGX122" s="646"/>
      <c r="CGY122" s="646"/>
      <c r="CGZ122" s="646"/>
      <c r="CHA122" s="646"/>
      <c r="CHB122" s="646"/>
      <c r="CHC122" s="646"/>
      <c r="CHD122" s="646"/>
      <c r="CHE122" s="646"/>
      <c r="CHF122" s="646"/>
      <c r="CHG122" s="646"/>
      <c r="CHH122" s="646"/>
      <c r="CHI122" s="646"/>
      <c r="CHJ122" s="646"/>
      <c r="CHK122" s="646"/>
      <c r="CHL122" s="646"/>
      <c r="CHM122" s="646"/>
      <c r="CHN122" s="646"/>
      <c r="CHO122" s="646"/>
      <c r="CHP122" s="646"/>
      <c r="CHQ122" s="646"/>
      <c r="CHR122" s="646"/>
      <c r="CHS122" s="646"/>
      <c r="CHT122" s="646"/>
      <c r="CHU122" s="646"/>
      <c r="CHV122" s="646"/>
      <c r="CHW122" s="646"/>
      <c r="CHX122" s="646"/>
      <c r="CHY122" s="646"/>
      <c r="CHZ122" s="646"/>
      <c r="CIA122" s="646"/>
      <c r="CIB122" s="646"/>
      <c r="CIC122" s="646"/>
      <c r="CID122" s="646"/>
      <c r="CIE122" s="646"/>
      <c r="CIF122" s="646"/>
      <c r="CIG122" s="646"/>
      <c r="CIH122" s="646"/>
      <c r="CII122" s="646"/>
      <c r="CIJ122" s="646"/>
      <c r="CIK122" s="646"/>
      <c r="CIL122" s="646"/>
      <c r="CIM122" s="646"/>
      <c r="CIN122" s="646"/>
      <c r="CIO122" s="646"/>
      <c r="CIP122" s="646"/>
      <c r="CIQ122" s="646"/>
      <c r="CIR122" s="646"/>
      <c r="CIS122" s="646"/>
      <c r="CIT122" s="646"/>
      <c r="CIU122" s="646"/>
      <c r="CIV122" s="646"/>
      <c r="CIW122" s="646"/>
      <c r="CIX122" s="646"/>
      <c r="CIY122" s="646"/>
      <c r="CIZ122" s="646"/>
      <c r="CJA122" s="646"/>
      <c r="CJB122" s="646"/>
      <c r="CJC122" s="646"/>
      <c r="CJD122" s="646"/>
      <c r="CJE122" s="646"/>
      <c r="CJF122" s="646"/>
      <c r="CJG122" s="646"/>
      <c r="CJH122" s="646"/>
      <c r="CJI122" s="646"/>
      <c r="CJJ122" s="646"/>
      <c r="CJK122" s="646"/>
      <c r="CJL122" s="646"/>
      <c r="CJM122" s="646"/>
      <c r="CJN122" s="646"/>
      <c r="CJO122" s="646"/>
      <c r="CJP122" s="646"/>
      <c r="CJQ122" s="646"/>
      <c r="CJR122" s="646"/>
      <c r="CJS122" s="646"/>
      <c r="CJT122" s="646"/>
      <c r="CJU122" s="646"/>
      <c r="CJV122" s="646"/>
      <c r="CJW122" s="646"/>
      <c r="CJX122" s="646"/>
      <c r="CJY122" s="646"/>
      <c r="CJZ122" s="646"/>
      <c r="CKA122" s="646"/>
      <c r="CKB122" s="646"/>
      <c r="CKC122" s="646"/>
      <c r="CKD122" s="646"/>
      <c r="CKE122" s="646"/>
      <c r="CKF122" s="646"/>
      <c r="CKG122" s="646"/>
      <c r="CKH122" s="646"/>
      <c r="CKI122" s="646"/>
      <c r="CKJ122" s="646"/>
      <c r="CKK122" s="646"/>
      <c r="CKL122" s="646"/>
      <c r="CKM122" s="646"/>
      <c r="CKN122" s="646"/>
      <c r="CKO122" s="646"/>
      <c r="CKP122" s="646"/>
      <c r="CKQ122" s="646"/>
      <c r="CKR122" s="646"/>
      <c r="CKS122" s="646"/>
      <c r="CKT122" s="646"/>
      <c r="CKU122" s="646"/>
      <c r="CKV122" s="646"/>
      <c r="CKW122" s="646"/>
      <c r="CKX122" s="646"/>
      <c r="CKY122" s="646"/>
      <c r="CKZ122" s="646"/>
      <c r="CLA122" s="646"/>
      <c r="CLB122" s="646"/>
      <c r="CLC122" s="646"/>
      <c r="CLD122" s="646"/>
      <c r="CLE122" s="646"/>
      <c r="CLF122" s="646"/>
      <c r="CLG122" s="646"/>
      <c r="CLH122" s="646"/>
      <c r="CLI122" s="646"/>
      <c r="CLJ122" s="646"/>
      <c r="CLK122" s="646"/>
      <c r="CLL122" s="646"/>
      <c r="CLM122" s="646"/>
      <c r="CLN122" s="646"/>
      <c r="CLO122" s="646"/>
      <c r="CLP122" s="646"/>
      <c r="CLQ122" s="646"/>
      <c r="CLR122" s="646"/>
      <c r="CLS122" s="646"/>
      <c r="CLT122" s="646"/>
      <c r="CLU122" s="646"/>
      <c r="CLV122" s="646"/>
      <c r="CLW122" s="646"/>
      <c r="CLX122" s="646"/>
      <c r="CLY122" s="646"/>
      <c r="CLZ122" s="646"/>
      <c r="CMA122" s="646"/>
      <c r="CMB122" s="646"/>
      <c r="CMC122" s="646"/>
      <c r="CMD122" s="646"/>
      <c r="CME122" s="646"/>
      <c r="CMF122" s="646"/>
      <c r="CMG122" s="646"/>
      <c r="CMH122" s="646"/>
      <c r="CMI122" s="646"/>
      <c r="CMJ122" s="646"/>
      <c r="CMK122" s="646"/>
      <c r="CML122" s="646"/>
      <c r="CMM122" s="646"/>
      <c r="CMN122" s="646"/>
      <c r="CMO122" s="646"/>
      <c r="CMP122" s="646"/>
      <c r="CMQ122" s="646"/>
      <c r="CMR122" s="646"/>
      <c r="CMS122" s="646"/>
      <c r="CMT122" s="646"/>
      <c r="CMU122" s="646"/>
      <c r="CMV122" s="646"/>
      <c r="CMW122" s="646"/>
      <c r="CMX122" s="646"/>
      <c r="CMY122" s="646"/>
      <c r="CMZ122" s="646"/>
      <c r="CNA122" s="646"/>
      <c r="CNB122" s="646"/>
      <c r="CNC122" s="646"/>
      <c r="CND122" s="646"/>
      <c r="CNE122" s="646"/>
      <c r="CNF122" s="646"/>
      <c r="CNG122" s="646"/>
      <c r="CNH122" s="646"/>
      <c r="CNI122" s="646"/>
      <c r="CNJ122" s="646"/>
      <c r="CNK122" s="646"/>
      <c r="CNL122" s="646"/>
      <c r="CNM122" s="646"/>
      <c r="CNN122" s="646"/>
      <c r="CNO122" s="646"/>
      <c r="CNP122" s="646"/>
      <c r="CNQ122" s="646"/>
      <c r="CNR122" s="646"/>
      <c r="CNS122" s="646"/>
      <c r="CNT122" s="646"/>
      <c r="CNU122" s="646"/>
      <c r="CNV122" s="646"/>
      <c r="CNW122" s="646"/>
      <c r="CNX122" s="646"/>
      <c r="CNY122" s="646"/>
      <c r="CNZ122" s="646"/>
      <c r="COA122" s="646"/>
      <c r="COB122" s="646"/>
      <c r="COC122" s="646"/>
      <c r="COD122" s="646"/>
      <c r="COE122" s="646"/>
      <c r="COF122" s="646"/>
      <c r="COG122" s="646"/>
      <c r="COH122" s="646"/>
      <c r="COI122" s="646"/>
      <c r="COJ122" s="646"/>
      <c r="COK122" s="646"/>
      <c r="COL122" s="646"/>
      <c r="COM122" s="646"/>
      <c r="CON122" s="646"/>
      <c r="COO122" s="646"/>
      <c r="COP122" s="646"/>
      <c r="COQ122" s="646"/>
      <c r="COR122" s="646"/>
      <c r="COS122" s="646"/>
      <c r="COT122" s="646"/>
      <c r="COU122" s="646"/>
      <c r="COV122" s="646"/>
      <c r="COW122" s="646"/>
      <c r="COX122" s="646"/>
      <c r="COY122" s="646"/>
      <c r="COZ122" s="646"/>
      <c r="CPA122" s="646"/>
      <c r="CPB122" s="646"/>
      <c r="CPC122" s="646"/>
      <c r="CPD122" s="646"/>
      <c r="CPE122" s="646"/>
      <c r="CPF122" s="646"/>
      <c r="CPG122" s="646"/>
      <c r="CPH122" s="646"/>
      <c r="CPI122" s="646"/>
      <c r="CPJ122" s="646"/>
      <c r="CPK122" s="646"/>
      <c r="CPL122" s="646"/>
      <c r="CPM122" s="646"/>
      <c r="CPN122" s="646"/>
      <c r="CPO122" s="646"/>
      <c r="CPP122" s="646"/>
      <c r="CPQ122" s="646"/>
      <c r="CPR122" s="646"/>
      <c r="CPS122" s="646"/>
      <c r="CPT122" s="646"/>
      <c r="CPU122" s="646"/>
      <c r="CPV122" s="646"/>
      <c r="CPW122" s="646"/>
      <c r="CPX122" s="646"/>
      <c r="CPY122" s="646"/>
      <c r="CPZ122" s="646"/>
      <c r="CQA122" s="646"/>
      <c r="CQB122" s="646"/>
      <c r="CQC122" s="646"/>
      <c r="CQD122" s="646"/>
      <c r="CQE122" s="646"/>
      <c r="CQF122" s="646"/>
      <c r="CQG122" s="646"/>
      <c r="CQH122" s="646"/>
      <c r="CQI122" s="646"/>
      <c r="CQJ122" s="646"/>
      <c r="CQK122" s="646"/>
      <c r="CQL122" s="646"/>
      <c r="CQM122" s="646"/>
      <c r="CQN122" s="646"/>
      <c r="CQO122" s="646"/>
      <c r="CQP122" s="646"/>
      <c r="CQQ122" s="646"/>
      <c r="CQR122" s="646"/>
      <c r="CQS122" s="646"/>
      <c r="CQT122" s="646"/>
      <c r="CQU122" s="646"/>
      <c r="CQV122" s="646"/>
      <c r="CQW122" s="646"/>
      <c r="CQX122" s="646"/>
      <c r="CQY122" s="646"/>
      <c r="CQZ122" s="646"/>
      <c r="CRA122" s="646"/>
      <c r="CRB122" s="646"/>
      <c r="CRC122" s="646"/>
      <c r="CRD122" s="646"/>
      <c r="CRE122" s="646"/>
      <c r="CRF122" s="646"/>
      <c r="CRG122" s="646"/>
      <c r="CRH122" s="646"/>
      <c r="CRI122" s="646"/>
      <c r="CRJ122" s="646"/>
      <c r="CRK122" s="646"/>
      <c r="CRL122" s="646"/>
      <c r="CRM122" s="646"/>
      <c r="CRN122" s="646"/>
      <c r="CRO122" s="646"/>
      <c r="CRP122" s="646"/>
      <c r="CRQ122" s="646"/>
      <c r="CRR122" s="646"/>
      <c r="CRS122" s="646"/>
      <c r="CRT122" s="646"/>
      <c r="CRU122" s="646"/>
      <c r="CRV122" s="646"/>
      <c r="CRW122" s="646"/>
      <c r="CRX122" s="646"/>
      <c r="CRY122" s="646"/>
      <c r="CRZ122" s="646"/>
      <c r="CSA122" s="646"/>
      <c r="CSB122" s="646"/>
      <c r="CSC122" s="646"/>
      <c r="CSD122" s="646"/>
      <c r="CSE122" s="646"/>
      <c r="CSF122" s="646"/>
      <c r="CSG122" s="646"/>
      <c r="CSH122" s="646"/>
      <c r="CSI122" s="646"/>
      <c r="CSJ122" s="646"/>
      <c r="CSK122" s="646"/>
      <c r="CSL122" s="646"/>
      <c r="CSM122" s="646"/>
      <c r="CSN122" s="646"/>
      <c r="CSO122" s="646"/>
      <c r="CSP122" s="646"/>
      <c r="CSQ122" s="646"/>
      <c r="CSR122" s="646"/>
      <c r="CSS122" s="646"/>
      <c r="CST122" s="646"/>
      <c r="CSU122" s="646"/>
      <c r="CSV122" s="646"/>
      <c r="CSW122" s="646"/>
      <c r="CSX122" s="646"/>
      <c r="CSY122" s="646"/>
      <c r="CSZ122" s="646"/>
      <c r="CTA122" s="646"/>
      <c r="CTB122" s="646"/>
      <c r="CTC122" s="646"/>
      <c r="CTD122" s="646"/>
      <c r="CTE122" s="646"/>
      <c r="CTF122" s="646"/>
      <c r="CTG122" s="646"/>
      <c r="CTH122" s="646"/>
      <c r="CTI122" s="646"/>
      <c r="CTJ122" s="646"/>
      <c r="CTK122" s="646"/>
      <c r="CTL122" s="646"/>
      <c r="CTM122" s="646"/>
      <c r="CTN122" s="646"/>
      <c r="CTO122" s="646"/>
      <c r="CTP122" s="646"/>
      <c r="CTQ122" s="646"/>
      <c r="CTR122" s="646"/>
      <c r="CTS122" s="646"/>
      <c r="CTT122" s="646"/>
      <c r="CTU122" s="646"/>
      <c r="CTV122" s="646"/>
      <c r="CTW122" s="646"/>
      <c r="CTX122" s="646"/>
      <c r="CTY122" s="646"/>
      <c r="CTZ122" s="646"/>
      <c r="CUA122" s="646"/>
      <c r="CUB122" s="646"/>
      <c r="CUC122" s="646"/>
      <c r="CUD122" s="646"/>
      <c r="CUE122" s="646"/>
      <c r="CUF122" s="646"/>
      <c r="CUG122" s="646"/>
      <c r="CUH122" s="646"/>
      <c r="CUI122" s="646"/>
      <c r="CUJ122" s="646"/>
      <c r="CUK122" s="646"/>
      <c r="CUL122" s="646"/>
      <c r="CUM122" s="646"/>
      <c r="CUN122" s="646"/>
      <c r="CUO122" s="646"/>
      <c r="CUP122" s="646"/>
      <c r="CUQ122" s="646"/>
      <c r="CUR122" s="646"/>
      <c r="CUS122" s="646"/>
      <c r="CUT122" s="646"/>
      <c r="CUU122" s="646"/>
      <c r="CUV122" s="646"/>
      <c r="CUW122" s="646"/>
      <c r="CUX122" s="646"/>
      <c r="CUY122" s="646"/>
      <c r="CUZ122" s="646"/>
      <c r="CVA122" s="646"/>
      <c r="CVB122" s="646"/>
      <c r="CVC122" s="646"/>
      <c r="CVD122" s="646"/>
      <c r="CVE122" s="646"/>
      <c r="CVF122" s="646"/>
      <c r="CVG122" s="646"/>
      <c r="CVH122" s="646"/>
      <c r="CVI122" s="646"/>
      <c r="CVJ122" s="646"/>
      <c r="CVK122" s="646"/>
      <c r="CVL122" s="646"/>
      <c r="CVM122" s="646"/>
      <c r="CVN122" s="646"/>
      <c r="CVO122" s="646"/>
      <c r="CVP122" s="646"/>
      <c r="CVQ122" s="646"/>
      <c r="CVR122" s="646"/>
      <c r="CVS122" s="646"/>
      <c r="CVT122" s="646"/>
      <c r="CVU122" s="646"/>
      <c r="CVV122" s="646"/>
      <c r="CVW122" s="646"/>
      <c r="CVX122" s="646"/>
      <c r="CVY122" s="646"/>
      <c r="CVZ122" s="646"/>
      <c r="CWA122" s="646"/>
      <c r="CWB122" s="646"/>
      <c r="CWC122" s="646"/>
      <c r="CWD122" s="646"/>
      <c r="CWE122" s="646"/>
      <c r="CWF122" s="646"/>
      <c r="CWG122" s="646"/>
      <c r="CWH122" s="646"/>
      <c r="CWI122" s="646"/>
      <c r="CWJ122" s="646"/>
      <c r="CWK122" s="646"/>
      <c r="CWL122" s="646"/>
      <c r="CWM122" s="646"/>
      <c r="CWN122" s="646"/>
      <c r="CWO122" s="646"/>
      <c r="CWP122" s="646"/>
      <c r="CWQ122" s="646"/>
      <c r="CWR122" s="646"/>
      <c r="CWS122" s="646"/>
      <c r="CWT122" s="646"/>
      <c r="CWU122" s="646"/>
      <c r="CWV122" s="646"/>
      <c r="CWW122" s="646"/>
      <c r="CWX122" s="646"/>
      <c r="CWY122" s="646"/>
      <c r="CWZ122" s="646"/>
      <c r="CXA122" s="646"/>
      <c r="CXB122" s="646"/>
      <c r="CXC122" s="646"/>
      <c r="CXD122" s="646"/>
      <c r="CXE122" s="646"/>
      <c r="CXF122" s="646"/>
      <c r="CXG122" s="646"/>
      <c r="CXH122" s="646"/>
      <c r="CXI122" s="646"/>
      <c r="CXJ122" s="646"/>
      <c r="CXK122" s="646"/>
      <c r="CXL122" s="646"/>
      <c r="CXM122" s="646"/>
      <c r="CXN122" s="646"/>
      <c r="CXO122" s="646"/>
      <c r="CXP122" s="646"/>
      <c r="CXQ122" s="646"/>
      <c r="CXR122" s="646"/>
      <c r="CXS122" s="646"/>
      <c r="CXT122" s="646"/>
      <c r="CXU122" s="646"/>
      <c r="CXV122" s="646"/>
      <c r="CXW122" s="646"/>
      <c r="CXX122" s="646"/>
      <c r="CXY122" s="646"/>
      <c r="CXZ122" s="646"/>
      <c r="CYA122" s="646"/>
      <c r="CYB122" s="646"/>
      <c r="CYC122" s="646"/>
      <c r="CYD122" s="646"/>
      <c r="CYE122" s="646"/>
      <c r="CYF122" s="646"/>
      <c r="CYG122" s="646"/>
      <c r="CYH122" s="646"/>
      <c r="CYI122" s="646"/>
      <c r="CYJ122" s="646"/>
      <c r="CYK122" s="646"/>
      <c r="CYL122" s="646"/>
      <c r="CYM122" s="646"/>
      <c r="CYN122" s="646"/>
      <c r="CYO122" s="646"/>
      <c r="CYP122" s="646"/>
      <c r="CYQ122" s="646"/>
      <c r="CYR122" s="646"/>
      <c r="CYS122" s="646"/>
      <c r="CYT122" s="646"/>
      <c r="CYU122" s="646"/>
      <c r="CYV122" s="646"/>
      <c r="CYW122" s="646"/>
      <c r="CYX122" s="646"/>
      <c r="CYY122" s="646"/>
      <c r="CYZ122" s="646"/>
      <c r="CZA122" s="646"/>
      <c r="CZB122" s="646"/>
      <c r="CZC122" s="646"/>
      <c r="CZD122" s="646"/>
      <c r="CZE122" s="646"/>
      <c r="CZF122" s="646"/>
      <c r="CZG122" s="646"/>
      <c r="CZH122" s="646"/>
      <c r="CZI122" s="646"/>
      <c r="CZJ122" s="646"/>
      <c r="CZK122" s="646"/>
      <c r="CZL122" s="646"/>
      <c r="CZM122" s="646"/>
      <c r="CZN122" s="646"/>
      <c r="CZO122" s="646"/>
      <c r="CZP122" s="646"/>
      <c r="CZQ122" s="646"/>
      <c r="CZR122" s="646"/>
      <c r="CZS122" s="646"/>
      <c r="CZT122" s="646"/>
      <c r="CZU122" s="646"/>
      <c r="CZV122" s="646"/>
      <c r="CZW122" s="646"/>
      <c r="CZX122" s="646"/>
      <c r="CZY122" s="646"/>
      <c r="CZZ122" s="646"/>
      <c r="DAA122" s="646"/>
      <c r="DAB122" s="646"/>
      <c r="DAC122" s="646"/>
      <c r="DAD122" s="646"/>
      <c r="DAE122" s="646"/>
      <c r="DAF122" s="646"/>
      <c r="DAG122" s="646"/>
      <c r="DAH122" s="646"/>
      <c r="DAI122" s="646"/>
      <c r="DAJ122" s="646"/>
      <c r="DAK122" s="646"/>
      <c r="DAL122" s="646"/>
      <c r="DAM122" s="646"/>
      <c r="DAN122" s="646"/>
      <c r="DAO122" s="646"/>
      <c r="DAP122" s="646"/>
      <c r="DAQ122" s="646"/>
      <c r="DAR122" s="646"/>
      <c r="DAS122" s="646"/>
      <c r="DAT122" s="646"/>
      <c r="DAU122" s="646"/>
      <c r="DAV122" s="646"/>
      <c r="DAW122" s="646"/>
      <c r="DAX122" s="646"/>
      <c r="DAY122" s="646"/>
      <c r="DAZ122" s="646"/>
      <c r="DBA122" s="646"/>
      <c r="DBB122" s="646"/>
      <c r="DBC122" s="646"/>
      <c r="DBD122" s="646"/>
      <c r="DBE122" s="646"/>
      <c r="DBF122" s="646"/>
      <c r="DBG122" s="646"/>
      <c r="DBH122" s="646"/>
      <c r="DBI122" s="646"/>
      <c r="DBJ122" s="646"/>
      <c r="DBK122" s="646"/>
      <c r="DBL122" s="646"/>
      <c r="DBM122" s="646"/>
      <c r="DBN122" s="646"/>
      <c r="DBO122" s="646"/>
      <c r="DBP122" s="646"/>
      <c r="DBQ122" s="646"/>
      <c r="DBR122" s="646"/>
      <c r="DBS122" s="646"/>
      <c r="DBT122" s="646"/>
      <c r="DBU122" s="646"/>
      <c r="DBV122" s="646"/>
      <c r="DBW122" s="646"/>
      <c r="DBX122" s="646"/>
      <c r="DBY122" s="646"/>
      <c r="DBZ122" s="646"/>
      <c r="DCA122" s="646"/>
      <c r="DCB122" s="646"/>
      <c r="DCC122" s="646"/>
      <c r="DCD122" s="646"/>
      <c r="DCE122" s="646"/>
      <c r="DCF122" s="646"/>
      <c r="DCG122" s="646"/>
      <c r="DCH122" s="646"/>
      <c r="DCI122" s="646"/>
      <c r="DCJ122" s="646"/>
      <c r="DCK122" s="646"/>
      <c r="DCL122" s="646"/>
      <c r="DCM122" s="646"/>
      <c r="DCN122" s="646"/>
      <c r="DCO122" s="646"/>
      <c r="DCP122" s="646"/>
      <c r="DCQ122" s="646"/>
      <c r="DCR122" s="646"/>
      <c r="DCS122" s="646"/>
      <c r="DCT122" s="646"/>
      <c r="DCU122" s="646"/>
      <c r="DCV122" s="646"/>
      <c r="DCW122" s="646"/>
      <c r="DCX122" s="646"/>
      <c r="DCY122" s="646"/>
      <c r="DCZ122" s="646"/>
      <c r="DDA122" s="646"/>
      <c r="DDB122" s="646"/>
      <c r="DDC122" s="646"/>
      <c r="DDD122" s="646"/>
      <c r="DDE122" s="646"/>
      <c r="DDF122" s="646"/>
      <c r="DDG122" s="646"/>
      <c r="DDH122" s="646"/>
      <c r="DDI122" s="646"/>
      <c r="DDJ122" s="646"/>
      <c r="DDK122" s="646"/>
      <c r="DDL122" s="646"/>
      <c r="DDM122" s="646"/>
      <c r="DDN122" s="646"/>
      <c r="DDO122" s="646"/>
      <c r="DDP122" s="646"/>
      <c r="DDQ122" s="646"/>
      <c r="DDR122" s="646"/>
      <c r="DDS122" s="646"/>
      <c r="DDT122" s="646"/>
      <c r="DDU122" s="646"/>
      <c r="DDV122" s="646"/>
      <c r="DDW122" s="646"/>
      <c r="DDX122" s="646"/>
      <c r="DDY122" s="646"/>
      <c r="DDZ122" s="646"/>
      <c r="DEA122" s="646"/>
      <c r="DEB122" s="646"/>
      <c r="DEC122" s="646"/>
      <c r="DED122" s="646"/>
      <c r="DEE122" s="646"/>
      <c r="DEF122" s="646"/>
      <c r="DEG122" s="646"/>
      <c r="DEH122" s="646"/>
      <c r="DEI122" s="646"/>
      <c r="DEJ122" s="646"/>
      <c r="DEK122" s="646"/>
      <c r="DEL122" s="646"/>
      <c r="DEM122" s="646"/>
      <c r="DEN122" s="646"/>
      <c r="DEO122" s="646"/>
      <c r="DEP122" s="646"/>
      <c r="DEQ122" s="646"/>
      <c r="DER122" s="646"/>
      <c r="DES122" s="646"/>
      <c r="DET122" s="646"/>
      <c r="DEU122" s="646"/>
      <c r="DEV122" s="646"/>
      <c r="DEW122" s="646"/>
      <c r="DEX122" s="646"/>
      <c r="DEY122" s="646"/>
      <c r="DEZ122" s="646"/>
      <c r="DFA122" s="646"/>
      <c r="DFB122" s="646"/>
      <c r="DFC122" s="646"/>
      <c r="DFD122" s="646"/>
      <c r="DFE122" s="646"/>
      <c r="DFF122" s="646"/>
      <c r="DFG122" s="646"/>
      <c r="DFH122" s="646"/>
      <c r="DFI122" s="646"/>
      <c r="DFJ122" s="646"/>
      <c r="DFK122" s="646"/>
      <c r="DFL122" s="646"/>
      <c r="DFM122" s="646"/>
      <c r="DFN122" s="646"/>
      <c r="DFO122" s="646"/>
      <c r="DFP122" s="646"/>
      <c r="DFQ122" s="646"/>
      <c r="DFR122" s="646"/>
      <c r="DFS122" s="646"/>
      <c r="DFT122" s="646"/>
      <c r="DFU122" s="646"/>
      <c r="DFV122" s="646"/>
      <c r="DFW122" s="646"/>
      <c r="DFX122" s="646"/>
      <c r="DFY122" s="646"/>
      <c r="DFZ122" s="646"/>
      <c r="DGA122" s="646"/>
      <c r="DGB122" s="646"/>
      <c r="DGC122" s="646"/>
      <c r="DGD122" s="646"/>
      <c r="DGE122" s="646"/>
      <c r="DGF122" s="646"/>
      <c r="DGG122" s="646"/>
      <c r="DGH122" s="646"/>
      <c r="DGI122" s="646"/>
      <c r="DGJ122" s="646"/>
      <c r="DGK122" s="646"/>
      <c r="DGL122" s="646"/>
      <c r="DGM122" s="646"/>
      <c r="DGN122" s="646"/>
      <c r="DGO122" s="646"/>
      <c r="DGP122" s="646"/>
      <c r="DGQ122" s="646"/>
      <c r="DGR122" s="646"/>
      <c r="DGS122" s="646"/>
      <c r="DGT122" s="646"/>
      <c r="DGU122" s="646"/>
      <c r="DGV122" s="646"/>
      <c r="DGW122" s="646"/>
      <c r="DGX122" s="646"/>
      <c r="DGY122" s="646"/>
      <c r="DGZ122" s="646"/>
      <c r="DHA122" s="646"/>
      <c r="DHB122" s="646"/>
      <c r="DHC122" s="646"/>
      <c r="DHD122" s="646"/>
      <c r="DHE122" s="646"/>
      <c r="DHF122" s="646"/>
      <c r="DHG122" s="646"/>
      <c r="DHH122" s="646"/>
      <c r="DHI122" s="646"/>
      <c r="DHJ122" s="646"/>
      <c r="DHK122" s="646"/>
      <c r="DHL122" s="646"/>
      <c r="DHM122" s="646"/>
      <c r="DHN122" s="646"/>
      <c r="DHO122" s="646"/>
      <c r="DHP122" s="646"/>
      <c r="DHQ122" s="646"/>
      <c r="DHR122" s="646"/>
      <c r="DHS122" s="646"/>
      <c r="DHT122" s="646"/>
      <c r="DHU122" s="646"/>
      <c r="DHV122" s="646"/>
      <c r="DHW122" s="646"/>
      <c r="DHX122" s="646"/>
      <c r="DHY122" s="646"/>
      <c r="DHZ122" s="646"/>
      <c r="DIA122" s="646"/>
      <c r="DIB122" s="646"/>
      <c r="DIC122" s="646"/>
      <c r="DID122" s="646"/>
      <c r="DIE122" s="646"/>
      <c r="DIF122" s="646"/>
      <c r="DIG122" s="646"/>
      <c r="DIH122" s="646"/>
      <c r="DII122" s="646"/>
      <c r="DIJ122" s="646"/>
      <c r="DIK122" s="646"/>
      <c r="DIL122" s="646"/>
      <c r="DIM122" s="646"/>
      <c r="DIN122" s="646"/>
      <c r="DIO122" s="646"/>
      <c r="DIP122" s="646"/>
      <c r="DIQ122" s="646"/>
      <c r="DIR122" s="646"/>
      <c r="DIS122" s="646"/>
      <c r="DIT122" s="646"/>
      <c r="DIU122" s="646"/>
      <c r="DIV122" s="646"/>
      <c r="DIW122" s="646"/>
      <c r="DIX122" s="646"/>
      <c r="DIY122" s="646"/>
      <c r="DIZ122" s="646"/>
      <c r="DJA122" s="646"/>
      <c r="DJB122" s="646"/>
      <c r="DJC122" s="646"/>
      <c r="DJD122" s="646"/>
      <c r="DJE122" s="646"/>
      <c r="DJF122" s="646"/>
      <c r="DJG122" s="646"/>
      <c r="DJH122" s="646"/>
      <c r="DJI122" s="646"/>
      <c r="DJJ122" s="646"/>
      <c r="DJK122" s="646"/>
      <c r="DJL122" s="646"/>
      <c r="DJM122" s="646"/>
      <c r="DJN122" s="646"/>
      <c r="DJO122" s="646"/>
      <c r="DJP122" s="646"/>
      <c r="DJQ122" s="646"/>
      <c r="DJR122" s="646"/>
      <c r="DJS122" s="646"/>
      <c r="DJT122" s="646"/>
      <c r="DJU122" s="646"/>
      <c r="DJV122" s="646"/>
      <c r="DJW122" s="646"/>
      <c r="DJX122" s="646"/>
      <c r="DJY122" s="646"/>
      <c r="DJZ122" s="646"/>
      <c r="DKA122" s="646"/>
      <c r="DKB122" s="646"/>
      <c r="DKC122" s="646"/>
      <c r="DKD122" s="646"/>
      <c r="DKE122" s="646"/>
      <c r="DKF122" s="646"/>
      <c r="DKG122" s="646"/>
      <c r="DKH122" s="646"/>
      <c r="DKI122" s="646"/>
      <c r="DKJ122" s="646"/>
      <c r="DKK122" s="646"/>
      <c r="DKL122" s="646"/>
      <c r="DKM122" s="646"/>
      <c r="DKN122" s="646"/>
      <c r="DKO122" s="646"/>
      <c r="DKP122" s="646"/>
      <c r="DKQ122" s="646"/>
      <c r="DKR122" s="646"/>
      <c r="DKS122" s="646"/>
      <c r="DKT122" s="646"/>
      <c r="DKU122" s="646"/>
      <c r="DKV122" s="646"/>
      <c r="DKW122" s="646"/>
      <c r="DKX122" s="646"/>
      <c r="DKY122" s="646"/>
      <c r="DKZ122" s="646"/>
      <c r="DLA122" s="646"/>
      <c r="DLB122" s="646"/>
      <c r="DLC122" s="646"/>
      <c r="DLD122" s="646"/>
      <c r="DLE122" s="646"/>
      <c r="DLF122" s="646"/>
      <c r="DLG122" s="646"/>
      <c r="DLH122" s="646"/>
      <c r="DLI122" s="646"/>
      <c r="DLJ122" s="646"/>
      <c r="DLK122" s="646"/>
      <c r="DLL122" s="646"/>
      <c r="DLM122" s="646"/>
      <c r="DLN122" s="646"/>
      <c r="DLO122" s="646"/>
      <c r="DLP122" s="646"/>
      <c r="DLQ122" s="646"/>
      <c r="DLR122" s="646"/>
      <c r="DLS122" s="646"/>
      <c r="DLT122" s="646"/>
      <c r="DLU122" s="646"/>
      <c r="DLV122" s="646"/>
      <c r="DLW122" s="646"/>
      <c r="DLX122" s="646"/>
      <c r="DLY122" s="646"/>
      <c r="DLZ122" s="646"/>
      <c r="DMA122" s="646"/>
      <c r="DMB122" s="646"/>
      <c r="DMC122" s="646"/>
      <c r="DMD122" s="646"/>
      <c r="DME122" s="646"/>
      <c r="DMF122" s="646"/>
      <c r="DMG122" s="646"/>
      <c r="DMH122" s="646"/>
      <c r="DMI122" s="646"/>
      <c r="DMJ122" s="646"/>
      <c r="DMK122" s="646"/>
      <c r="DML122" s="646"/>
      <c r="DMM122" s="646"/>
      <c r="DMN122" s="646"/>
      <c r="DMO122" s="646"/>
      <c r="DMP122" s="646"/>
      <c r="DMQ122" s="646"/>
      <c r="DMR122" s="646"/>
      <c r="DMS122" s="646"/>
      <c r="DMT122" s="646"/>
      <c r="DMU122" s="646"/>
      <c r="DMV122" s="646"/>
      <c r="DMW122" s="646"/>
      <c r="DMX122" s="646"/>
      <c r="DMY122" s="646"/>
      <c r="DMZ122" s="646"/>
      <c r="DNA122" s="646"/>
      <c r="DNB122" s="646"/>
      <c r="DNC122" s="646"/>
      <c r="DND122" s="646"/>
      <c r="DNE122" s="646"/>
      <c r="DNF122" s="646"/>
      <c r="DNG122" s="646"/>
      <c r="DNH122" s="646"/>
      <c r="DNI122" s="646"/>
      <c r="DNJ122" s="646"/>
      <c r="DNK122" s="646"/>
      <c r="DNL122" s="646"/>
      <c r="DNM122" s="646"/>
      <c r="DNN122" s="646"/>
      <c r="DNO122" s="646"/>
      <c r="DNP122" s="646"/>
      <c r="DNQ122" s="646"/>
      <c r="DNR122" s="646"/>
      <c r="DNS122" s="646"/>
      <c r="DNT122" s="646"/>
      <c r="DNU122" s="646"/>
      <c r="DNV122" s="646"/>
      <c r="DNW122" s="646"/>
      <c r="DNX122" s="646"/>
      <c r="DNY122" s="646"/>
      <c r="DNZ122" s="646"/>
      <c r="DOA122" s="646"/>
      <c r="DOB122" s="646"/>
      <c r="DOC122" s="646"/>
      <c r="DOD122" s="646"/>
      <c r="DOE122" s="646"/>
      <c r="DOF122" s="646"/>
      <c r="DOG122" s="646"/>
      <c r="DOH122" s="646"/>
      <c r="DOI122" s="646"/>
      <c r="DOJ122" s="646"/>
      <c r="DOK122" s="646"/>
      <c r="DOL122" s="646"/>
      <c r="DOM122" s="646"/>
      <c r="DON122" s="646"/>
      <c r="DOO122" s="646"/>
      <c r="DOP122" s="646"/>
      <c r="DOQ122" s="646"/>
      <c r="DOR122" s="646"/>
      <c r="DOS122" s="646"/>
      <c r="DOT122" s="646"/>
      <c r="DOU122" s="646"/>
      <c r="DOV122" s="646"/>
      <c r="DOW122" s="646"/>
      <c r="DOX122" s="646"/>
      <c r="DOY122" s="646"/>
      <c r="DOZ122" s="646"/>
      <c r="DPA122" s="646"/>
      <c r="DPB122" s="646"/>
      <c r="DPC122" s="646"/>
      <c r="DPD122" s="646"/>
      <c r="DPE122" s="646"/>
      <c r="DPF122" s="646"/>
      <c r="DPG122" s="646"/>
      <c r="DPH122" s="646"/>
      <c r="DPI122" s="646"/>
      <c r="DPJ122" s="646"/>
      <c r="DPK122" s="646"/>
      <c r="DPL122" s="646"/>
      <c r="DPM122" s="646"/>
      <c r="DPN122" s="646"/>
      <c r="DPO122" s="646"/>
      <c r="DPP122" s="646"/>
      <c r="DPQ122" s="646"/>
      <c r="DPR122" s="646"/>
      <c r="DPS122" s="646"/>
      <c r="DPT122" s="646"/>
      <c r="DPU122" s="646"/>
      <c r="DPV122" s="646"/>
      <c r="DPW122" s="646"/>
      <c r="DPX122" s="646"/>
      <c r="DPY122" s="646"/>
      <c r="DPZ122" s="646"/>
      <c r="DQA122" s="646"/>
      <c r="DQB122" s="646"/>
      <c r="DQC122" s="646"/>
      <c r="DQD122" s="646"/>
      <c r="DQE122" s="646"/>
      <c r="DQF122" s="646"/>
      <c r="DQG122" s="646"/>
      <c r="DQH122" s="646"/>
      <c r="DQI122" s="646"/>
      <c r="DQJ122" s="646"/>
      <c r="DQK122" s="646"/>
      <c r="DQL122" s="646"/>
      <c r="DQM122" s="646"/>
      <c r="DQN122" s="646"/>
      <c r="DQO122" s="646"/>
      <c r="DQP122" s="646"/>
      <c r="DQQ122" s="646"/>
      <c r="DQR122" s="646"/>
      <c r="DQS122" s="646"/>
      <c r="DQT122" s="646"/>
      <c r="DQU122" s="646"/>
      <c r="DQV122" s="646"/>
      <c r="DQW122" s="646"/>
      <c r="DQX122" s="646"/>
      <c r="DQY122" s="646"/>
      <c r="DQZ122" s="646"/>
      <c r="DRA122" s="646"/>
      <c r="DRB122" s="646"/>
      <c r="DRC122" s="646"/>
      <c r="DRD122" s="646"/>
      <c r="DRE122" s="646"/>
      <c r="DRF122" s="646"/>
      <c r="DRG122" s="646"/>
      <c r="DRH122" s="646"/>
      <c r="DRI122" s="646"/>
      <c r="DRJ122" s="646"/>
      <c r="DRK122" s="646"/>
      <c r="DRL122" s="646"/>
      <c r="DRM122" s="646"/>
      <c r="DRN122" s="646"/>
      <c r="DRO122" s="646"/>
      <c r="DRP122" s="646"/>
      <c r="DRQ122" s="646"/>
      <c r="DRR122" s="646"/>
      <c r="DRS122" s="646"/>
      <c r="DRT122" s="646"/>
      <c r="DRU122" s="646"/>
      <c r="DRV122" s="646"/>
      <c r="DRW122" s="646"/>
      <c r="DRX122" s="646"/>
      <c r="DRY122" s="646"/>
      <c r="DRZ122" s="646"/>
      <c r="DSA122" s="646"/>
      <c r="DSB122" s="646"/>
      <c r="DSC122" s="646"/>
      <c r="DSD122" s="646"/>
      <c r="DSE122" s="646"/>
      <c r="DSF122" s="646"/>
      <c r="DSG122" s="646"/>
      <c r="DSH122" s="646"/>
      <c r="DSI122" s="646"/>
      <c r="DSJ122" s="646"/>
      <c r="DSK122" s="646"/>
      <c r="DSL122" s="646"/>
      <c r="DSM122" s="646"/>
      <c r="DSN122" s="646"/>
      <c r="DSO122" s="646"/>
      <c r="DSP122" s="646"/>
      <c r="DSQ122" s="646"/>
      <c r="DSR122" s="646"/>
      <c r="DSS122" s="646"/>
      <c r="DST122" s="646"/>
      <c r="DSU122" s="646"/>
      <c r="DSV122" s="646"/>
      <c r="DSW122" s="646"/>
      <c r="DSX122" s="646"/>
      <c r="DSY122" s="646"/>
      <c r="DSZ122" s="646"/>
      <c r="DTA122" s="646"/>
      <c r="DTB122" s="646"/>
      <c r="DTC122" s="646"/>
      <c r="DTD122" s="646"/>
      <c r="DTE122" s="646"/>
      <c r="DTF122" s="646"/>
      <c r="DTG122" s="646"/>
      <c r="DTH122" s="646"/>
      <c r="DTI122" s="646"/>
      <c r="DTJ122" s="646"/>
      <c r="DTK122" s="646"/>
      <c r="DTL122" s="646"/>
      <c r="DTM122" s="646"/>
      <c r="DTN122" s="646"/>
      <c r="DTO122" s="646"/>
      <c r="DTP122" s="646"/>
      <c r="DTQ122" s="646"/>
      <c r="DTR122" s="646"/>
      <c r="DTS122" s="646"/>
      <c r="DTT122" s="646"/>
      <c r="DTU122" s="646"/>
      <c r="DTV122" s="646"/>
      <c r="DTW122" s="646"/>
      <c r="DTX122" s="646"/>
      <c r="DTY122" s="646"/>
      <c r="DTZ122" s="646"/>
      <c r="DUA122" s="646"/>
      <c r="DUB122" s="646"/>
      <c r="DUC122" s="646"/>
      <c r="DUD122" s="646"/>
      <c r="DUE122" s="646"/>
      <c r="DUF122" s="646"/>
      <c r="DUG122" s="646"/>
      <c r="DUH122" s="646"/>
      <c r="DUI122" s="646"/>
      <c r="DUJ122" s="646"/>
      <c r="DUK122" s="646"/>
      <c r="DUL122" s="646"/>
      <c r="DUM122" s="646"/>
      <c r="DUN122" s="646"/>
      <c r="DUO122" s="646"/>
      <c r="DUP122" s="646"/>
      <c r="DUQ122" s="646"/>
      <c r="DUR122" s="646"/>
      <c r="DUS122" s="646"/>
      <c r="DUT122" s="646"/>
      <c r="DUU122" s="646"/>
      <c r="DUV122" s="646"/>
      <c r="DUW122" s="646"/>
      <c r="DUX122" s="646"/>
      <c r="DUY122" s="646"/>
      <c r="DUZ122" s="646"/>
      <c r="DVA122" s="646"/>
      <c r="DVB122" s="646"/>
      <c r="DVC122" s="646"/>
      <c r="DVD122" s="646"/>
      <c r="DVE122" s="646"/>
      <c r="DVF122" s="646"/>
      <c r="DVG122" s="646"/>
      <c r="DVH122" s="646"/>
      <c r="DVI122" s="646"/>
      <c r="DVJ122" s="646"/>
      <c r="DVK122" s="646"/>
      <c r="DVL122" s="646"/>
      <c r="DVM122" s="646"/>
      <c r="DVN122" s="646"/>
      <c r="DVO122" s="646"/>
      <c r="DVP122" s="646"/>
      <c r="DVQ122" s="646"/>
      <c r="DVR122" s="646"/>
      <c r="DVS122" s="646"/>
      <c r="DVT122" s="646"/>
      <c r="DVU122" s="646"/>
      <c r="DVV122" s="646"/>
      <c r="DVW122" s="646"/>
      <c r="DVX122" s="646"/>
      <c r="DVY122" s="646"/>
      <c r="DVZ122" s="646"/>
      <c r="DWA122" s="646"/>
      <c r="DWB122" s="646"/>
      <c r="DWC122" s="646"/>
      <c r="DWD122" s="646"/>
      <c r="DWE122" s="646"/>
      <c r="DWF122" s="646"/>
      <c r="DWG122" s="646"/>
      <c r="DWH122" s="646"/>
      <c r="DWI122" s="646"/>
      <c r="DWJ122" s="646"/>
      <c r="DWK122" s="646"/>
      <c r="DWL122" s="646"/>
      <c r="DWM122" s="646"/>
      <c r="DWN122" s="646"/>
      <c r="DWO122" s="646"/>
      <c r="DWP122" s="646"/>
      <c r="DWQ122" s="646"/>
      <c r="DWR122" s="646"/>
      <c r="DWS122" s="646"/>
      <c r="DWT122" s="646"/>
      <c r="DWU122" s="646"/>
      <c r="DWV122" s="646"/>
      <c r="DWW122" s="646"/>
      <c r="DWX122" s="646"/>
      <c r="DWY122" s="646"/>
      <c r="DWZ122" s="646"/>
      <c r="DXA122" s="646"/>
      <c r="DXB122" s="646"/>
      <c r="DXC122" s="646"/>
      <c r="DXD122" s="646"/>
      <c r="DXE122" s="646"/>
      <c r="DXF122" s="646"/>
      <c r="DXG122" s="646"/>
      <c r="DXH122" s="646"/>
      <c r="DXI122" s="646"/>
      <c r="DXJ122" s="646"/>
      <c r="DXK122" s="646"/>
      <c r="DXL122" s="646"/>
      <c r="DXM122" s="646"/>
      <c r="DXN122" s="646"/>
      <c r="DXO122" s="646"/>
      <c r="DXP122" s="646"/>
      <c r="DXQ122" s="646"/>
      <c r="DXR122" s="646"/>
      <c r="DXS122" s="646"/>
      <c r="DXT122" s="646"/>
      <c r="DXU122" s="646"/>
      <c r="DXV122" s="646"/>
      <c r="DXW122" s="646"/>
      <c r="DXX122" s="646"/>
      <c r="DXY122" s="646"/>
      <c r="DXZ122" s="646"/>
      <c r="DYA122" s="646"/>
      <c r="DYB122" s="646"/>
      <c r="DYC122" s="646"/>
      <c r="DYD122" s="646"/>
      <c r="DYE122" s="646"/>
      <c r="DYF122" s="646"/>
      <c r="DYG122" s="646"/>
      <c r="DYH122" s="646"/>
      <c r="DYI122" s="646"/>
      <c r="DYJ122" s="646"/>
      <c r="DYK122" s="646"/>
      <c r="DYL122" s="646"/>
      <c r="DYM122" s="646"/>
      <c r="DYN122" s="646"/>
      <c r="DYO122" s="646"/>
      <c r="DYP122" s="646"/>
      <c r="DYQ122" s="646"/>
      <c r="DYR122" s="646"/>
      <c r="DYS122" s="646"/>
      <c r="DYT122" s="646"/>
      <c r="DYU122" s="646"/>
      <c r="DYV122" s="646"/>
      <c r="DYW122" s="646"/>
      <c r="DYX122" s="646"/>
      <c r="DYY122" s="646"/>
      <c r="DYZ122" s="646"/>
      <c r="DZA122" s="646"/>
      <c r="DZB122" s="646"/>
      <c r="DZC122" s="646"/>
      <c r="DZD122" s="646"/>
      <c r="DZE122" s="646"/>
      <c r="DZF122" s="646"/>
      <c r="DZG122" s="646"/>
      <c r="DZH122" s="646"/>
      <c r="DZI122" s="646"/>
      <c r="DZJ122" s="646"/>
      <c r="DZK122" s="646"/>
      <c r="DZL122" s="646"/>
      <c r="DZM122" s="646"/>
      <c r="DZN122" s="646"/>
      <c r="DZO122" s="646"/>
      <c r="DZP122" s="646"/>
      <c r="DZQ122" s="646"/>
      <c r="DZR122" s="646"/>
      <c r="DZS122" s="646"/>
      <c r="DZT122" s="646"/>
      <c r="DZU122" s="646"/>
      <c r="DZV122" s="646"/>
      <c r="DZW122" s="646"/>
      <c r="DZX122" s="646"/>
      <c r="DZY122" s="646"/>
      <c r="DZZ122" s="646"/>
      <c r="EAA122" s="646"/>
      <c r="EAB122" s="646"/>
      <c r="EAC122" s="646"/>
      <c r="EAD122" s="646"/>
      <c r="EAE122" s="646"/>
      <c r="EAF122" s="646"/>
      <c r="EAG122" s="646"/>
      <c r="EAH122" s="646"/>
      <c r="EAI122" s="646"/>
      <c r="EAJ122" s="646"/>
      <c r="EAK122" s="646"/>
      <c r="EAL122" s="646"/>
      <c r="EAM122" s="646"/>
      <c r="EAN122" s="646"/>
      <c r="EAO122" s="646"/>
      <c r="EAP122" s="646"/>
      <c r="EAQ122" s="646"/>
      <c r="EAR122" s="646"/>
      <c r="EAS122" s="646"/>
      <c r="EAT122" s="646"/>
      <c r="EAU122" s="646"/>
      <c r="EAV122" s="646"/>
      <c r="EAW122" s="646"/>
      <c r="EAX122" s="646"/>
      <c r="EAY122" s="646"/>
      <c r="EAZ122" s="646"/>
      <c r="EBA122" s="646"/>
      <c r="EBB122" s="646"/>
      <c r="EBC122" s="646"/>
      <c r="EBD122" s="646"/>
      <c r="EBE122" s="646"/>
      <c r="EBF122" s="646"/>
      <c r="EBG122" s="646"/>
      <c r="EBH122" s="646"/>
      <c r="EBI122" s="646"/>
      <c r="EBJ122" s="646"/>
      <c r="EBK122" s="646"/>
      <c r="EBL122" s="646"/>
      <c r="EBM122" s="646"/>
      <c r="EBN122" s="646"/>
      <c r="EBO122" s="646"/>
      <c r="EBP122" s="646"/>
      <c r="EBQ122" s="646"/>
      <c r="EBR122" s="646"/>
      <c r="EBS122" s="646"/>
      <c r="EBT122" s="646"/>
      <c r="EBU122" s="646"/>
      <c r="EBV122" s="646"/>
      <c r="EBW122" s="646"/>
      <c r="EBX122" s="646"/>
      <c r="EBY122" s="646"/>
      <c r="EBZ122" s="646"/>
      <c r="ECA122" s="646"/>
      <c r="ECB122" s="646"/>
      <c r="ECC122" s="646"/>
      <c r="ECD122" s="646"/>
      <c r="ECE122" s="646"/>
      <c r="ECF122" s="646"/>
      <c r="ECG122" s="646"/>
      <c r="ECH122" s="646"/>
      <c r="ECI122" s="646"/>
      <c r="ECJ122" s="646"/>
      <c r="ECK122" s="646"/>
      <c r="ECL122" s="646"/>
      <c r="ECM122" s="646"/>
      <c r="ECN122" s="646"/>
      <c r="ECO122" s="646"/>
      <c r="ECP122" s="646"/>
      <c r="ECQ122" s="646"/>
      <c r="ECR122" s="646"/>
      <c r="ECS122" s="646"/>
      <c r="ECT122" s="646"/>
      <c r="ECU122" s="646"/>
      <c r="ECV122" s="646"/>
      <c r="ECW122" s="646"/>
      <c r="ECX122" s="646"/>
      <c r="ECY122" s="646"/>
      <c r="ECZ122" s="646"/>
      <c r="EDA122" s="646"/>
      <c r="EDB122" s="646"/>
      <c r="EDC122" s="646"/>
      <c r="EDD122" s="646"/>
      <c r="EDE122" s="646"/>
      <c r="EDF122" s="646"/>
      <c r="EDG122" s="646"/>
      <c r="EDH122" s="646"/>
      <c r="EDI122" s="646"/>
      <c r="EDJ122" s="646"/>
      <c r="EDK122" s="646"/>
      <c r="EDL122" s="646"/>
      <c r="EDM122" s="646"/>
      <c r="EDN122" s="646"/>
      <c r="EDO122" s="646"/>
      <c r="EDP122" s="646"/>
      <c r="EDQ122" s="646"/>
      <c r="EDR122" s="646"/>
      <c r="EDS122" s="646"/>
      <c r="EDT122" s="646"/>
      <c r="EDU122" s="646"/>
      <c r="EDV122" s="646"/>
      <c r="EDW122" s="646"/>
      <c r="EDX122" s="646"/>
      <c r="EDY122" s="646"/>
      <c r="EDZ122" s="646"/>
      <c r="EEA122" s="646"/>
      <c r="EEB122" s="646"/>
      <c r="EEC122" s="646"/>
      <c r="EED122" s="646"/>
      <c r="EEE122" s="646"/>
      <c r="EEF122" s="646"/>
      <c r="EEG122" s="646"/>
      <c r="EEH122" s="646"/>
      <c r="EEI122" s="646"/>
      <c r="EEJ122" s="646"/>
      <c r="EEK122" s="646"/>
      <c r="EEL122" s="646"/>
      <c r="EEM122" s="646"/>
      <c r="EEN122" s="646"/>
      <c r="EEO122" s="646"/>
      <c r="EEP122" s="646"/>
      <c r="EEQ122" s="646"/>
      <c r="EER122" s="646"/>
      <c r="EES122" s="646"/>
      <c r="EET122" s="646"/>
      <c r="EEU122" s="646"/>
      <c r="EEV122" s="646"/>
      <c r="EEW122" s="646"/>
      <c r="EEX122" s="646"/>
      <c r="EEY122" s="646"/>
      <c r="EEZ122" s="646"/>
      <c r="EFA122" s="646"/>
      <c r="EFB122" s="646"/>
      <c r="EFC122" s="646"/>
      <c r="EFD122" s="646"/>
      <c r="EFE122" s="646"/>
      <c r="EFF122" s="646"/>
      <c r="EFG122" s="646"/>
      <c r="EFH122" s="646"/>
      <c r="EFI122" s="646"/>
      <c r="EFJ122" s="646"/>
      <c r="EFK122" s="646"/>
      <c r="EFL122" s="646"/>
      <c r="EFM122" s="646"/>
      <c r="EFN122" s="646"/>
      <c r="EFO122" s="646"/>
      <c r="EFP122" s="646"/>
      <c r="EFQ122" s="646"/>
      <c r="EFR122" s="646"/>
      <c r="EFS122" s="646"/>
      <c r="EFT122" s="646"/>
      <c r="EFU122" s="646"/>
      <c r="EFV122" s="646"/>
      <c r="EFW122" s="646"/>
      <c r="EFX122" s="646"/>
      <c r="EFY122" s="646"/>
      <c r="EFZ122" s="646"/>
      <c r="EGA122" s="646"/>
      <c r="EGB122" s="646"/>
      <c r="EGC122" s="646"/>
      <c r="EGD122" s="646"/>
      <c r="EGE122" s="646"/>
      <c r="EGF122" s="646"/>
      <c r="EGG122" s="646"/>
      <c r="EGH122" s="646"/>
      <c r="EGI122" s="646"/>
      <c r="EGJ122" s="646"/>
      <c r="EGK122" s="646"/>
      <c r="EGL122" s="646"/>
      <c r="EGM122" s="646"/>
      <c r="EGN122" s="646"/>
      <c r="EGO122" s="646"/>
      <c r="EGP122" s="646"/>
      <c r="EGQ122" s="646"/>
      <c r="EGR122" s="646"/>
      <c r="EGS122" s="646"/>
      <c r="EGT122" s="646"/>
      <c r="EGU122" s="646"/>
      <c r="EGV122" s="646"/>
      <c r="EGW122" s="646"/>
      <c r="EGX122" s="646"/>
      <c r="EGY122" s="646"/>
      <c r="EGZ122" s="646"/>
      <c r="EHA122" s="646"/>
      <c r="EHB122" s="646"/>
      <c r="EHC122" s="646"/>
      <c r="EHD122" s="646"/>
      <c r="EHE122" s="646"/>
      <c r="EHF122" s="646"/>
      <c r="EHG122" s="646"/>
      <c r="EHH122" s="646"/>
      <c r="EHI122" s="646"/>
      <c r="EHJ122" s="646"/>
      <c r="EHK122" s="646"/>
      <c r="EHL122" s="646"/>
      <c r="EHM122" s="646"/>
      <c r="EHN122" s="646"/>
      <c r="EHO122" s="646"/>
      <c r="EHP122" s="646"/>
      <c r="EHQ122" s="646"/>
      <c r="EHR122" s="646"/>
      <c r="EHS122" s="646"/>
      <c r="EHT122" s="646"/>
      <c r="EHU122" s="646"/>
      <c r="EHV122" s="646"/>
      <c r="EHW122" s="646"/>
      <c r="EHX122" s="646"/>
      <c r="EHY122" s="646"/>
      <c r="EHZ122" s="646"/>
      <c r="EIA122" s="646"/>
      <c r="EIB122" s="646"/>
      <c r="EIC122" s="646"/>
      <c r="EID122" s="646"/>
      <c r="EIE122" s="646"/>
      <c r="EIF122" s="646"/>
      <c r="EIG122" s="646"/>
      <c r="EIH122" s="646"/>
      <c r="EII122" s="646"/>
      <c r="EIJ122" s="646"/>
      <c r="EIK122" s="646"/>
      <c r="EIL122" s="646"/>
      <c r="EIM122" s="646"/>
      <c r="EIN122" s="646"/>
      <c r="EIO122" s="646"/>
      <c r="EIP122" s="646"/>
      <c r="EIQ122" s="646"/>
      <c r="EIR122" s="646"/>
      <c r="EIS122" s="646"/>
      <c r="EIT122" s="646"/>
      <c r="EIU122" s="646"/>
      <c r="EIV122" s="646"/>
      <c r="EIW122" s="646"/>
      <c r="EIX122" s="646"/>
      <c r="EIY122" s="646"/>
      <c r="EIZ122" s="646"/>
      <c r="EJA122" s="646"/>
      <c r="EJB122" s="646"/>
      <c r="EJC122" s="646"/>
      <c r="EJD122" s="646"/>
      <c r="EJE122" s="646"/>
      <c r="EJF122" s="646"/>
      <c r="EJG122" s="646"/>
      <c r="EJH122" s="646"/>
      <c r="EJI122" s="646"/>
      <c r="EJJ122" s="646"/>
      <c r="EJK122" s="646"/>
      <c r="EJL122" s="646"/>
      <c r="EJM122" s="646"/>
      <c r="EJN122" s="646"/>
      <c r="EJO122" s="646"/>
      <c r="EJP122" s="646"/>
      <c r="EJQ122" s="646"/>
      <c r="EJR122" s="646"/>
      <c r="EJS122" s="646"/>
      <c r="EJT122" s="646"/>
      <c r="EJU122" s="646"/>
      <c r="EJV122" s="646"/>
      <c r="EJW122" s="646"/>
      <c r="EJX122" s="646"/>
      <c r="EJY122" s="646"/>
      <c r="EJZ122" s="646"/>
      <c r="EKA122" s="646"/>
      <c r="EKB122" s="646"/>
      <c r="EKC122" s="646"/>
      <c r="EKD122" s="646"/>
      <c r="EKE122" s="646"/>
      <c r="EKF122" s="646"/>
      <c r="EKG122" s="646"/>
      <c r="EKH122" s="646"/>
      <c r="EKI122" s="646"/>
      <c r="EKJ122" s="646"/>
      <c r="EKK122" s="646"/>
      <c r="EKL122" s="646"/>
      <c r="EKM122" s="646"/>
      <c r="EKN122" s="646"/>
      <c r="EKO122" s="646"/>
      <c r="EKP122" s="646"/>
      <c r="EKQ122" s="646"/>
      <c r="EKR122" s="646"/>
      <c r="EKS122" s="646"/>
      <c r="EKT122" s="646"/>
      <c r="EKU122" s="646"/>
      <c r="EKV122" s="646"/>
      <c r="EKW122" s="646"/>
      <c r="EKX122" s="646"/>
      <c r="EKY122" s="646"/>
      <c r="EKZ122" s="646"/>
      <c r="ELA122" s="646"/>
      <c r="ELB122" s="646"/>
      <c r="ELC122" s="646"/>
      <c r="ELD122" s="646"/>
      <c r="ELE122" s="646"/>
      <c r="ELF122" s="646"/>
      <c r="ELG122" s="646"/>
      <c r="ELH122" s="646"/>
      <c r="ELI122" s="646"/>
      <c r="ELJ122" s="646"/>
      <c r="ELK122" s="646"/>
      <c r="ELL122" s="646"/>
      <c r="ELM122" s="646"/>
      <c r="ELN122" s="646"/>
      <c r="ELO122" s="646"/>
      <c r="ELP122" s="646"/>
      <c r="ELQ122" s="646"/>
      <c r="ELR122" s="646"/>
      <c r="ELS122" s="646"/>
      <c r="ELT122" s="646"/>
      <c r="ELU122" s="646"/>
      <c r="ELV122" s="646"/>
      <c r="ELW122" s="646"/>
      <c r="ELX122" s="646"/>
      <c r="ELY122" s="646"/>
      <c r="ELZ122" s="646"/>
      <c r="EMA122" s="646"/>
      <c r="EMB122" s="646"/>
      <c r="EMC122" s="646"/>
      <c r="EMD122" s="646"/>
      <c r="EME122" s="646"/>
      <c r="EMF122" s="646"/>
      <c r="EMG122" s="646"/>
      <c r="EMH122" s="646"/>
      <c r="EMI122" s="646"/>
      <c r="EMJ122" s="646"/>
      <c r="EMK122" s="646"/>
      <c r="EML122" s="646"/>
      <c r="EMM122" s="646"/>
      <c r="EMN122" s="646"/>
      <c r="EMO122" s="646"/>
      <c r="EMP122" s="646"/>
      <c r="EMQ122" s="646"/>
      <c r="EMR122" s="646"/>
      <c r="EMS122" s="646"/>
      <c r="EMT122" s="646"/>
      <c r="EMU122" s="646"/>
      <c r="EMV122" s="646"/>
      <c r="EMW122" s="646"/>
      <c r="EMX122" s="646"/>
      <c r="EMY122" s="646"/>
      <c r="EMZ122" s="646"/>
      <c r="ENA122" s="646"/>
      <c r="ENB122" s="646"/>
      <c r="ENC122" s="646"/>
      <c r="END122" s="646"/>
      <c r="ENE122" s="646"/>
      <c r="ENF122" s="646"/>
      <c r="ENG122" s="646"/>
      <c r="ENH122" s="646"/>
      <c r="ENI122" s="646"/>
      <c r="ENJ122" s="646"/>
      <c r="ENK122" s="646"/>
      <c r="ENL122" s="646"/>
      <c r="ENM122" s="646"/>
      <c r="ENN122" s="646"/>
      <c r="ENO122" s="646"/>
      <c r="ENP122" s="646"/>
      <c r="ENQ122" s="646"/>
      <c r="ENR122" s="646"/>
      <c r="ENS122" s="646"/>
      <c r="ENT122" s="646"/>
      <c r="ENU122" s="646"/>
      <c r="ENV122" s="646"/>
      <c r="ENW122" s="646"/>
      <c r="ENX122" s="646"/>
      <c r="ENY122" s="646"/>
      <c r="ENZ122" s="646"/>
      <c r="EOA122" s="646"/>
      <c r="EOB122" s="646"/>
      <c r="EOC122" s="646"/>
      <c r="EOD122" s="646"/>
      <c r="EOE122" s="646"/>
      <c r="EOF122" s="646"/>
      <c r="EOG122" s="646"/>
      <c r="EOH122" s="646"/>
      <c r="EOI122" s="646"/>
      <c r="EOJ122" s="646"/>
      <c r="EOK122" s="646"/>
      <c r="EOL122" s="646"/>
      <c r="EOM122" s="646"/>
      <c r="EON122" s="646"/>
      <c r="EOO122" s="646"/>
      <c r="EOP122" s="646"/>
      <c r="EOQ122" s="646"/>
      <c r="EOR122" s="646"/>
      <c r="EOS122" s="646"/>
      <c r="EOT122" s="646"/>
      <c r="EOU122" s="646"/>
      <c r="EOV122" s="646"/>
      <c r="EOW122" s="646"/>
      <c r="EOX122" s="646"/>
      <c r="EOY122" s="646"/>
      <c r="EOZ122" s="646"/>
      <c r="EPA122" s="646"/>
      <c r="EPB122" s="646"/>
      <c r="EPC122" s="646"/>
      <c r="EPD122" s="646"/>
      <c r="EPE122" s="646"/>
      <c r="EPF122" s="646"/>
      <c r="EPG122" s="646"/>
      <c r="EPH122" s="646"/>
      <c r="EPI122" s="646"/>
      <c r="EPJ122" s="646"/>
      <c r="EPK122" s="646"/>
      <c r="EPL122" s="646"/>
      <c r="EPM122" s="646"/>
      <c r="EPN122" s="646"/>
      <c r="EPO122" s="646"/>
      <c r="EPP122" s="646"/>
      <c r="EPQ122" s="646"/>
      <c r="EPR122" s="646"/>
      <c r="EPS122" s="646"/>
      <c r="EPT122" s="646"/>
      <c r="EPU122" s="646"/>
      <c r="EPV122" s="646"/>
      <c r="EPW122" s="646"/>
      <c r="EPX122" s="646"/>
      <c r="EPY122" s="646"/>
      <c r="EPZ122" s="646"/>
      <c r="EQA122" s="646"/>
      <c r="EQB122" s="646"/>
      <c r="EQC122" s="646"/>
      <c r="EQD122" s="646"/>
      <c r="EQE122" s="646"/>
      <c r="EQF122" s="646"/>
      <c r="EQG122" s="646"/>
      <c r="EQH122" s="646"/>
      <c r="EQI122" s="646"/>
      <c r="EQJ122" s="646"/>
      <c r="EQK122" s="646"/>
      <c r="EQL122" s="646"/>
      <c r="EQM122" s="646"/>
      <c r="EQN122" s="646"/>
      <c r="EQO122" s="646"/>
      <c r="EQP122" s="646"/>
      <c r="EQQ122" s="646"/>
      <c r="EQR122" s="646"/>
      <c r="EQS122" s="646"/>
      <c r="EQT122" s="646"/>
      <c r="EQU122" s="646"/>
      <c r="EQV122" s="646"/>
      <c r="EQW122" s="646"/>
      <c r="EQX122" s="646"/>
      <c r="EQY122" s="646"/>
      <c r="EQZ122" s="646"/>
      <c r="ERA122" s="646"/>
      <c r="ERB122" s="646"/>
      <c r="ERC122" s="646"/>
      <c r="ERD122" s="646"/>
      <c r="ERE122" s="646"/>
      <c r="ERF122" s="646"/>
      <c r="ERG122" s="646"/>
      <c r="ERH122" s="646"/>
      <c r="ERI122" s="646"/>
      <c r="ERJ122" s="646"/>
      <c r="ERK122" s="646"/>
      <c r="ERL122" s="646"/>
      <c r="ERM122" s="646"/>
      <c r="ERN122" s="646"/>
      <c r="ERO122" s="646"/>
      <c r="ERP122" s="646"/>
      <c r="ERQ122" s="646"/>
      <c r="ERR122" s="646"/>
      <c r="ERS122" s="646"/>
      <c r="ERT122" s="646"/>
      <c r="ERU122" s="646"/>
      <c r="ERV122" s="646"/>
      <c r="ERW122" s="646"/>
      <c r="ERX122" s="646"/>
      <c r="ERY122" s="646"/>
      <c r="ERZ122" s="646"/>
      <c r="ESA122" s="646"/>
      <c r="ESB122" s="646"/>
      <c r="ESC122" s="646"/>
      <c r="ESD122" s="646"/>
      <c r="ESE122" s="646"/>
      <c r="ESF122" s="646"/>
      <c r="ESG122" s="646"/>
      <c r="ESH122" s="646"/>
      <c r="ESI122" s="646"/>
      <c r="ESJ122" s="646"/>
      <c r="ESK122" s="646"/>
      <c r="ESL122" s="646"/>
      <c r="ESM122" s="646"/>
      <c r="ESN122" s="646"/>
      <c r="ESO122" s="646"/>
      <c r="ESP122" s="646"/>
      <c r="ESQ122" s="646"/>
      <c r="ESR122" s="646"/>
      <c r="ESS122" s="646"/>
      <c r="EST122" s="646"/>
      <c r="ESU122" s="646"/>
      <c r="ESV122" s="646"/>
      <c r="ESW122" s="646"/>
      <c r="ESX122" s="646"/>
      <c r="ESY122" s="646"/>
      <c r="ESZ122" s="646"/>
      <c r="ETA122" s="646"/>
      <c r="ETB122" s="646"/>
      <c r="ETC122" s="646"/>
      <c r="ETD122" s="646"/>
      <c r="ETE122" s="646"/>
      <c r="ETF122" s="646"/>
      <c r="ETG122" s="646"/>
      <c r="ETH122" s="646"/>
      <c r="ETI122" s="646"/>
      <c r="ETJ122" s="646"/>
      <c r="ETK122" s="646"/>
      <c r="ETL122" s="646"/>
      <c r="ETM122" s="646"/>
      <c r="ETN122" s="646"/>
      <c r="ETO122" s="646"/>
      <c r="ETP122" s="646"/>
      <c r="ETQ122" s="646"/>
      <c r="ETR122" s="646"/>
      <c r="ETS122" s="646"/>
      <c r="ETT122" s="646"/>
      <c r="ETU122" s="646"/>
      <c r="ETV122" s="646"/>
      <c r="ETW122" s="646"/>
      <c r="ETX122" s="646"/>
      <c r="ETY122" s="646"/>
      <c r="ETZ122" s="646"/>
      <c r="EUA122" s="646"/>
      <c r="EUB122" s="646"/>
      <c r="EUC122" s="646"/>
      <c r="EUD122" s="646"/>
      <c r="EUE122" s="646"/>
      <c r="EUF122" s="646"/>
      <c r="EUG122" s="646"/>
      <c r="EUH122" s="646"/>
      <c r="EUI122" s="646"/>
      <c r="EUJ122" s="646"/>
      <c r="EUK122" s="646"/>
      <c r="EUL122" s="646"/>
      <c r="EUM122" s="646"/>
      <c r="EUN122" s="646"/>
      <c r="EUO122" s="646"/>
      <c r="EUP122" s="646"/>
      <c r="EUQ122" s="646"/>
      <c r="EUR122" s="646"/>
      <c r="EUS122" s="646"/>
      <c r="EUT122" s="646"/>
      <c r="EUU122" s="646"/>
      <c r="EUV122" s="646"/>
      <c r="EUW122" s="646"/>
      <c r="EUX122" s="646"/>
      <c r="EUY122" s="646"/>
      <c r="EUZ122" s="646"/>
      <c r="EVA122" s="646"/>
      <c r="EVB122" s="646"/>
      <c r="EVC122" s="646"/>
      <c r="EVD122" s="646"/>
      <c r="EVE122" s="646"/>
      <c r="EVF122" s="646"/>
      <c r="EVG122" s="646"/>
      <c r="EVH122" s="646"/>
      <c r="EVI122" s="646"/>
      <c r="EVJ122" s="646"/>
      <c r="EVK122" s="646"/>
      <c r="EVL122" s="646"/>
      <c r="EVM122" s="646"/>
      <c r="EVN122" s="646"/>
      <c r="EVO122" s="646"/>
      <c r="EVP122" s="646"/>
      <c r="EVQ122" s="646"/>
      <c r="EVR122" s="646"/>
      <c r="EVS122" s="646"/>
      <c r="EVT122" s="646"/>
      <c r="EVU122" s="646"/>
      <c r="EVV122" s="646"/>
      <c r="EVW122" s="646"/>
      <c r="EVX122" s="646"/>
      <c r="EVY122" s="646"/>
      <c r="EVZ122" s="646"/>
      <c r="EWA122" s="646"/>
      <c r="EWB122" s="646"/>
      <c r="EWC122" s="646"/>
      <c r="EWD122" s="646"/>
      <c r="EWE122" s="646"/>
      <c r="EWF122" s="646"/>
      <c r="EWG122" s="646"/>
      <c r="EWH122" s="646"/>
      <c r="EWI122" s="646"/>
      <c r="EWJ122" s="646"/>
      <c r="EWK122" s="646"/>
      <c r="EWL122" s="646"/>
      <c r="EWM122" s="646"/>
      <c r="EWN122" s="646"/>
      <c r="EWO122" s="646"/>
      <c r="EWP122" s="646"/>
      <c r="EWQ122" s="646"/>
      <c r="EWR122" s="646"/>
      <c r="EWS122" s="646"/>
      <c r="EWT122" s="646"/>
      <c r="EWU122" s="646"/>
      <c r="EWV122" s="646"/>
      <c r="EWW122" s="646"/>
      <c r="EWX122" s="646"/>
      <c r="EWY122" s="646"/>
      <c r="EWZ122" s="646"/>
      <c r="EXA122" s="646"/>
      <c r="EXB122" s="646"/>
      <c r="EXC122" s="646"/>
      <c r="EXD122" s="646"/>
      <c r="EXE122" s="646"/>
      <c r="EXF122" s="646"/>
      <c r="EXG122" s="646"/>
      <c r="EXH122" s="646"/>
      <c r="EXI122" s="646"/>
      <c r="EXJ122" s="646"/>
      <c r="EXK122" s="646"/>
      <c r="EXL122" s="646"/>
      <c r="EXM122" s="646"/>
      <c r="EXN122" s="646"/>
      <c r="EXO122" s="646"/>
      <c r="EXP122" s="646"/>
      <c r="EXQ122" s="646"/>
      <c r="EXR122" s="646"/>
      <c r="EXS122" s="646"/>
      <c r="EXT122" s="646"/>
      <c r="EXU122" s="646"/>
      <c r="EXV122" s="646"/>
      <c r="EXW122" s="646"/>
      <c r="EXX122" s="646"/>
      <c r="EXY122" s="646"/>
      <c r="EXZ122" s="646"/>
      <c r="EYA122" s="646"/>
      <c r="EYB122" s="646"/>
      <c r="EYC122" s="646"/>
      <c r="EYD122" s="646"/>
      <c r="EYE122" s="646"/>
      <c r="EYF122" s="646"/>
      <c r="EYG122" s="646"/>
      <c r="EYH122" s="646"/>
      <c r="EYI122" s="646"/>
      <c r="EYJ122" s="646"/>
      <c r="EYK122" s="646"/>
      <c r="EYL122" s="646"/>
      <c r="EYM122" s="646"/>
      <c r="EYN122" s="646"/>
      <c r="EYO122" s="646"/>
      <c r="EYP122" s="646"/>
      <c r="EYQ122" s="646"/>
      <c r="EYR122" s="646"/>
      <c r="EYS122" s="646"/>
      <c r="EYT122" s="646"/>
      <c r="EYU122" s="646"/>
      <c r="EYV122" s="646"/>
      <c r="EYW122" s="646"/>
      <c r="EYX122" s="646"/>
      <c r="EYY122" s="646"/>
      <c r="EYZ122" s="646"/>
      <c r="EZA122" s="646"/>
      <c r="EZB122" s="646"/>
      <c r="EZC122" s="646"/>
      <c r="EZD122" s="646"/>
      <c r="EZE122" s="646"/>
      <c r="EZF122" s="646"/>
      <c r="EZG122" s="646"/>
      <c r="EZH122" s="646"/>
      <c r="EZI122" s="646"/>
      <c r="EZJ122" s="646"/>
      <c r="EZK122" s="646"/>
      <c r="EZL122" s="646"/>
      <c r="EZM122" s="646"/>
      <c r="EZN122" s="646"/>
      <c r="EZO122" s="646"/>
      <c r="EZP122" s="646"/>
      <c r="EZQ122" s="646"/>
      <c r="EZR122" s="646"/>
      <c r="EZS122" s="646"/>
      <c r="EZT122" s="646"/>
      <c r="EZU122" s="646"/>
      <c r="EZV122" s="646"/>
      <c r="EZW122" s="646"/>
      <c r="EZX122" s="646"/>
      <c r="EZY122" s="646"/>
      <c r="EZZ122" s="646"/>
      <c r="FAA122" s="646"/>
      <c r="FAB122" s="646"/>
      <c r="FAC122" s="646"/>
      <c r="FAD122" s="646"/>
      <c r="FAE122" s="646"/>
      <c r="FAF122" s="646"/>
      <c r="FAG122" s="646"/>
      <c r="FAH122" s="646"/>
      <c r="FAI122" s="646"/>
      <c r="FAJ122" s="646"/>
      <c r="FAK122" s="646"/>
      <c r="FAL122" s="646"/>
      <c r="FAM122" s="646"/>
      <c r="FAN122" s="646"/>
      <c r="FAO122" s="646"/>
      <c r="FAP122" s="646"/>
      <c r="FAQ122" s="646"/>
      <c r="FAR122" s="646"/>
      <c r="FAS122" s="646"/>
      <c r="FAT122" s="646"/>
      <c r="FAU122" s="646"/>
      <c r="FAV122" s="646"/>
      <c r="FAW122" s="646"/>
      <c r="FAX122" s="646"/>
      <c r="FAY122" s="646"/>
      <c r="FAZ122" s="646"/>
      <c r="FBA122" s="646"/>
      <c r="FBB122" s="646"/>
      <c r="FBC122" s="646"/>
      <c r="FBD122" s="646"/>
      <c r="FBE122" s="646"/>
      <c r="FBF122" s="646"/>
      <c r="FBG122" s="646"/>
      <c r="FBH122" s="646"/>
      <c r="FBI122" s="646"/>
      <c r="FBJ122" s="646"/>
      <c r="FBK122" s="646"/>
      <c r="FBL122" s="646"/>
      <c r="FBM122" s="646"/>
      <c r="FBN122" s="646"/>
      <c r="FBO122" s="646"/>
      <c r="FBP122" s="646"/>
      <c r="FBQ122" s="646"/>
      <c r="FBR122" s="646"/>
      <c r="FBS122" s="646"/>
      <c r="FBT122" s="646"/>
      <c r="FBU122" s="646"/>
      <c r="FBV122" s="646"/>
      <c r="FBW122" s="646"/>
      <c r="FBX122" s="646"/>
      <c r="FBY122" s="646"/>
      <c r="FBZ122" s="646"/>
      <c r="FCA122" s="646"/>
      <c r="FCB122" s="646"/>
      <c r="FCC122" s="646"/>
      <c r="FCD122" s="646"/>
      <c r="FCE122" s="646"/>
      <c r="FCF122" s="646"/>
      <c r="FCG122" s="646"/>
      <c r="FCH122" s="646"/>
      <c r="FCI122" s="646"/>
      <c r="FCJ122" s="646"/>
      <c r="FCK122" s="646"/>
      <c r="FCL122" s="646"/>
      <c r="FCM122" s="646"/>
      <c r="FCN122" s="646"/>
      <c r="FCO122" s="646"/>
      <c r="FCP122" s="646"/>
      <c r="FCQ122" s="646"/>
      <c r="FCR122" s="646"/>
      <c r="FCS122" s="646"/>
      <c r="FCT122" s="646"/>
      <c r="FCU122" s="646"/>
      <c r="FCV122" s="646"/>
      <c r="FCW122" s="646"/>
      <c r="FCX122" s="646"/>
      <c r="FCY122" s="646"/>
      <c r="FCZ122" s="646"/>
      <c r="FDA122" s="646"/>
      <c r="FDB122" s="646"/>
      <c r="FDC122" s="646"/>
      <c r="FDD122" s="646"/>
      <c r="FDE122" s="646"/>
      <c r="FDF122" s="646"/>
      <c r="FDG122" s="646"/>
      <c r="FDH122" s="646"/>
      <c r="FDI122" s="646"/>
      <c r="FDJ122" s="646"/>
      <c r="FDK122" s="646"/>
      <c r="FDL122" s="646"/>
      <c r="FDM122" s="646"/>
      <c r="FDN122" s="646"/>
      <c r="FDO122" s="646"/>
      <c r="FDP122" s="646"/>
      <c r="FDQ122" s="646"/>
      <c r="FDR122" s="646"/>
      <c r="FDS122" s="646"/>
      <c r="FDT122" s="646"/>
      <c r="FDU122" s="646"/>
      <c r="FDV122" s="646"/>
      <c r="FDW122" s="646"/>
      <c r="FDX122" s="646"/>
      <c r="FDY122" s="646"/>
      <c r="FDZ122" s="646"/>
      <c r="FEA122" s="646"/>
      <c r="FEB122" s="646"/>
      <c r="FEC122" s="646"/>
      <c r="FED122" s="646"/>
      <c r="FEE122" s="646"/>
      <c r="FEF122" s="646"/>
      <c r="FEG122" s="646"/>
      <c r="FEH122" s="646"/>
      <c r="FEI122" s="646"/>
      <c r="FEJ122" s="646"/>
      <c r="FEK122" s="646"/>
      <c r="FEL122" s="646"/>
      <c r="FEM122" s="646"/>
      <c r="FEN122" s="646"/>
      <c r="FEO122" s="646"/>
      <c r="FEP122" s="646"/>
      <c r="FEQ122" s="646"/>
      <c r="FER122" s="646"/>
      <c r="FES122" s="646"/>
      <c r="FET122" s="646"/>
      <c r="FEU122" s="646"/>
      <c r="FEV122" s="646"/>
      <c r="FEW122" s="646"/>
      <c r="FEX122" s="646"/>
      <c r="FEY122" s="646"/>
      <c r="FEZ122" s="646"/>
      <c r="FFA122" s="646"/>
      <c r="FFB122" s="646"/>
      <c r="FFC122" s="646"/>
      <c r="FFD122" s="646"/>
      <c r="FFE122" s="646"/>
      <c r="FFF122" s="646"/>
      <c r="FFG122" s="646"/>
      <c r="FFH122" s="646"/>
      <c r="FFI122" s="646"/>
      <c r="FFJ122" s="646"/>
      <c r="FFK122" s="646"/>
      <c r="FFL122" s="646"/>
      <c r="FFM122" s="646"/>
      <c r="FFN122" s="646"/>
      <c r="FFO122" s="646"/>
      <c r="FFP122" s="646"/>
      <c r="FFQ122" s="646"/>
      <c r="FFR122" s="646"/>
      <c r="FFS122" s="646"/>
      <c r="FFT122" s="646"/>
      <c r="FFU122" s="646"/>
      <c r="FFV122" s="646"/>
      <c r="FFW122" s="646"/>
      <c r="FFX122" s="646"/>
      <c r="FFY122" s="646"/>
      <c r="FFZ122" s="646"/>
      <c r="FGA122" s="646"/>
      <c r="FGB122" s="646"/>
      <c r="FGC122" s="646"/>
      <c r="FGD122" s="646"/>
      <c r="FGE122" s="646"/>
      <c r="FGF122" s="646"/>
      <c r="FGG122" s="646"/>
      <c r="FGH122" s="646"/>
      <c r="FGI122" s="646"/>
      <c r="FGJ122" s="646"/>
      <c r="FGK122" s="646"/>
      <c r="FGL122" s="646"/>
      <c r="FGM122" s="646"/>
      <c r="FGN122" s="646"/>
      <c r="FGO122" s="646"/>
      <c r="FGP122" s="646"/>
      <c r="FGQ122" s="646"/>
      <c r="FGR122" s="646"/>
      <c r="FGS122" s="646"/>
      <c r="FGT122" s="646"/>
      <c r="FGU122" s="646"/>
      <c r="FGV122" s="646"/>
      <c r="FGW122" s="646"/>
      <c r="FGX122" s="646"/>
      <c r="FGY122" s="646"/>
      <c r="FGZ122" s="646"/>
      <c r="FHA122" s="646"/>
      <c r="FHB122" s="646"/>
      <c r="FHC122" s="646"/>
      <c r="FHD122" s="646"/>
      <c r="FHE122" s="646"/>
      <c r="FHF122" s="646"/>
      <c r="FHG122" s="646"/>
      <c r="FHH122" s="646"/>
      <c r="FHI122" s="646"/>
      <c r="FHJ122" s="646"/>
      <c r="FHK122" s="646"/>
      <c r="FHL122" s="646"/>
      <c r="FHM122" s="646"/>
      <c r="FHN122" s="646"/>
      <c r="FHO122" s="646"/>
      <c r="FHP122" s="646"/>
      <c r="FHQ122" s="646"/>
      <c r="FHR122" s="646"/>
      <c r="FHS122" s="646"/>
      <c r="FHT122" s="646"/>
      <c r="FHU122" s="646"/>
      <c r="FHV122" s="646"/>
      <c r="FHW122" s="646"/>
      <c r="FHX122" s="646"/>
      <c r="FHY122" s="646"/>
      <c r="FHZ122" s="646"/>
      <c r="FIA122" s="646"/>
      <c r="FIB122" s="646"/>
      <c r="FIC122" s="646"/>
      <c r="FID122" s="646"/>
      <c r="FIE122" s="646"/>
      <c r="FIF122" s="646"/>
      <c r="FIG122" s="646"/>
      <c r="FIH122" s="646"/>
      <c r="FII122" s="646"/>
      <c r="FIJ122" s="646"/>
      <c r="FIK122" s="646"/>
      <c r="FIL122" s="646"/>
      <c r="FIM122" s="646"/>
      <c r="FIN122" s="646"/>
      <c r="FIO122" s="646"/>
      <c r="FIP122" s="646"/>
      <c r="FIQ122" s="646"/>
      <c r="FIR122" s="646"/>
      <c r="FIS122" s="646"/>
      <c r="FIT122" s="646"/>
      <c r="FIU122" s="646"/>
      <c r="FIV122" s="646"/>
      <c r="FIW122" s="646"/>
      <c r="FIX122" s="646"/>
      <c r="FIY122" s="646"/>
      <c r="FIZ122" s="646"/>
      <c r="FJA122" s="646"/>
      <c r="FJB122" s="646"/>
      <c r="FJC122" s="646"/>
      <c r="FJD122" s="646"/>
      <c r="FJE122" s="646"/>
      <c r="FJF122" s="646"/>
      <c r="FJG122" s="646"/>
      <c r="FJH122" s="646"/>
      <c r="FJI122" s="646"/>
      <c r="FJJ122" s="646"/>
      <c r="FJK122" s="646"/>
      <c r="FJL122" s="646"/>
      <c r="FJM122" s="646"/>
      <c r="FJN122" s="646"/>
      <c r="FJO122" s="646"/>
      <c r="FJP122" s="646"/>
      <c r="FJQ122" s="646"/>
      <c r="FJR122" s="646"/>
      <c r="FJS122" s="646"/>
      <c r="FJT122" s="646"/>
      <c r="FJU122" s="646"/>
      <c r="FJV122" s="646"/>
      <c r="FJW122" s="646"/>
      <c r="FJX122" s="646"/>
      <c r="FJY122" s="646"/>
      <c r="FJZ122" s="646"/>
      <c r="FKA122" s="646"/>
      <c r="FKB122" s="646"/>
      <c r="FKC122" s="646"/>
      <c r="FKD122" s="646"/>
      <c r="FKE122" s="646"/>
      <c r="FKF122" s="646"/>
      <c r="FKG122" s="646"/>
      <c r="FKH122" s="646"/>
      <c r="FKI122" s="646"/>
      <c r="FKJ122" s="646"/>
      <c r="FKK122" s="646"/>
      <c r="FKL122" s="646"/>
      <c r="FKM122" s="646"/>
      <c r="FKN122" s="646"/>
      <c r="FKO122" s="646"/>
      <c r="FKP122" s="646"/>
      <c r="FKQ122" s="646"/>
      <c r="FKR122" s="646"/>
      <c r="FKS122" s="646"/>
      <c r="FKT122" s="646"/>
      <c r="FKU122" s="646"/>
      <c r="FKV122" s="646"/>
      <c r="FKW122" s="646"/>
      <c r="FKX122" s="646"/>
      <c r="FKY122" s="646"/>
      <c r="FKZ122" s="646"/>
      <c r="FLA122" s="646"/>
      <c r="FLB122" s="646"/>
      <c r="FLC122" s="646"/>
      <c r="FLD122" s="646"/>
      <c r="FLE122" s="646"/>
      <c r="FLF122" s="646"/>
      <c r="FLG122" s="646"/>
      <c r="FLH122" s="646"/>
      <c r="FLI122" s="646"/>
      <c r="FLJ122" s="646"/>
      <c r="FLK122" s="646"/>
      <c r="FLL122" s="646"/>
      <c r="FLM122" s="646"/>
      <c r="FLN122" s="646"/>
      <c r="FLO122" s="646"/>
      <c r="FLP122" s="646"/>
      <c r="FLQ122" s="646"/>
      <c r="FLR122" s="646"/>
      <c r="FLS122" s="646"/>
      <c r="FLT122" s="646"/>
      <c r="FLU122" s="646"/>
      <c r="FLV122" s="646"/>
      <c r="FLW122" s="646"/>
      <c r="FLX122" s="646"/>
      <c r="FLY122" s="646"/>
      <c r="FLZ122" s="646"/>
      <c r="FMA122" s="646"/>
      <c r="FMB122" s="646"/>
      <c r="FMC122" s="646"/>
      <c r="FMD122" s="646"/>
      <c r="FME122" s="646"/>
      <c r="FMF122" s="646"/>
      <c r="FMG122" s="646"/>
      <c r="FMH122" s="646"/>
      <c r="FMI122" s="646"/>
      <c r="FMJ122" s="646"/>
      <c r="FMK122" s="646"/>
      <c r="FML122" s="646"/>
      <c r="FMM122" s="646"/>
      <c r="FMN122" s="646"/>
      <c r="FMO122" s="646"/>
      <c r="FMP122" s="646"/>
      <c r="FMQ122" s="646"/>
      <c r="FMR122" s="646"/>
      <c r="FMS122" s="646"/>
      <c r="FMT122" s="646"/>
      <c r="FMU122" s="646"/>
      <c r="FMV122" s="646"/>
      <c r="FMW122" s="646"/>
      <c r="FMX122" s="646"/>
      <c r="FMY122" s="646"/>
      <c r="FMZ122" s="646"/>
      <c r="FNA122" s="646"/>
      <c r="FNB122" s="646"/>
      <c r="FNC122" s="646"/>
      <c r="FND122" s="646"/>
      <c r="FNE122" s="646"/>
      <c r="FNF122" s="646"/>
      <c r="FNG122" s="646"/>
      <c r="FNH122" s="646"/>
      <c r="FNI122" s="646"/>
      <c r="FNJ122" s="646"/>
      <c r="FNK122" s="646"/>
      <c r="FNL122" s="646"/>
      <c r="FNM122" s="646"/>
      <c r="FNN122" s="646"/>
      <c r="FNO122" s="646"/>
      <c r="FNP122" s="646"/>
      <c r="FNQ122" s="646"/>
      <c r="FNR122" s="646"/>
      <c r="FNS122" s="646"/>
      <c r="FNT122" s="646"/>
      <c r="FNU122" s="646"/>
      <c r="FNV122" s="646"/>
      <c r="FNW122" s="646"/>
      <c r="FNX122" s="646"/>
      <c r="FNY122" s="646"/>
      <c r="FNZ122" s="646"/>
      <c r="FOA122" s="646"/>
      <c r="FOB122" s="646"/>
      <c r="FOC122" s="646"/>
      <c r="FOD122" s="646"/>
      <c r="FOE122" s="646"/>
      <c r="FOF122" s="646"/>
      <c r="FOG122" s="646"/>
      <c r="FOH122" s="646"/>
      <c r="FOI122" s="646"/>
      <c r="FOJ122" s="646"/>
      <c r="FOK122" s="646"/>
      <c r="FOL122" s="646"/>
      <c r="FOM122" s="646"/>
      <c r="FON122" s="646"/>
      <c r="FOO122" s="646"/>
      <c r="FOP122" s="646"/>
      <c r="FOQ122" s="646"/>
      <c r="FOR122" s="646"/>
      <c r="FOS122" s="646"/>
      <c r="FOT122" s="646"/>
      <c r="FOU122" s="646"/>
      <c r="FOV122" s="646"/>
      <c r="FOW122" s="646"/>
      <c r="FOX122" s="646"/>
      <c r="FOY122" s="646"/>
      <c r="FOZ122" s="646"/>
      <c r="FPA122" s="646"/>
      <c r="FPB122" s="646"/>
      <c r="FPC122" s="646"/>
      <c r="FPD122" s="646"/>
      <c r="FPE122" s="646"/>
      <c r="FPF122" s="646"/>
      <c r="FPG122" s="646"/>
      <c r="FPH122" s="646"/>
      <c r="FPI122" s="646"/>
      <c r="FPJ122" s="646"/>
      <c r="FPK122" s="646"/>
      <c r="FPL122" s="646"/>
      <c r="FPM122" s="646"/>
      <c r="FPN122" s="646"/>
      <c r="FPO122" s="646"/>
      <c r="FPP122" s="646"/>
      <c r="FPQ122" s="646"/>
      <c r="FPR122" s="646"/>
      <c r="FPS122" s="646"/>
      <c r="FPT122" s="646"/>
      <c r="FPU122" s="646"/>
      <c r="FPV122" s="646"/>
      <c r="FPW122" s="646"/>
      <c r="FPX122" s="646"/>
      <c r="FPY122" s="646"/>
      <c r="FPZ122" s="646"/>
      <c r="FQA122" s="646"/>
      <c r="FQB122" s="646"/>
      <c r="FQC122" s="646"/>
      <c r="FQD122" s="646"/>
      <c r="FQE122" s="646"/>
      <c r="FQF122" s="646"/>
      <c r="FQG122" s="646"/>
      <c r="FQH122" s="646"/>
      <c r="FQI122" s="646"/>
      <c r="FQJ122" s="646"/>
      <c r="FQK122" s="646"/>
      <c r="FQL122" s="646"/>
      <c r="FQM122" s="646"/>
      <c r="FQN122" s="646"/>
      <c r="FQO122" s="646"/>
      <c r="FQP122" s="646"/>
      <c r="FQQ122" s="646"/>
      <c r="FQR122" s="646"/>
      <c r="FQS122" s="646"/>
      <c r="FQT122" s="646"/>
      <c r="FQU122" s="646"/>
      <c r="FQV122" s="646"/>
      <c r="FQW122" s="646"/>
      <c r="FQX122" s="646"/>
      <c r="FQY122" s="646"/>
      <c r="FQZ122" s="646"/>
      <c r="FRA122" s="646"/>
      <c r="FRB122" s="646"/>
      <c r="FRC122" s="646"/>
      <c r="FRD122" s="646"/>
      <c r="FRE122" s="646"/>
      <c r="FRF122" s="646"/>
      <c r="FRG122" s="646"/>
      <c r="FRH122" s="646"/>
      <c r="FRI122" s="646"/>
      <c r="FRJ122" s="646"/>
      <c r="FRK122" s="646"/>
      <c r="FRL122" s="646"/>
      <c r="FRM122" s="646"/>
      <c r="FRN122" s="646"/>
      <c r="FRO122" s="646"/>
      <c r="FRP122" s="646"/>
      <c r="FRQ122" s="646"/>
      <c r="FRR122" s="646"/>
      <c r="FRS122" s="646"/>
      <c r="FRT122" s="646"/>
      <c r="FRU122" s="646"/>
      <c r="FRV122" s="646"/>
      <c r="FRW122" s="646"/>
      <c r="FRX122" s="646"/>
      <c r="FRY122" s="646"/>
      <c r="FRZ122" s="646"/>
      <c r="FSA122" s="646"/>
      <c r="FSB122" s="646"/>
      <c r="FSC122" s="646"/>
      <c r="FSD122" s="646"/>
      <c r="FSE122" s="646"/>
      <c r="FSF122" s="646"/>
      <c r="FSG122" s="646"/>
      <c r="FSH122" s="646"/>
      <c r="FSI122" s="646"/>
      <c r="FSJ122" s="646"/>
      <c r="FSK122" s="646"/>
      <c r="FSL122" s="646"/>
      <c r="FSM122" s="646"/>
      <c r="FSN122" s="646"/>
      <c r="FSO122" s="646"/>
      <c r="FSP122" s="646"/>
      <c r="FSQ122" s="646"/>
      <c r="FSR122" s="646"/>
      <c r="FSS122" s="646"/>
      <c r="FST122" s="646"/>
      <c r="FSU122" s="646"/>
      <c r="FSV122" s="646"/>
      <c r="FSW122" s="646"/>
      <c r="FSX122" s="646"/>
      <c r="FSY122" s="646"/>
      <c r="FSZ122" s="646"/>
      <c r="FTA122" s="646"/>
      <c r="FTB122" s="646"/>
      <c r="FTC122" s="646"/>
      <c r="FTD122" s="646"/>
      <c r="FTE122" s="646"/>
      <c r="FTF122" s="646"/>
      <c r="FTG122" s="646"/>
      <c r="FTH122" s="646"/>
      <c r="FTI122" s="646"/>
      <c r="FTJ122" s="646"/>
      <c r="FTK122" s="646"/>
      <c r="FTL122" s="646"/>
      <c r="FTM122" s="646"/>
      <c r="FTN122" s="646"/>
      <c r="FTO122" s="646"/>
      <c r="FTP122" s="646"/>
      <c r="FTQ122" s="646"/>
      <c r="FTR122" s="646"/>
      <c r="FTS122" s="646"/>
      <c r="FTT122" s="646"/>
      <c r="FTU122" s="646"/>
      <c r="FTV122" s="646"/>
      <c r="FTW122" s="646"/>
      <c r="FTX122" s="646"/>
      <c r="FTY122" s="646"/>
      <c r="FTZ122" s="646"/>
      <c r="FUA122" s="646"/>
      <c r="FUB122" s="646"/>
      <c r="FUC122" s="646"/>
      <c r="FUD122" s="646"/>
      <c r="FUE122" s="646"/>
      <c r="FUF122" s="646"/>
      <c r="FUG122" s="646"/>
      <c r="FUH122" s="646"/>
      <c r="FUI122" s="646"/>
      <c r="FUJ122" s="646"/>
      <c r="FUK122" s="646"/>
      <c r="FUL122" s="646"/>
      <c r="FUM122" s="646"/>
      <c r="FUN122" s="646"/>
      <c r="FUO122" s="646"/>
      <c r="FUP122" s="646"/>
      <c r="FUQ122" s="646"/>
      <c r="FUR122" s="646"/>
      <c r="FUS122" s="646"/>
      <c r="FUT122" s="646"/>
      <c r="FUU122" s="646"/>
      <c r="FUV122" s="646"/>
      <c r="FUW122" s="646"/>
      <c r="FUX122" s="646"/>
      <c r="FUY122" s="646"/>
      <c r="FUZ122" s="646"/>
      <c r="FVA122" s="646"/>
      <c r="FVB122" s="646"/>
      <c r="FVC122" s="646"/>
      <c r="FVD122" s="646"/>
      <c r="FVE122" s="646"/>
      <c r="FVF122" s="646"/>
      <c r="FVG122" s="646"/>
      <c r="FVH122" s="646"/>
      <c r="FVI122" s="646"/>
      <c r="FVJ122" s="646"/>
      <c r="FVK122" s="646"/>
      <c r="FVL122" s="646"/>
      <c r="FVM122" s="646"/>
      <c r="FVN122" s="646"/>
      <c r="FVO122" s="646"/>
      <c r="FVP122" s="646"/>
      <c r="FVQ122" s="646"/>
      <c r="FVR122" s="646"/>
      <c r="FVS122" s="646"/>
      <c r="FVT122" s="646"/>
      <c r="FVU122" s="646"/>
      <c r="FVV122" s="646"/>
      <c r="FVW122" s="646"/>
      <c r="FVX122" s="646"/>
      <c r="FVY122" s="646"/>
      <c r="FVZ122" s="646"/>
      <c r="FWA122" s="646"/>
      <c r="FWB122" s="646"/>
      <c r="FWC122" s="646"/>
      <c r="FWD122" s="646"/>
      <c r="FWE122" s="646"/>
      <c r="FWF122" s="646"/>
      <c r="FWG122" s="646"/>
      <c r="FWH122" s="646"/>
      <c r="FWI122" s="646"/>
      <c r="FWJ122" s="646"/>
      <c r="FWK122" s="646"/>
      <c r="FWL122" s="646"/>
      <c r="FWM122" s="646"/>
      <c r="FWN122" s="646"/>
      <c r="FWO122" s="646"/>
      <c r="FWP122" s="646"/>
      <c r="FWQ122" s="646"/>
      <c r="FWR122" s="646"/>
      <c r="FWS122" s="646"/>
      <c r="FWT122" s="646"/>
      <c r="FWU122" s="646"/>
      <c r="FWV122" s="646"/>
      <c r="FWW122" s="646"/>
      <c r="FWX122" s="646"/>
      <c r="FWY122" s="646"/>
      <c r="FWZ122" s="646"/>
      <c r="FXA122" s="646"/>
      <c r="FXB122" s="646"/>
      <c r="FXC122" s="646"/>
      <c r="FXD122" s="646"/>
      <c r="FXE122" s="646"/>
      <c r="FXF122" s="646"/>
      <c r="FXG122" s="646"/>
      <c r="FXH122" s="646"/>
      <c r="FXI122" s="646"/>
      <c r="FXJ122" s="646"/>
      <c r="FXK122" s="646"/>
      <c r="FXL122" s="646"/>
      <c r="FXM122" s="646"/>
      <c r="FXN122" s="646"/>
      <c r="FXO122" s="646"/>
      <c r="FXP122" s="646"/>
      <c r="FXQ122" s="646"/>
      <c r="FXR122" s="646"/>
      <c r="FXS122" s="646"/>
      <c r="FXT122" s="646"/>
      <c r="FXU122" s="646"/>
      <c r="FXV122" s="646"/>
      <c r="FXW122" s="646"/>
      <c r="FXX122" s="646"/>
      <c r="FXY122" s="646"/>
      <c r="FXZ122" s="646"/>
      <c r="FYA122" s="646"/>
      <c r="FYB122" s="646"/>
      <c r="FYC122" s="646"/>
      <c r="FYD122" s="646"/>
      <c r="FYE122" s="646"/>
      <c r="FYF122" s="646"/>
      <c r="FYG122" s="646"/>
      <c r="FYH122" s="646"/>
      <c r="FYI122" s="646"/>
      <c r="FYJ122" s="646"/>
      <c r="FYK122" s="646"/>
      <c r="FYL122" s="646"/>
      <c r="FYM122" s="646"/>
      <c r="FYN122" s="646"/>
      <c r="FYO122" s="646"/>
      <c r="FYP122" s="646"/>
      <c r="FYQ122" s="646"/>
      <c r="FYR122" s="646"/>
      <c r="FYS122" s="646"/>
      <c r="FYT122" s="646"/>
      <c r="FYU122" s="646"/>
      <c r="FYV122" s="646"/>
      <c r="FYW122" s="646"/>
      <c r="FYX122" s="646"/>
      <c r="FYY122" s="646"/>
      <c r="FYZ122" s="646"/>
      <c r="FZA122" s="646"/>
      <c r="FZB122" s="646"/>
      <c r="FZC122" s="646"/>
      <c r="FZD122" s="646"/>
      <c r="FZE122" s="646"/>
      <c r="FZF122" s="646"/>
      <c r="FZG122" s="646"/>
      <c r="FZH122" s="646"/>
      <c r="FZI122" s="646"/>
      <c r="FZJ122" s="646"/>
      <c r="FZK122" s="646"/>
      <c r="FZL122" s="646"/>
      <c r="FZM122" s="646"/>
      <c r="FZN122" s="646"/>
      <c r="FZO122" s="646"/>
      <c r="FZP122" s="646"/>
      <c r="FZQ122" s="646"/>
      <c r="FZR122" s="646"/>
      <c r="FZS122" s="646"/>
      <c r="FZT122" s="646"/>
      <c r="FZU122" s="646"/>
      <c r="FZV122" s="646"/>
      <c r="FZW122" s="646"/>
      <c r="FZX122" s="646"/>
      <c r="FZY122" s="646"/>
      <c r="FZZ122" s="646"/>
      <c r="GAA122" s="646"/>
      <c r="GAB122" s="646"/>
      <c r="GAC122" s="646"/>
      <c r="GAD122" s="646"/>
      <c r="GAE122" s="646"/>
      <c r="GAF122" s="646"/>
      <c r="GAG122" s="646"/>
      <c r="GAH122" s="646"/>
      <c r="GAI122" s="646"/>
      <c r="GAJ122" s="646"/>
      <c r="GAK122" s="646"/>
      <c r="GAL122" s="646"/>
      <c r="GAM122" s="646"/>
      <c r="GAN122" s="646"/>
      <c r="GAO122" s="646"/>
      <c r="GAP122" s="646"/>
      <c r="GAQ122" s="646"/>
      <c r="GAR122" s="646"/>
      <c r="GAS122" s="646"/>
      <c r="GAT122" s="646"/>
      <c r="GAU122" s="646"/>
      <c r="GAV122" s="646"/>
      <c r="GAW122" s="646"/>
      <c r="GAX122" s="646"/>
      <c r="GAY122" s="646"/>
      <c r="GAZ122" s="646"/>
      <c r="GBA122" s="646"/>
      <c r="GBB122" s="646"/>
      <c r="GBC122" s="646"/>
      <c r="GBD122" s="646"/>
      <c r="GBE122" s="646"/>
      <c r="GBF122" s="646"/>
      <c r="GBG122" s="646"/>
      <c r="GBH122" s="646"/>
      <c r="GBI122" s="646"/>
      <c r="GBJ122" s="646"/>
      <c r="GBK122" s="646"/>
      <c r="GBL122" s="646"/>
      <c r="GBM122" s="646"/>
      <c r="GBN122" s="646"/>
      <c r="GBO122" s="646"/>
      <c r="GBP122" s="646"/>
      <c r="GBQ122" s="646"/>
      <c r="GBR122" s="646"/>
      <c r="GBS122" s="646"/>
      <c r="GBT122" s="646"/>
      <c r="GBU122" s="646"/>
      <c r="GBV122" s="646"/>
      <c r="GBW122" s="646"/>
      <c r="GBX122" s="646"/>
      <c r="GBY122" s="646"/>
      <c r="GBZ122" s="646"/>
      <c r="GCA122" s="646"/>
      <c r="GCB122" s="646"/>
      <c r="GCC122" s="646"/>
      <c r="GCD122" s="646"/>
      <c r="GCE122" s="646"/>
      <c r="GCF122" s="646"/>
      <c r="GCG122" s="646"/>
      <c r="GCH122" s="646"/>
      <c r="GCI122" s="646"/>
      <c r="GCJ122" s="646"/>
      <c r="GCK122" s="646"/>
      <c r="GCL122" s="646"/>
      <c r="GCM122" s="646"/>
      <c r="GCN122" s="646"/>
      <c r="GCO122" s="646"/>
      <c r="GCP122" s="646"/>
      <c r="GCQ122" s="646"/>
      <c r="GCR122" s="646"/>
      <c r="GCS122" s="646"/>
      <c r="GCT122" s="646"/>
      <c r="GCU122" s="646"/>
      <c r="GCV122" s="646"/>
      <c r="GCW122" s="646"/>
      <c r="GCX122" s="646"/>
      <c r="GCY122" s="646"/>
      <c r="GCZ122" s="646"/>
      <c r="GDA122" s="646"/>
      <c r="GDB122" s="646"/>
      <c r="GDC122" s="646"/>
      <c r="GDD122" s="646"/>
      <c r="GDE122" s="646"/>
      <c r="GDF122" s="646"/>
      <c r="GDG122" s="646"/>
      <c r="GDH122" s="646"/>
      <c r="GDI122" s="646"/>
      <c r="GDJ122" s="646"/>
      <c r="GDK122" s="646"/>
      <c r="GDL122" s="646"/>
      <c r="GDM122" s="646"/>
      <c r="GDN122" s="646"/>
      <c r="GDO122" s="646"/>
      <c r="GDP122" s="646"/>
      <c r="GDQ122" s="646"/>
      <c r="GDR122" s="646"/>
      <c r="GDS122" s="646"/>
      <c r="GDT122" s="646"/>
      <c r="GDU122" s="646"/>
      <c r="GDV122" s="646"/>
      <c r="GDW122" s="646"/>
      <c r="GDX122" s="646"/>
      <c r="GDY122" s="646"/>
      <c r="GDZ122" s="646"/>
      <c r="GEA122" s="646"/>
      <c r="GEB122" s="646"/>
      <c r="GEC122" s="646"/>
      <c r="GED122" s="646"/>
      <c r="GEE122" s="646"/>
      <c r="GEF122" s="646"/>
      <c r="GEG122" s="646"/>
      <c r="GEH122" s="646"/>
      <c r="GEI122" s="646"/>
      <c r="GEJ122" s="646"/>
      <c r="GEK122" s="646"/>
      <c r="GEL122" s="646"/>
      <c r="GEM122" s="646"/>
      <c r="GEN122" s="646"/>
      <c r="GEO122" s="646"/>
      <c r="GEP122" s="646"/>
      <c r="GEQ122" s="646"/>
      <c r="GER122" s="646"/>
      <c r="GES122" s="646"/>
      <c r="GET122" s="646"/>
      <c r="GEU122" s="646"/>
      <c r="GEV122" s="646"/>
      <c r="GEW122" s="646"/>
      <c r="GEX122" s="646"/>
      <c r="GEY122" s="646"/>
      <c r="GEZ122" s="646"/>
      <c r="GFA122" s="646"/>
      <c r="GFB122" s="646"/>
      <c r="GFC122" s="646"/>
      <c r="GFD122" s="646"/>
      <c r="GFE122" s="646"/>
      <c r="GFF122" s="646"/>
      <c r="GFG122" s="646"/>
      <c r="GFH122" s="646"/>
      <c r="GFI122" s="646"/>
      <c r="GFJ122" s="646"/>
      <c r="GFK122" s="646"/>
      <c r="GFL122" s="646"/>
      <c r="GFM122" s="646"/>
      <c r="GFN122" s="646"/>
      <c r="GFO122" s="646"/>
      <c r="GFP122" s="646"/>
      <c r="GFQ122" s="646"/>
      <c r="GFR122" s="646"/>
      <c r="GFS122" s="646"/>
      <c r="GFT122" s="646"/>
      <c r="GFU122" s="646"/>
      <c r="GFV122" s="646"/>
      <c r="GFW122" s="646"/>
      <c r="GFX122" s="646"/>
      <c r="GFY122" s="646"/>
      <c r="GFZ122" s="646"/>
      <c r="GGA122" s="646"/>
      <c r="GGB122" s="646"/>
      <c r="GGC122" s="646"/>
      <c r="GGD122" s="646"/>
      <c r="GGE122" s="646"/>
      <c r="GGF122" s="646"/>
      <c r="GGG122" s="646"/>
      <c r="GGH122" s="646"/>
      <c r="GGI122" s="646"/>
      <c r="GGJ122" s="646"/>
      <c r="GGK122" s="646"/>
      <c r="GGL122" s="646"/>
      <c r="GGM122" s="646"/>
      <c r="GGN122" s="646"/>
      <c r="GGO122" s="646"/>
      <c r="GGP122" s="646"/>
      <c r="GGQ122" s="646"/>
      <c r="GGR122" s="646"/>
      <c r="GGS122" s="646"/>
      <c r="GGT122" s="646"/>
      <c r="GGU122" s="646"/>
      <c r="GGV122" s="646"/>
      <c r="GGW122" s="646"/>
      <c r="GGX122" s="646"/>
      <c r="GGY122" s="646"/>
      <c r="GGZ122" s="646"/>
      <c r="GHA122" s="646"/>
      <c r="GHB122" s="646"/>
      <c r="GHC122" s="646"/>
      <c r="GHD122" s="646"/>
      <c r="GHE122" s="646"/>
      <c r="GHF122" s="646"/>
      <c r="GHG122" s="646"/>
      <c r="GHH122" s="646"/>
      <c r="GHI122" s="646"/>
      <c r="GHJ122" s="646"/>
      <c r="GHK122" s="646"/>
      <c r="GHL122" s="646"/>
      <c r="GHM122" s="646"/>
      <c r="GHN122" s="646"/>
      <c r="GHO122" s="646"/>
      <c r="GHP122" s="646"/>
      <c r="GHQ122" s="646"/>
      <c r="GHR122" s="646"/>
      <c r="GHS122" s="646"/>
      <c r="GHT122" s="646"/>
      <c r="GHU122" s="646"/>
      <c r="GHV122" s="646"/>
      <c r="GHW122" s="646"/>
      <c r="GHX122" s="646"/>
      <c r="GHY122" s="646"/>
      <c r="GHZ122" s="646"/>
      <c r="GIA122" s="646"/>
      <c r="GIB122" s="646"/>
      <c r="GIC122" s="646"/>
      <c r="GID122" s="646"/>
      <c r="GIE122" s="646"/>
      <c r="GIF122" s="646"/>
      <c r="GIG122" s="646"/>
      <c r="GIH122" s="646"/>
      <c r="GII122" s="646"/>
      <c r="GIJ122" s="646"/>
      <c r="GIK122" s="646"/>
      <c r="GIL122" s="646"/>
      <c r="GIM122" s="646"/>
      <c r="GIN122" s="646"/>
      <c r="GIO122" s="646"/>
      <c r="GIP122" s="646"/>
      <c r="GIQ122" s="646"/>
      <c r="GIR122" s="646"/>
      <c r="GIS122" s="646"/>
      <c r="GIT122" s="646"/>
      <c r="GIU122" s="646"/>
      <c r="GIV122" s="646"/>
      <c r="GIW122" s="646"/>
      <c r="GIX122" s="646"/>
      <c r="GIY122" s="646"/>
      <c r="GIZ122" s="646"/>
      <c r="GJA122" s="646"/>
      <c r="GJB122" s="646"/>
      <c r="GJC122" s="646"/>
      <c r="GJD122" s="646"/>
      <c r="GJE122" s="646"/>
      <c r="GJF122" s="646"/>
      <c r="GJG122" s="646"/>
      <c r="GJH122" s="646"/>
      <c r="GJI122" s="646"/>
      <c r="GJJ122" s="646"/>
      <c r="GJK122" s="646"/>
      <c r="GJL122" s="646"/>
      <c r="GJM122" s="646"/>
      <c r="GJN122" s="646"/>
      <c r="GJO122" s="646"/>
      <c r="GJP122" s="646"/>
      <c r="GJQ122" s="646"/>
      <c r="GJR122" s="646"/>
      <c r="GJS122" s="646"/>
      <c r="GJT122" s="646"/>
      <c r="GJU122" s="646"/>
      <c r="GJV122" s="646"/>
      <c r="GJW122" s="646"/>
      <c r="GJX122" s="646"/>
      <c r="GJY122" s="646"/>
      <c r="GJZ122" s="646"/>
      <c r="GKA122" s="646"/>
      <c r="GKB122" s="646"/>
      <c r="GKC122" s="646"/>
      <c r="GKD122" s="646"/>
      <c r="GKE122" s="646"/>
      <c r="GKF122" s="646"/>
      <c r="GKG122" s="646"/>
      <c r="GKH122" s="646"/>
      <c r="GKI122" s="646"/>
      <c r="GKJ122" s="646"/>
      <c r="GKK122" s="646"/>
      <c r="GKL122" s="646"/>
      <c r="GKM122" s="646"/>
      <c r="GKN122" s="646"/>
      <c r="GKO122" s="646"/>
      <c r="GKP122" s="646"/>
      <c r="GKQ122" s="646"/>
      <c r="GKR122" s="646"/>
      <c r="GKS122" s="646"/>
      <c r="GKT122" s="646"/>
      <c r="GKU122" s="646"/>
      <c r="GKV122" s="646"/>
      <c r="GKW122" s="646"/>
      <c r="GKX122" s="646"/>
      <c r="GKY122" s="646"/>
      <c r="GKZ122" s="646"/>
      <c r="GLA122" s="646"/>
      <c r="GLB122" s="646"/>
      <c r="GLC122" s="646"/>
      <c r="GLD122" s="646"/>
      <c r="GLE122" s="646"/>
      <c r="GLF122" s="646"/>
      <c r="GLG122" s="646"/>
      <c r="GLH122" s="646"/>
      <c r="GLI122" s="646"/>
      <c r="GLJ122" s="646"/>
      <c r="GLK122" s="646"/>
      <c r="GLL122" s="646"/>
      <c r="GLM122" s="646"/>
      <c r="GLN122" s="646"/>
      <c r="GLO122" s="646"/>
      <c r="GLP122" s="646"/>
      <c r="GLQ122" s="646"/>
      <c r="GLR122" s="646"/>
      <c r="GLS122" s="646"/>
      <c r="GLT122" s="646"/>
      <c r="GLU122" s="646"/>
      <c r="GLV122" s="646"/>
      <c r="GLW122" s="646"/>
      <c r="GLX122" s="646"/>
      <c r="GLY122" s="646"/>
      <c r="GLZ122" s="646"/>
      <c r="GMA122" s="646"/>
      <c r="GMB122" s="646"/>
      <c r="GMC122" s="646"/>
      <c r="GMD122" s="646"/>
      <c r="GME122" s="646"/>
      <c r="GMF122" s="646"/>
      <c r="GMG122" s="646"/>
      <c r="GMH122" s="646"/>
      <c r="GMI122" s="646"/>
      <c r="GMJ122" s="646"/>
      <c r="GMK122" s="646"/>
      <c r="GML122" s="646"/>
      <c r="GMM122" s="646"/>
      <c r="GMN122" s="646"/>
      <c r="GMO122" s="646"/>
      <c r="GMP122" s="646"/>
      <c r="GMQ122" s="646"/>
      <c r="GMR122" s="646"/>
      <c r="GMS122" s="646"/>
      <c r="GMT122" s="646"/>
      <c r="GMU122" s="646"/>
      <c r="GMV122" s="646"/>
      <c r="GMW122" s="646"/>
      <c r="GMX122" s="646"/>
      <c r="GMY122" s="646"/>
      <c r="GMZ122" s="646"/>
      <c r="GNA122" s="646"/>
      <c r="GNB122" s="646"/>
      <c r="GNC122" s="646"/>
      <c r="GND122" s="646"/>
      <c r="GNE122" s="646"/>
      <c r="GNF122" s="646"/>
      <c r="GNG122" s="646"/>
      <c r="GNH122" s="646"/>
      <c r="GNI122" s="646"/>
      <c r="GNJ122" s="646"/>
      <c r="GNK122" s="646"/>
      <c r="GNL122" s="646"/>
      <c r="GNM122" s="646"/>
      <c r="GNN122" s="646"/>
      <c r="GNO122" s="646"/>
      <c r="GNP122" s="646"/>
      <c r="GNQ122" s="646"/>
      <c r="GNR122" s="646"/>
      <c r="GNS122" s="646"/>
      <c r="GNT122" s="646"/>
      <c r="GNU122" s="646"/>
      <c r="GNV122" s="646"/>
      <c r="GNW122" s="646"/>
      <c r="GNX122" s="646"/>
      <c r="GNY122" s="646"/>
      <c r="GNZ122" s="646"/>
      <c r="GOA122" s="646"/>
      <c r="GOB122" s="646"/>
      <c r="GOC122" s="646"/>
      <c r="GOD122" s="646"/>
      <c r="GOE122" s="646"/>
      <c r="GOF122" s="646"/>
      <c r="GOG122" s="646"/>
      <c r="GOH122" s="646"/>
      <c r="GOI122" s="646"/>
      <c r="GOJ122" s="646"/>
      <c r="GOK122" s="646"/>
      <c r="GOL122" s="646"/>
      <c r="GOM122" s="646"/>
      <c r="GON122" s="646"/>
      <c r="GOO122" s="646"/>
      <c r="GOP122" s="646"/>
      <c r="GOQ122" s="646"/>
      <c r="GOR122" s="646"/>
      <c r="GOS122" s="646"/>
      <c r="GOT122" s="646"/>
      <c r="GOU122" s="646"/>
      <c r="GOV122" s="646"/>
      <c r="GOW122" s="646"/>
      <c r="GOX122" s="646"/>
      <c r="GOY122" s="646"/>
      <c r="GOZ122" s="646"/>
      <c r="GPA122" s="646"/>
      <c r="GPB122" s="646"/>
      <c r="GPC122" s="646"/>
      <c r="GPD122" s="646"/>
      <c r="GPE122" s="646"/>
      <c r="GPF122" s="646"/>
      <c r="GPG122" s="646"/>
      <c r="GPH122" s="646"/>
      <c r="GPI122" s="646"/>
      <c r="GPJ122" s="646"/>
      <c r="GPK122" s="646"/>
      <c r="GPL122" s="646"/>
      <c r="GPM122" s="646"/>
      <c r="GPN122" s="646"/>
      <c r="GPO122" s="646"/>
      <c r="GPP122" s="646"/>
      <c r="GPQ122" s="646"/>
      <c r="GPR122" s="646"/>
      <c r="GPS122" s="646"/>
      <c r="GPT122" s="646"/>
      <c r="GPU122" s="646"/>
      <c r="GPV122" s="646"/>
      <c r="GPW122" s="646"/>
      <c r="GPX122" s="646"/>
      <c r="GPY122" s="646"/>
      <c r="GPZ122" s="646"/>
      <c r="GQA122" s="646"/>
      <c r="GQB122" s="646"/>
      <c r="GQC122" s="646"/>
      <c r="GQD122" s="646"/>
      <c r="GQE122" s="646"/>
      <c r="GQF122" s="646"/>
      <c r="GQG122" s="646"/>
      <c r="GQH122" s="646"/>
      <c r="GQI122" s="646"/>
      <c r="GQJ122" s="646"/>
      <c r="GQK122" s="646"/>
      <c r="GQL122" s="646"/>
      <c r="GQM122" s="646"/>
      <c r="GQN122" s="646"/>
      <c r="GQO122" s="646"/>
      <c r="GQP122" s="646"/>
      <c r="GQQ122" s="646"/>
      <c r="GQR122" s="646"/>
      <c r="GQS122" s="646"/>
      <c r="GQT122" s="646"/>
      <c r="GQU122" s="646"/>
      <c r="GQV122" s="646"/>
      <c r="GQW122" s="646"/>
      <c r="GQX122" s="646"/>
      <c r="GQY122" s="646"/>
      <c r="GQZ122" s="646"/>
      <c r="GRA122" s="646"/>
      <c r="GRB122" s="646"/>
      <c r="GRC122" s="646"/>
      <c r="GRD122" s="646"/>
      <c r="GRE122" s="646"/>
      <c r="GRF122" s="646"/>
      <c r="GRG122" s="646"/>
      <c r="GRH122" s="646"/>
      <c r="GRI122" s="646"/>
      <c r="GRJ122" s="646"/>
      <c r="GRK122" s="646"/>
      <c r="GRL122" s="646"/>
      <c r="GRM122" s="646"/>
      <c r="GRN122" s="646"/>
      <c r="GRO122" s="646"/>
      <c r="GRP122" s="646"/>
      <c r="GRQ122" s="646"/>
      <c r="GRR122" s="646"/>
      <c r="GRS122" s="646"/>
      <c r="GRT122" s="646"/>
      <c r="GRU122" s="646"/>
      <c r="GRV122" s="646"/>
      <c r="GRW122" s="646"/>
      <c r="GRX122" s="646"/>
      <c r="GRY122" s="646"/>
      <c r="GRZ122" s="646"/>
      <c r="GSA122" s="646"/>
      <c r="GSB122" s="646"/>
      <c r="GSC122" s="646"/>
      <c r="GSD122" s="646"/>
      <c r="GSE122" s="646"/>
      <c r="GSF122" s="646"/>
      <c r="GSG122" s="646"/>
      <c r="GSH122" s="646"/>
      <c r="GSI122" s="646"/>
      <c r="GSJ122" s="646"/>
      <c r="GSK122" s="646"/>
      <c r="GSL122" s="646"/>
      <c r="GSM122" s="646"/>
      <c r="GSN122" s="646"/>
      <c r="GSO122" s="646"/>
      <c r="GSP122" s="646"/>
      <c r="GSQ122" s="646"/>
      <c r="GSR122" s="646"/>
      <c r="GSS122" s="646"/>
      <c r="GST122" s="646"/>
      <c r="GSU122" s="646"/>
      <c r="GSV122" s="646"/>
      <c r="GSW122" s="646"/>
      <c r="GSX122" s="646"/>
      <c r="GSY122" s="646"/>
      <c r="GSZ122" s="646"/>
      <c r="GTA122" s="646"/>
      <c r="GTB122" s="646"/>
      <c r="GTC122" s="646"/>
      <c r="GTD122" s="646"/>
      <c r="GTE122" s="646"/>
      <c r="GTF122" s="646"/>
      <c r="GTG122" s="646"/>
      <c r="GTH122" s="646"/>
      <c r="GTI122" s="646"/>
      <c r="GTJ122" s="646"/>
      <c r="GTK122" s="646"/>
      <c r="GTL122" s="646"/>
      <c r="GTM122" s="646"/>
      <c r="GTN122" s="646"/>
      <c r="GTO122" s="646"/>
      <c r="GTP122" s="646"/>
      <c r="GTQ122" s="646"/>
      <c r="GTR122" s="646"/>
      <c r="GTS122" s="646"/>
      <c r="GTT122" s="646"/>
      <c r="GTU122" s="646"/>
      <c r="GTV122" s="646"/>
      <c r="GTW122" s="646"/>
      <c r="GTX122" s="646"/>
      <c r="GTY122" s="646"/>
      <c r="GTZ122" s="646"/>
      <c r="GUA122" s="646"/>
      <c r="GUB122" s="646"/>
      <c r="GUC122" s="646"/>
      <c r="GUD122" s="646"/>
      <c r="GUE122" s="646"/>
      <c r="GUF122" s="646"/>
      <c r="GUG122" s="646"/>
      <c r="GUH122" s="646"/>
      <c r="GUI122" s="646"/>
      <c r="GUJ122" s="646"/>
      <c r="GUK122" s="646"/>
      <c r="GUL122" s="646"/>
      <c r="GUM122" s="646"/>
      <c r="GUN122" s="646"/>
      <c r="GUO122" s="646"/>
      <c r="GUP122" s="646"/>
      <c r="GUQ122" s="646"/>
      <c r="GUR122" s="646"/>
      <c r="GUS122" s="646"/>
      <c r="GUT122" s="646"/>
      <c r="GUU122" s="646"/>
      <c r="GUV122" s="646"/>
      <c r="GUW122" s="646"/>
      <c r="GUX122" s="646"/>
      <c r="GUY122" s="646"/>
      <c r="GUZ122" s="646"/>
      <c r="GVA122" s="646"/>
      <c r="GVB122" s="646"/>
      <c r="GVC122" s="646"/>
      <c r="GVD122" s="646"/>
      <c r="GVE122" s="646"/>
      <c r="GVF122" s="646"/>
      <c r="GVG122" s="646"/>
      <c r="GVH122" s="646"/>
      <c r="GVI122" s="646"/>
      <c r="GVJ122" s="646"/>
      <c r="GVK122" s="646"/>
      <c r="GVL122" s="646"/>
      <c r="GVM122" s="646"/>
      <c r="GVN122" s="646"/>
      <c r="GVO122" s="646"/>
      <c r="GVP122" s="646"/>
      <c r="GVQ122" s="646"/>
      <c r="GVR122" s="646"/>
      <c r="GVS122" s="646"/>
      <c r="GVT122" s="646"/>
      <c r="GVU122" s="646"/>
      <c r="GVV122" s="646"/>
      <c r="GVW122" s="646"/>
      <c r="GVX122" s="646"/>
      <c r="GVY122" s="646"/>
      <c r="GVZ122" s="646"/>
      <c r="GWA122" s="646"/>
      <c r="GWB122" s="646"/>
      <c r="GWC122" s="646"/>
      <c r="GWD122" s="646"/>
      <c r="GWE122" s="646"/>
      <c r="GWF122" s="646"/>
      <c r="GWG122" s="646"/>
      <c r="GWH122" s="646"/>
      <c r="GWI122" s="646"/>
      <c r="GWJ122" s="646"/>
      <c r="GWK122" s="646"/>
      <c r="GWL122" s="646"/>
      <c r="GWM122" s="646"/>
      <c r="GWN122" s="646"/>
      <c r="GWO122" s="646"/>
      <c r="GWP122" s="646"/>
      <c r="GWQ122" s="646"/>
      <c r="GWR122" s="646"/>
      <c r="GWS122" s="646"/>
      <c r="GWT122" s="646"/>
      <c r="GWU122" s="646"/>
      <c r="GWV122" s="646"/>
      <c r="GWW122" s="646"/>
      <c r="GWX122" s="646"/>
      <c r="GWY122" s="646"/>
      <c r="GWZ122" s="646"/>
      <c r="GXA122" s="646"/>
      <c r="GXB122" s="646"/>
      <c r="GXC122" s="646"/>
      <c r="GXD122" s="646"/>
      <c r="GXE122" s="646"/>
      <c r="GXF122" s="646"/>
      <c r="GXG122" s="646"/>
      <c r="GXH122" s="646"/>
      <c r="GXI122" s="646"/>
      <c r="GXJ122" s="646"/>
      <c r="GXK122" s="646"/>
      <c r="GXL122" s="646"/>
      <c r="GXM122" s="646"/>
      <c r="GXN122" s="646"/>
      <c r="GXO122" s="646"/>
      <c r="GXP122" s="646"/>
      <c r="GXQ122" s="646"/>
      <c r="GXR122" s="646"/>
      <c r="GXS122" s="646"/>
      <c r="GXT122" s="646"/>
      <c r="GXU122" s="646"/>
      <c r="GXV122" s="646"/>
      <c r="GXW122" s="646"/>
      <c r="GXX122" s="646"/>
      <c r="GXY122" s="646"/>
      <c r="GXZ122" s="646"/>
      <c r="GYA122" s="646"/>
      <c r="GYB122" s="646"/>
      <c r="GYC122" s="646"/>
      <c r="GYD122" s="646"/>
      <c r="GYE122" s="646"/>
      <c r="GYF122" s="646"/>
      <c r="GYG122" s="646"/>
      <c r="GYH122" s="646"/>
      <c r="GYI122" s="646"/>
      <c r="GYJ122" s="646"/>
      <c r="GYK122" s="646"/>
      <c r="GYL122" s="646"/>
      <c r="GYM122" s="646"/>
      <c r="GYN122" s="646"/>
      <c r="GYO122" s="646"/>
      <c r="GYP122" s="646"/>
      <c r="GYQ122" s="646"/>
      <c r="GYR122" s="646"/>
      <c r="GYS122" s="646"/>
      <c r="GYT122" s="646"/>
      <c r="GYU122" s="646"/>
      <c r="GYV122" s="646"/>
      <c r="GYW122" s="646"/>
      <c r="GYX122" s="646"/>
      <c r="GYY122" s="646"/>
      <c r="GYZ122" s="646"/>
      <c r="GZA122" s="646"/>
      <c r="GZB122" s="646"/>
      <c r="GZC122" s="646"/>
      <c r="GZD122" s="646"/>
      <c r="GZE122" s="646"/>
      <c r="GZF122" s="646"/>
      <c r="GZG122" s="646"/>
      <c r="GZH122" s="646"/>
      <c r="GZI122" s="646"/>
      <c r="GZJ122" s="646"/>
      <c r="GZK122" s="646"/>
      <c r="GZL122" s="646"/>
      <c r="GZM122" s="646"/>
      <c r="GZN122" s="646"/>
      <c r="GZO122" s="646"/>
      <c r="GZP122" s="646"/>
      <c r="GZQ122" s="646"/>
      <c r="GZR122" s="646"/>
      <c r="GZS122" s="646"/>
      <c r="GZT122" s="646"/>
      <c r="GZU122" s="646"/>
      <c r="GZV122" s="646"/>
      <c r="GZW122" s="646"/>
      <c r="GZX122" s="646"/>
      <c r="GZY122" s="646"/>
      <c r="GZZ122" s="646"/>
      <c r="HAA122" s="646"/>
      <c r="HAB122" s="646"/>
      <c r="HAC122" s="646"/>
      <c r="HAD122" s="646"/>
      <c r="HAE122" s="646"/>
      <c r="HAF122" s="646"/>
      <c r="HAG122" s="646"/>
      <c r="HAH122" s="646"/>
      <c r="HAI122" s="646"/>
      <c r="HAJ122" s="646"/>
      <c r="HAK122" s="646"/>
      <c r="HAL122" s="646"/>
      <c r="HAM122" s="646"/>
      <c r="HAN122" s="646"/>
      <c r="HAO122" s="646"/>
      <c r="HAP122" s="646"/>
      <c r="HAQ122" s="646"/>
      <c r="HAR122" s="646"/>
      <c r="HAS122" s="646"/>
      <c r="HAT122" s="646"/>
      <c r="HAU122" s="646"/>
      <c r="HAV122" s="646"/>
      <c r="HAW122" s="646"/>
      <c r="HAX122" s="646"/>
      <c r="HAY122" s="646"/>
      <c r="HAZ122" s="646"/>
      <c r="HBA122" s="646"/>
      <c r="HBB122" s="646"/>
      <c r="HBC122" s="646"/>
      <c r="HBD122" s="646"/>
      <c r="HBE122" s="646"/>
      <c r="HBF122" s="646"/>
      <c r="HBG122" s="646"/>
      <c r="HBH122" s="646"/>
      <c r="HBI122" s="646"/>
      <c r="HBJ122" s="646"/>
      <c r="HBK122" s="646"/>
      <c r="HBL122" s="646"/>
      <c r="HBM122" s="646"/>
      <c r="HBN122" s="646"/>
      <c r="HBO122" s="646"/>
      <c r="HBP122" s="646"/>
      <c r="HBQ122" s="646"/>
      <c r="HBR122" s="646"/>
      <c r="HBS122" s="646"/>
      <c r="HBT122" s="646"/>
      <c r="HBU122" s="646"/>
      <c r="HBV122" s="646"/>
      <c r="HBW122" s="646"/>
      <c r="HBX122" s="646"/>
      <c r="HBY122" s="646"/>
      <c r="HBZ122" s="646"/>
      <c r="HCA122" s="646"/>
      <c r="HCB122" s="646"/>
      <c r="HCC122" s="646"/>
      <c r="HCD122" s="646"/>
      <c r="HCE122" s="646"/>
      <c r="HCF122" s="646"/>
      <c r="HCG122" s="646"/>
      <c r="HCH122" s="646"/>
      <c r="HCI122" s="646"/>
      <c r="HCJ122" s="646"/>
      <c r="HCK122" s="646"/>
      <c r="HCL122" s="646"/>
      <c r="HCM122" s="646"/>
      <c r="HCN122" s="646"/>
      <c r="HCO122" s="646"/>
      <c r="HCP122" s="646"/>
      <c r="HCQ122" s="646"/>
      <c r="HCR122" s="646"/>
      <c r="HCS122" s="646"/>
      <c r="HCT122" s="646"/>
      <c r="HCU122" s="646"/>
      <c r="HCV122" s="646"/>
      <c r="HCW122" s="646"/>
      <c r="HCX122" s="646"/>
      <c r="HCY122" s="646"/>
      <c r="HCZ122" s="646"/>
      <c r="HDA122" s="646"/>
      <c r="HDB122" s="646"/>
      <c r="HDC122" s="646"/>
      <c r="HDD122" s="646"/>
      <c r="HDE122" s="646"/>
      <c r="HDF122" s="646"/>
      <c r="HDG122" s="646"/>
      <c r="HDH122" s="646"/>
      <c r="HDI122" s="646"/>
      <c r="HDJ122" s="646"/>
      <c r="HDK122" s="646"/>
      <c r="HDL122" s="646"/>
      <c r="HDM122" s="646"/>
      <c r="HDN122" s="646"/>
      <c r="HDO122" s="646"/>
      <c r="HDP122" s="646"/>
      <c r="HDQ122" s="646"/>
      <c r="HDR122" s="646"/>
      <c r="HDS122" s="646"/>
      <c r="HDT122" s="646"/>
      <c r="HDU122" s="646"/>
      <c r="HDV122" s="646"/>
      <c r="HDW122" s="646"/>
      <c r="HDX122" s="646"/>
      <c r="HDY122" s="646"/>
      <c r="HDZ122" s="646"/>
      <c r="HEA122" s="646"/>
      <c r="HEB122" s="646"/>
      <c r="HEC122" s="646"/>
      <c r="HED122" s="646"/>
      <c r="HEE122" s="646"/>
      <c r="HEF122" s="646"/>
      <c r="HEG122" s="646"/>
      <c r="HEH122" s="646"/>
      <c r="HEI122" s="646"/>
      <c r="HEJ122" s="646"/>
      <c r="HEK122" s="646"/>
      <c r="HEL122" s="646"/>
      <c r="HEM122" s="646"/>
      <c r="HEN122" s="646"/>
      <c r="HEO122" s="646"/>
      <c r="HEP122" s="646"/>
      <c r="HEQ122" s="646"/>
      <c r="HER122" s="646"/>
      <c r="HES122" s="646"/>
      <c r="HET122" s="646"/>
      <c r="HEU122" s="646"/>
      <c r="HEV122" s="646"/>
      <c r="HEW122" s="646"/>
      <c r="HEX122" s="646"/>
      <c r="HEY122" s="646"/>
      <c r="HEZ122" s="646"/>
      <c r="HFA122" s="646"/>
      <c r="HFB122" s="646"/>
      <c r="HFC122" s="646"/>
      <c r="HFD122" s="646"/>
      <c r="HFE122" s="646"/>
      <c r="HFF122" s="646"/>
      <c r="HFG122" s="646"/>
      <c r="HFH122" s="646"/>
      <c r="HFI122" s="646"/>
      <c r="HFJ122" s="646"/>
      <c r="HFK122" s="646"/>
      <c r="HFL122" s="646"/>
      <c r="HFM122" s="646"/>
      <c r="HFN122" s="646"/>
      <c r="HFO122" s="646"/>
      <c r="HFP122" s="646"/>
      <c r="HFQ122" s="646"/>
      <c r="HFR122" s="646"/>
      <c r="HFS122" s="646"/>
      <c r="HFT122" s="646"/>
      <c r="HFU122" s="646"/>
      <c r="HFV122" s="646"/>
      <c r="HFW122" s="646"/>
      <c r="HFX122" s="646"/>
      <c r="HFY122" s="646"/>
      <c r="HFZ122" s="646"/>
      <c r="HGA122" s="646"/>
      <c r="HGB122" s="646"/>
      <c r="HGC122" s="646"/>
      <c r="HGD122" s="646"/>
      <c r="HGE122" s="646"/>
      <c r="HGF122" s="646"/>
      <c r="HGG122" s="646"/>
      <c r="HGH122" s="646"/>
      <c r="HGI122" s="646"/>
      <c r="HGJ122" s="646"/>
      <c r="HGK122" s="646"/>
      <c r="HGL122" s="646"/>
      <c r="HGM122" s="646"/>
      <c r="HGN122" s="646"/>
      <c r="HGO122" s="646"/>
      <c r="HGP122" s="646"/>
      <c r="HGQ122" s="646"/>
      <c r="HGR122" s="646"/>
      <c r="HGS122" s="646"/>
      <c r="HGT122" s="646"/>
      <c r="HGU122" s="646"/>
      <c r="HGV122" s="646"/>
      <c r="HGW122" s="646"/>
      <c r="HGX122" s="646"/>
      <c r="HGY122" s="646"/>
      <c r="HGZ122" s="646"/>
      <c r="HHA122" s="646"/>
      <c r="HHB122" s="646"/>
      <c r="HHC122" s="646"/>
      <c r="HHD122" s="646"/>
      <c r="HHE122" s="646"/>
      <c r="HHF122" s="646"/>
      <c r="HHG122" s="646"/>
      <c r="HHH122" s="646"/>
      <c r="HHI122" s="646"/>
      <c r="HHJ122" s="646"/>
      <c r="HHK122" s="646"/>
      <c r="HHL122" s="646"/>
      <c r="HHM122" s="646"/>
      <c r="HHN122" s="646"/>
      <c r="HHO122" s="646"/>
      <c r="HHP122" s="646"/>
      <c r="HHQ122" s="646"/>
      <c r="HHR122" s="646"/>
      <c r="HHS122" s="646"/>
      <c r="HHT122" s="646"/>
      <c r="HHU122" s="646"/>
      <c r="HHV122" s="646"/>
      <c r="HHW122" s="646"/>
      <c r="HHX122" s="646"/>
      <c r="HHY122" s="646"/>
      <c r="HHZ122" s="646"/>
      <c r="HIA122" s="646"/>
      <c r="HIB122" s="646"/>
      <c r="HIC122" s="646"/>
      <c r="HID122" s="646"/>
      <c r="HIE122" s="646"/>
      <c r="HIF122" s="646"/>
      <c r="HIG122" s="646"/>
      <c r="HIH122" s="646"/>
      <c r="HII122" s="646"/>
      <c r="HIJ122" s="646"/>
      <c r="HIK122" s="646"/>
      <c r="HIL122" s="646"/>
      <c r="HIM122" s="646"/>
      <c r="HIN122" s="646"/>
      <c r="HIO122" s="646"/>
      <c r="HIP122" s="646"/>
      <c r="HIQ122" s="646"/>
      <c r="HIR122" s="646"/>
      <c r="HIS122" s="646"/>
      <c r="HIT122" s="646"/>
      <c r="HIU122" s="646"/>
      <c r="HIV122" s="646"/>
      <c r="HIW122" s="646"/>
      <c r="HIX122" s="646"/>
      <c r="HIY122" s="646"/>
      <c r="HIZ122" s="646"/>
      <c r="HJA122" s="646"/>
      <c r="HJB122" s="646"/>
      <c r="HJC122" s="646"/>
      <c r="HJD122" s="646"/>
      <c r="HJE122" s="646"/>
      <c r="HJF122" s="646"/>
      <c r="HJG122" s="646"/>
      <c r="HJH122" s="646"/>
      <c r="HJI122" s="646"/>
      <c r="HJJ122" s="646"/>
      <c r="HJK122" s="646"/>
      <c r="HJL122" s="646"/>
      <c r="HJM122" s="646"/>
      <c r="HJN122" s="646"/>
      <c r="HJO122" s="646"/>
      <c r="HJP122" s="646"/>
      <c r="HJQ122" s="646"/>
      <c r="HJR122" s="646"/>
      <c r="HJS122" s="646"/>
      <c r="HJT122" s="646"/>
      <c r="HJU122" s="646"/>
      <c r="HJV122" s="646"/>
      <c r="HJW122" s="646"/>
      <c r="HJX122" s="646"/>
      <c r="HJY122" s="646"/>
      <c r="HJZ122" s="646"/>
      <c r="HKA122" s="646"/>
      <c r="HKB122" s="646"/>
      <c r="HKC122" s="646"/>
      <c r="HKD122" s="646"/>
      <c r="HKE122" s="646"/>
      <c r="HKF122" s="646"/>
      <c r="HKG122" s="646"/>
      <c r="HKH122" s="646"/>
      <c r="HKI122" s="646"/>
      <c r="HKJ122" s="646"/>
      <c r="HKK122" s="646"/>
      <c r="HKL122" s="646"/>
      <c r="HKM122" s="646"/>
      <c r="HKN122" s="646"/>
      <c r="HKO122" s="646"/>
      <c r="HKP122" s="646"/>
      <c r="HKQ122" s="646"/>
      <c r="HKR122" s="646"/>
      <c r="HKS122" s="646"/>
      <c r="HKT122" s="646"/>
      <c r="HKU122" s="646"/>
      <c r="HKV122" s="646"/>
      <c r="HKW122" s="646"/>
      <c r="HKX122" s="646"/>
      <c r="HKY122" s="646"/>
      <c r="HKZ122" s="646"/>
      <c r="HLA122" s="646"/>
      <c r="HLB122" s="646"/>
      <c r="HLC122" s="646"/>
      <c r="HLD122" s="646"/>
      <c r="HLE122" s="646"/>
      <c r="HLF122" s="646"/>
      <c r="HLG122" s="646"/>
      <c r="HLH122" s="646"/>
      <c r="HLI122" s="646"/>
      <c r="HLJ122" s="646"/>
      <c r="HLK122" s="646"/>
      <c r="HLL122" s="646"/>
      <c r="HLM122" s="646"/>
      <c r="HLN122" s="646"/>
      <c r="HLO122" s="646"/>
      <c r="HLP122" s="646"/>
      <c r="HLQ122" s="646"/>
      <c r="HLR122" s="646"/>
      <c r="HLS122" s="646"/>
      <c r="HLT122" s="646"/>
      <c r="HLU122" s="646"/>
      <c r="HLV122" s="646"/>
      <c r="HLW122" s="646"/>
      <c r="HLX122" s="646"/>
      <c r="HLY122" s="646"/>
      <c r="HLZ122" s="646"/>
      <c r="HMA122" s="646"/>
      <c r="HMB122" s="646"/>
      <c r="HMC122" s="646"/>
      <c r="HMD122" s="646"/>
      <c r="HME122" s="646"/>
      <c r="HMF122" s="646"/>
      <c r="HMG122" s="646"/>
      <c r="HMH122" s="646"/>
      <c r="HMI122" s="646"/>
      <c r="HMJ122" s="646"/>
      <c r="HMK122" s="646"/>
      <c r="HML122" s="646"/>
      <c r="HMM122" s="646"/>
      <c r="HMN122" s="646"/>
      <c r="HMO122" s="646"/>
      <c r="HMP122" s="646"/>
      <c r="HMQ122" s="646"/>
      <c r="HMR122" s="646"/>
      <c r="HMS122" s="646"/>
      <c r="HMT122" s="646"/>
      <c r="HMU122" s="646"/>
      <c r="HMV122" s="646"/>
      <c r="HMW122" s="646"/>
      <c r="HMX122" s="646"/>
      <c r="HMY122" s="646"/>
      <c r="HMZ122" s="646"/>
      <c r="HNA122" s="646"/>
      <c r="HNB122" s="646"/>
      <c r="HNC122" s="646"/>
      <c r="HND122" s="646"/>
      <c r="HNE122" s="646"/>
      <c r="HNF122" s="646"/>
      <c r="HNG122" s="646"/>
      <c r="HNH122" s="646"/>
      <c r="HNI122" s="646"/>
      <c r="HNJ122" s="646"/>
      <c r="HNK122" s="646"/>
      <c r="HNL122" s="646"/>
      <c r="HNM122" s="646"/>
      <c r="HNN122" s="646"/>
      <c r="HNO122" s="646"/>
      <c r="HNP122" s="646"/>
      <c r="HNQ122" s="646"/>
      <c r="HNR122" s="646"/>
      <c r="HNS122" s="646"/>
      <c r="HNT122" s="646"/>
      <c r="HNU122" s="646"/>
      <c r="HNV122" s="646"/>
      <c r="HNW122" s="646"/>
      <c r="HNX122" s="646"/>
      <c r="HNY122" s="646"/>
      <c r="HNZ122" s="646"/>
      <c r="HOA122" s="646"/>
      <c r="HOB122" s="646"/>
      <c r="HOC122" s="646"/>
      <c r="HOD122" s="646"/>
      <c r="HOE122" s="646"/>
      <c r="HOF122" s="646"/>
      <c r="HOG122" s="646"/>
      <c r="HOH122" s="646"/>
      <c r="HOI122" s="646"/>
      <c r="HOJ122" s="646"/>
      <c r="HOK122" s="646"/>
      <c r="HOL122" s="646"/>
      <c r="HOM122" s="646"/>
      <c r="HON122" s="646"/>
      <c r="HOO122" s="646"/>
      <c r="HOP122" s="646"/>
      <c r="HOQ122" s="646"/>
      <c r="HOR122" s="646"/>
      <c r="HOS122" s="646"/>
      <c r="HOT122" s="646"/>
      <c r="HOU122" s="646"/>
      <c r="HOV122" s="646"/>
      <c r="HOW122" s="646"/>
      <c r="HOX122" s="646"/>
      <c r="HOY122" s="646"/>
      <c r="HOZ122" s="646"/>
      <c r="HPA122" s="646"/>
      <c r="HPB122" s="646"/>
      <c r="HPC122" s="646"/>
      <c r="HPD122" s="646"/>
      <c r="HPE122" s="646"/>
      <c r="HPF122" s="646"/>
      <c r="HPG122" s="646"/>
      <c r="HPH122" s="646"/>
      <c r="HPI122" s="646"/>
      <c r="HPJ122" s="646"/>
      <c r="HPK122" s="646"/>
      <c r="HPL122" s="646"/>
      <c r="HPM122" s="646"/>
      <c r="HPN122" s="646"/>
      <c r="HPO122" s="646"/>
      <c r="HPP122" s="646"/>
      <c r="HPQ122" s="646"/>
      <c r="HPR122" s="646"/>
      <c r="HPS122" s="646"/>
      <c r="HPT122" s="646"/>
      <c r="HPU122" s="646"/>
      <c r="HPV122" s="646"/>
      <c r="HPW122" s="646"/>
      <c r="HPX122" s="646"/>
      <c r="HPY122" s="646"/>
      <c r="HPZ122" s="646"/>
      <c r="HQA122" s="646"/>
      <c r="HQB122" s="646"/>
      <c r="HQC122" s="646"/>
      <c r="HQD122" s="646"/>
      <c r="HQE122" s="646"/>
      <c r="HQF122" s="646"/>
      <c r="HQG122" s="646"/>
      <c r="HQH122" s="646"/>
      <c r="HQI122" s="646"/>
      <c r="HQJ122" s="646"/>
      <c r="HQK122" s="646"/>
      <c r="HQL122" s="646"/>
      <c r="HQM122" s="646"/>
      <c r="HQN122" s="646"/>
      <c r="HQO122" s="646"/>
      <c r="HQP122" s="646"/>
      <c r="HQQ122" s="646"/>
      <c r="HQR122" s="646"/>
      <c r="HQS122" s="646"/>
      <c r="HQT122" s="646"/>
      <c r="HQU122" s="646"/>
      <c r="HQV122" s="646"/>
      <c r="HQW122" s="646"/>
      <c r="HQX122" s="646"/>
      <c r="HQY122" s="646"/>
      <c r="HQZ122" s="646"/>
      <c r="HRA122" s="646"/>
      <c r="HRB122" s="646"/>
      <c r="HRC122" s="646"/>
      <c r="HRD122" s="646"/>
      <c r="HRE122" s="646"/>
      <c r="HRF122" s="646"/>
      <c r="HRG122" s="646"/>
      <c r="HRH122" s="646"/>
      <c r="HRI122" s="646"/>
      <c r="HRJ122" s="646"/>
      <c r="HRK122" s="646"/>
      <c r="HRL122" s="646"/>
      <c r="HRM122" s="646"/>
      <c r="HRN122" s="646"/>
      <c r="HRO122" s="646"/>
      <c r="HRP122" s="646"/>
      <c r="HRQ122" s="646"/>
      <c r="HRR122" s="646"/>
      <c r="HRS122" s="646"/>
      <c r="HRT122" s="646"/>
      <c r="HRU122" s="646"/>
      <c r="HRV122" s="646"/>
      <c r="HRW122" s="646"/>
      <c r="HRX122" s="646"/>
      <c r="HRY122" s="646"/>
      <c r="HRZ122" s="646"/>
      <c r="HSA122" s="646"/>
      <c r="HSB122" s="646"/>
      <c r="HSC122" s="646"/>
      <c r="HSD122" s="646"/>
      <c r="HSE122" s="646"/>
      <c r="HSF122" s="646"/>
      <c r="HSG122" s="646"/>
      <c r="HSH122" s="646"/>
      <c r="HSI122" s="646"/>
      <c r="HSJ122" s="646"/>
      <c r="HSK122" s="646"/>
      <c r="HSL122" s="646"/>
      <c r="HSM122" s="646"/>
      <c r="HSN122" s="646"/>
      <c r="HSO122" s="646"/>
      <c r="HSP122" s="646"/>
      <c r="HSQ122" s="646"/>
      <c r="HSR122" s="646"/>
      <c r="HSS122" s="646"/>
      <c r="HST122" s="646"/>
      <c r="HSU122" s="646"/>
      <c r="HSV122" s="646"/>
      <c r="HSW122" s="646"/>
      <c r="HSX122" s="646"/>
      <c r="HSY122" s="646"/>
      <c r="HSZ122" s="646"/>
      <c r="HTA122" s="646"/>
      <c r="HTB122" s="646"/>
      <c r="HTC122" s="646"/>
      <c r="HTD122" s="646"/>
      <c r="HTE122" s="646"/>
      <c r="HTF122" s="646"/>
      <c r="HTG122" s="646"/>
      <c r="HTH122" s="646"/>
      <c r="HTI122" s="646"/>
      <c r="HTJ122" s="646"/>
      <c r="HTK122" s="646"/>
      <c r="HTL122" s="646"/>
      <c r="HTM122" s="646"/>
      <c r="HTN122" s="646"/>
      <c r="HTO122" s="646"/>
      <c r="HTP122" s="646"/>
      <c r="HTQ122" s="646"/>
      <c r="HTR122" s="646"/>
      <c r="HTS122" s="646"/>
      <c r="HTT122" s="646"/>
      <c r="HTU122" s="646"/>
      <c r="HTV122" s="646"/>
      <c r="HTW122" s="646"/>
      <c r="HTX122" s="646"/>
      <c r="HTY122" s="646"/>
      <c r="HTZ122" s="646"/>
      <c r="HUA122" s="646"/>
      <c r="HUB122" s="646"/>
      <c r="HUC122" s="646"/>
      <c r="HUD122" s="646"/>
      <c r="HUE122" s="646"/>
      <c r="HUF122" s="646"/>
      <c r="HUG122" s="646"/>
      <c r="HUH122" s="646"/>
      <c r="HUI122" s="646"/>
      <c r="HUJ122" s="646"/>
      <c r="HUK122" s="646"/>
      <c r="HUL122" s="646"/>
      <c r="HUM122" s="646"/>
      <c r="HUN122" s="646"/>
      <c r="HUO122" s="646"/>
      <c r="HUP122" s="646"/>
      <c r="HUQ122" s="646"/>
      <c r="HUR122" s="646"/>
      <c r="HUS122" s="646"/>
      <c r="HUT122" s="646"/>
      <c r="HUU122" s="646"/>
      <c r="HUV122" s="646"/>
      <c r="HUW122" s="646"/>
      <c r="HUX122" s="646"/>
      <c r="HUY122" s="646"/>
      <c r="HUZ122" s="646"/>
      <c r="HVA122" s="646"/>
      <c r="HVB122" s="646"/>
      <c r="HVC122" s="646"/>
      <c r="HVD122" s="646"/>
      <c r="HVE122" s="646"/>
      <c r="HVF122" s="646"/>
      <c r="HVG122" s="646"/>
      <c r="HVH122" s="646"/>
      <c r="HVI122" s="646"/>
      <c r="HVJ122" s="646"/>
      <c r="HVK122" s="646"/>
      <c r="HVL122" s="646"/>
      <c r="HVM122" s="646"/>
      <c r="HVN122" s="646"/>
      <c r="HVO122" s="646"/>
      <c r="HVP122" s="646"/>
      <c r="HVQ122" s="646"/>
      <c r="HVR122" s="646"/>
      <c r="HVS122" s="646"/>
      <c r="HVT122" s="646"/>
      <c r="HVU122" s="646"/>
      <c r="HVV122" s="646"/>
      <c r="HVW122" s="646"/>
      <c r="HVX122" s="646"/>
      <c r="HVY122" s="646"/>
      <c r="HVZ122" s="646"/>
      <c r="HWA122" s="646"/>
      <c r="HWB122" s="646"/>
      <c r="HWC122" s="646"/>
      <c r="HWD122" s="646"/>
      <c r="HWE122" s="646"/>
      <c r="HWF122" s="646"/>
      <c r="HWG122" s="646"/>
      <c r="HWH122" s="646"/>
      <c r="HWI122" s="646"/>
      <c r="HWJ122" s="646"/>
      <c r="HWK122" s="646"/>
      <c r="HWL122" s="646"/>
      <c r="HWM122" s="646"/>
      <c r="HWN122" s="646"/>
      <c r="HWO122" s="646"/>
      <c r="HWP122" s="646"/>
      <c r="HWQ122" s="646"/>
      <c r="HWR122" s="646"/>
      <c r="HWS122" s="646"/>
      <c r="HWT122" s="646"/>
      <c r="HWU122" s="646"/>
      <c r="HWV122" s="646"/>
      <c r="HWW122" s="646"/>
      <c r="HWX122" s="646"/>
      <c r="HWY122" s="646"/>
      <c r="HWZ122" s="646"/>
      <c r="HXA122" s="646"/>
      <c r="HXB122" s="646"/>
      <c r="HXC122" s="646"/>
      <c r="HXD122" s="646"/>
      <c r="HXE122" s="646"/>
      <c r="HXF122" s="646"/>
      <c r="HXG122" s="646"/>
      <c r="HXH122" s="646"/>
      <c r="HXI122" s="646"/>
      <c r="HXJ122" s="646"/>
      <c r="HXK122" s="646"/>
      <c r="HXL122" s="646"/>
      <c r="HXM122" s="646"/>
      <c r="HXN122" s="646"/>
      <c r="HXO122" s="646"/>
      <c r="HXP122" s="646"/>
      <c r="HXQ122" s="646"/>
      <c r="HXR122" s="646"/>
      <c r="HXS122" s="646"/>
      <c r="HXT122" s="646"/>
      <c r="HXU122" s="646"/>
      <c r="HXV122" s="646"/>
      <c r="HXW122" s="646"/>
      <c r="HXX122" s="646"/>
      <c r="HXY122" s="646"/>
      <c r="HXZ122" s="646"/>
      <c r="HYA122" s="646"/>
      <c r="HYB122" s="646"/>
      <c r="HYC122" s="646"/>
      <c r="HYD122" s="646"/>
      <c r="HYE122" s="646"/>
      <c r="HYF122" s="646"/>
      <c r="HYG122" s="646"/>
      <c r="HYH122" s="646"/>
      <c r="HYI122" s="646"/>
      <c r="HYJ122" s="646"/>
      <c r="HYK122" s="646"/>
      <c r="HYL122" s="646"/>
      <c r="HYM122" s="646"/>
      <c r="HYN122" s="646"/>
      <c r="HYO122" s="646"/>
      <c r="HYP122" s="646"/>
      <c r="HYQ122" s="646"/>
      <c r="HYR122" s="646"/>
      <c r="HYS122" s="646"/>
      <c r="HYT122" s="646"/>
      <c r="HYU122" s="646"/>
      <c r="HYV122" s="646"/>
      <c r="HYW122" s="646"/>
      <c r="HYX122" s="646"/>
      <c r="HYY122" s="646"/>
      <c r="HYZ122" s="646"/>
      <c r="HZA122" s="646"/>
      <c r="HZB122" s="646"/>
      <c r="HZC122" s="646"/>
      <c r="HZD122" s="646"/>
      <c r="HZE122" s="646"/>
      <c r="HZF122" s="646"/>
      <c r="HZG122" s="646"/>
      <c r="HZH122" s="646"/>
      <c r="HZI122" s="646"/>
      <c r="HZJ122" s="646"/>
      <c r="HZK122" s="646"/>
      <c r="HZL122" s="646"/>
      <c r="HZM122" s="646"/>
      <c r="HZN122" s="646"/>
      <c r="HZO122" s="646"/>
      <c r="HZP122" s="646"/>
      <c r="HZQ122" s="646"/>
      <c r="HZR122" s="646"/>
      <c r="HZS122" s="646"/>
      <c r="HZT122" s="646"/>
      <c r="HZU122" s="646"/>
      <c r="HZV122" s="646"/>
      <c r="HZW122" s="646"/>
      <c r="HZX122" s="646"/>
      <c r="HZY122" s="646"/>
      <c r="HZZ122" s="646"/>
      <c r="IAA122" s="646"/>
      <c r="IAB122" s="646"/>
      <c r="IAC122" s="646"/>
      <c r="IAD122" s="646"/>
      <c r="IAE122" s="646"/>
      <c r="IAF122" s="646"/>
      <c r="IAG122" s="646"/>
      <c r="IAH122" s="646"/>
      <c r="IAI122" s="646"/>
      <c r="IAJ122" s="646"/>
      <c r="IAK122" s="646"/>
      <c r="IAL122" s="646"/>
      <c r="IAM122" s="646"/>
      <c r="IAN122" s="646"/>
      <c r="IAO122" s="646"/>
      <c r="IAP122" s="646"/>
      <c r="IAQ122" s="646"/>
      <c r="IAR122" s="646"/>
      <c r="IAS122" s="646"/>
      <c r="IAT122" s="646"/>
      <c r="IAU122" s="646"/>
      <c r="IAV122" s="646"/>
      <c r="IAW122" s="646"/>
      <c r="IAX122" s="646"/>
      <c r="IAY122" s="646"/>
      <c r="IAZ122" s="646"/>
      <c r="IBA122" s="646"/>
      <c r="IBB122" s="646"/>
      <c r="IBC122" s="646"/>
      <c r="IBD122" s="646"/>
      <c r="IBE122" s="646"/>
      <c r="IBF122" s="646"/>
      <c r="IBG122" s="646"/>
      <c r="IBH122" s="646"/>
      <c r="IBI122" s="646"/>
      <c r="IBJ122" s="646"/>
      <c r="IBK122" s="646"/>
      <c r="IBL122" s="646"/>
      <c r="IBM122" s="646"/>
      <c r="IBN122" s="646"/>
      <c r="IBO122" s="646"/>
      <c r="IBP122" s="646"/>
      <c r="IBQ122" s="646"/>
      <c r="IBR122" s="646"/>
      <c r="IBS122" s="646"/>
      <c r="IBT122" s="646"/>
      <c r="IBU122" s="646"/>
      <c r="IBV122" s="646"/>
      <c r="IBW122" s="646"/>
      <c r="IBX122" s="646"/>
      <c r="IBY122" s="646"/>
      <c r="IBZ122" s="646"/>
      <c r="ICA122" s="646"/>
      <c r="ICB122" s="646"/>
      <c r="ICC122" s="646"/>
      <c r="ICD122" s="646"/>
      <c r="ICE122" s="646"/>
      <c r="ICF122" s="646"/>
      <c r="ICG122" s="646"/>
      <c r="ICH122" s="646"/>
      <c r="ICI122" s="646"/>
      <c r="ICJ122" s="646"/>
      <c r="ICK122" s="646"/>
      <c r="ICL122" s="646"/>
      <c r="ICM122" s="646"/>
      <c r="ICN122" s="646"/>
      <c r="ICO122" s="646"/>
      <c r="ICP122" s="646"/>
      <c r="ICQ122" s="646"/>
      <c r="ICR122" s="646"/>
      <c r="ICS122" s="646"/>
      <c r="ICT122" s="646"/>
      <c r="ICU122" s="646"/>
      <c r="ICV122" s="646"/>
      <c r="ICW122" s="646"/>
      <c r="ICX122" s="646"/>
      <c r="ICY122" s="646"/>
      <c r="ICZ122" s="646"/>
      <c r="IDA122" s="646"/>
      <c r="IDB122" s="646"/>
      <c r="IDC122" s="646"/>
      <c r="IDD122" s="646"/>
      <c r="IDE122" s="646"/>
      <c r="IDF122" s="646"/>
      <c r="IDG122" s="646"/>
      <c r="IDH122" s="646"/>
      <c r="IDI122" s="646"/>
      <c r="IDJ122" s="646"/>
      <c r="IDK122" s="646"/>
      <c r="IDL122" s="646"/>
      <c r="IDM122" s="646"/>
      <c r="IDN122" s="646"/>
      <c r="IDO122" s="646"/>
      <c r="IDP122" s="646"/>
      <c r="IDQ122" s="646"/>
      <c r="IDR122" s="646"/>
      <c r="IDS122" s="646"/>
      <c r="IDT122" s="646"/>
      <c r="IDU122" s="646"/>
      <c r="IDV122" s="646"/>
      <c r="IDW122" s="646"/>
      <c r="IDX122" s="646"/>
      <c r="IDY122" s="646"/>
      <c r="IDZ122" s="646"/>
      <c r="IEA122" s="646"/>
      <c r="IEB122" s="646"/>
      <c r="IEC122" s="646"/>
      <c r="IED122" s="646"/>
      <c r="IEE122" s="646"/>
      <c r="IEF122" s="646"/>
      <c r="IEG122" s="646"/>
      <c r="IEH122" s="646"/>
      <c r="IEI122" s="646"/>
      <c r="IEJ122" s="646"/>
      <c r="IEK122" s="646"/>
      <c r="IEL122" s="646"/>
      <c r="IEM122" s="646"/>
      <c r="IEN122" s="646"/>
      <c r="IEO122" s="646"/>
      <c r="IEP122" s="646"/>
      <c r="IEQ122" s="646"/>
      <c r="IER122" s="646"/>
      <c r="IES122" s="646"/>
      <c r="IET122" s="646"/>
      <c r="IEU122" s="646"/>
      <c r="IEV122" s="646"/>
      <c r="IEW122" s="646"/>
      <c r="IEX122" s="646"/>
      <c r="IEY122" s="646"/>
      <c r="IEZ122" s="646"/>
      <c r="IFA122" s="646"/>
      <c r="IFB122" s="646"/>
      <c r="IFC122" s="646"/>
      <c r="IFD122" s="646"/>
      <c r="IFE122" s="646"/>
      <c r="IFF122" s="646"/>
      <c r="IFG122" s="646"/>
      <c r="IFH122" s="646"/>
      <c r="IFI122" s="646"/>
      <c r="IFJ122" s="646"/>
      <c r="IFK122" s="646"/>
      <c r="IFL122" s="646"/>
      <c r="IFM122" s="646"/>
      <c r="IFN122" s="646"/>
      <c r="IFO122" s="646"/>
      <c r="IFP122" s="646"/>
      <c r="IFQ122" s="646"/>
      <c r="IFR122" s="646"/>
      <c r="IFS122" s="646"/>
      <c r="IFT122" s="646"/>
      <c r="IFU122" s="646"/>
      <c r="IFV122" s="646"/>
      <c r="IFW122" s="646"/>
      <c r="IFX122" s="646"/>
      <c r="IFY122" s="646"/>
      <c r="IFZ122" s="646"/>
      <c r="IGA122" s="646"/>
      <c r="IGB122" s="646"/>
      <c r="IGC122" s="646"/>
      <c r="IGD122" s="646"/>
      <c r="IGE122" s="646"/>
      <c r="IGF122" s="646"/>
      <c r="IGG122" s="646"/>
      <c r="IGH122" s="646"/>
      <c r="IGI122" s="646"/>
      <c r="IGJ122" s="646"/>
      <c r="IGK122" s="646"/>
      <c r="IGL122" s="646"/>
      <c r="IGM122" s="646"/>
      <c r="IGN122" s="646"/>
      <c r="IGO122" s="646"/>
      <c r="IGP122" s="646"/>
      <c r="IGQ122" s="646"/>
      <c r="IGR122" s="646"/>
      <c r="IGS122" s="646"/>
      <c r="IGT122" s="646"/>
      <c r="IGU122" s="646"/>
      <c r="IGV122" s="646"/>
      <c r="IGW122" s="646"/>
      <c r="IGX122" s="646"/>
      <c r="IGY122" s="646"/>
      <c r="IGZ122" s="646"/>
      <c r="IHA122" s="646"/>
      <c r="IHB122" s="646"/>
      <c r="IHC122" s="646"/>
      <c r="IHD122" s="646"/>
      <c r="IHE122" s="646"/>
      <c r="IHF122" s="646"/>
      <c r="IHG122" s="646"/>
      <c r="IHH122" s="646"/>
      <c r="IHI122" s="646"/>
      <c r="IHJ122" s="646"/>
      <c r="IHK122" s="646"/>
      <c r="IHL122" s="646"/>
      <c r="IHM122" s="646"/>
      <c r="IHN122" s="646"/>
      <c r="IHO122" s="646"/>
      <c r="IHP122" s="646"/>
      <c r="IHQ122" s="646"/>
      <c r="IHR122" s="646"/>
      <c r="IHS122" s="646"/>
      <c r="IHT122" s="646"/>
      <c r="IHU122" s="646"/>
      <c r="IHV122" s="646"/>
      <c r="IHW122" s="646"/>
      <c r="IHX122" s="646"/>
      <c r="IHY122" s="646"/>
      <c r="IHZ122" s="646"/>
      <c r="IIA122" s="646"/>
      <c r="IIB122" s="646"/>
      <c r="IIC122" s="646"/>
      <c r="IID122" s="646"/>
      <c r="IIE122" s="646"/>
      <c r="IIF122" s="646"/>
      <c r="IIG122" s="646"/>
      <c r="IIH122" s="646"/>
      <c r="III122" s="646"/>
      <c r="IIJ122" s="646"/>
      <c r="IIK122" s="646"/>
      <c r="IIL122" s="646"/>
      <c r="IIM122" s="646"/>
      <c r="IIN122" s="646"/>
      <c r="IIO122" s="646"/>
      <c r="IIP122" s="646"/>
      <c r="IIQ122" s="646"/>
      <c r="IIR122" s="646"/>
      <c r="IIS122" s="646"/>
      <c r="IIT122" s="646"/>
      <c r="IIU122" s="646"/>
      <c r="IIV122" s="646"/>
      <c r="IIW122" s="646"/>
      <c r="IIX122" s="646"/>
      <c r="IIY122" s="646"/>
      <c r="IIZ122" s="646"/>
      <c r="IJA122" s="646"/>
      <c r="IJB122" s="646"/>
      <c r="IJC122" s="646"/>
      <c r="IJD122" s="646"/>
      <c r="IJE122" s="646"/>
      <c r="IJF122" s="646"/>
      <c r="IJG122" s="646"/>
      <c r="IJH122" s="646"/>
      <c r="IJI122" s="646"/>
      <c r="IJJ122" s="646"/>
      <c r="IJK122" s="646"/>
      <c r="IJL122" s="646"/>
      <c r="IJM122" s="646"/>
      <c r="IJN122" s="646"/>
      <c r="IJO122" s="646"/>
      <c r="IJP122" s="646"/>
      <c r="IJQ122" s="646"/>
      <c r="IJR122" s="646"/>
      <c r="IJS122" s="646"/>
      <c r="IJT122" s="646"/>
      <c r="IJU122" s="646"/>
      <c r="IJV122" s="646"/>
      <c r="IJW122" s="646"/>
      <c r="IJX122" s="646"/>
      <c r="IJY122" s="646"/>
      <c r="IJZ122" s="646"/>
      <c r="IKA122" s="646"/>
      <c r="IKB122" s="646"/>
      <c r="IKC122" s="646"/>
      <c r="IKD122" s="646"/>
      <c r="IKE122" s="646"/>
      <c r="IKF122" s="646"/>
      <c r="IKG122" s="646"/>
      <c r="IKH122" s="646"/>
      <c r="IKI122" s="646"/>
      <c r="IKJ122" s="646"/>
      <c r="IKK122" s="646"/>
      <c r="IKL122" s="646"/>
      <c r="IKM122" s="646"/>
      <c r="IKN122" s="646"/>
      <c r="IKO122" s="646"/>
      <c r="IKP122" s="646"/>
      <c r="IKQ122" s="646"/>
      <c r="IKR122" s="646"/>
      <c r="IKS122" s="646"/>
      <c r="IKT122" s="646"/>
      <c r="IKU122" s="646"/>
      <c r="IKV122" s="646"/>
      <c r="IKW122" s="646"/>
      <c r="IKX122" s="646"/>
      <c r="IKY122" s="646"/>
      <c r="IKZ122" s="646"/>
      <c r="ILA122" s="646"/>
      <c r="ILB122" s="646"/>
      <c r="ILC122" s="646"/>
      <c r="ILD122" s="646"/>
      <c r="ILE122" s="646"/>
      <c r="ILF122" s="646"/>
      <c r="ILG122" s="646"/>
      <c r="ILH122" s="646"/>
      <c r="ILI122" s="646"/>
      <c r="ILJ122" s="646"/>
      <c r="ILK122" s="646"/>
      <c r="ILL122" s="646"/>
      <c r="ILM122" s="646"/>
      <c r="ILN122" s="646"/>
      <c r="ILO122" s="646"/>
      <c r="ILP122" s="646"/>
      <c r="ILQ122" s="646"/>
      <c r="ILR122" s="646"/>
      <c r="ILS122" s="646"/>
      <c r="ILT122" s="646"/>
      <c r="ILU122" s="646"/>
      <c r="ILV122" s="646"/>
      <c r="ILW122" s="646"/>
      <c r="ILX122" s="646"/>
      <c r="ILY122" s="646"/>
      <c r="ILZ122" s="646"/>
      <c r="IMA122" s="646"/>
      <c r="IMB122" s="646"/>
      <c r="IMC122" s="646"/>
      <c r="IMD122" s="646"/>
      <c r="IME122" s="646"/>
      <c r="IMF122" s="646"/>
      <c r="IMG122" s="646"/>
      <c r="IMH122" s="646"/>
      <c r="IMI122" s="646"/>
      <c r="IMJ122" s="646"/>
      <c r="IMK122" s="646"/>
      <c r="IML122" s="646"/>
      <c r="IMM122" s="646"/>
      <c r="IMN122" s="646"/>
      <c r="IMO122" s="646"/>
      <c r="IMP122" s="646"/>
      <c r="IMQ122" s="646"/>
      <c r="IMR122" s="646"/>
      <c r="IMS122" s="646"/>
      <c r="IMT122" s="646"/>
      <c r="IMU122" s="646"/>
      <c r="IMV122" s="646"/>
      <c r="IMW122" s="646"/>
      <c r="IMX122" s="646"/>
      <c r="IMY122" s="646"/>
      <c r="IMZ122" s="646"/>
      <c r="INA122" s="646"/>
      <c r="INB122" s="646"/>
      <c r="INC122" s="646"/>
      <c r="IND122" s="646"/>
      <c r="INE122" s="646"/>
      <c r="INF122" s="646"/>
      <c r="ING122" s="646"/>
      <c r="INH122" s="646"/>
      <c r="INI122" s="646"/>
      <c r="INJ122" s="646"/>
      <c r="INK122" s="646"/>
      <c r="INL122" s="646"/>
      <c r="INM122" s="646"/>
      <c r="INN122" s="646"/>
      <c r="INO122" s="646"/>
      <c r="INP122" s="646"/>
      <c r="INQ122" s="646"/>
      <c r="INR122" s="646"/>
      <c r="INS122" s="646"/>
      <c r="INT122" s="646"/>
      <c r="INU122" s="646"/>
      <c r="INV122" s="646"/>
      <c r="INW122" s="646"/>
      <c r="INX122" s="646"/>
      <c r="INY122" s="646"/>
      <c r="INZ122" s="646"/>
      <c r="IOA122" s="646"/>
      <c r="IOB122" s="646"/>
      <c r="IOC122" s="646"/>
      <c r="IOD122" s="646"/>
      <c r="IOE122" s="646"/>
      <c r="IOF122" s="646"/>
      <c r="IOG122" s="646"/>
      <c r="IOH122" s="646"/>
      <c r="IOI122" s="646"/>
      <c r="IOJ122" s="646"/>
      <c r="IOK122" s="646"/>
      <c r="IOL122" s="646"/>
      <c r="IOM122" s="646"/>
      <c r="ION122" s="646"/>
      <c r="IOO122" s="646"/>
      <c r="IOP122" s="646"/>
      <c r="IOQ122" s="646"/>
      <c r="IOR122" s="646"/>
      <c r="IOS122" s="646"/>
      <c r="IOT122" s="646"/>
      <c r="IOU122" s="646"/>
      <c r="IOV122" s="646"/>
      <c r="IOW122" s="646"/>
      <c r="IOX122" s="646"/>
      <c r="IOY122" s="646"/>
      <c r="IOZ122" s="646"/>
      <c r="IPA122" s="646"/>
      <c r="IPB122" s="646"/>
      <c r="IPC122" s="646"/>
      <c r="IPD122" s="646"/>
      <c r="IPE122" s="646"/>
      <c r="IPF122" s="646"/>
      <c r="IPG122" s="646"/>
      <c r="IPH122" s="646"/>
      <c r="IPI122" s="646"/>
      <c r="IPJ122" s="646"/>
      <c r="IPK122" s="646"/>
      <c r="IPL122" s="646"/>
      <c r="IPM122" s="646"/>
      <c r="IPN122" s="646"/>
      <c r="IPO122" s="646"/>
      <c r="IPP122" s="646"/>
      <c r="IPQ122" s="646"/>
      <c r="IPR122" s="646"/>
      <c r="IPS122" s="646"/>
      <c r="IPT122" s="646"/>
      <c r="IPU122" s="646"/>
      <c r="IPV122" s="646"/>
      <c r="IPW122" s="646"/>
      <c r="IPX122" s="646"/>
      <c r="IPY122" s="646"/>
      <c r="IPZ122" s="646"/>
      <c r="IQA122" s="646"/>
      <c r="IQB122" s="646"/>
      <c r="IQC122" s="646"/>
      <c r="IQD122" s="646"/>
      <c r="IQE122" s="646"/>
      <c r="IQF122" s="646"/>
      <c r="IQG122" s="646"/>
      <c r="IQH122" s="646"/>
      <c r="IQI122" s="646"/>
      <c r="IQJ122" s="646"/>
      <c r="IQK122" s="646"/>
      <c r="IQL122" s="646"/>
      <c r="IQM122" s="646"/>
      <c r="IQN122" s="646"/>
      <c r="IQO122" s="646"/>
      <c r="IQP122" s="646"/>
      <c r="IQQ122" s="646"/>
      <c r="IQR122" s="646"/>
      <c r="IQS122" s="646"/>
      <c r="IQT122" s="646"/>
      <c r="IQU122" s="646"/>
      <c r="IQV122" s="646"/>
      <c r="IQW122" s="646"/>
      <c r="IQX122" s="646"/>
      <c r="IQY122" s="646"/>
      <c r="IQZ122" s="646"/>
      <c r="IRA122" s="646"/>
      <c r="IRB122" s="646"/>
      <c r="IRC122" s="646"/>
      <c r="IRD122" s="646"/>
      <c r="IRE122" s="646"/>
      <c r="IRF122" s="646"/>
      <c r="IRG122" s="646"/>
      <c r="IRH122" s="646"/>
      <c r="IRI122" s="646"/>
      <c r="IRJ122" s="646"/>
      <c r="IRK122" s="646"/>
      <c r="IRL122" s="646"/>
      <c r="IRM122" s="646"/>
      <c r="IRN122" s="646"/>
      <c r="IRO122" s="646"/>
      <c r="IRP122" s="646"/>
      <c r="IRQ122" s="646"/>
      <c r="IRR122" s="646"/>
      <c r="IRS122" s="646"/>
      <c r="IRT122" s="646"/>
      <c r="IRU122" s="646"/>
      <c r="IRV122" s="646"/>
      <c r="IRW122" s="646"/>
      <c r="IRX122" s="646"/>
      <c r="IRY122" s="646"/>
      <c r="IRZ122" s="646"/>
      <c r="ISA122" s="646"/>
      <c r="ISB122" s="646"/>
      <c r="ISC122" s="646"/>
      <c r="ISD122" s="646"/>
      <c r="ISE122" s="646"/>
      <c r="ISF122" s="646"/>
      <c r="ISG122" s="646"/>
      <c r="ISH122" s="646"/>
      <c r="ISI122" s="646"/>
      <c r="ISJ122" s="646"/>
      <c r="ISK122" s="646"/>
      <c r="ISL122" s="646"/>
      <c r="ISM122" s="646"/>
      <c r="ISN122" s="646"/>
      <c r="ISO122" s="646"/>
      <c r="ISP122" s="646"/>
      <c r="ISQ122" s="646"/>
      <c r="ISR122" s="646"/>
      <c r="ISS122" s="646"/>
      <c r="IST122" s="646"/>
      <c r="ISU122" s="646"/>
      <c r="ISV122" s="646"/>
      <c r="ISW122" s="646"/>
      <c r="ISX122" s="646"/>
      <c r="ISY122" s="646"/>
      <c r="ISZ122" s="646"/>
      <c r="ITA122" s="646"/>
      <c r="ITB122" s="646"/>
      <c r="ITC122" s="646"/>
      <c r="ITD122" s="646"/>
      <c r="ITE122" s="646"/>
      <c r="ITF122" s="646"/>
      <c r="ITG122" s="646"/>
      <c r="ITH122" s="646"/>
      <c r="ITI122" s="646"/>
      <c r="ITJ122" s="646"/>
      <c r="ITK122" s="646"/>
      <c r="ITL122" s="646"/>
      <c r="ITM122" s="646"/>
      <c r="ITN122" s="646"/>
      <c r="ITO122" s="646"/>
      <c r="ITP122" s="646"/>
      <c r="ITQ122" s="646"/>
      <c r="ITR122" s="646"/>
      <c r="ITS122" s="646"/>
      <c r="ITT122" s="646"/>
      <c r="ITU122" s="646"/>
      <c r="ITV122" s="646"/>
      <c r="ITW122" s="646"/>
      <c r="ITX122" s="646"/>
      <c r="ITY122" s="646"/>
      <c r="ITZ122" s="646"/>
      <c r="IUA122" s="646"/>
      <c r="IUB122" s="646"/>
      <c r="IUC122" s="646"/>
      <c r="IUD122" s="646"/>
      <c r="IUE122" s="646"/>
      <c r="IUF122" s="646"/>
      <c r="IUG122" s="646"/>
      <c r="IUH122" s="646"/>
      <c r="IUI122" s="646"/>
      <c r="IUJ122" s="646"/>
      <c r="IUK122" s="646"/>
      <c r="IUL122" s="646"/>
      <c r="IUM122" s="646"/>
      <c r="IUN122" s="646"/>
      <c r="IUO122" s="646"/>
      <c r="IUP122" s="646"/>
      <c r="IUQ122" s="646"/>
      <c r="IUR122" s="646"/>
      <c r="IUS122" s="646"/>
      <c r="IUT122" s="646"/>
      <c r="IUU122" s="646"/>
      <c r="IUV122" s="646"/>
      <c r="IUW122" s="646"/>
      <c r="IUX122" s="646"/>
      <c r="IUY122" s="646"/>
      <c r="IUZ122" s="646"/>
      <c r="IVA122" s="646"/>
      <c r="IVB122" s="646"/>
      <c r="IVC122" s="646"/>
      <c r="IVD122" s="646"/>
      <c r="IVE122" s="646"/>
      <c r="IVF122" s="646"/>
      <c r="IVG122" s="646"/>
      <c r="IVH122" s="646"/>
      <c r="IVI122" s="646"/>
      <c r="IVJ122" s="646"/>
      <c r="IVK122" s="646"/>
      <c r="IVL122" s="646"/>
      <c r="IVM122" s="646"/>
      <c r="IVN122" s="646"/>
      <c r="IVO122" s="646"/>
      <c r="IVP122" s="646"/>
      <c r="IVQ122" s="646"/>
      <c r="IVR122" s="646"/>
      <c r="IVS122" s="646"/>
      <c r="IVT122" s="646"/>
      <c r="IVU122" s="646"/>
      <c r="IVV122" s="646"/>
      <c r="IVW122" s="646"/>
      <c r="IVX122" s="646"/>
      <c r="IVY122" s="646"/>
      <c r="IVZ122" s="646"/>
      <c r="IWA122" s="646"/>
      <c r="IWB122" s="646"/>
      <c r="IWC122" s="646"/>
      <c r="IWD122" s="646"/>
      <c r="IWE122" s="646"/>
      <c r="IWF122" s="646"/>
      <c r="IWG122" s="646"/>
      <c r="IWH122" s="646"/>
      <c r="IWI122" s="646"/>
      <c r="IWJ122" s="646"/>
      <c r="IWK122" s="646"/>
      <c r="IWL122" s="646"/>
      <c r="IWM122" s="646"/>
      <c r="IWN122" s="646"/>
      <c r="IWO122" s="646"/>
      <c r="IWP122" s="646"/>
      <c r="IWQ122" s="646"/>
      <c r="IWR122" s="646"/>
      <c r="IWS122" s="646"/>
      <c r="IWT122" s="646"/>
      <c r="IWU122" s="646"/>
      <c r="IWV122" s="646"/>
      <c r="IWW122" s="646"/>
      <c r="IWX122" s="646"/>
      <c r="IWY122" s="646"/>
      <c r="IWZ122" s="646"/>
      <c r="IXA122" s="646"/>
      <c r="IXB122" s="646"/>
      <c r="IXC122" s="646"/>
      <c r="IXD122" s="646"/>
      <c r="IXE122" s="646"/>
      <c r="IXF122" s="646"/>
      <c r="IXG122" s="646"/>
      <c r="IXH122" s="646"/>
      <c r="IXI122" s="646"/>
      <c r="IXJ122" s="646"/>
      <c r="IXK122" s="646"/>
      <c r="IXL122" s="646"/>
      <c r="IXM122" s="646"/>
      <c r="IXN122" s="646"/>
      <c r="IXO122" s="646"/>
      <c r="IXP122" s="646"/>
      <c r="IXQ122" s="646"/>
      <c r="IXR122" s="646"/>
      <c r="IXS122" s="646"/>
      <c r="IXT122" s="646"/>
      <c r="IXU122" s="646"/>
      <c r="IXV122" s="646"/>
      <c r="IXW122" s="646"/>
      <c r="IXX122" s="646"/>
      <c r="IXY122" s="646"/>
      <c r="IXZ122" s="646"/>
      <c r="IYA122" s="646"/>
      <c r="IYB122" s="646"/>
      <c r="IYC122" s="646"/>
      <c r="IYD122" s="646"/>
      <c r="IYE122" s="646"/>
      <c r="IYF122" s="646"/>
      <c r="IYG122" s="646"/>
      <c r="IYH122" s="646"/>
      <c r="IYI122" s="646"/>
      <c r="IYJ122" s="646"/>
      <c r="IYK122" s="646"/>
      <c r="IYL122" s="646"/>
      <c r="IYM122" s="646"/>
      <c r="IYN122" s="646"/>
      <c r="IYO122" s="646"/>
      <c r="IYP122" s="646"/>
      <c r="IYQ122" s="646"/>
      <c r="IYR122" s="646"/>
      <c r="IYS122" s="646"/>
      <c r="IYT122" s="646"/>
      <c r="IYU122" s="646"/>
      <c r="IYV122" s="646"/>
      <c r="IYW122" s="646"/>
      <c r="IYX122" s="646"/>
      <c r="IYY122" s="646"/>
      <c r="IYZ122" s="646"/>
      <c r="IZA122" s="646"/>
      <c r="IZB122" s="646"/>
      <c r="IZC122" s="646"/>
      <c r="IZD122" s="646"/>
      <c r="IZE122" s="646"/>
      <c r="IZF122" s="646"/>
      <c r="IZG122" s="646"/>
      <c r="IZH122" s="646"/>
      <c r="IZI122" s="646"/>
      <c r="IZJ122" s="646"/>
      <c r="IZK122" s="646"/>
      <c r="IZL122" s="646"/>
      <c r="IZM122" s="646"/>
      <c r="IZN122" s="646"/>
      <c r="IZO122" s="646"/>
      <c r="IZP122" s="646"/>
      <c r="IZQ122" s="646"/>
      <c r="IZR122" s="646"/>
      <c r="IZS122" s="646"/>
      <c r="IZT122" s="646"/>
      <c r="IZU122" s="646"/>
      <c r="IZV122" s="646"/>
      <c r="IZW122" s="646"/>
      <c r="IZX122" s="646"/>
      <c r="IZY122" s="646"/>
      <c r="IZZ122" s="646"/>
      <c r="JAA122" s="646"/>
      <c r="JAB122" s="646"/>
      <c r="JAC122" s="646"/>
      <c r="JAD122" s="646"/>
      <c r="JAE122" s="646"/>
      <c r="JAF122" s="646"/>
      <c r="JAG122" s="646"/>
      <c r="JAH122" s="646"/>
      <c r="JAI122" s="646"/>
      <c r="JAJ122" s="646"/>
      <c r="JAK122" s="646"/>
      <c r="JAL122" s="646"/>
      <c r="JAM122" s="646"/>
      <c r="JAN122" s="646"/>
      <c r="JAO122" s="646"/>
      <c r="JAP122" s="646"/>
      <c r="JAQ122" s="646"/>
      <c r="JAR122" s="646"/>
      <c r="JAS122" s="646"/>
      <c r="JAT122" s="646"/>
      <c r="JAU122" s="646"/>
      <c r="JAV122" s="646"/>
      <c r="JAW122" s="646"/>
      <c r="JAX122" s="646"/>
      <c r="JAY122" s="646"/>
      <c r="JAZ122" s="646"/>
      <c r="JBA122" s="646"/>
      <c r="JBB122" s="646"/>
      <c r="JBC122" s="646"/>
      <c r="JBD122" s="646"/>
      <c r="JBE122" s="646"/>
      <c r="JBF122" s="646"/>
      <c r="JBG122" s="646"/>
      <c r="JBH122" s="646"/>
      <c r="JBI122" s="646"/>
      <c r="JBJ122" s="646"/>
      <c r="JBK122" s="646"/>
      <c r="JBL122" s="646"/>
      <c r="JBM122" s="646"/>
      <c r="JBN122" s="646"/>
      <c r="JBO122" s="646"/>
      <c r="JBP122" s="646"/>
      <c r="JBQ122" s="646"/>
      <c r="JBR122" s="646"/>
      <c r="JBS122" s="646"/>
      <c r="JBT122" s="646"/>
      <c r="JBU122" s="646"/>
      <c r="JBV122" s="646"/>
      <c r="JBW122" s="646"/>
      <c r="JBX122" s="646"/>
      <c r="JBY122" s="646"/>
      <c r="JBZ122" s="646"/>
      <c r="JCA122" s="646"/>
      <c r="JCB122" s="646"/>
      <c r="JCC122" s="646"/>
      <c r="JCD122" s="646"/>
      <c r="JCE122" s="646"/>
      <c r="JCF122" s="646"/>
      <c r="JCG122" s="646"/>
      <c r="JCH122" s="646"/>
      <c r="JCI122" s="646"/>
      <c r="JCJ122" s="646"/>
      <c r="JCK122" s="646"/>
      <c r="JCL122" s="646"/>
      <c r="JCM122" s="646"/>
      <c r="JCN122" s="646"/>
      <c r="JCO122" s="646"/>
      <c r="JCP122" s="646"/>
      <c r="JCQ122" s="646"/>
      <c r="JCR122" s="646"/>
      <c r="JCS122" s="646"/>
      <c r="JCT122" s="646"/>
      <c r="JCU122" s="646"/>
      <c r="JCV122" s="646"/>
      <c r="JCW122" s="646"/>
      <c r="JCX122" s="646"/>
      <c r="JCY122" s="646"/>
      <c r="JCZ122" s="646"/>
      <c r="JDA122" s="646"/>
      <c r="JDB122" s="646"/>
      <c r="JDC122" s="646"/>
      <c r="JDD122" s="646"/>
      <c r="JDE122" s="646"/>
      <c r="JDF122" s="646"/>
      <c r="JDG122" s="646"/>
      <c r="JDH122" s="646"/>
      <c r="JDI122" s="646"/>
      <c r="JDJ122" s="646"/>
      <c r="JDK122" s="646"/>
      <c r="JDL122" s="646"/>
      <c r="JDM122" s="646"/>
      <c r="JDN122" s="646"/>
      <c r="JDO122" s="646"/>
      <c r="JDP122" s="646"/>
      <c r="JDQ122" s="646"/>
      <c r="JDR122" s="646"/>
      <c r="JDS122" s="646"/>
      <c r="JDT122" s="646"/>
      <c r="JDU122" s="646"/>
      <c r="JDV122" s="646"/>
      <c r="JDW122" s="646"/>
      <c r="JDX122" s="646"/>
      <c r="JDY122" s="646"/>
      <c r="JDZ122" s="646"/>
      <c r="JEA122" s="646"/>
      <c r="JEB122" s="646"/>
      <c r="JEC122" s="646"/>
      <c r="JED122" s="646"/>
      <c r="JEE122" s="646"/>
      <c r="JEF122" s="646"/>
      <c r="JEG122" s="646"/>
      <c r="JEH122" s="646"/>
      <c r="JEI122" s="646"/>
      <c r="JEJ122" s="646"/>
      <c r="JEK122" s="646"/>
      <c r="JEL122" s="646"/>
      <c r="JEM122" s="646"/>
      <c r="JEN122" s="646"/>
      <c r="JEO122" s="646"/>
      <c r="JEP122" s="646"/>
      <c r="JEQ122" s="646"/>
      <c r="JER122" s="646"/>
      <c r="JES122" s="646"/>
      <c r="JET122" s="646"/>
      <c r="JEU122" s="646"/>
      <c r="JEV122" s="646"/>
      <c r="JEW122" s="646"/>
      <c r="JEX122" s="646"/>
      <c r="JEY122" s="646"/>
      <c r="JEZ122" s="646"/>
      <c r="JFA122" s="646"/>
      <c r="JFB122" s="646"/>
      <c r="JFC122" s="646"/>
      <c r="JFD122" s="646"/>
      <c r="JFE122" s="646"/>
      <c r="JFF122" s="646"/>
      <c r="JFG122" s="646"/>
      <c r="JFH122" s="646"/>
      <c r="JFI122" s="646"/>
      <c r="JFJ122" s="646"/>
      <c r="JFK122" s="646"/>
      <c r="JFL122" s="646"/>
      <c r="JFM122" s="646"/>
      <c r="JFN122" s="646"/>
      <c r="JFO122" s="646"/>
      <c r="JFP122" s="646"/>
      <c r="JFQ122" s="646"/>
      <c r="JFR122" s="646"/>
      <c r="JFS122" s="646"/>
      <c r="JFT122" s="646"/>
      <c r="JFU122" s="646"/>
      <c r="JFV122" s="646"/>
      <c r="JFW122" s="646"/>
      <c r="JFX122" s="646"/>
      <c r="JFY122" s="646"/>
      <c r="JFZ122" s="646"/>
      <c r="JGA122" s="646"/>
      <c r="JGB122" s="646"/>
      <c r="JGC122" s="646"/>
      <c r="JGD122" s="646"/>
      <c r="JGE122" s="646"/>
      <c r="JGF122" s="646"/>
      <c r="JGG122" s="646"/>
      <c r="JGH122" s="646"/>
      <c r="JGI122" s="646"/>
      <c r="JGJ122" s="646"/>
      <c r="JGK122" s="646"/>
      <c r="JGL122" s="646"/>
      <c r="JGM122" s="646"/>
      <c r="JGN122" s="646"/>
      <c r="JGO122" s="646"/>
      <c r="JGP122" s="646"/>
      <c r="JGQ122" s="646"/>
      <c r="JGR122" s="646"/>
      <c r="JGS122" s="646"/>
      <c r="JGT122" s="646"/>
      <c r="JGU122" s="646"/>
      <c r="JGV122" s="646"/>
      <c r="JGW122" s="646"/>
      <c r="JGX122" s="646"/>
      <c r="JGY122" s="646"/>
      <c r="JGZ122" s="646"/>
      <c r="JHA122" s="646"/>
      <c r="JHB122" s="646"/>
      <c r="JHC122" s="646"/>
      <c r="JHD122" s="646"/>
      <c r="JHE122" s="646"/>
      <c r="JHF122" s="646"/>
      <c r="JHG122" s="646"/>
      <c r="JHH122" s="646"/>
      <c r="JHI122" s="646"/>
      <c r="JHJ122" s="646"/>
      <c r="JHK122" s="646"/>
      <c r="JHL122" s="646"/>
      <c r="JHM122" s="646"/>
      <c r="JHN122" s="646"/>
      <c r="JHO122" s="646"/>
      <c r="JHP122" s="646"/>
      <c r="JHQ122" s="646"/>
      <c r="JHR122" s="646"/>
      <c r="JHS122" s="646"/>
      <c r="JHT122" s="646"/>
      <c r="JHU122" s="646"/>
      <c r="JHV122" s="646"/>
      <c r="JHW122" s="646"/>
      <c r="JHX122" s="646"/>
      <c r="JHY122" s="646"/>
      <c r="JHZ122" s="646"/>
      <c r="JIA122" s="646"/>
      <c r="JIB122" s="646"/>
      <c r="JIC122" s="646"/>
      <c r="JID122" s="646"/>
      <c r="JIE122" s="646"/>
      <c r="JIF122" s="646"/>
      <c r="JIG122" s="646"/>
      <c r="JIH122" s="646"/>
      <c r="JII122" s="646"/>
      <c r="JIJ122" s="646"/>
      <c r="JIK122" s="646"/>
      <c r="JIL122" s="646"/>
      <c r="JIM122" s="646"/>
      <c r="JIN122" s="646"/>
      <c r="JIO122" s="646"/>
      <c r="JIP122" s="646"/>
      <c r="JIQ122" s="646"/>
      <c r="JIR122" s="646"/>
      <c r="JIS122" s="646"/>
      <c r="JIT122" s="646"/>
      <c r="JIU122" s="646"/>
      <c r="JIV122" s="646"/>
      <c r="JIW122" s="646"/>
      <c r="JIX122" s="646"/>
      <c r="JIY122" s="646"/>
      <c r="JIZ122" s="646"/>
      <c r="JJA122" s="646"/>
      <c r="JJB122" s="646"/>
      <c r="JJC122" s="646"/>
      <c r="JJD122" s="646"/>
      <c r="JJE122" s="646"/>
      <c r="JJF122" s="646"/>
      <c r="JJG122" s="646"/>
      <c r="JJH122" s="646"/>
      <c r="JJI122" s="646"/>
      <c r="JJJ122" s="646"/>
      <c r="JJK122" s="646"/>
      <c r="JJL122" s="646"/>
      <c r="JJM122" s="646"/>
      <c r="JJN122" s="646"/>
      <c r="JJO122" s="646"/>
      <c r="JJP122" s="646"/>
      <c r="JJQ122" s="646"/>
      <c r="JJR122" s="646"/>
      <c r="JJS122" s="646"/>
      <c r="JJT122" s="646"/>
      <c r="JJU122" s="646"/>
      <c r="JJV122" s="646"/>
      <c r="JJW122" s="646"/>
      <c r="JJX122" s="646"/>
      <c r="JJY122" s="646"/>
      <c r="JJZ122" s="646"/>
      <c r="JKA122" s="646"/>
      <c r="JKB122" s="646"/>
      <c r="JKC122" s="646"/>
      <c r="JKD122" s="646"/>
      <c r="JKE122" s="646"/>
      <c r="JKF122" s="646"/>
      <c r="JKG122" s="646"/>
      <c r="JKH122" s="646"/>
      <c r="JKI122" s="646"/>
      <c r="JKJ122" s="646"/>
      <c r="JKK122" s="646"/>
      <c r="JKL122" s="646"/>
      <c r="JKM122" s="646"/>
      <c r="JKN122" s="646"/>
      <c r="JKO122" s="646"/>
      <c r="JKP122" s="646"/>
      <c r="JKQ122" s="646"/>
      <c r="JKR122" s="646"/>
      <c r="JKS122" s="646"/>
      <c r="JKT122" s="646"/>
      <c r="JKU122" s="646"/>
      <c r="JKV122" s="646"/>
      <c r="JKW122" s="646"/>
      <c r="JKX122" s="646"/>
      <c r="JKY122" s="646"/>
      <c r="JKZ122" s="646"/>
      <c r="JLA122" s="646"/>
      <c r="JLB122" s="646"/>
      <c r="JLC122" s="646"/>
      <c r="JLD122" s="646"/>
      <c r="JLE122" s="646"/>
      <c r="JLF122" s="646"/>
      <c r="JLG122" s="646"/>
      <c r="JLH122" s="646"/>
      <c r="JLI122" s="646"/>
      <c r="JLJ122" s="646"/>
      <c r="JLK122" s="646"/>
      <c r="JLL122" s="646"/>
      <c r="JLM122" s="646"/>
      <c r="JLN122" s="646"/>
      <c r="JLO122" s="646"/>
      <c r="JLP122" s="646"/>
      <c r="JLQ122" s="646"/>
      <c r="JLR122" s="646"/>
      <c r="JLS122" s="646"/>
      <c r="JLT122" s="646"/>
      <c r="JLU122" s="646"/>
      <c r="JLV122" s="646"/>
      <c r="JLW122" s="646"/>
      <c r="JLX122" s="646"/>
      <c r="JLY122" s="646"/>
      <c r="JLZ122" s="646"/>
      <c r="JMA122" s="646"/>
      <c r="JMB122" s="646"/>
      <c r="JMC122" s="646"/>
      <c r="JMD122" s="646"/>
      <c r="JME122" s="646"/>
      <c r="JMF122" s="646"/>
      <c r="JMG122" s="646"/>
      <c r="JMH122" s="646"/>
      <c r="JMI122" s="646"/>
      <c r="JMJ122" s="646"/>
      <c r="JMK122" s="646"/>
      <c r="JML122" s="646"/>
      <c r="JMM122" s="646"/>
      <c r="JMN122" s="646"/>
      <c r="JMO122" s="646"/>
      <c r="JMP122" s="646"/>
      <c r="JMQ122" s="646"/>
      <c r="JMR122" s="646"/>
      <c r="JMS122" s="646"/>
      <c r="JMT122" s="646"/>
      <c r="JMU122" s="646"/>
      <c r="JMV122" s="646"/>
      <c r="JMW122" s="646"/>
      <c r="JMX122" s="646"/>
      <c r="JMY122" s="646"/>
      <c r="JMZ122" s="646"/>
      <c r="JNA122" s="646"/>
      <c r="JNB122" s="646"/>
      <c r="JNC122" s="646"/>
      <c r="JND122" s="646"/>
      <c r="JNE122" s="646"/>
      <c r="JNF122" s="646"/>
      <c r="JNG122" s="646"/>
      <c r="JNH122" s="646"/>
      <c r="JNI122" s="646"/>
      <c r="JNJ122" s="646"/>
      <c r="JNK122" s="646"/>
      <c r="JNL122" s="646"/>
      <c r="JNM122" s="646"/>
      <c r="JNN122" s="646"/>
      <c r="JNO122" s="646"/>
      <c r="JNP122" s="646"/>
      <c r="JNQ122" s="646"/>
      <c r="JNR122" s="646"/>
      <c r="JNS122" s="646"/>
      <c r="JNT122" s="646"/>
      <c r="JNU122" s="646"/>
      <c r="JNV122" s="646"/>
      <c r="JNW122" s="646"/>
      <c r="JNX122" s="646"/>
      <c r="JNY122" s="646"/>
      <c r="JNZ122" s="646"/>
      <c r="JOA122" s="646"/>
      <c r="JOB122" s="646"/>
      <c r="JOC122" s="646"/>
      <c r="JOD122" s="646"/>
      <c r="JOE122" s="646"/>
      <c r="JOF122" s="646"/>
      <c r="JOG122" s="646"/>
      <c r="JOH122" s="646"/>
      <c r="JOI122" s="646"/>
      <c r="JOJ122" s="646"/>
      <c r="JOK122" s="646"/>
      <c r="JOL122" s="646"/>
      <c r="JOM122" s="646"/>
      <c r="JON122" s="646"/>
      <c r="JOO122" s="646"/>
      <c r="JOP122" s="646"/>
      <c r="JOQ122" s="646"/>
      <c r="JOR122" s="646"/>
      <c r="JOS122" s="646"/>
      <c r="JOT122" s="646"/>
      <c r="JOU122" s="646"/>
      <c r="JOV122" s="646"/>
      <c r="JOW122" s="646"/>
      <c r="JOX122" s="646"/>
      <c r="JOY122" s="646"/>
      <c r="JOZ122" s="646"/>
      <c r="JPA122" s="646"/>
      <c r="JPB122" s="646"/>
      <c r="JPC122" s="646"/>
      <c r="JPD122" s="646"/>
      <c r="JPE122" s="646"/>
      <c r="JPF122" s="646"/>
      <c r="JPG122" s="646"/>
      <c r="JPH122" s="646"/>
      <c r="JPI122" s="646"/>
      <c r="JPJ122" s="646"/>
      <c r="JPK122" s="646"/>
      <c r="JPL122" s="646"/>
      <c r="JPM122" s="646"/>
      <c r="JPN122" s="646"/>
      <c r="JPO122" s="646"/>
      <c r="JPP122" s="646"/>
      <c r="JPQ122" s="646"/>
      <c r="JPR122" s="646"/>
      <c r="JPS122" s="646"/>
      <c r="JPT122" s="646"/>
      <c r="JPU122" s="646"/>
      <c r="JPV122" s="646"/>
      <c r="JPW122" s="646"/>
      <c r="JPX122" s="646"/>
      <c r="JPY122" s="646"/>
      <c r="JPZ122" s="646"/>
      <c r="JQA122" s="646"/>
      <c r="JQB122" s="646"/>
      <c r="JQC122" s="646"/>
      <c r="JQD122" s="646"/>
      <c r="JQE122" s="646"/>
      <c r="JQF122" s="646"/>
      <c r="JQG122" s="646"/>
      <c r="JQH122" s="646"/>
      <c r="JQI122" s="646"/>
      <c r="JQJ122" s="646"/>
      <c r="JQK122" s="646"/>
      <c r="JQL122" s="646"/>
      <c r="JQM122" s="646"/>
      <c r="JQN122" s="646"/>
      <c r="JQO122" s="646"/>
      <c r="JQP122" s="646"/>
      <c r="JQQ122" s="646"/>
      <c r="JQR122" s="646"/>
      <c r="JQS122" s="646"/>
      <c r="JQT122" s="646"/>
      <c r="JQU122" s="646"/>
      <c r="JQV122" s="646"/>
      <c r="JQW122" s="646"/>
      <c r="JQX122" s="646"/>
      <c r="JQY122" s="646"/>
      <c r="JQZ122" s="646"/>
      <c r="JRA122" s="646"/>
      <c r="JRB122" s="646"/>
      <c r="JRC122" s="646"/>
      <c r="JRD122" s="646"/>
      <c r="JRE122" s="646"/>
      <c r="JRF122" s="646"/>
      <c r="JRG122" s="646"/>
      <c r="JRH122" s="646"/>
      <c r="JRI122" s="646"/>
      <c r="JRJ122" s="646"/>
      <c r="JRK122" s="646"/>
      <c r="JRL122" s="646"/>
      <c r="JRM122" s="646"/>
      <c r="JRN122" s="646"/>
      <c r="JRO122" s="646"/>
      <c r="JRP122" s="646"/>
      <c r="JRQ122" s="646"/>
      <c r="JRR122" s="646"/>
      <c r="JRS122" s="646"/>
      <c r="JRT122" s="646"/>
      <c r="JRU122" s="646"/>
      <c r="JRV122" s="646"/>
      <c r="JRW122" s="646"/>
      <c r="JRX122" s="646"/>
      <c r="JRY122" s="646"/>
      <c r="JRZ122" s="646"/>
      <c r="JSA122" s="646"/>
      <c r="JSB122" s="646"/>
      <c r="JSC122" s="646"/>
      <c r="JSD122" s="646"/>
      <c r="JSE122" s="646"/>
      <c r="JSF122" s="646"/>
      <c r="JSG122" s="646"/>
      <c r="JSH122" s="646"/>
      <c r="JSI122" s="646"/>
      <c r="JSJ122" s="646"/>
      <c r="JSK122" s="646"/>
      <c r="JSL122" s="646"/>
      <c r="JSM122" s="646"/>
      <c r="JSN122" s="646"/>
      <c r="JSO122" s="646"/>
      <c r="JSP122" s="646"/>
      <c r="JSQ122" s="646"/>
      <c r="JSR122" s="646"/>
      <c r="JSS122" s="646"/>
      <c r="JST122" s="646"/>
      <c r="JSU122" s="646"/>
      <c r="JSV122" s="646"/>
      <c r="JSW122" s="646"/>
      <c r="JSX122" s="646"/>
      <c r="JSY122" s="646"/>
      <c r="JSZ122" s="646"/>
      <c r="JTA122" s="646"/>
      <c r="JTB122" s="646"/>
      <c r="JTC122" s="646"/>
      <c r="JTD122" s="646"/>
      <c r="JTE122" s="646"/>
      <c r="JTF122" s="646"/>
      <c r="JTG122" s="646"/>
      <c r="JTH122" s="646"/>
      <c r="JTI122" s="646"/>
      <c r="JTJ122" s="646"/>
      <c r="JTK122" s="646"/>
      <c r="JTL122" s="646"/>
      <c r="JTM122" s="646"/>
      <c r="JTN122" s="646"/>
      <c r="JTO122" s="646"/>
      <c r="JTP122" s="646"/>
      <c r="JTQ122" s="646"/>
      <c r="JTR122" s="646"/>
      <c r="JTS122" s="646"/>
      <c r="JTT122" s="646"/>
      <c r="JTU122" s="646"/>
      <c r="JTV122" s="646"/>
      <c r="JTW122" s="646"/>
      <c r="JTX122" s="646"/>
      <c r="JTY122" s="646"/>
      <c r="JTZ122" s="646"/>
      <c r="JUA122" s="646"/>
      <c r="JUB122" s="646"/>
      <c r="JUC122" s="646"/>
      <c r="JUD122" s="646"/>
      <c r="JUE122" s="646"/>
      <c r="JUF122" s="646"/>
      <c r="JUG122" s="646"/>
      <c r="JUH122" s="646"/>
      <c r="JUI122" s="646"/>
      <c r="JUJ122" s="646"/>
      <c r="JUK122" s="646"/>
      <c r="JUL122" s="646"/>
      <c r="JUM122" s="646"/>
      <c r="JUN122" s="646"/>
      <c r="JUO122" s="646"/>
      <c r="JUP122" s="646"/>
      <c r="JUQ122" s="646"/>
      <c r="JUR122" s="646"/>
      <c r="JUS122" s="646"/>
      <c r="JUT122" s="646"/>
      <c r="JUU122" s="646"/>
      <c r="JUV122" s="646"/>
      <c r="JUW122" s="646"/>
      <c r="JUX122" s="646"/>
      <c r="JUY122" s="646"/>
      <c r="JUZ122" s="646"/>
      <c r="JVA122" s="646"/>
      <c r="JVB122" s="646"/>
      <c r="JVC122" s="646"/>
      <c r="JVD122" s="646"/>
      <c r="JVE122" s="646"/>
      <c r="JVF122" s="646"/>
      <c r="JVG122" s="646"/>
      <c r="JVH122" s="646"/>
      <c r="JVI122" s="646"/>
      <c r="JVJ122" s="646"/>
      <c r="JVK122" s="646"/>
      <c r="JVL122" s="646"/>
      <c r="JVM122" s="646"/>
      <c r="JVN122" s="646"/>
      <c r="JVO122" s="646"/>
      <c r="JVP122" s="646"/>
      <c r="JVQ122" s="646"/>
      <c r="JVR122" s="646"/>
      <c r="JVS122" s="646"/>
      <c r="JVT122" s="646"/>
      <c r="JVU122" s="646"/>
      <c r="JVV122" s="646"/>
      <c r="JVW122" s="646"/>
      <c r="JVX122" s="646"/>
      <c r="JVY122" s="646"/>
      <c r="JVZ122" s="646"/>
      <c r="JWA122" s="646"/>
      <c r="JWB122" s="646"/>
      <c r="JWC122" s="646"/>
      <c r="JWD122" s="646"/>
      <c r="JWE122" s="646"/>
      <c r="JWF122" s="646"/>
      <c r="JWG122" s="646"/>
      <c r="JWH122" s="646"/>
      <c r="JWI122" s="646"/>
      <c r="JWJ122" s="646"/>
      <c r="JWK122" s="646"/>
      <c r="JWL122" s="646"/>
      <c r="JWM122" s="646"/>
      <c r="JWN122" s="646"/>
      <c r="JWO122" s="646"/>
      <c r="JWP122" s="646"/>
      <c r="JWQ122" s="646"/>
      <c r="JWR122" s="646"/>
      <c r="JWS122" s="646"/>
      <c r="JWT122" s="646"/>
      <c r="JWU122" s="646"/>
      <c r="JWV122" s="646"/>
      <c r="JWW122" s="646"/>
      <c r="JWX122" s="646"/>
      <c r="JWY122" s="646"/>
      <c r="JWZ122" s="646"/>
      <c r="JXA122" s="646"/>
      <c r="JXB122" s="646"/>
      <c r="JXC122" s="646"/>
      <c r="JXD122" s="646"/>
      <c r="JXE122" s="646"/>
      <c r="JXF122" s="646"/>
      <c r="JXG122" s="646"/>
      <c r="JXH122" s="646"/>
      <c r="JXI122" s="646"/>
      <c r="JXJ122" s="646"/>
      <c r="JXK122" s="646"/>
      <c r="JXL122" s="646"/>
      <c r="JXM122" s="646"/>
      <c r="JXN122" s="646"/>
      <c r="JXO122" s="646"/>
      <c r="JXP122" s="646"/>
      <c r="JXQ122" s="646"/>
      <c r="JXR122" s="646"/>
      <c r="JXS122" s="646"/>
      <c r="JXT122" s="646"/>
      <c r="JXU122" s="646"/>
      <c r="JXV122" s="646"/>
      <c r="JXW122" s="646"/>
      <c r="JXX122" s="646"/>
      <c r="JXY122" s="646"/>
      <c r="JXZ122" s="646"/>
      <c r="JYA122" s="646"/>
      <c r="JYB122" s="646"/>
      <c r="JYC122" s="646"/>
      <c r="JYD122" s="646"/>
      <c r="JYE122" s="646"/>
      <c r="JYF122" s="646"/>
      <c r="JYG122" s="646"/>
      <c r="JYH122" s="646"/>
      <c r="JYI122" s="646"/>
      <c r="JYJ122" s="646"/>
      <c r="JYK122" s="646"/>
      <c r="JYL122" s="646"/>
      <c r="JYM122" s="646"/>
      <c r="JYN122" s="646"/>
      <c r="JYO122" s="646"/>
      <c r="JYP122" s="646"/>
      <c r="JYQ122" s="646"/>
      <c r="JYR122" s="646"/>
      <c r="JYS122" s="646"/>
      <c r="JYT122" s="646"/>
      <c r="JYU122" s="646"/>
      <c r="JYV122" s="646"/>
      <c r="JYW122" s="646"/>
      <c r="JYX122" s="646"/>
      <c r="JYY122" s="646"/>
      <c r="JYZ122" s="646"/>
      <c r="JZA122" s="646"/>
      <c r="JZB122" s="646"/>
      <c r="JZC122" s="646"/>
      <c r="JZD122" s="646"/>
      <c r="JZE122" s="646"/>
      <c r="JZF122" s="646"/>
      <c r="JZG122" s="646"/>
      <c r="JZH122" s="646"/>
      <c r="JZI122" s="646"/>
      <c r="JZJ122" s="646"/>
      <c r="JZK122" s="646"/>
      <c r="JZL122" s="646"/>
      <c r="JZM122" s="646"/>
      <c r="JZN122" s="646"/>
      <c r="JZO122" s="646"/>
      <c r="JZP122" s="646"/>
      <c r="JZQ122" s="646"/>
      <c r="JZR122" s="646"/>
      <c r="JZS122" s="646"/>
      <c r="JZT122" s="646"/>
      <c r="JZU122" s="646"/>
      <c r="JZV122" s="646"/>
      <c r="JZW122" s="646"/>
      <c r="JZX122" s="646"/>
      <c r="JZY122" s="646"/>
      <c r="JZZ122" s="646"/>
      <c r="KAA122" s="646"/>
      <c r="KAB122" s="646"/>
      <c r="KAC122" s="646"/>
      <c r="KAD122" s="646"/>
      <c r="KAE122" s="646"/>
      <c r="KAF122" s="646"/>
      <c r="KAG122" s="646"/>
      <c r="KAH122" s="646"/>
      <c r="KAI122" s="646"/>
      <c r="KAJ122" s="646"/>
      <c r="KAK122" s="646"/>
      <c r="KAL122" s="646"/>
      <c r="KAM122" s="646"/>
      <c r="KAN122" s="646"/>
      <c r="KAO122" s="646"/>
      <c r="KAP122" s="646"/>
      <c r="KAQ122" s="646"/>
      <c r="KAR122" s="646"/>
      <c r="KAS122" s="646"/>
      <c r="KAT122" s="646"/>
      <c r="KAU122" s="646"/>
      <c r="KAV122" s="646"/>
      <c r="KAW122" s="646"/>
      <c r="KAX122" s="646"/>
      <c r="KAY122" s="646"/>
      <c r="KAZ122" s="646"/>
      <c r="KBA122" s="646"/>
      <c r="KBB122" s="646"/>
      <c r="KBC122" s="646"/>
      <c r="KBD122" s="646"/>
      <c r="KBE122" s="646"/>
      <c r="KBF122" s="646"/>
      <c r="KBG122" s="646"/>
      <c r="KBH122" s="646"/>
      <c r="KBI122" s="646"/>
      <c r="KBJ122" s="646"/>
      <c r="KBK122" s="646"/>
      <c r="KBL122" s="646"/>
      <c r="KBM122" s="646"/>
      <c r="KBN122" s="646"/>
      <c r="KBO122" s="646"/>
      <c r="KBP122" s="646"/>
      <c r="KBQ122" s="646"/>
      <c r="KBR122" s="646"/>
      <c r="KBS122" s="646"/>
      <c r="KBT122" s="646"/>
      <c r="KBU122" s="646"/>
      <c r="KBV122" s="646"/>
      <c r="KBW122" s="646"/>
      <c r="KBX122" s="646"/>
      <c r="KBY122" s="646"/>
      <c r="KBZ122" s="646"/>
      <c r="KCA122" s="646"/>
      <c r="KCB122" s="646"/>
      <c r="KCC122" s="646"/>
      <c r="KCD122" s="646"/>
      <c r="KCE122" s="646"/>
      <c r="KCF122" s="646"/>
      <c r="KCG122" s="646"/>
      <c r="KCH122" s="646"/>
      <c r="KCI122" s="646"/>
      <c r="KCJ122" s="646"/>
      <c r="KCK122" s="646"/>
      <c r="KCL122" s="646"/>
      <c r="KCM122" s="646"/>
      <c r="KCN122" s="646"/>
      <c r="KCO122" s="646"/>
      <c r="KCP122" s="646"/>
      <c r="KCQ122" s="646"/>
      <c r="KCR122" s="646"/>
      <c r="KCS122" s="646"/>
      <c r="KCT122" s="646"/>
      <c r="KCU122" s="646"/>
      <c r="KCV122" s="646"/>
      <c r="KCW122" s="646"/>
      <c r="KCX122" s="646"/>
      <c r="KCY122" s="646"/>
      <c r="KCZ122" s="646"/>
      <c r="KDA122" s="646"/>
      <c r="KDB122" s="646"/>
      <c r="KDC122" s="646"/>
      <c r="KDD122" s="646"/>
      <c r="KDE122" s="646"/>
      <c r="KDF122" s="646"/>
      <c r="KDG122" s="646"/>
      <c r="KDH122" s="646"/>
      <c r="KDI122" s="646"/>
      <c r="KDJ122" s="646"/>
      <c r="KDK122" s="646"/>
      <c r="KDL122" s="646"/>
      <c r="KDM122" s="646"/>
      <c r="KDN122" s="646"/>
      <c r="KDO122" s="646"/>
      <c r="KDP122" s="646"/>
      <c r="KDQ122" s="646"/>
      <c r="KDR122" s="646"/>
      <c r="KDS122" s="646"/>
      <c r="KDT122" s="646"/>
      <c r="KDU122" s="646"/>
      <c r="KDV122" s="646"/>
      <c r="KDW122" s="646"/>
      <c r="KDX122" s="646"/>
      <c r="KDY122" s="646"/>
      <c r="KDZ122" s="646"/>
      <c r="KEA122" s="646"/>
      <c r="KEB122" s="646"/>
      <c r="KEC122" s="646"/>
      <c r="KED122" s="646"/>
      <c r="KEE122" s="646"/>
      <c r="KEF122" s="646"/>
      <c r="KEG122" s="646"/>
      <c r="KEH122" s="646"/>
      <c r="KEI122" s="646"/>
      <c r="KEJ122" s="646"/>
      <c r="KEK122" s="646"/>
      <c r="KEL122" s="646"/>
      <c r="KEM122" s="646"/>
      <c r="KEN122" s="646"/>
      <c r="KEO122" s="646"/>
      <c r="KEP122" s="646"/>
      <c r="KEQ122" s="646"/>
      <c r="KER122" s="646"/>
      <c r="KES122" s="646"/>
      <c r="KET122" s="646"/>
      <c r="KEU122" s="646"/>
      <c r="KEV122" s="646"/>
      <c r="KEW122" s="646"/>
      <c r="KEX122" s="646"/>
      <c r="KEY122" s="646"/>
      <c r="KEZ122" s="646"/>
      <c r="KFA122" s="646"/>
      <c r="KFB122" s="646"/>
      <c r="KFC122" s="646"/>
      <c r="KFD122" s="646"/>
      <c r="KFE122" s="646"/>
      <c r="KFF122" s="646"/>
      <c r="KFG122" s="646"/>
      <c r="KFH122" s="646"/>
      <c r="KFI122" s="646"/>
      <c r="KFJ122" s="646"/>
      <c r="KFK122" s="646"/>
      <c r="KFL122" s="646"/>
      <c r="KFM122" s="646"/>
      <c r="KFN122" s="646"/>
      <c r="KFO122" s="646"/>
      <c r="KFP122" s="646"/>
      <c r="KFQ122" s="646"/>
      <c r="KFR122" s="646"/>
      <c r="KFS122" s="646"/>
      <c r="KFT122" s="646"/>
      <c r="KFU122" s="646"/>
      <c r="KFV122" s="646"/>
      <c r="KFW122" s="646"/>
      <c r="KFX122" s="646"/>
      <c r="KFY122" s="646"/>
      <c r="KFZ122" s="646"/>
      <c r="KGA122" s="646"/>
      <c r="KGB122" s="646"/>
      <c r="KGC122" s="646"/>
      <c r="KGD122" s="646"/>
      <c r="KGE122" s="646"/>
      <c r="KGF122" s="646"/>
      <c r="KGG122" s="646"/>
      <c r="KGH122" s="646"/>
      <c r="KGI122" s="646"/>
      <c r="KGJ122" s="646"/>
      <c r="KGK122" s="646"/>
      <c r="KGL122" s="646"/>
      <c r="KGM122" s="646"/>
      <c r="KGN122" s="646"/>
      <c r="KGO122" s="646"/>
      <c r="KGP122" s="646"/>
      <c r="KGQ122" s="646"/>
      <c r="KGR122" s="646"/>
      <c r="KGS122" s="646"/>
      <c r="KGT122" s="646"/>
      <c r="KGU122" s="646"/>
      <c r="KGV122" s="646"/>
      <c r="KGW122" s="646"/>
      <c r="KGX122" s="646"/>
      <c r="KGY122" s="646"/>
      <c r="KGZ122" s="646"/>
      <c r="KHA122" s="646"/>
      <c r="KHB122" s="646"/>
      <c r="KHC122" s="646"/>
      <c r="KHD122" s="646"/>
      <c r="KHE122" s="646"/>
      <c r="KHF122" s="646"/>
      <c r="KHG122" s="646"/>
      <c r="KHH122" s="646"/>
      <c r="KHI122" s="646"/>
      <c r="KHJ122" s="646"/>
      <c r="KHK122" s="646"/>
      <c r="KHL122" s="646"/>
      <c r="KHM122" s="646"/>
      <c r="KHN122" s="646"/>
      <c r="KHO122" s="646"/>
      <c r="KHP122" s="646"/>
      <c r="KHQ122" s="646"/>
      <c r="KHR122" s="646"/>
      <c r="KHS122" s="646"/>
      <c r="KHT122" s="646"/>
      <c r="KHU122" s="646"/>
      <c r="KHV122" s="646"/>
      <c r="KHW122" s="646"/>
      <c r="KHX122" s="646"/>
      <c r="KHY122" s="646"/>
      <c r="KHZ122" s="646"/>
      <c r="KIA122" s="646"/>
      <c r="KIB122" s="646"/>
      <c r="KIC122" s="646"/>
      <c r="KID122" s="646"/>
      <c r="KIE122" s="646"/>
      <c r="KIF122" s="646"/>
      <c r="KIG122" s="646"/>
      <c r="KIH122" s="646"/>
      <c r="KII122" s="646"/>
      <c r="KIJ122" s="646"/>
      <c r="KIK122" s="646"/>
      <c r="KIL122" s="646"/>
      <c r="KIM122" s="646"/>
      <c r="KIN122" s="646"/>
      <c r="KIO122" s="646"/>
      <c r="KIP122" s="646"/>
      <c r="KIQ122" s="646"/>
      <c r="KIR122" s="646"/>
      <c r="KIS122" s="646"/>
      <c r="KIT122" s="646"/>
      <c r="KIU122" s="646"/>
      <c r="KIV122" s="646"/>
      <c r="KIW122" s="646"/>
      <c r="KIX122" s="646"/>
      <c r="KIY122" s="646"/>
      <c r="KIZ122" s="646"/>
      <c r="KJA122" s="646"/>
      <c r="KJB122" s="646"/>
      <c r="KJC122" s="646"/>
      <c r="KJD122" s="646"/>
      <c r="KJE122" s="646"/>
      <c r="KJF122" s="646"/>
      <c r="KJG122" s="646"/>
      <c r="KJH122" s="646"/>
      <c r="KJI122" s="646"/>
      <c r="KJJ122" s="646"/>
      <c r="KJK122" s="646"/>
      <c r="KJL122" s="646"/>
      <c r="KJM122" s="646"/>
      <c r="KJN122" s="646"/>
      <c r="KJO122" s="646"/>
      <c r="KJP122" s="646"/>
      <c r="KJQ122" s="646"/>
      <c r="KJR122" s="646"/>
      <c r="KJS122" s="646"/>
      <c r="KJT122" s="646"/>
      <c r="KJU122" s="646"/>
      <c r="KJV122" s="646"/>
      <c r="KJW122" s="646"/>
      <c r="KJX122" s="646"/>
      <c r="KJY122" s="646"/>
      <c r="KJZ122" s="646"/>
      <c r="KKA122" s="646"/>
      <c r="KKB122" s="646"/>
      <c r="KKC122" s="646"/>
      <c r="KKD122" s="646"/>
      <c r="KKE122" s="646"/>
      <c r="KKF122" s="646"/>
      <c r="KKG122" s="646"/>
      <c r="KKH122" s="646"/>
      <c r="KKI122" s="646"/>
      <c r="KKJ122" s="646"/>
      <c r="KKK122" s="646"/>
      <c r="KKL122" s="646"/>
      <c r="KKM122" s="646"/>
      <c r="KKN122" s="646"/>
      <c r="KKO122" s="646"/>
      <c r="KKP122" s="646"/>
      <c r="KKQ122" s="646"/>
      <c r="KKR122" s="646"/>
      <c r="KKS122" s="646"/>
      <c r="KKT122" s="646"/>
      <c r="KKU122" s="646"/>
      <c r="KKV122" s="646"/>
      <c r="KKW122" s="646"/>
      <c r="KKX122" s="646"/>
      <c r="KKY122" s="646"/>
      <c r="KKZ122" s="646"/>
      <c r="KLA122" s="646"/>
      <c r="KLB122" s="646"/>
      <c r="KLC122" s="646"/>
      <c r="KLD122" s="646"/>
      <c r="KLE122" s="646"/>
      <c r="KLF122" s="646"/>
      <c r="KLG122" s="646"/>
      <c r="KLH122" s="646"/>
      <c r="KLI122" s="646"/>
      <c r="KLJ122" s="646"/>
      <c r="KLK122" s="646"/>
      <c r="KLL122" s="646"/>
      <c r="KLM122" s="646"/>
      <c r="KLN122" s="646"/>
      <c r="KLO122" s="646"/>
      <c r="KLP122" s="646"/>
      <c r="KLQ122" s="646"/>
      <c r="KLR122" s="646"/>
      <c r="KLS122" s="646"/>
      <c r="KLT122" s="646"/>
      <c r="KLU122" s="646"/>
      <c r="KLV122" s="646"/>
      <c r="KLW122" s="646"/>
      <c r="KLX122" s="646"/>
      <c r="KLY122" s="646"/>
      <c r="KLZ122" s="646"/>
      <c r="KMA122" s="646"/>
      <c r="KMB122" s="646"/>
      <c r="KMC122" s="646"/>
      <c r="KMD122" s="646"/>
      <c r="KME122" s="646"/>
      <c r="KMF122" s="646"/>
      <c r="KMG122" s="646"/>
      <c r="KMH122" s="646"/>
      <c r="KMI122" s="646"/>
      <c r="KMJ122" s="646"/>
      <c r="KMK122" s="646"/>
      <c r="KML122" s="646"/>
      <c r="KMM122" s="646"/>
      <c r="KMN122" s="646"/>
      <c r="KMO122" s="646"/>
      <c r="KMP122" s="646"/>
      <c r="KMQ122" s="646"/>
      <c r="KMR122" s="646"/>
      <c r="KMS122" s="646"/>
      <c r="KMT122" s="646"/>
      <c r="KMU122" s="646"/>
      <c r="KMV122" s="646"/>
      <c r="KMW122" s="646"/>
      <c r="KMX122" s="646"/>
      <c r="KMY122" s="646"/>
      <c r="KMZ122" s="646"/>
      <c r="KNA122" s="646"/>
      <c r="KNB122" s="646"/>
      <c r="KNC122" s="646"/>
      <c r="KND122" s="646"/>
      <c r="KNE122" s="646"/>
      <c r="KNF122" s="646"/>
      <c r="KNG122" s="646"/>
      <c r="KNH122" s="646"/>
      <c r="KNI122" s="646"/>
      <c r="KNJ122" s="646"/>
      <c r="KNK122" s="646"/>
      <c r="KNL122" s="646"/>
      <c r="KNM122" s="646"/>
      <c r="KNN122" s="646"/>
      <c r="KNO122" s="646"/>
      <c r="KNP122" s="646"/>
      <c r="KNQ122" s="646"/>
      <c r="KNR122" s="646"/>
      <c r="KNS122" s="646"/>
      <c r="KNT122" s="646"/>
      <c r="KNU122" s="646"/>
      <c r="KNV122" s="646"/>
      <c r="KNW122" s="646"/>
      <c r="KNX122" s="646"/>
      <c r="KNY122" s="646"/>
      <c r="KNZ122" s="646"/>
      <c r="KOA122" s="646"/>
      <c r="KOB122" s="646"/>
      <c r="KOC122" s="646"/>
      <c r="KOD122" s="646"/>
      <c r="KOE122" s="646"/>
      <c r="KOF122" s="646"/>
      <c r="KOG122" s="646"/>
      <c r="KOH122" s="646"/>
      <c r="KOI122" s="646"/>
      <c r="KOJ122" s="646"/>
      <c r="KOK122" s="646"/>
      <c r="KOL122" s="646"/>
      <c r="KOM122" s="646"/>
      <c r="KON122" s="646"/>
      <c r="KOO122" s="646"/>
      <c r="KOP122" s="646"/>
      <c r="KOQ122" s="646"/>
      <c r="KOR122" s="646"/>
      <c r="KOS122" s="646"/>
      <c r="KOT122" s="646"/>
      <c r="KOU122" s="646"/>
      <c r="KOV122" s="646"/>
      <c r="KOW122" s="646"/>
      <c r="KOX122" s="646"/>
      <c r="KOY122" s="646"/>
      <c r="KOZ122" s="646"/>
      <c r="KPA122" s="646"/>
      <c r="KPB122" s="646"/>
      <c r="KPC122" s="646"/>
      <c r="KPD122" s="646"/>
      <c r="KPE122" s="646"/>
      <c r="KPF122" s="646"/>
      <c r="KPG122" s="646"/>
      <c r="KPH122" s="646"/>
      <c r="KPI122" s="646"/>
      <c r="KPJ122" s="646"/>
      <c r="KPK122" s="646"/>
      <c r="KPL122" s="646"/>
      <c r="KPM122" s="646"/>
      <c r="KPN122" s="646"/>
      <c r="KPO122" s="646"/>
      <c r="KPP122" s="646"/>
      <c r="KPQ122" s="646"/>
      <c r="KPR122" s="646"/>
      <c r="KPS122" s="646"/>
      <c r="KPT122" s="646"/>
      <c r="KPU122" s="646"/>
      <c r="KPV122" s="646"/>
      <c r="KPW122" s="646"/>
      <c r="KPX122" s="646"/>
      <c r="KPY122" s="646"/>
      <c r="KPZ122" s="646"/>
      <c r="KQA122" s="646"/>
      <c r="KQB122" s="646"/>
      <c r="KQC122" s="646"/>
      <c r="KQD122" s="646"/>
      <c r="KQE122" s="646"/>
      <c r="KQF122" s="646"/>
      <c r="KQG122" s="646"/>
      <c r="KQH122" s="646"/>
      <c r="KQI122" s="646"/>
      <c r="KQJ122" s="646"/>
      <c r="KQK122" s="646"/>
      <c r="KQL122" s="646"/>
      <c r="KQM122" s="646"/>
      <c r="KQN122" s="646"/>
      <c r="KQO122" s="646"/>
      <c r="KQP122" s="646"/>
      <c r="KQQ122" s="646"/>
      <c r="KQR122" s="646"/>
      <c r="KQS122" s="646"/>
      <c r="KQT122" s="646"/>
      <c r="KQU122" s="646"/>
      <c r="KQV122" s="646"/>
      <c r="KQW122" s="646"/>
      <c r="KQX122" s="646"/>
      <c r="KQY122" s="646"/>
      <c r="KQZ122" s="646"/>
      <c r="KRA122" s="646"/>
      <c r="KRB122" s="646"/>
      <c r="KRC122" s="646"/>
      <c r="KRD122" s="646"/>
      <c r="KRE122" s="646"/>
      <c r="KRF122" s="646"/>
      <c r="KRG122" s="646"/>
      <c r="KRH122" s="646"/>
      <c r="KRI122" s="646"/>
      <c r="KRJ122" s="646"/>
      <c r="KRK122" s="646"/>
      <c r="KRL122" s="646"/>
      <c r="KRM122" s="646"/>
      <c r="KRN122" s="646"/>
      <c r="KRO122" s="646"/>
      <c r="KRP122" s="646"/>
      <c r="KRQ122" s="646"/>
      <c r="KRR122" s="646"/>
      <c r="KRS122" s="646"/>
      <c r="KRT122" s="646"/>
      <c r="KRU122" s="646"/>
      <c r="KRV122" s="646"/>
      <c r="KRW122" s="646"/>
      <c r="KRX122" s="646"/>
      <c r="KRY122" s="646"/>
      <c r="KRZ122" s="646"/>
      <c r="KSA122" s="646"/>
      <c r="KSB122" s="646"/>
      <c r="KSC122" s="646"/>
      <c r="KSD122" s="646"/>
      <c r="KSE122" s="646"/>
      <c r="KSF122" s="646"/>
      <c r="KSG122" s="646"/>
      <c r="KSH122" s="646"/>
      <c r="KSI122" s="646"/>
      <c r="KSJ122" s="646"/>
      <c r="KSK122" s="646"/>
      <c r="KSL122" s="646"/>
      <c r="KSM122" s="646"/>
      <c r="KSN122" s="646"/>
      <c r="KSO122" s="646"/>
      <c r="KSP122" s="646"/>
      <c r="KSQ122" s="646"/>
      <c r="KSR122" s="646"/>
      <c r="KSS122" s="646"/>
      <c r="KST122" s="646"/>
      <c r="KSU122" s="646"/>
      <c r="KSV122" s="646"/>
      <c r="KSW122" s="646"/>
      <c r="KSX122" s="646"/>
      <c r="KSY122" s="646"/>
      <c r="KSZ122" s="646"/>
      <c r="KTA122" s="646"/>
      <c r="KTB122" s="646"/>
      <c r="KTC122" s="646"/>
      <c r="KTD122" s="646"/>
      <c r="KTE122" s="646"/>
      <c r="KTF122" s="646"/>
      <c r="KTG122" s="646"/>
      <c r="KTH122" s="646"/>
      <c r="KTI122" s="646"/>
      <c r="KTJ122" s="646"/>
      <c r="KTK122" s="646"/>
      <c r="KTL122" s="646"/>
      <c r="KTM122" s="646"/>
      <c r="KTN122" s="646"/>
      <c r="KTO122" s="646"/>
      <c r="KTP122" s="646"/>
      <c r="KTQ122" s="646"/>
      <c r="KTR122" s="646"/>
      <c r="KTS122" s="646"/>
      <c r="KTT122" s="646"/>
      <c r="KTU122" s="646"/>
      <c r="KTV122" s="646"/>
      <c r="KTW122" s="646"/>
      <c r="KTX122" s="646"/>
      <c r="KTY122" s="646"/>
      <c r="KTZ122" s="646"/>
      <c r="KUA122" s="646"/>
      <c r="KUB122" s="646"/>
      <c r="KUC122" s="646"/>
      <c r="KUD122" s="646"/>
      <c r="KUE122" s="646"/>
      <c r="KUF122" s="646"/>
      <c r="KUG122" s="646"/>
      <c r="KUH122" s="646"/>
      <c r="KUI122" s="646"/>
      <c r="KUJ122" s="646"/>
      <c r="KUK122" s="646"/>
      <c r="KUL122" s="646"/>
      <c r="KUM122" s="646"/>
      <c r="KUN122" s="646"/>
      <c r="KUO122" s="646"/>
      <c r="KUP122" s="646"/>
      <c r="KUQ122" s="646"/>
      <c r="KUR122" s="646"/>
      <c r="KUS122" s="646"/>
      <c r="KUT122" s="646"/>
      <c r="KUU122" s="646"/>
      <c r="KUV122" s="646"/>
      <c r="KUW122" s="646"/>
      <c r="KUX122" s="646"/>
      <c r="KUY122" s="646"/>
      <c r="KUZ122" s="646"/>
      <c r="KVA122" s="646"/>
      <c r="KVB122" s="646"/>
      <c r="KVC122" s="646"/>
      <c r="KVD122" s="646"/>
      <c r="KVE122" s="646"/>
      <c r="KVF122" s="646"/>
      <c r="KVG122" s="646"/>
      <c r="KVH122" s="646"/>
      <c r="KVI122" s="646"/>
      <c r="KVJ122" s="646"/>
      <c r="KVK122" s="646"/>
      <c r="KVL122" s="646"/>
      <c r="KVM122" s="646"/>
      <c r="KVN122" s="646"/>
      <c r="KVO122" s="646"/>
      <c r="KVP122" s="646"/>
      <c r="KVQ122" s="646"/>
      <c r="KVR122" s="646"/>
      <c r="KVS122" s="646"/>
      <c r="KVT122" s="646"/>
      <c r="KVU122" s="646"/>
      <c r="KVV122" s="646"/>
      <c r="KVW122" s="646"/>
      <c r="KVX122" s="646"/>
      <c r="KVY122" s="646"/>
      <c r="KVZ122" s="646"/>
      <c r="KWA122" s="646"/>
      <c r="KWB122" s="646"/>
      <c r="KWC122" s="646"/>
      <c r="KWD122" s="646"/>
      <c r="KWE122" s="646"/>
      <c r="KWF122" s="646"/>
      <c r="KWG122" s="646"/>
      <c r="KWH122" s="646"/>
      <c r="KWI122" s="646"/>
      <c r="KWJ122" s="646"/>
      <c r="KWK122" s="646"/>
      <c r="KWL122" s="646"/>
      <c r="KWM122" s="646"/>
      <c r="KWN122" s="646"/>
      <c r="KWO122" s="646"/>
      <c r="KWP122" s="646"/>
      <c r="KWQ122" s="646"/>
      <c r="KWR122" s="646"/>
      <c r="KWS122" s="646"/>
      <c r="KWT122" s="646"/>
      <c r="KWU122" s="646"/>
      <c r="KWV122" s="646"/>
      <c r="KWW122" s="646"/>
      <c r="KWX122" s="646"/>
      <c r="KWY122" s="646"/>
      <c r="KWZ122" s="646"/>
      <c r="KXA122" s="646"/>
      <c r="KXB122" s="646"/>
      <c r="KXC122" s="646"/>
      <c r="KXD122" s="646"/>
      <c r="KXE122" s="646"/>
      <c r="KXF122" s="646"/>
      <c r="KXG122" s="646"/>
      <c r="KXH122" s="646"/>
      <c r="KXI122" s="646"/>
      <c r="KXJ122" s="646"/>
      <c r="KXK122" s="646"/>
      <c r="KXL122" s="646"/>
      <c r="KXM122" s="646"/>
      <c r="KXN122" s="646"/>
      <c r="KXO122" s="646"/>
      <c r="KXP122" s="646"/>
      <c r="KXQ122" s="646"/>
      <c r="KXR122" s="646"/>
      <c r="KXS122" s="646"/>
      <c r="KXT122" s="646"/>
      <c r="KXU122" s="646"/>
      <c r="KXV122" s="646"/>
      <c r="KXW122" s="646"/>
      <c r="KXX122" s="646"/>
      <c r="KXY122" s="646"/>
      <c r="KXZ122" s="646"/>
      <c r="KYA122" s="646"/>
      <c r="KYB122" s="646"/>
      <c r="KYC122" s="646"/>
      <c r="KYD122" s="646"/>
      <c r="KYE122" s="646"/>
      <c r="KYF122" s="646"/>
      <c r="KYG122" s="646"/>
      <c r="KYH122" s="646"/>
      <c r="KYI122" s="646"/>
      <c r="KYJ122" s="646"/>
      <c r="KYK122" s="646"/>
      <c r="KYL122" s="646"/>
      <c r="KYM122" s="646"/>
      <c r="KYN122" s="646"/>
      <c r="KYO122" s="646"/>
      <c r="KYP122" s="646"/>
      <c r="KYQ122" s="646"/>
      <c r="KYR122" s="646"/>
      <c r="KYS122" s="646"/>
      <c r="KYT122" s="646"/>
      <c r="KYU122" s="646"/>
      <c r="KYV122" s="646"/>
      <c r="KYW122" s="646"/>
      <c r="KYX122" s="646"/>
      <c r="KYY122" s="646"/>
      <c r="KYZ122" s="646"/>
      <c r="KZA122" s="646"/>
      <c r="KZB122" s="646"/>
      <c r="KZC122" s="646"/>
      <c r="KZD122" s="646"/>
      <c r="KZE122" s="646"/>
      <c r="KZF122" s="646"/>
      <c r="KZG122" s="646"/>
      <c r="KZH122" s="646"/>
      <c r="KZI122" s="646"/>
      <c r="KZJ122" s="646"/>
      <c r="KZK122" s="646"/>
      <c r="KZL122" s="646"/>
      <c r="KZM122" s="646"/>
      <c r="KZN122" s="646"/>
      <c r="KZO122" s="646"/>
      <c r="KZP122" s="646"/>
      <c r="KZQ122" s="646"/>
      <c r="KZR122" s="646"/>
      <c r="KZS122" s="646"/>
      <c r="KZT122" s="646"/>
      <c r="KZU122" s="646"/>
      <c r="KZV122" s="646"/>
      <c r="KZW122" s="646"/>
      <c r="KZX122" s="646"/>
      <c r="KZY122" s="646"/>
      <c r="KZZ122" s="646"/>
      <c r="LAA122" s="646"/>
      <c r="LAB122" s="646"/>
      <c r="LAC122" s="646"/>
      <c r="LAD122" s="646"/>
      <c r="LAE122" s="646"/>
      <c r="LAF122" s="646"/>
      <c r="LAG122" s="646"/>
      <c r="LAH122" s="646"/>
      <c r="LAI122" s="646"/>
      <c r="LAJ122" s="646"/>
      <c r="LAK122" s="646"/>
      <c r="LAL122" s="646"/>
      <c r="LAM122" s="646"/>
      <c r="LAN122" s="646"/>
      <c r="LAO122" s="646"/>
      <c r="LAP122" s="646"/>
      <c r="LAQ122" s="646"/>
      <c r="LAR122" s="646"/>
      <c r="LAS122" s="646"/>
      <c r="LAT122" s="646"/>
      <c r="LAU122" s="646"/>
      <c r="LAV122" s="646"/>
      <c r="LAW122" s="646"/>
      <c r="LAX122" s="646"/>
      <c r="LAY122" s="646"/>
      <c r="LAZ122" s="646"/>
      <c r="LBA122" s="646"/>
      <c r="LBB122" s="646"/>
      <c r="LBC122" s="646"/>
      <c r="LBD122" s="646"/>
      <c r="LBE122" s="646"/>
      <c r="LBF122" s="646"/>
      <c r="LBG122" s="646"/>
      <c r="LBH122" s="646"/>
      <c r="LBI122" s="646"/>
      <c r="LBJ122" s="646"/>
      <c r="LBK122" s="646"/>
      <c r="LBL122" s="646"/>
      <c r="LBM122" s="646"/>
      <c r="LBN122" s="646"/>
      <c r="LBO122" s="646"/>
      <c r="LBP122" s="646"/>
      <c r="LBQ122" s="646"/>
      <c r="LBR122" s="646"/>
      <c r="LBS122" s="646"/>
      <c r="LBT122" s="646"/>
      <c r="LBU122" s="646"/>
      <c r="LBV122" s="646"/>
      <c r="LBW122" s="646"/>
      <c r="LBX122" s="646"/>
      <c r="LBY122" s="646"/>
      <c r="LBZ122" s="646"/>
      <c r="LCA122" s="646"/>
      <c r="LCB122" s="646"/>
      <c r="LCC122" s="646"/>
      <c r="LCD122" s="646"/>
      <c r="LCE122" s="646"/>
      <c r="LCF122" s="646"/>
      <c r="LCG122" s="646"/>
      <c r="LCH122" s="646"/>
      <c r="LCI122" s="646"/>
      <c r="LCJ122" s="646"/>
      <c r="LCK122" s="646"/>
      <c r="LCL122" s="646"/>
      <c r="LCM122" s="646"/>
      <c r="LCN122" s="646"/>
      <c r="LCO122" s="646"/>
      <c r="LCP122" s="646"/>
      <c r="LCQ122" s="646"/>
      <c r="LCR122" s="646"/>
      <c r="LCS122" s="646"/>
      <c r="LCT122" s="646"/>
      <c r="LCU122" s="646"/>
      <c r="LCV122" s="646"/>
      <c r="LCW122" s="646"/>
      <c r="LCX122" s="646"/>
      <c r="LCY122" s="646"/>
      <c r="LCZ122" s="646"/>
      <c r="LDA122" s="646"/>
      <c r="LDB122" s="646"/>
      <c r="LDC122" s="646"/>
      <c r="LDD122" s="646"/>
      <c r="LDE122" s="646"/>
      <c r="LDF122" s="646"/>
      <c r="LDG122" s="646"/>
      <c r="LDH122" s="646"/>
      <c r="LDI122" s="646"/>
      <c r="LDJ122" s="646"/>
      <c r="LDK122" s="646"/>
      <c r="LDL122" s="646"/>
      <c r="LDM122" s="646"/>
      <c r="LDN122" s="646"/>
      <c r="LDO122" s="646"/>
      <c r="LDP122" s="646"/>
      <c r="LDQ122" s="646"/>
      <c r="LDR122" s="646"/>
      <c r="LDS122" s="646"/>
      <c r="LDT122" s="646"/>
      <c r="LDU122" s="646"/>
      <c r="LDV122" s="646"/>
      <c r="LDW122" s="646"/>
      <c r="LDX122" s="646"/>
      <c r="LDY122" s="646"/>
      <c r="LDZ122" s="646"/>
      <c r="LEA122" s="646"/>
      <c r="LEB122" s="646"/>
      <c r="LEC122" s="646"/>
      <c r="LED122" s="646"/>
      <c r="LEE122" s="646"/>
      <c r="LEF122" s="646"/>
      <c r="LEG122" s="646"/>
      <c r="LEH122" s="646"/>
      <c r="LEI122" s="646"/>
      <c r="LEJ122" s="646"/>
      <c r="LEK122" s="646"/>
      <c r="LEL122" s="646"/>
      <c r="LEM122" s="646"/>
      <c r="LEN122" s="646"/>
      <c r="LEO122" s="646"/>
      <c r="LEP122" s="646"/>
      <c r="LEQ122" s="646"/>
      <c r="LER122" s="646"/>
      <c r="LES122" s="646"/>
      <c r="LET122" s="646"/>
      <c r="LEU122" s="646"/>
      <c r="LEV122" s="646"/>
      <c r="LEW122" s="646"/>
      <c r="LEX122" s="646"/>
      <c r="LEY122" s="646"/>
      <c r="LEZ122" s="646"/>
      <c r="LFA122" s="646"/>
      <c r="LFB122" s="646"/>
      <c r="LFC122" s="646"/>
      <c r="LFD122" s="646"/>
      <c r="LFE122" s="646"/>
      <c r="LFF122" s="646"/>
      <c r="LFG122" s="646"/>
      <c r="LFH122" s="646"/>
      <c r="LFI122" s="646"/>
      <c r="LFJ122" s="646"/>
      <c r="LFK122" s="646"/>
      <c r="LFL122" s="646"/>
      <c r="LFM122" s="646"/>
      <c r="LFN122" s="646"/>
      <c r="LFO122" s="646"/>
      <c r="LFP122" s="646"/>
      <c r="LFQ122" s="646"/>
      <c r="LFR122" s="646"/>
      <c r="LFS122" s="646"/>
      <c r="LFT122" s="646"/>
      <c r="LFU122" s="646"/>
      <c r="LFV122" s="646"/>
      <c r="LFW122" s="646"/>
      <c r="LFX122" s="646"/>
      <c r="LFY122" s="646"/>
      <c r="LFZ122" s="646"/>
      <c r="LGA122" s="646"/>
      <c r="LGB122" s="646"/>
      <c r="LGC122" s="646"/>
      <c r="LGD122" s="646"/>
      <c r="LGE122" s="646"/>
      <c r="LGF122" s="646"/>
      <c r="LGG122" s="646"/>
      <c r="LGH122" s="646"/>
      <c r="LGI122" s="646"/>
      <c r="LGJ122" s="646"/>
      <c r="LGK122" s="646"/>
      <c r="LGL122" s="646"/>
      <c r="LGM122" s="646"/>
      <c r="LGN122" s="646"/>
      <c r="LGO122" s="646"/>
      <c r="LGP122" s="646"/>
      <c r="LGQ122" s="646"/>
      <c r="LGR122" s="646"/>
      <c r="LGS122" s="646"/>
      <c r="LGT122" s="646"/>
      <c r="LGU122" s="646"/>
      <c r="LGV122" s="646"/>
      <c r="LGW122" s="646"/>
      <c r="LGX122" s="646"/>
      <c r="LGY122" s="646"/>
      <c r="LGZ122" s="646"/>
      <c r="LHA122" s="646"/>
      <c r="LHB122" s="646"/>
      <c r="LHC122" s="646"/>
      <c r="LHD122" s="646"/>
      <c r="LHE122" s="646"/>
      <c r="LHF122" s="646"/>
      <c r="LHG122" s="646"/>
      <c r="LHH122" s="646"/>
      <c r="LHI122" s="646"/>
      <c r="LHJ122" s="646"/>
      <c r="LHK122" s="646"/>
      <c r="LHL122" s="646"/>
      <c r="LHM122" s="646"/>
      <c r="LHN122" s="646"/>
      <c r="LHO122" s="646"/>
      <c r="LHP122" s="646"/>
      <c r="LHQ122" s="646"/>
      <c r="LHR122" s="646"/>
      <c r="LHS122" s="646"/>
      <c r="LHT122" s="646"/>
      <c r="LHU122" s="646"/>
      <c r="LHV122" s="646"/>
      <c r="LHW122" s="646"/>
      <c r="LHX122" s="646"/>
      <c r="LHY122" s="646"/>
      <c r="LHZ122" s="646"/>
      <c r="LIA122" s="646"/>
      <c r="LIB122" s="646"/>
      <c r="LIC122" s="646"/>
      <c r="LID122" s="646"/>
      <c r="LIE122" s="646"/>
      <c r="LIF122" s="646"/>
      <c r="LIG122" s="646"/>
      <c r="LIH122" s="646"/>
      <c r="LII122" s="646"/>
      <c r="LIJ122" s="646"/>
      <c r="LIK122" s="646"/>
      <c r="LIL122" s="646"/>
      <c r="LIM122" s="646"/>
      <c r="LIN122" s="646"/>
      <c r="LIO122" s="646"/>
      <c r="LIP122" s="646"/>
      <c r="LIQ122" s="646"/>
      <c r="LIR122" s="646"/>
      <c r="LIS122" s="646"/>
      <c r="LIT122" s="646"/>
      <c r="LIU122" s="646"/>
      <c r="LIV122" s="646"/>
      <c r="LIW122" s="646"/>
      <c r="LIX122" s="646"/>
      <c r="LIY122" s="646"/>
      <c r="LIZ122" s="646"/>
      <c r="LJA122" s="646"/>
      <c r="LJB122" s="646"/>
      <c r="LJC122" s="646"/>
      <c r="LJD122" s="646"/>
      <c r="LJE122" s="646"/>
      <c r="LJF122" s="646"/>
      <c r="LJG122" s="646"/>
      <c r="LJH122" s="646"/>
      <c r="LJI122" s="646"/>
      <c r="LJJ122" s="646"/>
      <c r="LJK122" s="646"/>
      <c r="LJL122" s="646"/>
      <c r="LJM122" s="646"/>
      <c r="LJN122" s="646"/>
      <c r="LJO122" s="646"/>
      <c r="LJP122" s="646"/>
      <c r="LJQ122" s="646"/>
      <c r="LJR122" s="646"/>
      <c r="LJS122" s="646"/>
      <c r="LJT122" s="646"/>
      <c r="LJU122" s="646"/>
      <c r="LJV122" s="646"/>
      <c r="LJW122" s="646"/>
      <c r="LJX122" s="646"/>
      <c r="LJY122" s="646"/>
      <c r="LJZ122" s="646"/>
      <c r="LKA122" s="646"/>
      <c r="LKB122" s="646"/>
      <c r="LKC122" s="646"/>
      <c r="LKD122" s="646"/>
      <c r="LKE122" s="646"/>
      <c r="LKF122" s="646"/>
      <c r="LKG122" s="646"/>
      <c r="LKH122" s="646"/>
      <c r="LKI122" s="646"/>
      <c r="LKJ122" s="646"/>
      <c r="LKK122" s="646"/>
      <c r="LKL122" s="646"/>
      <c r="LKM122" s="646"/>
      <c r="LKN122" s="646"/>
      <c r="LKO122" s="646"/>
      <c r="LKP122" s="646"/>
      <c r="LKQ122" s="646"/>
      <c r="LKR122" s="646"/>
      <c r="LKS122" s="646"/>
      <c r="LKT122" s="646"/>
      <c r="LKU122" s="646"/>
      <c r="LKV122" s="646"/>
      <c r="LKW122" s="646"/>
      <c r="LKX122" s="646"/>
      <c r="LKY122" s="646"/>
      <c r="LKZ122" s="646"/>
      <c r="LLA122" s="646"/>
      <c r="LLB122" s="646"/>
      <c r="LLC122" s="646"/>
      <c r="LLD122" s="646"/>
      <c r="LLE122" s="646"/>
      <c r="LLF122" s="646"/>
      <c r="LLG122" s="646"/>
      <c r="LLH122" s="646"/>
      <c r="LLI122" s="646"/>
      <c r="LLJ122" s="646"/>
      <c r="LLK122" s="646"/>
      <c r="LLL122" s="646"/>
      <c r="LLM122" s="646"/>
      <c r="LLN122" s="646"/>
      <c r="LLO122" s="646"/>
      <c r="LLP122" s="646"/>
      <c r="LLQ122" s="646"/>
      <c r="LLR122" s="646"/>
      <c r="LLS122" s="646"/>
      <c r="LLT122" s="646"/>
      <c r="LLU122" s="646"/>
      <c r="LLV122" s="646"/>
      <c r="LLW122" s="646"/>
      <c r="LLX122" s="646"/>
      <c r="LLY122" s="646"/>
      <c r="LLZ122" s="646"/>
      <c r="LMA122" s="646"/>
      <c r="LMB122" s="646"/>
      <c r="LMC122" s="646"/>
      <c r="LMD122" s="646"/>
      <c r="LME122" s="646"/>
      <c r="LMF122" s="646"/>
      <c r="LMG122" s="646"/>
      <c r="LMH122" s="646"/>
      <c r="LMI122" s="646"/>
      <c r="LMJ122" s="646"/>
      <c r="LMK122" s="646"/>
      <c r="LML122" s="646"/>
      <c r="LMM122" s="646"/>
      <c r="LMN122" s="646"/>
      <c r="LMO122" s="646"/>
      <c r="LMP122" s="646"/>
      <c r="LMQ122" s="646"/>
      <c r="LMR122" s="646"/>
      <c r="LMS122" s="646"/>
      <c r="LMT122" s="646"/>
      <c r="LMU122" s="646"/>
      <c r="LMV122" s="646"/>
      <c r="LMW122" s="646"/>
      <c r="LMX122" s="646"/>
      <c r="LMY122" s="646"/>
      <c r="LMZ122" s="646"/>
      <c r="LNA122" s="646"/>
      <c r="LNB122" s="646"/>
      <c r="LNC122" s="646"/>
      <c r="LND122" s="646"/>
      <c r="LNE122" s="646"/>
      <c r="LNF122" s="646"/>
      <c r="LNG122" s="646"/>
      <c r="LNH122" s="646"/>
      <c r="LNI122" s="646"/>
      <c r="LNJ122" s="646"/>
      <c r="LNK122" s="646"/>
      <c r="LNL122" s="646"/>
      <c r="LNM122" s="646"/>
      <c r="LNN122" s="646"/>
      <c r="LNO122" s="646"/>
      <c r="LNP122" s="646"/>
      <c r="LNQ122" s="646"/>
      <c r="LNR122" s="646"/>
      <c r="LNS122" s="646"/>
      <c r="LNT122" s="646"/>
      <c r="LNU122" s="646"/>
      <c r="LNV122" s="646"/>
      <c r="LNW122" s="646"/>
      <c r="LNX122" s="646"/>
      <c r="LNY122" s="646"/>
      <c r="LNZ122" s="646"/>
      <c r="LOA122" s="646"/>
      <c r="LOB122" s="646"/>
      <c r="LOC122" s="646"/>
      <c r="LOD122" s="646"/>
      <c r="LOE122" s="646"/>
      <c r="LOF122" s="646"/>
      <c r="LOG122" s="646"/>
      <c r="LOH122" s="646"/>
      <c r="LOI122" s="646"/>
      <c r="LOJ122" s="646"/>
      <c r="LOK122" s="646"/>
      <c r="LOL122" s="646"/>
      <c r="LOM122" s="646"/>
      <c r="LON122" s="646"/>
      <c r="LOO122" s="646"/>
      <c r="LOP122" s="646"/>
      <c r="LOQ122" s="646"/>
      <c r="LOR122" s="646"/>
      <c r="LOS122" s="646"/>
      <c r="LOT122" s="646"/>
      <c r="LOU122" s="646"/>
      <c r="LOV122" s="646"/>
      <c r="LOW122" s="646"/>
      <c r="LOX122" s="646"/>
      <c r="LOY122" s="646"/>
      <c r="LOZ122" s="646"/>
      <c r="LPA122" s="646"/>
      <c r="LPB122" s="646"/>
      <c r="LPC122" s="646"/>
      <c r="LPD122" s="646"/>
      <c r="LPE122" s="646"/>
      <c r="LPF122" s="646"/>
      <c r="LPG122" s="646"/>
      <c r="LPH122" s="646"/>
      <c r="LPI122" s="646"/>
      <c r="LPJ122" s="646"/>
      <c r="LPK122" s="646"/>
      <c r="LPL122" s="646"/>
      <c r="LPM122" s="646"/>
      <c r="LPN122" s="646"/>
      <c r="LPO122" s="646"/>
      <c r="LPP122" s="646"/>
      <c r="LPQ122" s="646"/>
      <c r="LPR122" s="646"/>
      <c r="LPS122" s="646"/>
      <c r="LPT122" s="646"/>
      <c r="LPU122" s="646"/>
      <c r="LPV122" s="646"/>
      <c r="LPW122" s="646"/>
      <c r="LPX122" s="646"/>
      <c r="LPY122" s="646"/>
      <c r="LPZ122" s="646"/>
      <c r="LQA122" s="646"/>
      <c r="LQB122" s="646"/>
      <c r="LQC122" s="646"/>
      <c r="LQD122" s="646"/>
      <c r="LQE122" s="646"/>
      <c r="LQF122" s="646"/>
      <c r="LQG122" s="646"/>
      <c r="LQH122" s="646"/>
      <c r="LQI122" s="646"/>
      <c r="LQJ122" s="646"/>
      <c r="LQK122" s="646"/>
      <c r="LQL122" s="646"/>
      <c r="LQM122" s="646"/>
      <c r="LQN122" s="646"/>
      <c r="LQO122" s="646"/>
      <c r="LQP122" s="646"/>
      <c r="LQQ122" s="646"/>
      <c r="LQR122" s="646"/>
      <c r="LQS122" s="646"/>
      <c r="LQT122" s="646"/>
      <c r="LQU122" s="646"/>
      <c r="LQV122" s="646"/>
      <c r="LQW122" s="646"/>
      <c r="LQX122" s="646"/>
      <c r="LQY122" s="646"/>
      <c r="LQZ122" s="646"/>
      <c r="LRA122" s="646"/>
      <c r="LRB122" s="646"/>
      <c r="LRC122" s="646"/>
      <c r="LRD122" s="646"/>
      <c r="LRE122" s="646"/>
      <c r="LRF122" s="646"/>
      <c r="LRG122" s="646"/>
      <c r="LRH122" s="646"/>
      <c r="LRI122" s="646"/>
      <c r="LRJ122" s="646"/>
      <c r="LRK122" s="646"/>
      <c r="LRL122" s="646"/>
      <c r="LRM122" s="646"/>
      <c r="LRN122" s="646"/>
      <c r="LRO122" s="646"/>
      <c r="LRP122" s="646"/>
      <c r="LRQ122" s="646"/>
      <c r="LRR122" s="646"/>
      <c r="LRS122" s="646"/>
      <c r="LRT122" s="646"/>
      <c r="LRU122" s="646"/>
      <c r="LRV122" s="646"/>
      <c r="LRW122" s="646"/>
      <c r="LRX122" s="646"/>
      <c r="LRY122" s="646"/>
      <c r="LRZ122" s="646"/>
      <c r="LSA122" s="646"/>
      <c r="LSB122" s="646"/>
      <c r="LSC122" s="646"/>
      <c r="LSD122" s="646"/>
      <c r="LSE122" s="646"/>
      <c r="LSF122" s="646"/>
      <c r="LSG122" s="646"/>
      <c r="LSH122" s="646"/>
      <c r="LSI122" s="646"/>
      <c r="LSJ122" s="646"/>
      <c r="LSK122" s="646"/>
      <c r="LSL122" s="646"/>
      <c r="LSM122" s="646"/>
      <c r="LSN122" s="646"/>
      <c r="LSO122" s="646"/>
      <c r="LSP122" s="646"/>
      <c r="LSQ122" s="646"/>
      <c r="LSR122" s="646"/>
      <c r="LSS122" s="646"/>
      <c r="LST122" s="646"/>
      <c r="LSU122" s="646"/>
      <c r="LSV122" s="646"/>
      <c r="LSW122" s="646"/>
      <c r="LSX122" s="646"/>
      <c r="LSY122" s="646"/>
      <c r="LSZ122" s="646"/>
      <c r="LTA122" s="646"/>
      <c r="LTB122" s="646"/>
      <c r="LTC122" s="646"/>
      <c r="LTD122" s="646"/>
      <c r="LTE122" s="646"/>
      <c r="LTF122" s="646"/>
      <c r="LTG122" s="646"/>
      <c r="LTH122" s="646"/>
      <c r="LTI122" s="646"/>
      <c r="LTJ122" s="646"/>
      <c r="LTK122" s="646"/>
      <c r="LTL122" s="646"/>
      <c r="LTM122" s="646"/>
      <c r="LTN122" s="646"/>
      <c r="LTO122" s="646"/>
      <c r="LTP122" s="646"/>
      <c r="LTQ122" s="646"/>
      <c r="LTR122" s="646"/>
      <c r="LTS122" s="646"/>
      <c r="LTT122" s="646"/>
      <c r="LTU122" s="646"/>
      <c r="LTV122" s="646"/>
      <c r="LTW122" s="646"/>
      <c r="LTX122" s="646"/>
      <c r="LTY122" s="646"/>
      <c r="LTZ122" s="646"/>
      <c r="LUA122" s="646"/>
      <c r="LUB122" s="646"/>
      <c r="LUC122" s="646"/>
      <c r="LUD122" s="646"/>
      <c r="LUE122" s="646"/>
      <c r="LUF122" s="646"/>
      <c r="LUG122" s="646"/>
      <c r="LUH122" s="646"/>
      <c r="LUI122" s="646"/>
      <c r="LUJ122" s="646"/>
      <c r="LUK122" s="646"/>
      <c r="LUL122" s="646"/>
      <c r="LUM122" s="646"/>
      <c r="LUN122" s="646"/>
      <c r="LUO122" s="646"/>
      <c r="LUP122" s="646"/>
      <c r="LUQ122" s="646"/>
      <c r="LUR122" s="646"/>
      <c r="LUS122" s="646"/>
      <c r="LUT122" s="646"/>
      <c r="LUU122" s="646"/>
      <c r="LUV122" s="646"/>
      <c r="LUW122" s="646"/>
      <c r="LUX122" s="646"/>
      <c r="LUY122" s="646"/>
      <c r="LUZ122" s="646"/>
      <c r="LVA122" s="646"/>
      <c r="LVB122" s="646"/>
      <c r="LVC122" s="646"/>
      <c r="LVD122" s="646"/>
      <c r="LVE122" s="646"/>
      <c r="LVF122" s="646"/>
      <c r="LVG122" s="646"/>
      <c r="LVH122" s="646"/>
      <c r="LVI122" s="646"/>
      <c r="LVJ122" s="646"/>
      <c r="LVK122" s="646"/>
      <c r="LVL122" s="646"/>
      <c r="LVM122" s="646"/>
      <c r="LVN122" s="646"/>
      <c r="LVO122" s="646"/>
      <c r="LVP122" s="646"/>
      <c r="LVQ122" s="646"/>
      <c r="LVR122" s="646"/>
      <c r="LVS122" s="646"/>
      <c r="LVT122" s="646"/>
      <c r="LVU122" s="646"/>
      <c r="LVV122" s="646"/>
      <c r="LVW122" s="646"/>
      <c r="LVX122" s="646"/>
      <c r="LVY122" s="646"/>
      <c r="LVZ122" s="646"/>
      <c r="LWA122" s="646"/>
      <c r="LWB122" s="646"/>
      <c r="LWC122" s="646"/>
      <c r="LWD122" s="646"/>
      <c r="LWE122" s="646"/>
      <c r="LWF122" s="646"/>
      <c r="LWG122" s="646"/>
      <c r="LWH122" s="646"/>
      <c r="LWI122" s="646"/>
      <c r="LWJ122" s="646"/>
      <c r="LWK122" s="646"/>
      <c r="LWL122" s="646"/>
      <c r="LWM122" s="646"/>
      <c r="LWN122" s="646"/>
      <c r="LWO122" s="646"/>
      <c r="LWP122" s="646"/>
      <c r="LWQ122" s="646"/>
      <c r="LWR122" s="646"/>
      <c r="LWS122" s="646"/>
      <c r="LWT122" s="646"/>
      <c r="LWU122" s="646"/>
      <c r="LWV122" s="646"/>
      <c r="LWW122" s="646"/>
      <c r="LWX122" s="646"/>
      <c r="LWY122" s="646"/>
      <c r="LWZ122" s="646"/>
      <c r="LXA122" s="646"/>
      <c r="LXB122" s="646"/>
      <c r="LXC122" s="646"/>
      <c r="LXD122" s="646"/>
      <c r="LXE122" s="646"/>
      <c r="LXF122" s="646"/>
      <c r="LXG122" s="646"/>
      <c r="LXH122" s="646"/>
      <c r="LXI122" s="646"/>
      <c r="LXJ122" s="646"/>
      <c r="LXK122" s="646"/>
      <c r="LXL122" s="646"/>
      <c r="LXM122" s="646"/>
      <c r="LXN122" s="646"/>
      <c r="LXO122" s="646"/>
      <c r="LXP122" s="646"/>
      <c r="LXQ122" s="646"/>
      <c r="LXR122" s="646"/>
      <c r="LXS122" s="646"/>
      <c r="LXT122" s="646"/>
      <c r="LXU122" s="646"/>
      <c r="LXV122" s="646"/>
      <c r="LXW122" s="646"/>
      <c r="LXX122" s="646"/>
      <c r="LXY122" s="646"/>
      <c r="LXZ122" s="646"/>
      <c r="LYA122" s="646"/>
      <c r="LYB122" s="646"/>
      <c r="LYC122" s="646"/>
      <c r="LYD122" s="646"/>
      <c r="LYE122" s="646"/>
      <c r="LYF122" s="646"/>
      <c r="LYG122" s="646"/>
      <c r="LYH122" s="646"/>
      <c r="LYI122" s="646"/>
      <c r="LYJ122" s="646"/>
      <c r="LYK122" s="646"/>
      <c r="LYL122" s="646"/>
      <c r="LYM122" s="646"/>
      <c r="LYN122" s="646"/>
      <c r="LYO122" s="646"/>
      <c r="LYP122" s="646"/>
      <c r="LYQ122" s="646"/>
      <c r="LYR122" s="646"/>
      <c r="LYS122" s="646"/>
      <c r="LYT122" s="646"/>
      <c r="LYU122" s="646"/>
      <c r="LYV122" s="646"/>
      <c r="LYW122" s="646"/>
      <c r="LYX122" s="646"/>
      <c r="LYY122" s="646"/>
      <c r="LYZ122" s="646"/>
      <c r="LZA122" s="646"/>
      <c r="LZB122" s="646"/>
      <c r="LZC122" s="646"/>
      <c r="LZD122" s="646"/>
      <c r="LZE122" s="646"/>
      <c r="LZF122" s="646"/>
      <c r="LZG122" s="646"/>
      <c r="LZH122" s="646"/>
      <c r="LZI122" s="646"/>
      <c r="LZJ122" s="646"/>
      <c r="LZK122" s="646"/>
      <c r="LZL122" s="646"/>
      <c r="LZM122" s="646"/>
      <c r="LZN122" s="646"/>
      <c r="LZO122" s="646"/>
      <c r="LZP122" s="646"/>
      <c r="LZQ122" s="646"/>
      <c r="LZR122" s="646"/>
      <c r="LZS122" s="646"/>
      <c r="LZT122" s="646"/>
      <c r="LZU122" s="646"/>
      <c r="LZV122" s="646"/>
      <c r="LZW122" s="646"/>
      <c r="LZX122" s="646"/>
      <c r="LZY122" s="646"/>
      <c r="LZZ122" s="646"/>
      <c r="MAA122" s="646"/>
      <c r="MAB122" s="646"/>
      <c r="MAC122" s="646"/>
      <c r="MAD122" s="646"/>
      <c r="MAE122" s="646"/>
      <c r="MAF122" s="646"/>
      <c r="MAG122" s="646"/>
      <c r="MAH122" s="646"/>
      <c r="MAI122" s="646"/>
      <c r="MAJ122" s="646"/>
      <c r="MAK122" s="646"/>
      <c r="MAL122" s="646"/>
      <c r="MAM122" s="646"/>
      <c r="MAN122" s="646"/>
      <c r="MAO122" s="646"/>
      <c r="MAP122" s="646"/>
      <c r="MAQ122" s="646"/>
      <c r="MAR122" s="646"/>
      <c r="MAS122" s="646"/>
      <c r="MAT122" s="646"/>
      <c r="MAU122" s="646"/>
      <c r="MAV122" s="646"/>
      <c r="MAW122" s="646"/>
      <c r="MAX122" s="646"/>
      <c r="MAY122" s="646"/>
      <c r="MAZ122" s="646"/>
      <c r="MBA122" s="646"/>
      <c r="MBB122" s="646"/>
      <c r="MBC122" s="646"/>
      <c r="MBD122" s="646"/>
      <c r="MBE122" s="646"/>
      <c r="MBF122" s="646"/>
      <c r="MBG122" s="646"/>
      <c r="MBH122" s="646"/>
      <c r="MBI122" s="646"/>
      <c r="MBJ122" s="646"/>
      <c r="MBK122" s="646"/>
      <c r="MBL122" s="646"/>
      <c r="MBM122" s="646"/>
      <c r="MBN122" s="646"/>
      <c r="MBO122" s="646"/>
      <c r="MBP122" s="646"/>
      <c r="MBQ122" s="646"/>
      <c r="MBR122" s="646"/>
      <c r="MBS122" s="646"/>
      <c r="MBT122" s="646"/>
      <c r="MBU122" s="646"/>
      <c r="MBV122" s="646"/>
      <c r="MBW122" s="646"/>
      <c r="MBX122" s="646"/>
      <c r="MBY122" s="646"/>
      <c r="MBZ122" s="646"/>
      <c r="MCA122" s="646"/>
      <c r="MCB122" s="646"/>
      <c r="MCC122" s="646"/>
      <c r="MCD122" s="646"/>
      <c r="MCE122" s="646"/>
      <c r="MCF122" s="646"/>
      <c r="MCG122" s="646"/>
      <c r="MCH122" s="646"/>
      <c r="MCI122" s="646"/>
      <c r="MCJ122" s="646"/>
      <c r="MCK122" s="646"/>
      <c r="MCL122" s="646"/>
      <c r="MCM122" s="646"/>
      <c r="MCN122" s="646"/>
      <c r="MCO122" s="646"/>
      <c r="MCP122" s="646"/>
      <c r="MCQ122" s="646"/>
      <c r="MCR122" s="646"/>
      <c r="MCS122" s="646"/>
      <c r="MCT122" s="646"/>
      <c r="MCU122" s="646"/>
      <c r="MCV122" s="646"/>
      <c r="MCW122" s="646"/>
      <c r="MCX122" s="646"/>
      <c r="MCY122" s="646"/>
      <c r="MCZ122" s="646"/>
      <c r="MDA122" s="646"/>
      <c r="MDB122" s="646"/>
      <c r="MDC122" s="646"/>
      <c r="MDD122" s="646"/>
      <c r="MDE122" s="646"/>
      <c r="MDF122" s="646"/>
      <c r="MDG122" s="646"/>
      <c r="MDH122" s="646"/>
      <c r="MDI122" s="646"/>
      <c r="MDJ122" s="646"/>
      <c r="MDK122" s="646"/>
      <c r="MDL122" s="646"/>
      <c r="MDM122" s="646"/>
      <c r="MDN122" s="646"/>
      <c r="MDO122" s="646"/>
      <c r="MDP122" s="646"/>
      <c r="MDQ122" s="646"/>
      <c r="MDR122" s="646"/>
      <c r="MDS122" s="646"/>
      <c r="MDT122" s="646"/>
      <c r="MDU122" s="646"/>
      <c r="MDV122" s="646"/>
      <c r="MDW122" s="646"/>
      <c r="MDX122" s="646"/>
      <c r="MDY122" s="646"/>
      <c r="MDZ122" s="646"/>
      <c r="MEA122" s="646"/>
      <c r="MEB122" s="646"/>
      <c r="MEC122" s="646"/>
      <c r="MED122" s="646"/>
      <c r="MEE122" s="646"/>
      <c r="MEF122" s="646"/>
      <c r="MEG122" s="646"/>
      <c r="MEH122" s="646"/>
      <c r="MEI122" s="646"/>
      <c r="MEJ122" s="646"/>
      <c r="MEK122" s="646"/>
      <c r="MEL122" s="646"/>
      <c r="MEM122" s="646"/>
      <c r="MEN122" s="646"/>
      <c r="MEO122" s="646"/>
      <c r="MEP122" s="646"/>
      <c r="MEQ122" s="646"/>
      <c r="MER122" s="646"/>
      <c r="MES122" s="646"/>
      <c r="MET122" s="646"/>
      <c r="MEU122" s="646"/>
      <c r="MEV122" s="646"/>
      <c r="MEW122" s="646"/>
      <c r="MEX122" s="646"/>
      <c r="MEY122" s="646"/>
      <c r="MEZ122" s="646"/>
      <c r="MFA122" s="646"/>
      <c r="MFB122" s="646"/>
      <c r="MFC122" s="646"/>
      <c r="MFD122" s="646"/>
      <c r="MFE122" s="646"/>
      <c r="MFF122" s="646"/>
      <c r="MFG122" s="646"/>
      <c r="MFH122" s="646"/>
      <c r="MFI122" s="646"/>
      <c r="MFJ122" s="646"/>
      <c r="MFK122" s="646"/>
      <c r="MFL122" s="646"/>
      <c r="MFM122" s="646"/>
      <c r="MFN122" s="646"/>
      <c r="MFO122" s="646"/>
      <c r="MFP122" s="646"/>
      <c r="MFQ122" s="646"/>
      <c r="MFR122" s="646"/>
      <c r="MFS122" s="646"/>
      <c r="MFT122" s="646"/>
      <c r="MFU122" s="646"/>
      <c r="MFV122" s="646"/>
      <c r="MFW122" s="646"/>
      <c r="MFX122" s="646"/>
      <c r="MFY122" s="646"/>
      <c r="MFZ122" s="646"/>
      <c r="MGA122" s="646"/>
      <c r="MGB122" s="646"/>
      <c r="MGC122" s="646"/>
      <c r="MGD122" s="646"/>
      <c r="MGE122" s="646"/>
      <c r="MGF122" s="646"/>
      <c r="MGG122" s="646"/>
      <c r="MGH122" s="646"/>
      <c r="MGI122" s="646"/>
      <c r="MGJ122" s="646"/>
      <c r="MGK122" s="646"/>
      <c r="MGL122" s="646"/>
      <c r="MGM122" s="646"/>
      <c r="MGN122" s="646"/>
      <c r="MGO122" s="646"/>
      <c r="MGP122" s="646"/>
      <c r="MGQ122" s="646"/>
      <c r="MGR122" s="646"/>
      <c r="MGS122" s="646"/>
      <c r="MGT122" s="646"/>
      <c r="MGU122" s="646"/>
      <c r="MGV122" s="646"/>
      <c r="MGW122" s="646"/>
      <c r="MGX122" s="646"/>
      <c r="MGY122" s="646"/>
      <c r="MGZ122" s="646"/>
      <c r="MHA122" s="646"/>
      <c r="MHB122" s="646"/>
      <c r="MHC122" s="646"/>
      <c r="MHD122" s="646"/>
      <c r="MHE122" s="646"/>
      <c r="MHF122" s="646"/>
      <c r="MHG122" s="646"/>
      <c r="MHH122" s="646"/>
      <c r="MHI122" s="646"/>
      <c r="MHJ122" s="646"/>
      <c r="MHK122" s="646"/>
      <c r="MHL122" s="646"/>
      <c r="MHM122" s="646"/>
      <c r="MHN122" s="646"/>
      <c r="MHO122" s="646"/>
      <c r="MHP122" s="646"/>
      <c r="MHQ122" s="646"/>
      <c r="MHR122" s="646"/>
      <c r="MHS122" s="646"/>
      <c r="MHT122" s="646"/>
      <c r="MHU122" s="646"/>
      <c r="MHV122" s="646"/>
      <c r="MHW122" s="646"/>
      <c r="MHX122" s="646"/>
      <c r="MHY122" s="646"/>
      <c r="MHZ122" s="646"/>
      <c r="MIA122" s="646"/>
      <c r="MIB122" s="646"/>
      <c r="MIC122" s="646"/>
      <c r="MID122" s="646"/>
      <c r="MIE122" s="646"/>
      <c r="MIF122" s="646"/>
      <c r="MIG122" s="646"/>
      <c r="MIH122" s="646"/>
      <c r="MII122" s="646"/>
      <c r="MIJ122" s="646"/>
      <c r="MIK122" s="646"/>
      <c r="MIL122" s="646"/>
      <c r="MIM122" s="646"/>
      <c r="MIN122" s="646"/>
      <c r="MIO122" s="646"/>
      <c r="MIP122" s="646"/>
      <c r="MIQ122" s="646"/>
      <c r="MIR122" s="646"/>
      <c r="MIS122" s="646"/>
      <c r="MIT122" s="646"/>
      <c r="MIU122" s="646"/>
      <c r="MIV122" s="646"/>
      <c r="MIW122" s="646"/>
      <c r="MIX122" s="646"/>
      <c r="MIY122" s="646"/>
      <c r="MIZ122" s="646"/>
      <c r="MJA122" s="646"/>
      <c r="MJB122" s="646"/>
      <c r="MJC122" s="646"/>
      <c r="MJD122" s="646"/>
      <c r="MJE122" s="646"/>
      <c r="MJF122" s="646"/>
      <c r="MJG122" s="646"/>
      <c r="MJH122" s="646"/>
      <c r="MJI122" s="646"/>
      <c r="MJJ122" s="646"/>
      <c r="MJK122" s="646"/>
      <c r="MJL122" s="646"/>
      <c r="MJM122" s="646"/>
      <c r="MJN122" s="646"/>
      <c r="MJO122" s="646"/>
      <c r="MJP122" s="646"/>
      <c r="MJQ122" s="646"/>
      <c r="MJR122" s="646"/>
      <c r="MJS122" s="646"/>
      <c r="MJT122" s="646"/>
      <c r="MJU122" s="646"/>
      <c r="MJV122" s="646"/>
      <c r="MJW122" s="646"/>
      <c r="MJX122" s="646"/>
      <c r="MJY122" s="646"/>
      <c r="MJZ122" s="646"/>
      <c r="MKA122" s="646"/>
      <c r="MKB122" s="646"/>
      <c r="MKC122" s="646"/>
      <c r="MKD122" s="646"/>
      <c r="MKE122" s="646"/>
      <c r="MKF122" s="646"/>
      <c r="MKG122" s="646"/>
      <c r="MKH122" s="646"/>
      <c r="MKI122" s="646"/>
      <c r="MKJ122" s="646"/>
      <c r="MKK122" s="646"/>
      <c r="MKL122" s="646"/>
      <c r="MKM122" s="646"/>
      <c r="MKN122" s="646"/>
      <c r="MKO122" s="646"/>
      <c r="MKP122" s="646"/>
      <c r="MKQ122" s="646"/>
      <c r="MKR122" s="646"/>
      <c r="MKS122" s="646"/>
      <c r="MKT122" s="646"/>
      <c r="MKU122" s="646"/>
      <c r="MKV122" s="646"/>
      <c r="MKW122" s="646"/>
      <c r="MKX122" s="646"/>
      <c r="MKY122" s="646"/>
      <c r="MKZ122" s="646"/>
      <c r="MLA122" s="646"/>
      <c r="MLB122" s="646"/>
      <c r="MLC122" s="646"/>
      <c r="MLD122" s="646"/>
      <c r="MLE122" s="646"/>
      <c r="MLF122" s="646"/>
      <c r="MLG122" s="646"/>
      <c r="MLH122" s="646"/>
      <c r="MLI122" s="646"/>
      <c r="MLJ122" s="646"/>
      <c r="MLK122" s="646"/>
      <c r="MLL122" s="646"/>
      <c r="MLM122" s="646"/>
      <c r="MLN122" s="646"/>
      <c r="MLO122" s="646"/>
      <c r="MLP122" s="646"/>
      <c r="MLQ122" s="646"/>
      <c r="MLR122" s="646"/>
      <c r="MLS122" s="646"/>
      <c r="MLT122" s="646"/>
      <c r="MLU122" s="646"/>
      <c r="MLV122" s="646"/>
      <c r="MLW122" s="646"/>
      <c r="MLX122" s="646"/>
      <c r="MLY122" s="646"/>
      <c r="MLZ122" s="646"/>
      <c r="MMA122" s="646"/>
      <c r="MMB122" s="646"/>
      <c r="MMC122" s="646"/>
      <c r="MMD122" s="646"/>
      <c r="MME122" s="646"/>
      <c r="MMF122" s="646"/>
      <c r="MMG122" s="646"/>
      <c r="MMH122" s="646"/>
      <c r="MMI122" s="646"/>
      <c r="MMJ122" s="646"/>
      <c r="MMK122" s="646"/>
      <c r="MML122" s="646"/>
      <c r="MMM122" s="646"/>
      <c r="MMN122" s="646"/>
      <c r="MMO122" s="646"/>
      <c r="MMP122" s="646"/>
      <c r="MMQ122" s="646"/>
      <c r="MMR122" s="646"/>
      <c r="MMS122" s="646"/>
      <c r="MMT122" s="646"/>
      <c r="MMU122" s="646"/>
      <c r="MMV122" s="646"/>
      <c r="MMW122" s="646"/>
      <c r="MMX122" s="646"/>
      <c r="MMY122" s="646"/>
      <c r="MMZ122" s="646"/>
      <c r="MNA122" s="646"/>
      <c r="MNB122" s="646"/>
      <c r="MNC122" s="646"/>
      <c r="MND122" s="646"/>
      <c r="MNE122" s="646"/>
      <c r="MNF122" s="646"/>
      <c r="MNG122" s="646"/>
      <c r="MNH122" s="646"/>
      <c r="MNI122" s="646"/>
      <c r="MNJ122" s="646"/>
      <c r="MNK122" s="646"/>
      <c r="MNL122" s="646"/>
      <c r="MNM122" s="646"/>
      <c r="MNN122" s="646"/>
      <c r="MNO122" s="646"/>
      <c r="MNP122" s="646"/>
      <c r="MNQ122" s="646"/>
      <c r="MNR122" s="646"/>
      <c r="MNS122" s="646"/>
      <c r="MNT122" s="646"/>
      <c r="MNU122" s="646"/>
      <c r="MNV122" s="646"/>
      <c r="MNW122" s="646"/>
      <c r="MNX122" s="646"/>
      <c r="MNY122" s="646"/>
      <c r="MNZ122" s="646"/>
      <c r="MOA122" s="646"/>
      <c r="MOB122" s="646"/>
      <c r="MOC122" s="646"/>
      <c r="MOD122" s="646"/>
      <c r="MOE122" s="646"/>
      <c r="MOF122" s="646"/>
      <c r="MOG122" s="646"/>
      <c r="MOH122" s="646"/>
      <c r="MOI122" s="646"/>
      <c r="MOJ122" s="646"/>
      <c r="MOK122" s="646"/>
      <c r="MOL122" s="646"/>
      <c r="MOM122" s="646"/>
      <c r="MON122" s="646"/>
      <c r="MOO122" s="646"/>
      <c r="MOP122" s="646"/>
      <c r="MOQ122" s="646"/>
      <c r="MOR122" s="646"/>
      <c r="MOS122" s="646"/>
      <c r="MOT122" s="646"/>
      <c r="MOU122" s="646"/>
      <c r="MOV122" s="646"/>
      <c r="MOW122" s="646"/>
      <c r="MOX122" s="646"/>
      <c r="MOY122" s="646"/>
      <c r="MOZ122" s="646"/>
      <c r="MPA122" s="646"/>
      <c r="MPB122" s="646"/>
      <c r="MPC122" s="646"/>
      <c r="MPD122" s="646"/>
      <c r="MPE122" s="646"/>
      <c r="MPF122" s="646"/>
      <c r="MPG122" s="646"/>
      <c r="MPH122" s="646"/>
      <c r="MPI122" s="646"/>
      <c r="MPJ122" s="646"/>
      <c r="MPK122" s="646"/>
      <c r="MPL122" s="646"/>
      <c r="MPM122" s="646"/>
      <c r="MPN122" s="646"/>
      <c r="MPO122" s="646"/>
      <c r="MPP122" s="646"/>
      <c r="MPQ122" s="646"/>
      <c r="MPR122" s="646"/>
      <c r="MPS122" s="646"/>
      <c r="MPT122" s="646"/>
      <c r="MPU122" s="646"/>
      <c r="MPV122" s="646"/>
      <c r="MPW122" s="646"/>
      <c r="MPX122" s="646"/>
      <c r="MPY122" s="646"/>
      <c r="MPZ122" s="646"/>
      <c r="MQA122" s="646"/>
      <c r="MQB122" s="646"/>
      <c r="MQC122" s="646"/>
      <c r="MQD122" s="646"/>
      <c r="MQE122" s="646"/>
      <c r="MQF122" s="646"/>
      <c r="MQG122" s="646"/>
      <c r="MQH122" s="646"/>
      <c r="MQI122" s="646"/>
      <c r="MQJ122" s="646"/>
      <c r="MQK122" s="646"/>
      <c r="MQL122" s="646"/>
      <c r="MQM122" s="646"/>
      <c r="MQN122" s="646"/>
      <c r="MQO122" s="646"/>
      <c r="MQP122" s="646"/>
      <c r="MQQ122" s="646"/>
      <c r="MQR122" s="646"/>
      <c r="MQS122" s="646"/>
      <c r="MQT122" s="646"/>
      <c r="MQU122" s="646"/>
      <c r="MQV122" s="646"/>
      <c r="MQW122" s="646"/>
      <c r="MQX122" s="646"/>
      <c r="MQY122" s="646"/>
      <c r="MQZ122" s="646"/>
      <c r="MRA122" s="646"/>
      <c r="MRB122" s="646"/>
      <c r="MRC122" s="646"/>
      <c r="MRD122" s="646"/>
      <c r="MRE122" s="646"/>
      <c r="MRF122" s="646"/>
      <c r="MRG122" s="646"/>
      <c r="MRH122" s="646"/>
      <c r="MRI122" s="646"/>
      <c r="MRJ122" s="646"/>
      <c r="MRK122" s="646"/>
      <c r="MRL122" s="646"/>
      <c r="MRM122" s="646"/>
      <c r="MRN122" s="646"/>
      <c r="MRO122" s="646"/>
      <c r="MRP122" s="646"/>
      <c r="MRQ122" s="646"/>
      <c r="MRR122" s="646"/>
      <c r="MRS122" s="646"/>
      <c r="MRT122" s="646"/>
      <c r="MRU122" s="646"/>
      <c r="MRV122" s="646"/>
      <c r="MRW122" s="646"/>
      <c r="MRX122" s="646"/>
      <c r="MRY122" s="646"/>
      <c r="MRZ122" s="646"/>
      <c r="MSA122" s="646"/>
      <c r="MSB122" s="646"/>
      <c r="MSC122" s="646"/>
      <c r="MSD122" s="646"/>
      <c r="MSE122" s="646"/>
      <c r="MSF122" s="646"/>
      <c r="MSG122" s="646"/>
      <c r="MSH122" s="646"/>
      <c r="MSI122" s="646"/>
      <c r="MSJ122" s="646"/>
      <c r="MSK122" s="646"/>
      <c r="MSL122" s="646"/>
      <c r="MSM122" s="646"/>
      <c r="MSN122" s="646"/>
      <c r="MSO122" s="646"/>
      <c r="MSP122" s="646"/>
      <c r="MSQ122" s="646"/>
      <c r="MSR122" s="646"/>
      <c r="MSS122" s="646"/>
      <c r="MST122" s="646"/>
      <c r="MSU122" s="646"/>
      <c r="MSV122" s="646"/>
      <c r="MSW122" s="646"/>
      <c r="MSX122" s="646"/>
      <c r="MSY122" s="646"/>
      <c r="MSZ122" s="646"/>
      <c r="MTA122" s="646"/>
      <c r="MTB122" s="646"/>
      <c r="MTC122" s="646"/>
      <c r="MTD122" s="646"/>
      <c r="MTE122" s="646"/>
      <c r="MTF122" s="646"/>
      <c r="MTG122" s="646"/>
      <c r="MTH122" s="646"/>
      <c r="MTI122" s="646"/>
      <c r="MTJ122" s="646"/>
      <c r="MTK122" s="646"/>
      <c r="MTL122" s="646"/>
      <c r="MTM122" s="646"/>
      <c r="MTN122" s="646"/>
      <c r="MTO122" s="646"/>
      <c r="MTP122" s="646"/>
      <c r="MTQ122" s="646"/>
      <c r="MTR122" s="646"/>
      <c r="MTS122" s="646"/>
      <c r="MTT122" s="646"/>
      <c r="MTU122" s="646"/>
      <c r="MTV122" s="646"/>
      <c r="MTW122" s="646"/>
      <c r="MTX122" s="646"/>
      <c r="MTY122" s="646"/>
      <c r="MTZ122" s="646"/>
      <c r="MUA122" s="646"/>
      <c r="MUB122" s="646"/>
      <c r="MUC122" s="646"/>
      <c r="MUD122" s="646"/>
      <c r="MUE122" s="646"/>
      <c r="MUF122" s="646"/>
      <c r="MUG122" s="646"/>
      <c r="MUH122" s="646"/>
      <c r="MUI122" s="646"/>
      <c r="MUJ122" s="646"/>
      <c r="MUK122" s="646"/>
      <c r="MUL122" s="646"/>
      <c r="MUM122" s="646"/>
      <c r="MUN122" s="646"/>
      <c r="MUO122" s="646"/>
      <c r="MUP122" s="646"/>
      <c r="MUQ122" s="646"/>
      <c r="MUR122" s="646"/>
      <c r="MUS122" s="646"/>
      <c r="MUT122" s="646"/>
      <c r="MUU122" s="646"/>
      <c r="MUV122" s="646"/>
      <c r="MUW122" s="646"/>
      <c r="MUX122" s="646"/>
      <c r="MUY122" s="646"/>
      <c r="MUZ122" s="646"/>
      <c r="MVA122" s="646"/>
      <c r="MVB122" s="646"/>
      <c r="MVC122" s="646"/>
      <c r="MVD122" s="646"/>
      <c r="MVE122" s="646"/>
      <c r="MVF122" s="646"/>
      <c r="MVG122" s="646"/>
      <c r="MVH122" s="646"/>
      <c r="MVI122" s="646"/>
      <c r="MVJ122" s="646"/>
      <c r="MVK122" s="646"/>
      <c r="MVL122" s="646"/>
      <c r="MVM122" s="646"/>
      <c r="MVN122" s="646"/>
      <c r="MVO122" s="646"/>
      <c r="MVP122" s="646"/>
      <c r="MVQ122" s="646"/>
      <c r="MVR122" s="646"/>
      <c r="MVS122" s="646"/>
      <c r="MVT122" s="646"/>
      <c r="MVU122" s="646"/>
      <c r="MVV122" s="646"/>
      <c r="MVW122" s="646"/>
      <c r="MVX122" s="646"/>
      <c r="MVY122" s="646"/>
      <c r="MVZ122" s="646"/>
      <c r="MWA122" s="646"/>
      <c r="MWB122" s="646"/>
      <c r="MWC122" s="646"/>
      <c r="MWD122" s="646"/>
      <c r="MWE122" s="646"/>
      <c r="MWF122" s="646"/>
      <c r="MWG122" s="646"/>
      <c r="MWH122" s="646"/>
      <c r="MWI122" s="646"/>
      <c r="MWJ122" s="646"/>
      <c r="MWK122" s="646"/>
      <c r="MWL122" s="646"/>
      <c r="MWM122" s="646"/>
      <c r="MWN122" s="646"/>
      <c r="MWO122" s="646"/>
      <c r="MWP122" s="646"/>
      <c r="MWQ122" s="646"/>
      <c r="MWR122" s="646"/>
      <c r="MWS122" s="646"/>
      <c r="MWT122" s="646"/>
      <c r="MWU122" s="646"/>
      <c r="MWV122" s="646"/>
      <c r="MWW122" s="646"/>
      <c r="MWX122" s="646"/>
      <c r="MWY122" s="646"/>
      <c r="MWZ122" s="646"/>
      <c r="MXA122" s="646"/>
      <c r="MXB122" s="646"/>
      <c r="MXC122" s="646"/>
      <c r="MXD122" s="646"/>
      <c r="MXE122" s="646"/>
      <c r="MXF122" s="646"/>
      <c r="MXG122" s="646"/>
      <c r="MXH122" s="646"/>
      <c r="MXI122" s="646"/>
      <c r="MXJ122" s="646"/>
      <c r="MXK122" s="646"/>
      <c r="MXL122" s="646"/>
      <c r="MXM122" s="646"/>
      <c r="MXN122" s="646"/>
      <c r="MXO122" s="646"/>
      <c r="MXP122" s="646"/>
      <c r="MXQ122" s="646"/>
      <c r="MXR122" s="646"/>
      <c r="MXS122" s="646"/>
      <c r="MXT122" s="646"/>
      <c r="MXU122" s="646"/>
      <c r="MXV122" s="646"/>
      <c r="MXW122" s="646"/>
      <c r="MXX122" s="646"/>
      <c r="MXY122" s="646"/>
      <c r="MXZ122" s="646"/>
      <c r="MYA122" s="646"/>
      <c r="MYB122" s="646"/>
      <c r="MYC122" s="646"/>
      <c r="MYD122" s="646"/>
      <c r="MYE122" s="646"/>
      <c r="MYF122" s="646"/>
      <c r="MYG122" s="646"/>
      <c r="MYH122" s="646"/>
      <c r="MYI122" s="646"/>
      <c r="MYJ122" s="646"/>
      <c r="MYK122" s="646"/>
      <c r="MYL122" s="646"/>
      <c r="MYM122" s="646"/>
      <c r="MYN122" s="646"/>
      <c r="MYO122" s="646"/>
      <c r="MYP122" s="646"/>
      <c r="MYQ122" s="646"/>
      <c r="MYR122" s="646"/>
      <c r="MYS122" s="646"/>
      <c r="MYT122" s="646"/>
      <c r="MYU122" s="646"/>
      <c r="MYV122" s="646"/>
      <c r="MYW122" s="646"/>
      <c r="MYX122" s="646"/>
      <c r="MYY122" s="646"/>
      <c r="MYZ122" s="646"/>
      <c r="MZA122" s="646"/>
      <c r="MZB122" s="646"/>
      <c r="MZC122" s="646"/>
      <c r="MZD122" s="646"/>
      <c r="MZE122" s="646"/>
      <c r="MZF122" s="646"/>
      <c r="MZG122" s="646"/>
      <c r="MZH122" s="646"/>
      <c r="MZI122" s="646"/>
      <c r="MZJ122" s="646"/>
      <c r="MZK122" s="646"/>
      <c r="MZL122" s="646"/>
      <c r="MZM122" s="646"/>
      <c r="MZN122" s="646"/>
      <c r="MZO122" s="646"/>
      <c r="MZP122" s="646"/>
      <c r="MZQ122" s="646"/>
      <c r="MZR122" s="646"/>
      <c r="MZS122" s="646"/>
      <c r="MZT122" s="646"/>
      <c r="MZU122" s="646"/>
      <c r="MZV122" s="646"/>
      <c r="MZW122" s="646"/>
      <c r="MZX122" s="646"/>
      <c r="MZY122" s="646"/>
      <c r="MZZ122" s="646"/>
      <c r="NAA122" s="646"/>
      <c r="NAB122" s="646"/>
      <c r="NAC122" s="646"/>
      <c r="NAD122" s="646"/>
      <c r="NAE122" s="646"/>
      <c r="NAF122" s="646"/>
      <c r="NAG122" s="646"/>
      <c r="NAH122" s="646"/>
      <c r="NAI122" s="646"/>
      <c r="NAJ122" s="646"/>
      <c r="NAK122" s="646"/>
      <c r="NAL122" s="646"/>
      <c r="NAM122" s="646"/>
      <c r="NAN122" s="646"/>
      <c r="NAO122" s="646"/>
      <c r="NAP122" s="646"/>
      <c r="NAQ122" s="646"/>
      <c r="NAR122" s="646"/>
      <c r="NAS122" s="646"/>
      <c r="NAT122" s="646"/>
      <c r="NAU122" s="646"/>
      <c r="NAV122" s="646"/>
      <c r="NAW122" s="646"/>
      <c r="NAX122" s="646"/>
      <c r="NAY122" s="646"/>
      <c r="NAZ122" s="646"/>
      <c r="NBA122" s="646"/>
      <c r="NBB122" s="646"/>
      <c r="NBC122" s="646"/>
      <c r="NBD122" s="646"/>
      <c r="NBE122" s="646"/>
      <c r="NBF122" s="646"/>
      <c r="NBG122" s="646"/>
      <c r="NBH122" s="646"/>
      <c r="NBI122" s="646"/>
      <c r="NBJ122" s="646"/>
      <c r="NBK122" s="646"/>
      <c r="NBL122" s="646"/>
      <c r="NBM122" s="646"/>
      <c r="NBN122" s="646"/>
      <c r="NBO122" s="646"/>
      <c r="NBP122" s="646"/>
      <c r="NBQ122" s="646"/>
      <c r="NBR122" s="646"/>
      <c r="NBS122" s="646"/>
      <c r="NBT122" s="646"/>
      <c r="NBU122" s="646"/>
      <c r="NBV122" s="646"/>
      <c r="NBW122" s="646"/>
      <c r="NBX122" s="646"/>
      <c r="NBY122" s="646"/>
      <c r="NBZ122" s="646"/>
      <c r="NCA122" s="646"/>
      <c r="NCB122" s="646"/>
      <c r="NCC122" s="646"/>
      <c r="NCD122" s="646"/>
      <c r="NCE122" s="646"/>
      <c r="NCF122" s="646"/>
      <c r="NCG122" s="646"/>
      <c r="NCH122" s="646"/>
      <c r="NCI122" s="646"/>
      <c r="NCJ122" s="646"/>
      <c r="NCK122" s="646"/>
      <c r="NCL122" s="646"/>
      <c r="NCM122" s="646"/>
      <c r="NCN122" s="646"/>
      <c r="NCO122" s="646"/>
      <c r="NCP122" s="646"/>
      <c r="NCQ122" s="646"/>
      <c r="NCR122" s="646"/>
      <c r="NCS122" s="646"/>
      <c r="NCT122" s="646"/>
      <c r="NCU122" s="646"/>
      <c r="NCV122" s="646"/>
      <c r="NCW122" s="646"/>
      <c r="NCX122" s="646"/>
      <c r="NCY122" s="646"/>
      <c r="NCZ122" s="646"/>
      <c r="NDA122" s="646"/>
      <c r="NDB122" s="646"/>
      <c r="NDC122" s="646"/>
      <c r="NDD122" s="646"/>
      <c r="NDE122" s="646"/>
      <c r="NDF122" s="646"/>
      <c r="NDG122" s="646"/>
      <c r="NDH122" s="646"/>
      <c r="NDI122" s="646"/>
      <c r="NDJ122" s="646"/>
      <c r="NDK122" s="646"/>
      <c r="NDL122" s="646"/>
      <c r="NDM122" s="646"/>
      <c r="NDN122" s="646"/>
      <c r="NDO122" s="646"/>
      <c r="NDP122" s="646"/>
      <c r="NDQ122" s="646"/>
      <c r="NDR122" s="646"/>
      <c r="NDS122" s="646"/>
      <c r="NDT122" s="646"/>
      <c r="NDU122" s="646"/>
      <c r="NDV122" s="646"/>
      <c r="NDW122" s="646"/>
      <c r="NDX122" s="646"/>
      <c r="NDY122" s="646"/>
      <c r="NDZ122" s="646"/>
      <c r="NEA122" s="646"/>
      <c r="NEB122" s="646"/>
      <c r="NEC122" s="646"/>
      <c r="NED122" s="646"/>
      <c r="NEE122" s="646"/>
      <c r="NEF122" s="646"/>
      <c r="NEG122" s="646"/>
      <c r="NEH122" s="646"/>
      <c r="NEI122" s="646"/>
      <c r="NEJ122" s="646"/>
      <c r="NEK122" s="646"/>
      <c r="NEL122" s="646"/>
      <c r="NEM122" s="646"/>
      <c r="NEN122" s="646"/>
      <c r="NEO122" s="646"/>
      <c r="NEP122" s="646"/>
      <c r="NEQ122" s="646"/>
      <c r="NER122" s="646"/>
      <c r="NES122" s="646"/>
      <c r="NET122" s="646"/>
      <c r="NEU122" s="646"/>
      <c r="NEV122" s="646"/>
      <c r="NEW122" s="646"/>
      <c r="NEX122" s="646"/>
      <c r="NEY122" s="646"/>
      <c r="NEZ122" s="646"/>
      <c r="NFA122" s="646"/>
      <c r="NFB122" s="646"/>
      <c r="NFC122" s="646"/>
      <c r="NFD122" s="646"/>
      <c r="NFE122" s="646"/>
      <c r="NFF122" s="646"/>
      <c r="NFG122" s="646"/>
      <c r="NFH122" s="646"/>
      <c r="NFI122" s="646"/>
      <c r="NFJ122" s="646"/>
      <c r="NFK122" s="646"/>
      <c r="NFL122" s="646"/>
      <c r="NFM122" s="646"/>
      <c r="NFN122" s="646"/>
      <c r="NFO122" s="646"/>
      <c r="NFP122" s="646"/>
      <c r="NFQ122" s="646"/>
      <c r="NFR122" s="646"/>
      <c r="NFS122" s="646"/>
      <c r="NFT122" s="646"/>
      <c r="NFU122" s="646"/>
      <c r="NFV122" s="646"/>
      <c r="NFW122" s="646"/>
      <c r="NFX122" s="646"/>
      <c r="NFY122" s="646"/>
      <c r="NFZ122" s="646"/>
      <c r="NGA122" s="646"/>
      <c r="NGB122" s="646"/>
      <c r="NGC122" s="646"/>
      <c r="NGD122" s="646"/>
      <c r="NGE122" s="646"/>
      <c r="NGF122" s="646"/>
      <c r="NGG122" s="646"/>
      <c r="NGH122" s="646"/>
      <c r="NGI122" s="646"/>
      <c r="NGJ122" s="646"/>
      <c r="NGK122" s="646"/>
      <c r="NGL122" s="646"/>
      <c r="NGM122" s="646"/>
      <c r="NGN122" s="646"/>
      <c r="NGO122" s="646"/>
      <c r="NGP122" s="646"/>
      <c r="NGQ122" s="646"/>
      <c r="NGR122" s="646"/>
      <c r="NGS122" s="646"/>
      <c r="NGT122" s="646"/>
      <c r="NGU122" s="646"/>
      <c r="NGV122" s="646"/>
      <c r="NGW122" s="646"/>
      <c r="NGX122" s="646"/>
      <c r="NGY122" s="646"/>
      <c r="NGZ122" s="646"/>
      <c r="NHA122" s="646"/>
      <c r="NHB122" s="646"/>
      <c r="NHC122" s="646"/>
      <c r="NHD122" s="646"/>
      <c r="NHE122" s="646"/>
      <c r="NHF122" s="646"/>
      <c r="NHG122" s="646"/>
      <c r="NHH122" s="646"/>
      <c r="NHI122" s="646"/>
      <c r="NHJ122" s="646"/>
      <c r="NHK122" s="646"/>
      <c r="NHL122" s="646"/>
      <c r="NHM122" s="646"/>
      <c r="NHN122" s="646"/>
      <c r="NHO122" s="646"/>
      <c r="NHP122" s="646"/>
      <c r="NHQ122" s="646"/>
      <c r="NHR122" s="646"/>
      <c r="NHS122" s="646"/>
      <c r="NHT122" s="646"/>
      <c r="NHU122" s="646"/>
      <c r="NHV122" s="646"/>
      <c r="NHW122" s="646"/>
      <c r="NHX122" s="646"/>
      <c r="NHY122" s="646"/>
      <c r="NHZ122" s="646"/>
      <c r="NIA122" s="646"/>
      <c r="NIB122" s="646"/>
      <c r="NIC122" s="646"/>
      <c r="NID122" s="646"/>
      <c r="NIE122" s="646"/>
      <c r="NIF122" s="646"/>
      <c r="NIG122" s="646"/>
      <c r="NIH122" s="646"/>
      <c r="NII122" s="646"/>
      <c r="NIJ122" s="646"/>
      <c r="NIK122" s="646"/>
      <c r="NIL122" s="646"/>
      <c r="NIM122" s="646"/>
      <c r="NIN122" s="646"/>
      <c r="NIO122" s="646"/>
      <c r="NIP122" s="646"/>
      <c r="NIQ122" s="646"/>
      <c r="NIR122" s="646"/>
      <c r="NIS122" s="646"/>
      <c r="NIT122" s="646"/>
      <c r="NIU122" s="646"/>
      <c r="NIV122" s="646"/>
      <c r="NIW122" s="646"/>
      <c r="NIX122" s="646"/>
      <c r="NIY122" s="646"/>
      <c r="NIZ122" s="646"/>
      <c r="NJA122" s="646"/>
      <c r="NJB122" s="646"/>
      <c r="NJC122" s="646"/>
      <c r="NJD122" s="646"/>
      <c r="NJE122" s="646"/>
      <c r="NJF122" s="646"/>
      <c r="NJG122" s="646"/>
      <c r="NJH122" s="646"/>
      <c r="NJI122" s="646"/>
      <c r="NJJ122" s="646"/>
      <c r="NJK122" s="646"/>
      <c r="NJL122" s="646"/>
      <c r="NJM122" s="646"/>
      <c r="NJN122" s="646"/>
      <c r="NJO122" s="646"/>
      <c r="NJP122" s="646"/>
      <c r="NJQ122" s="646"/>
      <c r="NJR122" s="646"/>
      <c r="NJS122" s="646"/>
      <c r="NJT122" s="646"/>
      <c r="NJU122" s="646"/>
      <c r="NJV122" s="646"/>
      <c r="NJW122" s="646"/>
      <c r="NJX122" s="646"/>
      <c r="NJY122" s="646"/>
      <c r="NJZ122" s="646"/>
      <c r="NKA122" s="646"/>
      <c r="NKB122" s="646"/>
      <c r="NKC122" s="646"/>
      <c r="NKD122" s="646"/>
      <c r="NKE122" s="646"/>
      <c r="NKF122" s="646"/>
      <c r="NKG122" s="646"/>
      <c r="NKH122" s="646"/>
      <c r="NKI122" s="646"/>
      <c r="NKJ122" s="646"/>
      <c r="NKK122" s="646"/>
      <c r="NKL122" s="646"/>
      <c r="NKM122" s="646"/>
      <c r="NKN122" s="646"/>
      <c r="NKO122" s="646"/>
      <c r="NKP122" s="646"/>
      <c r="NKQ122" s="646"/>
      <c r="NKR122" s="646"/>
      <c r="NKS122" s="646"/>
      <c r="NKT122" s="646"/>
      <c r="NKU122" s="646"/>
      <c r="NKV122" s="646"/>
      <c r="NKW122" s="646"/>
      <c r="NKX122" s="646"/>
      <c r="NKY122" s="646"/>
      <c r="NKZ122" s="646"/>
      <c r="NLA122" s="646"/>
      <c r="NLB122" s="646"/>
      <c r="NLC122" s="646"/>
      <c r="NLD122" s="646"/>
      <c r="NLE122" s="646"/>
      <c r="NLF122" s="646"/>
      <c r="NLG122" s="646"/>
      <c r="NLH122" s="646"/>
      <c r="NLI122" s="646"/>
      <c r="NLJ122" s="646"/>
      <c r="NLK122" s="646"/>
      <c r="NLL122" s="646"/>
      <c r="NLM122" s="646"/>
      <c r="NLN122" s="646"/>
      <c r="NLO122" s="646"/>
      <c r="NLP122" s="646"/>
      <c r="NLQ122" s="646"/>
      <c r="NLR122" s="646"/>
      <c r="NLS122" s="646"/>
      <c r="NLT122" s="646"/>
      <c r="NLU122" s="646"/>
      <c r="NLV122" s="646"/>
      <c r="NLW122" s="646"/>
      <c r="NLX122" s="646"/>
      <c r="NLY122" s="646"/>
      <c r="NLZ122" s="646"/>
      <c r="NMA122" s="646"/>
      <c r="NMB122" s="646"/>
      <c r="NMC122" s="646"/>
      <c r="NMD122" s="646"/>
      <c r="NME122" s="646"/>
      <c r="NMF122" s="646"/>
      <c r="NMG122" s="646"/>
      <c r="NMH122" s="646"/>
      <c r="NMI122" s="646"/>
      <c r="NMJ122" s="646"/>
      <c r="NMK122" s="646"/>
      <c r="NML122" s="646"/>
      <c r="NMM122" s="646"/>
      <c r="NMN122" s="646"/>
      <c r="NMO122" s="646"/>
      <c r="NMP122" s="646"/>
      <c r="NMQ122" s="646"/>
      <c r="NMR122" s="646"/>
      <c r="NMS122" s="646"/>
      <c r="NMT122" s="646"/>
      <c r="NMU122" s="646"/>
      <c r="NMV122" s="646"/>
      <c r="NMW122" s="646"/>
      <c r="NMX122" s="646"/>
      <c r="NMY122" s="646"/>
      <c r="NMZ122" s="646"/>
      <c r="NNA122" s="646"/>
      <c r="NNB122" s="646"/>
      <c r="NNC122" s="646"/>
      <c r="NND122" s="646"/>
      <c r="NNE122" s="646"/>
      <c r="NNF122" s="646"/>
      <c r="NNG122" s="646"/>
      <c r="NNH122" s="646"/>
      <c r="NNI122" s="646"/>
      <c r="NNJ122" s="646"/>
      <c r="NNK122" s="646"/>
      <c r="NNL122" s="646"/>
      <c r="NNM122" s="646"/>
      <c r="NNN122" s="646"/>
      <c r="NNO122" s="646"/>
      <c r="NNP122" s="646"/>
      <c r="NNQ122" s="646"/>
      <c r="NNR122" s="646"/>
      <c r="NNS122" s="646"/>
      <c r="NNT122" s="646"/>
      <c r="NNU122" s="646"/>
      <c r="NNV122" s="646"/>
      <c r="NNW122" s="646"/>
      <c r="NNX122" s="646"/>
      <c r="NNY122" s="646"/>
      <c r="NNZ122" s="646"/>
      <c r="NOA122" s="646"/>
      <c r="NOB122" s="646"/>
      <c r="NOC122" s="646"/>
      <c r="NOD122" s="646"/>
      <c r="NOE122" s="646"/>
      <c r="NOF122" s="646"/>
      <c r="NOG122" s="646"/>
      <c r="NOH122" s="646"/>
      <c r="NOI122" s="646"/>
      <c r="NOJ122" s="646"/>
      <c r="NOK122" s="646"/>
      <c r="NOL122" s="646"/>
      <c r="NOM122" s="646"/>
      <c r="NON122" s="646"/>
      <c r="NOO122" s="646"/>
      <c r="NOP122" s="646"/>
      <c r="NOQ122" s="646"/>
      <c r="NOR122" s="646"/>
      <c r="NOS122" s="646"/>
      <c r="NOT122" s="646"/>
      <c r="NOU122" s="646"/>
      <c r="NOV122" s="646"/>
      <c r="NOW122" s="646"/>
      <c r="NOX122" s="646"/>
      <c r="NOY122" s="646"/>
      <c r="NOZ122" s="646"/>
      <c r="NPA122" s="646"/>
      <c r="NPB122" s="646"/>
      <c r="NPC122" s="646"/>
      <c r="NPD122" s="646"/>
      <c r="NPE122" s="646"/>
      <c r="NPF122" s="646"/>
      <c r="NPG122" s="646"/>
      <c r="NPH122" s="646"/>
      <c r="NPI122" s="646"/>
      <c r="NPJ122" s="646"/>
      <c r="NPK122" s="646"/>
      <c r="NPL122" s="646"/>
      <c r="NPM122" s="646"/>
      <c r="NPN122" s="646"/>
      <c r="NPO122" s="646"/>
      <c r="NPP122" s="646"/>
      <c r="NPQ122" s="646"/>
      <c r="NPR122" s="646"/>
      <c r="NPS122" s="646"/>
      <c r="NPT122" s="646"/>
      <c r="NPU122" s="646"/>
      <c r="NPV122" s="646"/>
      <c r="NPW122" s="646"/>
      <c r="NPX122" s="646"/>
      <c r="NPY122" s="646"/>
      <c r="NPZ122" s="646"/>
      <c r="NQA122" s="646"/>
      <c r="NQB122" s="646"/>
      <c r="NQC122" s="646"/>
      <c r="NQD122" s="646"/>
      <c r="NQE122" s="646"/>
      <c r="NQF122" s="646"/>
      <c r="NQG122" s="646"/>
      <c r="NQH122" s="646"/>
      <c r="NQI122" s="646"/>
      <c r="NQJ122" s="646"/>
      <c r="NQK122" s="646"/>
      <c r="NQL122" s="646"/>
      <c r="NQM122" s="646"/>
      <c r="NQN122" s="646"/>
      <c r="NQO122" s="646"/>
      <c r="NQP122" s="646"/>
      <c r="NQQ122" s="646"/>
      <c r="NQR122" s="646"/>
      <c r="NQS122" s="646"/>
      <c r="NQT122" s="646"/>
      <c r="NQU122" s="646"/>
      <c r="NQV122" s="646"/>
      <c r="NQW122" s="646"/>
      <c r="NQX122" s="646"/>
      <c r="NQY122" s="646"/>
      <c r="NQZ122" s="646"/>
      <c r="NRA122" s="646"/>
      <c r="NRB122" s="646"/>
      <c r="NRC122" s="646"/>
      <c r="NRD122" s="646"/>
      <c r="NRE122" s="646"/>
      <c r="NRF122" s="646"/>
      <c r="NRG122" s="646"/>
      <c r="NRH122" s="646"/>
      <c r="NRI122" s="646"/>
      <c r="NRJ122" s="646"/>
      <c r="NRK122" s="646"/>
      <c r="NRL122" s="646"/>
      <c r="NRM122" s="646"/>
      <c r="NRN122" s="646"/>
      <c r="NRO122" s="646"/>
      <c r="NRP122" s="646"/>
      <c r="NRQ122" s="646"/>
      <c r="NRR122" s="646"/>
      <c r="NRS122" s="646"/>
      <c r="NRT122" s="646"/>
      <c r="NRU122" s="646"/>
      <c r="NRV122" s="646"/>
      <c r="NRW122" s="646"/>
      <c r="NRX122" s="646"/>
      <c r="NRY122" s="646"/>
      <c r="NRZ122" s="646"/>
      <c r="NSA122" s="646"/>
      <c r="NSB122" s="646"/>
      <c r="NSC122" s="646"/>
      <c r="NSD122" s="646"/>
      <c r="NSE122" s="646"/>
      <c r="NSF122" s="646"/>
      <c r="NSG122" s="646"/>
      <c r="NSH122" s="646"/>
      <c r="NSI122" s="646"/>
      <c r="NSJ122" s="646"/>
      <c r="NSK122" s="646"/>
      <c r="NSL122" s="646"/>
      <c r="NSM122" s="646"/>
      <c r="NSN122" s="646"/>
      <c r="NSO122" s="646"/>
      <c r="NSP122" s="646"/>
      <c r="NSQ122" s="646"/>
      <c r="NSR122" s="646"/>
      <c r="NSS122" s="646"/>
      <c r="NST122" s="646"/>
      <c r="NSU122" s="646"/>
      <c r="NSV122" s="646"/>
      <c r="NSW122" s="646"/>
      <c r="NSX122" s="646"/>
      <c r="NSY122" s="646"/>
      <c r="NSZ122" s="646"/>
      <c r="NTA122" s="646"/>
      <c r="NTB122" s="646"/>
      <c r="NTC122" s="646"/>
      <c r="NTD122" s="646"/>
      <c r="NTE122" s="646"/>
      <c r="NTF122" s="646"/>
      <c r="NTG122" s="646"/>
      <c r="NTH122" s="646"/>
      <c r="NTI122" s="646"/>
      <c r="NTJ122" s="646"/>
      <c r="NTK122" s="646"/>
      <c r="NTL122" s="646"/>
      <c r="NTM122" s="646"/>
      <c r="NTN122" s="646"/>
      <c r="NTO122" s="646"/>
      <c r="NTP122" s="646"/>
      <c r="NTQ122" s="646"/>
      <c r="NTR122" s="646"/>
      <c r="NTS122" s="646"/>
      <c r="NTT122" s="646"/>
      <c r="NTU122" s="646"/>
      <c r="NTV122" s="646"/>
      <c r="NTW122" s="646"/>
      <c r="NTX122" s="646"/>
      <c r="NTY122" s="646"/>
      <c r="NTZ122" s="646"/>
      <c r="NUA122" s="646"/>
      <c r="NUB122" s="646"/>
      <c r="NUC122" s="646"/>
      <c r="NUD122" s="646"/>
      <c r="NUE122" s="646"/>
      <c r="NUF122" s="646"/>
      <c r="NUG122" s="646"/>
      <c r="NUH122" s="646"/>
      <c r="NUI122" s="646"/>
      <c r="NUJ122" s="646"/>
      <c r="NUK122" s="646"/>
      <c r="NUL122" s="646"/>
      <c r="NUM122" s="646"/>
      <c r="NUN122" s="646"/>
      <c r="NUO122" s="646"/>
      <c r="NUP122" s="646"/>
      <c r="NUQ122" s="646"/>
      <c r="NUR122" s="646"/>
      <c r="NUS122" s="646"/>
      <c r="NUT122" s="646"/>
      <c r="NUU122" s="646"/>
      <c r="NUV122" s="646"/>
      <c r="NUW122" s="646"/>
      <c r="NUX122" s="646"/>
      <c r="NUY122" s="646"/>
      <c r="NUZ122" s="646"/>
      <c r="NVA122" s="646"/>
      <c r="NVB122" s="646"/>
      <c r="NVC122" s="646"/>
      <c r="NVD122" s="646"/>
      <c r="NVE122" s="646"/>
      <c r="NVF122" s="646"/>
      <c r="NVG122" s="646"/>
      <c r="NVH122" s="646"/>
      <c r="NVI122" s="646"/>
      <c r="NVJ122" s="646"/>
      <c r="NVK122" s="646"/>
      <c r="NVL122" s="646"/>
      <c r="NVM122" s="646"/>
      <c r="NVN122" s="646"/>
      <c r="NVO122" s="646"/>
      <c r="NVP122" s="646"/>
      <c r="NVQ122" s="646"/>
      <c r="NVR122" s="646"/>
      <c r="NVS122" s="646"/>
      <c r="NVT122" s="646"/>
      <c r="NVU122" s="646"/>
      <c r="NVV122" s="646"/>
      <c r="NVW122" s="646"/>
      <c r="NVX122" s="646"/>
      <c r="NVY122" s="646"/>
      <c r="NVZ122" s="646"/>
      <c r="NWA122" s="646"/>
      <c r="NWB122" s="646"/>
      <c r="NWC122" s="646"/>
      <c r="NWD122" s="646"/>
      <c r="NWE122" s="646"/>
      <c r="NWF122" s="646"/>
      <c r="NWG122" s="646"/>
      <c r="NWH122" s="646"/>
      <c r="NWI122" s="646"/>
      <c r="NWJ122" s="646"/>
      <c r="NWK122" s="646"/>
      <c r="NWL122" s="646"/>
      <c r="NWM122" s="646"/>
      <c r="NWN122" s="646"/>
      <c r="NWO122" s="646"/>
      <c r="NWP122" s="646"/>
      <c r="NWQ122" s="646"/>
      <c r="NWR122" s="646"/>
      <c r="NWS122" s="646"/>
      <c r="NWT122" s="646"/>
      <c r="NWU122" s="646"/>
      <c r="NWV122" s="646"/>
      <c r="NWW122" s="646"/>
      <c r="NWX122" s="646"/>
      <c r="NWY122" s="646"/>
      <c r="NWZ122" s="646"/>
      <c r="NXA122" s="646"/>
      <c r="NXB122" s="646"/>
      <c r="NXC122" s="646"/>
      <c r="NXD122" s="646"/>
      <c r="NXE122" s="646"/>
      <c r="NXF122" s="646"/>
      <c r="NXG122" s="646"/>
      <c r="NXH122" s="646"/>
      <c r="NXI122" s="646"/>
      <c r="NXJ122" s="646"/>
      <c r="NXK122" s="646"/>
      <c r="NXL122" s="646"/>
      <c r="NXM122" s="646"/>
      <c r="NXN122" s="646"/>
      <c r="NXO122" s="646"/>
      <c r="NXP122" s="646"/>
      <c r="NXQ122" s="646"/>
      <c r="NXR122" s="646"/>
      <c r="NXS122" s="646"/>
      <c r="NXT122" s="646"/>
      <c r="NXU122" s="646"/>
      <c r="NXV122" s="646"/>
      <c r="NXW122" s="646"/>
      <c r="NXX122" s="646"/>
      <c r="NXY122" s="646"/>
      <c r="NXZ122" s="646"/>
      <c r="NYA122" s="646"/>
      <c r="NYB122" s="646"/>
      <c r="NYC122" s="646"/>
      <c r="NYD122" s="646"/>
      <c r="NYE122" s="646"/>
      <c r="NYF122" s="646"/>
      <c r="NYG122" s="646"/>
      <c r="NYH122" s="646"/>
      <c r="NYI122" s="646"/>
      <c r="NYJ122" s="646"/>
      <c r="NYK122" s="646"/>
      <c r="NYL122" s="646"/>
      <c r="NYM122" s="646"/>
      <c r="NYN122" s="646"/>
      <c r="NYO122" s="646"/>
      <c r="NYP122" s="646"/>
      <c r="NYQ122" s="646"/>
      <c r="NYR122" s="646"/>
      <c r="NYS122" s="646"/>
      <c r="NYT122" s="646"/>
      <c r="NYU122" s="646"/>
      <c r="NYV122" s="646"/>
      <c r="NYW122" s="646"/>
      <c r="NYX122" s="646"/>
      <c r="NYY122" s="646"/>
      <c r="NYZ122" s="646"/>
      <c r="NZA122" s="646"/>
      <c r="NZB122" s="646"/>
      <c r="NZC122" s="646"/>
      <c r="NZD122" s="646"/>
      <c r="NZE122" s="646"/>
      <c r="NZF122" s="646"/>
      <c r="NZG122" s="646"/>
      <c r="NZH122" s="646"/>
      <c r="NZI122" s="646"/>
      <c r="NZJ122" s="646"/>
      <c r="NZK122" s="646"/>
      <c r="NZL122" s="646"/>
      <c r="NZM122" s="646"/>
      <c r="NZN122" s="646"/>
      <c r="NZO122" s="646"/>
      <c r="NZP122" s="646"/>
      <c r="NZQ122" s="646"/>
      <c r="NZR122" s="646"/>
      <c r="NZS122" s="646"/>
      <c r="NZT122" s="646"/>
      <c r="NZU122" s="646"/>
      <c r="NZV122" s="646"/>
      <c r="NZW122" s="646"/>
      <c r="NZX122" s="646"/>
      <c r="NZY122" s="646"/>
      <c r="NZZ122" s="646"/>
      <c r="OAA122" s="646"/>
      <c r="OAB122" s="646"/>
      <c r="OAC122" s="646"/>
      <c r="OAD122" s="646"/>
      <c r="OAE122" s="646"/>
      <c r="OAF122" s="646"/>
      <c r="OAG122" s="646"/>
      <c r="OAH122" s="646"/>
      <c r="OAI122" s="646"/>
      <c r="OAJ122" s="646"/>
      <c r="OAK122" s="646"/>
      <c r="OAL122" s="646"/>
      <c r="OAM122" s="646"/>
      <c r="OAN122" s="646"/>
      <c r="OAO122" s="646"/>
      <c r="OAP122" s="646"/>
      <c r="OAQ122" s="646"/>
      <c r="OAR122" s="646"/>
      <c r="OAS122" s="646"/>
      <c r="OAT122" s="646"/>
      <c r="OAU122" s="646"/>
      <c r="OAV122" s="646"/>
      <c r="OAW122" s="646"/>
      <c r="OAX122" s="646"/>
      <c r="OAY122" s="646"/>
      <c r="OAZ122" s="646"/>
      <c r="OBA122" s="646"/>
      <c r="OBB122" s="646"/>
      <c r="OBC122" s="646"/>
      <c r="OBD122" s="646"/>
      <c r="OBE122" s="646"/>
      <c r="OBF122" s="646"/>
      <c r="OBG122" s="646"/>
      <c r="OBH122" s="646"/>
      <c r="OBI122" s="646"/>
      <c r="OBJ122" s="646"/>
      <c r="OBK122" s="646"/>
      <c r="OBL122" s="646"/>
      <c r="OBM122" s="646"/>
      <c r="OBN122" s="646"/>
      <c r="OBO122" s="646"/>
      <c r="OBP122" s="646"/>
      <c r="OBQ122" s="646"/>
      <c r="OBR122" s="646"/>
      <c r="OBS122" s="646"/>
      <c r="OBT122" s="646"/>
      <c r="OBU122" s="646"/>
      <c r="OBV122" s="646"/>
      <c r="OBW122" s="646"/>
      <c r="OBX122" s="646"/>
      <c r="OBY122" s="646"/>
      <c r="OBZ122" s="646"/>
      <c r="OCA122" s="646"/>
      <c r="OCB122" s="646"/>
      <c r="OCC122" s="646"/>
      <c r="OCD122" s="646"/>
      <c r="OCE122" s="646"/>
      <c r="OCF122" s="646"/>
      <c r="OCG122" s="646"/>
      <c r="OCH122" s="646"/>
      <c r="OCI122" s="646"/>
      <c r="OCJ122" s="646"/>
      <c r="OCK122" s="646"/>
      <c r="OCL122" s="646"/>
      <c r="OCM122" s="646"/>
      <c r="OCN122" s="646"/>
      <c r="OCO122" s="646"/>
      <c r="OCP122" s="646"/>
      <c r="OCQ122" s="646"/>
      <c r="OCR122" s="646"/>
      <c r="OCS122" s="646"/>
      <c r="OCT122" s="646"/>
      <c r="OCU122" s="646"/>
      <c r="OCV122" s="646"/>
      <c r="OCW122" s="646"/>
      <c r="OCX122" s="646"/>
      <c r="OCY122" s="646"/>
      <c r="OCZ122" s="646"/>
      <c r="ODA122" s="646"/>
      <c r="ODB122" s="646"/>
      <c r="ODC122" s="646"/>
      <c r="ODD122" s="646"/>
      <c r="ODE122" s="646"/>
      <c r="ODF122" s="646"/>
      <c r="ODG122" s="646"/>
      <c r="ODH122" s="646"/>
      <c r="ODI122" s="646"/>
      <c r="ODJ122" s="646"/>
      <c r="ODK122" s="646"/>
      <c r="ODL122" s="646"/>
      <c r="ODM122" s="646"/>
      <c r="ODN122" s="646"/>
      <c r="ODO122" s="646"/>
      <c r="ODP122" s="646"/>
      <c r="ODQ122" s="646"/>
      <c r="ODR122" s="646"/>
      <c r="ODS122" s="646"/>
      <c r="ODT122" s="646"/>
      <c r="ODU122" s="646"/>
      <c r="ODV122" s="646"/>
      <c r="ODW122" s="646"/>
      <c r="ODX122" s="646"/>
      <c r="ODY122" s="646"/>
      <c r="ODZ122" s="646"/>
      <c r="OEA122" s="646"/>
      <c r="OEB122" s="646"/>
      <c r="OEC122" s="646"/>
      <c r="OED122" s="646"/>
      <c r="OEE122" s="646"/>
      <c r="OEF122" s="646"/>
      <c r="OEG122" s="646"/>
      <c r="OEH122" s="646"/>
      <c r="OEI122" s="646"/>
      <c r="OEJ122" s="646"/>
      <c r="OEK122" s="646"/>
      <c r="OEL122" s="646"/>
      <c r="OEM122" s="646"/>
      <c r="OEN122" s="646"/>
      <c r="OEO122" s="646"/>
      <c r="OEP122" s="646"/>
      <c r="OEQ122" s="646"/>
      <c r="OER122" s="646"/>
      <c r="OES122" s="646"/>
      <c r="OET122" s="646"/>
      <c r="OEU122" s="646"/>
      <c r="OEV122" s="646"/>
      <c r="OEW122" s="646"/>
      <c r="OEX122" s="646"/>
      <c r="OEY122" s="646"/>
      <c r="OEZ122" s="646"/>
      <c r="OFA122" s="646"/>
      <c r="OFB122" s="646"/>
      <c r="OFC122" s="646"/>
      <c r="OFD122" s="646"/>
      <c r="OFE122" s="646"/>
      <c r="OFF122" s="646"/>
      <c r="OFG122" s="646"/>
      <c r="OFH122" s="646"/>
      <c r="OFI122" s="646"/>
      <c r="OFJ122" s="646"/>
      <c r="OFK122" s="646"/>
      <c r="OFL122" s="646"/>
      <c r="OFM122" s="646"/>
      <c r="OFN122" s="646"/>
      <c r="OFO122" s="646"/>
      <c r="OFP122" s="646"/>
      <c r="OFQ122" s="646"/>
      <c r="OFR122" s="646"/>
      <c r="OFS122" s="646"/>
      <c r="OFT122" s="646"/>
      <c r="OFU122" s="646"/>
      <c r="OFV122" s="646"/>
      <c r="OFW122" s="646"/>
      <c r="OFX122" s="646"/>
      <c r="OFY122" s="646"/>
      <c r="OFZ122" s="646"/>
      <c r="OGA122" s="646"/>
      <c r="OGB122" s="646"/>
      <c r="OGC122" s="646"/>
      <c r="OGD122" s="646"/>
      <c r="OGE122" s="646"/>
      <c r="OGF122" s="646"/>
      <c r="OGG122" s="646"/>
      <c r="OGH122" s="646"/>
      <c r="OGI122" s="646"/>
      <c r="OGJ122" s="646"/>
      <c r="OGK122" s="646"/>
      <c r="OGL122" s="646"/>
      <c r="OGM122" s="646"/>
      <c r="OGN122" s="646"/>
      <c r="OGO122" s="646"/>
      <c r="OGP122" s="646"/>
      <c r="OGQ122" s="646"/>
      <c r="OGR122" s="646"/>
      <c r="OGS122" s="646"/>
      <c r="OGT122" s="646"/>
      <c r="OGU122" s="646"/>
      <c r="OGV122" s="646"/>
      <c r="OGW122" s="646"/>
      <c r="OGX122" s="646"/>
      <c r="OGY122" s="646"/>
      <c r="OGZ122" s="646"/>
      <c r="OHA122" s="646"/>
      <c r="OHB122" s="646"/>
      <c r="OHC122" s="646"/>
      <c r="OHD122" s="646"/>
      <c r="OHE122" s="646"/>
      <c r="OHF122" s="646"/>
      <c r="OHG122" s="646"/>
      <c r="OHH122" s="646"/>
      <c r="OHI122" s="646"/>
      <c r="OHJ122" s="646"/>
      <c r="OHK122" s="646"/>
      <c r="OHL122" s="646"/>
      <c r="OHM122" s="646"/>
      <c r="OHN122" s="646"/>
      <c r="OHO122" s="646"/>
      <c r="OHP122" s="646"/>
      <c r="OHQ122" s="646"/>
      <c r="OHR122" s="646"/>
      <c r="OHS122" s="646"/>
      <c r="OHT122" s="646"/>
      <c r="OHU122" s="646"/>
      <c r="OHV122" s="646"/>
      <c r="OHW122" s="646"/>
      <c r="OHX122" s="646"/>
      <c r="OHY122" s="646"/>
      <c r="OHZ122" s="646"/>
      <c r="OIA122" s="646"/>
      <c r="OIB122" s="646"/>
      <c r="OIC122" s="646"/>
      <c r="OID122" s="646"/>
      <c r="OIE122" s="646"/>
      <c r="OIF122" s="646"/>
      <c r="OIG122" s="646"/>
      <c r="OIH122" s="646"/>
      <c r="OII122" s="646"/>
      <c r="OIJ122" s="646"/>
      <c r="OIK122" s="646"/>
      <c r="OIL122" s="646"/>
      <c r="OIM122" s="646"/>
      <c r="OIN122" s="646"/>
      <c r="OIO122" s="646"/>
      <c r="OIP122" s="646"/>
      <c r="OIQ122" s="646"/>
      <c r="OIR122" s="646"/>
      <c r="OIS122" s="646"/>
      <c r="OIT122" s="646"/>
      <c r="OIU122" s="646"/>
      <c r="OIV122" s="646"/>
      <c r="OIW122" s="646"/>
      <c r="OIX122" s="646"/>
      <c r="OIY122" s="646"/>
      <c r="OIZ122" s="646"/>
      <c r="OJA122" s="646"/>
      <c r="OJB122" s="646"/>
      <c r="OJC122" s="646"/>
      <c r="OJD122" s="646"/>
      <c r="OJE122" s="646"/>
      <c r="OJF122" s="646"/>
      <c r="OJG122" s="646"/>
      <c r="OJH122" s="646"/>
      <c r="OJI122" s="646"/>
      <c r="OJJ122" s="646"/>
      <c r="OJK122" s="646"/>
      <c r="OJL122" s="646"/>
      <c r="OJM122" s="646"/>
      <c r="OJN122" s="646"/>
      <c r="OJO122" s="646"/>
      <c r="OJP122" s="646"/>
      <c r="OJQ122" s="646"/>
      <c r="OJR122" s="646"/>
      <c r="OJS122" s="646"/>
      <c r="OJT122" s="646"/>
      <c r="OJU122" s="646"/>
      <c r="OJV122" s="646"/>
      <c r="OJW122" s="646"/>
      <c r="OJX122" s="646"/>
      <c r="OJY122" s="646"/>
      <c r="OJZ122" s="646"/>
      <c r="OKA122" s="646"/>
      <c r="OKB122" s="646"/>
      <c r="OKC122" s="646"/>
      <c r="OKD122" s="646"/>
      <c r="OKE122" s="646"/>
      <c r="OKF122" s="646"/>
      <c r="OKG122" s="646"/>
      <c r="OKH122" s="646"/>
      <c r="OKI122" s="646"/>
      <c r="OKJ122" s="646"/>
      <c r="OKK122" s="646"/>
      <c r="OKL122" s="646"/>
      <c r="OKM122" s="646"/>
      <c r="OKN122" s="646"/>
      <c r="OKO122" s="646"/>
      <c r="OKP122" s="646"/>
      <c r="OKQ122" s="646"/>
      <c r="OKR122" s="646"/>
      <c r="OKS122" s="646"/>
      <c r="OKT122" s="646"/>
      <c r="OKU122" s="646"/>
      <c r="OKV122" s="646"/>
      <c r="OKW122" s="646"/>
      <c r="OKX122" s="646"/>
      <c r="OKY122" s="646"/>
      <c r="OKZ122" s="646"/>
      <c r="OLA122" s="646"/>
      <c r="OLB122" s="646"/>
      <c r="OLC122" s="646"/>
      <c r="OLD122" s="646"/>
      <c r="OLE122" s="646"/>
      <c r="OLF122" s="646"/>
      <c r="OLG122" s="646"/>
      <c r="OLH122" s="646"/>
      <c r="OLI122" s="646"/>
      <c r="OLJ122" s="646"/>
      <c r="OLK122" s="646"/>
      <c r="OLL122" s="646"/>
      <c r="OLM122" s="646"/>
      <c r="OLN122" s="646"/>
      <c r="OLO122" s="646"/>
      <c r="OLP122" s="646"/>
      <c r="OLQ122" s="646"/>
      <c r="OLR122" s="646"/>
      <c r="OLS122" s="646"/>
      <c r="OLT122" s="646"/>
      <c r="OLU122" s="646"/>
      <c r="OLV122" s="646"/>
      <c r="OLW122" s="646"/>
      <c r="OLX122" s="646"/>
      <c r="OLY122" s="646"/>
      <c r="OLZ122" s="646"/>
      <c r="OMA122" s="646"/>
      <c r="OMB122" s="646"/>
      <c r="OMC122" s="646"/>
      <c r="OMD122" s="646"/>
      <c r="OME122" s="646"/>
      <c r="OMF122" s="646"/>
      <c r="OMG122" s="646"/>
      <c r="OMH122" s="646"/>
      <c r="OMI122" s="646"/>
      <c r="OMJ122" s="646"/>
      <c r="OMK122" s="646"/>
      <c r="OML122" s="646"/>
      <c r="OMM122" s="646"/>
      <c r="OMN122" s="646"/>
      <c r="OMO122" s="646"/>
      <c r="OMP122" s="646"/>
      <c r="OMQ122" s="646"/>
      <c r="OMR122" s="646"/>
      <c r="OMS122" s="646"/>
      <c r="OMT122" s="646"/>
      <c r="OMU122" s="646"/>
      <c r="OMV122" s="646"/>
      <c r="OMW122" s="646"/>
      <c r="OMX122" s="646"/>
      <c r="OMY122" s="646"/>
      <c r="OMZ122" s="646"/>
      <c r="ONA122" s="646"/>
      <c r="ONB122" s="646"/>
      <c r="ONC122" s="646"/>
      <c r="OND122" s="646"/>
      <c r="ONE122" s="646"/>
      <c r="ONF122" s="646"/>
      <c r="ONG122" s="646"/>
      <c r="ONH122" s="646"/>
      <c r="ONI122" s="646"/>
      <c r="ONJ122" s="646"/>
      <c r="ONK122" s="646"/>
      <c r="ONL122" s="646"/>
      <c r="ONM122" s="646"/>
      <c r="ONN122" s="646"/>
      <c r="ONO122" s="646"/>
      <c r="ONP122" s="646"/>
      <c r="ONQ122" s="646"/>
      <c r="ONR122" s="646"/>
      <c r="ONS122" s="646"/>
      <c r="ONT122" s="646"/>
      <c r="ONU122" s="646"/>
      <c r="ONV122" s="646"/>
      <c r="ONW122" s="646"/>
      <c r="ONX122" s="646"/>
      <c r="ONY122" s="646"/>
      <c r="ONZ122" s="646"/>
      <c r="OOA122" s="646"/>
      <c r="OOB122" s="646"/>
      <c r="OOC122" s="646"/>
      <c r="OOD122" s="646"/>
      <c r="OOE122" s="646"/>
      <c r="OOF122" s="646"/>
      <c r="OOG122" s="646"/>
      <c r="OOH122" s="646"/>
      <c r="OOI122" s="646"/>
      <c r="OOJ122" s="646"/>
      <c r="OOK122" s="646"/>
      <c r="OOL122" s="646"/>
      <c r="OOM122" s="646"/>
      <c r="OON122" s="646"/>
      <c r="OOO122" s="646"/>
      <c r="OOP122" s="646"/>
      <c r="OOQ122" s="646"/>
      <c r="OOR122" s="646"/>
      <c r="OOS122" s="646"/>
      <c r="OOT122" s="646"/>
      <c r="OOU122" s="646"/>
      <c r="OOV122" s="646"/>
      <c r="OOW122" s="646"/>
      <c r="OOX122" s="646"/>
      <c r="OOY122" s="646"/>
      <c r="OOZ122" s="646"/>
      <c r="OPA122" s="646"/>
      <c r="OPB122" s="646"/>
      <c r="OPC122" s="646"/>
      <c r="OPD122" s="646"/>
      <c r="OPE122" s="646"/>
      <c r="OPF122" s="646"/>
      <c r="OPG122" s="646"/>
      <c r="OPH122" s="646"/>
      <c r="OPI122" s="646"/>
      <c r="OPJ122" s="646"/>
      <c r="OPK122" s="646"/>
      <c r="OPL122" s="646"/>
      <c r="OPM122" s="646"/>
      <c r="OPN122" s="646"/>
      <c r="OPO122" s="646"/>
      <c r="OPP122" s="646"/>
      <c r="OPQ122" s="646"/>
      <c r="OPR122" s="646"/>
      <c r="OPS122" s="646"/>
      <c r="OPT122" s="646"/>
      <c r="OPU122" s="646"/>
      <c r="OPV122" s="646"/>
      <c r="OPW122" s="646"/>
      <c r="OPX122" s="646"/>
      <c r="OPY122" s="646"/>
      <c r="OPZ122" s="646"/>
      <c r="OQA122" s="646"/>
      <c r="OQB122" s="646"/>
      <c r="OQC122" s="646"/>
      <c r="OQD122" s="646"/>
      <c r="OQE122" s="646"/>
      <c r="OQF122" s="646"/>
      <c r="OQG122" s="646"/>
      <c r="OQH122" s="646"/>
      <c r="OQI122" s="646"/>
      <c r="OQJ122" s="646"/>
      <c r="OQK122" s="646"/>
      <c r="OQL122" s="646"/>
      <c r="OQM122" s="646"/>
      <c r="OQN122" s="646"/>
      <c r="OQO122" s="646"/>
      <c r="OQP122" s="646"/>
      <c r="OQQ122" s="646"/>
      <c r="OQR122" s="646"/>
      <c r="OQS122" s="646"/>
      <c r="OQT122" s="646"/>
      <c r="OQU122" s="646"/>
      <c r="OQV122" s="646"/>
      <c r="OQW122" s="646"/>
      <c r="OQX122" s="646"/>
      <c r="OQY122" s="646"/>
      <c r="OQZ122" s="646"/>
      <c r="ORA122" s="646"/>
      <c r="ORB122" s="646"/>
      <c r="ORC122" s="646"/>
      <c r="ORD122" s="646"/>
      <c r="ORE122" s="646"/>
      <c r="ORF122" s="646"/>
      <c r="ORG122" s="646"/>
      <c r="ORH122" s="646"/>
      <c r="ORI122" s="646"/>
      <c r="ORJ122" s="646"/>
      <c r="ORK122" s="646"/>
      <c r="ORL122" s="646"/>
      <c r="ORM122" s="646"/>
      <c r="ORN122" s="646"/>
      <c r="ORO122" s="646"/>
      <c r="ORP122" s="646"/>
      <c r="ORQ122" s="646"/>
      <c r="ORR122" s="646"/>
      <c r="ORS122" s="646"/>
      <c r="ORT122" s="646"/>
      <c r="ORU122" s="646"/>
      <c r="ORV122" s="646"/>
      <c r="ORW122" s="646"/>
      <c r="ORX122" s="646"/>
      <c r="ORY122" s="646"/>
      <c r="ORZ122" s="646"/>
      <c r="OSA122" s="646"/>
      <c r="OSB122" s="646"/>
      <c r="OSC122" s="646"/>
      <c r="OSD122" s="646"/>
      <c r="OSE122" s="646"/>
      <c r="OSF122" s="646"/>
      <c r="OSG122" s="646"/>
      <c r="OSH122" s="646"/>
      <c r="OSI122" s="646"/>
      <c r="OSJ122" s="646"/>
      <c r="OSK122" s="646"/>
      <c r="OSL122" s="646"/>
      <c r="OSM122" s="646"/>
      <c r="OSN122" s="646"/>
      <c r="OSO122" s="646"/>
      <c r="OSP122" s="646"/>
      <c r="OSQ122" s="646"/>
      <c r="OSR122" s="646"/>
      <c r="OSS122" s="646"/>
      <c r="OST122" s="646"/>
      <c r="OSU122" s="646"/>
      <c r="OSV122" s="646"/>
      <c r="OSW122" s="646"/>
      <c r="OSX122" s="646"/>
      <c r="OSY122" s="646"/>
      <c r="OSZ122" s="646"/>
      <c r="OTA122" s="646"/>
      <c r="OTB122" s="646"/>
      <c r="OTC122" s="646"/>
      <c r="OTD122" s="646"/>
      <c r="OTE122" s="646"/>
      <c r="OTF122" s="646"/>
      <c r="OTG122" s="646"/>
      <c r="OTH122" s="646"/>
      <c r="OTI122" s="646"/>
      <c r="OTJ122" s="646"/>
      <c r="OTK122" s="646"/>
      <c r="OTL122" s="646"/>
      <c r="OTM122" s="646"/>
      <c r="OTN122" s="646"/>
      <c r="OTO122" s="646"/>
      <c r="OTP122" s="646"/>
      <c r="OTQ122" s="646"/>
      <c r="OTR122" s="646"/>
      <c r="OTS122" s="646"/>
      <c r="OTT122" s="646"/>
      <c r="OTU122" s="646"/>
      <c r="OTV122" s="646"/>
      <c r="OTW122" s="646"/>
      <c r="OTX122" s="646"/>
      <c r="OTY122" s="646"/>
      <c r="OTZ122" s="646"/>
      <c r="OUA122" s="646"/>
      <c r="OUB122" s="646"/>
      <c r="OUC122" s="646"/>
      <c r="OUD122" s="646"/>
      <c r="OUE122" s="646"/>
      <c r="OUF122" s="646"/>
      <c r="OUG122" s="646"/>
      <c r="OUH122" s="646"/>
      <c r="OUI122" s="646"/>
      <c r="OUJ122" s="646"/>
      <c r="OUK122" s="646"/>
      <c r="OUL122" s="646"/>
      <c r="OUM122" s="646"/>
      <c r="OUN122" s="646"/>
      <c r="OUO122" s="646"/>
      <c r="OUP122" s="646"/>
      <c r="OUQ122" s="646"/>
      <c r="OUR122" s="646"/>
      <c r="OUS122" s="646"/>
      <c r="OUT122" s="646"/>
      <c r="OUU122" s="646"/>
      <c r="OUV122" s="646"/>
      <c r="OUW122" s="646"/>
      <c r="OUX122" s="646"/>
      <c r="OUY122" s="646"/>
      <c r="OUZ122" s="646"/>
      <c r="OVA122" s="646"/>
      <c r="OVB122" s="646"/>
      <c r="OVC122" s="646"/>
      <c r="OVD122" s="646"/>
      <c r="OVE122" s="646"/>
      <c r="OVF122" s="646"/>
      <c r="OVG122" s="646"/>
      <c r="OVH122" s="646"/>
      <c r="OVI122" s="646"/>
      <c r="OVJ122" s="646"/>
      <c r="OVK122" s="646"/>
      <c r="OVL122" s="646"/>
      <c r="OVM122" s="646"/>
      <c r="OVN122" s="646"/>
      <c r="OVO122" s="646"/>
      <c r="OVP122" s="646"/>
      <c r="OVQ122" s="646"/>
      <c r="OVR122" s="646"/>
      <c r="OVS122" s="646"/>
      <c r="OVT122" s="646"/>
      <c r="OVU122" s="646"/>
      <c r="OVV122" s="646"/>
      <c r="OVW122" s="646"/>
      <c r="OVX122" s="646"/>
      <c r="OVY122" s="646"/>
      <c r="OVZ122" s="646"/>
      <c r="OWA122" s="646"/>
      <c r="OWB122" s="646"/>
      <c r="OWC122" s="646"/>
      <c r="OWD122" s="646"/>
      <c r="OWE122" s="646"/>
      <c r="OWF122" s="646"/>
      <c r="OWG122" s="646"/>
      <c r="OWH122" s="646"/>
      <c r="OWI122" s="646"/>
      <c r="OWJ122" s="646"/>
      <c r="OWK122" s="646"/>
      <c r="OWL122" s="646"/>
      <c r="OWM122" s="646"/>
      <c r="OWN122" s="646"/>
      <c r="OWO122" s="646"/>
      <c r="OWP122" s="646"/>
      <c r="OWQ122" s="646"/>
      <c r="OWR122" s="646"/>
      <c r="OWS122" s="646"/>
      <c r="OWT122" s="646"/>
      <c r="OWU122" s="646"/>
      <c r="OWV122" s="646"/>
      <c r="OWW122" s="646"/>
      <c r="OWX122" s="646"/>
      <c r="OWY122" s="646"/>
      <c r="OWZ122" s="646"/>
      <c r="OXA122" s="646"/>
      <c r="OXB122" s="646"/>
      <c r="OXC122" s="646"/>
      <c r="OXD122" s="646"/>
      <c r="OXE122" s="646"/>
      <c r="OXF122" s="646"/>
      <c r="OXG122" s="646"/>
      <c r="OXH122" s="646"/>
      <c r="OXI122" s="646"/>
      <c r="OXJ122" s="646"/>
      <c r="OXK122" s="646"/>
      <c r="OXL122" s="646"/>
      <c r="OXM122" s="646"/>
      <c r="OXN122" s="646"/>
      <c r="OXO122" s="646"/>
      <c r="OXP122" s="646"/>
      <c r="OXQ122" s="646"/>
      <c r="OXR122" s="646"/>
      <c r="OXS122" s="646"/>
      <c r="OXT122" s="646"/>
      <c r="OXU122" s="646"/>
      <c r="OXV122" s="646"/>
      <c r="OXW122" s="646"/>
      <c r="OXX122" s="646"/>
      <c r="OXY122" s="646"/>
      <c r="OXZ122" s="646"/>
      <c r="OYA122" s="646"/>
      <c r="OYB122" s="646"/>
      <c r="OYC122" s="646"/>
      <c r="OYD122" s="646"/>
      <c r="OYE122" s="646"/>
      <c r="OYF122" s="646"/>
      <c r="OYG122" s="646"/>
      <c r="OYH122" s="646"/>
      <c r="OYI122" s="646"/>
      <c r="OYJ122" s="646"/>
      <c r="OYK122" s="646"/>
      <c r="OYL122" s="646"/>
      <c r="OYM122" s="646"/>
      <c r="OYN122" s="646"/>
      <c r="OYO122" s="646"/>
      <c r="OYP122" s="646"/>
      <c r="OYQ122" s="646"/>
      <c r="OYR122" s="646"/>
      <c r="OYS122" s="646"/>
      <c r="OYT122" s="646"/>
      <c r="OYU122" s="646"/>
      <c r="OYV122" s="646"/>
      <c r="OYW122" s="646"/>
      <c r="OYX122" s="646"/>
      <c r="OYY122" s="646"/>
      <c r="OYZ122" s="646"/>
      <c r="OZA122" s="646"/>
      <c r="OZB122" s="646"/>
      <c r="OZC122" s="646"/>
      <c r="OZD122" s="646"/>
      <c r="OZE122" s="646"/>
      <c r="OZF122" s="646"/>
      <c r="OZG122" s="646"/>
      <c r="OZH122" s="646"/>
      <c r="OZI122" s="646"/>
      <c r="OZJ122" s="646"/>
      <c r="OZK122" s="646"/>
      <c r="OZL122" s="646"/>
      <c r="OZM122" s="646"/>
      <c r="OZN122" s="646"/>
      <c r="OZO122" s="646"/>
      <c r="OZP122" s="646"/>
      <c r="OZQ122" s="646"/>
      <c r="OZR122" s="646"/>
      <c r="OZS122" s="646"/>
      <c r="OZT122" s="646"/>
      <c r="OZU122" s="646"/>
      <c r="OZV122" s="646"/>
      <c r="OZW122" s="646"/>
      <c r="OZX122" s="646"/>
      <c r="OZY122" s="646"/>
      <c r="OZZ122" s="646"/>
      <c r="PAA122" s="646"/>
      <c r="PAB122" s="646"/>
      <c r="PAC122" s="646"/>
      <c r="PAD122" s="646"/>
      <c r="PAE122" s="646"/>
      <c r="PAF122" s="646"/>
      <c r="PAG122" s="646"/>
      <c r="PAH122" s="646"/>
      <c r="PAI122" s="646"/>
      <c r="PAJ122" s="646"/>
      <c r="PAK122" s="646"/>
      <c r="PAL122" s="646"/>
      <c r="PAM122" s="646"/>
      <c r="PAN122" s="646"/>
      <c r="PAO122" s="646"/>
      <c r="PAP122" s="646"/>
      <c r="PAQ122" s="646"/>
      <c r="PAR122" s="646"/>
      <c r="PAS122" s="646"/>
      <c r="PAT122" s="646"/>
      <c r="PAU122" s="646"/>
      <c r="PAV122" s="646"/>
      <c r="PAW122" s="646"/>
      <c r="PAX122" s="646"/>
      <c r="PAY122" s="646"/>
      <c r="PAZ122" s="646"/>
      <c r="PBA122" s="646"/>
      <c r="PBB122" s="646"/>
      <c r="PBC122" s="646"/>
      <c r="PBD122" s="646"/>
      <c r="PBE122" s="646"/>
      <c r="PBF122" s="646"/>
      <c r="PBG122" s="646"/>
      <c r="PBH122" s="646"/>
      <c r="PBI122" s="646"/>
      <c r="PBJ122" s="646"/>
      <c r="PBK122" s="646"/>
      <c r="PBL122" s="646"/>
      <c r="PBM122" s="646"/>
      <c r="PBN122" s="646"/>
      <c r="PBO122" s="646"/>
      <c r="PBP122" s="646"/>
      <c r="PBQ122" s="646"/>
      <c r="PBR122" s="646"/>
      <c r="PBS122" s="646"/>
      <c r="PBT122" s="646"/>
      <c r="PBU122" s="646"/>
      <c r="PBV122" s="646"/>
      <c r="PBW122" s="646"/>
      <c r="PBX122" s="646"/>
      <c r="PBY122" s="646"/>
      <c r="PBZ122" s="646"/>
      <c r="PCA122" s="646"/>
      <c r="PCB122" s="646"/>
      <c r="PCC122" s="646"/>
      <c r="PCD122" s="646"/>
      <c r="PCE122" s="646"/>
      <c r="PCF122" s="646"/>
      <c r="PCG122" s="646"/>
      <c r="PCH122" s="646"/>
      <c r="PCI122" s="646"/>
      <c r="PCJ122" s="646"/>
      <c r="PCK122" s="646"/>
      <c r="PCL122" s="646"/>
      <c r="PCM122" s="646"/>
      <c r="PCN122" s="646"/>
      <c r="PCO122" s="646"/>
      <c r="PCP122" s="646"/>
      <c r="PCQ122" s="646"/>
      <c r="PCR122" s="646"/>
      <c r="PCS122" s="646"/>
      <c r="PCT122" s="646"/>
      <c r="PCU122" s="646"/>
      <c r="PCV122" s="646"/>
      <c r="PCW122" s="646"/>
      <c r="PCX122" s="646"/>
      <c r="PCY122" s="646"/>
      <c r="PCZ122" s="646"/>
      <c r="PDA122" s="646"/>
      <c r="PDB122" s="646"/>
      <c r="PDC122" s="646"/>
      <c r="PDD122" s="646"/>
      <c r="PDE122" s="646"/>
      <c r="PDF122" s="646"/>
      <c r="PDG122" s="646"/>
      <c r="PDH122" s="646"/>
      <c r="PDI122" s="646"/>
      <c r="PDJ122" s="646"/>
      <c r="PDK122" s="646"/>
      <c r="PDL122" s="646"/>
      <c r="PDM122" s="646"/>
      <c r="PDN122" s="646"/>
      <c r="PDO122" s="646"/>
      <c r="PDP122" s="646"/>
      <c r="PDQ122" s="646"/>
      <c r="PDR122" s="646"/>
      <c r="PDS122" s="646"/>
      <c r="PDT122" s="646"/>
      <c r="PDU122" s="646"/>
      <c r="PDV122" s="646"/>
      <c r="PDW122" s="646"/>
      <c r="PDX122" s="646"/>
      <c r="PDY122" s="646"/>
      <c r="PDZ122" s="646"/>
      <c r="PEA122" s="646"/>
      <c r="PEB122" s="646"/>
      <c r="PEC122" s="646"/>
      <c r="PED122" s="646"/>
      <c r="PEE122" s="646"/>
      <c r="PEF122" s="646"/>
      <c r="PEG122" s="646"/>
      <c r="PEH122" s="646"/>
      <c r="PEI122" s="646"/>
      <c r="PEJ122" s="646"/>
      <c r="PEK122" s="646"/>
      <c r="PEL122" s="646"/>
      <c r="PEM122" s="646"/>
      <c r="PEN122" s="646"/>
      <c r="PEO122" s="646"/>
      <c r="PEP122" s="646"/>
      <c r="PEQ122" s="646"/>
      <c r="PER122" s="646"/>
      <c r="PES122" s="646"/>
      <c r="PET122" s="646"/>
      <c r="PEU122" s="646"/>
      <c r="PEV122" s="646"/>
      <c r="PEW122" s="646"/>
      <c r="PEX122" s="646"/>
      <c r="PEY122" s="646"/>
      <c r="PEZ122" s="646"/>
      <c r="PFA122" s="646"/>
      <c r="PFB122" s="646"/>
      <c r="PFC122" s="646"/>
      <c r="PFD122" s="646"/>
      <c r="PFE122" s="646"/>
      <c r="PFF122" s="646"/>
      <c r="PFG122" s="646"/>
      <c r="PFH122" s="646"/>
      <c r="PFI122" s="646"/>
      <c r="PFJ122" s="646"/>
      <c r="PFK122" s="646"/>
      <c r="PFL122" s="646"/>
      <c r="PFM122" s="646"/>
      <c r="PFN122" s="646"/>
      <c r="PFO122" s="646"/>
      <c r="PFP122" s="646"/>
      <c r="PFQ122" s="646"/>
      <c r="PFR122" s="646"/>
      <c r="PFS122" s="646"/>
      <c r="PFT122" s="646"/>
      <c r="PFU122" s="646"/>
      <c r="PFV122" s="646"/>
      <c r="PFW122" s="646"/>
      <c r="PFX122" s="646"/>
      <c r="PFY122" s="646"/>
      <c r="PFZ122" s="646"/>
      <c r="PGA122" s="646"/>
      <c r="PGB122" s="646"/>
      <c r="PGC122" s="646"/>
      <c r="PGD122" s="646"/>
      <c r="PGE122" s="646"/>
      <c r="PGF122" s="646"/>
      <c r="PGG122" s="646"/>
      <c r="PGH122" s="646"/>
      <c r="PGI122" s="646"/>
      <c r="PGJ122" s="646"/>
      <c r="PGK122" s="646"/>
      <c r="PGL122" s="646"/>
      <c r="PGM122" s="646"/>
      <c r="PGN122" s="646"/>
      <c r="PGO122" s="646"/>
      <c r="PGP122" s="646"/>
      <c r="PGQ122" s="646"/>
      <c r="PGR122" s="646"/>
      <c r="PGS122" s="646"/>
      <c r="PGT122" s="646"/>
      <c r="PGU122" s="646"/>
      <c r="PGV122" s="646"/>
      <c r="PGW122" s="646"/>
      <c r="PGX122" s="646"/>
      <c r="PGY122" s="646"/>
      <c r="PGZ122" s="646"/>
      <c r="PHA122" s="646"/>
      <c r="PHB122" s="646"/>
      <c r="PHC122" s="646"/>
      <c r="PHD122" s="646"/>
      <c r="PHE122" s="646"/>
      <c r="PHF122" s="646"/>
      <c r="PHG122" s="646"/>
      <c r="PHH122" s="646"/>
      <c r="PHI122" s="646"/>
      <c r="PHJ122" s="646"/>
      <c r="PHK122" s="646"/>
      <c r="PHL122" s="646"/>
      <c r="PHM122" s="646"/>
      <c r="PHN122" s="646"/>
      <c r="PHO122" s="646"/>
      <c r="PHP122" s="646"/>
      <c r="PHQ122" s="646"/>
      <c r="PHR122" s="646"/>
      <c r="PHS122" s="646"/>
      <c r="PHT122" s="646"/>
      <c r="PHU122" s="646"/>
      <c r="PHV122" s="646"/>
      <c r="PHW122" s="646"/>
      <c r="PHX122" s="646"/>
      <c r="PHY122" s="646"/>
      <c r="PHZ122" s="646"/>
      <c r="PIA122" s="646"/>
      <c r="PIB122" s="646"/>
      <c r="PIC122" s="646"/>
      <c r="PID122" s="646"/>
      <c r="PIE122" s="646"/>
      <c r="PIF122" s="646"/>
      <c r="PIG122" s="646"/>
      <c r="PIH122" s="646"/>
      <c r="PII122" s="646"/>
      <c r="PIJ122" s="646"/>
      <c r="PIK122" s="646"/>
      <c r="PIL122" s="646"/>
      <c r="PIM122" s="646"/>
      <c r="PIN122" s="646"/>
      <c r="PIO122" s="646"/>
      <c r="PIP122" s="646"/>
      <c r="PIQ122" s="646"/>
      <c r="PIR122" s="646"/>
      <c r="PIS122" s="646"/>
      <c r="PIT122" s="646"/>
      <c r="PIU122" s="646"/>
      <c r="PIV122" s="646"/>
      <c r="PIW122" s="646"/>
      <c r="PIX122" s="646"/>
      <c r="PIY122" s="646"/>
      <c r="PIZ122" s="646"/>
      <c r="PJA122" s="646"/>
      <c r="PJB122" s="646"/>
      <c r="PJC122" s="646"/>
      <c r="PJD122" s="646"/>
      <c r="PJE122" s="646"/>
      <c r="PJF122" s="646"/>
      <c r="PJG122" s="646"/>
      <c r="PJH122" s="646"/>
      <c r="PJI122" s="646"/>
      <c r="PJJ122" s="646"/>
      <c r="PJK122" s="646"/>
      <c r="PJL122" s="646"/>
      <c r="PJM122" s="646"/>
      <c r="PJN122" s="646"/>
      <c r="PJO122" s="646"/>
      <c r="PJP122" s="646"/>
      <c r="PJQ122" s="646"/>
      <c r="PJR122" s="646"/>
      <c r="PJS122" s="646"/>
      <c r="PJT122" s="646"/>
      <c r="PJU122" s="646"/>
      <c r="PJV122" s="646"/>
      <c r="PJW122" s="646"/>
      <c r="PJX122" s="646"/>
      <c r="PJY122" s="646"/>
      <c r="PJZ122" s="646"/>
      <c r="PKA122" s="646"/>
      <c r="PKB122" s="646"/>
      <c r="PKC122" s="646"/>
      <c r="PKD122" s="646"/>
      <c r="PKE122" s="646"/>
      <c r="PKF122" s="646"/>
      <c r="PKG122" s="646"/>
      <c r="PKH122" s="646"/>
      <c r="PKI122" s="646"/>
      <c r="PKJ122" s="646"/>
      <c r="PKK122" s="646"/>
      <c r="PKL122" s="646"/>
      <c r="PKM122" s="646"/>
      <c r="PKN122" s="646"/>
      <c r="PKO122" s="646"/>
      <c r="PKP122" s="646"/>
      <c r="PKQ122" s="646"/>
      <c r="PKR122" s="646"/>
      <c r="PKS122" s="646"/>
      <c r="PKT122" s="646"/>
      <c r="PKU122" s="646"/>
      <c r="PKV122" s="646"/>
      <c r="PKW122" s="646"/>
      <c r="PKX122" s="646"/>
      <c r="PKY122" s="646"/>
      <c r="PKZ122" s="646"/>
      <c r="PLA122" s="646"/>
      <c r="PLB122" s="646"/>
      <c r="PLC122" s="646"/>
      <c r="PLD122" s="646"/>
      <c r="PLE122" s="646"/>
      <c r="PLF122" s="646"/>
      <c r="PLG122" s="646"/>
      <c r="PLH122" s="646"/>
      <c r="PLI122" s="646"/>
      <c r="PLJ122" s="646"/>
      <c r="PLK122" s="646"/>
      <c r="PLL122" s="646"/>
      <c r="PLM122" s="646"/>
      <c r="PLN122" s="646"/>
      <c r="PLO122" s="646"/>
      <c r="PLP122" s="646"/>
      <c r="PLQ122" s="646"/>
      <c r="PLR122" s="646"/>
      <c r="PLS122" s="646"/>
      <c r="PLT122" s="646"/>
      <c r="PLU122" s="646"/>
      <c r="PLV122" s="646"/>
      <c r="PLW122" s="646"/>
      <c r="PLX122" s="646"/>
      <c r="PLY122" s="646"/>
      <c r="PLZ122" s="646"/>
      <c r="PMA122" s="646"/>
      <c r="PMB122" s="646"/>
      <c r="PMC122" s="646"/>
      <c r="PMD122" s="646"/>
      <c r="PME122" s="646"/>
      <c r="PMF122" s="646"/>
      <c r="PMG122" s="646"/>
      <c r="PMH122" s="646"/>
      <c r="PMI122" s="646"/>
      <c r="PMJ122" s="646"/>
      <c r="PMK122" s="646"/>
      <c r="PML122" s="646"/>
      <c r="PMM122" s="646"/>
      <c r="PMN122" s="646"/>
      <c r="PMO122" s="646"/>
      <c r="PMP122" s="646"/>
      <c r="PMQ122" s="646"/>
      <c r="PMR122" s="646"/>
      <c r="PMS122" s="646"/>
      <c r="PMT122" s="646"/>
      <c r="PMU122" s="646"/>
      <c r="PMV122" s="646"/>
      <c r="PMW122" s="646"/>
      <c r="PMX122" s="646"/>
      <c r="PMY122" s="646"/>
      <c r="PMZ122" s="646"/>
      <c r="PNA122" s="646"/>
      <c r="PNB122" s="646"/>
      <c r="PNC122" s="646"/>
      <c r="PND122" s="646"/>
      <c r="PNE122" s="646"/>
      <c r="PNF122" s="646"/>
      <c r="PNG122" s="646"/>
      <c r="PNH122" s="646"/>
      <c r="PNI122" s="646"/>
      <c r="PNJ122" s="646"/>
      <c r="PNK122" s="646"/>
      <c r="PNL122" s="646"/>
      <c r="PNM122" s="646"/>
      <c r="PNN122" s="646"/>
      <c r="PNO122" s="646"/>
      <c r="PNP122" s="646"/>
      <c r="PNQ122" s="646"/>
      <c r="PNR122" s="646"/>
      <c r="PNS122" s="646"/>
      <c r="PNT122" s="646"/>
      <c r="PNU122" s="646"/>
      <c r="PNV122" s="646"/>
      <c r="PNW122" s="646"/>
      <c r="PNX122" s="646"/>
      <c r="PNY122" s="646"/>
      <c r="PNZ122" s="646"/>
      <c r="POA122" s="646"/>
      <c r="POB122" s="646"/>
      <c r="POC122" s="646"/>
      <c r="POD122" s="646"/>
      <c r="POE122" s="646"/>
      <c r="POF122" s="646"/>
      <c r="POG122" s="646"/>
      <c r="POH122" s="646"/>
      <c r="POI122" s="646"/>
      <c r="POJ122" s="646"/>
      <c r="POK122" s="646"/>
      <c r="POL122" s="646"/>
      <c r="POM122" s="646"/>
      <c r="PON122" s="646"/>
      <c r="POO122" s="646"/>
      <c r="POP122" s="646"/>
      <c r="POQ122" s="646"/>
      <c r="POR122" s="646"/>
      <c r="POS122" s="646"/>
      <c r="POT122" s="646"/>
      <c r="POU122" s="646"/>
      <c r="POV122" s="646"/>
      <c r="POW122" s="646"/>
      <c r="POX122" s="646"/>
      <c r="POY122" s="646"/>
      <c r="POZ122" s="646"/>
      <c r="PPA122" s="646"/>
      <c r="PPB122" s="646"/>
      <c r="PPC122" s="646"/>
      <c r="PPD122" s="646"/>
      <c r="PPE122" s="646"/>
      <c r="PPF122" s="646"/>
      <c r="PPG122" s="646"/>
      <c r="PPH122" s="646"/>
      <c r="PPI122" s="646"/>
      <c r="PPJ122" s="646"/>
      <c r="PPK122" s="646"/>
      <c r="PPL122" s="646"/>
      <c r="PPM122" s="646"/>
      <c r="PPN122" s="646"/>
      <c r="PPO122" s="646"/>
      <c r="PPP122" s="646"/>
      <c r="PPQ122" s="646"/>
      <c r="PPR122" s="646"/>
      <c r="PPS122" s="646"/>
      <c r="PPT122" s="646"/>
      <c r="PPU122" s="646"/>
      <c r="PPV122" s="646"/>
      <c r="PPW122" s="646"/>
      <c r="PPX122" s="646"/>
      <c r="PPY122" s="646"/>
      <c r="PPZ122" s="646"/>
      <c r="PQA122" s="646"/>
      <c r="PQB122" s="646"/>
      <c r="PQC122" s="646"/>
      <c r="PQD122" s="646"/>
      <c r="PQE122" s="646"/>
      <c r="PQF122" s="646"/>
      <c r="PQG122" s="646"/>
      <c r="PQH122" s="646"/>
      <c r="PQI122" s="646"/>
      <c r="PQJ122" s="646"/>
      <c r="PQK122" s="646"/>
      <c r="PQL122" s="646"/>
      <c r="PQM122" s="646"/>
      <c r="PQN122" s="646"/>
      <c r="PQO122" s="646"/>
      <c r="PQP122" s="646"/>
      <c r="PQQ122" s="646"/>
      <c r="PQR122" s="646"/>
      <c r="PQS122" s="646"/>
      <c r="PQT122" s="646"/>
      <c r="PQU122" s="646"/>
      <c r="PQV122" s="646"/>
      <c r="PQW122" s="646"/>
      <c r="PQX122" s="646"/>
      <c r="PQY122" s="646"/>
      <c r="PQZ122" s="646"/>
      <c r="PRA122" s="646"/>
      <c r="PRB122" s="646"/>
      <c r="PRC122" s="646"/>
      <c r="PRD122" s="646"/>
      <c r="PRE122" s="646"/>
      <c r="PRF122" s="646"/>
      <c r="PRG122" s="646"/>
      <c r="PRH122" s="646"/>
      <c r="PRI122" s="646"/>
      <c r="PRJ122" s="646"/>
      <c r="PRK122" s="646"/>
      <c r="PRL122" s="646"/>
      <c r="PRM122" s="646"/>
      <c r="PRN122" s="646"/>
      <c r="PRO122" s="646"/>
      <c r="PRP122" s="646"/>
      <c r="PRQ122" s="646"/>
      <c r="PRR122" s="646"/>
      <c r="PRS122" s="646"/>
      <c r="PRT122" s="646"/>
      <c r="PRU122" s="646"/>
      <c r="PRV122" s="646"/>
      <c r="PRW122" s="646"/>
      <c r="PRX122" s="646"/>
      <c r="PRY122" s="646"/>
      <c r="PRZ122" s="646"/>
      <c r="PSA122" s="646"/>
      <c r="PSB122" s="646"/>
      <c r="PSC122" s="646"/>
      <c r="PSD122" s="646"/>
      <c r="PSE122" s="646"/>
      <c r="PSF122" s="646"/>
      <c r="PSG122" s="646"/>
      <c r="PSH122" s="646"/>
      <c r="PSI122" s="646"/>
      <c r="PSJ122" s="646"/>
      <c r="PSK122" s="646"/>
      <c r="PSL122" s="646"/>
      <c r="PSM122" s="646"/>
      <c r="PSN122" s="646"/>
      <c r="PSO122" s="646"/>
      <c r="PSP122" s="646"/>
      <c r="PSQ122" s="646"/>
      <c r="PSR122" s="646"/>
      <c r="PSS122" s="646"/>
      <c r="PST122" s="646"/>
      <c r="PSU122" s="646"/>
      <c r="PSV122" s="646"/>
      <c r="PSW122" s="646"/>
      <c r="PSX122" s="646"/>
      <c r="PSY122" s="646"/>
      <c r="PSZ122" s="646"/>
      <c r="PTA122" s="646"/>
      <c r="PTB122" s="646"/>
      <c r="PTC122" s="646"/>
      <c r="PTD122" s="646"/>
      <c r="PTE122" s="646"/>
      <c r="PTF122" s="646"/>
      <c r="PTG122" s="646"/>
      <c r="PTH122" s="646"/>
      <c r="PTI122" s="646"/>
      <c r="PTJ122" s="646"/>
      <c r="PTK122" s="646"/>
      <c r="PTL122" s="646"/>
      <c r="PTM122" s="646"/>
      <c r="PTN122" s="646"/>
      <c r="PTO122" s="646"/>
      <c r="PTP122" s="646"/>
      <c r="PTQ122" s="646"/>
      <c r="PTR122" s="646"/>
      <c r="PTS122" s="646"/>
      <c r="PTT122" s="646"/>
      <c r="PTU122" s="646"/>
      <c r="PTV122" s="646"/>
      <c r="PTW122" s="646"/>
      <c r="PTX122" s="646"/>
      <c r="PTY122" s="646"/>
      <c r="PTZ122" s="646"/>
      <c r="PUA122" s="646"/>
      <c r="PUB122" s="646"/>
      <c r="PUC122" s="646"/>
      <c r="PUD122" s="646"/>
      <c r="PUE122" s="646"/>
      <c r="PUF122" s="646"/>
      <c r="PUG122" s="646"/>
      <c r="PUH122" s="646"/>
      <c r="PUI122" s="646"/>
      <c r="PUJ122" s="646"/>
      <c r="PUK122" s="646"/>
      <c r="PUL122" s="646"/>
      <c r="PUM122" s="646"/>
      <c r="PUN122" s="646"/>
      <c r="PUO122" s="646"/>
      <c r="PUP122" s="646"/>
      <c r="PUQ122" s="646"/>
      <c r="PUR122" s="646"/>
      <c r="PUS122" s="646"/>
      <c r="PUT122" s="646"/>
      <c r="PUU122" s="646"/>
      <c r="PUV122" s="646"/>
      <c r="PUW122" s="646"/>
      <c r="PUX122" s="646"/>
      <c r="PUY122" s="646"/>
      <c r="PUZ122" s="646"/>
      <c r="PVA122" s="646"/>
      <c r="PVB122" s="646"/>
      <c r="PVC122" s="646"/>
      <c r="PVD122" s="646"/>
      <c r="PVE122" s="646"/>
      <c r="PVF122" s="646"/>
      <c r="PVG122" s="646"/>
      <c r="PVH122" s="646"/>
      <c r="PVI122" s="646"/>
      <c r="PVJ122" s="646"/>
      <c r="PVK122" s="646"/>
      <c r="PVL122" s="646"/>
      <c r="PVM122" s="646"/>
      <c r="PVN122" s="646"/>
      <c r="PVO122" s="646"/>
      <c r="PVP122" s="646"/>
      <c r="PVQ122" s="646"/>
      <c r="PVR122" s="646"/>
      <c r="PVS122" s="646"/>
      <c r="PVT122" s="646"/>
      <c r="PVU122" s="646"/>
      <c r="PVV122" s="646"/>
      <c r="PVW122" s="646"/>
      <c r="PVX122" s="646"/>
      <c r="PVY122" s="646"/>
      <c r="PVZ122" s="646"/>
      <c r="PWA122" s="646"/>
      <c r="PWB122" s="646"/>
      <c r="PWC122" s="646"/>
      <c r="PWD122" s="646"/>
      <c r="PWE122" s="646"/>
      <c r="PWF122" s="646"/>
      <c r="PWG122" s="646"/>
      <c r="PWH122" s="646"/>
      <c r="PWI122" s="646"/>
      <c r="PWJ122" s="646"/>
      <c r="PWK122" s="646"/>
      <c r="PWL122" s="646"/>
      <c r="PWM122" s="646"/>
      <c r="PWN122" s="646"/>
      <c r="PWO122" s="646"/>
      <c r="PWP122" s="646"/>
      <c r="PWQ122" s="646"/>
      <c r="PWR122" s="646"/>
      <c r="PWS122" s="646"/>
      <c r="PWT122" s="646"/>
      <c r="PWU122" s="646"/>
      <c r="PWV122" s="646"/>
      <c r="PWW122" s="646"/>
      <c r="PWX122" s="646"/>
      <c r="PWY122" s="646"/>
      <c r="PWZ122" s="646"/>
      <c r="PXA122" s="646"/>
      <c r="PXB122" s="646"/>
      <c r="PXC122" s="646"/>
      <c r="PXD122" s="646"/>
      <c r="PXE122" s="646"/>
      <c r="PXF122" s="646"/>
      <c r="PXG122" s="646"/>
      <c r="PXH122" s="646"/>
      <c r="PXI122" s="646"/>
      <c r="PXJ122" s="646"/>
      <c r="PXK122" s="646"/>
      <c r="PXL122" s="646"/>
      <c r="PXM122" s="646"/>
      <c r="PXN122" s="646"/>
      <c r="PXO122" s="646"/>
      <c r="PXP122" s="646"/>
      <c r="PXQ122" s="646"/>
      <c r="PXR122" s="646"/>
      <c r="PXS122" s="646"/>
      <c r="PXT122" s="646"/>
      <c r="PXU122" s="646"/>
      <c r="PXV122" s="646"/>
      <c r="PXW122" s="646"/>
      <c r="PXX122" s="646"/>
      <c r="PXY122" s="646"/>
      <c r="PXZ122" s="646"/>
      <c r="PYA122" s="646"/>
      <c r="PYB122" s="646"/>
      <c r="PYC122" s="646"/>
      <c r="PYD122" s="646"/>
      <c r="PYE122" s="646"/>
      <c r="PYF122" s="646"/>
      <c r="PYG122" s="646"/>
      <c r="PYH122" s="646"/>
      <c r="PYI122" s="646"/>
      <c r="PYJ122" s="646"/>
      <c r="PYK122" s="646"/>
      <c r="PYL122" s="646"/>
      <c r="PYM122" s="646"/>
      <c r="PYN122" s="646"/>
      <c r="PYO122" s="646"/>
      <c r="PYP122" s="646"/>
      <c r="PYQ122" s="646"/>
      <c r="PYR122" s="646"/>
      <c r="PYS122" s="646"/>
      <c r="PYT122" s="646"/>
      <c r="PYU122" s="646"/>
      <c r="PYV122" s="646"/>
      <c r="PYW122" s="646"/>
      <c r="PYX122" s="646"/>
      <c r="PYY122" s="646"/>
      <c r="PYZ122" s="646"/>
      <c r="PZA122" s="646"/>
      <c r="PZB122" s="646"/>
      <c r="PZC122" s="646"/>
      <c r="PZD122" s="646"/>
      <c r="PZE122" s="646"/>
      <c r="PZF122" s="646"/>
      <c r="PZG122" s="646"/>
      <c r="PZH122" s="646"/>
      <c r="PZI122" s="646"/>
      <c r="PZJ122" s="646"/>
      <c r="PZK122" s="646"/>
      <c r="PZL122" s="646"/>
      <c r="PZM122" s="646"/>
      <c r="PZN122" s="646"/>
      <c r="PZO122" s="646"/>
      <c r="PZP122" s="646"/>
      <c r="PZQ122" s="646"/>
      <c r="PZR122" s="646"/>
      <c r="PZS122" s="646"/>
      <c r="PZT122" s="646"/>
      <c r="PZU122" s="646"/>
      <c r="PZV122" s="646"/>
      <c r="PZW122" s="646"/>
      <c r="PZX122" s="646"/>
      <c r="PZY122" s="646"/>
      <c r="PZZ122" s="646"/>
      <c r="QAA122" s="646"/>
      <c r="QAB122" s="646"/>
      <c r="QAC122" s="646"/>
      <c r="QAD122" s="646"/>
      <c r="QAE122" s="646"/>
      <c r="QAF122" s="646"/>
      <c r="QAG122" s="646"/>
      <c r="QAH122" s="646"/>
      <c r="QAI122" s="646"/>
      <c r="QAJ122" s="646"/>
      <c r="QAK122" s="646"/>
      <c r="QAL122" s="646"/>
      <c r="QAM122" s="646"/>
      <c r="QAN122" s="646"/>
      <c r="QAO122" s="646"/>
      <c r="QAP122" s="646"/>
      <c r="QAQ122" s="646"/>
      <c r="QAR122" s="646"/>
      <c r="QAS122" s="646"/>
      <c r="QAT122" s="646"/>
      <c r="QAU122" s="646"/>
      <c r="QAV122" s="646"/>
      <c r="QAW122" s="646"/>
      <c r="QAX122" s="646"/>
      <c r="QAY122" s="646"/>
      <c r="QAZ122" s="646"/>
      <c r="QBA122" s="646"/>
      <c r="QBB122" s="646"/>
      <c r="QBC122" s="646"/>
      <c r="QBD122" s="646"/>
      <c r="QBE122" s="646"/>
      <c r="QBF122" s="646"/>
      <c r="QBG122" s="646"/>
      <c r="QBH122" s="646"/>
      <c r="QBI122" s="646"/>
      <c r="QBJ122" s="646"/>
      <c r="QBK122" s="646"/>
      <c r="QBL122" s="646"/>
      <c r="QBM122" s="646"/>
      <c r="QBN122" s="646"/>
      <c r="QBO122" s="646"/>
      <c r="QBP122" s="646"/>
      <c r="QBQ122" s="646"/>
      <c r="QBR122" s="646"/>
      <c r="QBS122" s="646"/>
      <c r="QBT122" s="646"/>
      <c r="QBU122" s="646"/>
      <c r="QBV122" s="646"/>
      <c r="QBW122" s="646"/>
      <c r="QBX122" s="646"/>
      <c r="QBY122" s="646"/>
      <c r="QBZ122" s="646"/>
      <c r="QCA122" s="646"/>
      <c r="QCB122" s="646"/>
      <c r="QCC122" s="646"/>
      <c r="QCD122" s="646"/>
      <c r="QCE122" s="646"/>
      <c r="QCF122" s="646"/>
      <c r="QCG122" s="646"/>
      <c r="QCH122" s="646"/>
      <c r="QCI122" s="646"/>
      <c r="QCJ122" s="646"/>
      <c r="QCK122" s="646"/>
      <c r="QCL122" s="646"/>
      <c r="QCM122" s="646"/>
      <c r="QCN122" s="646"/>
      <c r="QCO122" s="646"/>
      <c r="QCP122" s="646"/>
      <c r="QCQ122" s="646"/>
      <c r="QCR122" s="646"/>
      <c r="QCS122" s="646"/>
      <c r="QCT122" s="646"/>
      <c r="QCU122" s="646"/>
      <c r="QCV122" s="646"/>
      <c r="QCW122" s="646"/>
      <c r="QCX122" s="646"/>
      <c r="QCY122" s="646"/>
      <c r="QCZ122" s="646"/>
      <c r="QDA122" s="646"/>
      <c r="QDB122" s="646"/>
      <c r="QDC122" s="646"/>
      <c r="QDD122" s="646"/>
      <c r="QDE122" s="646"/>
      <c r="QDF122" s="646"/>
      <c r="QDG122" s="646"/>
      <c r="QDH122" s="646"/>
      <c r="QDI122" s="646"/>
      <c r="QDJ122" s="646"/>
      <c r="QDK122" s="646"/>
      <c r="QDL122" s="646"/>
      <c r="QDM122" s="646"/>
      <c r="QDN122" s="646"/>
      <c r="QDO122" s="646"/>
      <c r="QDP122" s="646"/>
      <c r="QDQ122" s="646"/>
      <c r="QDR122" s="646"/>
      <c r="QDS122" s="646"/>
      <c r="QDT122" s="646"/>
      <c r="QDU122" s="646"/>
      <c r="QDV122" s="646"/>
      <c r="QDW122" s="646"/>
      <c r="QDX122" s="646"/>
      <c r="QDY122" s="646"/>
      <c r="QDZ122" s="646"/>
      <c r="QEA122" s="646"/>
      <c r="QEB122" s="646"/>
      <c r="QEC122" s="646"/>
      <c r="QED122" s="646"/>
      <c r="QEE122" s="646"/>
      <c r="QEF122" s="646"/>
      <c r="QEG122" s="646"/>
      <c r="QEH122" s="646"/>
      <c r="QEI122" s="646"/>
      <c r="QEJ122" s="646"/>
      <c r="QEK122" s="646"/>
      <c r="QEL122" s="646"/>
      <c r="QEM122" s="646"/>
      <c r="QEN122" s="646"/>
      <c r="QEO122" s="646"/>
      <c r="QEP122" s="646"/>
      <c r="QEQ122" s="646"/>
      <c r="QER122" s="646"/>
      <c r="QES122" s="646"/>
      <c r="QET122" s="646"/>
      <c r="QEU122" s="646"/>
      <c r="QEV122" s="646"/>
      <c r="QEW122" s="646"/>
      <c r="QEX122" s="646"/>
      <c r="QEY122" s="646"/>
      <c r="QEZ122" s="646"/>
      <c r="QFA122" s="646"/>
      <c r="QFB122" s="646"/>
      <c r="QFC122" s="646"/>
      <c r="QFD122" s="646"/>
      <c r="QFE122" s="646"/>
      <c r="QFF122" s="646"/>
      <c r="QFG122" s="646"/>
      <c r="QFH122" s="646"/>
      <c r="QFI122" s="646"/>
      <c r="QFJ122" s="646"/>
      <c r="QFK122" s="646"/>
      <c r="QFL122" s="646"/>
      <c r="QFM122" s="646"/>
      <c r="QFN122" s="646"/>
      <c r="QFO122" s="646"/>
      <c r="QFP122" s="646"/>
      <c r="QFQ122" s="646"/>
      <c r="QFR122" s="646"/>
      <c r="QFS122" s="646"/>
      <c r="QFT122" s="646"/>
      <c r="QFU122" s="646"/>
      <c r="QFV122" s="646"/>
      <c r="QFW122" s="646"/>
      <c r="QFX122" s="646"/>
      <c r="QFY122" s="646"/>
      <c r="QFZ122" s="646"/>
      <c r="QGA122" s="646"/>
      <c r="QGB122" s="646"/>
      <c r="QGC122" s="646"/>
      <c r="QGD122" s="646"/>
      <c r="QGE122" s="646"/>
      <c r="QGF122" s="646"/>
      <c r="QGG122" s="646"/>
      <c r="QGH122" s="646"/>
      <c r="QGI122" s="646"/>
      <c r="QGJ122" s="646"/>
      <c r="QGK122" s="646"/>
      <c r="QGL122" s="646"/>
      <c r="QGM122" s="646"/>
      <c r="QGN122" s="646"/>
      <c r="QGO122" s="646"/>
      <c r="QGP122" s="646"/>
      <c r="QGQ122" s="646"/>
      <c r="QGR122" s="646"/>
      <c r="QGS122" s="646"/>
      <c r="QGT122" s="646"/>
      <c r="QGU122" s="646"/>
      <c r="QGV122" s="646"/>
      <c r="QGW122" s="646"/>
      <c r="QGX122" s="646"/>
      <c r="QGY122" s="646"/>
      <c r="QGZ122" s="646"/>
      <c r="QHA122" s="646"/>
      <c r="QHB122" s="646"/>
      <c r="QHC122" s="646"/>
      <c r="QHD122" s="646"/>
      <c r="QHE122" s="646"/>
      <c r="QHF122" s="646"/>
      <c r="QHG122" s="646"/>
      <c r="QHH122" s="646"/>
      <c r="QHI122" s="646"/>
      <c r="QHJ122" s="646"/>
      <c r="QHK122" s="646"/>
      <c r="QHL122" s="646"/>
      <c r="QHM122" s="646"/>
      <c r="QHN122" s="646"/>
      <c r="QHO122" s="646"/>
      <c r="QHP122" s="646"/>
      <c r="QHQ122" s="646"/>
      <c r="QHR122" s="646"/>
      <c r="QHS122" s="646"/>
      <c r="QHT122" s="646"/>
      <c r="QHU122" s="646"/>
      <c r="QHV122" s="646"/>
      <c r="QHW122" s="646"/>
      <c r="QHX122" s="646"/>
      <c r="QHY122" s="646"/>
      <c r="QHZ122" s="646"/>
      <c r="QIA122" s="646"/>
      <c r="QIB122" s="646"/>
      <c r="QIC122" s="646"/>
      <c r="QID122" s="646"/>
      <c r="QIE122" s="646"/>
      <c r="QIF122" s="646"/>
      <c r="QIG122" s="646"/>
      <c r="QIH122" s="646"/>
      <c r="QII122" s="646"/>
      <c r="QIJ122" s="646"/>
      <c r="QIK122" s="646"/>
      <c r="QIL122" s="646"/>
      <c r="QIM122" s="646"/>
      <c r="QIN122" s="646"/>
      <c r="QIO122" s="646"/>
      <c r="QIP122" s="646"/>
      <c r="QIQ122" s="646"/>
      <c r="QIR122" s="646"/>
      <c r="QIS122" s="646"/>
      <c r="QIT122" s="646"/>
      <c r="QIU122" s="646"/>
      <c r="QIV122" s="646"/>
      <c r="QIW122" s="646"/>
      <c r="QIX122" s="646"/>
      <c r="QIY122" s="646"/>
      <c r="QIZ122" s="646"/>
      <c r="QJA122" s="646"/>
      <c r="QJB122" s="646"/>
      <c r="QJC122" s="646"/>
      <c r="QJD122" s="646"/>
      <c r="QJE122" s="646"/>
      <c r="QJF122" s="646"/>
      <c r="QJG122" s="646"/>
      <c r="QJH122" s="646"/>
      <c r="QJI122" s="646"/>
      <c r="QJJ122" s="646"/>
      <c r="QJK122" s="646"/>
      <c r="QJL122" s="646"/>
      <c r="QJM122" s="646"/>
      <c r="QJN122" s="646"/>
      <c r="QJO122" s="646"/>
      <c r="QJP122" s="646"/>
      <c r="QJQ122" s="646"/>
      <c r="QJR122" s="646"/>
      <c r="QJS122" s="646"/>
      <c r="QJT122" s="646"/>
      <c r="QJU122" s="646"/>
      <c r="QJV122" s="646"/>
      <c r="QJW122" s="646"/>
      <c r="QJX122" s="646"/>
      <c r="QJY122" s="646"/>
      <c r="QJZ122" s="646"/>
      <c r="QKA122" s="646"/>
      <c r="QKB122" s="646"/>
      <c r="QKC122" s="646"/>
      <c r="QKD122" s="646"/>
      <c r="QKE122" s="646"/>
      <c r="QKF122" s="646"/>
      <c r="QKG122" s="646"/>
      <c r="QKH122" s="646"/>
      <c r="QKI122" s="646"/>
      <c r="QKJ122" s="646"/>
      <c r="QKK122" s="646"/>
      <c r="QKL122" s="646"/>
      <c r="QKM122" s="646"/>
      <c r="QKN122" s="646"/>
      <c r="QKO122" s="646"/>
      <c r="QKP122" s="646"/>
      <c r="QKQ122" s="646"/>
      <c r="QKR122" s="646"/>
      <c r="QKS122" s="646"/>
      <c r="QKT122" s="646"/>
      <c r="QKU122" s="646"/>
      <c r="QKV122" s="646"/>
      <c r="QKW122" s="646"/>
      <c r="QKX122" s="646"/>
      <c r="QKY122" s="646"/>
      <c r="QKZ122" s="646"/>
      <c r="QLA122" s="646"/>
      <c r="QLB122" s="646"/>
      <c r="QLC122" s="646"/>
      <c r="QLD122" s="646"/>
      <c r="QLE122" s="646"/>
      <c r="QLF122" s="646"/>
      <c r="QLG122" s="646"/>
      <c r="QLH122" s="646"/>
      <c r="QLI122" s="646"/>
      <c r="QLJ122" s="646"/>
      <c r="QLK122" s="646"/>
      <c r="QLL122" s="646"/>
      <c r="QLM122" s="646"/>
      <c r="QLN122" s="646"/>
      <c r="QLO122" s="646"/>
      <c r="QLP122" s="646"/>
      <c r="QLQ122" s="646"/>
      <c r="QLR122" s="646"/>
      <c r="QLS122" s="646"/>
      <c r="QLT122" s="646"/>
      <c r="QLU122" s="646"/>
      <c r="QLV122" s="646"/>
      <c r="QLW122" s="646"/>
      <c r="QLX122" s="646"/>
      <c r="QLY122" s="646"/>
      <c r="QLZ122" s="646"/>
      <c r="QMA122" s="646"/>
      <c r="QMB122" s="646"/>
      <c r="QMC122" s="646"/>
      <c r="QMD122" s="646"/>
      <c r="QME122" s="646"/>
      <c r="QMF122" s="646"/>
      <c r="QMG122" s="646"/>
      <c r="QMH122" s="646"/>
      <c r="QMI122" s="646"/>
      <c r="QMJ122" s="646"/>
      <c r="QMK122" s="646"/>
      <c r="QML122" s="646"/>
      <c r="QMM122" s="646"/>
      <c r="QMN122" s="646"/>
      <c r="QMO122" s="646"/>
      <c r="QMP122" s="646"/>
      <c r="QMQ122" s="646"/>
      <c r="QMR122" s="646"/>
      <c r="QMS122" s="646"/>
      <c r="QMT122" s="646"/>
      <c r="QMU122" s="646"/>
      <c r="QMV122" s="646"/>
      <c r="QMW122" s="646"/>
      <c r="QMX122" s="646"/>
      <c r="QMY122" s="646"/>
      <c r="QMZ122" s="646"/>
      <c r="QNA122" s="646"/>
      <c r="QNB122" s="646"/>
      <c r="QNC122" s="646"/>
      <c r="QND122" s="646"/>
      <c r="QNE122" s="646"/>
      <c r="QNF122" s="646"/>
      <c r="QNG122" s="646"/>
      <c r="QNH122" s="646"/>
      <c r="QNI122" s="646"/>
      <c r="QNJ122" s="646"/>
      <c r="QNK122" s="646"/>
      <c r="QNL122" s="646"/>
      <c r="QNM122" s="646"/>
      <c r="QNN122" s="646"/>
      <c r="QNO122" s="646"/>
      <c r="QNP122" s="646"/>
      <c r="QNQ122" s="646"/>
      <c r="QNR122" s="646"/>
      <c r="QNS122" s="646"/>
      <c r="QNT122" s="646"/>
      <c r="QNU122" s="646"/>
      <c r="QNV122" s="646"/>
      <c r="QNW122" s="646"/>
      <c r="QNX122" s="646"/>
      <c r="QNY122" s="646"/>
      <c r="QNZ122" s="646"/>
      <c r="QOA122" s="646"/>
      <c r="QOB122" s="646"/>
      <c r="QOC122" s="646"/>
      <c r="QOD122" s="646"/>
      <c r="QOE122" s="646"/>
      <c r="QOF122" s="646"/>
      <c r="QOG122" s="646"/>
      <c r="QOH122" s="646"/>
      <c r="QOI122" s="646"/>
      <c r="QOJ122" s="646"/>
      <c r="QOK122" s="646"/>
      <c r="QOL122" s="646"/>
      <c r="QOM122" s="646"/>
      <c r="QON122" s="646"/>
      <c r="QOO122" s="646"/>
      <c r="QOP122" s="646"/>
      <c r="QOQ122" s="646"/>
      <c r="QOR122" s="646"/>
      <c r="QOS122" s="646"/>
      <c r="QOT122" s="646"/>
      <c r="QOU122" s="646"/>
      <c r="QOV122" s="646"/>
      <c r="QOW122" s="646"/>
      <c r="QOX122" s="646"/>
      <c r="QOY122" s="646"/>
      <c r="QOZ122" s="646"/>
      <c r="QPA122" s="646"/>
      <c r="QPB122" s="646"/>
      <c r="QPC122" s="646"/>
      <c r="QPD122" s="646"/>
      <c r="QPE122" s="646"/>
      <c r="QPF122" s="646"/>
      <c r="QPG122" s="646"/>
      <c r="QPH122" s="646"/>
      <c r="QPI122" s="646"/>
      <c r="QPJ122" s="646"/>
      <c r="QPK122" s="646"/>
      <c r="QPL122" s="646"/>
      <c r="QPM122" s="646"/>
      <c r="QPN122" s="646"/>
      <c r="QPO122" s="646"/>
      <c r="QPP122" s="646"/>
      <c r="QPQ122" s="646"/>
      <c r="QPR122" s="646"/>
      <c r="QPS122" s="646"/>
      <c r="QPT122" s="646"/>
      <c r="QPU122" s="646"/>
      <c r="QPV122" s="646"/>
      <c r="QPW122" s="646"/>
      <c r="QPX122" s="646"/>
      <c r="QPY122" s="646"/>
      <c r="QPZ122" s="646"/>
      <c r="QQA122" s="646"/>
      <c r="QQB122" s="646"/>
      <c r="QQC122" s="646"/>
      <c r="QQD122" s="646"/>
      <c r="QQE122" s="646"/>
      <c r="QQF122" s="646"/>
      <c r="QQG122" s="646"/>
      <c r="QQH122" s="646"/>
      <c r="QQI122" s="646"/>
      <c r="QQJ122" s="646"/>
      <c r="QQK122" s="646"/>
      <c r="QQL122" s="646"/>
      <c r="QQM122" s="646"/>
      <c r="QQN122" s="646"/>
      <c r="QQO122" s="646"/>
      <c r="QQP122" s="646"/>
      <c r="QQQ122" s="646"/>
      <c r="QQR122" s="646"/>
      <c r="QQS122" s="646"/>
      <c r="QQT122" s="646"/>
      <c r="QQU122" s="646"/>
      <c r="QQV122" s="646"/>
      <c r="QQW122" s="646"/>
      <c r="QQX122" s="646"/>
      <c r="QQY122" s="646"/>
      <c r="QQZ122" s="646"/>
      <c r="QRA122" s="646"/>
      <c r="QRB122" s="646"/>
      <c r="QRC122" s="646"/>
      <c r="QRD122" s="646"/>
      <c r="QRE122" s="646"/>
      <c r="QRF122" s="646"/>
      <c r="QRG122" s="646"/>
      <c r="QRH122" s="646"/>
      <c r="QRI122" s="646"/>
      <c r="QRJ122" s="646"/>
      <c r="QRK122" s="646"/>
      <c r="QRL122" s="646"/>
      <c r="QRM122" s="646"/>
      <c r="QRN122" s="646"/>
      <c r="QRO122" s="646"/>
      <c r="QRP122" s="646"/>
      <c r="QRQ122" s="646"/>
      <c r="QRR122" s="646"/>
      <c r="QRS122" s="646"/>
      <c r="QRT122" s="646"/>
      <c r="QRU122" s="646"/>
      <c r="QRV122" s="646"/>
      <c r="QRW122" s="646"/>
      <c r="QRX122" s="646"/>
      <c r="QRY122" s="646"/>
      <c r="QRZ122" s="646"/>
      <c r="QSA122" s="646"/>
      <c r="QSB122" s="646"/>
      <c r="QSC122" s="646"/>
      <c r="QSD122" s="646"/>
      <c r="QSE122" s="646"/>
      <c r="QSF122" s="646"/>
      <c r="QSG122" s="646"/>
      <c r="QSH122" s="646"/>
      <c r="QSI122" s="646"/>
      <c r="QSJ122" s="646"/>
      <c r="QSK122" s="646"/>
      <c r="QSL122" s="646"/>
      <c r="QSM122" s="646"/>
      <c r="QSN122" s="646"/>
      <c r="QSO122" s="646"/>
      <c r="QSP122" s="646"/>
      <c r="QSQ122" s="646"/>
      <c r="QSR122" s="646"/>
      <c r="QSS122" s="646"/>
      <c r="QST122" s="646"/>
      <c r="QSU122" s="646"/>
      <c r="QSV122" s="646"/>
      <c r="QSW122" s="646"/>
      <c r="QSX122" s="646"/>
      <c r="QSY122" s="646"/>
      <c r="QSZ122" s="646"/>
      <c r="QTA122" s="646"/>
      <c r="QTB122" s="646"/>
      <c r="QTC122" s="646"/>
      <c r="QTD122" s="646"/>
      <c r="QTE122" s="646"/>
      <c r="QTF122" s="646"/>
      <c r="QTG122" s="646"/>
      <c r="QTH122" s="646"/>
      <c r="QTI122" s="646"/>
      <c r="QTJ122" s="646"/>
      <c r="QTK122" s="646"/>
      <c r="QTL122" s="646"/>
      <c r="QTM122" s="646"/>
      <c r="QTN122" s="646"/>
      <c r="QTO122" s="646"/>
      <c r="QTP122" s="646"/>
      <c r="QTQ122" s="646"/>
      <c r="QTR122" s="646"/>
      <c r="QTS122" s="646"/>
      <c r="QTT122" s="646"/>
      <c r="QTU122" s="646"/>
      <c r="QTV122" s="646"/>
      <c r="QTW122" s="646"/>
      <c r="QTX122" s="646"/>
      <c r="QTY122" s="646"/>
      <c r="QTZ122" s="646"/>
      <c r="QUA122" s="646"/>
      <c r="QUB122" s="646"/>
      <c r="QUC122" s="646"/>
      <c r="QUD122" s="646"/>
      <c r="QUE122" s="646"/>
      <c r="QUF122" s="646"/>
      <c r="QUG122" s="646"/>
      <c r="QUH122" s="646"/>
      <c r="QUI122" s="646"/>
      <c r="QUJ122" s="646"/>
      <c r="QUK122" s="646"/>
      <c r="QUL122" s="646"/>
      <c r="QUM122" s="646"/>
      <c r="QUN122" s="646"/>
      <c r="QUO122" s="646"/>
      <c r="QUP122" s="646"/>
      <c r="QUQ122" s="646"/>
      <c r="QUR122" s="646"/>
      <c r="QUS122" s="646"/>
      <c r="QUT122" s="646"/>
      <c r="QUU122" s="646"/>
      <c r="QUV122" s="646"/>
      <c r="QUW122" s="646"/>
      <c r="QUX122" s="646"/>
      <c r="QUY122" s="646"/>
      <c r="QUZ122" s="646"/>
      <c r="QVA122" s="646"/>
      <c r="QVB122" s="646"/>
      <c r="QVC122" s="646"/>
      <c r="QVD122" s="646"/>
      <c r="QVE122" s="646"/>
      <c r="QVF122" s="646"/>
      <c r="QVG122" s="646"/>
      <c r="QVH122" s="646"/>
      <c r="QVI122" s="646"/>
      <c r="QVJ122" s="646"/>
      <c r="QVK122" s="646"/>
      <c r="QVL122" s="646"/>
      <c r="QVM122" s="646"/>
      <c r="QVN122" s="646"/>
      <c r="QVO122" s="646"/>
      <c r="QVP122" s="646"/>
      <c r="QVQ122" s="646"/>
      <c r="QVR122" s="646"/>
      <c r="QVS122" s="646"/>
      <c r="QVT122" s="646"/>
      <c r="QVU122" s="646"/>
      <c r="QVV122" s="646"/>
      <c r="QVW122" s="646"/>
      <c r="QVX122" s="646"/>
      <c r="QVY122" s="646"/>
      <c r="QVZ122" s="646"/>
      <c r="QWA122" s="646"/>
      <c r="QWB122" s="646"/>
      <c r="QWC122" s="646"/>
      <c r="QWD122" s="646"/>
      <c r="QWE122" s="646"/>
      <c r="QWF122" s="646"/>
      <c r="QWG122" s="646"/>
      <c r="QWH122" s="646"/>
      <c r="QWI122" s="646"/>
      <c r="QWJ122" s="646"/>
      <c r="QWK122" s="646"/>
      <c r="QWL122" s="646"/>
      <c r="QWM122" s="646"/>
      <c r="QWN122" s="646"/>
      <c r="QWO122" s="646"/>
      <c r="QWP122" s="646"/>
      <c r="QWQ122" s="646"/>
      <c r="QWR122" s="646"/>
      <c r="QWS122" s="646"/>
      <c r="QWT122" s="646"/>
      <c r="QWU122" s="646"/>
      <c r="QWV122" s="646"/>
      <c r="QWW122" s="646"/>
      <c r="QWX122" s="646"/>
      <c r="QWY122" s="646"/>
      <c r="QWZ122" s="646"/>
      <c r="QXA122" s="646"/>
      <c r="QXB122" s="646"/>
      <c r="QXC122" s="646"/>
      <c r="QXD122" s="646"/>
      <c r="QXE122" s="646"/>
      <c r="QXF122" s="646"/>
      <c r="QXG122" s="646"/>
      <c r="QXH122" s="646"/>
      <c r="QXI122" s="646"/>
      <c r="QXJ122" s="646"/>
      <c r="QXK122" s="646"/>
      <c r="QXL122" s="646"/>
      <c r="QXM122" s="646"/>
      <c r="QXN122" s="646"/>
      <c r="QXO122" s="646"/>
      <c r="QXP122" s="646"/>
      <c r="QXQ122" s="646"/>
      <c r="QXR122" s="646"/>
      <c r="QXS122" s="646"/>
      <c r="QXT122" s="646"/>
      <c r="QXU122" s="646"/>
      <c r="QXV122" s="646"/>
      <c r="QXW122" s="646"/>
      <c r="QXX122" s="646"/>
      <c r="QXY122" s="646"/>
      <c r="QXZ122" s="646"/>
      <c r="QYA122" s="646"/>
      <c r="QYB122" s="646"/>
      <c r="QYC122" s="646"/>
      <c r="QYD122" s="646"/>
      <c r="QYE122" s="646"/>
      <c r="QYF122" s="646"/>
      <c r="QYG122" s="646"/>
      <c r="QYH122" s="646"/>
      <c r="QYI122" s="646"/>
      <c r="QYJ122" s="646"/>
      <c r="QYK122" s="646"/>
      <c r="QYL122" s="646"/>
      <c r="QYM122" s="646"/>
      <c r="QYN122" s="646"/>
      <c r="QYO122" s="646"/>
      <c r="QYP122" s="646"/>
      <c r="QYQ122" s="646"/>
      <c r="QYR122" s="646"/>
      <c r="QYS122" s="646"/>
      <c r="QYT122" s="646"/>
      <c r="QYU122" s="646"/>
      <c r="QYV122" s="646"/>
      <c r="QYW122" s="646"/>
      <c r="QYX122" s="646"/>
      <c r="QYY122" s="646"/>
      <c r="QYZ122" s="646"/>
      <c r="QZA122" s="646"/>
      <c r="QZB122" s="646"/>
      <c r="QZC122" s="646"/>
      <c r="QZD122" s="646"/>
      <c r="QZE122" s="646"/>
      <c r="QZF122" s="646"/>
      <c r="QZG122" s="646"/>
      <c r="QZH122" s="646"/>
      <c r="QZI122" s="646"/>
      <c r="QZJ122" s="646"/>
      <c r="QZK122" s="646"/>
      <c r="QZL122" s="646"/>
      <c r="QZM122" s="646"/>
      <c r="QZN122" s="646"/>
      <c r="QZO122" s="646"/>
      <c r="QZP122" s="646"/>
      <c r="QZQ122" s="646"/>
      <c r="QZR122" s="646"/>
      <c r="QZS122" s="646"/>
      <c r="QZT122" s="646"/>
      <c r="QZU122" s="646"/>
      <c r="QZV122" s="646"/>
      <c r="QZW122" s="646"/>
      <c r="QZX122" s="646"/>
      <c r="QZY122" s="646"/>
      <c r="QZZ122" s="646"/>
      <c r="RAA122" s="646"/>
      <c r="RAB122" s="646"/>
      <c r="RAC122" s="646"/>
      <c r="RAD122" s="646"/>
      <c r="RAE122" s="646"/>
      <c r="RAF122" s="646"/>
      <c r="RAG122" s="646"/>
      <c r="RAH122" s="646"/>
      <c r="RAI122" s="646"/>
      <c r="RAJ122" s="646"/>
      <c r="RAK122" s="646"/>
      <c r="RAL122" s="646"/>
      <c r="RAM122" s="646"/>
      <c r="RAN122" s="646"/>
      <c r="RAO122" s="646"/>
      <c r="RAP122" s="646"/>
      <c r="RAQ122" s="646"/>
      <c r="RAR122" s="646"/>
      <c r="RAS122" s="646"/>
      <c r="RAT122" s="646"/>
      <c r="RAU122" s="646"/>
      <c r="RAV122" s="646"/>
      <c r="RAW122" s="646"/>
      <c r="RAX122" s="646"/>
      <c r="RAY122" s="646"/>
      <c r="RAZ122" s="646"/>
      <c r="RBA122" s="646"/>
      <c r="RBB122" s="646"/>
      <c r="RBC122" s="646"/>
      <c r="RBD122" s="646"/>
      <c r="RBE122" s="646"/>
      <c r="RBF122" s="646"/>
      <c r="RBG122" s="646"/>
      <c r="RBH122" s="646"/>
      <c r="RBI122" s="646"/>
      <c r="RBJ122" s="646"/>
      <c r="RBK122" s="646"/>
      <c r="RBL122" s="646"/>
      <c r="RBM122" s="646"/>
      <c r="RBN122" s="646"/>
      <c r="RBO122" s="646"/>
      <c r="RBP122" s="646"/>
      <c r="RBQ122" s="646"/>
      <c r="RBR122" s="646"/>
      <c r="RBS122" s="646"/>
      <c r="RBT122" s="646"/>
      <c r="RBU122" s="646"/>
      <c r="RBV122" s="646"/>
      <c r="RBW122" s="646"/>
      <c r="RBX122" s="646"/>
      <c r="RBY122" s="646"/>
      <c r="RBZ122" s="646"/>
      <c r="RCA122" s="646"/>
      <c r="RCB122" s="646"/>
      <c r="RCC122" s="646"/>
      <c r="RCD122" s="646"/>
      <c r="RCE122" s="646"/>
      <c r="RCF122" s="646"/>
      <c r="RCG122" s="646"/>
      <c r="RCH122" s="646"/>
      <c r="RCI122" s="646"/>
      <c r="RCJ122" s="646"/>
      <c r="RCK122" s="646"/>
      <c r="RCL122" s="646"/>
      <c r="RCM122" s="646"/>
      <c r="RCN122" s="646"/>
      <c r="RCO122" s="646"/>
      <c r="RCP122" s="646"/>
      <c r="RCQ122" s="646"/>
      <c r="RCR122" s="646"/>
      <c r="RCS122" s="646"/>
      <c r="RCT122" s="646"/>
      <c r="RCU122" s="646"/>
      <c r="RCV122" s="646"/>
      <c r="RCW122" s="646"/>
      <c r="RCX122" s="646"/>
      <c r="RCY122" s="646"/>
      <c r="RCZ122" s="646"/>
      <c r="RDA122" s="646"/>
      <c r="RDB122" s="646"/>
      <c r="RDC122" s="646"/>
      <c r="RDD122" s="646"/>
      <c r="RDE122" s="646"/>
      <c r="RDF122" s="646"/>
      <c r="RDG122" s="646"/>
      <c r="RDH122" s="646"/>
      <c r="RDI122" s="646"/>
      <c r="RDJ122" s="646"/>
      <c r="RDK122" s="646"/>
      <c r="RDL122" s="646"/>
      <c r="RDM122" s="646"/>
      <c r="RDN122" s="646"/>
      <c r="RDO122" s="646"/>
      <c r="RDP122" s="646"/>
      <c r="RDQ122" s="646"/>
      <c r="RDR122" s="646"/>
      <c r="RDS122" s="646"/>
      <c r="RDT122" s="646"/>
      <c r="RDU122" s="646"/>
      <c r="RDV122" s="646"/>
      <c r="RDW122" s="646"/>
      <c r="RDX122" s="646"/>
      <c r="RDY122" s="646"/>
      <c r="RDZ122" s="646"/>
      <c r="REA122" s="646"/>
      <c r="REB122" s="646"/>
      <c r="REC122" s="646"/>
      <c r="RED122" s="646"/>
      <c r="REE122" s="646"/>
      <c r="REF122" s="646"/>
      <c r="REG122" s="646"/>
      <c r="REH122" s="646"/>
      <c r="REI122" s="646"/>
      <c r="REJ122" s="646"/>
      <c r="REK122" s="646"/>
      <c r="REL122" s="646"/>
      <c r="REM122" s="646"/>
      <c r="REN122" s="646"/>
      <c r="REO122" s="646"/>
      <c r="REP122" s="646"/>
      <c r="REQ122" s="646"/>
      <c r="RER122" s="646"/>
      <c r="RES122" s="646"/>
      <c r="RET122" s="646"/>
      <c r="REU122" s="646"/>
      <c r="REV122" s="646"/>
      <c r="REW122" s="646"/>
      <c r="REX122" s="646"/>
      <c r="REY122" s="646"/>
      <c r="REZ122" s="646"/>
      <c r="RFA122" s="646"/>
      <c r="RFB122" s="646"/>
      <c r="RFC122" s="646"/>
      <c r="RFD122" s="646"/>
      <c r="RFE122" s="646"/>
      <c r="RFF122" s="646"/>
      <c r="RFG122" s="646"/>
      <c r="RFH122" s="646"/>
      <c r="RFI122" s="646"/>
      <c r="RFJ122" s="646"/>
      <c r="RFK122" s="646"/>
      <c r="RFL122" s="646"/>
      <c r="RFM122" s="646"/>
      <c r="RFN122" s="646"/>
      <c r="RFO122" s="646"/>
      <c r="RFP122" s="646"/>
      <c r="RFQ122" s="646"/>
      <c r="RFR122" s="646"/>
      <c r="RFS122" s="646"/>
      <c r="RFT122" s="646"/>
      <c r="RFU122" s="646"/>
      <c r="RFV122" s="646"/>
      <c r="RFW122" s="646"/>
      <c r="RFX122" s="646"/>
      <c r="RFY122" s="646"/>
      <c r="RFZ122" s="646"/>
      <c r="RGA122" s="646"/>
      <c r="RGB122" s="646"/>
      <c r="RGC122" s="646"/>
      <c r="RGD122" s="646"/>
      <c r="RGE122" s="646"/>
      <c r="RGF122" s="646"/>
      <c r="RGG122" s="646"/>
      <c r="RGH122" s="646"/>
      <c r="RGI122" s="646"/>
      <c r="RGJ122" s="646"/>
      <c r="RGK122" s="646"/>
      <c r="RGL122" s="646"/>
      <c r="RGM122" s="646"/>
      <c r="RGN122" s="646"/>
      <c r="RGO122" s="646"/>
      <c r="RGP122" s="646"/>
      <c r="RGQ122" s="646"/>
      <c r="RGR122" s="646"/>
      <c r="RGS122" s="646"/>
      <c r="RGT122" s="646"/>
      <c r="RGU122" s="646"/>
      <c r="RGV122" s="646"/>
      <c r="RGW122" s="646"/>
      <c r="RGX122" s="646"/>
      <c r="RGY122" s="646"/>
      <c r="RGZ122" s="646"/>
      <c r="RHA122" s="646"/>
      <c r="RHB122" s="646"/>
      <c r="RHC122" s="646"/>
      <c r="RHD122" s="646"/>
      <c r="RHE122" s="646"/>
      <c r="RHF122" s="646"/>
      <c r="RHG122" s="646"/>
      <c r="RHH122" s="646"/>
      <c r="RHI122" s="646"/>
      <c r="RHJ122" s="646"/>
      <c r="RHK122" s="646"/>
      <c r="RHL122" s="646"/>
      <c r="RHM122" s="646"/>
      <c r="RHN122" s="646"/>
      <c r="RHO122" s="646"/>
      <c r="RHP122" s="646"/>
      <c r="RHQ122" s="646"/>
      <c r="RHR122" s="646"/>
      <c r="RHS122" s="646"/>
      <c r="RHT122" s="646"/>
      <c r="RHU122" s="646"/>
      <c r="RHV122" s="646"/>
      <c r="RHW122" s="646"/>
      <c r="RHX122" s="646"/>
      <c r="RHY122" s="646"/>
      <c r="RHZ122" s="646"/>
      <c r="RIA122" s="646"/>
      <c r="RIB122" s="646"/>
      <c r="RIC122" s="646"/>
      <c r="RID122" s="646"/>
      <c r="RIE122" s="646"/>
      <c r="RIF122" s="646"/>
      <c r="RIG122" s="646"/>
      <c r="RIH122" s="646"/>
      <c r="RII122" s="646"/>
      <c r="RIJ122" s="646"/>
      <c r="RIK122" s="646"/>
      <c r="RIL122" s="646"/>
      <c r="RIM122" s="646"/>
      <c r="RIN122" s="646"/>
      <c r="RIO122" s="646"/>
      <c r="RIP122" s="646"/>
      <c r="RIQ122" s="646"/>
      <c r="RIR122" s="646"/>
      <c r="RIS122" s="646"/>
      <c r="RIT122" s="646"/>
      <c r="RIU122" s="646"/>
      <c r="RIV122" s="646"/>
      <c r="RIW122" s="646"/>
      <c r="RIX122" s="646"/>
      <c r="RIY122" s="646"/>
      <c r="RIZ122" s="646"/>
      <c r="RJA122" s="646"/>
      <c r="RJB122" s="646"/>
      <c r="RJC122" s="646"/>
      <c r="RJD122" s="646"/>
      <c r="RJE122" s="646"/>
      <c r="RJF122" s="646"/>
      <c r="RJG122" s="646"/>
      <c r="RJH122" s="646"/>
      <c r="RJI122" s="646"/>
      <c r="RJJ122" s="646"/>
      <c r="RJK122" s="646"/>
      <c r="RJL122" s="646"/>
      <c r="RJM122" s="646"/>
      <c r="RJN122" s="646"/>
      <c r="RJO122" s="646"/>
      <c r="RJP122" s="646"/>
      <c r="RJQ122" s="646"/>
      <c r="RJR122" s="646"/>
      <c r="RJS122" s="646"/>
      <c r="RJT122" s="646"/>
      <c r="RJU122" s="646"/>
      <c r="RJV122" s="646"/>
      <c r="RJW122" s="646"/>
      <c r="RJX122" s="646"/>
      <c r="RJY122" s="646"/>
      <c r="RJZ122" s="646"/>
      <c r="RKA122" s="646"/>
      <c r="RKB122" s="646"/>
      <c r="RKC122" s="646"/>
      <c r="RKD122" s="646"/>
      <c r="RKE122" s="646"/>
      <c r="RKF122" s="646"/>
      <c r="RKG122" s="646"/>
      <c r="RKH122" s="646"/>
      <c r="RKI122" s="646"/>
      <c r="RKJ122" s="646"/>
      <c r="RKK122" s="646"/>
      <c r="RKL122" s="646"/>
      <c r="RKM122" s="646"/>
      <c r="RKN122" s="646"/>
      <c r="RKO122" s="646"/>
      <c r="RKP122" s="646"/>
      <c r="RKQ122" s="646"/>
      <c r="RKR122" s="646"/>
      <c r="RKS122" s="646"/>
      <c r="RKT122" s="646"/>
      <c r="RKU122" s="646"/>
      <c r="RKV122" s="646"/>
      <c r="RKW122" s="646"/>
      <c r="RKX122" s="646"/>
      <c r="RKY122" s="646"/>
      <c r="RKZ122" s="646"/>
      <c r="RLA122" s="646"/>
      <c r="RLB122" s="646"/>
      <c r="RLC122" s="646"/>
      <c r="RLD122" s="646"/>
      <c r="RLE122" s="646"/>
      <c r="RLF122" s="646"/>
      <c r="RLG122" s="646"/>
      <c r="RLH122" s="646"/>
      <c r="RLI122" s="646"/>
      <c r="RLJ122" s="646"/>
      <c r="RLK122" s="646"/>
      <c r="RLL122" s="646"/>
      <c r="RLM122" s="646"/>
      <c r="RLN122" s="646"/>
      <c r="RLO122" s="646"/>
      <c r="RLP122" s="646"/>
      <c r="RLQ122" s="646"/>
      <c r="RLR122" s="646"/>
      <c r="RLS122" s="646"/>
      <c r="RLT122" s="646"/>
      <c r="RLU122" s="646"/>
      <c r="RLV122" s="646"/>
      <c r="RLW122" s="646"/>
      <c r="RLX122" s="646"/>
      <c r="RLY122" s="646"/>
      <c r="RLZ122" s="646"/>
      <c r="RMA122" s="646"/>
      <c r="RMB122" s="646"/>
      <c r="RMC122" s="646"/>
      <c r="RMD122" s="646"/>
      <c r="RME122" s="646"/>
      <c r="RMF122" s="646"/>
      <c r="RMG122" s="646"/>
      <c r="RMH122" s="646"/>
      <c r="RMI122" s="646"/>
      <c r="RMJ122" s="646"/>
      <c r="RMK122" s="646"/>
      <c r="RML122" s="646"/>
      <c r="RMM122" s="646"/>
      <c r="RMN122" s="646"/>
      <c r="RMO122" s="646"/>
      <c r="RMP122" s="646"/>
      <c r="RMQ122" s="646"/>
      <c r="RMR122" s="646"/>
      <c r="RMS122" s="646"/>
      <c r="RMT122" s="646"/>
      <c r="RMU122" s="646"/>
      <c r="RMV122" s="646"/>
      <c r="RMW122" s="646"/>
      <c r="RMX122" s="646"/>
      <c r="RMY122" s="646"/>
      <c r="RMZ122" s="646"/>
      <c r="RNA122" s="646"/>
      <c r="RNB122" s="646"/>
      <c r="RNC122" s="646"/>
      <c r="RND122" s="646"/>
      <c r="RNE122" s="646"/>
      <c r="RNF122" s="646"/>
      <c r="RNG122" s="646"/>
      <c r="RNH122" s="646"/>
      <c r="RNI122" s="646"/>
      <c r="RNJ122" s="646"/>
      <c r="RNK122" s="646"/>
      <c r="RNL122" s="646"/>
      <c r="RNM122" s="646"/>
      <c r="RNN122" s="646"/>
      <c r="RNO122" s="646"/>
      <c r="RNP122" s="646"/>
      <c r="RNQ122" s="646"/>
      <c r="RNR122" s="646"/>
      <c r="RNS122" s="646"/>
      <c r="RNT122" s="646"/>
      <c r="RNU122" s="646"/>
      <c r="RNV122" s="646"/>
      <c r="RNW122" s="646"/>
      <c r="RNX122" s="646"/>
      <c r="RNY122" s="646"/>
      <c r="RNZ122" s="646"/>
      <c r="ROA122" s="646"/>
      <c r="ROB122" s="646"/>
      <c r="ROC122" s="646"/>
      <c r="ROD122" s="646"/>
      <c r="ROE122" s="646"/>
      <c r="ROF122" s="646"/>
      <c r="ROG122" s="646"/>
      <c r="ROH122" s="646"/>
      <c r="ROI122" s="646"/>
      <c r="ROJ122" s="646"/>
      <c r="ROK122" s="646"/>
      <c r="ROL122" s="646"/>
      <c r="ROM122" s="646"/>
      <c r="RON122" s="646"/>
      <c r="ROO122" s="646"/>
      <c r="ROP122" s="646"/>
      <c r="ROQ122" s="646"/>
      <c r="ROR122" s="646"/>
      <c r="ROS122" s="646"/>
      <c r="ROT122" s="646"/>
      <c r="ROU122" s="646"/>
      <c r="ROV122" s="646"/>
      <c r="ROW122" s="646"/>
      <c r="ROX122" s="646"/>
      <c r="ROY122" s="646"/>
      <c r="ROZ122" s="646"/>
      <c r="RPA122" s="646"/>
      <c r="RPB122" s="646"/>
      <c r="RPC122" s="646"/>
      <c r="RPD122" s="646"/>
      <c r="RPE122" s="646"/>
      <c r="RPF122" s="646"/>
      <c r="RPG122" s="646"/>
      <c r="RPH122" s="646"/>
      <c r="RPI122" s="646"/>
      <c r="RPJ122" s="646"/>
      <c r="RPK122" s="646"/>
      <c r="RPL122" s="646"/>
      <c r="RPM122" s="646"/>
      <c r="RPN122" s="646"/>
      <c r="RPO122" s="646"/>
      <c r="RPP122" s="646"/>
      <c r="RPQ122" s="646"/>
      <c r="RPR122" s="646"/>
      <c r="RPS122" s="646"/>
      <c r="RPT122" s="646"/>
      <c r="RPU122" s="646"/>
      <c r="RPV122" s="646"/>
      <c r="RPW122" s="646"/>
      <c r="RPX122" s="646"/>
      <c r="RPY122" s="646"/>
      <c r="RPZ122" s="646"/>
      <c r="RQA122" s="646"/>
      <c r="RQB122" s="646"/>
      <c r="RQC122" s="646"/>
      <c r="RQD122" s="646"/>
      <c r="RQE122" s="646"/>
      <c r="RQF122" s="646"/>
      <c r="RQG122" s="646"/>
      <c r="RQH122" s="646"/>
      <c r="RQI122" s="646"/>
      <c r="RQJ122" s="646"/>
      <c r="RQK122" s="646"/>
      <c r="RQL122" s="646"/>
      <c r="RQM122" s="646"/>
      <c r="RQN122" s="646"/>
      <c r="RQO122" s="646"/>
      <c r="RQP122" s="646"/>
      <c r="RQQ122" s="646"/>
      <c r="RQR122" s="646"/>
      <c r="RQS122" s="646"/>
      <c r="RQT122" s="646"/>
      <c r="RQU122" s="646"/>
      <c r="RQV122" s="646"/>
      <c r="RQW122" s="646"/>
      <c r="RQX122" s="646"/>
      <c r="RQY122" s="646"/>
      <c r="RQZ122" s="646"/>
      <c r="RRA122" s="646"/>
      <c r="RRB122" s="646"/>
      <c r="RRC122" s="646"/>
      <c r="RRD122" s="646"/>
      <c r="RRE122" s="646"/>
      <c r="RRF122" s="646"/>
      <c r="RRG122" s="646"/>
      <c r="RRH122" s="646"/>
      <c r="RRI122" s="646"/>
      <c r="RRJ122" s="646"/>
      <c r="RRK122" s="646"/>
      <c r="RRL122" s="646"/>
      <c r="RRM122" s="646"/>
      <c r="RRN122" s="646"/>
      <c r="RRO122" s="646"/>
      <c r="RRP122" s="646"/>
      <c r="RRQ122" s="646"/>
      <c r="RRR122" s="646"/>
      <c r="RRS122" s="646"/>
      <c r="RRT122" s="646"/>
      <c r="RRU122" s="646"/>
      <c r="RRV122" s="646"/>
      <c r="RRW122" s="646"/>
      <c r="RRX122" s="646"/>
      <c r="RRY122" s="646"/>
      <c r="RRZ122" s="646"/>
      <c r="RSA122" s="646"/>
      <c r="RSB122" s="646"/>
      <c r="RSC122" s="646"/>
      <c r="RSD122" s="646"/>
      <c r="RSE122" s="646"/>
      <c r="RSF122" s="646"/>
      <c r="RSG122" s="646"/>
      <c r="RSH122" s="646"/>
      <c r="RSI122" s="646"/>
      <c r="RSJ122" s="646"/>
      <c r="RSK122" s="646"/>
      <c r="RSL122" s="646"/>
      <c r="RSM122" s="646"/>
      <c r="RSN122" s="646"/>
      <c r="RSO122" s="646"/>
      <c r="RSP122" s="646"/>
      <c r="RSQ122" s="646"/>
      <c r="RSR122" s="646"/>
      <c r="RSS122" s="646"/>
      <c r="RST122" s="646"/>
      <c r="RSU122" s="646"/>
      <c r="RSV122" s="646"/>
      <c r="RSW122" s="646"/>
      <c r="RSX122" s="646"/>
      <c r="RSY122" s="646"/>
      <c r="RSZ122" s="646"/>
      <c r="RTA122" s="646"/>
      <c r="RTB122" s="646"/>
      <c r="RTC122" s="646"/>
      <c r="RTD122" s="646"/>
      <c r="RTE122" s="646"/>
      <c r="RTF122" s="646"/>
      <c r="RTG122" s="646"/>
      <c r="RTH122" s="646"/>
      <c r="RTI122" s="646"/>
      <c r="RTJ122" s="646"/>
      <c r="RTK122" s="646"/>
      <c r="RTL122" s="646"/>
      <c r="RTM122" s="646"/>
      <c r="RTN122" s="646"/>
      <c r="RTO122" s="646"/>
      <c r="RTP122" s="646"/>
      <c r="RTQ122" s="646"/>
      <c r="RTR122" s="646"/>
      <c r="RTS122" s="646"/>
      <c r="RTT122" s="646"/>
      <c r="RTU122" s="646"/>
      <c r="RTV122" s="646"/>
      <c r="RTW122" s="646"/>
      <c r="RTX122" s="646"/>
      <c r="RTY122" s="646"/>
      <c r="RTZ122" s="646"/>
      <c r="RUA122" s="646"/>
      <c r="RUB122" s="646"/>
      <c r="RUC122" s="646"/>
      <c r="RUD122" s="646"/>
      <c r="RUE122" s="646"/>
      <c r="RUF122" s="646"/>
      <c r="RUG122" s="646"/>
      <c r="RUH122" s="646"/>
      <c r="RUI122" s="646"/>
      <c r="RUJ122" s="646"/>
      <c r="RUK122" s="646"/>
      <c r="RUL122" s="646"/>
      <c r="RUM122" s="646"/>
      <c r="RUN122" s="646"/>
      <c r="RUO122" s="646"/>
      <c r="RUP122" s="646"/>
      <c r="RUQ122" s="646"/>
      <c r="RUR122" s="646"/>
      <c r="RUS122" s="646"/>
      <c r="RUT122" s="646"/>
      <c r="RUU122" s="646"/>
      <c r="RUV122" s="646"/>
      <c r="RUW122" s="646"/>
      <c r="RUX122" s="646"/>
      <c r="RUY122" s="646"/>
      <c r="RUZ122" s="646"/>
      <c r="RVA122" s="646"/>
      <c r="RVB122" s="646"/>
      <c r="RVC122" s="646"/>
      <c r="RVD122" s="646"/>
      <c r="RVE122" s="646"/>
      <c r="RVF122" s="646"/>
      <c r="RVG122" s="646"/>
      <c r="RVH122" s="646"/>
      <c r="RVI122" s="646"/>
      <c r="RVJ122" s="646"/>
      <c r="RVK122" s="646"/>
      <c r="RVL122" s="646"/>
      <c r="RVM122" s="646"/>
      <c r="RVN122" s="646"/>
      <c r="RVO122" s="646"/>
      <c r="RVP122" s="646"/>
      <c r="RVQ122" s="646"/>
      <c r="RVR122" s="646"/>
      <c r="RVS122" s="646"/>
      <c r="RVT122" s="646"/>
      <c r="RVU122" s="646"/>
      <c r="RVV122" s="646"/>
      <c r="RVW122" s="646"/>
      <c r="RVX122" s="646"/>
      <c r="RVY122" s="646"/>
      <c r="RVZ122" s="646"/>
      <c r="RWA122" s="646"/>
      <c r="RWB122" s="646"/>
      <c r="RWC122" s="646"/>
      <c r="RWD122" s="646"/>
      <c r="RWE122" s="646"/>
      <c r="RWF122" s="646"/>
      <c r="RWG122" s="646"/>
      <c r="RWH122" s="646"/>
      <c r="RWI122" s="646"/>
      <c r="RWJ122" s="646"/>
      <c r="RWK122" s="646"/>
      <c r="RWL122" s="646"/>
      <c r="RWM122" s="646"/>
      <c r="RWN122" s="646"/>
      <c r="RWO122" s="646"/>
      <c r="RWP122" s="646"/>
      <c r="RWQ122" s="646"/>
      <c r="RWR122" s="646"/>
      <c r="RWS122" s="646"/>
      <c r="RWT122" s="646"/>
      <c r="RWU122" s="646"/>
      <c r="RWV122" s="646"/>
      <c r="RWW122" s="646"/>
      <c r="RWX122" s="646"/>
      <c r="RWY122" s="646"/>
      <c r="RWZ122" s="646"/>
      <c r="RXA122" s="646"/>
      <c r="RXB122" s="646"/>
      <c r="RXC122" s="646"/>
      <c r="RXD122" s="646"/>
      <c r="RXE122" s="646"/>
      <c r="RXF122" s="646"/>
      <c r="RXG122" s="646"/>
      <c r="RXH122" s="646"/>
      <c r="RXI122" s="646"/>
      <c r="RXJ122" s="646"/>
      <c r="RXK122" s="646"/>
      <c r="RXL122" s="646"/>
      <c r="RXM122" s="646"/>
      <c r="RXN122" s="646"/>
      <c r="RXO122" s="646"/>
      <c r="RXP122" s="646"/>
      <c r="RXQ122" s="646"/>
      <c r="RXR122" s="646"/>
      <c r="RXS122" s="646"/>
      <c r="RXT122" s="646"/>
      <c r="RXU122" s="646"/>
      <c r="RXV122" s="646"/>
      <c r="RXW122" s="646"/>
      <c r="RXX122" s="646"/>
      <c r="RXY122" s="646"/>
      <c r="RXZ122" s="646"/>
      <c r="RYA122" s="646"/>
      <c r="RYB122" s="646"/>
      <c r="RYC122" s="646"/>
      <c r="RYD122" s="646"/>
      <c r="RYE122" s="646"/>
      <c r="RYF122" s="646"/>
      <c r="RYG122" s="646"/>
      <c r="RYH122" s="646"/>
      <c r="RYI122" s="646"/>
      <c r="RYJ122" s="646"/>
      <c r="RYK122" s="646"/>
      <c r="RYL122" s="646"/>
      <c r="RYM122" s="646"/>
      <c r="RYN122" s="646"/>
      <c r="RYO122" s="646"/>
      <c r="RYP122" s="646"/>
      <c r="RYQ122" s="646"/>
      <c r="RYR122" s="646"/>
      <c r="RYS122" s="646"/>
      <c r="RYT122" s="646"/>
      <c r="RYU122" s="646"/>
      <c r="RYV122" s="646"/>
      <c r="RYW122" s="646"/>
      <c r="RYX122" s="646"/>
      <c r="RYY122" s="646"/>
      <c r="RYZ122" s="646"/>
      <c r="RZA122" s="646"/>
      <c r="RZB122" s="646"/>
      <c r="RZC122" s="646"/>
      <c r="RZD122" s="646"/>
      <c r="RZE122" s="646"/>
      <c r="RZF122" s="646"/>
      <c r="RZG122" s="646"/>
      <c r="RZH122" s="646"/>
      <c r="RZI122" s="646"/>
      <c r="RZJ122" s="646"/>
      <c r="RZK122" s="646"/>
      <c r="RZL122" s="646"/>
      <c r="RZM122" s="646"/>
      <c r="RZN122" s="646"/>
      <c r="RZO122" s="646"/>
      <c r="RZP122" s="646"/>
      <c r="RZQ122" s="646"/>
      <c r="RZR122" s="646"/>
      <c r="RZS122" s="646"/>
      <c r="RZT122" s="646"/>
      <c r="RZU122" s="646"/>
      <c r="RZV122" s="646"/>
      <c r="RZW122" s="646"/>
      <c r="RZX122" s="646"/>
      <c r="RZY122" s="646"/>
      <c r="RZZ122" s="646"/>
      <c r="SAA122" s="646"/>
      <c r="SAB122" s="646"/>
      <c r="SAC122" s="646"/>
      <c r="SAD122" s="646"/>
      <c r="SAE122" s="646"/>
      <c r="SAF122" s="646"/>
      <c r="SAG122" s="646"/>
      <c r="SAH122" s="646"/>
      <c r="SAI122" s="646"/>
      <c r="SAJ122" s="646"/>
      <c r="SAK122" s="646"/>
      <c r="SAL122" s="646"/>
      <c r="SAM122" s="646"/>
      <c r="SAN122" s="646"/>
      <c r="SAO122" s="646"/>
      <c r="SAP122" s="646"/>
      <c r="SAQ122" s="646"/>
      <c r="SAR122" s="646"/>
      <c r="SAS122" s="646"/>
      <c r="SAT122" s="646"/>
      <c r="SAU122" s="646"/>
      <c r="SAV122" s="646"/>
      <c r="SAW122" s="646"/>
      <c r="SAX122" s="646"/>
      <c r="SAY122" s="646"/>
      <c r="SAZ122" s="646"/>
      <c r="SBA122" s="646"/>
      <c r="SBB122" s="646"/>
      <c r="SBC122" s="646"/>
      <c r="SBD122" s="646"/>
      <c r="SBE122" s="646"/>
      <c r="SBF122" s="646"/>
      <c r="SBG122" s="646"/>
      <c r="SBH122" s="646"/>
      <c r="SBI122" s="646"/>
      <c r="SBJ122" s="646"/>
      <c r="SBK122" s="646"/>
      <c r="SBL122" s="646"/>
      <c r="SBM122" s="646"/>
      <c r="SBN122" s="646"/>
      <c r="SBO122" s="646"/>
      <c r="SBP122" s="646"/>
      <c r="SBQ122" s="646"/>
      <c r="SBR122" s="646"/>
      <c r="SBS122" s="646"/>
      <c r="SBT122" s="646"/>
      <c r="SBU122" s="646"/>
      <c r="SBV122" s="646"/>
      <c r="SBW122" s="646"/>
      <c r="SBX122" s="646"/>
      <c r="SBY122" s="646"/>
      <c r="SBZ122" s="646"/>
      <c r="SCA122" s="646"/>
      <c r="SCB122" s="646"/>
      <c r="SCC122" s="646"/>
      <c r="SCD122" s="646"/>
      <c r="SCE122" s="646"/>
      <c r="SCF122" s="646"/>
      <c r="SCG122" s="646"/>
      <c r="SCH122" s="646"/>
      <c r="SCI122" s="646"/>
      <c r="SCJ122" s="646"/>
      <c r="SCK122" s="646"/>
      <c r="SCL122" s="646"/>
      <c r="SCM122" s="646"/>
      <c r="SCN122" s="646"/>
      <c r="SCO122" s="646"/>
      <c r="SCP122" s="646"/>
      <c r="SCQ122" s="646"/>
      <c r="SCR122" s="646"/>
      <c r="SCS122" s="646"/>
      <c r="SCT122" s="646"/>
      <c r="SCU122" s="646"/>
      <c r="SCV122" s="646"/>
      <c r="SCW122" s="646"/>
      <c r="SCX122" s="646"/>
      <c r="SCY122" s="646"/>
      <c r="SCZ122" s="646"/>
      <c r="SDA122" s="646"/>
      <c r="SDB122" s="646"/>
      <c r="SDC122" s="646"/>
      <c r="SDD122" s="646"/>
      <c r="SDE122" s="646"/>
      <c r="SDF122" s="646"/>
      <c r="SDG122" s="646"/>
      <c r="SDH122" s="646"/>
      <c r="SDI122" s="646"/>
      <c r="SDJ122" s="646"/>
      <c r="SDK122" s="646"/>
      <c r="SDL122" s="646"/>
      <c r="SDM122" s="646"/>
      <c r="SDN122" s="646"/>
      <c r="SDO122" s="646"/>
      <c r="SDP122" s="646"/>
      <c r="SDQ122" s="646"/>
      <c r="SDR122" s="646"/>
      <c r="SDS122" s="646"/>
      <c r="SDT122" s="646"/>
      <c r="SDU122" s="646"/>
      <c r="SDV122" s="646"/>
      <c r="SDW122" s="646"/>
      <c r="SDX122" s="646"/>
      <c r="SDY122" s="646"/>
      <c r="SDZ122" s="646"/>
      <c r="SEA122" s="646"/>
      <c r="SEB122" s="646"/>
      <c r="SEC122" s="646"/>
      <c r="SED122" s="646"/>
      <c r="SEE122" s="646"/>
      <c r="SEF122" s="646"/>
      <c r="SEG122" s="646"/>
      <c r="SEH122" s="646"/>
      <c r="SEI122" s="646"/>
      <c r="SEJ122" s="646"/>
      <c r="SEK122" s="646"/>
      <c r="SEL122" s="646"/>
      <c r="SEM122" s="646"/>
      <c r="SEN122" s="646"/>
      <c r="SEO122" s="646"/>
      <c r="SEP122" s="646"/>
      <c r="SEQ122" s="646"/>
      <c r="SER122" s="646"/>
      <c r="SES122" s="646"/>
      <c r="SET122" s="646"/>
      <c r="SEU122" s="646"/>
      <c r="SEV122" s="646"/>
      <c r="SEW122" s="646"/>
      <c r="SEX122" s="646"/>
      <c r="SEY122" s="646"/>
      <c r="SEZ122" s="646"/>
      <c r="SFA122" s="646"/>
      <c r="SFB122" s="646"/>
      <c r="SFC122" s="646"/>
      <c r="SFD122" s="646"/>
      <c r="SFE122" s="646"/>
      <c r="SFF122" s="646"/>
      <c r="SFG122" s="646"/>
      <c r="SFH122" s="646"/>
      <c r="SFI122" s="646"/>
      <c r="SFJ122" s="646"/>
      <c r="SFK122" s="646"/>
      <c r="SFL122" s="646"/>
      <c r="SFM122" s="646"/>
      <c r="SFN122" s="646"/>
      <c r="SFO122" s="646"/>
      <c r="SFP122" s="646"/>
      <c r="SFQ122" s="646"/>
      <c r="SFR122" s="646"/>
      <c r="SFS122" s="646"/>
      <c r="SFT122" s="646"/>
      <c r="SFU122" s="646"/>
      <c r="SFV122" s="646"/>
      <c r="SFW122" s="646"/>
      <c r="SFX122" s="646"/>
      <c r="SFY122" s="646"/>
      <c r="SFZ122" s="646"/>
      <c r="SGA122" s="646"/>
      <c r="SGB122" s="646"/>
      <c r="SGC122" s="646"/>
      <c r="SGD122" s="646"/>
      <c r="SGE122" s="646"/>
      <c r="SGF122" s="646"/>
      <c r="SGG122" s="646"/>
      <c r="SGH122" s="646"/>
      <c r="SGI122" s="646"/>
      <c r="SGJ122" s="646"/>
      <c r="SGK122" s="646"/>
      <c r="SGL122" s="646"/>
      <c r="SGM122" s="646"/>
      <c r="SGN122" s="646"/>
      <c r="SGO122" s="646"/>
      <c r="SGP122" s="646"/>
      <c r="SGQ122" s="646"/>
      <c r="SGR122" s="646"/>
      <c r="SGS122" s="646"/>
      <c r="SGT122" s="646"/>
      <c r="SGU122" s="646"/>
      <c r="SGV122" s="646"/>
      <c r="SGW122" s="646"/>
      <c r="SGX122" s="646"/>
      <c r="SGY122" s="646"/>
      <c r="SGZ122" s="646"/>
      <c r="SHA122" s="646"/>
      <c r="SHB122" s="646"/>
      <c r="SHC122" s="646"/>
      <c r="SHD122" s="646"/>
      <c r="SHE122" s="646"/>
      <c r="SHF122" s="646"/>
      <c r="SHG122" s="646"/>
      <c r="SHH122" s="646"/>
      <c r="SHI122" s="646"/>
      <c r="SHJ122" s="646"/>
      <c r="SHK122" s="646"/>
      <c r="SHL122" s="646"/>
      <c r="SHM122" s="646"/>
      <c r="SHN122" s="646"/>
      <c r="SHO122" s="646"/>
      <c r="SHP122" s="646"/>
      <c r="SHQ122" s="646"/>
      <c r="SHR122" s="646"/>
      <c r="SHS122" s="646"/>
      <c r="SHT122" s="646"/>
      <c r="SHU122" s="646"/>
      <c r="SHV122" s="646"/>
      <c r="SHW122" s="646"/>
      <c r="SHX122" s="646"/>
      <c r="SHY122" s="646"/>
      <c r="SHZ122" s="646"/>
      <c r="SIA122" s="646"/>
      <c r="SIB122" s="646"/>
      <c r="SIC122" s="646"/>
      <c r="SID122" s="646"/>
      <c r="SIE122" s="646"/>
      <c r="SIF122" s="646"/>
      <c r="SIG122" s="646"/>
      <c r="SIH122" s="646"/>
      <c r="SII122" s="646"/>
      <c r="SIJ122" s="646"/>
      <c r="SIK122" s="646"/>
      <c r="SIL122" s="646"/>
      <c r="SIM122" s="646"/>
      <c r="SIN122" s="646"/>
      <c r="SIO122" s="646"/>
      <c r="SIP122" s="646"/>
      <c r="SIQ122" s="646"/>
      <c r="SIR122" s="646"/>
      <c r="SIS122" s="646"/>
      <c r="SIT122" s="646"/>
      <c r="SIU122" s="646"/>
      <c r="SIV122" s="646"/>
      <c r="SIW122" s="646"/>
      <c r="SIX122" s="646"/>
      <c r="SIY122" s="646"/>
      <c r="SIZ122" s="646"/>
      <c r="SJA122" s="646"/>
      <c r="SJB122" s="646"/>
      <c r="SJC122" s="646"/>
      <c r="SJD122" s="646"/>
      <c r="SJE122" s="646"/>
      <c r="SJF122" s="646"/>
      <c r="SJG122" s="646"/>
      <c r="SJH122" s="646"/>
      <c r="SJI122" s="646"/>
      <c r="SJJ122" s="646"/>
      <c r="SJK122" s="646"/>
      <c r="SJL122" s="646"/>
      <c r="SJM122" s="646"/>
      <c r="SJN122" s="646"/>
      <c r="SJO122" s="646"/>
      <c r="SJP122" s="646"/>
      <c r="SJQ122" s="646"/>
      <c r="SJR122" s="646"/>
      <c r="SJS122" s="646"/>
      <c r="SJT122" s="646"/>
      <c r="SJU122" s="646"/>
      <c r="SJV122" s="646"/>
      <c r="SJW122" s="646"/>
      <c r="SJX122" s="646"/>
      <c r="SJY122" s="646"/>
      <c r="SJZ122" s="646"/>
      <c r="SKA122" s="646"/>
      <c r="SKB122" s="646"/>
      <c r="SKC122" s="646"/>
      <c r="SKD122" s="646"/>
      <c r="SKE122" s="646"/>
      <c r="SKF122" s="646"/>
      <c r="SKG122" s="646"/>
      <c r="SKH122" s="646"/>
      <c r="SKI122" s="646"/>
      <c r="SKJ122" s="646"/>
      <c r="SKK122" s="646"/>
      <c r="SKL122" s="646"/>
      <c r="SKM122" s="646"/>
      <c r="SKN122" s="646"/>
      <c r="SKO122" s="646"/>
      <c r="SKP122" s="646"/>
      <c r="SKQ122" s="646"/>
      <c r="SKR122" s="646"/>
      <c r="SKS122" s="646"/>
      <c r="SKT122" s="646"/>
      <c r="SKU122" s="646"/>
      <c r="SKV122" s="646"/>
      <c r="SKW122" s="646"/>
      <c r="SKX122" s="646"/>
      <c r="SKY122" s="646"/>
      <c r="SKZ122" s="646"/>
      <c r="SLA122" s="646"/>
      <c r="SLB122" s="646"/>
      <c r="SLC122" s="646"/>
      <c r="SLD122" s="646"/>
      <c r="SLE122" s="646"/>
      <c r="SLF122" s="646"/>
      <c r="SLG122" s="646"/>
      <c r="SLH122" s="646"/>
      <c r="SLI122" s="646"/>
      <c r="SLJ122" s="646"/>
      <c r="SLK122" s="646"/>
      <c r="SLL122" s="646"/>
      <c r="SLM122" s="646"/>
      <c r="SLN122" s="646"/>
      <c r="SLO122" s="646"/>
      <c r="SLP122" s="646"/>
      <c r="SLQ122" s="646"/>
      <c r="SLR122" s="646"/>
      <c r="SLS122" s="646"/>
      <c r="SLT122" s="646"/>
      <c r="SLU122" s="646"/>
      <c r="SLV122" s="646"/>
      <c r="SLW122" s="646"/>
      <c r="SLX122" s="646"/>
      <c r="SLY122" s="646"/>
      <c r="SLZ122" s="646"/>
      <c r="SMA122" s="646"/>
      <c r="SMB122" s="646"/>
      <c r="SMC122" s="646"/>
      <c r="SMD122" s="646"/>
      <c r="SME122" s="646"/>
      <c r="SMF122" s="646"/>
      <c r="SMG122" s="646"/>
      <c r="SMH122" s="646"/>
      <c r="SMI122" s="646"/>
      <c r="SMJ122" s="646"/>
      <c r="SMK122" s="646"/>
      <c r="SML122" s="646"/>
      <c r="SMM122" s="646"/>
      <c r="SMN122" s="646"/>
      <c r="SMO122" s="646"/>
      <c r="SMP122" s="646"/>
      <c r="SMQ122" s="646"/>
      <c r="SMR122" s="646"/>
      <c r="SMS122" s="646"/>
      <c r="SMT122" s="646"/>
      <c r="SMU122" s="646"/>
      <c r="SMV122" s="646"/>
      <c r="SMW122" s="646"/>
      <c r="SMX122" s="646"/>
      <c r="SMY122" s="646"/>
      <c r="SMZ122" s="646"/>
      <c r="SNA122" s="646"/>
      <c r="SNB122" s="646"/>
      <c r="SNC122" s="646"/>
      <c r="SND122" s="646"/>
      <c r="SNE122" s="646"/>
      <c r="SNF122" s="646"/>
      <c r="SNG122" s="646"/>
      <c r="SNH122" s="646"/>
      <c r="SNI122" s="646"/>
      <c r="SNJ122" s="646"/>
      <c r="SNK122" s="646"/>
      <c r="SNL122" s="646"/>
      <c r="SNM122" s="646"/>
      <c r="SNN122" s="646"/>
      <c r="SNO122" s="646"/>
      <c r="SNP122" s="646"/>
      <c r="SNQ122" s="646"/>
      <c r="SNR122" s="646"/>
      <c r="SNS122" s="646"/>
      <c r="SNT122" s="646"/>
      <c r="SNU122" s="646"/>
      <c r="SNV122" s="646"/>
      <c r="SNW122" s="646"/>
      <c r="SNX122" s="646"/>
      <c r="SNY122" s="646"/>
      <c r="SNZ122" s="646"/>
      <c r="SOA122" s="646"/>
      <c r="SOB122" s="646"/>
      <c r="SOC122" s="646"/>
      <c r="SOD122" s="646"/>
      <c r="SOE122" s="646"/>
      <c r="SOF122" s="646"/>
      <c r="SOG122" s="646"/>
      <c r="SOH122" s="646"/>
      <c r="SOI122" s="646"/>
      <c r="SOJ122" s="646"/>
      <c r="SOK122" s="646"/>
      <c r="SOL122" s="646"/>
      <c r="SOM122" s="646"/>
      <c r="SON122" s="646"/>
      <c r="SOO122" s="646"/>
      <c r="SOP122" s="646"/>
      <c r="SOQ122" s="646"/>
      <c r="SOR122" s="646"/>
      <c r="SOS122" s="646"/>
      <c r="SOT122" s="646"/>
      <c r="SOU122" s="646"/>
      <c r="SOV122" s="646"/>
      <c r="SOW122" s="646"/>
      <c r="SOX122" s="646"/>
      <c r="SOY122" s="646"/>
      <c r="SOZ122" s="646"/>
      <c r="SPA122" s="646"/>
      <c r="SPB122" s="646"/>
      <c r="SPC122" s="646"/>
      <c r="SPD122" s="646"/>
      <c r="SPE122" s="646"/>
      <c r="SPF122" s="646"/>
      <c r="SPG122" s="646"/>
      <c r="SPH122" s="646"/>
      <c r="SPI122" s="646"/>
      <c r="SPJ122" s="646"/>
      <c r="SPK122" s="646"/>
      <c r="SPL122" s="646"/>
      <c r="SPM122" s="646"/>
      <c r="SPN122" s="646"/>
      <c r="SPO122" s="646"/>
      <c r="SPP122" s="646"/>
      <c r="SPQ122" s="646"/>
      <c r="SPR122" s="646"/>
      <c r="SPS122" s="646"/>
      <c r="SPT122" s="646"/>
      <c r="SPU122" s="646"/>
      <c r="SPV122" s="646"/>
      <c r="SPW122" s="646"/>
      <c r="SPX122" s="646"/>
      <c r="SPY122" s="646"/>
      <c r="SPZ122" s="646"/>
      <c r="SQA122" s="646"/>
      <c r="SQB122" s="646"/>
      <c r="SQC122" s="646"/>
      <c r="SQD122" s="646"/>
      <c r="SQE122" s="646"/>
      <c r="SQF122" s="646"/>
      <c r="SQG122" s="646"/>
      <c r="SQH122" s="646"/>
      <c r="SQI122" s="646"/>
      <c r="SQJ122" s="646"/>
      <c r="SQK122" s="646"/>
      <c r="SQL122" s="646"/>
      <c r="SQM122" s="646"/>
      <c r="SQN122" s="646"/>
      <c r="SQO122" s="646"/>
      <c r="SQP122" s="646"/>
      <c r="SQQ122" s="646"/>
      <c r="SQR122" s="646"/>
      <c r="SQS122" s="646"/>
      <c r="SQT122" s="646"/>
      <c r="SQU122" s="646"/>
      <c r="SQV122" s="646"/>
      <c r="SQW122" s="646"/>
      <c r="SQX122" s="646"/>
      <c r="SQY122" s="646"/>
      <c r="SQZ122" s="646"/>
      <c r="SRA122" s="646"/>
      <c r="SRB122" s="646"/>
      <c r="SRC122" s="646"/>
      <c r="SRD122" s="646"/>
      <c r="SRE122" s="646"/>
      <c r="SRF122" s="646"/>
      <c r="SRG122" s="646"/>
      <c r="SRH122" s="646"/>
      <c r="SRI122" s="646"/>
      <c r="SRJ122" s="646"/>
      <c r="SRK122" s="646"/>
      <c r="SRL122" s="646"/>
      <c r="SRM122" s="646"/>
      <c r="SRN122" s="646"/>
      <c r="SRO122" s="646"/>
      <c r="SRP122" s="646"/>
      <c r="SRQ122" s="646"/>
      <c r="SRR122" s="646"/>
      <c r="SRS122" s="646"/>
      <c r="SRT122" s="646"/>
      <c r="SRU122" s="646"/>
      <c r="SRV122" s="646"/>
      <c r="SRW122" s="646"/>
      <c r="SRX122" s="646"/>
      <c r="SRY122" s="646"/>
      <c r="SRZ122" s="646"/>
      <c r="SSA122" s="646"/>
      <c r="SSB122" s="646"/>
      <c r="SSC122" s="646"/>
      <c r="SSD122" s="646"/>
      <c r="SSE122" s="646"/>
      <c r="SSF122" s="646"/>
      <c r="SSG122" s="646"/>
      <c r="SSH122" s="646"/>
      <c r="SSI122" s="646"/>
      <c r="SSJ122" s="646"/>
      <c r="SSK122" s="646"/>
      <c r="SSL122" s="646"/>
      <c r="SSM122" s="646"/>
      <c r="SSN122" s="646"/>
      <c r="SSO122" s="646"/>
      <c r="SSP122" s="646"/>
      <c r="SSQ122" s="646"/>
      <c r="SSR122" s="646"/>
      <c r="SSS122" s="646"/>
      <c r="SST122" s="646"/>
      <c r="SSU122" s="646"/>
      <c r="SSV122" s="646"/>
      <c r="SSW122" s="646"/>
      <c r="SSX122" s="646"/>
      <c r="SSY122" s="646"/>
      <c r="SSZ122" s="646"/>
      <c r="STA122" s="646"/>
      <c r="STB122" s="646"/>
      <c r="STC122" s="646"/>
      <c r="STD122" s="646"/>
      <c r="STE122" s="646"/>
      <c r="STF122" s="646"/>
      <c r="STG122" s="646"/>
      <c r="STH122" s="646"/>
      <c r="STI122" s="646"/>
      <c r="STJ122" s="646"/>
      <c r="STK122" s="646"/>
      <c r="STL122" s="646"/>
      <c r="STM122" s="646"/>
      <c r="STN122" s="646"/>
      <c r="STO122" s="646"/>
      <c r="STP122" s="646"/>
      <c r="STQ122" s="646"/>
      <c r="STR122" s="646"/>
      <c r="STS122" s="646"/>
      <c r="STT122" s="646"/>
      <c r="STU122" s="646"/>
      <c r="STV122" s="646"/>
      <c r="STW122" s="646"/>
      <c r="STX122" s="646"/>
      <c r="STY122" s="646"/>
      <c r="STZ122" s="646"/>
      <c r="SUA122" s="646"/>
      <c r="SUB122" s="646"/>
      <c r="SUC122" s="646"/>
      <c r="SUD122" s="646"/>
      <c r="SUE122" s="646"/>
      <c r="SUF122" s="646"/>
      <c r="SUG122" s="646"/>
      <c r="SUH122" s="646"/>
      <c r="SUI122" s="646"/>
      <c r="SUJ122" s="646"/>
      <c r="SUK122" s="646"/>
      <c r="SUL122" s="646"/>
      <c r="SUM122" s="646"/>
      <c r="SUN122" s="646"/>
      <c r="SUO122" s="646"/>
      <c r="SUP122" s="646"/>
      <c r="SUQ122" s="646"/>
      <c r="SUR122" s="646"/>
      <c r="SUS122" s="646"/>
      <c r="SUT122" s="646"/>
      <c r="SUU122" s="646"/>
      <c r="SUV122" s="646"/>
      <c r="SUW122" s="646"/>
      <c r="SUX122" s="646"/>
      <c r="SUY122" s="646"/>
      <c r="SUZ122" s="646"/>
      <c r="SVA122" s="646"/>
      <c r="SVB122" s="646"/>
      <c r="SVC122" s="646"/>
      <c r="SVD122" s="646"/>
      <c r="SVE122" s="646"/>
      <c r="SVF122" s="646"/>
      <c r="SVG122" s="646"/>
      <c r="SVH122" s="646"/>
      <c r="SVI122" s="646"/>
      <c r="SVJ122" s="646"/>
      <c r="SVK122" s="646"/>
      <c r="SVL122" s="646"/>
      <c r="SVM122" s="646"/>
      <c r="SVN122" s="646"/>
      <c r="SVO122" s="646"/>
      <c r="SVP122" s="646"/>
      <c r="SVQ122" s="646"/>
      <c r="SVR122" s="646"/>
      <c r="SVS122" s="646"/>
      <c r="SVT122" s="646"/>
      <c r="SVU122" s="646"/>
      <c r="SVV122" s="646"/>
      <c r="SVW122" s="646"/>
      <c r="SVX122" s="646"/>
      <c r="SVY122" s="646"/>
      <c r="SVZ122" s="646"/>
      <c r="SWA122" s="646"/>
      <c r="SWB122" s="646"/>
      <c r="SWC122" s="646"/>
      <c r="SWD122" s="646"/>
      <c r="SWE122" s="646"/>
      <c r="SWF122" s="646"/>
      <c r="SWG122" s="646"/>
      <c r="SWH122" s="646"/>
      <c r="SWI122" s="646"/>
      <c r="SWJ122" s="646"/>
      <c r="SWK122" s="646"/>
      <c r="SWL122" s="646"/>
      <c r="SWM122" s="646"/>
      <c r="SWN122" s="646"/>
      <c r="SWO122" s="646"/>
      <c r="SWP122" s="646"/>
      <c r="SWQ122" s="646"/>
      <c r="SWR122" s="646"/>
      <c r="SWS122" s="646"/>
      <c r="SWT122" s="646"/>
      <c r="SWU122" s="646"/>
      <c r="SWV122" s="646"/>
      <c r="SWW122" s="646"/>
      <c r="SWX122" s="646"/>
      <c r="SWY122" s="646"/>
      <c r="SWZ122" s="646"/>
      <c r="SXA122" s="646"/>
      <c r="SXB122" s="646"/>
      <c r="SXC122" s="646"/>
      <c r="SXD122" s="646"/>
      <c r="SXE122" s="646"/>
      <c r="SXF122" s="646"/>
      <c r="SXG122" s="646"/>
      <c r="SXH122" s="646"/>
      <c r="SXI122" s="646"/>
      <c r="SXJ122" s="646"/>
      <c r="SXK122" s="646"/>
      <c r="SXL122" s="646"/>
      <c r="SXM122" s="646"/>
      <c r="SXN122" s="646"/>
      <c r="SXO122" s="646"/>
      <c r="SXP122" s="646"/>
      <c r="SXQ122" s="646"/>
      <c r="SXR122" s="646"/>
      <c r="SXS122" s="646"/>
      <c r="SXT122" s="646"/>
      <c r="SXU122" s="646"/>
      <c r="SXV122" s="646"/>
      <c r="SXW122" s="646"/>
      <c r="SXX122" s="646"/>
      <c r="SXY122" s="646"/>
      <c r="SXZ122" s="646"/>
      <c r="SYA122" s="646"/>
      <c r="SYB122" s="646"/>
      <c r="SYC122" s="646"/>
      <c r="SYD122" s="646"/>
      <c r="SYE122" s="646"/>
      <c r="SYF122" s="646"/>
      <c r="SYG122" s="646"/>
      <c r="SYH122" s="646"/>
      <c r="SYI122" s="646"/>
      <c r="SYJ122" s="646"/>
      <c r="SYK122" s="646"/>
      <c r="SYL122" s="646"/>
      <c r="SYM122" s="646"/>
      <c r="SYN122" s="646"/>
      <c r="SYO122" s="646"/>
      <c r="SYP122" s="646"/>
      <c r="SYQ122" s="646"/>
      <c r="SYR122" s="646"/>
      <c r="SYS122" s="646"/>
      <c r="SYT122" s="646"/>
      <c r="SYU122" s="646"/>
      <c r="SYV122" s="646"/>
      <c r="SYW122" s="646"/>
      <c r="SYX122" s="646"/>
      <c r="SYY122" s="646"/>
      <c r="SYZ122" s="646"/>
      <c r="SZA122" s="646"/>
      <c r="SZB122" s="646"/>
      <c r="SZC122" s="646"/>
      <c r="SZD122" s="646"/>
      <c r="SZE122" s="646"/>
      <c r="SZF122" s="646"/>
      <c r="SZG122" s="646"/>
      <c r="SZH122" s="646"/>
      <c r="SZI122" s="646"/>
      <c r="SZJ122" s="646"/>
      <c r="SZK122" s="646"/>
      <c r="SZL122" s="646"/>
      <c r="SZM122" s="646"/>
      <c r="SZN122" s="646"/>
      <c r="SZO122" s="646"/>
      <c r="SZP122" s="646"/>
      <c r="SZQ122" s="646"/>
      <c r="SZR122" s="646"/>
      <c r="SZS122" s="646"/>
      <c r="SZT122" s="646"/>
      <c r="SZU122" s="646"/>
      <c r="SZV122" s="646"/>
      <c r="SZW122" s="646"/>
      <c r="SZX122" s="646"/>
      <c r="SZY122" s="646"/>
      <c r="SZZ122" s="646"/>
      <c r="TAA122" s="646"/>
      <c r="TAB122" s="646"/>
      <c r="TAC122" s="646"/>
      <c r="TAD122" s="646"/>
      <c r="TAE122" s="646"/>
      <c r="TAF122" s="646"/>
      <c r="TAG122" s="646"/>
      <c r="TAH122" s="646"/>
      <c r="TAI122" s="646"/>
      <c r="TAJ122" s="646"/>
      <c r="TAK122" s="646"/>
      <c r="TAL122" s="646"/>
      <c r="TAM122" s="646"/>
      <c r="TAN122" s="646"/>
      <c r="TAO122" s="646"/>
      <c r="TAP122" s="646"/>
      <c r="TAQ122" s="646"/>
      <c r="TAR122" s="646"/>
      <c r="TAS122" s="646"/>
      <c r="TAT122" s="646"/>
      <c r="TAU122" s="646"/>
      <c r="TAV122" s="646"/>
      <c r="TAW122" s="646"/>
      <c r="TAX122" s="646"/>
      <c r="TAY122" s="646"/>
      <c r="TAZ122" s="646"/>
      <c r="TBA122" s="646"/>
      <c r="TBB122" s="646"/>
      <c r="TBC122" s="646"/>
      <c r="TBD122" s="646"/>
      <c r="TBE122" s="646"/>
      <c r="TBF122" s="646"/>
      <c r="TBG122" s="646"/>
      <c r="TBH122" s="646"/>
      <c r="TBI122" s="646"/>
      <c r="TBJ122" s="646"/>
      <c r="TBK122" s="646"/>
      <c r="TBL122" s="646"/>
      <c r="TBM122" s="646"/>
      <c r="TBN122" s="646"/>
      <c r="TBO122" s="646"/>
      <c r="TBP122" s="646"/>
      <c r="TBQ122" s="646"/>
      <c r="TBR122" s="646"/>
      <c r="TBS122" s="646"/>
      <c r="TBT122" s="646"/>
      <c r="TBU122" s="646"/>
      <c r="TBV122" s="646"/>
      <c r="TBW122" s="646"/>
      <c r="TBX122" s="646"/>
      <c r="TBY122" s="646"/>
      <c r="TBZ122" s="646"/>
      <c r="TCA122" s="646"/>
      <c r="TCB122" s="646"/>
      <c r="TCC122" s="646"/>
      <c r="TCD122" s="646"/>
      <c r="TCE122" s="646"/>
      <c r="TCF122" s="646"/>
      <c r="TCG122" s="646"/>
      <c r="TCH122" s="646"/>
      <c r="TCI122" s="646"/>
      <c r="TCJ122" s="646"/>
      <c r="TCK122" s="646"/>
      <c r="TCL122" s="646"/>
      <c r="TCM122" s="646"/>
      <c r="TCN122" s="646"/>
      <c r="TCO122" s="646"/>
      <c r="TCP122" s="646"/>
      <c r="TCQ122" s="646"/>
      <c r="TCR122" s="646"/>
      <c r="TCS122" s="646"/>
      <c r="TCT122" s="646"/>
      <c r="TCU122" s="646"/>
      <c r="TCV122" s="646"/>
      <c r="TCW122" s="646"/>
      <c r="TCX122" s="646"/>
      <c r="TCY122" s="646"/>
      <c r="TCZ122" s="646"/>
      <c r="TDA122" s="646"/>
      <c r="TDB122" s="646"/>
      <c r="TDC122" s="646"/>
      <c r="TDD122" s="646"/>
      <c r="TDE122" s="646"/>
      <c r="TDF122" s="646"/>
      <c r="TDG122" s="646"/>
      <c r="TDH122" s="646"/>
      <c r="TDI122" s="646"/>
      <c r="TDJ122" s="646"/>
      <c r="TDK122" s="646"/>
      <c r="TDL122" s="646"/>
      <c r="TDM122" s="646"/>
      <c r="TDN122" s="646"/>
      <c r="TDO122" s="646"/>
      <c r="TDP122" s="646"/>
      <c r="TDQ122" s="646"/>
      <c r="TDR122" s="646"/>
      <c r="TDS122" s="646"/>
      <c r="TDT122" s="646"/>
      <c r="TDU122" s="646"/>
      <c r="TDV122" s="646"/>
      <c r="TDW122" s="646"/>
      <c r="TDX122" s="646"/>
      <c r="TDY122" s="646"/>
      <c r="TDZ122" s="646"/>
      <c r="TEA122" s="646"/>
      <c r="TEB122" s="646"/>
      <c r="TEC122" s="646"/>
      <c r="TED122" s="646"/>
      <c r="TEE122" s="646"/>
      <c r="TEF122" s="646"/>
      <c r="TEG122" s="646"/>
      <c r="TEH122" s="646"/>
      <c r="TEI122" s="646"/>
      <c r="TEJ122" s="646"/>
      <c r="TEK122" s="646"/>
      <c r="TEL122" s="646"/>
      <c r="TEM122" s="646"/>
      <c r="TEN122" s="646"/>
      <c r="TEO122" s="646"/>
      <c r="TEP122" s="646"/>
      <c r="TEQ122" s="646"/>
      <c r="TER122" s="646"/>
      <c r="TES122" s="646"/>
      <c r="TET122" s="646"/>
      <c r="TEU122" s="646"/>
      <c r="TEV122" s="646"/>
      <c r="TEW122" s="646"/>
      <c r="TEX122" s="646"/>
      <c r="TEY122" s="646"/>
      <c r="TEZ122" s="646"/>
      <c r="TFA122" s="646"/>
      <c r="TFB122" s="646"/>
      <c r="TFC122" s="646"/>
      <c r="TFD122" s="646"/>
      <c r="TFE122" s="646"/>
      <c r="TFF122" s="646"/>
      <c r="TFG122" s="646"/>
      <c r="TFH122" s="646"/>
      <c r="TFI122" s="646"/>
      <c r="TFJ122" s="646"/>
      <c r="TFK122" s="646"/>
      <c r="TFL122" s="646"/>
      <c r="TFM122" s="646"/>
      <c r="TFN122" s="646"/>
      <c r="TFO122" s="646"/>
      <c r="TFP122" s="646"/>
      <c r="TFQ122" s="646"/>
      <c r="TFR122" s="646"/>
      <c r="TFS122" s="646"/>
      <c r="TFT122" s="646"/>
      <c r="TFU122" s="646"/>
      <c r="TFV122" s="646"/>
      <c r="TFW122" s="646"/>
      <c r="TFX122" s="646"/>
      <c r="TFY122" s="646"/>
      <c r="TFZ122" s="646"/>
      <c r="TGA122" s="646"/>
      <c r="TGB122" s="646"/>
      <c r="TGC122" s="646"/>
      <c r="TGD122" s="646"/>
      <c r="TGE122" s="646"/>
      <c r="TGF122" s="646"/>
      <c r="TGG122" s="646"/>
      <c r="TGH122" s="646"/>
      <c r="TGI122" s="646"/>
      <c r="TGJ122" s="646"/>
      <c r="TGK122" s="646"/>
      <c r="TGL122" s="646"/>
      <c r="TGM122" s="646"/>
      <c r="TGN122" s="646"/>
      <c r="TGO122" s="646"/>
      <c r="TGP122" s="646"/>
      <c r="TGQ122" s="646"/>
      <c r="TGR122" s="646"/>
      <c r="TGS122" s="646"/>
      <c r="TGT122" s="646"/>
      <c r="TGU122" s="646"/>
      <c r="TGV122" s="646"/>
      <c r="TGW122" s="646"/>
      <c r="TGX122" s="646"/>
      <c r="TGY122" s="646"/>
      <c r="TGZ122" s="646"/>
      <c r="THA122" s="646"/>
      <c r="THB122" s="646"/>
      <c r="THC122" s="646"/>
      <c r="THD122" s="646"/>
      <c r="THE122" s="646"/>
      <c r="THF122" s="646"/>
      <c r="THG122" s="646"/>
      <c r="THH122" s="646"/>
      <c r="THI122" s="646"/>
      <c r="THJ122" s="646"/>
      <c r="THK122" s="646"/>
      <c r="THL122" s="646"/>
      <c r="THM122" s="646"/>
      <c r="THN122" s="646"/>
      <c r="THO122" s="646"/>
      <c r="THP122" s="646"/>
      <c r="THQ122" s="646"/>
      <c r="THR122" s="646"/>
      <c r="THS122" s="646"/>
      <c r="THT122" s="646"/>
      <c r="THU122" s="646"/>
      <c r="THV122" s="646"/>
      <c r="THW122" s="646"/>
      <c r="THX122" s="646"/>
      <c r="THY122" s="646"/>
      <c r="THZ122" s="646"/>
      <c r="TIA122" s="646"/>
      <c r="TIB122" s="646"/>
      <c r="TIC122" s="646"/>
      <c r="TID122" s="646"/>
      <c r="TIE122" s="646"/>
      <c r="TIF122" s="646"/>
      <c r="TIG122" s="646"/>
      <c r="TIH122" s="646"/>
      <c r="TII122" s="646"/>
      <c r="TIJ122" s="646"/>
      <c r="TIK122" s="646"/>
      <c r="TIL122" s="646"/>
      <c r="TIM122" s="646"/>
      <c r="TIN122" s="646"/>
      <c r="TIO122" s="646"/>
      <c r="TIP122" s="646"/>
      <c r="TIQ122" s="646"/>
      <c r="TIR122" s="646"/>
      <c r="TIS122" s="646"/>
      <c r="TIT122" s="646"/>
      <c r="TIU122" s="646"/>
      <c r="TIV122" s="646"/>
      <c r="TIW122" s="646"/>
      <c r="TIX122" s="646"/>
      <c r="TIY122" s="646"/>
      <c r="TIZ122" s="646"/>
      <c r="TJA122" s="646"/>
      <c r="TJB122" s="646"/>
      <c r="TJC122" s="646"/>
      <c r="TJD122" s="646"/>
      <c r="TJE122" s="646"/>
      <c r="TJF122" s="646"/>
      <c r="TJG122" s="646"/>
      <c r="TJH122" s="646"/>
      <c r="TJI122" s="646"/>
      <c r="TJJ122" s="646"/>
      <c r="TJK122" s="646"/>
      <c r="TJL122" s="646"/>
      <c r="TJM122" s="646"/>
      <c r="TJN122" s="646"/>
      <c r="TJO122" s="646"/>
      <c r="TJP122" s="646"/>
      <c r="TJQ122" s="646"/>
      <c r="TJR122" s="646"/>
      <c r="TJS122" s="646"/>
      <c r="TJT122" s="646"/>
      <c r="TJU122" s="646"/>
      <c r="TJV122" s="646"/>
      <c r="TJW122" s="646"/>
      <c r="TJX122" s="646"/>
      <c r="TJY122" s="646"/>
      <c r="TJZ122" s="646"/>
      <c r="TKA122" s="646"/>
      <c r="TKB122" s="646"/>
      <c r="TKC122" s="646"/>
      <c r="TKD122" s="646"/>
      <c r="TKE122" s="646"/>
      <c r="TKF122" s="646"/>
      <c r="TKG122" s="646"/>
      <c r="TKH122" s="646"/>
      <c r="TKI122" s="646"/>
      <c r="TKJ122" s="646"/>
      <c r="TKK122" s="646"/>
      <c r="TKL122" s="646"/>
      <c r="TKM122" s="646"/>
      <c r="TKN122" s="646"/>
      <c r="TKO122" s="646"/>
      <c r="TKP122" s="646"/>
      <c r="TKQ122" s="646"/>
      <c r="TKR122" s="646"/>
      <c r="TKS122" s="646"/>
      <c r="TKT122" s="646"/>
      <c r="TKU122" s="646"/>
      <c r="TKV122" s="646"/>
      <c r="TKW122" s="646"/>
      <c r="TKX122" s="646"/>
      <c r="TKY122" s="646"/>
      <c r="TKZ122" s="646"/>
      <c r="TLA122" s="646"/>
      <c r="TLB122" s="646"/>
      <c r="TLC122" s="646"/>
      <c r="TLD122" s="646"/>
      <c r="TLE122" s="646"/>
      <c r="TLF122" s="646"/>
      <c r="TLG122" s="646"/>
      <c r="TLH122" s="646"/>
      <c r="TLI122" s="646"/>
      <c r="TLJ122" s="646"/>
      <c r="TLK122" s="646"/>
      <c r="TLL122" s="646"/>
      <c r="TLM122" s="646"/>
      <c r="TLN122" s="646"/>
      <c r="TLO122" s="646"/>
      <c r="TLP122" s="646"/>
      <c r="TLQ122" s="646"/>
      <c r="TLR122" s="646"/>
      <c r="TLS122" s="646"/>
      <c r="TLT122" s="646"/>
      <c r="TLU122" s="646"/>
      <c r="TLV122" s="646"/>
      <c r="TLW122" s="646"/>
      <c r="TLX122" s="646"/>
      <c r="TLY122" s="646"/>
      <c r="TLZ122" s="646"/>
      <c r="TMA122" s="646"/>
      <c r="TMB122" s="646"/>
      <c r="TMC122" s="646"/>
      <c r="TMD122" s="646"/>
      <c r="TME122" s="646"/>
      <c r="TMF122" s="646"/>
      <c r="TMG122" s="646"/>
      <c r="TMH122" s="646"/>
      <c r="TMI122" s="646"/>
      <c r="TMJ122" s="646"/>
      <c r="TMK122" s="646"/>
      <c r="TML122" s="646"/>
      <c r="TMM122" s="646"/>
      <c r="TMN122" s="646"/>
      <c r="TMO122" s="646"/>
      <c r="TMP122" s="646"/>
      <c r="TMQ122" s="646"/>
      <c r="TMR122" s="646"/>
      <c r="TMS122" s="646"/>
      <c r="TMT122" s="646"/>
      <c r="TMU122" s="646"/>
      <c r="TMV122" s="646"/>
      <c r="TMW122" s="646"/>
      <c r="TMX122" s="646"/>
      <c r="TMY122" s="646"/>
      <c r="TMZ122" s="646"/>
      <c r="TNA122" s="646"/>
      <c r="TNB122" s="646"/>
      <c r="TNC122" s="646"/>
      <c r="TND122" s="646"/>
      <c r="TNE122" s="646"/>
      <c r="TNF122" s="646"/>
      <c r="TNG122" s="646"/>
      <c r="TNH122" s="646"/>
      <c r="TNI122" s="646"/>
      <c r="TNJ122" s="646"/>
      <c r="TNK122" s="646"/>
      <c r="TNL122" s="646"/>
      <c r="TNM122" s="646"/>
      <c r="TNN122" s="646"/>
      <c r="TNO122" s="646"/>
      <c r="TNP122" s="646"/>
      <c r="TNQ122" s="646"/>
      <c r="TNR122" s="646"/>
      <c r="TNS122" s="646"/>
      <c r="TNT122" s="646"/>
      <c r="TNU122" s="646"/>
      <c r="TNV122" s="646"/>
      <c r="TNW122" s="646"/>
      <c r="TNX122" s="646"/>
      <c r="TNY122" s="646"/>
      <c r="TNZ122" s="646"/>
      <c r="TOA122" s="646"/>
      <c r="TOB122" s="646"/>
      <c r="TOC122" s="646"/>
      <c r="TOD122" s="646"/>
      <c r="TOE122" s="646"/>
      <c r="TOF122" s="646"/>
      <c r="TOG122" s="646"/>
      <c r="TOH122" s="646"/>
      <c r="TOI122" s="646"/>
      <c r="TOJ122" s="646"/>
      <c r="TOK122" s="646"/>
      <c r="TOL122" s="646"/>
      <c r="TOM122" s="646"/>
      <c r="TON122" s="646"/>
      <c r="TOO122" s="646"/>
      <c r="TOP122" s="646"/>
      <c r="TOQ122" s="646"/>
      <c r="TOR122" s="646"/>
      <c r="TOS122" s="646"/>
      <c r="TOT122" s="646"/>
      <c r="TOU122" s="646"/>
      <c r="TOV122" s="646"/>
      <c r="TOW122" s="646"/>
      <c r="TOX122" s="646"/>
      <c r="TOY122" s="646"/>
      <c r="TOZ122" s="646"/>
      <c r="TPA122" s="646"/>
      <c r="TPB122" s="646"/>
      <c r="TPC122" s="646"/>
      <c r="TPD122" s="646"/>
      <c r="TPE122" s="646"/>
      <c r="TPF122" s="646"/>
      <c r="TPG122" s="646"/>
      <c r="TPH122" s="646"/>
      <c r="TPI122" s="646"/>
      <c r="TPJ122" s="646"/>
      <c r="TPK122" s="646"/>
      <c r="TPL122" s="646"/>
      <c r="TPM122" s="646"/>
      <c r="TPN122" s="646"/>
      <c r="TPO122" s="646"/>
      <c r="TPP122" s="646"/>
      <c r="TPQ122" s="646"/>
      <c r="TPR122" s="646"/>
      <c r="TPS122" s="646"/>
      <c r="TPT122" s="646"/>
      <c r="TPU122" s="646"/>
      <c r="TPV122" s="646"/>
      <c r="TPW122" s="646"/>
      <c r="TPX122" s="646"/>
      <c r="TPY122" s="646"/>
      <c r="TPZ122" s="646"/>
      <c r="TQA122" s="646"/>
      <c r="TQB122" s="646"/>
      <c r="TQC122" s="646"/>
      <c r="TQD122" s="646"/>
      <c r="TQE122" s="646"/>
      <c r="TQF122" s="646"/>
      <c r="TQG122" s="646"/>
      <c r="TQH122" s="646"/>
      <c r="TQI122" s="646"/>
      <c r="TQJ122" s="646"/>
      <c r="TQK122" s="646"/>
      <c r="TQL122" s="646"/>
      <c r="TQM122" s="646"/>
      <c r="TQN122" s="646"/>
      <c r="TQO122" s="646"/>
      <c r="TQP122" s="646"/>
      <c r="TQQ122" s="646"/>
      <c r="TQR122" s="646"/>
      <c r="TQS122" s="646"/>
      <c r="TQT122" s="646"/>
      <c r="TQU122" s="646"/>
      <c r="TQV122" s="646"/>
      <c r="TQW122" s="646"/>
      <c r="TQX122" s="646"/>
      <c r="TQY122" s="646"/>
      <c r="TQZ122" s="646"/>
      <c r="TRA122" s="646"/>
      <c r="TRB122" s="646"/>
      <c r="TRC122" s="646"/>
      <c r="TRD122" s="646"/>
      <c r="TRE122" s="646"/>
      <c r="TRF122" s="646"/>
      <c r="TRG122" s="646"/>
      <c r="TRH122" s="646"/>
      <c r="TRI122" s="646"/>
      <c r="TRJ122" s="646"/>
      <c r="TRK122" s="646"/>
      <c r="TRL122" s="646"/>
      <c r="TRM122" s="646"/>
      <c r="TRN122" s="646"/>
      <c r="TRO122" s="646"/>
      <c r="TRP122" s="646"/>
      <c r="TRQ122" s="646"/>
      <c r="TRR122" s="646"/>
      <c r="TRS122" s="646"/>
      <c r="TRT122" s="646"/>
      <c r="TRU122" s="646"/>
      <c r="TRV122" s="646"/>
      <c r="TRW122" s="646"/>
      <c r="TRX122" s="646"/>
      <c r="TRY122" s="646"/>
      <c r="TRZ122" s="646"/>
      <c r="TSA122" s="646"/>
      <c r="TSB122" s="646"/>
      <c r="TSC122" s="646"/>
      <c r="TSD122" s="646"/>
      <c r="TSE122" s="646"/>
      <c r="TSF122" s="646"/>
      <c r="TSG122" s="646"/>
      <c r="TSH122" s="646"/>
      <c r="TSI122" s="646"/>
      <c r="TSJ122" s="646"/>
      <c r="TSK122" s="646"/>
      <c r="TSL122" s="646"/>
      <c r="TSM122" s="646"/>
      <c r="TSN122" s="646"/>
      <c r="TSO122" s="646"/>
      <c r="TSP122" s="646"/>
      <c r="TSQ122" s="646"/>
      <c r="TSR122" s="646"/>
      <c r="TSS122" s="646"/>
      <c r="TST122" s="646"/>
      <c r="TSU122" s="646"/>
      <c r="TSV122" s="646"/>
      <c r="TSW122" s="646"/>
      <c r="TSX122" s="646"/>
      <c r="TSY122" s="646"/>
      <c r="TSZ122" s="646"/>
      <c r="TTA122" s="646"/>
      <c r="TTB122" s="646"/>
      <c r="TTC122" s="646"/>
      <c r="TTD122" s="646"/>
      <c r="TTE122" s="646"/>
      <c r="TTF122" s="646"/>
      <c r="TTG122" s="646"/>
      <c r="TTH122" s="646"/>
      <c r="TTI122" s="646"/>
      <c r="TTJ122" s="646"/>
      <c r="TTK122" s="646"/>
      <c r="TTL122" s="646"/>
      <c r="TTM122" s="646"/>
      <c r="TTN122" s="646"/>
      <c r="TTO122" s="646"/>
      <c r="TTP122" s="646"/>
      <c r="TTQ122" s="646"/>
      <c r="TTR122" s="646"/>
      <c r="TTS122" s="646"/>
      <c r="TTT122" s="646"/>
      <c r="TTU122" s="646"/>
      <c r="TTV122" s="646"/>
      <c r="TTW122" s="646"/>
      <c r="TTX122" s="646"/>
      <c r="TTY122" s="646"/>
      <c r="TTZ122" s="646"/>
      <c r="TUA122" s="646"/>
      <c r="TUB122" s="646"/>
      <c r="TUC122" s="646"/>
      <c r="TUD122" s="646"/>
      <c r="TUE122" s="646"/>
      <c r="TUF122" s="646"/>
      <c r="TUG122" s="646"/>
      <c r="TUH122" s="646"/>
      <c r="TUI122" s="646"/>
      <c r="TUJ122" s="646"/>
      <c r="TUK122" s="646"/>
      <c r="TUL122" s="646"/>
      <c r="TUM122" s="646"/>
      <c r="TUN122" s="646"/>
      <c r="TUO122" s="646"/>
      <c r="TUP122" s="646"/>
      <c r="TUQ122" s="646"/>
      <c r="TUR122" s="646"/>
      <c r="TUS122" s="646"/>
      <c r="TUT122" s="646"/>
      <c r="TUU122" s="646"/>
      <c r="TUV122" s="646"/>
      <c r="TUW122" s="646"/>
      <c r="TUX122" s="646"/>
      <c r="TUY122" s="646"/>
      <c r="TUZ122" s="646"/>
      <c r="TVA122" s="646"/>
      <c r="TVB122" s="646"/>
      <c r="TVC122" s="646"/>
      <c r="TVD122" s="646"/>
      <c r="TVE122" s="646"/>
      <c r="TVF122" s="646"/>
      <c r="TVG122" s="646"/>
      <c r="TVH122" s="646"/>
      <c r="TVI122" s="646"/>
      <c r="TVJ122" s="646"/>
      <c r="TVK122" s="646"/>
      <c r="TVL122" s="646"/>
      <c r="TVM122" s="646"/>
      <c r="TVN122" s="646"/>
      <c r="TVO122" s="646"/>
      <c r="TVP122" s="646"/>
      <c r="TVQ122" s="646"/>
      <c r="TVR122" s="646"/>
      <c r="TVS122" s="646"/>
      <c r="TVT122" s="646"/>
      <c r="TVU122" s="646"/>
      <c r="TVV122" s="646"/>
      <c r="TVW122" s="646"/>
      <c r="TVX122" s="646"/>
      <c r="TVY122" s="646"/>
      <c r="TVZ122" s="646"/>
      <c r="TWA122" s="646"/>
      <c r="TWB122" s="646"/>
      <c r="TWC122" s="646"/>
      <c r="TWD122" s="646"/>
      <c r="TWE122" s="646"/>
      <c r="TWF122" s="646"/>
      <c r="TWG122" s="646"/>
      <c r="TWH122" s="646"/>
      <c r="TWI122" s="646"/>
      <c r="TWJ122" s="646"/>
      <c r="TWK122" s="646"/>
      <c r="TWL122" s="646"/>
      <c r="TWM122" s="646"/>
      <c r="TWN122" s="646"/>
      <c r="TWO122" s="646"/>
      <c r="TWP122" s="646"/>
      <c r="TWQ122" s="646"/>
      <c r="TWR122" s="646"/>
      <c r="TWS122" s="646"/>
      <c r="TWT122" s="646"/>
      <c r="TWU122" s="646"/>
      <c r="TWV122" s="646"/>
      <c r="TWW122" s="646"/>
      <c r="TWX122" s="646"/>
      <c r="TWY122" s="646"/>
      <c r="TWZ122" s="646"/>
      <c r="TXA122" s="646"/>
      <c r="TXB122" s="646"/>
      <c r="TXC122" s="646"/>
      <c r="TXD122" s="646"/>
      <c r="TXE122" s="646"/>
      <c r="TXF122" s="646"/>
      <c r="TXG122" s="646"/>
      <c r="TXH122" s="646"/>
      <c r="TXI122" s="646"/>
      <c r="TXJ122" s="646"/>
      <c r="TXK122" s="646"/>
      <c r="TXL122" s="646"/>
      <c r="TXM122" s="646"/>
      <c r="TXN122" s="646"/>
      <c r="TXO122" s="646"/>
      <c r="TXP122" s="646"/>
      <c r="TXQ122" s="646"/>
      <c r="TXR122" s="646"/>
      <c r="TXS122" s="646"/>
      <c r="TXT122" s="646"/>
      <c r="TXU122" s="646"/>
      <c r="TXV122" s="646"/>
      <c r="TXW122" s="646"/>
      <c r="TXX122" s="646"/>
      <c r="TXY122" s="646"/>
      <c r="TXZ122" s="646"/>
      <c r="TYA122" s="646"/>
      <c r="TYB122" s="646"/>
      <c r="TYC122" s="646"/>
      <c r="TYD122" s="646"/>
      <c r="TYE122" s="646"/>
      <c r="TYF122" s="646"/>
      <c r="TYG122" s="646"/>
      <c r="TYH122" s="646"/>
      <c r="TYI122" s="646"/>
      <c r="TYJ122" s="646"/>
      <c r="TYK122" s="646"/>
      <c r="TYL122" s="646"/>
      <c r="TYM122" s="646"/>
      <c r="TYN122" s="646"/>
      <c r="TYO122" s="646"/>
      <c r="TYP122" s="646"/>
      <c r="TYQ122" s="646"/>
      <c r="TYR122" s="646"/>
      <c r="TYS122" s="646"/>
      <c r="TYT122" s="646"/>
      <c r="TYU122" s="646"/>
      <c r="TYV122" s="646"/>
      <c r="TYW122" s="646"/>
      <c r="TYX122" s="646"/>
      <c r="TYY122" s="646"/>
      <c r="TYZ122" s="646"/>
      <c r="TZA122" s="646"/>
      <c r="TZB122" s="646"/>
      <c r="TZC122" s="646"/>
      <c r="TZD122" s="646"/>
      <c r="TZE122" s="646"/>
      <c r="TZF122" s="646"/>
      <c r="TZG122" s="646"/>
      <c r="TZH122" s="646"/>
      <c r="TZI122" s="646"/>
      <c r="TZJ122" s="646"/>
      <c r="TZK122" s="646"/>
      <c r="TZL122" s="646"/>
      <c r="TZM122" s="646"/>
      <c r="TZN122" s="646"/>
      <c r="TZO122" s="646"/>
      <c r="TZP122" s="646"/>
      <c r="TZQ122" s="646"/>
      <c r="TZR122" s="646"/>
      <c r="TZS122" s="646"/>
      <c r="TZT122" s="646"/>
      <c r="TZU122" s="646"/>
      <c r="TZV122" s="646"/>
      <c r="TZW122" s="646"/>
      <c r="TZX122" s="646"/>
      <c r="TZY122" s="646"/>
      <c r="TZZ122" s="646"/>
      <c r="UAA122" s="646"/>
      <c r="UAB122" s="646"/>
      <c r="UAC122" s="646"/>
      <c r="UAD122" s="646"/>
      <c r="UAE122" s="646"/>
      <c r="UAF122" s="646"/>
      <c r="UAG122" s="646"/>
      <c r="UAH122" s="646"/>
      <c r="UAI122" s="646"/>
      <c r="UAJ122" s="646"/>
      <c r="UAK122" s="646"/>
      <c r="UAL122" s="646"/>
      <c r="UAM122" s="646"/>
      <c r="UAN122" s="646"/>
      <c r="UAO122" s="646"/>
      <c r="UAP122" s="646"/>
      <c r="UAQ122" s="646"/>
      <c r="UAR122" s="646"/>
      <c r="UAS122" s="646"/>
      <c r="UAT122" s="646"/>
      <c r="UAU122" s="646"/>
      <c r="UAV122" s="646"/>
      <c r="UAW122" s="646"/>
      <c r="UAX122" s="646"/>
      <c r="UAY122" s="646"/>
      <c r="UAZ122" s="646"/>
      <c r="UBA122" s="646"/>
      <c r="UBB122" s="646"/>
      <c r="UBC122" s="646"/>
      <c r="UBD122" s="646"/>
      <c r="UBE122" s="646"/>
      <c r="UBF122" s="646"/>
      <c r="UBG122" s="646"/>
      <c r="UBH122" s="646"/>
      <c r="UBI122" s="646"/>
      <c r="UBJ122" s="646"/>
      <c r="UBK122" s="646"/>
      <c r="UBL122" s="646"/>
      <c r="UBM122" s="646"/>
      <c r="UBN122" s="646"/>
      <c r="UBO122" s="646"/>
      <c r="UBP122" s="646"/>
      <c r="UBQ122" s="646"/>
      <c r="UBR122" s="646"/>
      <c r="UBS122" s="646"/>
      <c r="UBT122" s="646"/>
      <c r="UBU122" s="646"/>
      <c r="UBV122" s="646"/>
      <c r="UBW122" s="646"/>
      <c r="UBX122" s="646"/>
      <c r="UBY122" s="646"/>
      <c r="UBZ122" s="646"/>
      <c r="UCA122" s="646"/>
      <c r="UCB122" s="646"/>
      <c r="UCC122" s="646"/>
      <c r="UCD122" s="646"/>
      <c r="UCE122" s="646"/>
      <c r="UCF122" s="646"/>
      <c r="UCG122" s="646"/>
      <c r="UCH122" s="646"/>
      <c r="UCI122" s="646"/>
      <c r="UCJ122" s="646"/>
      <c r="UCK122" s="646"/>
      <c r="UCL122" s="646"/>
      <c r="UCM122" s="646"/>
      <c r="UCN122" s="646"/>
      <c r="UCO122" s="646"/>
      <c r="UCP122" s="646"/>
      <c r="UCQ122" s="646"/>
      <c r="UCR122" s="646"/>
      <c r="UCS122" s="646"/>
      <c r="UCT122" s="646"/>
      <c r="UCU122" s="646"/>
      <c r="UCV122" s="646"/>
      <c r="UCW122" s="646"/>
      <c r="UCX122" s="646"/>
      <c r="UCY122" s="646"/>
      <c r="UCZ122" s="646"/>
      <c r="UDA122" s="646"/>
      <c r="UDB122" s="646"/>
      <c r="UDC122" s="646"/>
      <c r="UDD122" s="646"/>
      <c r="UDE122" s="646"/>
      <c r="UDF122" s="646"/>
      <c r="UDG122" s="646"/>
      <c r="UDH122" s="646"/>
      <c r="UDI122" s="646"/>
      <c r="UDJ122" s="646"/>
      <c r="UDK122" s="646"/>
      <c r="UDL122" s="646"/>
      <c r="UDM122" s="646"/>
      <c r="UDN122" s="646"/>
      <c r="UDO122" s="646"/>
      <c r="UDP122" s="646"/>
      <c r="UDQ122" s="646"/>
      <c r="UDR122" s="646"/>
      <c r="UDS122" s="646"/>
      <c r="UDT122" s="646"/>
      <c r="UDU122" s="646"/>
      <c r="UDV122" s="646"/>
      <c r="UDW122" s="646"/>
      <c r="UDX122" s="646"/>
      <c r="UDY122" s="646"/>
      <c r="UDZ122" s="646"/>
      <c r="UEA122" s="646"/>
      <c r="UEB122" s="646"/>
      <c r="UEC122" s="646"/>
      <c r="UED122" s="646"/>
      <c r="UEE122" s="646"/>
      <c r="UEF122" s="646"/>
      <c r="UEG122" s="646"/>
      <c r="UEH122" s="646"/>
      <c r="UEI122" s="646"/>
      <c r="UEJ122" s="646"/>
      <c r="UEK122" s="646"/>
      <c r="UEL122" s="646"/>
      <c r="UEM122" s="646"/>
      <c r="UEN122" s="646"/>
      <c r="UEO122" s="646"/>
      <c r="UEP122" s="646"/>
      <c r="UEQ122" s="646"/>
      <c r="UER122" s="646"/>
      <c r="UES122" s="646"/>
      <c r="UET122" s="646"/>
      <c r="UEU122" s="646"/>
      <c r="UEV122" s="646"/>
      <c r="UEW122" s="646"/>
      <c r="UEX122" s="646"/>
      <c r="UEY122" s="646"/>
      <c r="UEZ122" s="646"/>
      <c r="UFA122" s="646"/>
      <c r="UFB122" s="646"/>
      <c r="UFC122" s="646"/>
      <c r="UFD122" s="646"/>
      <c r="UFE122" s="646"/>
      <c r="UFF122" s="646"/>
      <c r="UFG122" s="646"/>
      <c r="UFH122" s="646"/>
      <c r="UFI122" s="646"/>
      <c r="UFJ122" s="646"/>
      <c r="UFK122" s="646"/>
      <c r="UFL122" s="646"/>
      <c r="UFM122" s="646"/>
      <c r="UFN122" s="646"/>
      <c r="UFO122" s="646"/>
      <c r="UFP122" s="646"/>
      <c r="UFQ122" s="646"/>
      <c r="UFR122" s="646"/>
      <c r="UFS122" s="646"/>
      <c r="UFT122" s="646"/>
      <c r="UFU122" s="646"/>
      <c r="UFV122" s="646"/>
      <c r="UFW122" s="646"/>
      <c r="UFX122" s="646"/>
      <c r="UFY122" s="646"/>
      <c r="UFZ122" s="646"/>
      <c r="UGA122" s="646"/>
      <c r="UGB122" s="646"/>
      <c r="UGC122" s="646"/>
      <c r="UGD122" s="646"/>
      <c r="UGE122" s="646"/>
      <c r="UGF122" s="646"/>
      <c r="UGG122" s="646"/>
      <c r="UGH122" s="646"/>
      <c r="UGI122" s="646"/>
      <c r="UGJ122" s="646"/>
      <c r="UGK122" s="646"/>
      <c r="UGL122" s="646"/>
      <c r="UGM122" s="646"/>
      <c r="UGN122" s="646"/>
      <c r="UGO122" s="646"/>
      <c r="UGP122" s="646"/>
      <c r="UGQ122" s="646"/>
      <c r="UGR122" s="646"/>
      <c r="UGS122" s="646"/>
      <c r="UGT122" s="646"/>
      <c r="UGU122" s="646"/>
      <c r="UGV122" s="646"/>
      <c r="UGW122" s="646"/>
      <c r="UGX122" s="646"/>
      <c r="UGY122" s="646"/>
      <c r="UGZ122" s="646"/>
      <c r="UHA122" s="646"/>
      <c r="UHB122" s="646"/>
      <c r="UHC122" s="646"/>
      <c r="UHD122" s="646"/>
      <c r="UHE122" s="646"/>
      <c r="UHF122" s="646"/>
      <c r="UHG122" s="646"/>
      <c r="UHH122" s="646"/>
      <c r="UHI122" s="646"/>
      <c r="UHJ122" s="646"/>
      <c r="UHK122" s="646"/>
      <c r="UHL122" s="646"/>
      <c r="UHM122" s="646"/>
      <c r="UHN122" s="646"/>
      <c r="UHO122" s="646"/>
      <c r="UHP122" s="646"/>
      <c r="UHQ122" s="646"/>
      <c r="UHR122" s="646"/>
      <c r="UHS122" s="646"/>
      <c r="UHT122" s="646"/>
      <c r="UHU122" s="646"/>
      <c r="UHV122" s="646"/>
      <c r="UHW122" s="646"/>
      <c r="UHX122" s="646"/>
      <c r="UHY122" s="646"/>
      <c r="UHZ122" s="646"/>
      <c r="UIA122" s="646"/>
      <c r="UIB122" s="646"/>
      <c r="UIC122" s="646"/>
      <c r="UID122" s="646"/>
      <c r="UIE122" s="646"/>
      <c r="UIF122" s="646"/>
      <c r="UIG122" s="646"/>
      <c r="UIH122" s="646"/>
      <c r="UII122" s="646"/>
      <c r="UIJ122" s="646"/>
      <c r="UIK122" s="646"/>
      <c r="UIL122" s="646"/>
      <c r="UIM122" s="646"/>
      <c r="UIN122" s="646"/>
      <c r="UIO122" s="646"/>
      <c r="UIP122" s="646"/>
      <c r="UIQ122" s="646"/>
      <c r="UIR122" s="646"/>
      <c r="UIS122" s="646"/>
      <c r="UIT122" s="646"/>
      <c r="UIU122" s="646"/>
      <c r="UIV122" s="646"/>
      <c r="UIW122" s="646"/>
      <c r="UIX122" s="646"/>
      <c r="UIY122" s="646"/>
      <c r="UIZ122" s="646"/>
      <c r="UJA122" s="646"/>
      <c r="UJB122" s="646"/>
      <c r="UJC122" s="646"/>
      <c r="UJD122" s="646"/>
      <c r="UJE122" s="646"/>
      <c r="UJF122" s="646"/>
      <c r="UJG122" s="646"/>
      <c r="UJH122" s="646"/>
      <c r="UJI122" s="646"/>
      <c r="UJJ122" s="646"/>
      <c r="UJK122" s="646"/>
      <c r="UJL122" s="646"/>
      <c r="UJM122" s="646"/>
      <c r="UJN122" s="646"/>
      <c r="UJO122" s="646"/>
      <c r="UJP122" s="646"/>
      <c r="UJQ122" s="646"/>
      <c r="UJR122" s="646"/>
      <c r="UJS122" s="646"/>
      <c r="UJT122" s="646"/>
      <c r="UJU122" s="646"/>
      <c r="UJV122" s="646"/>
      <c r="UJW122" s="646"/>
      <c r="UJX122" s="646"/>
      <c r="UJY122" s="646"/>
      <c r="UJZ122" s="646"/>
      <c r="UKA122" s="646"/>
      <c r="UKB122" s="646"/>
      <c r="UKC122" s="646"/>
      <c r="UKD122" s="646"/>
      <c r="UKE122" s="646"/>
      <c r="UKF122" s="646"/>
      <c r="UKG122" s="646"/>
      <c r="UKH122" s="646"/>
      <c r="UKI122" s="646"/>
      <c r="UKJ122" s="646"/>
      <c r="UKK122" s="646"/>
      <c r="UKL122" s="646"/>
      <c r="UKM122" s="646"/>
      <c r="UKN122" s="646"/>
      <c r="UKO122" s="646"/>
      <c r="UKP122" s="646"/>
      <c r="UKQ122" s="646"/>
      <c r="UKR122" s="646"/>
      <c r="UKS122" s="646"/>
      <c r="UKT122" s="646"/>
      <c r="UKU122" s="646"/>
      <c r="UKV122" s="646"/>
      <c r="UKW122" s="646"/>
      <c r="UKX122" s="646"/>
      <c r="UKY122" s="646"/>
      <c r="UKZ122" s="646"/>
      <c r="ULA122" s="646"/>
      <c r="ULB122" s="646"/>
      <c r="ULC122" s="646"/>
      <c r="ULD122" s="646"/>
      <c r="ULE122" s="646"/>
      <c r="ULF122" s="646"/>
      <c r="ULG122" s="646"/>
      <c r="ULH122" s="646"/>
      <c r="ULI122" s="646"/>
      <c r="ULJ122" s="646"/>
      <c r="ULK122" s="646"/>
      <c r="ULL122" s="646"/>
      <c r="ULM122" s="646"/>
      <c r="ULN122" s="646"/>
      <c r="ULO122" s="646"/>
      <c r="ULP122" s="646"/>
      <c r="ULQ122" s="646"/>
      <c r="ULR122" s="646"/>
      <c r="ULS122" s="646"/>
      <c r="ULT122" s="646"/>
      <c r="ULU122" s="646"/>
      <c r="ULV122" s="646"/>
      <c r="ULW122" s="646"/>
      <c r="ULX122" s="646"/>
      <c r="ULY122" s="646"/>
      <c r="ULZ122" s="646"/>
      <c r="UMA122" s="646"/>
      <c r="UMB122" s="646"/>
      <c r="UMC122" s="646"/>
      <c r="UMD122" s="646"/>
      <c r="UME122" s="646"/>
      <c r="UMF122" s="646"/>
      <c r="UMG122" s="646"/>
      <c r="UMH122" s="646"/>
      <c r="UMI122" s="646"/>
      <c r="UMJ122" s="646"/>
      <c r="UMK122" s="646"/>
      <c r="UML122" s="646"/>
      <c r="UMM122" s="646"/>
      <c r="UMN122" s="646"/>
      <c r="UMO122" s="646"/>
      <c r="UMP122" s="646"/>
      <c r="UMQ122" s="646"/>
      <c r="UMR122" s="646"/>
      <c r="UMS122" s="646"/>
      <c r="UMT122" s="646"/>
      <c r="UMU122" s="646"/>
      <c r="UMV122" s="646"/>
      <c r="UMW122" s="646"/>
      <c r="UMX122" s="646"/>
      <c r="UMY122" s="646"/>
      <c r="UMZ122" s="646"/>
      <c r="UNA122" s="646"/>
      <c r="UNB122" s="646"/>
      <c r="UNC122" s="646"/>
      <c r="UND122" s="646"/>
      <c r="UNE122" s="646"/>
      <c r="UNF122" s="646"/>
      <c r="UNG122" s="646"/>
      <c r="UNH122" s="646"/>
      <c r="UNI122" s="646"/>
      <c r="UNJ122" s="646"/>
      <c r="UNK122" s="646"/>
      <c r="UNL122" s="646"/>
      <c r="UNM122" s="646"/>
      <c r="UNN122" s="646"/>
      <c r="UNO122" s="646"/>
      <c r="UNP122" s="646"/>
      <c r="UNQ122" s="646"/>
      <c r="UNR122" s="646"/>
      <c r="UNS122" s="646"/>
      <c r="UNT122" s="646"/>
      <c r="UNU122" s="646"/>
      <c r="UNV122" s="646"/>
      <c r="UNW122" s="646"/>
      <c r="UNX122" s="646"/>
      <c r="UNY122" s="646"/>
      <c r="UNZ122" s="646"/>
      <c r="UOA122" s="646"/>
      <c r="UOB122" s="646"/>
      <c r="UOC122" s="646"/>
      <c r="UOD122" s="646"/>
      <c r="UOE122" s="646"/>
      <c r="UOF122" s="646"/>
      <c r="UOG122" s="646"/>
      <c r="UOH122" s="646"/>
      <c r="UOI122" s="646"/>
      <c r="UOJ122" s="646"/>
      <c r="UOK122" s="646"/>
      <c r="UOL122" s="646"/>
      <c r="UOM122" s="646"/>
      <c r="UON122" s="646"/>
      <c r="UOO122" s="646"/>
      <c r="UOP122" s="646"/>
      <c r="UOQ122" s="646"/>
      <c r="UOR122" s="646"/>
      <c r="UOS122" s="646"/>
      <c r="UOT122" s="646"/>
      <c r="UOU122" s="646"/>
      <c r="UOV122" s="646"/>
      <c r="UOW122" s="646"/>
      <c r="UOX122" s="646"/>
      <c r="UOY122" s="646"/>
      <c r="UOZ122" s="646"/>
      <c r="UPA122" s="646"/>
      <c r="UPB122" s="646"/>
      <c r="UPC122" s="646"/>
      <c r="UPD122" s="646"/>
      <c r="UPE122" s="646"/>
      <c r="UPF122" s="646"/>
      <c r="UPG122" s="646"/>
      <c r="UPH122" s="646"/>
      <c r="UPI122" s="646"/>
      <c r="UPJ122" s="646"/>
      <c r="UPK122" s="646"/>
      <c r="UPL122" s="646"/>
      <c r="UPM122" s="646"/>
      <c r="UPN122" s="646"/>
      <c r="UPO122" s="646"/>
      <c r="UPP122" s="646"/>
      <c r="UPQ122" s="646"/>
      <c r="UPR122" s="646"/>
      <c r="UPS122" s="646"/>
      <c r="UPT122" s="646"/>
      <c r="UPU122" s="646"/>
      <c r="UPV122" s="646"/>
      <c r="UPW122" s="646"/>
      <c r="UPX122" s="646"/>
      <c r="UPY122" s="646"/>
      <c r="UPZ122" s="646"/>
      <c r="UQA122" s="646"/>
      <c r="UQB122" s="646"/>
      <c r="UQC122" s="646"/>
      <c r="UQD122" s="646"/>
      <c r="UQE122" s="646"/>
      <c r="UQF122" s="646"/>
      <c r="UQG122" s="646"/>
      <c r="UQH122" s="646"/>
      <c r="UQI122" s="646"/>
      <c r="UQJ122" s="646"/>
      <c r="UQK122" s="646"/>
      <c r="UQL122" s="646"/>
      <c r="UQM122" s="646"/>
      <c r="UQN122" s="646"/>
      <c r="UQO122" s="646"/>
      <c r="UQP122" s="646"/>
      <c r="UQQ122" s="646"/>
      <c r="UQR122" s="646"/>
      <c r="UQS122" s="646"/>
      <c r="UQT122" s="646"/>
      <c r="UQU122" s="646"/>
      <c r="UQV122" s="646"/>
      <c r="UQW122" s="646"/>
      <c r="UQX122" s="646"/>
      <c r="UQY122" s="646"/>
      <c r="UQZ122" s="646"/>
      <c r="URA122" s="646"/>
      <c r="URB122" s="646"/>
      <c r="URC122" s="646"/>
      <c r="URD122" s="646"/>
      <c r="URE122" s="646"/>
      <c r="URF122" s="646"/>
      <c r="URG122" s="646"/>
      <c r="URH122" s="646"/>
      <c r="URI122" s="646"/>
      <c r="URJ122" s="646"/>
      <c r="URK122" s="646"/>
      <c r="URL122" s="646"/>
      <c r="URM122" s="646"/>
      <c r="URN122" s="646"/>
      <c r="URO122" s="646"/>
      <c r="URP122" s="646"/>
      <c r="URQ122" s="646"/>
      <c r="URR122" s="646"/>
      <c r="URS122" s="646"/>
      <c r="URT122" s="646"/>
      <c r="URU122" s="646"/>
      <c r="URV122" s="646"/>
      <c r="URW122" s="646"/>
      <c r="URX122" s="646"/>
      <c r="URY122" s="646"/>
      <c r="URZ122" s="646"/>
      <c r="USA122" s="646"/>
      <c r="USB122" s="646"/>
      <c r="USC122" s="646"/>
      <c r="USD122" s="646"/>
      <c r="USE122" s="646"/>
      <c r="USF122" s="646"/>
      <c r="USG122" s="646"/>
      <c r="USH122" s="646"/>
      <c r="USI122" s="646"/>
      <c r="USJ122" s="646"/>
      <c r="USK122" s="646"/>
      <c r="USL122" s="646"/>
      <c r="USM122" s="646"/>
      <c r="USN122" s="646"/>
      <c r="USO122" s="646"/>
      <c r="USP122" s="646"/>
      <c r="USQ122" s="646"/>
      <c r="USR122" s="646"/>
      <c r="USS122" s="646"/>
      <c r="UST122" s="646"/>
      <c r="USU122" s="646"/>
      <c r="USV122" s="646"/>
      <c r="USW122" s="646"/>
      <c r="USX122" s="646"/>
      <c r="USY122" s="646"/>
      <c r="USZ122" s="646"/>
      <c r="UTA122" s="646"/>
      <c r="UTB122" s="646"/>
      <c r="UTC122" s="646"/>
      <c r="UTD122" s="646"/>
      <c r="UTE122" s="646"/>
      <c r="UTF122" s="646"/>
      <c r="UTG122" s="646"/>
      <c r="UTH122" s="646"/>
      <c r="UTI122" s="646"/>
      <c r="UTJ122" s="646"/>
      <c r="UTK122" s="646"/>
      <c r="UTL122" s="646"/>
      <c r="UTM122" s="646"/>
      <c r="UTN122" s="646"/>
      <c r="UTO122" s="646"/>
      <c r="UTP122" s="646"/>
      <c r="UTQ122" s="646"/>
      <c r="UTR122" s="646"/>
      <c r="UTS122" s="646"/>
      <c r="UTT122" s="646"/>
      <c r="UTU122" s="646"/>
      <c r="UTV122" s="646"/>
      <c r="UTW122" s="646"/>
      <c r="UTX122" s="646"/>
      <c r="UTY122" s="646"/>
      <c r="UTZ122" s="646"/>
      <c r="UUA122" s="646"/>
      <c r="UUB122" s="646"/>
      <c r="UUC122" s="646"/>
      <c r="UUD122" s="646"/>
      <c r="UUE122" s="646"/>
      <c r="UUF122" s="646"/>
      <c r="UUG122" s="646"/>
      <c r="UUH122" s="646"/>
      <c r="UUI122" s="646"/>
      <c r="UUJ122" s="646"/>
      <c r="UUK122" s="646"/>
      <c r="UUL122" s="646"/>
      <c r="UUM122" s="646"/>
      <c r="UUN122" s="646"/>
      <c r="UUO122" s="646"/>
      <c r="UUP122" s="646"/>
      <c r="UUQ122" s="646"/>
      <c r="UUR122" s="646"/>
      <c r="UUS122" s="646"/>
      <c r="UUT122" s="646"/>
      <c r="UUU122" s="646"/>
      <c r="UUV122" s="646"/>
      <c r="UUW122" s="646"/>
      <c r="UUX122" s="646"/>
      <c r="UUY122" s="646"/>
      <c r="UUZ122" s="646"/>
      <c r="UVA122" s="646"/>
      <c r="UVB122" s="646"/>
      <c r="UVC122" s="646"/>
      <c r="UVD122" s="646"/>
      <c r="UVE122" s="646"/>
      <c r="UVF122" s="646"/>
      <c r="UVG122" s="646"/>
      <c r="UVH122" s="646"/>
      <c r="UVI122" s="646"/>
      <c r="UVJ122" s="646"/>
      <c r="UVK122" s="646"/>
      <c r="UVL122" s="646"/>
      <c r="UVM122" s="646"/>
      <c r="UVN122" s="646"/>
      <c r="UVO122" s="646"/>
      <c r="UVP122" s="646"/>
      <c r="UVQ122" s="646"/>
      <c r="UVR122" s="646"/>
      <c r="UVS122" s="646"/>
      <c r="UVT122" s="646"/>
      <c r="UVU122" s="646"/>
      <c r="UVV122" s="646"/>
      <c r="UVW122" s="646"/>
      <c r="UVX122" s="646"/>
      <c r="UVY122" s="646"/>
      <c r="UVZ122" s="646"/>
      <c r="UWA122" s="646"/>
      <c r="UWB122" s="646"/>
      <c r="UWC122" s="646"/>
      <c r="UWD122" s="646"/>
      <c r="UWE122" s="646"/>
      <c r="UWF122" s="646"/>
      <c r="UWG122" s="646"/>
      <c r="UWH122" s="646"/>
      <c r="UWI122" s="646"/>
      <c r="UWJ122" s="646"/>
      <c r="UWK122" s="646"/>
      <c r="UWL122" s="646"/>
      <c r="UWM122" s="646"/>
      <c r="UWN122" s="646"/>
      <c r="UWO122" s="646"/>
      <c r="UWP122" s="646"/>
      <c r="UWQ122" s="646"/>
      <c r="UWR122" s="646"/>
      <c r="UWS122" s="646"/>
      <c r="UWT122" s="646"/>
      <c r="UWU122" s="646"/>
      <c r="UWV122" s="646"/>
      <c r="UWW122" s="646"/>
      <c r="UWX122" s="646"/>
      <c r="UWY122" s="646"/>
      <c r="UWZ122" s="646"/>
      <c r="UXA122" s="646"/>
      <c r="UXB122" s="646"/>
      <c r="UXC122" s="646"/>
      <c r="UXD122" s="646"/>
      <c r="UXE122" s="646"/>
      <c r="UXF122" s="646"/>
      <c r="UXG122" s="646"/>
      <c r="UXH122" s="646"/>
      <c r="UXI122" s="646"/>
      <c r="UXJ122" s="646"/>
      <c r="UXK122" s="646"/>
      <c r="UXL122" s="646"/>
      <c r="UXM122" s="646"/>
      <c r="UXN122" s="646"/>
      <c r="UXO122" s="646"/>
      <c r="UXP122" s="646"/>
      <c r="UXQ122" s="646"/>
      <c r="UXR122" s="646"/>
      <c r="UXS122" s="646"/>
      <c r="UXT122" s="646"/>
      <c r="UXU122" s="646"/>
      <c r="UXV122" s="646"/>
      <c r="UXW122" s="646"/>
      <c r="UXX122" s="646"/>
      <c r="UXY122" s="646"/>
      <c r="UXZ122" s="646"/>
      <c r="UYA122" s="646"/>
      <c r="UYB122" s="646"/>
      <c r="UYC122" s="646"/>
      <c r="UYD122" s="646"/>
      <c r="UYE122" s="646"/>
      <c r="UYF122" s="646"/>
      <c r="UYG122" s="646"/>
      <c r="UYH122" s="646"/>
      <c r="UYI122" s="646"/>
      <c r="UYJ122" s="646"/>
      <c r="UYK122" s="646"/>
      <c r="UYL122" s="646"/>
      <c r="UYM122" s="646"/>
      <c r="UYN122" s="646"/>
      <c r="UYO122" s="646"/>
      <c r="UYP122" s="646"/>
      <c r="UYQ122" s="646"/>
      <c r="UYR122" s="646"/>
      <c r="UYS122" s="646"/>
      <c r="UYT122" s="646"/>
      <c r="UYU122" s="646"/>
      <c r="UYV122" s="646"/>
      <c r="UYW122" s="646"/>
      <c r="UYX122" s="646"/>
      <c r="UYY122" s="646"/>
      <c r="UYZ122" s="646"/>
      <c r="UZA122" s="646"/>
      <c r="UZB122" s="646"/>
      <c r="UZC122" s="646"/>
      <c r="UZD122" s="646"/>
      <c r="UZE122" s="646"/>
      <c r="UZF122" s="646"/>
      <c r="UZG122" s="646"/>
      <c r="UZH122" s="646"/>
      <c r="UZI122" s="646"/>
      <c r="UZJ122" s="646"/>
      <c r="UZK122" s="646"/>
      <c r="UZL122" s="646"/>
      <c r="UZM122" s="646"/>
      <c r="UZN122" s="646"/>
      <c r="UZO122" s="646"/>
      <c r="UZP122" s="646"/>
      <c r="UZQ122" s="646"/>
      <c r="UZR122" s="646"/>
      <c r="UZS122" s="646"/>
      <c r="UZT122" s="646"/>
      <c r="UZU122" s="646"/>
      <c r="UZV122" s="646"/>
      <c r="UZW122" s="646"/>
      <c r="UZX122" s="646"/>
      <c r="UZY122" s="646"/>
      <c r="UZZ122" s="646"/>
      <c r="VAA122" s="646"/>
      <c r="VAB122" s="646"/>
      <c r="VAC122" s="646"/>
      <c r="VAD122" s="646"/>
      <c r="VAE122" s="646"/>
      <c r="VAF122" s="646"/>
      <c r="VAG122" s="646"/>
      <c r="VAH122" s="646"/>
      <c r="VAI122" s="646"/>
      <c r="VAJ122" s="646"/>
      <c r="VAK122" s="646"/>
      <c r="VAL122" s="646"/>
      <c r="VAM122" s="646"/>
      <c r="VAN122" s="646"/>
      <c r="VAO122" s="646"/>
      <c r="VAP122" s="646"/>
      <c r="VAQ122" s="646"/>
      <c r="VAR122" s="646"/>
      <c r="VAS122" s="646"/>
      <c r="VAT122" s="646"/>
      <c r="VAU122" s="646"/>
      <c r="VAV122" s="646"/>
      <c r="VAW122" s="646"/>
      <c r="VAX122" s="646"/>
      <c r="VAY122" s="646"/>
      <c r="VAZ122" s="646"/>
      <c r="VBA122" s="646"/>
      <c r="VBB122" s="646"/>
      <c r="VBC122" s="646"/>
      <c r="VBD122" s="646"/>
      <c r="VBE122" s="646"/>
      <c r="VBF122" s="646"/>
      <c r="VBG122" s="646"/>
      <c r="VBH122" s="646"/>
      <c r="VBI122" s="646"/>
      <c r="VBJ122" s="646"/>
      <c r="VBK122" s="646"/>
      <c r="VBL122" s="646"/>
      <c r="VBM122" s="646"/>
      <c r="VBN122" s="646"/>
      <c r="VBO122" s="646"/>
      <c r="VBP122" s="646"/>
      <c r="VBQ122" s="646"/>
      <c r="VBR122" s="646"/>
      <c r="VBS122" s="646"/>
      <c r="VBT122" s="646"/>
      <c r="VBU122" s="646"/>
      <c r="VBV122" s="646"/>
      <c r="VBW122" s="646"/>
      <c r="VBX122" s="646"/>
      <c r="VBY122" s="646"/>
      <c r="VBZ122" s="646"/>
      <c r="VCA122" s="646"/>
      <c r="VCB122" s="646"/>
      <c r="VCC122" s="646"/>
      <c r="VCD122" s="646"/>
      <c r="VCE122" s="646"/>
      <c r="VCF122" s="646"/>
      <c r="VCG122" s="646"/>
      <c r="VCH122" s="646"/>
      <c r="VCI122" s="646"/>
      <c r="VCJ122" s="646"/>
      <c r="VCK122" s="646"/>
      <c r="VCL122" s="646"/>
      <c r="VCM122" s="646"/>
      <c r="VCN122" s="646"/>
      <c r="VCO122" s="646"/>
      <c r="VCP122" s="646"/>
      <c r="VCQ122" s="646"/>
      <c r="VCR122" s="646"/>
      <c r="VCS122" s="646"/>
      <c r="VCT122" s="646"/>
      <c r="VCU122" s="646"/>
      <c r="VCV122" s="646"/>
      <c r="VCW122" s="646"/>
      <c r="VCX122" s="646"/>
      <c r="VCY122" s="646"/>
      <c r="VCZ122" s="646"/>
      <c r="VDA122" s="646"/>
      <c r="VDB122" s="646"/>
      <c r="VDC122" s="646"/>
      <c r="VDD122" s="646"/>
      <c r="VDE122" s="646"/>
      <c r="VDF122" s="646"/>
      <c r="VDG122" s="646"/>
      <c r="VDH122" s="646"/>
      <c r="VDI122" s="646"/>
      <c r="VDJ122" s="646"/>
      <c r="VDK122" s="646"/>
      <c r="VDL122" s="646"/>
      <c r="VDM122" s="646"/>
      <c r="VDN122" s="646"/>
      <c r="VDO122" s="646"/>
      <c r="VDP122" s="646"/>
      <c r="VDQ122" s="646"/>
      <c r="VDR122" s="646"/>
      <c r="VDS122" s="646"/>
      <c r="VDT122" s="646"/>
      <c r="VDU122" s="646"/>
      <c r="VDV122" s="646"/>
      <c r="VDW122" s="646"/>
      <c r="VDX122" s="646"/>
      <c r="VDY122" s="646"/>
      <c r="VDZ122" s="646"/>
      <c r="VEA122" s="646"/>
      <c r="VEB122" s="646"/>
      <c r="VEC122" s="646"/>
      <c r="VED122" s="646"/>
      <c r="VEE122" s="646"/>
      <c r="VEF122" s="646"/>
      <c r="VEG122" s="646"/>
      <c r="VEH122" s="646"/>
      <c r="VEI122" s="646"/>
      <c r="VEJ122" s="646"/>
      <c r="VEK122" s="646"/>
      <c r="VEL122" s="646"/>
      <c r="VEM122" s="646"/>
      <c r="VEN122" s="646"/>
      <c r="VEO122" s="646"/>
      <c r="VEP122" s="646"/>
      <c r="VEQ122" s="646"/>
      <c r="VER122" s="646"/>
      <c r="VES122" s="646"/>
      <c r="VET122" s="646"/>
      <c r="VEU122" s="646"/>
      <c r="VEV122" s="646"/>
      <c r="VEW122" s="646"/>
      <c r="VEX122" s="646"/>
      <c r="VEY122" s="646"/>
      <c r="VEZ122" s="646"/>
      <c r="VFA122" s="646"/>
      <c r="VFB122" s="646"/>
      <c r="VFC122" s="646"/>
      <c r="VFD122" s="646"/>
      <c r="VFE122" s="646"/>
      <c r="VFF122" s="646"/>
      <c r="VFG122" s="646"/>
      <c r="VFH122" s="646"/>
      <c r="VFI122" s="646"/>
      <c r="VFJ122" s="646"/>
      <c r="VFK122" s="646"/>
      <c r="VFL122" s="646"/>
      <c r="VFM122" s="646"/>
      <c r="VFN122" s="646"/>
      <c r="VFO122" s="646"/>
      <c r="VFP122" s="646"/>
      <c r="VFQ122" s="646"/>
      <c r="VFR122" s="646"/>
      <c r="VFS122" s="646"/>
      <c r="VFT122" s="646"/>
      <c r="VFU122" s="646"/>
      <c r="VFV122" s="646"/>
      <c r="VFW122" s="646"/>
      <c r="VFX122" s="646"/>
      <c r="VFY122" s="646"/>
      <c r="VFZ122" s="646"/>
      <c r="VGA122" s="646"/>
      <c r="VGB122" s="646"/>
      <c r="VGC122" s="646"/>
      <c r="VGD122" s="646"/>
      <c r="VGE122" s="646"/>
      <c r="VGF122" s="646"/>
      <c r="VGG122" s="646"/>
      <c r="VGH122" s="646"/>
      <c r="VGI122" s="646"/>
      <c r="VGJ122" s="646"/>
      <c r="VGK122" s="646"/>
      <c r="VGL122" s="646"/>
      <c r="VGM122" s="646"/>
      <c r="VGN122" s="646"/>
      <c r="VGO122" s="646"/>
      <c r="VGP122" s="646"/>
      <c r="VGQ122" s="646"/>
      <c r="VGR122" s="646"/>
      <c r="VGS122" s="646"/>
      <c r="VGT122" s="646"/>
      <c r="VGU122" s="646"/>
      <c r="VGV122" s="646"/>
      <c r="VGW122" s="646"/>
      <c r="VGX122" s="646"/>
      <c r="VGY122" s="646"/>
      <c r="VGZ122" s="646"/>
      <c r="VHA122" s="646"/>
      <c r="VHB122" s="646"/>
      <c r="VHC122" s="646"/>
      <c r="VHD122" s="646"/>
      <c r="VHE122" s="646"/>
      <c r="VHF122" s="646"/>
      <c r="VHG122" s="646"/>
      <c r="VHH122" s="646"/>
      <c r="VHI122" s="646"/>
      <c r="VHJ122" s="646"/>
      <c r="VHK122" s="646"/>
      <c r="VHL122" s="646"/>
      <c r="VHM122" s="646"/>
      <c r="VHN122" s="646"/>
      <c r="VHO122" s="646"/>
      <c r="VHP122" s="646"/>
      <c r="VHQ122" s="646"/>
      <c r="VHR122" s="646"/>
      <c r="VHS122" s="646"/>
      <c r="VHT122" s="646"/>
      <c r="VHU122" s="646"/>
      <c r="VHV122" s="646"/>
      <c r="VHW122" s="646"/>
      <c r="VHX122" s="646"/>
      <c r="VHY122" s="646"/>
      <c r="VHZ122" s="646"/>
      <c r="VIA122" s="646"/>
      <c r="VIB122" s="646"/>
      <c r="VIC122" s="646"/>
      <c r="VID122" s="646"/>
      <c r="VIE122" s="646"/>
      <c r="VIF122" s="646"/>
      <c r="VIG122" s="646"/>
      <c r="VIH122" s="646"/>
      <c r="VII122" s="646"/>
      <c r="VIJ122" s="646"/>
      <c r="VIK122" s="646"/>
      <c r="VIL122" s="646"/>
      <c r="VIM122" s="646"/>
      <c r="VIN122" s="646"/>
      <c r="VIO122" s="646"/>
      <c r="VIP122" s="646"/>
      <c r="VIQ122" s="646"/>
      <c r="VIR122" s="646"/>
      <c r="VIS122" s="646"/>
      <c r="VIT122" s="646"/>
      <c r="VIU122" s="646"/>
      <c r="VIV122" s="646"/>
      <c r="VIW122" s="646"/>
      <c r="VIX122" s="646"/>
      <c r="VIY122" s="646"/>
      <c r="VIZ122" s="646"/>
      <c r="VJA122" s="646"/>
      <c r="VJB122" s="646"/>
      <c r="VJC122" s="646"/>
      <c r="VJD122" s="646"/>
      <c r="VJE122" s="646"/>
      <c r="VJF122" s="646"/>
      <c r="VJG122" s="646"/>
      <c r="VJH122" s="646"/>
      <c r="VJI122" s="646"/>
      <c r="VJJ122" s="646"/>
      <c r="VJK122" s="646"/>
      <c r="VJL122" s="646"/>
      <c r="VJM122" s="646"/>
      <c r="VJN122" s="646"/>
      <c r="VJO122" s="646"/>
      <c r="VJP122" s="646"/>
      <c r="VJQ122" s="646"/>
      <c r="VJR122" s="646"/>
      <c r="VJS122" s="646"/>
      <c r="VJT122" s="646"/>
      <c r="VJU122" s="646"/>
      <c r="VJV122" s="646"/>
      <c r="VJW122" s="646"/>
      <c r="VJX122" s="646"/>
      <c r="VJY122" s="646"/>
      <c r="VJZ122" s="646"/>
      <c r="VKA122" s="646"/>
      <c r="VKB122" s="646"/>
      <c r="VKC122" s="646"/>
      <c r="VKD122" s="646"/>
      <c r="VKE122" s="646"/>
      <c r="VKF122" s="646"/>
      <c r="VKG122" s="646"/>
      <c r="VKH122" s="646"/>
      <c r="VKI122" s="646"/>
      <c r="VKJ122" s="646"/>
      <c r="VKK122" s="646"/>
      <c r="VKL122" s="646"/>
      <c r="VKM122" s="646"/>
      <c r="VKN122" s="646"/>
      <c r="VKO122" s="646"/>
      <c r="VKP122" s="646"/>
      <c r="VKQ122" s="646"/>
      <c r="VKR122" s="646"/>
      <c r="VKS122" s="646"/>
      <c r="VKT122" s="646"/>
      <c r="VKU122" s="646"/>
      <c r="VKV122" s="646"/>
      <c r="VKW122" s="646"/>
      <c r="VKX122" s="646"/>
      <c r="VKY122" s="646"/>
      <c r="VKZ122" s="646"/>
      <c r="VLA122" s="646"/>
      <c r="VLB122" s="646"/>
      <c r="VLC122" s="646"/>
      <c r="VLD122" s="646"/>
      <c r="VLE122" s="646"/>
      <c r="VLF122" s="646"/>
      <c r="VLG122" s="646"/>
      <c r="VLH122" s="646"/>
      <c r="VLI122" s="646"/>
      <c r="VLJ122" s="646"/>
      <c r="VLK122" s="646"/>
      <c r="VLL122" s="646"/>
      <c r="VLM122" s="646"/>
      <c r="VLN122" s="646"/>
      <c r="VLO122" s="646"/>
      <c r="VLP122" s="646"/>
      <c r="VLQ122" s="646"/>
      <c r="VLR122" s="646"/>
      <c r="VLS122" s="646"/>
      <c r="VLT122" s="646"/>
      <c r="VLU122" s="646"/>
      <c r="VLV122" s="646"/>
      <c r="VLW122" s="646"/>
      <c r="VLX122" s="646"/>
      <c r="VLY122" s="646"/>
      <c r="VLZ122" s="646"/>
      <c r="VMA122" s="646"/>
      <c r="VMB122" s="646"/>
      <c r="VMC122" s="646"/>
      <c r="VMD122" s="646"/>
      <c r="VME122" s="646"/>
      <c r="VMF122" s="646"/>
      <c r="VMG122" s="646"/>
      <c r="VMH122" s="646"/>
      <c r="VMI122" s="646"/>
      <c r="VMJ122" s="646"/>
      <c r="VMK122" s="646"/>
      <c r="VML122" s="646"/>
      <c r="VMM122" s="646"/>
      <c r="VMN122" s="646"/>
      <c r="VMO122" s="646"/>
      <c r="VMP122" s="646"/>
      <c r="VMQ122" s="646"/>
      <c r="VMR122" s="646"/>
      <c r="VMS122" s="646"/>
      <c r="VMT122" s="646"/>
      <c r="VMU122" s="646"/>
      <c r="VMV122" s="646"/>
      <c r="VMW122" s="646"/>
      <c r="VMX122" s="646"/>
      <c r="VMY122" s="646"/>
      <c r="VMZ122" s="646"/>
      <c r="VNA122" s="646"/>
      <c r="VNB122" s="646"/>
      <c r="VNC122" s="646"/>
      <c r="VND122" s="646"/>
      <c r="VNE122" s="646"/>
      <c r="VNF122" s="646"/>
      <c r="VNG122" s="646"/>
      <c r="VNH122" s="646"/>
      <c r="VNI122" s="646"/>
      <c r="VNJ122" s="646"/>
      <c r="VNK122" s="646"/>
      <c r="VNL122" s="646"/>
      <c r="VNM122" s="646"/>
      <c r="VNN122" s="646"/>
      <c r="VNO122" s="646"/>
      <c r="VNP122" s="646"/>
      <c r="VNQ122" s="646"/>
      <c r="VNR122" s="646"/>
      <c r="VNS122" s="646"/>
      <c r="VNT122" s="646"/>
      <c r="VNU122" s="646"/>
      <c r="VNV122" s="646"/>
      <c r="VNW122" s="646"/>
      <c r="VNX122" s="646"/>
      <c r="VNY122" s="646"/>
      <c r="VNZ122" s="646"/>
      <c r="VOA122" s="646"/>
      <c r="VOB122" s="646"/>
      <c r="VOC122" s="646"/>
      <c r="VOD122" s="646"/>
      <c r="VOE122" s="646"/>
      <c r="VOF122" s="646"/>
      <c r="VOG122" s="646"/>
      <c r="VOH122" s="646"/>
      <c r="VOI122" s="646"/>
      <c r="VOJ122" s="646"/>
      <c r="VOK122" s="646"/>
      <c r="VOL122" s="646"/>
      <c r="VOM122" s="646"/>
      <c r="VON122" s="646"/>
      <c r="VOO122" s="646"/>
      <c r="VOP122" s="646"/>
      <c r="VOQ122" s="646"/>
      <c r="VOR122" s="646"/>
      <c r="VOS122" s="646"/>
      <c r="VOT122" s="646"/>
      <c r="VOU122" s="646"/>
      <c r="VOV122" s="646"/>
      <c r="VOW122" s="646"/>
      <c r="VOX122" s="646"/>
      <c r="VOY122" s="646"/>
      <c r="VOZ122" s="646"/>
      <c r="VPA122" s="646"/>
      <c r="VPB122" s="646"/>
      <c r="VPC122" s="646"/>
      <c r="VPD122" s="646"/>
      <c r="VPE122" s="646"/>
      <c r="VPF122" s="646"/>
      <c r="VPG122" s="646"/>
      <c r="VPH122" s="646"/>
      <c r="VPI122" s="646"/>
      <c r="VPJ122" s="646"/>
      <c r="VPK122" s="646"/>
      <c r="VPL122" s="646"/>
      <c r="VPM122" s="646"/>
      <c r="VPN122" s="646"/>
      <c r="VPO122" s="646"/>
      <c r="VPP122" s="646"/>
      <c r="VPQ122" s="646"/>
      <c r="VPR122" s="646"/>
      <c r="VPS122" s="646"/>
      <c r="VPT122" s="646"/>
      <c r="VPU122" s="646"/>
      <c r="VPV122" s="646"/>
      <c r="VPW122" s="646"/>
      <c r="VPX122" s="646"/>
      <c r="VPY122" s="646"/>
      <c r="VPZ122" s="646"/>
      <c r="VQA122" s="646"/>
      <c r="VQB122" s="646"/>
      <c r="VQC122" s="646"/>
      <c r="VQD122" s="646"/>
      <c r="VQE122" s="646"/>
      <c r="VQF122" s="646"/>
      <c r="VQG122" s="646"/>
      <c r="VQH122" s="646"/>
      <c r="VQI122" s="646"/>
      <c r="VQJ122" s="646"/>
      <c r="VQK122" s="646"/>
      <c r="VQL122" s="646"/>
      <c r="VQM122" s="646"/>
      <c r="VQN122" s="646"/>
      <c r="VQO122" s="646"/>
      <c r="VQP122" s="646"/>
      <c r="VQQ122" s="646"/>
      <c r="VQR122" s="646"/>
      <c r="VQS122" s="646"/>
      <c r="VQT122" s="646"/>
      <c r="VQU122" s="646"/>
      <c r="VQV122" s="646"/>
      <c r="VQW122" s="646"/>
      <c r="VQX122" s="646"/>
      <c r="VQY122" s="646"/>
      <c r="VQZ122" s="646"/>
      <c r="VRA122" s="646"/>
      <c r="VRB122" s="646"/>
      <c r="VRC122" s="646"/>
      <c r="VRD122" s="646"/>
      <c r="VRE122" s="646"/>
      <c r="VRF122" s="646"/>
      <c r="VRG122" s="646"/>
      <c r="VRH122" s="646"/>
      <c r="VRI122" s="646"/>
      <c r="VRJ122" s="646"/>
      <c r="VRK122" s="646"/>
      <c r="VRL122" s="646"/>
      <c r="VRM122" s="646"/>
      <c r="VRN122" s="646"/>
      <c r="VRO122" s="646"/>
      <c r="VRP122" s="646"/>
      <c r="VRQ122" s="646"/>
      <c r="VRR122" s="646"/>
      <c r="VRS122" s="646"/>
      <c r="VRT122" s="646"/>
      <c r="VRU122" s="646"/>
      <c r="VRV122" s="646"/>
      <c r="VRW122" s="646"/>
      <c r="VRX122" s="646"/>
      <c r="VRY122" s="646"/>
      <c r="VRZ122" s="646"/>
      <c r="VSA122" s="646"/>
      <c r="VSB122" s="646"/>
      <c r="VSC122" s="646"/>
      <c r="VSD122" s="646"/>
      <c r="VSE122" s="646"/>
      <c r="VSF122" s="646"/>
      <c r="VSG122" s="646"/>
      <c r="VSH122" s="646"/>
      <c r="VSI122" s="646"/>
      <c r="VSJ122" s="646"/>
      <c r="VSK122" s="646"/>
      <c r="VSL122" s="646"/>
      <c r="VSM122" s="646"/>
      <c r="VSN122" s="646"/>
      <c r="VSO122" s="646"/>
      <c r="VSP122" s="646"/>
      <c r="VSQ122" s="646"/>
      <c r="VSR122" s="646"/>
      <c r="VSS122" s="646"/>
      <c r="VST122" s="646"/>
      <c r="VSU122" s="646"/>
      <c r="VSV122" s="646"/>
      <c r="VSW122" s="646"/>
      <c r="VSX122" s="646"/>
      <c r="VSY122" s="646"/>
      <c r="VSZ122" s="646"/>
      <c r="VTA122" s="646"/>
      <c r="VTB122" s="646"/>
      <c r="VTC122" s="646"/>
      <c r="VTD122" s="646"/>
      <c r="VTE122" s="646"/>
      <c r="VTF122" s="646"/>
      <c r="VTG122" s="646"/>
      <c r="VTH122" s="646"/>
      <c r="VTI122" s="646"/>
      <c r="VTJ122" s="646"/>
      <c r="VTK122" s="646"/>
      <c r="VTL122" s="646"/>
      <c r="VTM122" s="646"/>
      <c r="VTN122" s="646"/>
      <c r="VTO122" s="646"/>
      <c r="VTP122" s="646"/>
      <c r="VTQ122" s="646"/>
      <c r="VTR122" s="646"/>
      <c r="VTS122" s="646"/>
      <c r="VTT122" s="646"/>
      <c r="VTU122" s="646"/>
      <c r="VTV122" s="646"/>
      <c r="VTW122" s="646"/>
      <c r="VTX122" s="646"/>
      <c r="VTY122" s="646"/>
      <c r="VTZ122" s="646"/>
      <c r="VUA122" s="646"/>
      <c r="VUB122" s="646"/>
      <c r="VUC122" s="646"/>
      <c r="VUD122" s="646"/>
      <c r="VUE122" s="646"/>
      <c r="VUF122" s="646"/>
      <c r="VUG122" s="646"/>
      <c r="VUH122" s="646"/>
      <c r="VUI122" s="646"/>
      <c r="VUJ122" s="646"/>
      <c r="VUK122" s="646"/>
      <c r="VUL122" s="646"/>
      <c r="VUM122" s="646"/>
      <c r="VUN122" s="646"/>
      <c r="VUO122" s="646"/>
      <c r="VUP122" s="646"/>
      <c r="VUQ122" s="646"/>
      <c r="VUR122" s="646"/>
      <c r="VUS122" s="646"/>
      <c r="VUT122" s="646"/>
      <c r="VUU122" s="646"/>
      <c r="VUV122" s="646"/>
      <c r="VUW122" s="646"/>
      <c r="VUX122" s="646"/>
      <c r="VUY122" s="646"/>
      <c r="VUZ122" s="646"/>
      <c r="VVA122" s="646"/>
      <c r="VVB122" s="646"/>
      <c r="VVC122" s="646"/>
      <c r="VVD122" s="646"/>
      <c r="VVE122" s="646"/>
      <c r="VVF122" s="646"/>
      <c r="VVG122" s="646"/>
      <c r="VVH122" s="646"/>
      <c r="VVI122" s="646"/>
      <c r="VVJ122" s="646"/>
      <c r="VVK122" s="646"/>
      <c r="VVL122" s="646"/>
      <c r="VVM122" s="646"/>
      <c r="VVN122" s="646"/>
      <c r="VVO122" s="646"/>
      <c r="VVP122" s="646"/>
      <c r="VVQ122" s="646"/>
      <c r="VVR122" s="646"/>
      <c r="VVS122" s="646"/>
      <c r="VVT122" s="646"/>
      <c r="VVU122" s="646"/>
      <c r="VVV122" s="646"/>
      <c r="VVW122" s="646"/>
      <c r="VVX122" s="646"/>
      <c r="VVY122" s="646"/>
      <c r="VVZ122" s="646"/>
      <c r="VWA122" s="646"/>
      <c r="VWB122" s="646"/>
      <c r="VWC122" s="646"/>
      <c r="VWD122" s="646"/>
      <c r="VWE122" s="646"/>
      <c r="VWF122" s="646"/>
      <c r="VWG122" s="646"/>
      <c r="VWH122" s="646"/>
      <c r="VWI122" s="646"/>
      <c r="VWJ122" s="646"/>
      <c r="VWK122" s="646"/>
      <c r="VWL122" s="646"/>
      <c r="VWM122" s="646"/>
      <c r="VWN122" s="646"/>
      <c r="VWO122" s="646"/>
      <c r="VWP122" s="646"/>
      <c r="VWQ122" s="646"/>
      <c r="VWR122" s="646"/>
      <c r="VWS122" s="646"/>
      <c r="VWT122" s="646"/>
      <c r="VWU122" s="646"/>
      <c r="VWV122" s="646"/>
      <c r="VWW122" s="646"/>
      <c r="VWX122" s="646"/>
      <c r="VWY122" s="646"/>
      <c r="VWZ122" s="646"/>
      <c r="VXA122" s="646"/>
      <c r="VXB122" s="646"/>
      <c r="VXC122" s="646"/>
      <c r="VXD122" s="646"/>
      <c r="VXE122" s="646"/>
      <c r="VXF122" s="646"/>
      <c r="VXG122" s="646"/>
      <c r="VXH122" s="646"/>
      <c r="VXI122" s="646"/>
      <c r="VXJ122" s="646"/>
      <c r="VXK122" s="646"/>
      <c r="VXL122" s="646"/>
      <c r="VXM122" s="646"/>
      <c r="VXN122" s="646"/>
      <c r="VXO122" s="646"/>
      <c r="VXP122" s="646"/>
      <c r="VXQ122" s="646"/>
      <c r="VXR122" s="646"/>
      <c r="VXS122" s="646"/>
      <c r="VXT122" s="646"/>
      <c r="VXU122" s="646"/>
      <c r="VXV122" s="646"/>
      <c r="VXW122" s="646"/>
      <c r="VXX122" s="646"/>
      <c r="VXY122" s="646"/>
      <c r="VXZ122" s="646"/>
      <c r="VYA122" s="646"/>
      <c r="VYB122" s="646"/>
      <c r="VYC122" s="646"/>
      <c r="VYD122" s="646"/>
      <c r="VYE122" s="646"/>
      <c r="VYF122" s="646"/>
      <c r="VYG122" s="646"/>
      <c r="VYH122" s="646"/>
      <c r="VYI122" s="646"/>
      <c r="VYJ122" s="646"/>
      <c r="VYK122" s="646"/>
      <c r="VYL122" s="646"/>
      <c r="VYM122" s="646"/>
      <c r="VYN122" s="646"/>
      <c r="VYO122" s="646"/>
      <c r="VYP122" s="646"/>
      <c r="VYQ122" s="646"/>
      <c r="VYR122" s="646"/>
      <c r="VYS122" s="646"/>
      <c r="VYT122" s="646"/>
      <c r="VYU122" s="646"/>
      <c r="VYV122" s="646"/>
      <c r="VYW122" s="646"/>
      <c r="VYX122" s="646"/>
      <c r="VYY122" s="646"/>
      <c r="VYZ122" s="646"/>
      <c r="VZA122" s="646"/>
      <c r="VZB122" s="646"/>
      <c r="VZC122" s="646"/>
      <c r="VZD122" s="646"/>
      <c r="VZE122" s="646"/>
      <c r="VZF122" s="646"/>
      <c r="VZG122" s="646"/>
      <c r="VZH122" s="646"/>
      <c r="VZI122" s="646"/>
      <c r="VZJ122" s="646"/>
      <c r="VZK122" s="646"/>
      <c r="VZL122" s="646"/>
      <c r="VZM122" s="646"/>
      <c r="VZN122" s="646"/>
      <c r="VZO122" s="646"/>
      <c r="VZP122" s="646"/>
      <c r="VZQ122" s="646"/>
      <c r="VZR122" s="646"/>
      <c r="VZS122" s="646"/>
      <c r="VZT122" s="646"/>
      <c r="VZU122" s="646"/>
      <c r="VZV122" s="646"/>
      <c r="VZW122" s="646"/>
      <c r="VZX122" s="646"/>
      <c r="VZY122" s="646"/>
      <c r="VZZ122" s="646"/>
      <c r="WAA122" s="646"/>
      <c r="WAB122" s="646"/>
      <c r="WAC122" s="646"/>
      <c r="WAD122" s="646"/>
      <c r="WAE122" s="646"/>
      <c r="WAF122" s="646"/>
      <c r="WAG122" s="646"/>
      <c r="WAH122" s="646"/>
      <c r="WAI122" s="646"/>
      <c r="WAJ122" s="646"/>
      <c r="WAK122" s="646"/>
      <c r="WAL122" s="646"/>
      <c r="WAM122" s="646"/>
      <c r="WAN122" s="646"/>
      <c r="WAO122" s="646"/>
      <c r="WAP122" s="646"/>
      <c r="WAQ122" s="646"/>
      <c r="WAR122" s="646"/>
      <c r="WAS122" s="646"/>
      <c r="WAT122" s="646"/>
      <c r="WAU122" s="646"/>
      <c r="WAV122" s="646"/>
      <c r="WAW122" s="646"/>
      <c r="WAX122" s="646"/>
      <c r="WAY122" s="646"/>
      <c r="WAZ122" s="646"/>
      <c r="WBA122" s="646"/>
      <c r="WBB122" s="646"/>
      <c r="WBC122" s="646"/>
      <c r="WBD122" s="646"/>
      <c r="WBE122" s="646"/>
      <c r="WBF122" s="646"/>
      <c r="WBG122" s="646"/>
      <c r="WBH122" s="646"/>
      <c r="WBI122" s="646"/>
      <c r="WBJ122" s="646"/>
      <c r="WBK122" s="646"/>
      <c r="WBL122" s="646"/>
      <c r="WBM122" s="646"/>
      <c r="WBN122" s="646"/>
      <c r="WBO122" s="646"/>
      <c r="WBP122" s="646"/>
      <c r="WBQ122" s="646"/>
      <c r="WBR122" s="646"/>
      <c r="WBS122" s="646"/>
      <c r="WBT122" s="646"/>
      <c r="WBU122" s="646"/>
      <c r="WBV122" s="646"/>
      <c r="WBW122" s="646"/>
      <c r="WBX122" s="646"/>
      <c r="WBY122" s="646"/>
      <c r="WBZ122" s="646"/>
      <c r="WCA122" s="646"/>
      <c r="WCB122" s="646"/>
      <c r="WCC122" s="646"/>
      <c r="WCD122" s="646"/>
      <c r="WCE122" s="646"/>
      <c r="WCF122" s="646"/>
      <c r="WCG122" s="646"/>
      <c r="WCH122" s="646"/>
      <c r="WCI122" s="646"/>
      <c r="WCJ122" s="646"/>
      <c r="WCK122" s="646"/>
      <c r="WCL122" s="646"/>
      <c r="WCM122" s="646"/>
      <c r="WCN122" s="646"/>
      <c r="WCO122" s="646"/>
      <c r="WCP122" s="646"/>
      <c r="WCQ122" s="646"/>
      <c r="WCR122" s="646"/>
      <c r="WCS122" s="646"/>
      <c r="WCT122" s="646"/>
      <c r="WCU122" s="646"/>
      <c r="WCV122" s="646"/>
      <c r="WCW122" s="646"/>
      <c r="WCX122" s="646"/>
      <c r="WCY122" s="646"/>
      <c r="WCZ122" s="646"/>
      <c r="WDA122" s="646"/>
      <c r="WDB122" s="646"/>
      <c r="WDC122" s="646"/>
      <c r="WDD122" s="646"/>
      <c r="WDE122" s="646"/>
      <c r="WDF122" s="646"/>
      <c r="WDG122" s="646"/>
      <c r="WDH122" s="646"/>
      <c r="WDI122" s="646"/>
      <c r="WDJ122" s="646"/>
      <c r="WDK122" s="646"/>
      <c r="WDL122" s="646"/>
      <c r="WDM122" s="646"/>
      <c r="WDN122" s="646"/>
      <c r="WDO122" s="646"/>
      <c r="WDP122" s="646"/>
      <c r="WDQ122" s="646"/>
      <c r="WDR122" s="646"/>
      <c r="WDS122" s="646"/>
      <c r="WDT122" s="646"/>
      <c r="WDU122" s="646"/>
      <c r="WDV122" s="646"/>
      <c r="WDW122" s="646"/>
      <c r="WDX122" s="646"/>
      <c r="WDY122" s="646"/>
      <c r="WDZ122" s="646"/>
      <c r="WEA122" s="646"/>
      <c r="WEB122" s="646"/>
      <c r="WEC122" s="646"/>
      <c r="WED122" s="646"/>
      <c r="WEE122" s="646"/>
      <c r="WEF122" s="646"/>
      <c r="WEG122" s="646"/>
      <c r="WEH122" s="646"/>
      <c r="WEI122" s="646"/>
      <c r="WEJ122" s="646"/>
      <c r="WEK122" s="646"/>
      <c r="WEL122" s="646"/>
      <c r="WEM122" s="646"/>
      <c r="WEN122" s="646"/>
      <c r="WEO122" s="646"/>
      <c r="WEP122" s="646"/>
      <c r="WEQ122" s="646"/>
      <c r="WER122" s="646"/>
      <c r="WES122" s="646"/>
      <c r="WET122" s="646"/>
      <c r="WEU122" s="646"/>
      <c r="WEV122" s="646"/>
      <c r="WEW122" s="646"/>
      <c r="WEX122" s="646"/>
      <c r="WEY122" s="646"/>
      <c r="WEZ122" s="646"/>
      <c r="WFA122" s="646"/>
      <c r="WFB122" s="646"/>
      <c r="WFC122" s="646"/>
      <c r="WFD122" s="646"/>
      <c r="WFE122" s="646"/>
      <c r="WFF122" s="646"/>
      <c r="WFG122" s="646"/>
      <c r="WFH122" s="646"/>
      <c r="WFI122" s="646"/>
      <c r="WFJ122" s="646"/>
      <c r="WFK122" s="646"/>
      <c r="WFL122" s="646"/>
      <c r="WFM122" s="646"/>
      <c r="WFN122" s="646"/>
      <c r="WFO122" s="646"/>
      <c r="WFP122" s="646"/>
      <c r="WFQ122" s="646"/>
      <c r="WFR122" s="646"/>
      <c r="WFS122" s="646"/>
      <c r="WFT122" s="646"/>
      <c r="WFU122" s="646"/>
      <c r="WFV122" s="646"/>
      <c r="WFW122" s="646"/>
      <c r="WFX122" s="646"/>
      <c r="WFY122" s="646"/>
      <c r="WFZ122" s="646"/>
      <c r="WGA122" s="646"/>
      <c r="WGB122" s="646"/>
      <c r="WGC122" s="646"/>
      <c r="WGD122" s="646"/>
      <c r="WGE122" s="646"/>
      <c r="WGF122" s="646"/>
      <c r="WGG122" s="646"/>
      <c r="WGH122" s="646"/>
      <c r="WGI122" s="646"/>
      <c r="WGJ122" s="646"/>
      <c r="WGK122" s="646"/>
      <c r="WGL122" s="646"/>
      <c r="WGM122" s="646"/>
      <c r="WGN122" s="646"/>
      <c r="WGO122" s="646"/>
      <c r="WGP122" s="646"/>
      <c r="WGQ122" s="646"/>
      <c r="WGR122" s="646"/>
      <c r="WGS122" s="646"/>
      <c r="WGT122" s="646"/>
      <c r="WGU122" s="646"/>
      <c r="WGV122" s="646"/>
      <c r="WGW122" s="646"/>
      <c r="WGX122" s="646"/>
      <c r="WGY122" s="646"/>
      <c r="WGZ122" s="646"/>
      <c r="WHA122" s="646"/>
      <c r="WHB122" s="646"/>
      <c r="WHC122" s="646"/>
      <c r="WHD122" s="646"/>
      <c r="WHE122" s="646"/>
      <c r="WHF122" s="646"/>
      <c r="WHG122" s="646"/>
      <c r="WHH122" s="646"/>
      <c r="WHI122" s="646"/>
      <c r="WHJ122" s="646"/>
      <c r="WHK122" s="646"/>
      <c r="WHL122" s="646"/>
      <c r="WHM122" s="646"/>
      <c r="WHN122" s="646"/>
      <c r="WHO122" s="646"/>
      <c r="WHP122" s="646"/>
      <c r="WHQ122" s="646"/>
      <c r="WHR122" s="646"/>
      <c r="WHS122" s="646"/>
      <c r="WHT122" s="646"/>
      <c r="WHU122" s="646"/>
      <c r="WHV122" s="646"/>
      <c r="WHW122" s="646"/>
      <c r="WHX122" s="646"/>
      <c r="WHY122" s="646"/>
      <c r="WHZ122" s="646"/>
      <c r="WIA122" s="646"/>
      <c r="WIB122" s="646"/>
      <c r="WIC122" s="646"/>
      <c r="WID122" s="646"/>
      <c r="WIE122" s="646"/>
      <c r="WIF122" s="646"/>
      <c r="WIG122" s="646"/>
      <c r="WIH122" s="646"/>
      <c r="WII122" s="646"/>
      <c r="WIJ122" s="646"/>
      <c r="WIK122" s="646"/>
      <c r="WIL122" s="646"/>
      <c r="WIM122" s="646"/>
      <c r="WIN122" s="646"/>
      <c r="WIO122" s="646"/>
      <c r="WIP122" s="646"/>
      <c r="WIQ122" s="646"/>
      <c r="WIR122" s="646"/>
      <c r="WIS122" s="646"/>
      <c r="WIT122" s="646"/>
      <c r="WIU122" s="646"/>
      <c r="WIV122" s="646"/>
      <c r="WIW122" s="646"/>
      <c r="WIX122" s="646"/>
      <c r="WIY122" s="646"/>
      <c r="WIZ122" s="646"/>
      <c r="WJA122" s="646"/>
      <c r="WJB122" s="646"/>
      <c r="WJC122" s="646"/>
      <c r="WJD122" s="646"/>
      <c r="WJE122" s="646"/>
      <c r="WJF122" s="646"/>
      <c r="WJG122" s="646"/>
      <c r="WJH122" s="646"/>
      <c r="WJI122" s="646"/>
      <c r="WJJ122" s="646"/>
      <c r="WJK122" s="646"/>
      <c r="WJL122" s="646"/>
      <c r="WJM122" s="646"/>
      <c r="WJN122" s="646"/>
      <c r="WJO122" s="646"/>
      <c r="WJP122" s="646"/>
      <c r="WJQ122" s="646"/>
      <c r="WJR122" s="646"/>
      <c r="WJS122" s="646"/>
      <c r="WJT122" s="646"/>
      <c r="WJU122" s="646"/>
      <c r="WJV122" s="646"/>
      <c r="WJW122" s="646"/>
      <c r="WJX122" s="646"/>
      <c r="WJY122" s="646"/>
      <c r="WJZ122" s="646"/>
      <c r="WKA122" s="646"/>
      <c r="WKB122" s="646"/>
      <c r="WKC122" s="646"/>
      <c r="WKD122" s="646"/>
      <c r="WKE122" s="646"/>
      <c r="WKF122" s="646"/>
      <c r="WKG122" s="646"/>
      <c r="WKH122" s="646"/>
      <c r="WKI122" s="646"/>
      <c r="WKJ122" s="646"/>
      <c r="WKK122" s="646"/>
      <c r="WKL122" s="646"/>
      <c r="WKM122" s="646"/>
      <c r="WKN122" s="646"/>
      <c r="WKO122" s="646"/>
      <c r="WKP122" s="646"/>
      <c r="WKQ122" s="646"/>
      <c r="WKR122" s="646"/>
      <c r="WKS122" s="646"/>
      <c r="WKT122" s="646"/>
      <c r="WKU122" s="646"/>
      <c r="WKV122" s="646"/>
      <c r="WKW122" s="646"/>
      <c r="WKX122" s="646"/>
      <c r="WKY122" s="646"/>
      <c r="WKZ122" s="646"/>
      <c r="WLA122" s="646"/>
      <c r="WLB122" s="646"/>
      <c r="WLC122" s="646"/>
      <c r="WLD122" s="646"/>
      <c r="WLE122" s="646"/>
      <c r="WLF122" s="646"/>
      <c r="WLG122" s="646"/>
      <c r="WLH122" s="646"/>
      <c r="WLI122" s="646"/>
      <c r="WLJ122" s="646"/>
      <c r="WLK122" s="646"/>
      <c r="WLL122" s="646"/>
      <c r="WLM122" s="646"/>
      <c r="WLN122" s="646"/>
      <c r="WLO122" s="646"/>
      <c r="WLP122" s="646"/>
      <c r="WLQ122" s="646"/>
      <c r="WLR122" s="646"/>
      <c r="WLS122" s="646"/>
      <c r="WLT122" s="646"/>
      <c r="WLU122" s="646"/>
      <c r="WLV122" s="646"/>
      <c r="WLW122" s="646"/>
      <c r="WLX122" s="646"/>
      <c r="WLY122" s="646"/>
      <c r="WLZ122" s="646"/>
      <c r="WMA122" s="646"/>
      <c r="WMB122" s="646"/>
      <c r="WMC122" s="646"/>
      <c r="WMD122" s="646"/>
      <c r="WME122" s="646"/>
      <c r="WMF122" s="646"/>
      <c r="WMG122" s="646"/>
      <c r="WMH122" s="646"/>
      <c r="WMI122" s="646"/>
      <c r="WMJ122" s="646"/>
      <c r="WMK122" s="646"/>
      <c r="WML122" s="646"/>
      <c r="WMM122" s="646"/>
      <c r="WMN122" s="646"/>
      <c r="WMO122" s="646"/>
      <c r="WMP122" s="646"/>
      <c r="WMQ122" s="646"/>
      <c r="WMR122" s="646"/>
      <c r="WMS122" s="646"/>
      <c r="WMT122" s="646"/>
      <c r="WMU122" s="646"/>
      <c r="WMV122" s="646"/>
      <c r="WMW122" s="646"/>
      <c r="WMX122" s="646"/>
      <c r="WMY122" s="646"/>
      <c r="WMZ122" s="646"/>
      <c r="WNA122" s="646"/>
      <c r="WNB122" s="646"/>
      <c r="WNC122" s="646"/>
      <c r="WND122" s="646"/>
      <c r="WNE122" s="646"/>
      <c r="WNF122" s="646"/>
      <c r="WNG122" s="646"/>
      <c r="WNH122" s="646"/>
      <c r="WNI122" s="646"/>
      <c r="WNJ122" s="646"/>
      <c r="WNK122" s="646"/>
      <c r="WNL122" s="646"/>
      <c r="WNM122" s="646"/>
      <c r="WNN122" s="646"/>
      <c r="WNO122" s="646"/>
      <c r="WNP122" s="646"/>
      <c r="WNQ122" s="646"/>
      <c r="WNR122" s="646"/>
      <c r="WNS122" s="646"/>
      <c r="WNT122" s="646"/>
      <c r="WNU122" s="646"/>
      <c r="WNV122" s="646"/>
      <c r="WNW122" s="646"/>
      <c r="WNX122" s="646"/>
      <c r="WNY122" s="646"/>
      <c r="WNZ122" s="646"/>
      <c r="WOA122" s="646"/>
      <c r="WOB122" s="646"/>
      <c r="WOC122" s="646"/>
      <c r="WOD122" s="646"/>
      <c r="WOE122" s="646"/>
      <c r="WOF122" s="646"/>
      <c r="WOG122" s="646"/>
      <c r="WOH122" s="646"/>
      <c r="WOI122" s="646"/>
      <c r="WOJ122" s="646"/>
      <c r="WOK122" s="646"/>
      <c r="WOL122" s="646"/>
      <c r="WOM122" s="646"/>
      <c r="WON122" s="646"/>
      <c r="WOO122" s="646"/>
      <c r="WOP122" s="646"/>
      <c r="WOQ122" s="646"/>
      <c r="WOR122" s="646"/>
      <c r="WOS122" s="646"/>
      <c r="WOT122" s="646"/>
      <c r="WOU122" s="646"/>
      <c r="WOV122" s="646"/>
      <c r="WOW122" s="646"/>
      <c r="WOX122" s="646"/>
      <c r="WOY122" s="646"/>
      <c r="WOZ122" s="646"/>
      <c r="WPA122" s="646"/>
      <c r="WPB122" s="646"/>
      <c r="WPC122" s="646"/>
      <c r="WPD122" s="646"/>
      <c r="WPE122" s="646"/>
      <c r="WPF122" s="646"/>
      <c r="WPG122" s="646"/>
      <c r="WPH122" s="646"/>
      <c r="WPI122" s="646"/>
      <c r="WPJ122" s="646"/>
      <c r="WPK122" s="646"/>
      <c r="WPL122" s="646"/>
      <c r="WPM122" s="646"/>
      <c r="WPN122" s="646"/>
      <c r="WPO122" s="646"/>
      <c r="WPP122" s="646"/>
      <c r="WPQ122" s="646"/>
      <c r="WPR122" s="646"/>
      <c r="WPS122" s="646"/>
      <c r="WPT122" s="646"/>
      <c r="WPU122" s="646"/>
      <c r="WPV122" s="646"/>
      <c r="WPW122" s="646"/>
      <c r="WPX122" s="646"/>
      <c r="WPY122" s="646"/>
      <c r="WPZ122" s="646"/>
      <c r="WQA122" s="646"/>
      <c r="WQB122" s="646"/>
      <c r="WQC122" s="646"/>
      <c r="WQD122" s="646"/>
      <c r="WQE122" s="646"/>
      <c r="WQF122" s="646"/>
      <c r="WQG122" s="646"/>
      <c r="WQH122" s="646"/>
      <c r="WQI122" s="646"/>
      <c r="WQJ122" s="646"/>
      <c r="WQK122" s="646"/>
      <c r="WQL122" s="646"/>
      <c r="WQM122" s="646"/>
      <c r="WQN122" s="646"/>
      <c r="WQO122" s="646"/>
      <c r="WQP122" s="646"/>
      <c r="WQQ122" s="646"/>
      <c r="WQR122" s="646"/>
      <c r="WQS122" s="646"/>
      <c r="WQT122" s="646"/>
      <c r="WQU122" s="646"/>
      <c r="WQV122" s="646"/>
      <c r="WQW122" s="646"/>
      <c r="WQX122" s="646"/>
      <c r="WQY122" s="646"/>
      <c r="WQZ122" s="646"/>
      <c r="WRA122" s="646"/>
      <c r="WRB122" s="646"/>
      <c r="WRC122" s="646"/>
      <c r="WRD122" s="646"/>
      <c r="WRE122" s="646"/>
      <c r="WRF122" s="646"/>
      <c r="WRG122" s="646"/>
      <c r="WRH122" s="646"/>
      <c r="WRI122" s="646"/>
      <c r="WRJ122" s="646"/>
      <c r="WRK122" s="646"/>
      <c r="WRL122" s="646"/>
      <c r="WRM122" s="646"/>
      <c r="WRN122" s="646"/>
      <c r="WRO122" s="646"/>
      <c r="WRP122" s="646"/>
      <c r="WRQ122" s="646"/>
      <c r="WRR122" s="646"/>
      <c r="WRS122" s="646"/>
      <c r="WRT122" s="646"/>
      <c r="WRU122" s="646"/>
      <c r="WRV122" s="646"/>
      <c r="WRW122" s="646"/>
      <c r="WRX122" s="646"/>
      <c r="WRY122" s="646"/>
      <c r="WRZ122" s="646"/>
      <c r="WSA122" s="646"/>
      <c r="WSB122" s="646"/>
      <c r="WSC122" s="646"/>
      <c r="WSD122" s="646"/>
      <c r="WSE122" s="646"/>
      <c r="WSF122" s="646"/>
      <c r="WSG122" s="646"/>
      <c r="WSH122" s="646"/>
      <c r="WSI122" s="646"/>
      <c r="WSJ122" s="646"/>
      <c r="WSK122" s="646"/>
      <c r="WSL122" s="646"/>
      <c r="WSM122" s="646"/>
      <c r="WSN122" s="646"/>
      <c r="WSO122" s="646"/>
      <c r="WSP122" s="646"/>
      <c r="WSQ122" s="646"/>
      <c r="WSR122" s="646"/>
      <c r="WSS122" s="646"/>
      <c r="WST122" s="646"/>
      <c r="WSU122" s="646"/>
      <c r="WSV122" s="646"/>
      <c r="WSW122" s="646"/>
      <c r="WSX122" s="646"/>
      <c r="WSY122" s="646"/>
      <c r="WSZ122" s="646"/>
      <c r="WTA122" s="646"/>
      <c r="WTB122" s="646"/>
      <c r="WTC122" s="646"/>
      <c r="WTD122" s="646"/>
      <c r="WTE122" s="646"/>
      <c r="WTF122" s="646"/>
      <c r="WTG122" s="646"/>
      <c r="WTH122" s="646"/>
      <c r="WTI122" s="646"/>
      <c r="WTJ122" s="646"/>
      <c r="WTK122" s="646"/>
      <c r="WTL122" s="646"/>
      <c r="WTM122" s="646"/>
      <c r="WTN122" s="646"/>
      <c r="WTO122" s="646"/>
      <c r="WTP122" s="646"/>
      <c r="WTQ122" s="646"/>
      <c r="WTR122" s="646"/>
      <c r="WTS122" s="646"/>
      <c r="WTT122" s="646"/>
      <c r="WTU122" s="646"/>
      <c r="WTV122" s="646"/>
      <c r="WTW122" s="646"/>
      <c r="WTX122" s="646"/>
      <c r="WTY122" s="646"/>
      <c r="WTZ122" s="646"/>
      <c r="WUA122" s="646"/>
      <c r="WUB122" s="646"/>
      <c r="WUC122" s="646"/>
      <c r="WUD122" s="646"/>
      <c r="WUE122" s="646"/>
      <c r="WUF122" s="646"/>
      <c r="WUG122" s="646"/>
      <c r="WUH122" s="646"/>
      <c r="WUI122" s="646"/>
      <c r="WUJ122" s="646"/>
      <c r="WUK122" s="646"/>
      <c r="WUL122" s="646"/>
      <c r="WUM122" s="646"/>
      <c r="WUN122" s="646"/>
      <c r="WUO122" s="646"/>
      <c r="WUP122" s="646"/>
      <c r="WUQ122" s="646"/>
      <c r="WUR122" s="646"/>
      <c r="WUS122" s="646"/>
      <c r="WUT122" s="646"/>
      <c r="WUU122" s="646"/>
      <c r="WUV122" s="646"/>
      <c r="WUW122" s="646"/>
      <c r="WUX122" s="646"/>
      <c r="WUY122" s="646"/>
      <c r="WUZ122" s="646"/>
      <c r="WVA122" s="646"/>
      <c r="WVB122" s="646"/>
      <c r="WVC122" s="646"/>
      <c r="WVD122" s="646"/>
      <c r="WVE122" s="646"/>
      <c r="WVF122" s="646"/>
      <c r="WVG122" s="646"/>
      <c r="WVH122" s="646"/>
      <c r="WVI122" s="646"/>
      <c r="WVJ122" s="646"/>
      <c r="WVK122" s="646"/>
      <c r="WVL122" s="646"/>
      <c r="WVM122" s="646"/>
    </row>
    <row r="123" spans="1:16133" s="646" customFormat="1" x14ac:dyDescent="0.25">
      <c r="A123" s="572" t="s">
        <v>344</v>
      </c>
      <c r="B123" s="573" t="s">
        <v>346</v>
      </c>
      <c r="C123" s="654" t="s">
        <v>347</v>
      </c>
      <c r="D123" s="655">
        <v>50</v>
      </c>
      <c r="E123" s="656">
        <v>50</v>
      </c>
      <c r="F123" s="656">
        <v>50</v>
      </c>
      <c r="G123" s="656">
        <v>10</v>
      </c>
      <c r="H123" s="656">
        <v>10</v>
      </c>
      <c r="I123" s="657">
        <f t="shared" si="42"/>
        <v>0.2</v>
      </c>
      <c r="J123" s="658">
        <f t="shared" si="43"/>
        <v>0.2</v>
      </c>
      <c r="K123" s="655">
        <v>46</v>
      </c>
      <c r="L123" s="656">
        <v>46</v>
      </c>
      <c r="M123" s="656">
        <v>45</v>
      </c>
      <c r="N123" s="656">
        <v>17</v>
      </c>
      <c r="O123" s="656">
        <v>17</v>
      </c>
      <c r="P123" s="657">
        <f t="shared" si="44"/>
        <v>0.36956521739130432</v>
      </c>
      <c r="Q123" s="658">
        <f t="shared" si="45"/>
        <v>0.37777777777777777</v>
      </c>
      <c r="R123" s="655">
        <v>35</v>
      </c>
      <c r="S123" s="656">
        <v>34</v>
      </c>
      <c r="T123" s="656">
        <v>34</v>
      </c>
      <c r="U123" s="656">
        <v>12</v>
      </c>
      <c r="V123" s="656">
        <v>11</v>
      </c>
      <c r="W123" s="657">
        <f t="shared" si="40"/>
        <v>0.35294117647058826</v>
      </c>
      <c r="X123" s="658">
        <f t="shared" si="41"/>
        <v>0.35294117647058826</v>
      </c>
      <c r="Y123" s="655">
        <v>39</v>
      </c>
      <c r="Z123" s="656">
        <v>36</v>
      </c>
      <c r="AA123" s="656">
        <v>36</v>
      </c>
      <c r="AB123" s="656">
        <v>12</v>
      </c>
      <c r="AC123" s="656">
        <v>11</v>
      </c>
      <c r="AD123" s="657">
        <f t="shared" si="46"/>
        <v>0.33333333333333331</v>
      </c>
      <c r="AE123" s="658">
        <f t="shared" si="47"/>
        <v>0.33333333333333331</v>
      </c>
      <c r="AF123" s="655">
        <v>32</v>
      </c>
      <c r="AG123" s="656">
        <v>30</v>
      </c>
      <c r="AH123" s="656">
        <v>25</v>
      </c>
      <c r="AI123" s="656">
        <v>12</v>
      </c>
      <c r="AJ123" s="656">
        <v>11</v>
      </c>
      <c r="AK123" s="657">
        <f t="shared" si="70"/>
        <v>0.4</v>
      </c>
      <c r="AL123" s="658">
        <f t="shared" si="71"/>
        <v>0.48</v>
      </c>
      <c r="AM123" s="655">
        <v>57</v>
      </c>
      <c r="AN123" s="656">
        <v>56</v>
      </c>
      <c r="AO123" s="656">
        <v>33</v>
      </c>
      <c r="AP123" s="656">
        <v>16</v>
      </c>
      <c r="AQ123" s="656">
        <v>15</v>
      </c>
      <c r="AR123" s="657">
        <f t="shared" si="72"/>
        <v>0.2857142857142857</v>
      </c>
      <c r="AS123" s="658">
        <f t="shared" si="73"/>
        <v>0.48484848484848486</v>
      </c>
      <c r="AT123" s="655">
        <v>53</v>
      </c>
      <c r="AU123" s="656">
        <v>52</v>
      </c>
      <c r="AV123" s="656">
        <v>44</v>
      </c>
      <c r="AW123" s="656">
        <v>14</v>
      </c>
      <c r="AX123" s="656">
        <v>12</v>
      </c>
      <c r="AY123" s="657">
        <f t="shared" si="74"/>
        <v>0.26923076923076922</v>
      </c>
      <c r="AZ123" s="658">
        <f t="shared" si="75"/>
        <v>0.31818181818181818</v>
      </c>
      <c r="BA123" s="655">
        <v>43</v>
      </c>
      <c r="BB123" s="656">
        <v>43</v>
      </c>
      <c r="BC123" s="656">
        <v>38</v>
      </c>
      <c r="BD123" s="656">
        <v>13</v>
      </c>
      <c r="BE123" s="656">
        <v>13</v>
      </c>
      <c r="BF123" s="657">
        <f t="shared" si="76"/>
        <v>0.30232558139534882</v>
      </c>
      <c r="BG123" s="658">
        <f t="shared" si="77"/>
        <v>0.34210526315789475</v>
      </c>
    </row>
    <row r="124" spans="1:16133" s="646" customFormat="1" x14ac:dyDescent="0.25">
      <c r="A124" s="579" t="s">
        <v>344</v>
      </c>
      <c r="B124" s="580" t="s">
        <v>348</v>
      </c>
      <c r="C124" s="581" t="s">
        <v>349</v>
      </c>
      <c r="D124" s="655">
        <v>1863</v>
      </c>
      <c r="E124" s="583">
        <v>1483</v>
      </c>
      <c r="F124" s="583">
        <v>1199</v>
      </c>
      <c r="G124" s="583">
        <v>834</v>
      </c>
      <c r="H124" s="583">
        <v>612</v>
      </c>
      <c r="I124" s="584">
        <f t="shared" si="42"/>
        <v>0.56237356709372888</v>
      </c>
      <c r="J124" s="585">
        <f t="shared" si="43"/>
        <v>0.69557964970809005</v>
      </c>
      <c r="K124" s="655">
        <v>2043</v>
      </c>
      <c r="L124" s="583">
        <v>1630</v>
      </c>
      <c r="M124" s="583">
        <v>1316</v>
      </c>
      <c r="N124" s="583">
        <v>796</v>
      </c>
      <c r="O124" s="583">
        <v>590</v>
      </c>
      <c r="P124" s="584">
        <f t="shared" si="44"/>
        <v>0.4883435582822086</v>
      </c>
      <c r="Q124" s="585">
        <f t="shared" si="45"/>
        <v>0.60486322188449848</v>
      </c>
      <c r="R124" s="655">
        <v>1809</v>
      </c>
      <c r="S124" s="583">
        <v>1421</v>
      </c>
      <c r="T124" s="583">
        <v>1161</v>
      </c>
      <c r="U124" s="583">
        <v>709</v>
      </c>
      <c r="V124" s="583">
        <v>571</v>
      </c>
      <c r="W124" s="584">
        <f t="shared" si="40"/>
        <v>0.49894440534834622</v>
      </c>
      <c r="X124" s="585">
        <f t="shared" si="41"/>
        <v>0.61068044788975018</v>
      </c>
      <c r="Y124" s="655">
        <v>1703</v>
      </c>
      <c r="Z124" s="583">
        <v>1332</v>
      </c>
      <c r="AA124" s="583">
        <v>1094</v>
      </c>
      <c r="AB124" s="583">
        <v>818</v>
      </c>
      <c r="AC124" s="583">
        <v>595</v>
      </c>
      <c r="AD124" s="584">
        <f t="shared" si="46"/>
        <v>0.6141141141141141</v>
      </c>
      <c r="AE124" s="585">
        <f t="shared" si="47"/>
        <v>0.74771480804387569</v>
      </c>
      <c r="AF124" s="655">
        <v>1573</v>
      </c>
      <c r="AG124" s="583">
        <v>1241</v>
      </c>
      <c r="AH124" s="583">
        <v>1026</v>
      </c>
      <c r="AI124" s="583">
        <v>754</v>
      </c>
      <c r="AJ124" s="583">
        <v>559</v>
      </c>
      <c r="AK124" s="584">
        <f t="shared" si="70"/>
        <v>0.60757453666398065</v>
      </c>
      <c r="AL124" s="585">
        <f t="shared" si="71"/>
        <v>0.73489278752436649</v>
      </c>
      <c r="AM124" s="655">
        <v>1194</v>
      </c>
      <c r="AN124" s="583">
        <v>955</v>
      </c>
      <c r="AO124" s="583">
        <v>784</v>
      </c>
      <c r="AP124" s="583">
        <v>581</v>
      </c>
      <c r="AQ124" s="583">
        <v>442</v>
      </c>
      <c r="AR124" s="584">
        <f t="shared" si="72"/>
        <v>0.60837696335078539</v>
      </c>
      <c r="AS124" s="585">
        <f t="shared" si="73"/>
        <v>0.7410714285714286</v>
      </c>
      <c r="AT124" s="655">
        <v>1188</v>
      </c>
      <c r="AU124" s="583">
        <v>953</v>
      </c>
      <c r="AV124" s="583">
        <v>756</v>
      </c>
      <c r="AW124" s="583">
        <v>525</v>
      </c>
      <c r="AX124" s="583">
        <v>364</v>
      </c>
      <c r="AY124" s="584">
        <f t="shared" si="74"/>
        <v>0.55089192025183631</v>
      </c>
      <c r="AZ124" s="585">
        <f t="shared" si="75"/>
        <v>0.69444444444444442</v>
      </c>
      <c r="BA124" s="655">
        <v>984</v>
      </c>
      <c r="BB124" s="583">
        <v>779</v>
      </c>
      <c r="BC124" s="583">
        <v>623</v>
      </c>
      <c r="BD124" s="583">
        <v>442</v>
      </c>
      <c r="BE124" s="583">
        <v>326</v>
      </c>
      <c r="BF124" s="584">
        <f t="shared" si="76"/>
        <v>0.56739409499358151</v>
      </c>
      <c r="BG124" s="585">
        <f t="shared" si="77"/>
        <v>0.70947030497592301</v>
      </c>
    </row>
    <row r="125" spans="1:16133" s="646" customFormat="1" x14ac:dyDescent="0.25">
      <c r="A125" s="579" t="s">
        <v>344</v>
      </c>
      <c r="B125" s="580" t="s">
        <v>350</v>
      </c>
      <c r="C125" s="581" t="s">
        <v>351</v>
      </c>
      <c r="D125" s="582">
        <v>1516</v>
      </c>
      <c r="E125" s="583">
        <v>1306</v>
      </c>
      <c r="F125" s="583">
        <v>1305</v>
      </c>
      <c r="G125" s="583">
        <v>1131</v>
      </c>
      <c r="H125" s="583">
        <v>736</v>
      </c>
      <c r="I125" s="584">
        <f t="shared" si="42"/>
        <v>0.86600306278713635</v>
      </c>
      <c r="J125" s="585">
        <f t="shared" si="43"/>
        <v>0.8666666666666667</v>
      </c>
      <c r="K125" s="582">
        <v>1623</v>
      </c>
      <c r="L125" s="583">
        <v>1395</v>
      </c>
      <c r="M125" s="583">
        <v>1395</v>
      </c>
      <c r="N125" s="583">
        <v>1164</v>
      </c>
      <c r="O125" s="583">
        <v>743</v>
      </c>
      <c r="P125" s="584">
        <f t="shared" si="44"/>
        <v>0.83440860215053758</v>
      </c>
      <c r="Q125" s="585">
        <f t="shared" si="45"/>
        <v>0.83440860215053758</v>
      </c>
      <c r="R125" s="582">
        <v>1521</v>
      </c>
      <c r="S125" s="583">
        <v>1312</v>
      </c>
      <c r="T125" s="583">
        <v>1312</v>
      </c>
      <c r="U125" s="583">
        <v>952</v>
      </c>
      <c r="V125" s="583">
        <v>695</v>
      </c>
      <c r="W125" s="584">
        <f t="shared" si="40"/>
        <v>0.72560975609756095</v>
      </c>
      <c r="X125" s="585">
        <f t="shared" si="41"/>
        <v>0.72560975609756095</v>
      </c>
      <c r="Y125" s="582">
        <v>1312</v>
      </c>
      <c r="Z125" s="583">
        <v>1152</v>
      </c>
      <c r="AA125" s="583">
        <v>1152</v>
      </c>
      <c r="AB125" s="583">
        <v>930</v>
      </c>
      <c r="AC125" s="583">
        <v>614</v>
      </c>
      <c r="AD125" s="584">
        <f t="shared" si="46"/>
        <v>0.80729166666666663</v>
      </c>
      <c r="AE125" s="585">
        <f t="shared" si="47"/>
        <v>0.80729166666666663</v>
      </c>
      <c r="AF125" s="582">
        <v>1195</v>
      </c>
      <c r="AG125" s="583">
        <v>1051</v>
      </c>
      <c r="AH125" s="583">
        <v>1051</v>
      </c>
      <c r="AI125" s="583">
        <v>872</v>
      </c>
      <c r="AJ125" s="583">
        <v>570</v>
      </c>
      <c r="AK125" s="584">
        <f t="shared" si="70"/>
        <v>0.82968601332064695</v>
      </c>
      <c r="AL125" s="585">
        <f t="shared" si="71"/>
        <v>0.82968601332064695</v>
      </c>
      <c r="AM125" s="582">
        <v>1191</v>
      </c>
      <c r="AN125" s="583">
        <v>1014</v>
      </c>
      <c r="AO125" s="583">
        <v>1014</v>
      </c>
      <c r="AP125" s="583">
        <v>831</v>
      </c>
      <c r="AQ125" s="583">
        <v>522</v>
      </c>
      <c r="AR125" s="584">
        <f t="shared" si="72"/>
        <v>0.81952662721893488</v>
      </c>
      <c r="AS125" s="585">
        <f t="shared" si="73"/>
        <v>0.81952662721893488</v>
      </c>
      <c r="AT125" s="582">
        <v>1090</v>
      </c>
      <c r="AU125" s="583">
        <v>931</v>
      </c>
      <c r="AV125" s="583">
        <v>931</v>
      </c>
      <c r="AW125" s="583">
        <v>744</v>
      </c>
      <c r="AX125" s="583">
        <v>444</v>
      </c>
      <c r="AY125" s="584">
        <f t="shared" si="74"/>
        <v>0.79914070891514499</v>
      </c>
      <c r="AZ125" s="585">
        <f t="shared" si="75"/>
        <v>0.79914070891514499</v>
      </c>
      <c r="BA125" s="582">
        <v>947</v>
      </c>
      <c r="BB125" s="583">
        <v>804</v>
      </c>
      <c r="BC125" s="583">
        <v>804</v>
      </c>
      <c r="BD125" s="583">
        <v>631</v>
      </c>
      <c r="BE125" s="583">
        <v>385</v>
      </c>
      <c r="BF125" s="584">
        <f t="shared" si="76"/>
        <v>0.78482587064676612</v>
      </c>
      <c r="BG125" s="585">
        <f t="shared" si="77"/>
        <v>0.78482587064676612</v>
      </c>
    </row>
    <row r="126" spans="1:16133" s="646" customFormat="1" x14ac:dyDescent="0.25">
      <c r="A126" s="579" t="s">
        <v>344</v>
      </c>
      <c r="B126" s="580" t="s">
        <v>352</v>
      </c>
      <c r="C126" s="581" t="s">
        <v>353</v>
      </c>
      <c r="D126" s="582">
        <v>2790</v>
      </c>
      <c r="E126" s="583">
        <v>2141</v>
      </c>
      <c r="F126" s="583">
        <v>1753</v>
      </c>
      <c r="G126" s="583">
        <v>1335</v>
      </c>
      <c r="H126" s="583">
        <v>1041</v>
      </c>
      <c r="I126" s="584">
        <f t="shared" si="42"/>
        <v>0.6235404016814573</v>
      </c>
      <c r="J126" s="585">
        <f t="shared" si="43"/>
        <v>0.76155162578436963</v>
      </c>
      <c r="K126" s="582">
        <v>3293</v>
      </c>
      <c r="L126" s="583">
        <v>2531</v>
      </c>
      <c r="M126" s="583">
        <v>2393</v>
      </c>
      <c r="N126" s="583">
        <v>1355</v>
      </c>
      <c r="O126" s="583">
        <v>994</v>
      </c>
      <c r="P126" s="584">
        <f t="shared" si="44"/>
        <v>0.53536151718688263</v>
      </c>
      <c r="Q126" s="585">
        <f t="shared" si="45"/>
        <v>0.56623485165064769</v>
      </c>
      <c r="R126" s="582">
        <v>3411</v>
      </c>
      <c r="S126" s="583">
        <v>2477</v>
      </c>
      <c r="T126" s="583">
        <v>2350</v>
      </c>
      <c r="U126" s="583">
        <v>1234</v>
      </c>
      <c r="V126" s="583">
        <v>797</v>
      </c>
      <c r="W126" s="584">
        <f t="shared" si="40"/>
        <v>0.49818328623334679</v>
      </c>
      <c r="X126" s="585">
        <f t="shared" si="41"/>
        <v>0.52510638297872336</v>
      </c>
      <c r="Y126" s="582">
        <v>2667</v>
      </c>
      <c r="Z126" s="583">
        <v>2013</v>
      </c>
      <c r="AA126" s="583">
        <v>2013</v>
      </c>
      <c r="AB126" s="583">
        <v>1192</v>
      </c>
      <c r="AC126" s="583">
        <v>728</v>
      </c>
      <c r="AD126" s="584">
        <f t="shared" si="46"/>
        <v>0.59215101838052653</v>
      </c>
      <c r="AE126" s="585">
        <f t="shared" si="47"/>
        <v>0.59215101838052653</v>
      </c>
      <c r="AF126" s="582">
        <v>2002</v>
      </c>
      <c r="AG126" s="583">
        <v>1509</v>
      </c>
      <c r="AH126" s="583">
        <v>1509</v>
      </c>
      <c r="AI126" s="583">
        <v>954</v>
      </c>
      <c r="AJ126" s="583">
        <v>628</v>
      </c>
      <c r="AK126" s="584">
        <f t="shared" si="70"/>
        <v>0.63220675944333993</v>
      </c>
      <c r="AL126" s="585">
        <f t="shared" si="71"/>
        <v>0.63220675944333993</v>
      </c>
      <c r="AM126" s="582">
        <v>1998</v>
      </c>
      <c r="AN126" s="583">
        <v>1497</v>
      </c>
      <c r="AO126" s="583">
        <v>1497</v>
      </c>
      <c r="AP126" s="583">
        <v>971</v>
      </c>
      <c r="AQ126" s="583">
        <v>672</v>
      </c>
      <c r="AR126" s="584">
        <f t="shared" si="72"/>
        <v>0.64863059452237803</v>
      </c>
      <c r="AS126" s="585">
        <f t="shared" si="73"/>
        <v>0.64863059452237803</v>
      </c>
      <c r="AT126" s="582">
        <v>1806</v>
      </c>
      <c r="AU126" s="583">
        <v>1371</v>
      </c>
      <c r="AV126" s="583">
        <v>1371</v>
      </c>
      <c r="AW126" s="583">
        <v>893</v>
      </c>
      <c r="AX126" s="583">
        <v>604</v>
      </c>
      <c r="AY126" s="584">
        <f t="shared" si="74"/>
        <v>0.65134938001458786</v>
      </c>
      <c r="AZ126" s="585">
        <f t="shared" si="75"/>
        <v>0.65134938001458786</v>
      </c>
      <c r="BA126" s="582">
        <v>1642</v>
      </c>
      <c r="BB126" s="583">
        <v>1268</v>
      </c>
      <c r="BC126" s="583">
        <v>1268</v>
      </c>
      <c r="BD126" s="583">
        <v>900</v>
      </c>
      <c r="BE126" s="583">
        <v>619</v>
      </c>
      <c r="BF126" s="584">
        <f t="shared" si="76"/>
        <v>0.70977917981072558</v>
      </c>
      <c r="BG126" s="585">
        <f t="shared" si="77"/>
        <v>0.70977917981072558</v>
      </c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  <c r="WUT126" s="4"/>
      <c r="WUU126" s="4"/>
      <c r="WUV126" s="4"/>
      <c r="WUW126" s="4"/>
      <c r="WUX126" s="4"/>
      <c r="WUY126" s="4"/>
      <c r="WUZ126" s="4"/>
      <c r="WVA126" s="4"/>
      <c r="WVB126" s="4"/>
      <c r="WVC126" s="4"/>
      <c r="WVD126" s="4"/>
      <c r="WVE126" s="4"/>
      <c r="WVF126" s="4"/>
      <c r="WVG126" s="4"/>
      <c r="WVH126" s="4"/>
      <c r="WVI126" s="4"/>
      <c r="WVJ126" s="4"/>
      <c r="WVK126" s="4"/>
      <c r="WVL126" s="4"/>
      <c r="WVM126" s="4"/>
    </row>
    <row r="127" spans="1:16133" s="4" customFormat="1" x14ac:dyDescent="0.25">
      <c r="A127" s="579" t="s">
        <v>344</v>
      </c>
      <c r="B127" s="580" t="s">
        <v>354</v>
      </c>
      <c r="C127" s="581" t="s">
        <v>355</v>
      </c>
      <c r="D127" s="582">
        <v>1019</v>
      </c>
      <c r="E127" s="647">
        <v>991</v>
      </c>
      <c r="F127" s="647">
        <v>991</v>
      </c>
      <c r="G127" s="647">
        <v>781</v>
      </c>
      <c r="H127" s="647">
        <v>634</v>
      </c>
      <c r="I127" s="584">
        <f t="shared" si="42"/>
        <v>0.78809283551967713</v>
      </c>
      <c r="J127" s="585">
        <f t="shared" si="43"/>
        <v>0.78809283551967713</v>
      </c>
      <c r="K127" s="582">
        <v>1635</v>
      </c>
      <c r="L127" s="647">
        <v>1577</v>
      </c>
      <c r="M127" s="647">
        <v>1577</v>
      </c>
      <c r="N127" s="647">
        <v>1008</v>
      </c>
      <c r="O127" s="647">
        <v>748</v>
      </c>
      <c r="P127" s="584">
        <f t="shared" si="44"/>
        <v>0.63918833227647431</v>
      </c>
      <c r="Q127" s="585">
        <f t="shared" si="45"/>
        <v>0.63918833227647431</v>
      </c>
      <c r="R127" s="582">
        <v>1734</v>
      </c>
      <c r="S127" s="647">
        <v>1616</v>
      </c>
      <c r="T127" s="647">
        <v>1616</v>
      </c>
      <c r="U127" s="647">
        <v>1153</v>
      </c>
      <c r="V127" s="647">
        <v>846</v>
      </c>
      <c r="W127" s="584">
        <f t="shared" si="40"/>
        <v>0.71349009900990101</v>
      </c>
      <c r="X127" s="585">
        <f t="shared" si="41"/>
        <v>0.71349009900990101</v>
      </c>
      <c r="Y127" s="582">
        <v>1627</v>
      </c>
      <c r="Z127" s="647">
        <v>1530</v>
      </c>
      <c r="AA127" s="647">
        <v>1530</v>
      </c>
      <c r="AB127" s="647">
        <v>1151</v>
      </c>
      <c r="AC127" s="647">
        <v>834</v>
      </c>
      <c r="AD127" s="584">
        <f t="shared" si="46"/>
        <v>0.7522875816993464</v>
      </c>
      <c r="AE127" s="585">
        <f t="shared" si="47"/>
        <v>0.7522875816993464</v>
      </c>
      <c r="AF127" s="582">
        <v>1530</v>
      </c>
      <c r="AG127" s="647">
        <v>1469</v>
      </c>
      <c r="AH127" s="647">
        <v>1469</v>
      </c>
      <c r="AI127" s="647">
        <v>1109</v>
      </c>
      <c r="AJ127" s="647">
        <v>853</v>
      </c>
      <c r="AK127" s="584">
        <f t="shared" si="70"/>
        <v>0.75493533015656911</v>
      </c>
      <c r="AL127" s="585">
        <f t="shared" si="71"/>
        <v>0.75493533015656911</v>
      </c>
      <c r="AM127" s="582">
        <v>1098</v>
      </c>
      <c r="AN127" s="647">
        <v>1027</v>
      </c>
      <c r="AO127" s="647">
        <v>1027</v>
      </c>
      <c r="AP127" s="647">
        <v>827</v>
      </c>
      <c r="AQ127" s="647">
        <v>647</v>
      </c>
      <c r="AR127" s="584">
        <f t="shared" si="72"/>
        <v>0.80525803310613442</v>
      </c>
      <c r="AS127" s="585">
        <f t="shared" si="73"/>
        <v>0.80525803310613442</v>
      </c>
      <c r="AT127" s="582">
        <v>962</v>
      </c>
      <c r="AU127" s="647">
        <v>896</v>
      </c>
      <c r="AV127" s="647">
        <v>896</v>
      </c>
      <c r="AW127" s="647">
        <v>650</v>
      </c>
      <c r="AX127" s="647">
        <v>504</v>
      </c>
      <c r="AY127" s="584">
        <f t="shared" si="74"/>
        <v>0.7254464285714286</v>
      </c>
      <c r="AZ127" s="585">
        <f t="shared" si="75"/>
        <v>0.7254464285714286</v>
      </c>
      <c r="BA127" s="582">
        <v>996</v>
      </c>
      <c r="BB127" s="647">
        <v>915</v>
      </c>
      <c r="BC127" s="647">
        <v>915</v>
      </c>
      <c r="BD127" s="647">
        <v>722</v>
      </c>
      <c r="BE127" s="647">
        <v>578</v>
      </c>
      <c r="BF127" s="584">
        <f t="shared" si="76"/>
        <v>0.78907103825136615</v>
      </c>
      <c r="BG127" s="585">
        <f t="shared" si="77"/>
        <v>0.78907103825136615</v>
      </c>
    </row>
    <row r="128" spans="1:16133" s="4" customFormat="1" x14ac:dyDescent="0.25">
      <c r="A128" s="579" t="s">
        <v>344</v>
      </c>
      <c r="B128" s="604" t="s">
        <v>356</v>
      </c>
      <c r="C128" s="605" t="s">
        <v>319</v>
      </c>
      <c r="D128" s="582">
        <v>520</v>
      </c>
      <c r="E128" s="647">
        <v>509</v>
      </c>
      <c r="F128" s="647">
        <v>453</v>
      </c>
      <c r="G128" s="647">
        <v>207</v>
      </c>
      <c r="H128" s="647">
        <v>163</v>
      </c>
      <c r="I128" s="584">
        <f t="shared" si="42"/>
        <v>0.40667976424361491</v>
      </c>
      <c r="J128" s="585">
        <f t="shared" si="43"/>
        <v>0.45695364238410596</v>
      </c>
      <c r="K128" s="582">
        <v>795</v>
      </c>
      <c r="L128" s="647">
        <v>709</v>
      </c>
      <c r="M128" s="647">
        <v>627</v>
      </c>
      <c r="N128" s="647">
        <v>303</v>
      </c>
      <c r="O128" s="647">
        <v>241</v>
      </c>
      <c r="P128" s="584">
        <f t="shared" si="44"/>
        <v>0.42736248236953456</v>
      </c>
      <c r="Q128" s="585">
        <f t="shared" si="45"/>
        <v>0.48325358851674644</v>
      </c>
      <c r="R128" s="582">
        <v>1030</v>
      </c>
      <c r="S128" s="647">
        <v>879</v>
      </c>
      <c r="T128" s="647">
        <v>732</v>
      </c>
      <c r="U128" s="647">
        <v>343</v>
      </c>
      <c r="V128" s="647">
        <v>245</v>
      </c>
      <c r="W128" s="584">
        <f t="shared" si="40"/>
        <v>0.39021615472127419</v>
      </c>
      <c r="X128" s="585">
        <f t="shared" si="41"/>
        <v>0.46857923497267762</v>
      </c>
      <c r="Y128" s="582">
        <v>1001</v>
      </c>
      <c r="Z128" s="647">
        <v>864</v>
      </c>
      <c r="AA128" s="647">
        <v>760</v>
      </c>
      <c r="AB128" s="647">
        <v>323</v>
      </c>
      <c r="AC128" s="647">
        <v>264</v>
      </c>
      <c r="AD128" s="584">
        <f t="shared" si="46"/>
        <v>0.37384259259259262</v>
      </c>
      <c r="AE128" s="585">
        <f t="shared" si="47"/>
        <v>0.42499999999999999</v>
      </c>
      <c r="AF128" s="582">
        <v>939</v>
      </c>
      <c r="AG128" s="647">
        <v>814</v>
      </c>
      <c r="AH128" s="647">
        <v>725</v>
      </c>
      <c r="AI128" s="647">
        <v>374</v>
      </c>
      <c r="AJ128" s="647">
        <v>283</v>
      </c>
      <c r="AK128" s="584">
        <f t="shared" si="70"/>
        <v>0.45945945945945948</v>
      </c>
      <c r="AL128" s="585">
        <f t="shared" si="71"/>
        <v>0.51586206896551723</v>
      </c>
      <c r="AM128" s="582">
        <v>970</v>
      </c>
      <c r="AN128" s="647">
        <v>799</v>
      </c>
      <c r="AO128" s="647">
        <v>701</v>
      </c>
      <c r="AP128" s="647">
        <v>365</v>
      </c>
      <c r="AQ128" s="647">
        <v>279</v>
      </c>
      <c r="AR128" s="584">
        <f t="shared" si="72"/>
        <v>0.45682102628285359</v>
      </c>
      <c r="AS128" s="585">
        <f t="shared" si="73"/>
        <v>0.52068473609129817</v>
      </c>
      <c r="AT128" s="582">
        <v>901</v>
      </c>
      <c r="AU128" s="647">
        <v>766</v>
      </c>
      <c r="AV128" s="647">
        <v>679</v>
      </c>
      <c r="AW128" s="647">
        <v>378</v>
      </c>
      <c r="AX128" s="647">
        <v>253</v>
      </c>
      <c r="AY128" s="584">
        <f t="shared" si="74"/>
        <v>0.49347258485639689</v>
      </c>
      <c r="AZ128" s="585">
        <f t="shared" si="75"/>
        <v>0.55670103092783507</v>
      </c>
      <c r="BA128" s="582">
        <v>691</v>
      </c>
      <c r="BB128" s="647">
        <v>606</v>
      </c>
      <c r="BC128" s="647">
        <v>510</v>
      </c>
      <c r="BD128" s="647">
        <v>366</v>
      </c>
      <c r="BE128" s="647">
        <v>249</v>
      </c>
      <c r="BF128" s="584">
        <f t="shared" si="76"/>
        <v>0.60396039603960394</v>
      </c>
      <c r="BG128" s="585">
        <f t="shared" si="77"/>
        <v>0.71764705882352942</v>
      </c>
    </row>
    <row r="129" spans="1:59" s="4" customFormat="1" x14ac:dyDescent="0.25">
      <c r="A129" s="579" t="s">
        <v>344</v>
      </c>
      <c r="B129" s="604">
        <v>25530</v>
      </c>
      <c r="C129" s="605" t="s">
        <v>357</v>
      </c>
      <c r="D129" s="582">
        <v>958</v>
      </c>
      <c r="E129" s="659">
        <v>867</v>
      </c>
      <c r="F129" s="659">
        <v>867</v>
      </c>
      <c r="G129" s="659">
        <v>627</v>
      </c>
      <c r="H129" s="659">
        <v>425</v>
      </c>
      <c r="I129" s="608">
        <f t="shared" si="42"/>
        <v>0.72318339100346019</v>
      </c>
      <c r="J129" s="609">
        <f t="shared" si="43"/>
        <v>0.72318339100346019</v>
      </c>
      <c r="K129" s="582">
        <v>974</v>
      </c>
      <c r="L129" s="659">
        <v>893</v>
      </c>
      <c r="M129" s="659">
        <v>893</v>
      </c>
      <c r="N129" s="659">
        <v>672</v>
      </c>
      <c r="O129" s="659">
        <v>449</v>
      </c>
      <c r="P129" s="608">
        <f t="shared" si="44"/>
        <v>0.75251959686450165</v>
      </c>
      <c r="Q129" s="609">
        <f t="shared" si="45"/>
        <v>0.75251959686450165</v>
      </c>
      <c r="R129" s="582">
        <v>1014</v>
      </c>
      <c r="S129" s="659">
        <v>896</v>
      </c>
      <c r="T129" s="659">
        <v>896</v>
      </c>
      <c r="U129" s="659">
        <v>593</v>
      </c>
      <c r="V129" s="659">
        <v>472</v>
      </c>
      <c r="W129" s="608">
        <f t="shared" si="40"/>
        <v>0.6618303571428571</v>
      </c>
      <c r="X129" s="609">
        <f t="shared" si="41"/>
        <v>0.6618303571428571</v>
      </c>
      <c r="Y129" s="582">
        <v>849</v>
      </c>
      <c r="Z129" s="659">
        <v>759</v>
      </c>
      <c r="AA129" s="659">
        <v>759</v>
      </c>
      <c r="AB129" s="659">
        <v>516</v>
      </c>
      <c r="AC129" s="659">
        <v>435</v>
      </c>
      <c r="AD129" s="608">
        <f t="shared" si="46"/>
        <v>0.67984189723320154</v>
      </c>
      <c r="AE129" s="609">
        <f t="shared" si="47"/>
        <v>0.67984189723320154</v>
      </c>
      <c r="AF129" s="582">
        <v>722</v>
      </c>
      <c r="AG129" s="659">
        <v>658</v>
      </c>
      <c r="AH129" s="659">
        <v>658</v>
      </c>
      <c r="AI129" s="659">
        <v>444</v>
      </c>
      <c r="AJ129" s="659">
        <v>365</v>
      </c>
      <c r="AK129" s="608">
        <f t="shared" si="70"/>
        <v>0.67477203647416417</v>
      </c>
      <c r="AL129" s="609">
        <f t="shared" si="71"/>
        <v>0.67477203647416417</v>
      </c>
      <c r="AM129" s="582">
        <v>600</v>
      </c>
      <c r="AN129" s="659">
        <v>541</v>
      </c>
      <c r="AO129" s="659">
        <v>541</v>
      </c>
      <c r="AP129" s="659">
        <v>381</v>
      </c>
      <c r="AQ129" s="659">
        <v>321</v>
      </c>
      <c r="AR129" s="608">
        <f t="shared" si="72"/>
        <v>0.70425138632162665</v>
      </c>
      <c r="AS129" s="609">
        <f t="shared" si="73"/>
        <v>0.70425138632162665</v>
      </c>
      <c r="AT129" s="582">
        <v>593</v>
      </c>
      <c r="AU129" s="659">
        <v>516</v>
      </c>
      <c r="AV129" s="659">
        <v>516</v>
      </c>
      <c r="AW129" s="659">
        <v>359</v>
      </c>
      <c r="AX129" s="659">
        <v>281</v>
      </c>
      <c r="AY129" s="608">
        <f t="shared" si="74"/>
        <v>0.69573643410852715</v>
      </c>
      <c r="AZ129" s="609">
        <f t="shared" si="75"/>
        <v>0.69573643410852715</v>
      </c>
      <c r="BA129" s="582">
        <v>520</v>
      </c>
      <c r="BB129" s="659">
        <v>458</v>
      </c>
      <c r="BC129" s="659">
        <v>458</v>
      </c>
      <c r="BD129" s="659">
        <v>312</v>
      </c>
      <c r="BE129" s="659">
        <v>257</v>
      </c>
      <c r="BF129" s="608">
        <f t="shared" si="76"/>
        <v>0.68122270742358082</v>
      </c>
      <c r="BG129" s="609">
        <f t="shared" si="77"/>
        <v>0.68122270742358082</v>
      </c>
    </row>
    <row r="130" spans="1:59" s="4" customFormat="1" x14ac:dyDescent="0.25">
      <c r="A130" s="579" t="s">
        <v>344</v>
      </c>
      <c r="B130" s="589" t="s">
        <v>358</v>
      </c>
      <c r="C130" s="610" t="s">
        <v>200</v>
      </c>
      <c r="D130" s="606" t="s">
        <v>21</v>
      </c>
      <c r="E130" s="592" t="s">
        <v>21</v>
      </c>
      <c r="F130" s="592" t="s">
        <v>21</v>
      </c>
      <c r="G130" s="592" t="s">
        <v>21</v>
      </c>
      <c r="H130" s="592" t="s">
        <v>21</v>
      </c>
      <c r="I130" s="593" t="s">
        <v>67</v>
      </c>
      <c r="J130" s="594" t="s">
        <v>67</v>
      </c>
      <c r="K130" s="606" t="s">
        <v>67</v>
      </c>
      <c r="L130" s="592" t="s">
        <v>67</v>
      </c>
      <c r="M130" s="592" t="s">
        <v>67</v>
      </c>
      <c r="N130" s="592" t="s">
        <v>67</v>
      </c>
      <c r="O130" s="592" t="s">
        <v>67</v>
      </c>
      <c r="P130" s="593" t="s">
        <v>67</v>
      </c>
      <c r="Q130" s="594" t="s">
        <v>67</v>
      </c>
      <c r="R130" s="606" t="s">
        <v>67</v>
      </c>
      <c r="S130" s="592" t="s">
        <v>67</v>
      </c>
      <c r="T130" s="592" t="s">
        <v>67</v>
      </c>
      <c r="U130" s="592" t="s">
        <v>67</v>
      </c>
      <c r="V130" s="592" t="s">
        <v>67</v>
      </c>
      <c r="W130" s="593" t="s">
        <v>67</v>
      </c>
      <c r="X130" s="594" t="s">
        <v>67</v>
      </c>
      <c r="Y130" s="606" t="s">
        <v>67</v>
      </c>
      <c r="Z130" s="592" t="s">
        <v>67</v>
      </c>
      <c r="AA130" s="592" t="s">
        <v>67</v>
      </c>
      <c r="AB130" s="592" t="s">
        <v>67</v>
      </c>
      <c r="AC130" s="592" t="s">
        <v>67</v>
      </c>
      <c r="AD130" s="593" t="s">
        <v>67</v>
      </c>
      <c r="AE130" s="594" t="s">
        <v>67</v>
      </c>
      <c r="AF130" s="591" t="s">
        <v>67</v>
      </c>
      <c r="AG130" s="592" t="s">
        <v>67</v>
      </c>
      <c r="AH130" s="592" t="s">
        <v>67</v>
      </c>
      <c r="AI130" s="592" t="s">
        <v>67</v>
      </c>
      <c r="AJ130" s="592" t="s">
        <v>67</v>
      </c>
      <c r="AK130" s="593" t="s">
        <v>67</v>
      </c>
      <c r="AL130" s="594" t="s">
        <v>67</v>
      </c>
      <c r="AM130" s="591" t="s">
        <v>67</v>
      </c>
      <c r="AN130" s="592" t="s">
        <v>67</v>
      </c>
      <c r="AO130" s="592" t="s">
        <v>67</v>
      </c>
      <c r="AP130" s="592" t="s">
        <v>67</v>
      </c>
      <c r="AQ130" s="592" t="s">
        <v>67</v>
      </c>
      <c r="AR130" s="593" t="s">
        <v>67</v>
      </c>
      <c r="AS130" s="594" t="s">
        <v>67</v>
      </c>
      <c r="AT130" s="591" t="s">
        <v>67</v>
      </c>
      <c r="AU130" s="592" t="s">
        <v>67</v>
      </c>
      <c r="AV130" s="592" t="s">
        <v>67</v>
      </c>
      <c r="AW130" s="592" t="s">
        <v>67</v>
      </c>
      <c r="AX130" s="592" t="s">
        <v>67</v>
      </c>
      <c r="AY130" s="593" t="s">
        <v>67</v>
      </c>
      <c r="AZ130" s="594" t="s">
        <v>67</v>
      </c>
      <c r="BA130" s="591" t="s">
        <v>67</v>
      </c>
      <c r="BB130" s="592" t="s">
        <v>67</v>
      </c>
      <c r="BC130" s="592" t="s">
        <v>67</v>
      </c>
      <c r="BD130" s="592" t="s">
        <v>67</v>
      </c>
      <c r="BE130" s="592" t="s">
        <v>67</v>
      </c>
      <c r="BF130" s="593" t="s">
        <v>67</v>
      </c>
      <c r="BG130" s="594" t="s">
        <v>67</v>
      </c>
    </row>
    <row r="131" spans="1:59" s="4" customFormat="1" x14ac:dyDescent="0.25">
      <c r="A131" s="629" t="s">
        <v>359</v>
      </c>
      <c r="B131" s="630" t="s">
        <v>360</v>
      </c>
      <c r="C131" s="631"/>
      <c r="D131" s="613">
        <v>12431</v>
      </c>
      <c r="E131" s="660">
        <v>10473</v>
      </c>
      <c r="F131" s="660">
        <v>8853</v>
      </c>
      <c r="G131" s="660">
        <v>6478</v>
      </c>
      <c r="H131" s="661">
        <v>5227</v>
      </c>
      <c r="I131" s="662">
        <f t="shared" si="42"/>
        <v>0.61854291988923904</v>
      </c>
      <c r="J131" s="663">
        <f t="shared" si="43"/>
        <v>0.73172935728001809</v>
      </c>
      <c r="K131" s="613">
        <v>12625</v>
      </c>
      <c r="L131" s="660">
        <v>10624</v>
      </c>
      <c r="M131" s="660">
        <v>9042</v>
      </c>
      <c r="N131" s="660">
        <v>6700</v>
      </c>
      <c r="O131" s="661">
        <v>5485</v>
      </c>
      <c r="P131" s="662">
        <f t="shared" ref="P131:P139" si="80">N131/L131</f>
        <v>0.6306475903614458</v>
      </c>
      <c r="Q131" s="663">
        <f t="shared" ref="Q131:Q139" si="81">N131/M131</f>
        <v>0.74098650740986505</v>
      </c>
      <c r="R131" s="613">
        <v>13331</v>
      </c>
      <c r="S131" s="660">
        <v>10560</v>
      </c>
      <c r="T131" s="660">
        <v>9035</v>
      </c>
      <c r="U131" s="660">
        <v>6942</v>
      </c>
      <c r="V131" s="661">
        <v>5509</v>
      </c>
      <c r="W131" s="662">
        <f t="shared" si="40"/>
        <v>0.6573863636363636</v>
      </c>
      <c r="X131" s="663">
        <f t="shared" si="41"/>
        <v>0.76834532374100717</v>
      </c>
      <c r="Y131" s="613">
        <v>12733</v>
      </c>
      <c r="Z131" s="660">
        <v>10418</v>
      </c>
      <c r="AA131" s="660">
        <v>8875</v>
      </c>
      <c r="AB131" s="660">
        <v>6531</v>
      </c>
      <c r="AC131" s="661">
        <v>5221</v>
      </c>
      <c r="AD131" s="662">
        <f t="shared" ref="AD131:AD139" si="82">AB131/Z131</f>
        <v>0.62689575734306013</v>
      </c>
      <c r="AE131" s="663">
        <f t="shared" ref="AE131:AE139" si="83">AB131/AA131</f>
        <v>0.73588732394366196</v>
      </c>
      <c r="AF131" s="613">
        <v>12054</v>
      </c>
      <c r="AG131" s="660">
        <v>9765</v>
      </c>
      <c r="AH131" s="660">
        <v>8293</v>
      </c>
      <c r="AI131" s="660">
        <v>6131</v>
      </c>
      <c r="AJ131" s="661">
        <v>4886</v>
      </c>
      <c r="AK131" s="662">
        <f t="shared" ref="AK131:AK139" si="84">AI131/AG131</f>
        <v>0.62785458269329242</v>
      </c>
      <c r="AL131" s="663">
        <f t="shared" ref="AL131:AL139" si="85">AI131/AH131</f>
        <v>0.73929820330399132</v>
      </c>
      <c r="AM131" s="613">
        <v>10159</v>
      </c>
      <c r="AN131" s="660">
        <v>8297</v>
      </c>
      <c r="AO131" s="660">
        <v>7183</v>
      </c>
      <c r="AP131" s="660">
        <v>5546</v>
      </c>
      <c r="AQ131" s="661">
        <v>4437</v>
      </c>
      <c r="AR131" s="662">
        <f t="shared" ref="AR131:AR139" si="86">AP131/AN131</f>
        <v>0.66843437387007354</v>
      </c>
      <c r="AS131" s="663">
        <f t="shared" ref="AS131:AS139" si="87">AP131/AO131</f>
        <v>0.77210079354030348</v>
      </c>
      <c r="AT131" s="613">
        <v>9655</v>
      </c>
      <c r="AU131" s="660">
        <v>7751</v>
      </c>
      <c r="AV131" s="660">
        <v>6630</v>
      </c>
      <c r="AW131" s="660">
        <v>5101</v>
      </c>
      <c r="AX131" s="661">
        <v>4015</v>
      </c>
      <c r="AY131" s="662">
        <f t="shared" ref="AY131:AY139" si="88">AW131/AU131</f>
        <v>0.65810863114436846</v>
      </c>
      <c r="AZ131" s="663">
        <f t="shared" ref="AZ131:AZ139" si="89">AW131/AV131</f>
        <v>0.76938159879336354</v>
      </c>
      <c r="BA131" s="613">
        <v>8927</v>
      </c>
      <c r="BB131" s="660">
        <v>7176</v>
      </c>
      <c r="BC131" s="660">
        <v>6129</v>
      </c>
      <c r="BD131" s="660">
        <v>4882</v>
      </c>
      <c r="BE131" s="661">
        <v>3710</v>
      </c>
      <c r="BF131" s="662">
        <f t="shared" ref="BF131:BF139" si="90">BD131/BB131</f>
        <v>0.68032329988851725</v>
      </c>
      <c r="BG131" s="663">
        <f t="shared" ref="BG131:BG139" si="91">BD131/BC131</f>
        <v>0.79654103442649693</v>
      </c>
    </row>
    <row r="132" spans="1:59" s="4" customFormat="1" x14ac:dyDescent="0.25">
      <c r="A132" s="632" t="s">
        <v>359</v>
      </c>
      <c r="B132" s="633" t="s">
        <v>361</v>
      </c>
      <c r="C132" s="634" t="s">
        <v>287</v>
      </c>
      <c r="D132" s="602">
        <v>3106</v>
      </c>
      <c r="E132" s="576">
        <v>2892</v>
      </c>
      <c r="F132" s="576">
        <v>2583</v>
      </c>
      <c r="G132" s="576">
        <v>2208</v>
      </c>
      <c r="H132" s="576">
        <v>1551</v>
      </c>
      <c r="I132" s="577">
        <f t="shared" si="42"/>
        <v>0.76348547717842319</v>
      </c>
      <c r="J132" s="578">
        <f t="shared" si="43"/>
        <v>0.85481997677119625</v>
      </c>
      <c r="K132" s="602">
        <v>3296</v>
      </c>
      <c r="L132" s="576">
        <v>3102</v>
      </c>
      <c r="M132" s="576">
        <v>2742</v>
      </c>
      <c r="N132" s="576">
        <v>2585</v>
      </c>
      <c r="O132" s="576">
        <v>1844</v>
      </c>
      <c r="P132" s="577">
        <f t="shared" si="80"/>
        <v>0.83333333333333337</v>
      </c>
      <c r="Q132" s="578">
        <f t="shared" si="81"/>
        <v>0.94274252370532463</v>
      </c>
      <c r="R132" s="602">
        <v>3666</v>
      </c>
      <c r="S132" s="576">
        <v>3419</v>
      </c>
      <c r="T132" s="576">
        <v>3085</v>
      </c>
      <c r="U132" s="576">
        <v>3008</v>
      </c>
      <c r="V132" s="576">
        <v>1706</v>
      </c>
      <c r="W132" s="577">
        <f t="shared" si="40"/>
        <v>0.87978941210880379</v>
      </c>
      <c r="X132" s="578">
        <f t="shared" si="41"/>
        <v>0.97504051863857377</v>
      </c>
      <c r="Y132" s="602">
        <v>2943</v>
      </c>
      <c r="Z132" s="576">
        <v>2795</v>
      </c>
      <c r="AA132" s="576">
        <v>2447</v>
      </c>
      <c r="AB132" s="576">
        <v>2347</v>
      </c>
      <c r="AC132" s="576">
        <v>1435</v>
      </c>
      <c r="AD132" s="577">
        <f t="shared" si="82"/>
        <v>0.83971377459749552</v>
      </c>
      <c r="AE132" s="578">
        <f t="shared" si="83"/>
        <v>0.95913363302002452</v>
      </c>
      <c r="AF132" s="602">
        <v>2858</v>
      </c>
      <c r="AG132" s="576">
        <v>2606</v>
      </c>
      <c r="AH132" s="576">
        <v>2273</v>
      </c>
      <c r="AI132" s="576">
        <v>2172</v>
      </c>
      <c r="AJ132" s="576">
        <v>1371</v>
      </c>
      <c r="AK132" s="577">
        <f t="shared" si="84"/>
        <v>0.83346124328472759</v>
      </c>
      <c r="AL132" s="578">
        <f t="shared" si="85"/>
        <v>0.95556533216014083</v>
      </c>
      <c r="AM132" s="602">
        <v>2425</v>
      </c>
      <c r="AN132" s="576">
        <v>2220</v>
      </c>
      <c r="AO132" s="576">
        <v>1929</v>
      </c>
      <c r="AP132" s="576">
        <v>1864</v>
      </c>
      <c r="AQ132" s="576">
        <v>1207</v>
      </c>
      <c r="AR132" s="577">
        <f t="shared" si="86"/>
        <v>0.83963963963963961</v>
      </c>
      <c r="AS132" s="578">
        <f t="shared" si="87"/>
        <v>0.96630378434421982</v>
      </c>
      <c r="AT132" s="602">
        <v>2078</v>
      </c>
      <c r="AU132" s="576">
        <v>1881</v>
      </c>
      <c r="AV132" s="576">
        <v>1662</v>
      </c>
      <c r="AW132" s="576">
        <v>1581</v>
      </c>
      <c r="AX132" s="576">
        <v>977</v>
      </c>
      <c r="AY132" s="577">
        <f t="shared" si="88"/>
        <v>0.84051036682615632</v>
      </c>
      <c r="AZ132" s="578">
        <f t="shared" si="89"/>
        <v>0.95126353790613716</v>
      </c>
      <c r="BA132" s="602">
        <v>1661</v>
      </c>
      <c r="BB132" s="576">
        <v>1516</v>
      </c>
      <c r="BC132" s="576">
        <v>1347</v>
      </c>
      <c r="BD132" s="576">
        <v>1288</v>
      </c>
      <c r="BE132" s="576">
        <v>718</v>
      </c>
      <c r="BF132" s="577">
        <f t="shared" si="90"/>
        <v>0.84960422163588389</v>
      </c>
      <c r="BG132" s="578">
        <f t="shared" si="91"/>
        <v>0.95619896065330368</v>
      </c>
    </row>
    <row r="133" spans="1:59" s="4" customFormat="1" x14ac:dyDescent="0.25">
      <c r="A133" s="579" t="s">
        <v>359</v>
      </c>
      <c r="B133" s="580" t="s">
        <v>362</v>
      </c>
      <c r="C133" s="581" t="s">
        <v>363</v>
      </c>
      <c r="D133" s="582">
        <v>2067</v>
      </c>
      <c r="E133" s="583">
        <v>1971</v>
      </c>
      <c r="F133" s="583">
        <v>1514</v>
      </c>
      <c r="G133" s="583">
        <v>1435</v>
      </c>
      <c r="H133" s="583">
        <v>1204</v>
      </c>
      <c r="I133" s="584">
        <f t="shared" si="42"/>
        <v>0.72805682394723492</v>
      </c>
      <c r="J133" s="585">
        <f t="shared" si="43"/>
        <v>0.94782034346103039</v>
      </c>
      <c r="K133" s="582">
        <v>2163</v>
      </c>
      <c r="L133" s="583">
        <v>2041</v>
      </c>
      <c r="M133" s="583">
        <v>1549</v>
      </c>
      <c r="N133" s="583">
        <v>1471</v>
      </c>
      <c r="O133" s="583">
        <v>1230</v>
      </c>
      <c r="P133" s="584">
        <f t="shared" si="80"/>
        <v>0.72072513473787359</v>
      </c>
      <c r="Q133" s="585">
        <f t="shared" si="81"/>
        <v>0.94964493221433177</v>
      </c>
      <c r="R133" s="582">
        <v>2193</v>
      </c>
      <c r="S133" s="583">
        <v>2048</v>
      </c>
      <c r="T133" s="583">
        <v>1608</v>
      </c>
      <c r="U133" s="583">
        <v>1370</v>
      </c>
      <c r="V133" s="583">
        <v>1261</v>
      </c>
      <c r="W133" s="584">
        <f t="shared" si="40"/>
        <v>0.6689453125</v>
      </c>
      <c r="X133" s="585">
        <f t="shared" si="41"/>
        <v>0.85199004975124382</v>
      </c>
      <c r="Y133" s="582">
        <v>2259</v>
      </c>
      <c r="Z133" s="583">
        <v>2121</v>
      </c>
      <c r="AA133" s="583">
        <v>1610</v>
      </c>
      <c r="AB133" s="583">
        <v>1336</v>
      </c>
      <c r="AC133" s="583">
        <v>1198</v>
      </c>
      <c r="AD133" s="584">
        <f t="shared" si="82"/>
        <v>0.62989156058462992</v>
      </c>
      <c r="AE133" s="585">
        <f t="shared" si="83"/>
        <v>0.82981366459627326</v>
      </c>
      <c r="AF133" s="582">
        <v>2268</v>
      </c>
      <c r="AG133" s="583">
        <v>2042</v>
      </c>
      <c r="AH133" s="583">
        <v>1577</v>
      </c>
      <c r="AI133" s="583">
        <v>1286</v>
      </c>
      <c r="AJ133" s="583">
        <v>1152</v>
      </c>
      <c r="AK133" s="584">
        <f t="shared" si="84"/>
        <v>0.62977473065621936</v>
      </c>
      <c r="AL133" s="585">
        <f t="shared" si="85"/>
        <v>0.81547241597970832</v>
      </c>
      <c r="AM133" s="582">
        <v>1894</v>
      </c>
      <c r="AN133" s="583">
        <v>1698</v>
      </c>
      <c r="AO133" s="583">
        <v>1397</v>
      </c>
      <c r="AP133" s="583">
        <v>1171</v>
      </c>
      <c r="AQ133" s="583">
        <v>1032</v>
      </c>
      <c r="AR133" s="584">
        <f t="shared" si="86"/>
        <v>0.68963486454652534</v>
      </c>
      <c r="AS133" s="585">
        <f t="shared" si="87"/>
        <v>0.83822476735862561</v>
      </c>
      <c r="AT133" s="582">
        <v>1866</v>
      </c>
      <c r="AU133" s="583">
        <v>1645</v>
      </c>
      <c r="AV133" s="583">
        <v>1314</v>
      </c>
      <c r="AW133" s="583">
        <v>1085</v>
      </c>
      <c r="AX133" s="583">
        <v>948</v>
      </c>
      <c r="AY133" s="584">
        <f t="shared" si="88"/>
        <v>0.65957446808510634</v>
      </c>
      <c r="AZ133" s="585">
        <f t="shared" si="89"/>
        <v>0.82572298325722981</v>
      </c>
      <c r="BA133" s="582">
        <v>1802</v>
      </c>
      <c r="BB133" s="583">
        <v>1610</v>
      </c>
      <c r="BC133" s="583">
        <v>1332</v>
      </c>
      <c r="BD133" s="583">
        <v>1101</v>
      </c>
      <c r="BE133" s="583">
        <v>955</v>
      </c>
      <c r="BF133" s="584">
        <f t="shared" si="90"/>
        <v>0.6838509316770186</v>
      </c>
      <c r="BG133" s="585">
        <f t="shared" si="91"/>
        <v>0.82657657657657657</v>
      </c>
    </row>
    <row r="134" spans="1:59" s="4" customFormat="1" x14ac:dyDescent="0.25">
      <c r="A134" s="579" t="s">
        <v>359</v>
      </c>
      <c r="B134" s="580" t="s">
        <v>364</v>
      </c>
      <c r="C134" s="581" t="s">
        <v>365</v>
      </c>
      <c r="D134" s="582">
        <v>1497</v>
      </c>
      <c r="E134" s="583">
        <v>1441</v>
      </c>
      <c r="F134" s="583">
        <v>1052</v>
      </c>
      <c r="G134" s="583">
        <v>1013</v>
      </c>
      <c r="H134" s="583">
        <v>868</v>
      </c>
      <c r="I134" s="584">
        <f t="shared" si="42"/>
        <v>0.70298403886190142</v>
      </c>
      <c r="J134" s="585">
        <f t="shared" si="43"/>
        <v>0.96292775665399244</v>
      </c>
      <c r="K134" s="582">
        <v>1606</v>
      </c>
      <c r="L134" s="583">
        <v>1491</v>
      </c>
      <c r="M134" s="583">
        <v>1209</v>
      </c>
      <c r="N134" s="583">
        <v>1064</v>
      </c>
      <c r="O134" s="583">
        <v>930</v>
      </c>
      <c r="P134" s="584">
        <f t="shared" si="80"/>
        <v>0.71361502347417838</v>
      </c>
      <c r="Q134" s="585">
        <f t="shared" si="81"/>
        <v>0.88006617038875101</v>
      </c>
      <c r="R134" s="582">
        <v>1510</v>
      </c>
      <c r="S134" s="583">
        <v>1386</v>
      </c>
      <c r="T134" s="583">
        <v>1049</v>
      </c>
      <c r="U134" s="583">
        <v>900</v>
      </c>
      <c r="V134" s="583">
        <v>826</v>
      </c>
      <c r="W134" s="584">
        <f t="shared" si="40"/>
        <v>0.64935064935064934</v>
      </c>
      <c r="X134" s="585">
        <f t="shared" si="41"/>
        <v>0.85795996186844614</v>
      </c>
      <c r="Y134" s="582">
        <v>1561</v>
      </c>
      <c r="Z134" s="583">
        <v>1409</v>
      </c>
      <c r="AA134" s="583">
        <v>1087</v>
      </c>
      <c r="AB134" s="583">
        <v>919</v>
      </c>
      <c r="AC134" s="583">
        <v>835</v>
      </c>
      <c r="AD134" s="584">
        <f t="shared" si="82"/>
        <v>0.65223562810503899</v>
      </c>
      <c r="AE134" s="585">
        <f t="shared" si="83"/>
        <v>0.84544618215271394</v>
      </c>
      <c r="AF134" s="582">
        <v>1480</v>
      </c>
      <c r="AG134" s="583">
        <v>1320</v>
      </c>
      <c r="AH134" s="583">
        <v>1055</v>
      </c>
      <c r="AI134" s="583">
        <v>896</v>
      </c>
      <c r="AJ134" s="583">
        <v>801</v>
      </c>
      <c r="AK134" s="584">
        <f t="shared" si="84"/>
        <v>0.67878787878787883</v>
      </c>
      <c r="AL134" s="585">
        <f t="shared" si="85"/>
        <v>0.84928909952606635</v>
      </c>
      <c r="AM134" s="582">
        <v>1416</v>
      </c>
      <c r="AN134" s="583">
        <v>1266</v>
      </c>
      <c r="AO134" s="583">
        <v>1020</v>
      </c>
      <c r="AP134" s="583">
        <v>881</v>
      </c>
      <c r="AQ134" s="583">
        <v>777</v>
      </c>
      <c r="AR134" s="584">
        <f t="shared" si="86"/>
        <v>0.69589257503949442</v>
      </c>
      <c r="AS134" s="585">
        <f t="shared" si="87"/>
        <v>0.86372549019607847</v>
      </c>
      <c r="AT134" s="582">
        <v>1411</v>
      </c>
      <c r="AU134" s="583">
        <v>1228</v>
      </c>
      <c r="AV134" s="583">
        <v>981</v>
      </c>
      <c r="AW134" s="583">
        <v>865</v>
      </c>
      <c r="AX134" s="583">
        <v>752</v>
      </c>
      <c r="AY134" s="584">
        <f t="shared" si="88"/>
        <v>0.7043973941368078</v>
      </c>
      <c r="AZ134" s="585">
        <f t="shared" si="89"/>
        <v>0.88175331294597348</v>
      </c>
      <c r="BA134" s="582">
        <v>1307</v>
      </c>
      <c r="BB134" s="583">
        <v>1133</v>
      </c>
      <c r="BC134" s="583">
        <v>905</v>
      </c>
      <c r="BD134" s="583">
        <v>744</v>
      </c>
      <c r="BE134" s="583">
        <v>663</v>
      </c>
      <c r="BF134" s="584">
        <f t="shared" si="90"/>
        <v>0.65666372462488964</v>
      </c>
      <c r="BG134" s="585">
        <f t="shared" si="91"/>
        <v>0.82209944751381214</v>
      </c>
    </row>
    <row r="135" spans="1:59" s="4" customFormat="1" x14ac:dyDescent="0.25">
      <c r="A135" s="579" t="s">
        <v>359</v>
      </c>
      <c r="B135" s="580" t="s">
        <v>366</v>
      </c>
      <c r="C135" s="581" t="s">
        <v>293</v>
      </c>
      <c r="D135" s="582">
        <v>1331</v>
      </c>
      <c r="E135" s="583">
        <v>1328</v>
      </c>
      <c r="F135" s="583">
        <v>1029</v>
      </c>
      <c r="G135" s="583">
        <v>636</v>
      </c>
      <c r="H135" s="583">
        <v>548</v>
      </c>
      <c r="I135" s="584">
        <f t="shared" si="42"/>
        <v>0.47891566265060243</v>
      </c>
      <c r="J135" s="585">
        <f t="shared" si="43"/>
        <v>0.61807580174927113</v>
      </c>
      <c r="K135" s="582">
        <v>1217</v>
      </c>
      <c r="L135" s="583">
        <v>1217</v>
      </c>
      <c r="M135" s="583">
        <v>969</v>
      </c>
      <c r="N135" s="583">
        <v>595</v>
      </c>
      <c r="O135" s="583">
        <v>515</v>
      </c>
      <c r="P135" s="584">
        <f t="shared" si="80"/>
        <v>0.48890714872637636</v>
      </c>
      <c r="Q135" s="585">
        <f t="shared" si="81"/>
        <v>0.61403508771929827</v>
      </c>
      <c r="R135" s="582">
        <v>979</v>
      </c>
      <c r="S135" s="583">
        <v>979</v>
      </c>
      <c r="T135" s="583">
        <v>768</v>
      </c>
      <c r="U135" s="583">
        <v>517</v>
      </c>
      <c r="V135" s="583">
        <v>512</v>
      </c>
      <c r="W135" s="584">
        <f t="shared" si="40"/>
        <v>0.5280898876404494</v>
      </c>
      <c r="X135" s="585">
        <f t="shared" si="41"/>
        <v>0.67317708333333337</v>
      </c>
      <c r="Y135" s="582">
        <v>964</v>
      </c>
      <c r="Z135" s="583">
        <v>964</v>
      </c>
      <c r="AA135" s="583">
        <v>710</v>
      </c>
      <c r="AB135" s="583">
        <v>490</v>
      </c>
      <c r="AC135" s="583">
        <v>479</v>
      </c>
      <c r="AD135" s="584">
        <f t="shared" si="82"/>
        <v>0.50829875518672196</v>
      </c>
      <c r="AE135" s="585">
        <f t="shared" si="83"/>
        <v>0.6901408450704225</v>
      </c>
      <c r="AF135" s="582">
        <v>906</v>
      </c>
      <c r="AG135" s="583">
        <v>906</v>
      </c>
      <c r="AH135" s="583">
        <v>719</v>
      </c>
      <c r="AI135" s="583">
        <v>460</v>
      </c>
      <c r="AJ135" s="583">
        <v>449</v>
      </c>
      <c r="AK135" s="584">
        <f t="shared" si="84"/>
        <v>0.50772626931567333</v>
      </c>
      <c r="AL135" s="585">
        <f t="shared" si="85"/>
        <v>0.63977746870653684</v>
      </c>
      <c r="AM135" s="582">
        <v>876</v>
      </c>
      <c r="AN135" s="583">
        <v>876</v>
      </c>
      <c r="AO135" s="583">
        <v>667</v>
      </c>
      <c r="AP135" s="583">
        <v>403</v>
      </c>
      <c r="AQ135" s="583">
        <v>369</v>
      </c>
      <c r="AR135" s="584">
        <f t="shared" si="86"/>
        <v>0.46004566210045661</v>
      </c>
      <c r="AS135" s="585">
        <f t="shared" si="87"/>
        <v>0.60419790104947524</v>
      </c>
      <c r="AT135" s="582">
        <v>865</v>
      </c>
      <c r="AU135" s="583">
        <v>865</v>
      </c>
      <c r="AV135" s="583">
        <v>670</v>
      </c>
      <c r="AW135" s="583">
        <v>370</v>
      </c>
      <c r="AX135" s="583">
        <v>360</v>
      </c>
      <c r="AY135" s="584">
        <f t="shared" si="88"/>
        <v>0.4277456647398844</v>
      </c>
      <c r="AZ135" s="585">
        <f t="shared" si="89"/>
        <v>0.55223880597014929</v>
      </c>
      <c r="BA135" s="582">
        <v>839</v>
      </c>
      <c r="BB135" s="583">
        <v>839</v>
      </c>
      <c r="BC135" s="583">
        <v>687</v>
      </c>
      <c r="BD135" s="583">
        <v>498</v>
      </c>
      <c r="BE135" s="583">
        <v>368</v>
      </c>
      <c r="BF135" s="584">
        <f t="shared" si="90"/>
        <v>0.59356376638855779</v>
      </c>
      <c r="BG135" s="585">
        <f t="shared" si="91"/>
        <v>0.72489082969432317</v>
      </c>
    </row>
    <row r="136" spans="1:59" s="4" customFormat="1" x14ac:dyDescent="0.25">
      <c r="A136" s="579" t="s">
        <v>359</v>
      </c>
      <c r="B136" s="580" t="s">
        <v>367</v>
      </c>
      <c r="C136" s="581" t="s">
        <v>368</v>
      </c>
      <c r="D136" s="582">
        <v>612</v>
      </c>
      <c r="E136" s="583">
        <v>584</v>
      </c>
      <c r="F136" s="583">
        <v>554</v>
      </c>
      <c r="G136" s="583">
        <v>404</v>
      </c>
      <c r="H136" s="583">
        <v>228</v>
      </c>
      <c r="I136" s="584">
        <f t="shared" si="42"/>
        <v>0.69178082191780821</v>
      </c>
      <c r="J136" s="585">
        <f t="shared" si="43"/>
        <v>0.72924187725631773</v>
      </c>
      <c r="K136" s="582">
        <v>518</v>
      </c>
      <c r="L136" s="583">
        <v>500</v>
      </c>
      <c r="M136" s="583">
        <v>476</v>
      </c>
      <c r="N136" s="583">
        <v>360</v>
      </c>
      <c r="O136" s="583">
        <v>213</v>
      </c>
      <c r="P136" s="584">
        <f t="shared" si="80"/>
        <v>0.72</v>
      </c>
      <c r="Q136" s="585">
        <f t="shared" si="81"/>
        <v>0.75630252100840334</v>
      </c>
      <c r="R136" s="582">
        <v>918</v>
      </c>
      <c r="S136" s="583">
        <v>869</v>
      </c>
      <c r="T136" s="583">
        <v>858</v>
      </c>
      <c r="U136" s="583">
        <v>540</v>
      </c>
      <c r="V136" s="583">
        <v>403</v>
      </c>
      <c r="W136" s="584">
        <f t="shared" ref="W136:W200" si="92">U136/S136</f>
        <v>0.62140391254315308</v>
      </c>
      <c r="X136" s="585">
        <f t="shared" ref="X136:X200" si="93">U136/T136</f>
        <v>0.62937062937062938</v>
      </c>
      <c r="Y136" s="582">
        <v>881</v>
      </c>
      <c r="Z136" s="583">
        <v>824</v>
      </c>
      <c r="AA136" s="583">
        <v>815</v>
      </c>
      <c r="AB136" s="583">
        <v>576</v>
      </c>
      <c r="AC136" s="583">
        <v>424</v>
      </c>
      <c r="AD136" s="584">
        <f t="shared" si="82"/>
        <v>0.69902912621359226</v>
      </c>
      <c r="AE136" s="585">
        <f t="shared" si="83"/>
        <v>0.70674846625766874</v>
      </c>
      <c r="AF136" s="582">
        <v>924</v>
      </c>
      <c r="AG136" s="583">
        <v>832</v>
      </c>
      <c r="AH136" s="583">
        <v>804</v>
      </c>
      <c r="AI136" s="583">
        <v>557</v>
      </c>
      <c r="AJ136" s="583">
        <v>406</v>
      </c>
      <c r="AK136" s="584">
        <f t="shared" si="84"/>
        <v>0.66947115384615385</v>
      </c>
      <c r="AL136" s="585">
        <f t="shared" si="85"/>
        <v>0.69278606965174128</v>
      </c>
      <c r="AM136" s="582">
        <v>796</v>
      </c>
      <c r="AN136" s="583">
        <v>726</v>
      </c>
      <c r="AO136" s="583">
        <v>681</v>
      </c>
      <c r="AP136" s="583">
        <v>475</v>
      </c>
      <c r="AQ136" s="583">
        <v>336</v>
      </c>
      <c r="AR136" s="584">
        <f t="shared" si="86"/>
        <v>0.65426997245179064</v>
      </c>
      <c r="AS136" s="585">
        <f t="shared" si="87"/>
        <v>0.69750367107195299</v>
      </c>
      <c r="AT136" s="582">
        <v>628</v>
      </c>
      <c r="AU136" s="583">
        <v>569</v>
      </c>
      <c r="AV136" s="583">
        <v>539</v>
      </c>
      <c r="AW136" s="583">
        <v>339</v>
      </c>
      <c r="AX136" s="583">
        <v>215</v>
      </c>
      <c r="AY136" s="584">
        <f t="shared" si="88"/>
        <v>0.59578207381370829</v>
      </c>
      <c r="AZ136" s="585">
        <f t="shared" si="89"/>
        <v>0.6289424860853432</v>
      </c>
      <c r="BA136" s="582">
        <v>837</v>
      </c>
      <c r="BB136" s="583">
        <v>768</v>
      </c>
      <c r="BC136" s="583">
        <v>721</v>
      </c>
      <c r="BD136" s="583">
        <v>539</v>
      </c>
      <c r="BE136" s="583">
        <v>330</v>
      </c>
      <c r="BF136" s="584">
        <f t="shared" si="90"/>
        <v>0.70182291666666663</v>
      </c>
      <c r="BG136" s="585">
        <f t="shared" si="91"/>
        <v>0.74757281553398058</v>
      </c>
    </row>
    <row r="137" spans="1:59" s="4" customFormat="1" x14ac:dyDescent="0.25">
      <c r="A137" s="579" t="s">
        <v>359</v>
      </c>
      <c r="B137" s="580" t="s">
        <v>369</v>
      </c>
      <c r="C137" s="581" t="s">
        <v>299</v>
      </c>
      <c r="D137" s="582">
        <v>527</v>
      </c>
      <c r="E137" s="583">
        <v>526</v>
      </c>
      <c r="F137" s="583">
        <v>526</v>
      </c>
      <c r="G137" s="583">
        <v>102</v>
      </c>
      <c r="H137" s="583">
        <v>95</v>
      </c>
      <c r="I137" s="584">
        <f t="shared" si="42"/>
        <v>0.19391634980988592</v>
      </c>
      <c r="J137" s="585">
        <f t="shared" si="43"/>
        <v>0.19391634980988592</v>
      </c>
      <c r="K137" s="582">
        <v>543</v>
      </c>
      <c r="L137" s="583">
        <v>543</v>
      </c>
      <c r="M137" s="583">
        <v>543</v>
      </c>
      <c r="N137" s="583">
        <v>100</v>
      </c>
      <c r="O137" s="583">
        <v>92</v>
      </c>
      <c r="P137" s="584">
        <f t="shared" si="80"/>
        <v>0.18416206261510129</v>
      </c>
      <c r="Q137" s="585">
        <f t="shared" si="81"/>
        <v>0.18416206261510129</v>
      </c>
      <c r="R137" s="582">
        <v>493</v>
      </c>
      <c r="S137" s="583">
        <v>493</v>
      </c>
      <c r="T137" s="583">
        <v>493</v>
      </c>
      <c r="U137" s="583">
        <v>89</v>
      </c>
      <c r="V137" s="583">
        <v>79</v>
      </c>
      <c r="W137" s="584">
        <f t="shared" si="92"/>
        <v>0.18052738336713997</v>
      </c>
      <c r="X137" s="585">
        <f t="shared" si="93"/>
        <v>0.18052738336713997</v>
      </c>
      <c r="Y137" s="582">
        <v>488</v>
      </c>
      <c r="Z137" s="583">
        <v>488</v>
      </c>
      <c r="AA137" s="583">
        <v>488</v>
      </c>
      <c r="AB137" s="583">
        <v>96</v>
      </c>
      <c r="AC137" s="583">
        <v>79</v>
      </c>
      <c r="AD137" s="584">
        <f t="shared" si="82"/>
        <v>0.19672131147540983</v>
      </c>
      <c r="AE137" s="585">
        <f t="shared" si="83"/>
        <v>0.19672131147540983</v>
      </c>
      <c r="AF137" s="582">
        <v>418</v>
      </c>
      <c r="AG137" s="583">
        <v>418</v>
      </c>
      <c r="AH137" s="583">
        <v>364</v>
      </c>
      <c r="AI137" s="583">
        <v>98</v>
      </c>
      <c r="AJ137" s="583">
        <v>77</v>
      </c>
      <c r="AK137" s="584">
        <f t="shared" si="84"/>
        <v>0.23444976076555024</v>
      </c>
      <c r="AL137" s="585">
        <f t="shared" si="85"/>
        <v>0.26923076923076922</v>
      </c>
      <c r="AM137" s="582">
        <v>331</v>
      </c>
      <c r="AN137" s="583">
        <v>331</v>
      </c>
      <c r="AO137" s="583">
        <v>331</v>
      </c>
      <c r="AP137" s="583">
        <v>81</v>
      </c>
      <c r="AQ137" s="583">
        <v>58</v>
      </c>
      <c r="AR137" s="584">
        <f t="shared" si="86"/>
        <v>0.24471299093655588</v>
      </c>
      <c r="AS137" s="585">
        <f t="shared" si="87"/>
        <v>0.24471299093655588</v>
      </c>
      <c r="AT137" s="582">
        <v>275</v>
      </c>
      <c r="AU137" s="583">
        <v>275</v>
      </c>
      <c r="AV137" s="583">
        <v>275</v>
      </c>
      <c r="AW137" s="583">
        <v>95</v>
      </c>
      <c r="AX137" s="583">
        <v>74</v>
      </c>
      <c r="AY137" s="584">
        <f t="shared" si="88"/>
        <v>0.34545454545454546</v>
      </c>
      <c r="AZ137" s="585">
        <f t="shared" si="89"/>
        <v>0.34545454545454546</v>
      </c>
      <c r="BA137" s="582">
        <v>241</v>
      </c>
      <c r="BB137" s="583">
        <v>241</v>
      </c>
      <c r="BC137" s="583">
        <v>241</v>
      </c>
      <c r="BD137" s="583">
        <v>98</v>
      </c>
      <c r="BE137" s="583">
        <v>72</v>
      </c>
      <c r="BF137" s="584">
        <f t="shared" si="90"/>
        <v>0.40663900414937759</v>
      </c>
      <c r="BG137" s="585">
        <f t="shared" si="91"/>
        <v>0.40663900414937759</v>
      </c>
    </row>
    <row r="138" spans="1:59" s="4" customFormat="1" x14ac:dyDescent="0.25">
      <c r="A138" s="579" t="s">
        <v>359</v>
      </c>
      <c r="B138" s="580" t="s">
        <v>370</v>
      </c>
      <c r="C138" s="581" t="s">
        <v>371</v>
      </c>
      <c r="D138" s="582">
        <v>341</v>
      </c>
      <c r="E138" s="583">
        <v>339</v>
      </c>
      <c r="F138" s="583">
        <v>336</v>
      </c>
      <c r="G138" s="647">
        <v>50</v>
      </c>
      <c r="H138" s="647">
        <v>43</v>
      </c>
      <c r="I138" s="648">
        <f t="shared" si="42"/>
        <v>0.14749262536873156</v>
      </c>
      <c r="J138" s="649">
        <f t="shared" si="43"/>
        <v>0.14880952380952381</v>
      </c>
      <c r="K138" s="582">
        <v>323</v>
      </c>
      <c r="L138" s="583">
        <v>322</v>
      </c>
      <c r="M138" s="583">
        <v>317</v>
      </c>
      <c r="N138" s="647">
        <v>41</v>
      </c>
      <c r="O138" s="647">
        <v>41</v>
      </c>
      <c r="P138" s="648">
        <f t="shared" si="80"/>
        <v>0.12732919254658384</v>
      </c>
      <c r="Q138" s="649">
        <f t="shared" si="81"/>
        <v>0.12933753943217666</v>
      </c>
      <c r="R138" s="582">
        <v>372</v>
      </c>
      <c r="S138" s="583">
        <v>367</v>
      </c>
      <c r="T138" s="583">
        <v>357</v>
      </c>
      <c r="U138" s="647">
        <v>42</v>
      </c>
      <c r="V138" s="647">
        <v>41</v>
      </c>
      <c r="W138" s="648">
        <f t="shared" si="92"/>
        <v>0.11444141689373297</v>
      </c>
      <c r="X138" s="649">
        <f t="shared" si="93"/>
        <v>0.11764705882352941</v>
      </c>
      <c r="Y138" s="582">
        <v>295</v>
      </c>
      <c r="Z138" s="583">
        <v>292</v>
      </c>
      <c r="AA138" s="583">
        <v>289</v>
      </c>
      <c r="AB138" s="647">
        <v>44</v>
      </c>
      <c r="AC138" s="647">
        <v>37</v>
      </c>
      <c r="AD138" s="648">
        <f t="shared" si="82"/>
        <v>0.15068493150684931</v>
      </c>
      <c r="AE138" s="649">
        <f t="shared" si="83"/>
        <v>0.15224913494809689</v>
      </c>
      <c r="AF138" s="582">
        <v>293</v>
      </c>
      <c r="AG138" s="583">
        <v>290</v>
      </c>
      <c r="AH138" s="583">
        <v>272</v>
      </c>
      <c r="AI138" s="647">
        <v>44</v>
      </c>
      <c r="AJ138" s="647">
        <v>41</v>
      </c>
      <c r="AK138" s="648">
        <f t="shared" si="84"/>
        <v>0.15172413793103448</v>
      </c>
      <c r="AL138" s="649">
        <f t="shared" si="85"/>
        <v>0.16176470588235295</v>
      </c>
      <c r="AM138" s="582">
        <v>239</v>
      </c>
      <c r="AN138" s="583">
        <v>238</v>
      </c>
      <c r="AO138" s="583">
        <v>235</v>
      </c>
      <c r="AP138" s="647">
        <v>35</v>
      </c>
      <c r="AQ138" s="647">
        <v>34</v>
      </c>
      <c r="AR138" s="648">
        <f t="shared" si="86"/>
        <v>0.14705882352941177</v>
      </c>
      <c r="AS138" s="649">
        <f t="shared" si="87"/>
        <v>0.14893617021276595</v>
      </c>
      <c r="AT138" s="582">
        <v>260</v>
      </c>
      <c r="AU138" s="583">
        <v>260</v>
      </c>
      <c r="AV138" s="583">
        <v>256</v>
      </c>
      <c r="AW138" s="647">
        <v>51</v>
      </c>
      <c r="AX138" s="647">
        <v>47</v>
      </c>
      <c r="AY138" s="648">
        <f t="shared" si="88"/>
        <v>0.19615384615384615</v>
      </c>
      <c r="AZ138" s="649">
        <f t="shared" si="89"/>
        <v>0.19921875</v>
      </c>
      <c r="BA138" s="582">
        <v>244</v>
      </c>
      <c r="BB138" s="583">
        <v>242</v>
      </c>
      <c r="BC138" s="583">
        <v>239</v>
      </c>
      <c r="BD138" s="647">
        <v>49</v>
      </c>
      <c r="BE138" s="647">
        <v>43</v>
      </c>
      <c r="BF138" s="648">
        <f t="shared" si="90"/>
        <v>0.2024793388429752</v>
      </c>
      <c r="BG138" s="649">
        <f t="shared" si="91"/>
        <v>0.20502092050209206</v>
      </c>
    </row>
    <row r="139" spans="1:59" s="4" customFormat="1" x14ac:dyDescent="0.25">
      <c r="A139" s="579" t="s">
        <v>359</v>
      </c>
      <c r="B139" s="580" t="s">
        <v>372</v>
      </c>
      <c r="C139" s="581" t="s">
        <v>373</v>
      </c>
      <c r="D139" s="582">
        <v>2950</v>
      </c>
      <c r="E139" s="583">
        <v>2633</v>
      </c>
      <c r="F139" s="583">
        <v>2134</v>
      </c>
      <c r="G139" s="583">
        <v>990</v>
      </c>
      <c r="H139" s="583">
        <v>726</v>
      </c>
      <c r="I139" s="584">
        <f t="shared" ref="I139:I203" si="94">G139/E139</f>
        <v>0.375996961640714</v>
      </c>
      <c r="J139" s="585">
        <f t="shared" ref="J139:J203" si="95">G139/F139</f>
        <v>0.46391752577319589</v>
      </c>
      <c r="K139" s="582">
        <v>2959</v>
      </c>
      <c r="L139" s="583">
        <v>2623</v>
      </c>
      <c r="M139" s="583">
        <v>2099</v>
      </c>
      <c r="N139" s="583">
        <v>820</v>
      </c>
      <c r="O139" s="583">
        <v>669</v>
      </c>
      <c r="P139" s="584">
        <f t="shared" si="80"/>
        <v>0.31261913839115518</v>
      </c>
      <c r="Q139" s="585">
        <f t="shared" si="81"/>
        <v>0.39066222010481183</v>
      </c>
      <c r="R139" s="582">
        <v>3200</v>
      </c>
      <c r="S139" s="583">
        <v>2636</v>
      </c>
      <c r="T139" s="583">
        <v>2144</v>
      </c>
      <c r="U139" s="583">
        <v>932</v>
      </c>
      <c r="V139" s="583">
        <v>731</v>
      </c>
      <c r="W139" s="584">
        <f t="shared" si="92"/>
        <v>0.35356600910470409</v>
      </c>
      <c r="X139" s="585">
        <f t="shared" si="93"/>
        <v>0.43470149253731344</v>
      </c>
      <c r="Y139" s="582">
        <v>3342</v>
      </c>
      <c r="Z139" s="583">
        <v>2727</v>
      </c>
      <c r="AA139" s="583">
        <v>2282</v>
      </c>
      <c r="AB139" s="583">
        <v>1005</v>
      </c>
      <c r="AC139" s="583">
        <v>767</v>
      </c>
      <c r="AD139" s="584">
        <f t="shared" si="82"/>
        <v>0.36853685368536854</v>
      </c>
      <c r="AE139" s="585">
        <f t="shared" si="83"/>
        <v>0.4404031551270815</v>
      </c>
      <c r="AF139" s="582">
        <v>2907</v>
      </c>
      <c r="AG139" s="583">
        <v>2395</v>
      </c>
      <c r="AH139" s="583">
        <v>1950</v>
      </c>
      <c r="AI139" s="583">
        <v>880</v>
      </c>
      <c r="AJ139" s="583">
        <v>621</v>
      </c>
      <c r="AK139" s="584">
        <f t="shared" si="84"/>
        <v>0.36743215031315241</v>
      </c>
      <c r="AL139" s="585">
        <f t="shared" si="85"/>
        <v>0.45128205128205129</v>
      </c>
      <c r="AM139" s="582">
        <v>2182</v>
      </c>
      <c r="AN139" s="583">
        <v>1825</v>
      </c>
      <c r="AO139" s="583">
        <v>1532</v>
      </c>
      <c r="AP139" s="583">
        <v>881</v>
      </c>
      <c r="AQ139" s="583">
        <v>640</v>
      </c>
      <c r="AR139" s="584">
        <f t="shared" si="86"/>
        <v>0.48273972602739729</v>
      </c>
      <c r="AS139" s="585">
        <f t="shared" si="87"/>
        <v>0.57506527415143605</v>
      </c>
      <c r="AT139" s="582">
        <v>2272</v>
      </c>
      <c r="AU139" s="583">
        <v>1905</v>
      </c>
      <c r="AV139" s="583">
        <v>1554</v>
      </c>
      <c r="AW139" s="583">
        <v>959</v>
      </c>
      <c r="AX139" s="583">
        <v>666</v>
      </c>
      <c r="AY139" s="584">
        <f t="shared" si="88"/>
        <v>0.50341207349081363</v>
      </c>
      <c r="AZ139" s="585">
        <f t="shared" si="89"/>
        <v>0.61711711711711714</v>
      </c>
      <c r="BA139" s="582">
        <v>1996</v>
      </c>
      <c r="BB139" s="583">
        <v>1705</v>
      </c>
      <c r="BC139" s="583">
        <v>1315</v>
      </c>
      <c r="BD139" s="583">
        <v>831</v>
      </c>
      <c r="BE139" s="583">
        <v>581</v>
      </c>
      <c r="BF139" s="584">
        <f t="shared" si="90"/>
        <v>0.48739002932551317</v>
      </c>
      <c r="BG139" s="585">
        <f t="shared" si="91"/>
        <v>0.63193916349809887</v>
      </c>
    </row>
    <row r="140" spans="1:59" s="4" customFormat="1" x14ac:dyDescent="0.25">
      <c r="A140" s="579" t="s">
        <v>359</v>
      </c>
      <c r="B140" s="580" t="s">
        <v>374</v>
      </c>
      <c r="C140" s="586" t="s">
        <v>375</v>
      </c>
      <c r="D140" s="582" t="s">
        <v>21</v>
      </c>
      <c r="E140" s="583" t="s">
        <v>21</v>
      </c>
      <c r="F140" s="583" t="s">
        <v>21</v>
      </c>
      <c r="G140" s="583" t="s">
        <v>21</v>
      </c>
      <c r="H140" s="583" t="s">
        <v>21</v>
      </c>
      <c r="I140" s="584" t="s">
        <v>67</v>
      </c>
      <c r="J140" s="585" t="s">
        <v>67</v>
      </c>
      <c r="K140" s="582" t="s">
        <v>67</v>
      </c>
      <c r="L140" s="583" t="s">
        <v>67</v>
      </c>
      <c r="M140" s="583" t="s">
        <v>67</v>
      </c>
      <c r="N140" s="583" t="s">
        <v>67</v>
      </c>
      <c r="O140" s="583" t="s">
        <v>67</v>
      </c>
      <c r="P140" s="584" t="s">
        <v>67</v>
      </c>
      <c r="Q140" s="585" t="s">
        <v>67</v>
      </c>
      <c r="R140" s="582" t="s">
        <v>67</v>
      </c>
      <c r="S140" s="583" t="s">
        <v>67</v>
      </c>
      <c r="T140" s="583" t="s">
        <v>67</v>
      </c>
      <c r="U140" s="583" t="s">
        <v>67</v>
      </c>
      <c r="V140" s="583" t="s">
        <v>67</v>
      </c>
      <c r="W140" s="584" t="s">
        <v>67</v>
      </c>
      <c r="X140" s="585" t="s">
        <v>67</v>
      </c>
      <c r="Y140" s="582" t="s">
        <v>67</v>
      </c>
      <c r="Z140" s="583" t="s">
        <v>67</v>
      </c>
      <c r="AA140" s="583" t="s">
        <v>67</v>
      </c>
      <c r="AB140" s="583" t="s">
        <v>67</v>
      </c>
      <c r="AC140" s="583" t="s">
        <v>67</v>
      </c>
      <c r="AD140" s="584" t="s">
        <v>67</v>
      </c>
      <c r="AE140" s="585" t="s">
        <v>67</v>
      </c>
      <c r="AF140" s="591" t="s">
        <v>67</v>
      </c>
      <c r="AG140" s="592" t="s">
        <v>67</v>
      </c>
      <c r="AH140" s="592" t="s">
        <v>67</v>
      </c>
      <c r="AI140" s="592" t="s">
        <v>67</v>
      </c>
      <c r="AJ140" s="592" t="s">
        <v>67</v>
      </c>
      <c r="AK140" s="593" t="s">
        <v>67</v>
      </c>
      <c r="AL140" s="594" t="s">
        <v>67</v>
      </c>
      <c r="AM140" s="591" t="s">
        <v>67</v>
      </c>
      <c r="AN140" s="592" t="s">
        <v>67</v>
      </c>
      <c r="AO140" s="592" t="s">
        <v>67</v>
      </c>
      <c r="AP140" s="592" t="s">
        <v>67</v>
      </c>
      <c r="AQ140" s="592" t="s">
        <v>67</v>
      </c>
      <c r="AR140" s="593" t="s">
        <v>67</v>
      </c>
      <c r="AS140" s="594" t="s">
        <v>67</v>
      </c>
      <c r="AT140" s="591" t="s">
        <v>67</v>
      </c>
      <c r="AU140" s="592" t="s">
        <v>67</v>
      </c>
      <c r="AV140" s="592" t="s">
        <v>67</v>
      </c>
      <c r="AW140" s="592" t="s">
        <v>67</v>
      </c>
      <c r="AX140" s="592" t="s">
        <v>67</v>
      </c>
      <c r="AY140" s="593" t="s">
        <v>67</v>
      </c>
      <c r="AZ140" s="594" t="s">
        <v>67</v>
      </c>
      <c r="BA140" s="591" t="s">
        <v>67</v>
      </c>
      <c r="BB140" s="592" t="s">
        <v>67</v>
      </c>
      <c r="BC140" s="592" t="s">
        <v>67</v>
      </c>
      <c r="BD140" s="592" t="s">
        <v>67</v>
      </c>
      <c r="BE140" s="592" t="s">
        <v>67</v>
      </c>
      <c r="BF140" s="593" t="s">
        <v>67</v>
      </c>
      <c r="BG140" s="594" t="s">
        <v>67</v>
      </c>
    </row>
    <row r="141" spans="1:59" s="4" customFormat="1" x14ac:dyDescent="0.25">
      <c r="A141" s="588" t="s">
        <v>359</v>
      </c>
      <c r="B141" s="589" t="s">
        <v>376</v>
      </c>
      <c r="C141" s="610" t="s">
        <v>377</v>
      </c>
      <c r="D141" s="591" t="s">
        <v>21</v>
      </c>
      <c r="E141" s="650" t="s">
        <v>21</v>
      </c>
      <c r="F141" s="650" t="s">
        <v>21</v>
      </c>
      <c r="G141" s="650" t="s">
        <v>21</v>
      </c>
      <c r="H141" s="650" t="s">
        <v>21</v>
      </c>
      <c r="I141" s="651" t="s">
        <v>67</v>
      </c>
      <c r="J141" s="652" t="s">
        <v>67</v>
      </c>
      <c r="K141" s="591" t="s">
        <v>67</v>
      </c>
      <c r="L141" s="650" t="s">
        <v>67</v>
      </c>
      <c r="M141" s="650" t="s">
        <v>67</v>
      </c>
      <c r="N141" s="650" t="s">
        <v>67</v>
      </c>
      <c r="O141" s="650" t="s">
        <v>67</v>
      </c>
      <c r="P141" s="651" t="s">
        <v>67</v>
      </c>
      <c r="Q141" s="652" t="s">
        <v>67</v>
      </c>
      <c r="R141" s="591" t="s">
        <v>67</v>
      </c>
      <c r="S141" s="650" t="s">
        <v>67</v>
      </c>
      <c r="T141" s="650" t="s">
        <v>67</v>
      </c>
      <c r="U141" s="650" t="s">
        <v>67</v>
      </c>
      <c r="V141" s="650" t="s">
        <v>67</v>
      </c>
      <c r="W141" s="651" t="s">
        <v>67</v>
      </c>
      <c r="X141" s="652" t="s">
        <v>67</v>
      </c>
      <c r="Y141" s="591" t="s">
        <v>67</v>
      </c>
      <c r="Z141" s="650" t="s">
        <v>67</v>
      </c>
      <c r="AA141" s="650" t="s">
        <v>67</v>
      </c>
      <c r="AB141" s="650" t="s">
        <v>67</v>
      </c>
      <c r="AC141" s="650" t="s">
        <v>67</v>
      </c>
      <c r="AD141" s="651" t="s">
        <v>67</v>
      </c>
      <c r="AE141" s="652" t="s">
        <v>67</v>
      </c>
      <c r="AF141" s="591" t="s">
        <v>67</v>
      </c>
      <c r="AG141" s="592" t="s">
        <v>67</v>
      </c>
      <c r="AH141" s="592" t="s">
        <v>67</v>
      </c>
      <c r="AI141" s="592" t="s">
        <v>67</v>
      </c>
      <c r="AJ141" s="592" t="s">
        <v>67</v>
      </c>
      <c r="AK141" s="593" t="s">
        <v>67</v>
      </c>
      <c r="AL141" s="594" t="s">
        <v>67</v>
      </c>
      <c r="AM141" s="591" t="s">
        <v>67</v>
      </c>
      <c r="AN141" s="592" t="s">
        <v>67</v>
      </c>
      <c r="AO141" s="592" t="s">
        <v>67</v>
      </c>
      <c r="AP141" s="592" t="s">
        <v>67</v>
      </c>
      <c r="AQ141" s="592" t="s">
        <v>67</v>
      </c>
      <c r="AR141" s="593" t="s">
        <v>67</v>
      </c>
      <c r="AS141" s="594" t="s">
        <v>67</v>
      </c>
      <c r="AT141" s="591" t="s">
        <v>67</v>
      </c>
      <c r="AU141" s="592" t="s">
        <v>67</v>
      </c>
      <c r="AV141" s="592" t="s">
        <v>67</v>
      </c>
      <c r="AW141" s="592" t="s">
        <v>67</v>
      </c>
      <c r="AX141" s="592" t="s">
        <v>67</v>
      </c>
      <c r="AY141" s="593" t="s">
        <v>67</v>
      </c>
      <c r="AZ141" s="594" t="s">
        <v>67</v>
      </c>
      <c r="BA141" s="591" t="s">
        <v>67</v>
      </c>
      <c r="BB141" s="592" t="s">
        <v>67</v>
      </c>
      <c r="BC141" s="592" t="s">
        <v>67</v>
      </c>
      <c r="BD141" s="592" t="s">
        <v>67</v>
      </c>
      <c r="BE141" s="592" t="s">
        <v>67</v>
      </c>
      <c r="BF141" s="593" t="s">
        <v>67</v>
      </c>
      <c r="BG141" s="594" t="s">
        <v>67</v>
      </c>
    </row>
    <row r="142" spans="1:59" s="4" customFormat="1" x14ac:dyDescent="0.25">
      <c r="A142" s="629" t="s">
        <v>378</v>
      </c>
      <c r="B142" s="630" t="s">
        <v>379</v>
      </c>
      <c r="C142" s="631"/>
      <c r="D142" s="664">
        <v>11977</v>
      </c>
      <c r="E142" s="598">
        <v>10657</v>
      </c>
      <c r="F142" s="598">
        <v>10178</v>
      </c>
      <c r="G142" s="598">
        <v>8628</v>
      </c>
      <c r="H142" s="599">
        <v>6996</v>
      </c>
      <c r="I142" s="600">
        <f t="shared" si="94"/>
        <v>0.80960870789152672</v>
      </c>
      <c r="J142" s="601">
        <f t="shared" si="95"/>
        <v>0.84771074867360974</v>
      </c>
      <c r="K142" s="664">
        <v>11986</v>
      </c>
      <c r="L142" s="598">
        <v>10452</v>
      </c>
      <c r="M142" s="598">
        <v>10075</v>
      </c>
      <c r="N142" s="598">
        <v>7962</v>
      </c>
      <c r="O142" s="599">
        <v>6376</v>
      </c>
      <c r="P142" s="600">
        <f t="shared" ref="P142:P157" si="96">N142/L142</f>
        <v>0.76176808266360507</v>
      </c>
      <c r="Q142" s="601">
        <f t="shared" ref="Q142:Q157" si="97">N142/M142</f>
        <v>0.790272952853598</v>
      </c>
      <c r="R142" s="664">
        <v>10848</v>
      </c>
      <c r="S142" s="598">
        <v>9392</v>
      </c>
      <c r="T142" s="598">
        <v>9232</v>
      </c>
      <c r="U142" s="598">
        <v>6648</v>
      </c>
      <c r="V142" s="599">
        <v>5959</v>
      </c>
      <c r="W142" s="600">
        <f t="shared" si="92"/>
        <v>0.70783645655877347</v>
      </c>
      <c r="X142" s="601">
        <f t="shared" si="93"/>
        <v>0.72010398613518201</v>
      </c>
      <c r="Y142" s="664">
        <v>10465</v>
      </c>
      <c r="Z142" s="598">
        <v>9223</v>
      </c>
      <c r="AA142" s="598">
        <v>8928</v>
      </c>
      <c r="AB142" s="598">
        <v>6628</v>
      </c>
      <c r="AC142" s="599">
        <v>5881</v>
      </c>
      <c r="AD142" s="600">
        <f t="shared" ref="AD142:AD157" si="98">AB142/Z142</f>
        <v>0.7186381871408436</v>
      </c>
      <c r="AE142" s="601">
        <f t="shared" ref="AE142:AE157" si="99">AB142/AA142</f>
        <v>0.74238351254480284</v>
      </c>
      <c r="AF142" s="664">
        <v>8769</v>
      </c>
      <c r="AG142" s="598">
        <v>7856</v>
      </c>
      <c r="AH142" s="598">
        <v>7525</v>
      </c>
      <c r="AI142" s="598">
        <v>6281</v>
      </c>
      <c r="AJ142" s="599">
        <v>5230</v>
      </c>
      <c r="AK142" s="600">
        <f t="shared" ref="AK142:AK157" si="100">AI142/AG142</f>
        <v>0.79951629327902241</v>
      </c>
      <c r="AL142" s="601">
        <f t="shared" ref="AL142:AL157" si="101">AI142/AH142</f>
        <v>0.8346843853820598</v>
      </c>
      <c r="AM142" s="664">
        <v>7095</v>
      </c>
      <c r="AN142" s="598">
        <v>6422</v>
      </c>
      <c r="AO142" s="598">
        <v>6068</v>
      </c>
      <c r="AP142" s="598">
        <v>5041</v>
      </c>
      <c r="AQ142" s="599">
        <v>4529</v>
      </c>
      <c r="AR142" s="600">
        <f t="shared" ref="AR142:AR157" si="102">AP142/AN142</f>
        <v>0.7849579570227343</v>
      </c>
      <c r="AS142" s="601">
        <f t="shared" ref="AS142:AS157" si="103">AP142/AO142</f>
        <v>0.83075148319050762</v>
      </c>
      <c r="AT142" s="664">
        <v>6438</v>
      </c>
      <c r="AU142" s="598">
        <v>5812</v>
      </c>
      <c r="AV142" s="598">
        <v>5623</v>
      </c>
      <c r="AW142" s="598">
        <v>4685</v>
      </c>
      <c r="AX142" s="599">
        <v>4193</v>
      </c>
      <c r="AY142" s="600">
        <f t="shared" ref="AY142:AY157" si="104">AW142/AU142</f>
        <v>0.80609084652443219</v>
      </c>
      <c r="AZ142" s="601">
        <f t="shared" ref="AZ142:AZ157" si="105">AW142/AV142</f>
        <v>0.83318513249155257</v>
      </c>
      <c r="BA142" s="664">
        <v>5498</v>
      </c>
      <c r="BB142" s="598">
        <v>4912</v>
      </c>
      <c r="BC142" s="598">
        <v>4812</v>
      </c>
      <c r="BD142" s="598">
        <v>4079</v>
      </c>
      <c r="BE142" s="599">
        <v>3604</v>
      </c>
      <c r="BF142" s="600">
        <f t="shared" ref="BF142:BF157" si="106">BD142/BB142</f>
        <v>0.83041530944625408</v>
      </c>
      <c r="BG142" s="601">
        <f t="shared" ref="BG142:BG157" si="107">BD142/BC142</f>
        <v>0.84767248545303409</v>
      </c>
    </row>
    <row r="143" spans="1:59" s="4" customFormat="1" x14ac:dyDescent="0.25">
      <c r="A143" s="632" t="s">
        <v>378</v>
      </c>
      <c r="B143" s="633" t="s">
        <v>380</v>
      </c>
      <c r="C143" s="634" t="s">
        <v>287</v>
      </c>
      <c r="D143" s="575">
        <v>1615</v>
      </c>
      <c r="E143" s="576">
        <v>1535</v>
      </c>
      <c r="F143" s="576">
        <v>1119</v>
      </c>
      <c r="G143" s="576">
        <v>1013</v>
      </c>
      <c r="H143" s="576">
        <v>895</v>
      </c>
      <c r="I143" s="577">
        <f t="shared" si="94"/>
        <v>0.65993485342019542</v>
      </c>
      <c r="J143" s="578">
        <f t="shared" si="95"/>
        <v>0.90527256478999107</v>
      </c>
      <c r="K143" s="575">
        <v>1748</v>
      </c>
      <c r="L143" s="576">
        <v>1613</v>
      </c>
      <c r="M143" s="576">
        <v>1300</v>
      </c>
      <c r="N143" s="576">
        <v>915</v>
      </c>
      <c r="O143" s="576">
        <v>789</v>
      </c>
      <c r="P143" s="577">
        <f t="shared" si="96"/>
        <v>0.56726596404215746</v>
      </c>
      <c r="Q143" s="578">
        <f t="shared" si="97"/>
        <v>0.7038461538461539</v>
      </c>
      <c r="R143" s="575">
        <v>1267</v>
      </c>
      <c r="S143" s="576">
        <v>1177</v>
      </c>
      <c r="T143" s="576">
        <v>1164</v>
      </c>
      <c r="U143" s="576">
        <v>839</v>
      </c>
      <c r="V143" s="576">
        <v>648</v>
      </c>
      <c r="W143" s="577">
        <f t="shared" si="92"/>
        <v>0.71282922684791838</v>
      </c>
      <c r="X143" s="578">
        <f t="shared" si="93"/>
        <v>0.72079037800687284</v>
      </c>
      <c r="Y143" s="575">
        <v>1135</v>
      </c>
      <c r="Z143" s="576">
        <v>1090</v>
      </c>
      <c r="AA143" s="576">
        <v>1076</v>
      </c>
      <c r="AB143" s="576">
        <v>860</v>
      </c>
      <c r="AC143" s="576">
        <v>602</v>
      </c>
      <c r="AD143" s="577">
        <f t="shared" si="98"/>
        <v>0.78899082568807344</v>
      </c>
      <c r="AE143" s="578">
        <f t="shared" si="99"/>
        <v>0.7992565055762082</v>
      </c>
      <c r="AF143" s="575">
        <v>819</v>
      </c>
      <c r="AG143" s="576">
        <v>817</v>
      </c>
      <c r="AH143" s="576">
        <v>806</v>
      </c>
      <c r="AI143" s="576">
        <v>554</v>
      </c>
      <c r="AJ143" s="576">
        <v>491</v>
      </c>
      <c r="AK143" s="577">
        <f t="shared" si="100"/>
        <v>0.67809057527539784</v>
      </c>
      <c r="AL143" s="578">
        <f t="shared" si="101"/>
        <v>0.68734491315136481</v>
      </c>
      <c r="AM143" s="575">
        <v>614</v>
      </c>
      <c r="AN143" s="576">
        <v>612</v>
      </c>
      <c r="AO143" s="576">
        <v>601</v>
      </c>
      <c r="AP143" s="576">
        <v>419</v>
      </c>
      <c r="AQ143" s="576">
        <v>373</v>
      </c>
      <c r="AR143" s="577">
        <f t="shared" si="102"/>
        <v>0.684640522875817</v>
      </c>
      <c r="AS143" s="578">
        <f t="shared" si="103"/>
        <v>0.69717138103161402</v>
      </c>
      <c r="AT143" s="575">
        <v>605</v>
      </c>
      <c r="AU143" s="576">
        <v>604</v>
      </c>
      <c r="AV143" s="576">
        <v>604</v>
      </c>
      <c r="AW143" s="576">
        <v>417</v>
      </c>
      <c r="AX143" s="576">
        <v>363</v>
      </c>
      <c r="AY143" s="577">
        <f t="shared" si="104"/>
        <v>0.69039735099337751</v>
      </c>
      <c r="AZ143" s="578">
        <f t="shared" si="105"/>
        <v>0.69039735099337751</v>
      </c>
      <c r="BA143" s="575">
        <v>536</v>
      </c>
      <c r="BB143" s="576">
        <v>534</v>
      </c>
      <c r="BC143" s="576">
        <v>534</v>
      </c>
      <c r="BD143" s="576">
        <v>397</v>
      </c>
      <c r="BE143" s="576">
        <v>343</v>
      </c>
      <c r="BF143" s="577">
        <f t="shared" si="106"/>
        <v>0.74344569288389517</v>
      </c>
      <c r="BG143" s="578">
        <f t="shared" si="107"/>
        <v>0.74344569288389517</v>
      </c>
    </row>
    <row r="144" spans="1:59" s="4" customFormat="1" x14ac:dyDescent="0.25">
      <c r="A144" s="579" t="s">
        <v>378</v>
      </c>
      <c r="B144" s="580" t="s">
        <v>381</v>
      </c>
      <c r="C144" s="581" t="s">
        <v>382</v>
      </c>
      <c r="D144" s="582">
        <v>758</v>
      </c>
      <c r="E144" s="583">
        <v>758</v>
      </c>
      <c r="F144" s="583">
        <v>657</v>
      </c>
      <c r="G144" s="583">
        <v>599</v>
      </c>
      <c r="H144" s="583">
        <v>494</v>
      </c>
      <c r="I144" s="584">
        <f t="shared" si="94"/>
        <v>0.79023746701846964</v>
      </c>
      <c r="J144" s="585">
        <f t="shared" si="95"/>
        <v>0.9117199391171994</v>
      </c>
      <c r="K144" s="582">
        <v>773</v>
      </c>
      <c r="L144" s="583">
        <v>767</v>
      </c>
      <c r="M144" s="583">
        <v>658</v>
      </c>
      <c r="N144" s="583">
        <v>575</v>
      </c>
      <c r="O144" s="583">
        <v>474</v>
      </c>
      <c r="P144" s="584">
        <f t="shared" si="96"/>
        <v>0.74967405475880056</v>
      </c>
      <c r="Q144" s="585">
        <f t="shared" si="97"/>
        <v>0.87386018237082064</v>
      </c>
      <c r="R144" s="582">
        <v>834</v>
      </c>
      <c r="S144" s="583">
        <v>827</v>
      </c>
      <c r="T144" s="583">
        <v>717</v>
      </c>
      <c r="U144" s="583">
        <v>613</v>
      </c>
      <c r="V144" s="583">
        <v>487</v>
      </c>
      <c r="W144" s="584">
        <f t="shared" si="92"/>
        <v>0.74123337363966146</v>
      </c>
      <c r="X144" s="585">
        <f t="shared" si="93"/>
        <v>0.8549511854951185</v>
      </c>
      <c r="Y144" s="582">
        <v>702</v>
      </c>
      <c r="Z144" s="583">
        <v>699</v>
      </c>
      <c r="AA144" s="583">
        <v>609</v>
      </c>
      <c r="AB144" s="583">
        <v>525</v>
      </c>
      <c r="AC144" s="583">
        <v>387</v>
      </c>
      <c r="AD144" s="584">
        <f t="shared" si="98"/>
        <v>0.75107296137339052</v>
      </c>
      <c r="AE144" s="585">
        <f t="shared" si="99"/>
        <v>0.86206896551724133</v>
      </c>
      <c r="AF144" s="582">
        <v>644</v>
      </c>
      <c r="AG144" s="583">
        <v>639</v>
      </c>
      <c r="AH144" s="583">
        <v>534</v>
      </c>
      <c r="AI144" s="583">
        <v>453</v>
      </c>
      <c r="AJ144" s="583">
        <v>369</v>
      </c>
      <c r="AK144" s="584">
        <f t="shared" si="100"/>
        <v>0.70892018779342725</v>
      </c>
      <c r="AL144" s="585">
        <f t="shared" si="101"/>
        <v>0.848314606741573</v>
      </c>
      <c r="AM144" s="582">
        <v>541</v>
      </c>
      <c r="AN144" s="583">
        <v>537</v>
      </c>
      <c r="AO144" s="583">
        <v>463</v>
      </c>
      <c r="AP144" s="583">
        <v>387</v>
      </c>
      <c r="AQ144" s="583">
        <v>333</v>
      </c>
      <c r="AR144" s="584">
        <f t="shared" si="102"/>
        <v>0.72067039106145248</v>
      </c>
      <c r="AS144" s="585">
        <f t="shared" si="103"/>
        <v>0.83585313174946008</v>
      </c>
      <c r="AT144" s="582">
        <v>524</v>
      </c>
      <c r="AU144" s="583">
        <v>517</v>
      </c>
      <c r="AV144" s="583">
        <v>438</v>
      </c>
      <c r="AW144" s="583">
        <v>364</v>
      </c>
      <c r="AX144" s="583">
        <v>297</v>
      </c>
      <c r="AY144" s="584">
        <f t="shared" si="104"/>
        <v>0.7040618955512572</v>
      </c>
      <c r="AZ144" s="585">
        <f t="shared" si="105"/>
        <v>0.83105022831050224</v>
      </c>
      <c r="BA144" s="582">
        <v>516</v>
      </c>
      <c r="BB144" s="583">
        <v>475</v>
      </c>
      <c r="BC144" s="583">
        <v>412</v>
      </c>
      <c r="BD144" s="583">
        <v>376</v>
      </c>
      <c r="BE144" s="583">
        <v>306</v>
      </c>
      <c r="BF144" s="584">
        <f t="shared" si="106"/>
        <v>0.79157894736842105</v>
      </c>
      <c r="BG144" s="585">
        <f t="shared" si="107"/>
        <v>0.91262135922330101</v>
      </c>
    </row>
    <row r="145" spans="1:59" s="4" customFormat="1" x14ac:dyDescent="0.25">
      <c r="A145" s="579" t="s">
        <v>378</v>
      </c>
      <c r="B145" s="580" t="s">
        <v>383</v>
      </c>
      <c r="C145" s="581" t="s">
        <v>289</v>
      </c>
      <c r="D145" s="582">
        <v>1182</v>
      </c>
      <c r="E145" s="583">
        <v>1170</v>
      </c>
      <c r="F145" s="583">
        <v>1097</v>
      </c>
      <c r="G145" s="583">
        <v>1081</v>
      </c>
      <c r="H145" s="583">
        <v>786</v>
      </c>
      <c r="I145" s="584">
        <f t="shared" si="94"/>
        <v>0.92393162393162398</v>
      </c>
      <c r="J145" s="585">
        <f t="shared" si="95"/>
        <v>0.98541476754785784</v>
      </c>
      <c r="K145" s="582">
        <v>1051</v>
      </c>
      <c r="L145" s="583">
        <v>1040</v>
      </c>
      <c r="M145" s="583">
        <v>975</v>
      </c>
      <c r="N145" s="583">
        <v>962</v>
      </c>
      <c r="O145" s="583">
        <v>720</v>
      </c>
      <c r="P145" s="584">
        <f t="shared" si="96"/>
        <v>0.92500000000000004</v>
      </c>
      <c r="Q145" s="585">
        <f t="shared" si="97"/>
        <v>0.98666666666666669</v>
      </c>
      <c r="R145" s="582">
        <v>950</v>
      </c>
      <c r="S145" s="583">
        <v>929</v>
      </c>
      <c r="T145" s="583">
        <v>845</v>
      </c>
      <c r="U145" s="583">
        <v>619</v>
      </c>
      <c r="V145" s="583">
        <v>606</v>
      </c>
      <c r="W145" s="584">
        <f t="shared" si="92"/>
        <v>0.66630785791173308</v>
      </c>
      <c r="X145" s="585">
        <f t="shared" si="93"/>
        <v>0.73254437869822486</v>
      </c>
      <c r="Y145" s="582">
        <v>920</v>
      </c>
      <c r="Z145" s="583">
        <v>904</v>
      </c>
      <c r="AA145" s="583">
        <v>614</v>
      </c>
      <c r="AB145" s="583">
        <v>591</v>
      </c>
      <c r="AC145" s="583">
        <v>570</v>
      </c>
      <c r="AD145" s="584">
        <f t="shared" si="98"/>
        <v>0.65376106194690264</v>
      </c>
      <c r="AE145" s="585">
        <f t="shared" si="99"/>
        <v>0.96254071661237783</v>
      </c>
      <c r="AF145" s="582">
        <v>922</v>
      </c>
      <c r="AG145" s="583">
        <v>902</v>
      </c>
      <c r="AH145" s="583">
        <v>605</v>
      </c>
      <c r="AI145" s="583">
        <v>579</v>
      </c>
      <c r="AJ145" s="583">
        <v>579</v>
      </c>
      <c r="AK145" s="584">
        <f t="shared" si="100"/>
        <v>0.64190687361419074</v>
      </c>
      <c r="AL145" s="585">
        <f t="shared" si="101"/>
        <v>0.95702479338842972</v>
      </c>
      <c r="AM145" s="582">
        <v>718</v>
      </c>
      <c r="AN145" s="583">
        <v>702</v>
      </c>
      <c r="AO145" s="583">
        <v>508</v>
      </c>
      <c r="AP145" s="583">
        <v>486</v>
      </c>
      <c r="AQ145" s="583">
        <v>427</v>
      </c>
      <c r="AR145" s="584">
        <f t="shared" si="102"/>
        <v>0.69230769230769229</v>
      </c>
      <c r="AS145" s="585">
        <f t="shared" si="103"/>
        <v>0.95669291338582674</v>
      </c>
      <c r="AT145" s="582">
        <v>979</v>
      </c>
      <c r="AU145" s="583">
        <v>927</v>
      </c>
      <c r="AV145" s="583">
        <v>916</v>
      </c>
      <c r="AW145" s="583">
        <v>771</v>
      </c>
      <c r="AX145" s="583">
        <v>648</v>
      </c>
      <c r="AY145" s="584">
        <f t="shared" si="104"/>
        <v>0.83171521035598706</v>
      </c>
      <c r="AZ145" s="585">
        <f t="shared" si="105"/>
        <v>0.84170305676855894</v>
      </c>
      <c r="BA145" s="582">
        <v>848</v>
      </c>
      <c r="BB145" s="583">
        <v>798</v>
      </c>
      <c r="BC145" s="583">
        <v>791</v>
      </c>
      <c r="BD145" s="583">
        <v>664</v>
      </c>
      <c r="BE145" s="583">
        <v>559</v>
      </c>
      <c r="BF145" s="584">
        <f t="shared" si="106"/>
        <v>0.83208020050125309</v>
      </c>
      <c r="BG145" s="585">
        <f t="shared" si="107"/>
        <v>0.83944374209860939</v>
      </c>
    </row>
    <row r="146" spans="1:59" s="4" customFormat="1" x14ac:dyDescent="0.25">
      <c r="A146" s="579" t="s">
        <v>378</v>
      </c>
      <c r="B146" s="580" t="s">
        <v>384</v>
      </c>
      <c r="C146" s="581" t="s">
        <v>357</v>
      </c>
      <c r="D146" s="582">
        <v>1609</v>
      </c>
      <c r="E146" s="583">
        <v>1555</v>
      </c>
      <c r="F146" s="583">
        <v>1553</v>
      </c>
      <c r="G146" s="583">
        <v>1225</v>
      </c>
      <c r="H146" s="583">
        <v>989</v>
      </c>
      <c r="I146" s="584">
        <f t="shared" si="94"/>
        <v>0.78778135048231512</v>
      </c>
      <c r="J146" s="585">
        <f t="shared" si="95"/>
        <v>0.7887958789439794</v>
      </c>
      <c r="K146" s="582">
        <v>1566</v>
      </c>
      <c r="L146" s="583">
        <v>1524</v>
      </c>
      <c r="M146" s="583">
        <v>1524</v>
      </c>
      <c r="N146" s="583">
        <v>1203</v>
      </c>
      <c r="O146" s="583">
        <v>985</v>
      </c>
      <c r="P146" s="584">
        <f t="shared" si="96"/>
        <v>0.78937007874015752</v>
      </c>
      <c r="Q146" s="585">
        <f t="shared" si="97"/>
        <v>0.78937007874015752</v>
      </c>
      <c r="R146" s="582">
        <v>1559</v>
      </c>
      <c r="S146" s="583">
        <v>1482</v>
      </c>
      <c r="T146" s="583">
        <v>1482</v>
      </c>
      <c r="U146" s="583">
        <v>1161</v>
      </c>
      <c r="V146" s="583">
        <v>937</v>
      </c>
      <c r="W146" s="584">
        <f t="shared" si="92"/>
        <v>0.7834008097165992</v>
      </c>
      <c r="X146" s="585">
        <f t="shared" si="93"/>
        <v>0.7834008097165992</v>
      </c>
      <c r="Y146" s="582">
        <v>1532</v>
      </c>
      <c r="Z146" s="583">
        <v>1493</v>
      </c>
      <c r="AA146" s="583">
        <v>1485</v>
      </c>
      <c r="AB146" s="583">
        <v>1094</v>
      </c>
      <c r="AC146" s="583">
        <v>885</v>
      </c>
      <c r="AD146" s="584">
        <f t="shared" si="98"/>
        <v>0.73275284661754858</v>
      </c>
      <c r="AE146" s="585">
        <f t="shared" si="99"/>
        <v>0.73670033670033674</v>
      </c>
      <c r="AF146" s="582">
        <v>1459</v>
      </c>
      <c r="AG146" s="583">
        <v>1389</v>
      </c>
      <c r="AH146" s="583">
        <v>1380</v>
      </c>
      <c r="AI146" s="583">
        <v>1063</v>
      </c>
      <c r="AJ146" s="583">
        <v>905</v>
      </c>
      <c r="AK146" s="584">
        <f t="shared" si="100"/>
        <v>0.76529877609791219</v>
      </c>
      <c r="AL146" s="585">
        <f t="shared" si="101"/>
        <v>0.77028985507246372</v>
      </c>
      <c r="AM146" s="582">
        <v>1226</v>
      </c>
      <c r="AN146" s="583">
        <v>1174</v>
      </c>
      <c r="AO146" s="583">
        <v>1164</v>
      </c>
      <c r="AP146" s="583">
        <v>886</v>
      </c>
      <c r="AQ146" s="583">
        <v>746</v>
      </c>
      <c r="AR146" s="584">
        <f t="shared" si="102"/>
        <v>0.75468483816013632</v>
      </c>
      <c r="AS146" s="585">
        <f t="shared" si="103"/>
        <v>0.76116838487972505</v>
      </c>
      <c r="AT146" s="582">
        <v>1181</v>
      </c>
      <c r="AU146" s="583">
        <v>1144</v>
      </c>
      <c r="AV146" s="583">
        <v>1125</v>
      </c>
      <c r="AW146" s="583">
        <v>892</v>
      </c>
      <c r="AX146" s="583">
        <v>739</v>
      </c>
      <c r="AY146" s="584">
        <f t="shared" si="104"/>
        <v>0.77972027972027969</v>
      </c>
      <c r="AZ146" s="585">
        <f t="shared" si="105"/>
        <v>0.79288888888888887</v>
      </c>
      <c r="BA146" s="582">
        <v>983</v>
      </c>
      <c r="BB146" s="583">
        <v>927</v>
      </c>
      <c r="BC146" s="583">
        <v>918</v>
      </c>
      <c r="BD146" s="583">
        <v>716</v>
      </c>
      <c r="BE146" s="583">
        <v>616</v>
      </c>
      <c r="BF146" s="584">
        <f t="shared" si="106"/>
        <v>0.77238403451995685</v>
      </c>
      <c r="BG146" s="585">
        <f t="shared" si="107"/>
        <v>0.77995642701525059</v>
      </c>
    </row>
    <row r="147" spans="1:59" s="4" customFormat="1" x14ac:dyDescent="0.25">
      <c r="A147" s="579" t="s">
        <v>378</v>
      </c>
      <c r="B147" s="580" t="s">
        <v>385</v>
      </c>
      <c r="C147" s="581" t="s">
        <v>386</v>
      </c>
      <c r="D147" s="582">
        <v>1694</v>
      </c>
      <c r="E147" s="583">
        <v>1625</v>
      </c>
      <c r="F147" s="583">
        <v>1605</v>
      </c>
      <c r="G147" s="583">
        <v>1248</v>
      </c>
      <c r="H147" s="583">
        <v>1057</v>
      </c>
      <c r="I147" s="584">
        <f t="shared" si="94"/>
        <v>0.76800000000000002</v>
      </c>
      <c r="J147" s="585">
        <f t="shared" si="95"/>
        <v>0.77757009345794392</v>
      </c>
      <c r="K147" s="582">
        <v>1628</v>
      </c>
      <c r="L147" s="583">
        <v>1575</v>
      </c>
      <c r="M147" s="583">
        <v>1559</v>
      </c>
      <c r="N147" s="583">
        <v>1248</v>
      </c>
      <c r="O147" s="583">
        <v>1072</v>
      </c>
      <c r="P147" s="584">
        <f t="shared" si="96"/>
        <v>0.79238095238095241</v>
      </c>
      <c r="Q147" s="585">
        <f t="shared" si="97"/>
        <v>0.80051314945477869</v>
      </c>
      <c r="R147" s="582">
        <v>1451</v>
      </c>
      <c r="S147" s="583">
        <v>1377</v>
      </c>
      <c r="T147" s="583">
        <v>1365</v>
      </c>
      <c r="U147" s="583">
        <v>1147</v>
      </c>
      <c r="V147" s="583">
        <v>979</v>
      </c>
      <c r="W147" s="584">
        <f t="shared" si="92"/>
        <v>0.83297022512708785</v>
      </c>
      <c r="X147" s="585">
        <f t="shared" si="93"/>
        <v>0.84029304029304031</v>
      </c>
      <c r="Y147" s="582">
        <v>1602</v>
      </c>
      <c r="Z147" s="583">
        <v>1527</v>
      </c>
      <c r="AA147" s="583">
        <v>1505</v>
      </c>
      <c r="AB147" s="583">
        <v>1357</v>
      </c>
      <c r="AC147" s="583">
        <v>1163</v>
      </c>
      <c r="AD147" s="584">
        <f t="shared" si="98"/>
        <v>0.88867059593975117</v>
      </c>
      <c r="AE147" s="585">
        <f t="shared" si="99"/>
        <v>0.90166112956810629</v>
      </c>
      <c r="AF147" s="582">
        <v>1420</v>
      </c>
      <c r="AG147" s="583">
        <v>1365</v>
      </c>
      <c r="AH147" s="583">
        <v>1355</v>
      </c>
      <c r="AI147" s="583">
        <v>1192</v>
      </c>
      <c r="AJ147" s="583">
        <v>1019</v>
      </c>
      <c r="AK147" s="584">
        <f t="shared" si="100"/>
        <v>0.87326007326007327</v>
      </c>
      <c r="AL147" s="585">
        <f t="shared" si="101"/>
        <v>0.87970479704797044</v>
      </c>
      <c r="AM147" s="582">
        <v>1132</v>
      </c>
      <c r="AN147" s="583">
        <v>1092</v>
      </c>
      <c r="AO147" s="583">
        <v>1092</v>
      </c>
      <c r="AP147" s="583">
        <v>1012</v>
      </c>
      <c r="AQ147" s="583">
        <v>874</v>
      </c>
      <c r="AR147" s="584">
        <f t="shared" si="102"/>
        <v>0.92673992673992678</v>
      </c>
      <c r="AS147" s="585">
        <f t="shared" si="103"/>
        <v>0.92673992673992678</v>
      </c>
      <c r="AT147" s="582">
        <v>791</v>
      </c>
      <c r="AU147" s="583">
        <v>754</v>
      </c>
      <c r="AV147" s="583">
        <v>753</v>
      </c>
      <c r="AW147" s="583">
        <v>685</v>
      </c>
      <c r="AX147" s="583">
        <v>590</v>
      </c>
      <c r="AY147" s="584">
        <f t="shared" si="104"/>
        <v>0.90848806366047741</v>
      </c>
      <c r="AZ147" s="585">
        <f t="shared" si="105"/>
        <v>0.90969455511288178</v>
      </c>
      <c r="BA147" s="582">
        <v>680</v>
      </c>
      <c r="BB147" s="583">
        <v>637</v>
      </c>
      <c r="BC147" s="583">
        <v>637</v>
      </c>
      <c r="BD147" s="583">
        <v>586</v>
      </c>
      <c r="BE147" s="583">
        <v>497</v>
      </c>
      <c r="BF147" s="584">
        <f t="shared" si="106"/>
        <v>0.9199372056514914</v>
      </c>
      <c r="BG147" s="585">
        <f t="shared" si="107"/>
        <v>0.9199372056514914</v>
      </c>
    </row>
    <row r="148" spans="1:59" s="4" customFormat="1" x14ac:dyDescent="0.25">
      <c r="A148" s="579" t="s">
        <v>378</v>
      </c>
      <c r="B148" s="580" t="s">
        <v>387</v>
      </c>
      <c r="C148" s="581" t="s">
        <v>388</v>
      </c>
      <c r="D148" s="582">
        <v>848</v>
      </c>
      <c r="E148" s="583">
        <v>829</v>
      </c>
      <c r="F148" s="583">
        <v>825</v>
      </c>
      <c r="G148" s="583">
        <v>803</v>
      </c>
      <c r="H148" s="583">
        <v>665</v>
      </c>
      <c r="I148" s="584">
        <f t="shared" si="94"/>
        <v>0.96863691194209889</v>
      </c>
      <c r="J148" s="585">
        <f t="shared" si="95"/>
        <v>0.97333333333333338</v>
      </c>
      <c r="K148" s="582">
        <v>990</v>
      </c>
      <c r="L148" s="583">
        <v>961</v>
      </c>
      <c r="M148" s="583">
        <v>957</v>
      </c>
      <c r="N148" s="583">
        <v>931</v>
      </c>
      <c r="O148" s="583">
        <v>797</v>
      </c>
      <c r="P148" s="584">
        <f t="shared" si="96"/>
        <v>0.96878251821019767</v>
      </c>
      <c r="Q148" s="585">
        <f t="shared" si="97"/>
        <v>0.97283176593521425</v>
      </c>
      <c r="R148" s="582">
        <v>913</v>
      </c>
      <c r="S148" s="583">
        <v>873</v>
      </c>
      <c r="T148" s="583">
        <v>873</v>
      </c>
      <c r="U148" s="583">
        <v>833</v>
      </c>
      <c r="V148" s="583">
        <v>689</v>
      </c>
      <c r="W148" s="584">
        <f t="shared" si="92"/>
        <v>0.95418098510882021</v>
      </c>
      <c r="X148" s="585">
        <f t="shared" si="93"/>
        <v>0.95418098510882021</v>
      </c>
      <c r="Y148" s="582">
        <v>1298</v>
      </c>
      <c r="Z148" s="583">
        <v>1243</v>
      </c>
      <c r="AA148" s="583">
        <v>1241</v>
      </c>
      <c r="AB148" s="583">
        <v>832</v>
      </c>
      <c r="AC148" s="583">
        <v>717</v>
      </c>
      <c r="AD148" s="584">
        <f t="shared" si="98"/>
        <v>0.66934835076428001</v>
      </c>
      <c r="AE148" s="585">
        <f t="shared" si="99"/>
        <v>0.67042707493956488</v>
      </c>
      <c r="AF148" s="582">
        <v>1024</v>
      </c>
      <c r="AG148" s="583">
        <v>991</v>
      </c>
      <c r="AH148" s="583">
        <v>990</v>
      </c>
      <c r="AI148" s="583">
        <v>769</v>
      </c>
      <c r="AJ148" s="583">
        <v>678</v>
      </c>
      <c r="AK148" s="584">
        <f t="shared" si="100"/>
        <v>0.77598385469223008</v>
      </c>
      <c r="AL148" s="585">
        <f t="shared" si="101"/>
        <v>0.77676767676767677</v>
      </c>
      <c r="AM148" s="582">
        <v>693</v>
      </c>
      <c r="AN148" s="583">
        <v>672</v>
      </c>
      <c r="AO148" s="583">
        <v>672</v>
      </c>
      <c r="AP148" s="583">
        <v>602</v>
      </c>
      <c r="AQ148" s="583">
        <v>541</v>
      </c>
      <c r="AR148" s="584">
        <f t="shared" si="102"/>
        <v>0.89583333333333337</v>
      </c>
      <c r="AS148" s="585">
        <f t="shared" si="103"/>
        <v>0.89583333333333337</v>
      </c>
      <c r="AT148" s="582">
        <v>615</v>
      </c>
      <c r="AU148" s="583">
        <v>596</v>
      </c>
      <c r="AV148" s="583">
        <v>594</v>
      </c>
      <c r="AW148" s="583">
        <v>513</v>
      </c>
      <c r="AX148" s="583">
        <v>441</v>
      </c>
      <c r="AY148" s="584">
        <f t="shared" si="104"/>
        <v>0.86073825503355705</v>
      </c>
      <c r="AZ148" s="585">
        <f t="shared" si="105"/>
        <v>0.86363636363636365</v>
      </c>
      <c r="BA148" s="582">
        <v>471</v>
      </c>
      <c r="BB148" s="583">
        <v>448</v>
      </c>
      <c r="BC148" s="583">
        <v>445</v>
      </c>
      <c r="BD148" s="583">
        <v>397</v>
      </c>
      <c r="BE148" s="583">
        <v>332</v>
      </c>
      <c r="BF148" s="584">
        <f t="shared" si="106"/>
        <v>0.8861607142857143</v>
      </c>
      <c r="BG148" s="585">
        <f t="shared" si="107"/>
        <v>0.89213483146067418</v>
      </c>
    </row>
    <row r="149" spans="1:59" s="4" customFormat="1" x14ac:dyDescent="0.25">
      <c r="A149" s="635" t="s">
        <v>378</v>
      </c>
      <c r="B149" s="604" t="s">
        <v>389</v>
      </c>
      <c r="C149" s="605" t="s">
        <v>196</v>
      </c>
      <c r="D149" s="582">
        <v>4195</v>
      </c>
      <c r="E149" s="583">
        <v>3980</v>
      </c>
      <c r="F149" s="583">
        <v>3980</v>
      </c>
      <c r="G149" s="583">
        <v>3017</v>
      </c>
      <c r="H149" s="583">
        <v>2127</v>
      </c>
      <c r="I149" s="584">
        <f t="shared" si="94"/>
        <v>0.75804020100502512</v>
      </c>
      <c r="J149" s="585">
        <f t="shared" si="95"/>
        <v>0.75804020100502512</v>
      </c>
      <c r="K149" s="582">
        <v>4158</v>
      </c>
      <c r="L149" s="583">
        <v>3916</v>
      </c>
      <c r="M149" s="583">
        <v>3916</v>
      </c>
      <c r="N149" s="583">
        <v>2449</v>
      </c>
      <c r="O149" s="583">
        <v>1545</v>
      </c>
      <c r="P149" s="584">
        <f t="shared" si="96"/>
        <v>0.62538304392236976</v>
      </c>
      <c r="Q149" s="585">
        <f t="shared" si="97"/>
        <v>0.62538304392236976</v>
      </c>
      <c r="R149" s="582">
        <v>3808</v>
      </c>
      <c r="S149" s="583">
        <v>3568</v>
      </c>
      <c r="T149" s="583">
        <v>3568</v>
      </c>
      <c r="U149" s="583">
        <v>1743</v>
      </c>
      <c r="V149" s="583">
        <v>1627</v>
      </c>
      <c r="W149" s="584">
        <f t="shared" si="92"/>
        <v>0.48850896860986548</v>
      </c>
      <c r="X149" s="585">
        <f t="shared" si="93"/>
        <v>0.48850896860986548</v>
      </c>
      <c r="Y149" s="582">
        <v>3208</v>
      </c>
      <c r="Z149" s="583">
        <v>3091</v>
      </c>
      <c r="AA149" s="583">
        <v>3091</v>
      </c>
      <c r="AB149" s="583">
        <v>1690</v>
      </c>
      <c r="AC149" s="583">
        <v>1559</v>
      </c>
      <c r="AD149" s="584">
        <f t="shared" si="98"/>
        <v>0.54674862504043997</v>
      </c>
      <c r="AE149" s="585">
        <f t="shared" si="99"/>
        <v>0.54674862504043997</v>
      </c>
      <c r="AF149" s="582">
        <v>2386</v>
      </c>
      <c r="AG149" s="583">
        <v>2342</v>
      </c>
      <c r="AH149" s="583">
        <v>2342</v>
      </c>
      <c r="AI149" s="583">
        <v>1872</v>
      </c>
      <c r="AJ149" s="583">
        <v>1173</v>
      </c>
      <c r="AK149" s="584">
        <f t="shared" si="100"/>
        <v>0.79931682322801023</v>
      </c>
      <c r="AL149" s="585">
        <f t="shared" si="101"/>
        <v>0.79931682322801023</v>
      </c>
      <c r="AM149" s="582">
        <v>2077</v>
      </c>
      <c r="AN149" s="583">
        <v>2027</v>
      </c>
      <c r="AO149" s="583">
        <v>1876</v>
      </c>
      <c r="AP149" s="583">
        <v>1363</v>
      </c>
      <c r="AQ149" s="583">
        <v>1218</v>
      </c>
      <c r="AR149" s="584">
        <f t="shared" si="102"/>
        <v>0.6724222989639862</v>
      </c>
      <c r="AS149" s="585">
        <f t="shared" si="103"/>
        <v>0.72654584221748397</v>
      </c>
      <c r="AT149" s="582">
        <v>1665</v>
      </c>
      <c r="AU149" s="583">
        <v>1630</v>
      </c>
      <c r="AV149" s="583">
        <v>1515</v>
      </c>
      <c r="AW149" s="583">
        <v>1199</v>
      </c>
      <c r="AX149" s="583">
        <v>1107</v>
      </c>
      <c r="AY149" s="584">
        <f t="shared" si="104"/>
        <v>0.73558282208588954</v>
      </c>
      <c r="AZ149" s="585">
        <f t="shared" si="105"/>
        <v>0.79141914191419138</v>
      </c>
      <c r="BA149" s="582">
        <v>1396</v>
      </c>
      <c r="BB149" s="583">
        <v>1368</v>
      </c>
      <c r="BC149" s="583">
        <v>1302</v>
      </c>
      <c r="BD149" s="583">
        <v>1066</v>
      </c>
      <c r="BE149" s="583">
        <v>941</v>
      </c>
      <c r="BF149" s="584">
        <f t="shared" si="106"/>
        <v>0.7792397660818714</v>
      </c>
      <c r="BG149" s="585">
        <f t="shared" si="107"/>
        <v>0.81874039938556065</v>
      </c>
    </row>
    <row r="150" spans="1:59" s="4" customFormat="1" x14ac:dyDescent="0.25">
      <c r="A150" s="588" t="s">
        <v>378</v>
      </c>
      <c r="B150" s="589" t="s">
        <v>390</v>
      </c>
      <c r="C150" s="590" t="s">
        <v>200</v>
      </c>
      <c r="D150" s="665">
        <v>76</v>
      </c>
      <c r="E150" s="666">
        <v>74</v>
      </c>
      <c r="F150" s="666">
        <v>68</v>
      </c>
      <c r="G150" s="666">
        <v>61</v>
      </c>
      <c r="H150" s="666">
        <v>45</v>
      </c>
      <c r="I150" s="667">
        <f t="shared" si="94"/>
        <v>0.82432432432432434</v>
      </c>
      <c r="J150" s="668">
        <f t="shared" si="95"/>
        <v>0.8970588235294118</v>
      </c>
      <c r="K150" s="665">
        <v>72</v>
      </c>
      <c r="L150" s="666">
        <v>69</v>
      </c>
      <c r="M150" s="666">
        <v>57</v>
      </c>
      <c r="N150" s="666">
        <v>53</v>
      </c>
      <c r="O150" s="666">
        <v>34</v>
      </c>
      <c r="P150" s="667">
        <f t="shared" si="96"/>
        <v>0.76811594202898548</v>
      </c>
      <c r="Q150" s="668">
        <f t="shared" si="97"/>
        <v>0.92982456140350878</v>
      </c>
      <c r="R150" s="665">
        <v>66</v>
      </c>
      <c r="S150" s="666">
        <v>64</v>
      </c>
      <c r="T150" s="666">
        <v>64</v>
      </c>
      <c r="U150" s="666">
        <v>47</v>
      </c>
      <c r="V150" s="666">
        <v>37</v>
      </c>
      <c r="W150" s="667">
        <f t="shared" si="92"/>
        <v>0.734375</v>
      </c>
      <c r="X150" s="668">
        <f t="shared" si="93"/>
        <v>0.734375</v>
      </c>
      <c r="Y150" s="665">
        <v>68</v>
      </c>
      <c r="Z150" s="666">
        <v>66</v>
      </c>
      <c r="AA150" s="666">
        <v>58</v>
      </c>
      <c r="AB150" s="666">
        <v>41</v>
      </c>
      <c r="AC150" s="666">
        <v>37</v>
      </c>
      <c r="AD150" s="667">
        <f t="shared" si="98"/>
        <v>0.62121212121212122</v>
      </c>
      <c r="AE150" s="668">
        <f t="shared" si="99"/>
        <v>0.7068965517241379</v>
      </c>
      <c r="AF150" s="665">
        <v>95</v>
      </c>
      <c r="AG150" s="666">
        <v>90</v>
      </c>
      <c r="AH150" s="666">
        <v>70</v>
      </c>
      <c r="AI150" s="666">
        <v>55</v>
      </c>
      <c r="AJ150" s="666">
        <v>43</v>
      </c>
      <c r="AK150" s="667">
        <f t="shared" si="100"/>
        <v>0.61111111111111116</v>
      </c>
      <c r="AL150" s="668">
        <f t="shared" si="101"/>
        <v>0.7857142857142857</v>
      </c>
      <c r="AM150" s="665">
        <v>94</v>
      </c>
      <c r="AN150" s="666">
        <v>88</v>
      </c>
      <c r="AO150" s="666">
        <v>73</v>
      </c>
      <c r="AP150" s="666">
        <v>52</v>
      </c>
      <c r="AQ150" s="666">
        <v>39</v>
      </c>
      <c r="AR150" s="667">
        <f t="shared" si="102"/>
        <v>0.59090909090909094</v>
      </c>
      <c r="AS150" s="668">
        <f t="shared" si="103"/>
        <v>0.71232876712328763</v>
      </c>
      <c r="AT150" s="665">
        <v>78</v>
      </c>
      <c r="AU150" s="666">
        <v>76</v>
      </c>
      <c r="AV150" s="666">
        <v>60</v>
      </c>
      <c r="AW150" s="666">
        <v>45</v>
      </c>
      <c r="AX150" s="666">
        <v>34</v>
      </c>
      <c r="AY150" s="667">
        <f t="shared" si="104"/>
        <v>0.59210526315789469</v>
      </c>
      <c r="AZ150" s="668">
        <f t="shared" si="105"/>
        <v>0.75</v>
      </c>
      <c r="BA150" s="665">
        <v>68</v>
      </c>
      <c r="BB150" s="666">
        <v>63</v>
      </c>
      <c r="BC150" s="666">
        <v>55</v>
      </c>
      <c r="BD150" s="666">
        <v>42</v>
      </c>
      <c r="BE150" s="666">
        <v>36</v>
      </c>
      <c r="BF150" s="667">
        <f t="shared" si="106"/>
        <v>0.66666666666666663</v>
      </c>
      <c r="BG150" s="668">
        <f t="shared" si="107"/>
        <v>0.76363636363636367</v>
      </c>
    </row>
    <row r="151" spans="1:59" s="4" customFormat="1" x14ac:dyDescent="0.25">
      <c r="A151" s="629" t="s">
        <v>391</v>
      </c>
      <c r="B151" s="565" t="s">
        <v>392</v>
      </c>
      <c r="C151" s="631"/>
      <c r="D151" s="636">
        <v>10684</v>
      </c>
      <c r="E151" s="637">
        <v>9012</v>
      </c>
      <c r="F151" s="637">
        <v>7987</v>
      </c>
      <c r="G151" s="637">
        <v>4708</v>
      </c>
      <c r="H151" s="638">
        <v>3714</v>
      </c>
      <c r="I151" s="639">
        <f t="shared" si="94"/>
        <v>0.52241455836662232</v>
      </c>
      <c r="J151" s="640">
        <f t="shared" si="95"/>
        <v>0.58945786903718544</v>
      </c>
      <c r="K151" s="636">
        <v>10993</v>
      </c>
      <c r="L151" s="637">
        <v>9250</v>
      </c>
      <c r="M151" s="637">
        <v>8324</v>
      </c>
      <c r="N151" s="637">
        <v>4360</v>
      </c>
      <c r="O151" s="638">
        <v>3417</v>
      </c>
      <c r="P151" s="639">
        <f t="shared" si="96"/>
        <v>0.47135135135135137</v>
      </c>
      <c r="Q151" s="640">
        <f t="shared" si="97"/>
        <v>0.52378664103796246</v>
      </c>
      <c r="R151" s="636">
        <v>9206</v>
      </c>
      <c r="S151" s="637">
        <v>7649</v>
      </c>
      <c r="T151" s="637">
        <v>6965</v>
      </c>
      <c r="U151" s="637">
        <v>3740</v>
      </c>
      <c r="V151" s="638">
        <v>3413</v>
      </c>
      <c r="W151" s="639">
        <f t="shared" si="92"/>
        <v>0.48895280428814225</v>
      </c>
      <c r="X151" s="640">
        <f t="shared" si="93"/>
        <v>0.53697056712132085</v>
      </c>
      <c r="Y151" s="636">
        <v>8812</v>
      </c>
      <c r="Z151" s="637">
        <v>7296</v>
      </c>
      <c r="AA151" s="637">
        <v>6702</v>
      </c>
      <c r="AB151" s="637">
        <v>3701</v>
      </c>
      <c r="AC151" s="638">
        <v>3244</v>
      </c>
      <c r="AD151" s="639">
        <f t="shared" si="98"/>
        <v>0.5072642543859649</v>
      </c>
      <c r="AE151" s="640">
        <f t="shared" si="99"/>
        <v>0.55222321695016408</v>
      </c>
      <c r="AF151" s="636">
        <v>8602</v>
      </c>
      <c r="AG151" s="637">
        <v>6942</v>
      </c>
      <c r="AH151" s="637">
        <v>6555</v>
      </c>
      <c r="AI151" s="637">
        <v>3620</v>
      </c>
      <c r="AJ151" s="638">
        <v>3093</v>
      </c>
      <c r="AK151" s="639">
        <f t="shared" si="100"/>
        <v>0.52146355517142029</v>
      </c>
      <c r="AL151" s="640">
        <f t="shared" si="101"/>
        <v>0.55225019069412662</v>
      </c>
      <c r="AM151" s="636">
        <v>7536</v>
      </c>
      <c r="AN151" s="637">
        <v>6108</v>
      </c>
      <c r="AO151" s="637">
        <v>5803</v>
      </c>
      <c r="AP151" s="637">
        <v>3369</v>
      </c>
      <c r="AQ151" s="638">
        <v>2946</v>
      </c>
      <c r="AR151" s="639">
        <f t="shared" si="102"/>
        <v>0.55157170923379173</v>
      </c>
      <c r="AS151" s="640">
        <f t="shared" si="103"/>
        <v>0.58056177839048773</v>
      </c>
      <c r="AT151" s="636">
        <v>6859</v>
      </c>
      <c r="AU151" s="637">
        <v>5564</v>
      </c>
      <c r="AV151" s="637">
        <v>5186</v>
      </c>
      <c r="AW151" s="637">
        <v>3058</v>
      </c>
      <c r="AX151" s="638">
        <v>2754</v>
      </c>
      <c r="AY151" s="639">
        <f t="shared" si="104"/>
        <v>0.54960460100647013</v>
      </c>
      <c r="AZ151" s="640">
        <f t="shared" si="105"/>
        <v>0.58966448129579641</v>
      </c>
      <c r="BA151" s="636">
        <v>6480</v>
      </c>
      <c r="BB151" s="637">
        <v>5282</v>
      </c>
      <c r="BC151" s="637">
        <v>4972</v>
      </c>
      <c r="BD151" s="637">
        <v>3123</v>
      </c>
      <c r="BE151" s="638">
        <v>2771</v>
      </c>
      <c r="BF151" s="639">
        <f t="shared" si="106"/>
        <v>0.59125331313896257</v>
      </c>
      <c r="BG151" s="640">
        <f t="shared" si="107"/>
        <v>0.6281174577634755</v>
      </c>
    </row>
    <row r="152" spans="1:59" s="4" customFormat="1" x14ac:dyDescent="0.25">
      <c r="A152" s="632" t="s">
        <v>391</v>
      </c>
      <c r="B152" s="573" t="s">
        <v>393</v>
      </c>
      <c r="C152" s="634" t="s">
        <v>394</v>
      </c>
      <c r="D152" s="575">
        <v>1757</v>
      </c>
      <c r="E152" s="576">
        <v>1714</v>
      </c>
      <c r="F152" s="576">
        <v>1391</v>
      </c>
      <c r="G152" s="576">
        <v>1369</v>
      </c>
      <c r="H152" s="576">
        <v>1038</v>
      </c>
      <c r="I152" s="577">
        <f t="shared" si="94"/>
        <v>0.79871645274212366</v>
      </c>
      <c r="J152" s="578">
        <f t="shared" si="95"/>
        <v>0.98418404025880657</v>
      </c>
      <c r="K152" s="575">
        <v>1212</v>
      </c>
      <c r="L152" s="576">
        <v>1200</v>
      </c>
      <c r="M152" s="576">
        <v>1000</v>
      </c>
      <c r="N152" s="576">
        <v>884</v>
      </c>
      <c r="O152" s="576">
        <v>640</v>
      </c>
      <c r="P152" s="577">
        <f t="shared" si="96"/>
        <v>0.73666666666666669</v>
      </c>
      <c r="Q152" s="578">
        <f t="shared" si="97"/>
        <v>0.88400000000000001</v>
      </c>
      <c r="R152" s="575">
        <v>838</v>
      </c>
      <c r="S152" s="576">
        <v>832</v>
      </c>
      <c r="T152" s="576">
        <v>832</v>
      </c>
      <c r="U152" s="576">
        <v>601</v>
      </c>
      <c r="V152" s="576">
        <v>440</v>
      </c>
      <c r="W152" s="577">
        <f t="shared" si="92"/>
        <v>0.72235576923076927</v>
      </c>
      <c r="X152" s="578">
        <f t="shared" si="93"/>
        <v>0.72235576923076927</v>
      </c>
      <c r="Y152" s="575">
        <v>992</v>
      </c>
      <c r="Z152" s="576">
        <v>964</v>
      </c>
      <c r="AA152" s="576">
        <v>964</v>
      </c>
      <c r="AB152" s="576">
        <v>800</v>
      </c>
      <c r="AC152" s="576">
        <v>628</v>
      </c>
      <c r="AD152" s="577">
        <f t="shared" si="98"/>
        <v>0.82987551867219922</v>
      </c>
      <c r="AE152" s="578">
        <f t="shared" si="99"/>
        <v>0.82987551867219922</v>
      </c>
      <c r="AF152" s="575">
        <v>1028</v>
      </c>
      <c r="AG152" s="576">
        <v>1001</v>
      </c>
      <c r="AH152" s="576">
        <v>1001</v>
      </c>
      <c r="AI152" s="576">
        <v>845</v>
      </c>
      <c r="AJ152" s="576">
        <v>651</v>
      </c>
      <c r="AK152" s="577">
        <f t="shared" si="100"/>
        <v>0.8441558441558441</v>
      </c>
      <c r="AL152" s="578">
        <f t="shared" si="101"/>
        <v>0.8441558441558441</v>
      </c>
      <c r="AM152" s="575">
        <v>1064</v>
      </c>
      <c r="AN152" s="576">
        <v>1035</v>
      </c>
      <c r="AO152" s="576">
        <v>1035</v>
      </c>
      <c r="AP152" s="576">
        <v>920</v>
      </c>
      <c r="AQ152" s="576">
        <v>751</v>
      </c>
      <c r="AR152" s="577">
        <f t="shared" si="102"/>
        <v>0.88888888888888884</v>
      </c>
      <c r="AS152" s="578">
        <f t="shared" si="103"/>
        <v>0.88888888888888884</v>
      </c>
      <c r="AT152" s="575">
        <v>1124</v>
      </c>
      <c r="AU152" s="576">
        <v>1082</v>
      </c>
      <c r="AV152" s="576">
        <v>1082</v>
      </c>
      <c r="AW152" s="576">
        <v>943</v>
      </c>
      <c r="AX152" s="576">
        <v>785</v>
      </c>
      <c r="AY152" s="577">
        <f t="shared" si="104"/>
        <v>0.8715341959334566</v>
      </c>
      <c r="AZ152" s="578">
        <f t="shared" si="105"/>
        <v>0.8715341959334566</v>
      </c>
      <c r="BA152" s="575">
        <v>1036</v>
      </c>
      <c r="BB152" s="576">
        <v>1002</v>
      </c>
      <c r="BC152" s="576">
        <v>1002</v>
      </c>
      <c r="BD152" s="576">
        <v>858</v>
      </c>
      <c r="BE152" s="576">
        <v>675</v>
      </c>
      <c r="BF152" s="577">
        <f t="shared" si="106"/>
        <v>0.85628742514970058</v>
      </c>
      <c r="BG152" s="578">
        <f t="shared" si="107"/>
        <v>0.85628742514970058</v>
      </c>
    </row>
    <row r="153" spans="1:59" s="4" customFormat="1" x14ac:dyDescent="0.25">
      <c r="A153" s="579" t="s">
        <v>391</v>
      </c>
      <c r="B153" s="580" t="s">
        <v>395</v>
      </c>
      <c r="C153" s="581" t="s">
        <v>396</v>
      </c>
      <c r="D153" s="582">
        <v>3174</v>
      </c>
      <c r="E153" s="583">
        <v>2692</v>
      </c>
      <c r="F153" s="583">
        <v>2475</v>
      </c>
      <c r="G153" s="583">
        <v>1203</v>
      </c>
      <c r="H153" s="583">
        <v>809</v>
      </c>
      <c r="I153" s="584">
        <f t="shared" si="94"/>
        <v>0.44687964338781577</v>
      </c>
      <c r="J153" s="585">
        <f t="shared" si="95"/>
        <v>0.48606060606060608</v>
      </c>
      <c r="K153" s="582">
        <v>2721</v>
      </c>
      <c r="L153" s="583">
        <v>2361</v>
      </c>
      <c r="M153" s="583">
        <v>2134</v>
      </c>
      <c r="N153" s="583">
        <v>1189</v>
      </c>
      <c r="O153" s="583">
        <v>822</v>
      </c>
      <c r="P153" s="584">
        <f t="shared" si="96"/>
        <v>0.5036001694197374</v>
      </c>
      <c r="Q153" s="585">
        <f t="shared" si="97"/>
        <v>0.55716963448922208</v>
      </c>
      <c r="R153" s="582">
        <v>2437</v>
      </c>
      <c r="S153" s="583">
        <v>2056</v>
      </c>
      <c r="T153" s="583">
        <v>1855</v>
      </c>
      <c r="U153" s="583">
        <v>818</v>
      </c>
      <c r="V153" s="583">
        <v>785</v>
      </c>
      <c r="W153" s="584">
        <f t="shared" si="92"/>
        <v>0.3978599221789883</v>
      </c>
      <c r="X153" s="585">
        <f t="shared" si="93"/>
        <v>0.44097035040431265</v>
      </c>
      <c r="Y153" s="582">
        <v>2258</v>
      </c>
      <c r="Z153" s="583">
        <v>1849</v>
      </c>
      <c r="AA153" s="583">
        <v>1701</v>
      </c>
      <c r="AB153" s="583">
        <v>704</v>
      </c>
      <c r="AC153" s="583">
        <v>645</v>
      </c>
      <c r="AD153" s="584">
        <f t="shared" si="98"/>
        <v>0.38074634937804219</v>
      </c>
      <c r="AE153" s="585">
        <f t="shared" si="99"/>
        <v>0.41387419165196943</v>
      </c>
      <c r="AF153" s="582">
        <v>1797</v>
      </c>
      <c r="AG153" s="583">
        <v>1490</v>
      </c>
      <c r="AH153" s="583">
        <v>1333</v>
      </c>
      <c r="AI153" s="583">
        <v>621</v>
      </c>
      <c r="AJ153" s="583">
        <v>569</v>
      </c>
      <c r="AK153" s="584">
        <f t="shared" si="100"/>
        <v>0.41677852348993288</v>
      </c>
      <c r="AL153" s="585">
        <f t="shared" si="101"/>
        <v>0.46586646661665415</v>
      </c>
      <c r="AM153" s="582">
        <v>1490</v>
      </c>
      <c r="AN153" s="583">
        <v>1205</v>
      </c>
      <c r="AO153" s="583">
        <v>1062</v>
      </c>
      <c r="AP153" s="583">
        <v>521</v>
      </c>
      <c r="AQ153" s="583">
        <v>503</v>
      </c>
      <c r="AR153" s="584">
        <f t="shared" si="102"/>
        <v>0.43236514522821579</v>
      </c>
      <c r="AS153" s="585">
        <f t="shared" si="103"/>
        <v>0.49058380414312619</v>
      </c>
      <c r="AT153" s="582">
        <v>1269</v>
      </c>
      <c r="AU153" s="583">
        <v>1034</v>
      </c>
      <c r="AV153" s="583">
        <v>901</v>
      </c>
      <c r="AW153" s="583">
        <v>439</v>
      </c>
      <c r="AX153" s="583">
        <v>421</v>
      </c>
      <c r="AY153" s="584">
        <f t="shared" si="104"/>
        <v>0.42456479690522242</v>
      </c>
      <c r="AZ153" s="585">
        <f t="shared" si="105"/>
        <v>0.48723640399556051</v>
      </c>
      <c r="BA153" s="582">
        <v>1224</v>
      </c>
      <c r="BB153" s="583">
        <v>986</v>
      </c>
      <c r="BC153" s="583">
        <v>917</v>
      </c>
      <c r="BD153" s="583">
        <v>478</v>
      </c>
      <c r="BE153" s="583">
        <v>449</v>
      </c>
      <c r="BF153" s="584">
        <f t="shared" si="106"/>
        <v>0.48478701825557807</v>
      </c>
      <c r="BG153" s="585">
        <f t="shared" si="107"/>
        <v>0.52126499454743724</v>
      </c>
    </row>
    <row r="154" spans="1:59" s="4" customFormat="1" x14ac:dyDescent="0.25">
      <c r="A154" s="579" t="s">
        <v>391</v>
      </c>
      <c r="B154" s="580" t="s">
        <v>397</v>
      </c>
      <c r="C154" s="581" t="s">
        <v>398</v>
      </c>
      <c r="D154" s="582">
        <v>1661</v>
      </c>
      <c r="E154" s="583">
        <v>1626</v>
      </c>
      <c r="F154" s="583">
        <v>1461</v>
      </c>
      <c r="G154" s="583">
        <v>321</v>
      </c>
      <c r="H154" s="583">
        <v>260</v>
      </c>
      <c r="I154" s="584">
        <f t="shared" si="94"/>
        <v>0.19741697416974169</v>
      </c>
      <c r="J154" s="585">
        <f t="shared" si="95"/>
        <v>0.21971252566735114</v>
      </c>
      <c r="K154" s="582">
        <v>1538</v>
      </c>
      <c r="L154" s="583">
        <v>1510</v>
      </c>
      <c r="M154" s="583">
        <v>1365</v>
      </c>
      <c r="N154" s="583">
        <v>290</v>
      </c>
      <c r="O154" s="583">
        <v>231</v>
      </c>
      <c r="P154" s="584">
        <f t="shared" si="96"/>
        <v>0.19205298013245034</v>
      </c>
      <c r="Q154" s="585">
        <f t="shared" si="97"/>
        <v>0.21245421245421245</v>
      </c>
      <c r="R154" s="582">
        <v>1289</v>
      </c>
      <c r="S154" s="583">
        <v>1264</v>
      </c>
      <c r="T154" s="583">
        <v>1018</v>
      </c>
      <c r="U154" s="583">
        <v>246</v>
      </c>
      <c r="V154" s="583">
        <v>244</v>
      </c>
      <c r="W154" s="584">
        <f t="shared" si="92"/>
        <v>0.19462025316455697</v>
      </c>
      <c r="X154" s="585">
        <f t="shared" si="93"/>
        <v>0.24165029469548133</v>
      </c>
      <c r="Y154" s="582">
        <v>1181</v>
      </c>
      <c r="Z154" s="583">
        <v>1152</v>
      </c>
      <c r="AA154" s="583">
        <v>944</v>
      </c>
      <c r="AB154" s="583">
        <v>203</v>
      </c>
      <c r="AC154" s="583">
        <v>200</v>
      </c>
      <c r="AD154" s="584">
        <f t="shared" si="98"/>
        <v>0.17621527777777779</v>
      </c>
      <c r="AE154" s="585">
        <f t="shared" si="99"/>
        <v>0.21504237288135594</v>
      </c>
      <c r="AF154" s="582">
        <v>1006</v>
      </c>
      <c r="AG154" s="583">
        <v>978</v>
      </c>
      <c r="AH154" s="583">
        <v>809</v>
      </c>
      <c r="AI154" s="583">
        <v>198</v>
      </c>
      <c r="AJ154" s="583">
        <v>181</v>
      </c>
      <c r="AK154" s="584">
        <f t="shared" si="100"/>
        <v>0.20245398773006135</v>
      </c>
      <c r="AL154" s="585">
        <f t="shared" si="101"/>
        <v>0.24474660074165636</v>
      </c>
      <c r="AM154" s="582">
        <v>1075</v>
      </c>
      <c r="AN154" s="583">
        <v>1047</v>
      </c>
      <c r="AO154" s="583">
        <v>854</v>
      </c>
      <c r="AP154" s="583">
        <v>156</v>
      </c>
      <c r="AQ154" s="583">
        <v>154</v>
      </c>
      <c r="AR154" s="584">
        <f t="shared" si="102"/>
        <v>0.14899713467048711</v>
      </c>
      <c r="AS154" s="585">
        <f t="shared" si="103"/>
        <v>0.18266978922716628</v>
      </c>
      <c r="AT154" s="582">
        <v>1011</v>
      </c>
      <c r="AU154" s="583">
        <v>987</v>
      </c>
      <c r="AV154" s="583">
        <v>800</v>
      </c>
      <c r="AW154" s="583">
        <v>173</v>
      </c>
      <c r="AX154" s="583">
        <v>173</v>
      </c>
      <c r="AY154" s="584">
        <f t="shared" si="104"/>
        <v>0.17527862208713271</v>
      </c>
      <c r="AZ154" s="585">
        <f t="shared" si="105"/>
        <v>0.21625</v>
      </c>
      <c r="BA154" s="582">
        <v>970</v>
      </c>
      <c r="BB154" s="583">
        <v>948</v>
      </c>
      <c r="BC154" s="583">
        <v>774</v>
      </c>
      <c r="BD154" s="583">
        <v>197</v>
      </c>
      <c r="BE154" s="583">
        <v>196</v>
      </c>
      <c r="BF154" s="584">
        <f t="shared" si="106"/>
        <v>0.20780590717299577</v>
      </c>
      <c r="BG154" s="585">
        <f t="shared" si="107"/>
        <v>0.25452196382428943</v>
      </c>
    </row>
    <row r="155" spans="1:59" s="4" customFormat="1" x14ac:dyDescent="0.25">
      <c r="A155" s="635" t="s">
        <v>391</v>
      </c>
      <c r="B155" s="604" t="s">
        <v>399</v>
      </c>
      <c r="C155" s="605" t="s">
        <v>400</v>
      </c>
      <c r="D155" s="582">
        <v>933</v>
      </c>
      <c r="E155" s="583">
        <v>840</v>
      </c>
      <c r="F155" s="583">
        <v>578</v>
      </c>
      <c r="G155" s="583">
        <v>518</v>
      </c>
      <c r="H155" s="583">
        <v>438</v>
      </c>
      <c r="I155" s="584">
        <f t="shared" si="94"/>
        <v>0.6166666666666667</v>
      </c>
      <c r="J155" s="585">
        <f t="shared" si="95"/>
        <v>0.89619377162629754</v>
      </c>
      <c r="K155" s="582">
        <v>952</v>
      </c>
      <c r="L155" s="583">
        <v>886</v>
      </c>
      <c r="M155" s="583">
        <v>581</v>
      </c>
      <c r="N155" s="583">
        <v>564</v>
      </c>
      <c r="O155" s="583">
        <v>508</v>
      </c>
      <c r="P155" s="584">
        <f t="shared" si="96"/>
        <v>0.63656884875846498</v>
      </c>
      <c r="Q155" s="585">
        <f t="shared" si="97"/>
        <v>0.97074010327022375</v>
      </c>
      <c r="R155" s="582">
        <v>879</v>
      </c>
      <c r="S155" s="583">
        <v>816</v>
      </c>
      <c r="T155" s="583">
        <v>666</v>
      </c>
      <c r="U155" s="583">
        <v>502</v>
      </c>
      <c r="V155" s="583">
        <v>447</v>
      </c>
      <c r="W155" s="584">
        <f t="shared" si="92"/>
        <v>0.61519607843137258</v>
      </c>
      <c r="X155" s="585">
        <f t="shared" si="93"/>
        <v>0.75375375375375375</v>
      </c>
      <c r="Y155" s="582">
        <v>798</v>
      </c>
      <c r="Z155" s="583">
        <v>715</v>
      </c>
      <c r="AA155" s="583">
        <v>516</v>
      </c>
      <c r="AB155" s="583">
        <v>460</v>
      </c>
      <c r="AC155" s="583">
        <v>421</v>
      </c>
      <c r="AD155" s="584">
        <f t="shared" si="98"/>
        <v>0.64335664335664333</v>
      </c>
      <c r="AE155" s="585">
        <f t="shared" si="99"/>
        <v>0.89147286821705429</v>
      </c>
      <c r="AF155" s="582">
        <v>929</v>
      </c>
      <c r="AG155" s="583">
        <v>796</v>
      </c>
      <c r="AH155" s="583">
        <v>764</v>
      </c>
      <c r="AI155" s="583">
        <v>513</v>
      </c>
      <c r="AJ155" s="583">
        <v>470</v>
      </c>
      <c r="AK155" s="584">
        <f t="shared" si="100"/>
        <v>0.64447236180904521</v>
      </c>
      <c r="AL155" s="585">
        <f t="shared" si="101"/>
        <v>0.67146596858638741</v>
      </c>
      <c r="AM155" s="582">
        <v>916</v>
      </c>
      <c r="AN155" s="583">
        <v>803</v>
      </c>
      <c r="AO155" s="583">
        <v>765</v>
      </c>
      <c r="AP155" s="583">
        <v>542</v>
      </c>
      <c r="AQ155" s="583">
        <v>475</v>
      </c>
      <c r="AR155" s="584">
        <f t="shared" si="102"/>
        <v>0.6749688667496887</v>
      </c>
      <c r="AS155" s="585">
        <f t="shared" si="103"/>
        <v>0.70849673202614383</v>
      </c>
      <c r="AT155" s="582">
        <v>704</v>
      </c>
      <c r="AU155" s="583">
        <v>636</v>
      </c>
      <c r="AV155" s="583">
        <v>498</v>
      </c>
      <c r="AW155" s="583">
        <v>440</v>
      </c>
      <c r="AX155" s="583">
        <v>385</v>
      </c>
      <c r="AY155" s="584">
        <f t="shared" si="104"/>
        <v>0.69182389937106914</v>
      </c>
      <c r="AZ155" s="585">
        <f t="shared" si="105"/>
        <v>0.88353413654618473</v>
      </c>
      <c r="BA155" s="582">
        <v>657</v>
      </c>
      <c r="BB155" s="583">
        <v>567</v>
      </c>
      <c r="BC155" s="583">
        <v>444</v>
      </c>
      <c r="BD155" s="583">
        <v>401</v>
      </c>
      <c r="BE155" s="583">
        <v>350</v>
      </c>
      <c r="BF155" s="584">
        <f t="shared" si="106"/>
        <v>0.70723104056437391</v>
      </c>
      <c r="BG155" s="585">
        <f t="shared" si="107"/>
        <v>0.90315315315315314</v>
      </c>
    </row>
    <row r="156" spans="1:59" s="4" customFormat="1" x14ac:dyDescent="0.25">
      <c r="A156" s="635" t="s">
        <v>391</v>
      </c>
      <c r="B156" s="604" t="s">
        <v>401</v>
      </c>
      <c r="C156" s="605" t="s">
        <v>402</v>
      </c>
      <c r="D156" s="582">
        <v>2974</v>
      </c>
      <c r="E156" s="583">
        <v>2811</v>
      </c>
      <c r="F156" s="583">
        <v>2603</v>
      </c>
      <c r="G156" s="583">
        <v>1238</v>
      </c>
      <c r="H156" s="583">
        <v>1036</v>
      </c>
      <c r="I156" s="584">
        <f t="shared" si="94"/>
        <v>0.44041266453219496</v>
      </c>
      <c r="J156" s="585">
        <f t="shared" si="95"/>
        <v>0.47560507107184019</v>
      </c>
      <c r="K156" s="582">
        <v>3135</v>
      </c>
      <c r="L156" s="583">
        <v>2857</v>
      </c>
      <c r="M156" s="583">
        <v>2670</v>
      </c>
      <c r="N156" s="583">
        <v>1263</v>
      </c>
      <c r="O156" s="583">
        <v>1026</v>
      </c>
      <c r="P156" s="584">
        <f t="shared" si="96"/>
        <v>0.44207210360518023</v>
      </c>
      <c r="Q156" s="585">
        <f t="shared" si="97"/>
        <v>0.47303370786516852</v>
      </c>
      <c r="R156" s="582">
        <v>3000</v>
      </c>
      <c r="S156" s="583">
        <v>2715</v>
      </c>
      <c r="T156" s="583">
        <v>2516</v>
      </c>
      <c r="U156" s="583">
        <v>1177</v>
      </c>
      <c r="V156" s="583">
        <v>1119</v>
      </c>
      <c r="W156" s="584">
        <f t="shared" si="92"/>
        <v>0.43351749539594842</v>
      </c>
      <c r="X156" s="585">
        <f t="shared" si="93"/>
        <v>0.46780604133545312</v>
      </c>
      <c r="Y156" s="582">
        <v>2815</v>
      </c>
      <c r="Z156" s="583">
        <v>2510</v>
      </c>
      <c r="AA156" s="583">
        <v>2395</v>
      </c>
      <c r="AB156" s="583">
        <v>1011</v>
      </c>
      <c r="AC156" s="583">
        <v>924</v>
      </c>
      <c r="AD156" s="584">
        <f t="shared" si="98"/>
        <v>0.40278884462151393</v>
      </c>
      <c r="AE156" s="585">
        <f t="shared" si="99"/>
        <v>0.42212943632567851</v>
      </c>
      <c r="AF156" s="582">
        <v>2896</v>
      </c>
      <c r="AG156" s="583">
        <v>2539</v>
      </c>
      <c r="AH156" s="583">
        <v>2446</v>
      </c>
      <c r="AI156" s="583">
        <v>943</v>
      </c>
      <c r="AJ156" s="583">
        <v>845</v>
      </c>
      <c r="AK156" s="584">
        <f t="shared" si="100"/>
        <v>0.37140606538007087</v>
      </c>
      <c r="AL156" s="585">
        <f t="shared" si="101"/>
        <v>0.38552739165985284</v>
      </c>
      <c r="AM156" s="582">
        <v>2273</v>
      </c>
      <c r="AN156" s="583">
        <v>1910</v>
      </c>
      <c r="AO156" s="583">
        <v>1910</v>
      </c>
      <c r="AP156" s="583">
        <v>750</v>
      </c>
      <c r="AQ156" s="583">
        <v>690</v>
      </c>
      <c r="AR156" s="584">
        <f t="shared" si="102"/>
        <v>0.39267015706806285</v>
      </c>
      <c r="AS156" s="585">
        <f t="shared" si="103"/>
        <v>0.39267015706806285</v>
      </c>
      <c r="AT156" s="582">
        <v>2168</v>
      </c>
      <c r="AU156" s="583">
        <v>1801</v>
      </c>
      <c r="AV156" s="583">
        <v>1801</v>
      </c>
      <c r="AW156" s="583">
        <v>727</v>
      </c>
      <c r="AX156" s="583">
        <v>657</v>
      </c>
      <c r="AY156" s="584">
        <f t="shared" si="104"/>
        <v>0.40366463076068848</v>
      </c>
      <c r="AZ156" s="585">
        <f t="shared" si="105"/>
        <v>0.40366463076068848</v>
      </c>
      <c r="BA156" s="582">
        <v>1915</v>
      </c>
      <c r="BB156" s="583">
        <v>1601</v>
      </c>
      <c r="BC156" s="583">
        <v>1601</v>
      </c>
      <c r="BD156" s="583">
        <v>779</v>
      </c>
      <c r="BE156" s="583">
        <v>706</v>
      </c>
      <c r="BF156" s="584">
        <f t="shared" si="106"/>
        <v>0.48657089319175517</v>
      </c>
      <c r="BG156" s="585">
        <f t="shared" si="107"/>
        <v>0.48657089319175517</v>
      </c>
    </row>
    <row r="157" spans="1:59" s="4" customFormat="1" x14ac:dyDescent="0.25">
      <c r="A157" s="635" t="s">
        <v>391</v>
      </c>
      <c r="B157" s="669" t="s">
        <v>403</v>
      </c>
      <c r="C157" s="605" t="s">
        <v>404</v>
      </c>
      <c r="D157" s="606">
        <v>185</v>
      </c>
      <c r="E157" s="607">
        <v>180</v>
      </c>
      <c r="F157" s="607">
        <v>171</v>
      </c>
      <c r="G157" s="607">
        <v>171</v>
      </c>
      <c r="H157" s="607">
        <v>156</v>
      </c>
      <c r="I157" s="608">
        <f t="shared" si="94"/>
        <v>0.95</v>
      </c>
      <c r="J157" s="609">
        <f t="shared" si="95"/>
        <v>1</v>
      </c>
      <c r="K157" s="606">
        <v>1435</v>
      </c>
      <c r="L157" s="607">
        <v>1405</v>
      </c>
      <c r="M157" s="607">
        <v>1405</v>
      </c>
      <c r="N157" s="607">
        <v>294</v>
      </c>
      <c r="O157" s="607">
        <v>209</v>
      </c>
      <c r="P157" s="608">
        <f t="shared" si="96"/>
        <v>0.20925266903914591</v>
      </c>
      <c r="Q157" s="609">
        <f t="shared" si="97"/>
        <v>0.20925266903914591</v>
      </c>
      <c r="R157" s="606">
        <v>763</v>
      </c>
      <c r="S157" s="607">
        <v>650</v>
      </c>
      <c r="T157" s="607">
        <v>650</v>
      </c>
      <c r="U157" s="607">
        <v>496</v>
      </c>
      <c r="V157" s="607">
        <v>418</v>
      </c>
      <c r="W157" s="608">
        <f t="shared" si="92"/>
        <v>0.7630769230769231</v>
      </c>
      <c r="X157" s="609">
        <f t="shared" si="93"/>
        <v>0.7630769230769231</v>
      </c>
      <c r="Y157" s="606">
        <v>768</v>
      </c>
      <c r="Z157" s="607">
        <v>696</v>
      </c>
      <c r="AA157" s="607">
        <v>696</v>
      </c>
      <c r="AB157" s="607">
        <v>652</v>
      </c>
      <c r="AC157" s="607">
        <v>456</v>
      </c>
      <c r="AD157" s="608">
        <f t="shared" si="98"/>
        <v>0.93678160919540232</v>
      </c>
      <c r="AE157" s="609">
        <f t="shared" si="99"/>
        <v>0.93678160919540232</v>
      </c>
      <c r="AF157" s="606">
        <v>946</v>
      </c>
      <c r="AG157" s="607">
        <v>771</v>
      </c>
      <c r="AH157" s="607">
        <v>771</v>
      </c>
      <c r="AI157" s="607">
        <v>620</v>
      </c>
      <c r="AJ157" s="607">
        <v>404</v>
      </c>
      <c r="AK157" s="608">
        <f t="shared" si="100"/>
        <v>0.80415045395590146</v>
      </c>
      <c r="AL157" s="609">
        <f t="shared" si="101"/>
        <v>0.80415045395590146</v>
      </c>
      <c r="AM157" s="606">
        <v>718</v>
      </c>
      <c r="AN157" s="607">
        <v>626</v>
      </c>
      <c r="AO157" s="607">
        <v>626</v>
      </c>
      <c r="AP157" s="607">
        <v>558</v>
      </c>
      <c r="AQ157" s="607">
        <v>397</v>
      </c>
      <c r="AR157" s="608">
        <f t="shared" si="102"/>
        <v>0.89137380191693294</v>
      </c>
      <c r="AS157" s="609">
        <f t="shared" si="103"/>
        <v>0.89137380191693294</v>
      </c>
      <c r="AT157" s="606">
        <v>583</v>
      </c>
      <c r="AU157" s="607">
        <v>508</v>
      </c>
      <c r="AV157" s="607">
        <v>501</v>
      </c>
      <c r="AW157" s="607">
        <v>387</v>
      </c>
      <c r="AX157" s="607">
        <v>344</v>
      </c>
      <c r="AY157" s="608">
        <f t="shared" si="104"/>
        <v>0.76181102362204722</v>
      </c>
      <c r="AZ157" s="609">
        <f t="shared" si="105"/>
        <v>0.77245508982035926</v>
      </c>
      <c r="BA157" s="606">
        <v>678</v>
      </c>
      <c r="BB157" s="607">
        <v>584</v>
      </c>
      <c r="BC157" s="607">
        <v>584</v>
      </c>
      <c r="BD157" s="607">
        <v>471</v>
      </c>
      <c r="BE157" s="607">
        <v>411</v>
      </c>
      <c r="BF157" s="608">
        <f t="shared" si="106"/>
        <v>0.80650684931506844</v>
      </c>
      <c r="BG157" s="609">
        <f t="shared" si="107"/>
        <v>0.80650684931506844</v>
      </c>
    </row>
    <row r="158" spans="1:59" s="4" customFormat="1" x14ac:dyDescent="0.25">
      <c r="A158" s="588" t="s">
        <v>391</v>
      </c>
      <c r="B158" s="589" t="s">
        <v>405</v>
      </c>
      <c r="C158" s="590" t="s">
        <v>200</v>
      </c>
      <c r="D158" s="591" t="s">
        <v>21</v>
      </c>
      <c r="E158" s="650" t="s">
        <v>21</v>
      </c>
      <c r="F158" s="650" t="s">
        <v>21</v>
      </c>
      <c r="G158" s="650" t="s">
        <v>21</v>
      </c>
      <c r="H158" s="650" t="s">
        <v>21</v>
      </c>
      <c r="I158" s="651" t="s">
        <v>67</v>
      </c>
      <c r="J158" s="652" t="s">
        <v>67</v>
      </c>
      <c r="K158" s="591" t="s">
        <v>67</v>
      </c>
      <c r="L158" s="650" t="s">
        <v>67</v>
      </c>
      <c r="M158" s="650" t="s">
        <v>67</v>
      </c>
      <c r="N158" s="650" t="s">
        <v>67</v>
      </c>
      <c r="O158" s="650" t="s">
        <v>67</v>
      </c>
      <c r="P158" s="651" t="s">
        <v>67</v>
      </c>
      <c r="Q158" s="652" t="s">
        <v>67</v>
      </c>
      <c r="R158" s="591" t="s">
        <v>67</v>
      </c>
      <c r="S158" s="650" t="s">
        <v>67</v>
      </c>
      <c r="T158" s="650" t="s">
        <v>67</v>
      </c>
      <c r="U158" s="650" t="s">
        <v>67</v>
      </c>
      <c r="V158" s="650" t="s">
        <v>67</v>
      </c>
      <c r="W158" s="651" t="s">
        <v>67</v>
      </c>
      <c r="X158" s="652" t="s">
        <v>67</v>
      </c>
      <c r="Y158" s="591" t="s">
        <v>67</v>
      </c>
      <c r="Z158" s="650" t="s">
        <v>67</v>
      </c>
      <c r="AA158" s="650" t="s">
        <v>67</v>
      </c>
      <c r="AB158" s="650" t="s">
        <v>67</v>
      </c>
      <c r="AC158" s="650" t="s">
        <v>67</v>
      </c>
      <c r="AD158" s="651" t="s">
        <v>67</v>
      </c>
      <c r="AE158" s="652" t="s">
        <v>67</v>
      </c>
      <c r="AF158" s="591" t="s">
        <v>67</v>
      </c>
      <c r="AG158" s="592" t="s">
        <v>67</v>
      </c>
      <c r="AH158" s="592" t="s">
        <v>67</v>
      </c>
      <c r="AI158" s="592" t="s">
        <v>67</v>
      </c>
      <c r="AJ158" s="592" t="s">
        <v>67</v>
      </c>
      <c r="AK158" s="593" t="s">
        <v>67</v>
      </c>
      <c r="AL158" s="594" t="s">
        <v>67</v>
      </c>
      <c r="AM158" s="591" t="s">
        <v>67</v>
      </c>
      <c r="AN158" s="592" t="s">
        <v>67</v>
      </c>
      <c r="AO158" s="592" t="s">
        <v>67</v>
      </c>
      <c r="AP158" s="592" t="s">
        <v>67</v>
      </c>
      <c r="AQ158" s="592" t="s">
        <v>67</v>
      </c>
      <c r="AR158" s="593" t="s">
        <v>67</v>
      </c>
      <c r="AS158" s="594" t="s">
        <v>67</v>
      </c>
      <c r="AT158" s="591" t="s">
        <v>67</v>
      </c>
      <c r="AU158" s="592" t="s">
        <v>67</v>
      </c>
      <c r="AV158" s="592" t="s">
        <v>67</v>
      </c>
      <c r="AW158" s="592" t="s">
        <v>67</v>
      </c>
      <c r="AX158" s="592" t="s">
        <v>67</v>
      </c>
      <c r="AY158" s="593" t="s">
        <v>67</v>
      </c>
      <c r="AZ158" s="594" t="s">
        <v>67</v>
      </c>
      <c r="BA158" s="591" t="s">
        <v>67</v>
      </c>
      <c r="BB158" s="592" t="s">
        <v>67</v>
      </c>
      <c r="BC158" s="592" t="s">
        <v>67</v>
      </c>
      <c r="BD158" s="592" t="s">
        <v>67</v>
      </c>
      <c r="BE158" s="592" t="s">
        <v>67</v>
      </c>
      <c r="BF158" s="593" t="s">
        <v>67</v>
      </c>
      <c r="BG158" s="594" t="s">
        <v>67</v>
      </c>
    </row>
    <row r="159" spans="1:59" s="4" customFormat="1" x14ac:dyDescent="0.25">
      <c r="A159" s="629" t="s">
        <v>406</v>
      </c>
      <c r="B159" s="565" t="s">
        <v>407</v>
      </c>
      <c r="C159" s="631"/>
      <c r="D159" s="653">
        <v>13486</v>
      </c>
      <c r="E159" s="637">
        <v>9213</v>
      </c>
      <c r="F159" s="637">
        <v>7956</v>
      </c>
      <c r="G159" s="637">
        <v>3910</v>
      </c>
      <c r="H159" s="638">
        <v>3485</v>
      </c>
      <c r="I159" s="639">
        <f t="shared" si="94"/>
        <v>0.42440030391837619</v>
      </c>
      <c r="J159" s="640">
        <f t="shared" si="95"/>
        <v>0.49145299145299143</v>
      </c>
      <c r="K159" s="653">
        <v>13522</v>
      </c>
      <c r="L159" s="637">
        <v>9173</v>
      </c>
      <c r="M159" s="637">
        <v>8008</v>
      </c>
      <c r="N159" s="637">
        <v>4137</v>
      </c>
      <c r="O159" s="638">
        <v>3782</v>
      </c>
      <c r="P159" s="639">
        <f t="shared" ref="P159:P171" si="108">N159/L159</f>
        <v>0.45099749264144773</v>
      </c>
      <c r="Q159" s="640">
        <f t="shared" ref="Q159:Q171" si="109">N159/M159</f>
        <v>0.51660839160839156</v>
      </c>
      <c r="R159" s="653">
        <v>13334</v>
      </c>
      <c r="S159" s="637">
        <v>9148</v>
      </c>
      <c r="T159" s="637">
        <v>7706</v>
      </c>
      <c r="U159" s="637">
        <v>3855</v>
      </c>
      <c r="V159" s="638">
        <v>3490</v>
      </c>
      <c r="W159" s="639">
        <f t="shared" si="92"/>
        <v>0.4214035854831657</v>
      </c>
      <c r="X159" s="640">
        <f t="shared" si="93"/>
        <v>0.50025953802232026</v>
      </c>
      <c r="Y159" s="653">
        <v>12148</v>
      </c>
      <c r="Z159" s="637">
        <v>8654</v>
      </c>
      <c r="AA159" s="637">
        <v>7447</v>
      </c>
      <c r="AB159" s="637">
        <v>3559</v>
      </c>
      <c r="AC159" s="638">
        <v>3145</v>
      </c>
      <c r="AD159" s="639">
        <f t="shared" ref="AD159:AD171" si="110">AB159/Z159</f>
        <v>0.41125491102380402</v>
      </c>
      <c r="AE159" s="640">
        <f t="shared" ref="AE159:AE171" si="111">AB159/AA159</f>
        <v>0.47791056801396536</v>
      </c>
      <c r="AF159" s="653">
        <v>10486</v>
      </c>
      <c r="AG159" s="637">
        <v>7573</v>
      </c>
      <c r="AH159" s="637">
        <v>6248</v>
      </c>
      <c r="AI159" s="637">
        <v>3275</v>
      </c>
      <c r="AJ159" s="638">
        <v>2930</v>
      </c>
      <c r="AK159" s="639">
        <f t="shared" ref="AK159:AK171" si="112">AI159/AG159</f>
        <v>0.43245741449887759</v>
      </c>
      <c r="AL159" s="640">
        <f t="shared" ref="AL159:AL171" si="113">AI159/AH159</f>
        <v>0.52416773367477598</v>
      </c>
      <c r="AM159" s="653">
        <v>8518</v>
      </c>
      <c r="AN159" s="637">
        <v>6232</v>
      </c>
      <c r="AO159" s="637">
        <v>5149</v>
      </c>
      <c r="AP159" s="637">
        <v>2881</v>
      </c>
      <c r="AQ159" s="638">
        <v>2584</v>
      </c>
      <c r="AR159" s="639">
        <f t="shared" ref="AR159:AR171" si="114">AP159/AN159</f>
        <v>0.4622913992297818</v>
      </c>
      <c r="AS159" s="640">
        <f t="shared" ref="AS159:AS171" si="115">AP159/AO159</f>
        <v>0.55952612157700521</v>
      </c>
      <c r="AT159" s="653">
        <v>7874</v>
      </c>
      <c r="AU159" s="637">
        <v>5713</v>
      </c>
      <c r="AV159" s="637">
        <v>4874</v>
      </c>
      <c r="AW159" s="637">
        <v>2682</v>
      </c>
      <c r="AX159" s="638">
        <v>2415</v>
      </c>
      <c r="AY159" s="639">
        <f t="shared" ref="AY159:AY171" si="116">AW159/AU159</f>
        <v>0.46945562751619113</v>
      </c>
      <c r="AZ159" s="640">
        <f t="shared" ref="AZ159:AZ171" si="117">AW159/AV159</f>
        <v>0.55026672137874433</v>
      </c>
      <c r="BA159" s="653">
        <v>6891</v>
      </c>
      <c r="BB159" s="637">
        <v>5056</v>
      </c>
      <c r="BC159" s="637">
        <v>4314</v>
      </c>
      <c r="BD159" s="637">
        <v>2517</v>
      </c>
      <c r="BE159" s="638">
        <v>2314</v>
      </c>
      <c r="BF159" s="639">
        <f t="shared" ref="BF159:BF171" si="118">BD159/BB159</f>
        <v>0.49782436708860761</v>
      </c>
      <c r="BG159" s="640">
        <f t="shared" ref="BG159:BG171" si="119">BD159/BC159</f>
        <v>0.58344923504867874</v>
      </c>
    </row>
    <row r="160" spans="1:59" s="4" customFormat="1" x14ac:dyDescent="0.25">
      <c r="A160" s="632" t="s">
        <v>406</v>
      </c>
      <c r="B160" s="573" t="s">
        <v>408</v>
      </c>
      <c r="C160" s="634" t="s">
        <v>409</v>
      </c>
      <c r="D160" s="575">
        <v>2043</v>
      </c>
      <c r="E160" s="576">
        <v>2042</v>
      </c>
      <c r="F160" s="576">
        <v>1746</v>
      </c>
      <c r="G160" s="576">
        <v>860</v>
      </c>
      <c r="H160" s="576">
        <v>551</v>
      </c>
      <c r="I160" s="577">
        <f t="shared" si="94"/>
        <v>0.42115572967678744</v>
      </c>
      <c r="J160" s="578">
        <f t="shared" si="95"/>
        <v>0.4925544100801833</v>
      </c>
      <c r="K160" s="575">
        <v>2049</v>
      </c>
      <c r="L160" s="576">
        <v>2049</v>
      </c>
      <c r="M160" s="576">
        <v>1721</v>
      </c>
      <c r="N160" s="576">
        <v>834</v>
      </c>
      <c r="O160" s="576">
        <v>834</v>
      </c>
      <c r="P160" s="577">
        <f t="shared" si="108"/>
        <v>0.40702781844802344</v>
      </c>
      <c r="Q160" s="578">
        <f t="shared" si="109"/>
        <v>0.48460197559558399</v>
      </c>
      <c r="R160" s="575">
        <v>2094</v>
      </c>
      <c r="S160" s="576">
        <v>2094</v>
      </c>
      <c r="T160" s="576">
        <v>1774</v>
      </c>
      <c r="U160" s="576">
        <v>529</v>
      </c>
      <c r="V160" s="576">
        <v>520</v>
      </c>
      <c r="W160" s="577">
        <f t="shared" si="92"/>
        <v>0.25262655205348616</v>
      </c>
      <c r="X160" s="578">
        <f t="shared" si="93"/>
        <v>0.29819616685456596</v>
      </c>
      <c r="Y160" s="575">
        <v>1961</v>
      </c>
      <c r="Z160" s="576">
        <v>1961</v>
      </c>
      <c r="AA160" s="576">
        <v>1715</v>
      </c>
      <c r="AB160" s="576">
        <v>386</v>
      </c>
      <c r="AC160" s="576">
        <v>366</v>
      </c>
      <c r="AD160" s="577">
        <f t="shared" si="110"/>
        <v>0.196838347781744</v>
      </c>
      <c r="AE160" s="578">
        <f t="shared" si="111"/>
        <v>0.2250728862973761</v>
      </c>
      <c r="AF160" s="575">
        <v>1736</v>
      </c>
      <c r="AG160" s="576">
        <v>1736</v>
      </c>
      <c r="AH160" s="576">
        <v>1487</v>
      </c>
      <c r="AI160" s="576">
        <v>423</v>
      </c>
      <c r="AJ160" s="576">
        <v>412</v>
      </c>
      <c r="AK160" s="577">
        <f t="shared" si="112"/>
        <v>0.2436635944700461</v>
      </c>
      <c r="AL160" s="578">
        <f t="shared" si="113"/>
        <v>0.28446536650975118</v>
      </c>
      <c r="AM160" s="575">
        <v>1365</v>
      </c>
      <c r="AN160" s="576">
        <v>1364</v>
      </c>
      <c r="AO160" s="576">
        <v>1099</v>
      </c>
      <c r="AP160" s="576">
        <v>339</v>
      </c>
      <c r="AQ160" s="576">
        <v>334</v>
      </c>
      <c r="AR160" s="577">
        <f t="shared" si="114"/>
        <v>0.24853372434017595</v>
      </c>
      <c r="AS160" s="578">
        <f t="shared" si="115"/>
        <v>0.30846223839854414</v>
      </c>
      <c r="AT160" s="575">
        <v>1140</v>
      </c>
      <c r="AU160" s="576">
        <v>1138</v>
      </c>
      <c r="AV160" s="576">
        <v>978</v>
      </c>
      <c r="AW160" s="576">
        <v>363</v>
      </c>
      <c r="AX160" s="576">
        <v>360</v>
      </c>
      <c r="AY160" s="577">
        <f t="shared" si="116"/>
        <v>0.3189806678383128</v>
      </c>
      <c r="AZ160" s="578">
        <f t="shared" si="117"/>
        <v>0.37116564417177916</v>
      </c>
      <c r="BA160" s="575">
        <v>1083</v>
      </c>
      <c r="BB160" s="576">
        <v>1081</v>
      </c>
      <c r="BC160" s="576">
        <v>862</v>
      </c>
      <c r="BD160" s="576">
        <v>374</v>
      </c>
      <c r="BE160" s="576">
        <v>370</v>
      </c>
      <c r="BF160" s="577">
        <f t="shared" si="118"/>
        <v>0.34597594819611471</v>
      </c>
      <c r="BG160" s="578">
        <f t="shared" si="119"/>
        <v>0.43387470997679817</v>
      </c>
    </row>
    <row r="161" spans="1:59" s="4" customFormat="1" x14ac:dyDescent="0.25">
      <c r="A161" s="579" t="s">
        <v>406</v>
      </c>
      <c r="B161" s="580" t="s">
        <v>410</v>
      </c>
      <c r="C161" s="581" t="s">
        <v>411</v>
      </c>
      <c r="D161" s="582">
        <v>2420</v>
      </c>
      <c r="E161" s="583">
        <v>2420</v>
      </c>
      <c r="F161" s="583">
        <v>1982</v>
      </c>
      <c r="G161" s="583">
        <v>919</v>
      </c>
      <c r="H161" s="583">
        <v>730</v>
      </c>
      <c r="I161" s="584">
        <f t="shared" si="94"/>
        <v>0.3797520661157025</v>
      </c>
      <c r="J161" s="585">
        <f t="shared" si="95"/>
        <v>0.46367305751765892</v>
      </c>
      <c r="K161" s="582">
        <v>2329</v>
      </c>
      <c r="L161" s="583">
        <v>2328</v>
      </c>
      <c r="M161" s="583">
        <v>1776</v>
      </c>
      <c r="N161" s="583">
        <v>1011</v>
      </c>
      <c r="O161" s="583">
        <v>801</v>
      </c>
      <c r="P161" s="584">
        <f t="shared" si="108"/>
        <v>0.43427835051546393</v>
      </c>
      <c r="Q161" s="585">
        <f t="shared" si="109"/>
        <v>0.5692567567567568</v>
      </c>
      <c r="R161" s="582">
        <v>2468</v>
      </c>
      <c r="S161" s="583">
        <v>2467</v>
      </c>
      <c r="T161" s="583">
        <v>1850</v>
      </c>
      <c r="U161" s="583">
        <v>977</v>
      </c>
      <c r="V161" s="583">
        <v>795</v>
      </c>
      <c r="W161" s="584">
        <f t="shared" si="92"/>
        <v>0.39602756384272397</v>
      </c>
      <c r="X161" s="585">
        <f t="shared" si="93"/>
        <v>0.52810810810810815</v>
      </c>
      <c r="Y161" s="582">
        <v>2296</v>
      </c>
      <c r="Z161" s="583">
        <v>2296</v>
      </c>
      <c r="AA161" s="583">
        <v>1864</v>
      </c>
      <c r="AB161" s="583">
        <v>880</v>
      </c>
      <c r="AC161" s="583">
        <v>737</v>
      </c>
      <c r="AD161" s="584">
        <f t="shared" si="110"/>
        <v>0.38327526132404183</v>
      </c>
      <c r="AE161" s="585">
        <f t="shared" si="111"/>
        <v>0.47210300429184548</v>
      </c>
      <c r="AF161" s="582">
        <v>2084</v>
      </c>
      <c r="AG161" s="583">
        <v>2077</v>
      </c>
      <c r="AH161" s="583">
        <v>1641</v>
      </c>
      <c r="AI161" s="583">
        <v>739</v>
      </c>
      <c r="AJ161" s="583">
        <v>620</v>
      </c>
      <c r="AK161" s="584">
        <f t="shared" si="112"/>
        <v>0.35580163697640826</v>
      </c>
      <c r="AL161" s="585">
        <f t="shared" si="113"/>
        <v>0.45033516148689823</v>
      </c>
      <c r="AM161" s="582">
        <v>1896</v>
      </c>
      <c r="AN161" s="583">
        <v>1889</v>
      </c>
      <c r="AO161" s="583">
        <v>1460</v>
      </c>
      <c r="AP161" s="583">
        <v>674</v>
      </c>
      <c r="AQ161" s="583">
        <v>533</v>
      </c>
      <c r="AR161" s="584">
        <f t="shared" si="114"/>
        <v>0.35680254102699843</v>
      </c>
      <c r="AS161" s="585">
        <f t="shared" si="115"/>
        <v>0.46164383561643835</v>
      </c>
      <c r="AT161" s="582">
        <v>1662</v>
      </c>
      <c r="AU161" s="583">
        <v>1653</v>
      </c>
      <c r="AV161" s="583">
        <v>1250</v>
      </c>
      <c r="AW161" s="583">
        <v>602</v>
      </c>
      <c r="AX161" s="583">
        <v>499</v>
      </c>
      <c r="AY161" s="584">
        <f t="shared" si="116"/>
        <v>0.36418632788868721</v>
      </c>
      <c r="AZ161" s="585">
        <f t="shared" si="117"/>
        <v>0.48159999999999997</v>
      </c>
      <c r="BA161" s="582">
        <v>1428</v>
      </c>
      <c r="BB161" s="583">
        <v>1414</v>
      </c>
      <c r="BC161" s="583">
        <v>1049</v>
      </c>
      <c r="BD161" s="583">
        <v>608</v>
      </c>
      <c r="BE161" s="583">
        <v>503</v>
      </c>
      <c r="BF161" s="584">
        <f t="shared" si="118"/>
        <v>0.42998585572843001</v>
      </c>
      <c r="BG161" s="585">
        <f t="shared" si="119"/>
        <v>0.57959961868446142</v>
      </c>
    </row>
    <row r="162" spans="1:59" s="4" customFormat="1" x14ac:dyDescent="0.25">
      <c r="A162" s="579" t="s">
        <v>406</v>
      </c>
      <c r="B162" s="580" t="s">
        <v>412</v>
      </c>
      <c r="C162" s="581" t="s">
        <v>413</v>
      </c>
      <c r="D162" s="582">
        <v>3346</v>
      </c>
      <c r="E162" s="583">
        <v>3257</v>
      </c>
      <c r="F162" s="583">
        <v>2357</v>
      </c>
      <c r="G162" s="583">
        <v>788</v>
      </c>
      <c r="H162" s="583">
        <v>493</v>
      </c>
      <c r="I162" s="584">
        <f t="shared" si="94"/>
        <v>0.24194043598403439</v>
      </c>
      <c r="J162" s="585">
        <f t="shared" si="95"/>
        <v>0.3343232923207467</v>
      </c>
      <c r="K162" s="582">
        <v>3205</v>
      </c>
      <c r="L162" s="583">
        <v>3117</v>
      </c>
      <c r="M162" s="583">
        <v>2522</v>
      </c>
      <c r="N162" s="583">
        <v>810</v>
      </c>
      <c r="O162" s="583">
        <v>492</v>
      </c>
      <c r="P162" s="584">
        <f t="shared" si="108"/>
        <v>0.25986525505293551</v>
      </c>
      <c r="Q162" s="585">
        <f t="shared" si="109"/>
        <v>0.32117367168913563</v>
      </c>
      <c r="R162" s="582">
        <v>3314</v>
      </c>
      <c r="S162" s="583">
        <v>3223</v>
      </c>
      <c r="T162" s="583">
        <v>2412</v>
      </c>
      <c r="U162" s="583">
        <v>732</v>
      </c>
      <c r="V162" s="583">
        <v>483</v>
      </c>
      <c r="W162" s="584">
        <f t="shared" si="92"/>
        <v>0.22711759230530562</v>
      </c>
      <c r="X162" s="585">
        <f t="shared" si="93"/>
        <v>0.30348258706467662</v>
      </c>
      <c r="Y162" s="582">
        <v>3049</v>
      </c>
      <c r="Z162" s="583">
        <v>2973</v>
      </c>
      <c r="AA162" s="583">
        <v>2284</v>
      </c>
      <c r="AB162" s="583">
        <v>663</v>
      </c>
      <c r="AC162" s="583">
        <v>415</v>
      </c>
      <c r="AD162" s="584">
        <f t="shared" si="110"/>
        <v>0.22300706357214933</v>
      </c>
      <c r="AE162" s="585">
        <f t="shared" si="111"/>
        <v>0.29028021015761823</v>
      </c>
      <c r="AF162" s="582">
        <v>2440</v>
      </c>
      <c r="AG162" s="583">
        <v>2394</v>
      </c>
      <c r="AH162" s="583">
        <v>1890</v>
      </c>
      <c r="AI162" s="583">
        <v>614</v>
      </c>
      <c r="AJ162" s="583">
        <v>449</v>
      </c>
      <c r="AK162" s="584">
        <f t="shared" si="112"/>
        <v>0.25647451963241436</v>
      </c>
      <c r="AL162" s="585">
        <f t="shared" si="113"/>
        <v>0.32486772486772486</v>
      </c>
      <c r="AM162" s="582">
        <v>1800</v>
      </c>
      <c r="AN162" s="583">
        <v>1771</v>
      </c>
      <c r="AO162" s="583">
        <v>1257</v>
      </c>
      <c r="AP162" s="583">
        <v>630</v>
      </c>
      <c r="AQ162" s="583">
        <v>451</v>
      </c>
      <c r="AR162" s="584">
        <f t="shared" si="114"/>
        <v>0.35573122529644269</v>
      </c>
      <c r="AS162" s="585">
        <f t="shared" si="115"/>
        <v>0.50119331742243434</v>
      </c>
      <c r="AT162" s="582">
        <v>1842</v>
      </c>
      <c r="AU162" s="583">
        <v>1794</v>
      </c>
      <c r="AV162" s="583">
        <v>1436</v>
      </c>
      <c r="AW162" s="583">
        <v>470</v>
      </c>
      <c r="AX162" s="583">
        <v>310</v>
      </c>
      <c r="AY162" s="584">
        <f t="shared" si="116"/>
        <v>0.26198439241917504</v>
      </c>
      <c r="AZ162" s="585">
        <f t="shared" si="117"/>
        <v>0.32729805013927576</v>
      </c>
      <c r="BA162" s="582">
        <v>1689</v>
      </c>
      <c r="BB162" s="583">
        <v>1637</v>
      </c>
      <c r="BC162" s="583">
        <v>1358</v>
      </c>
      <c r="BD162" s="583">
        <v>566</v>
      </c>
      <c r="BE162" s="583">
        <v>380</v>
      </c>
      <c r="BF162" s="584">
        <f t="shared" si="118"/>
        <v>0.34575442883323154</v>
      </c>
      <c r="BG162" s="585">
        <f t="shared" si="119"/>
        <v>0.41678939617083949</v>
      </c>
    </row>
    <row r="163" spans="1:59" s="4" customFormat="1" x14ac:dyDescent="0.25">
      <c r="A163" s="579" t="s">
        <v>406</v>
      </c>
      <c r="B163" s="580" t="s">
        <v>414</v>
      </c>
      <c r="C163" s="581" t="s">
        <v>415</v>
      </c>
      <c r="D163" s="582">
        <v>1812</v>
      </c>
      <c r="E163" s="583">
        <v>1708</v>
      </c>
      <c r="F163" s="583">
        <v>1401</v>
      </c>
      <c r="G163" s="583">
        <v>1020</v>
      </c>
      <c r="H163" s="583">
        <v>881</v>
      </c>
      <c r="I163" s="584">
        <f t="shared" si="94"/>
        <v>0.59718969555035128</v>
      </c>
      <c r="J163" s="585">
        <f t="shared" si="95"/>
        <v>0.72805139186295498</v>
      </c>
      <c r="K163" s="582">
        <v>1827</v>
      </c>
      <c r="L163" s="583">
        <v>1719</v>
      </c>
      <c r="M163" s="583">
        <v>1396</v>
      </c>
      <c r="N163" s="583">
        <v>985</v>
      </c>
      <c r="O163" s="583">
        <v>918</v>
      </c>
      <c r="P163" s="584">
        <f t="shared" si="108"/>
        <v>0.57300756253635832</v>
      </c>
      <c r="Q163" s="585">
        <f t="shared" si="109"/>
        <v>0.70558739255014324</v>
      </c>
      <c r="R163" s="582">
        <v>2021</v>
      </c>
      <c r="S163" s="583">
        <v>1870</v>
      </c>
      <c r="T163" s="583">
        <v>1476</v>
      </c>
      <c r="U163" s="583">
        <v>847</v>
      </c>
      <c r="V163" s="583">
        <v>785</v>
      </c>
      <c r="W163" s="584">
        <f t="shared" si="92"/>
        <v>0.45294117647058824</v>
      </c>
      <c r="X163" s="585">
        <f t="shared" si="93"/>
        <v>0.57384823848238486</v>
      </c>
      <c r="Y163" s="582">
        <v>1948</v>
      </c>
      <c r="Z163" s="583">
        <v>1830</v>
      </c>
      <c r="AA163" s="583">
        <v>1425</v>
      </c>
      <c r="AB163" s="583">
        <v>859</v>
      </c>
      <c r="AC163" s="583">
        <v>774</v>
      </c>
      <c r="AD163" s="584">
        <f t="shared" si="110"/>
        <v>0.46939890710382515</v>
      </c>
      <c r="AE163" s="585">
        <f t="shared" si="111"/>
        <v>0.60280701754385968</v>
      </c>
      <c r="AF163" s="582">
        <v>1843</v>
      </c>
      <c r="AG163" s="583">
        <v>1710</v>
      </c>
      <c r="AH163" s="583">
        <v>1382</v>
      </c>
      <c r="AI163" s="583">
        <v>734</v>
      </c>
      <c r="AJ163" s="583">
        <v>633</v>
      </c>
      <c r="AK163" s="584">
        <f t="shared" si="112"/>
        <v>0.42923976608187137</v>
      </c>
      <c r="AL163" s="585">
        <f t="shared" si="113"/>
        <v>0.53111432706222861</v>
      </c>
      <c r="AM163" s="582">
        <v>1429</v>
      </c>
      <c r="AN163" s="583">
        <v>1330</v>
      </c>
      <c r="AO163" s="583">
        <v>1019</v>
      </c>
      <c r="AP163" s="583">
        <v>530</v>
      </c>
      <c r="AQ163" s="583">
        <v>523</v>
      </c>
      <c r="AR163" s="584">
        <f t="shared" si="114"/>
        <v>0.39849624060150374</v>
      </c>
      <c r="AS163" s="585">
        <f t="shared" si="115"/>
        <v>0.52011776251226693</v>
      </c>
      <c r="AT163" s="582">
        <v>1273</v>
      </c>
      <c r="AU163" s="583">
        <v>1216</v>
      </c>
      <c r="AV163" s="583">
        <v>945</v>
      </c>
      <c r="AW163" s="583">
        <v>613</v>
      </c>
      <c r="AX163" s="583">
        <v>550</v>
      </c>
      <c r="AY163" s="584">
        <f t="shared" si="116"/>
        <v>0.50411184210526316</v>
      </c>
      <c r="AZ163" s="585">
        <f t="shared" si="117"/>
        <v>0.64867724867724863</v>
      </c>
      <c r="BA163" s="582">
        <v>1139</v>
      </c>
      <c r="BB163" s="583">
        <v>1069</v>
      </c>
      <c r="BC163" s="583">
        <v>856</v>
      </c>
      <c r="BD163" s="583">
        <v>487</v>
      </c>
      <c r="BE163" s="583">
        <v>486</v>
      </c>
      <c r="BF163" s="584">
        <f t="shared" si="118"/>
        <v>0.45556594948550044</v>
      </c>
      <c r="BG163" s="585">
        <f t="shared" si="119"/>
        <v>0.56892523364485981</v>
      </c>
    </row>
    <row r="164" spans="1:59" s="4" customFormat="1" x14ac:dyDescent="0.25">
      <c r="A164" s="579" t="s">
        <v>406</v>
      </c>
      <c r="B164" s="580" t="s">
        <v>416</v>
      </c>
      <c r="C164" s="581" t="s">
        <v>417</v>
      </c>
      <c r="D164" s="582">
        <v>3001</v>
      </c>
      <c r="E164" s="583">
        <v>2999</v>
      </c>
      <c r="F164" s="583">
        <v>2999</v>
      </c>
      <c r="G164" s="583">
        <v>659</v>
      </c>
      <c r="H164" s="583">
        <v>659</v>
      </c>
      <c r="I164" s="584">
        <f t="shared" si="94"/>
        <v>0.21973991330443482</v>
      </c>
      <c r="J164" s="585">
        <f t="shared" si="95"/>
        <v>0.21973991330443482</v>
      </c>
      <c r="K164" s="582">
        <v>3094</v>
      </c>
      <c r="L164" s="583">
        <v>3093</v>
      </c>
      <c r="M164" s="583">
        <v>3093</v>
      </c>
      <c r="N164" s="583">
        <v>732</v>
      </c>
      <c r="O164" s="583">
        <v>732</v>
      </c>
      <c r="P164" s="584">
        <f t="shared" si="108"/>
        <v>0.23666343355965083</v>
      </c>
      <c r="Q164" s="585">
        <f t="shared" si="109"/>
        <v>0.23666343355965083</v>
      </c>
      <c r="R164" s="582">
        <v>2505</v>
      </c>
      <c r="S164" s="583">
        <v>2471</v>
      </c>
      <c r="T164" s="583">
        <v>2471</v>
      </c>
      <c r="U164" s="583">
        <v>810</v>
      </c>
      <c r="V164" s="583">
        <v>810</v>
      </c>
      <c r="W164" s="584">
        <f t="shared" si="92"/>
        <v>0.32780250910562525</v>
      </c>
      <c r="X164" s="585">
        <f t="shared" si="93"/>
        <v>0.32780250910562525</v>
      </c>
      <c r="Y164" s="582">
        <v>2067</v>
      </c>
      <c r="Z164" s="583">
        <v>2041</v>
      </c>
      <c r="AA164" s="583">
        <v>2041</v>
      </c>
      <c r="AB164" s="583">
        <v>616</v>
      </c>
      <c r="AC164" s="583">
        <v>616</v>
      </c>
      <c r="AD164" s="584">
        <f t="shared" si="110"/>
        <v>0.30181283684468396</v>
      </c>
      <c r="AE164" s="585">
        <f t="shared" si="111"/>
        <v>0.30181283684468396</v>
      </c>
      <c r="AF164" s="582">
        <v>1652</v>
      </c>
      <c r="AG164" s="583">
        <v>1629</v>
      </c>
      <c r="AH164" s="583">
        <v>1141</v>
      </c>
      <c r="AI164" s="583">
        <v>619</v>
      </c>
      <c r="AJ164" s="583">
        <v>618</v>
      </c>
      <c r="AK164" s="584">
        <f t="shared" si="112"/>
        <v>0.37998772252915897</v>
      </c>
      <c r="AL164" s="585">
        <f t="shared" si="113"/>
        <v>0.54250657318141982</v>
      </c>
      <c r="AM164" s="582">
        <v>1393</v>
      </c>
      <c r="AN164" s="583">
        <v>1362</v>
      </c>
      <c r="AO164" s="583">
        <v>1362</v>
      </c>
      <c r="AP164" s="583">
        <v>529</v>
      </c>
      <c r="AQ164" s="583">
        <v>529</v>
      </c>
      <c r="AR164" s="584">
        <f t="shared" si="114"/>
        <v>0.38839941262848754</v>
      </c>
      <c r="AS164" s="585">
        <f t="shared" si="115"/>
        <v>0.38839941262848754</v>
      </c>
      <c r="AT164" s="582">
        <v>1428</v>
      </c>
      <c r="AU164" s="583">
        <v>1395</v>
      </c>
      <c r="AV164" s="583">
        <v>1395</v>
      </c>
      <c r="AW164" s="583">
        <v>548</v>
      </c>
      <c r="AX164" s="583">
        <v>545</v>
      </c>
      <c r="AY164" s="584">
        <f t="shared" si="116"/>
        <v>0.392831541218638</v>
      </c>
      <c r="AZ164" s="585">
        <f t="shared" si="117"/>
        <v>0.392831541218638</v>
      </c>
      <c r="BA164" s="582">
        <v>1172</v>
      </c>
      <c r="BB164" s="583">
        <v>1148</v>
      </c>
      <c r="BC164" s="583">
        <v>1148</v>
      </c>
      <c r="BD164" s="583">
        <v>497</v>
      </c>
      <c r="BE164" s="583">
        <v>496</v>
      </c>
      <c r="BF164" s="584">
        <f t="shared" si="118"/>
        <v>0.43292682926829268</v>
      </c>
      <c r="BG164" s="585">
        <f t="shared" si="119"/>
        <v>0.43292682926829268</v>
      </c>
    </row>
    <row r="165" spans="1:59" s="4" customFormat="1" x14ac:dyDescent="0.25">
      <c r="A165" s="588" t="s">
        <v>406</v>
      </c>
      <c r="B165" s="589" t="s">
        <v>418</v>
      </c>
      <c r="C165" s="610" t="s">
        <v>419</v>
      </c>
      <c r="D165" s="591">
        <v>864</v>
      </c>
      <c r="E165" s="592">
        <v>864</v>
      </c>
      <c r="F165" s="592">
        <v>536</v>
      </c>
      <c r="G165" s="592">
        <v>416</v>
      </c>
      <c r="H165" s="592">
        <v>281</v>
      </c>
      <c r="I165" s="593">
        <f t="shared" si="94"/>
        <v>0.48148148148148145</v>
      </c>
      <c r="J165" s="594">
        <f t="shared" si="95"/>
        <v>0.77611940298507465</v>
      </c>
      <c r="K165" s="591">
        <v>1018</v>
      </c>
      <c r="L165" s="592">
        <v>1012</v>
      </c>
      <c r="M165" s="592">
        <v>732</v>
      </c>
      <c r="N165" s="592">
        <v>571</v>
      </c>
      <c r="O165" s="592">
        <v>316</v>
      </c>
      <c r="P165" s="593">
        <f t="shared" si="108"/>
        <v>0.56422924901185767</v>
      </c>
      <c r="Q165" s="594">
        <f t="shared" si="109"/>
        <v>0.7800546448087432</v>
      </c>
      <c r="R165" s="591">
        <v>932</v>
      </c>
      <c r="S165" s="592">
        <v>918</v>
      </c>
      <c r="T165" s="592">
        <v>688</v>
      </c>
      <c r="U165" s="592">
        <v>587</v>
      </c>
      <c r="V165" s="592">
        <v>316</v>
      </c>
      <c r="W165" s="593">
        <f t="shared" si="92"/>
        <v>0.63943355119825707</v>
      </c>
      <c r="X165" s="594">
        <f t="shared" si="93"/>
        <v>0.85319767441860461</v>
      </c>
      <c r="Y165" s="591">
        <v>827</v>
      </c>
      <c r="Z165" s="592">
        <v>815</v>
      </c>
      <c r="AA165" s="592">
        <v>686</v>
      </c>
      <c r="AB165" s="592">
        <v>552</v>
      </c>
      <c r="AC165" s="592">
        <v>287</v>
      </c>
      <c r="AD165" s="593">
        <f t="shared" si="110"/>
        <v>0.67730061349693249</v>
      </c>
      <c r="AE165" s="594">
        <f t="shared" si="111"/>
        <v>0.80466472303206993</v>
      </c>
      <c r="AF165" s="591">
        <v>731</v>
      </c>
      <c r="AG165" s="592">
        <v>723</v>
      </c>
      <c r="AH165" s="592">
        <v>581</v>
      </c>
      <c r="AI165" s="592">
        <v>494</v>
      </c>
      <c r="AJ165" s="592">
        <v>261</v>
      </c>
      <c r="AK165" s="593">
        <f t="shared" si="112"/>
        <v>0.68326417704011067</v>
      </c>
      <c r="AL165" s="594">
        <f t="shared" si="113"/>
        <v>0.85025817555938032</v>
      </c>
      <c r="AM165" s="591">
        <v>635</v>
      </c>
      <c r="AN165" s="592">
        <v>623</v>
      </c>
      <c r="AO165" s="592">
        <v>490</v>
      </c>
      <c r="AP165" s="592">
        <v>450</v>
      </c>
      <c r="AQ165" s="592">
        <v>245</v>
      </c>
      <c r="AR165" s="593">
        <f t="shared" si="114"/>
        <v>0.7223113964686998</v>
      </c>
      <c r="AS165" s="594">
        <f t="shared" si="115"/>
        <v>0.91836734693877553</v>
      </c>
      <c r="AT165" s="591">
        <v>529</v>
      </c>
      <c r="AU165" s="592">
        <v>522</v>
      </c>
      <c r="AV165" s="592">
        <v>413</v>
      </c>
      <c r="AW165" s="592">
        <v>360</v>
      </c>
      <c r="AX165" s="592">
        <v>196</v>
      </c>
      <c r="AY165" s="593">
        <f t="shared" si="116"/>
        <v>0.68965517241379315</v>
      </c>
      <c r="AZ165" s="594">
        <f t="shared" si="117"/>
        <v>0.87167070217917675</v>
      </c>
      <c r="BA165" s="591">
        <v>380</v>
      </c>
      <c r="BB165" s="592">
        <v>378</v>
      </c>
      <c r="BC165" s="592">
        <v>303</v>
      </c>
      <c r="BD165" s="592">
        <v>257</v>
      </c>
      <c r="BE165" s="592">
        <v>141</v>
      </c>
      <c r="BF165" s="593">
        <f t="shared" si="118"/>
        <v>0.67989417989417988</v>
      </c>
      <c r="BG165" s="594">
        <f t="shared" si="119"/>
        <v>0.84818481848184824</v>
      </c>
    </row>
    <row r="166" spans="1:59" s="4" customFormat="1" x14ac:dyDescent="0.25">
      <c r="A166" s="629" t="s">
        <v>420</v>
      </c>
      <c r="B166" s="565" t="s">
        <v>421</v>
      </c>
      <c r="C166" s="631"/>
      <c r="D166" s="636">
        <v>13672</v>
      </c>
      <c r="E166" s="637">
        <v>10275</v>
      </c>
      <c r="F166" s="637">
        <v>8309</v>
      </c>
      <c r="G166" s="637">
        <v>6695</v>
      </c>
      <c r="H166" s="638">
        <v>5546</v>
      </c>
      <c r="I166" s="639">
        <f t="shared" si="94"/>
        <v>0.65158150851581509</v>
      </c>
      <c r="J166" s="640">
        <f t="shared" si="95"/>
        <v>0.80575279817065837</v>
      </c>
      <c r="K166" s="636">
        <v>14116</v>
      </c>
      <c r="L166" s="637">
        <v>10889</v>
      </c>
      <c r="M166" s="637">
        <v>8748</v>
      </c>
      <c r="N166" s="637">
        <v>6781</v>
      </c>
      <c r="O166" s="638">
        <v>5760</v>
      </c>
      <c r="P166" s="639">
        <f t="shared" si="108"/>
        <v>0.62273854348425017</v>
      </c>
      <c r="Q166" s="640">
        <f t="shared" si="109"/>
        <v>0.775148605395519</v>
      </c>
      <c r="R166" s="636">
        <v>13866</v>
      </c>
      <c r="S166" s="637">
        <v>10642</v>
      </c>
      <c r="T166" s="637">
        <v>9190</v>
      </c>
      <c r="U166" s="637">
        <v>7313</v>
      </c>
      <c r="V166" s="638">
        <v>6010</v>
      </c>
      <c r="W166" s="639">
        <f t="shared" si="92"/>
        <v>0.68718286036459308</v>
      </c>
      <c r="X166" s="640">
        <f t="shared" si="93"/>
        <v>0.79575625680087048</v>
      </c>
      <c r="Y166" s="636">
        <v>15754</v>
      </c>
      <c r="Z166" s="637">
        <v>12191</v>
      </c>
      <c r="AA166" s="637">
        <v>10286</v>
      </c>
      <c r="AB166" s="637">
        <v>8278</v>
      </c>
      <c r="AC166" s="638">
        <v>6785</v>
      </c>
      <c r="AD166" s="639">
        <f t="shared" si="110"/>
        <v>0.67902551062259042</v>
      </c>
      <c r="AE166" s="640">
        <f t="shared" si="111"/>
        <v>0.80478320046665375</v>
      </c>
      <c r="AF166" s="636">
        <v>16024</v>
      </c>
      <c r="AG166" s="637">
        <v>12312</v>
      </c>
      <c r="AH166" s="637">
        <v>9970</v>
      </c>
      <c r="AI166" s="637">
        <v>7564</v>
      </c>
      <c r="AJ166" s="638">
        <v>6061</v>
      </c>
      <c r="AK166" s="639">
        <f t="shared" si="112"/>
        <v>0.61435997400909681</v>
      </c>
      <c r="AL166" s="640">
        <f t="shared" si="113"/>
        <v>0.75867602808425272</v>
      </c>
      <c r="AM166" s="636">
        <v>14824</v>
      </c>
      <c r="AN166" s="637">
        <v>11489</v>
      </c>
      <c r="AO166" s="637">
        <v>9163</v>
      </c>
      <c r="AP166" s="637">
        <v>6894</v>
      </c>
      <c r="AQ166" s="638">
        <v>5379</v>
      </c>
      <c r="AR166" s="639">
        <f t="shared" si="114"/>
        <v>0.60005222386630686</v>
      </c>
      <c r="AS166" s="640">
        <f t="shared" si="115"/>
        <v>0.75237367674342459</v>
      </c>
      <c r="AT166" s="636">
        <v>13167</v>
      </c>
      <c r="AU166" s="637">
        <v>10199</v>
      </c>
      <c r="AV166" s="637">
        <v>7893</v>
      </c>
      <c r="AW166" s="637">
        <v>6284</v>
      </c>
      <c r="AX166" s="638">
        <v>5030</v>
      </c>
      <c r="AY166" s="639">
        <f t="shared" si="116"/>
        <v>0.61613883714089612</v>
      </c>
      <c r="AZ166" s="640">
        <f t="shared" si="117"/>
        <v>0.79614848600025334</v>
      </c>
      <c r="BA166" s="636">
        <v>11517</v>
      </c>
      <c r="BB166" s="637">
        <v>8907</v>
      </c>
      <c r="BC166" s="637">
        <v>7000</v>
      </c>
      <c r="BD166" s="637">
        <v>6188</v>
      </c>
      <c r="BE166" s="638">
        <v>4878</v>
      </c>
      <c r="BF166" s="639">
        <f t="shared" si="118"/>
        <v>0.6947344785000561</v>
      </c>
      <c r="BG166" s="640">
        <f t="shared" si="119"/>
        <v>0.88400000000000001</v>
      </c>
    </row>
    <row r="167" spans="1:59" s="4" customFormat="1" x14ac:dyDescent="0.25">
      <c r="A167" s="632" t="s">
        <v>420</v>
      </c>
      <c r="B167" s="573" t="s">
        <v>422</v>
      </c>
      <c r="C167" s="634" t="s">
        <v>423</v>
      </c>
      <c r="D167" s="575">
        <v>6773</v>
      </c>
      <c r="E167" s="576">
        <v>4994</v>
      </c>
      <c r="F167" s="576">
        <v>3725</v>
      </c>
      <c r="G167" s="576">
        <v>2297</v>
      </c>
      <c r="H167" s="576">
        <v>1786</v>
      </c>
      <c r="I167" s="577">
        <f t="shared" si="94"/>
        <v>0.45995194233079695</v>
      </c>
      <c r="J167" s="578">
        <f t="shared" si="95"/>
        <v>0.61664429530201337</v>
      </c>
      <c r="K167" s="575">
        <v>6181</v>
      </c>
      <c r="L167" s="576">
        <v>4861</v>
      </c>
      <c r="M167" s="576">
        <v>3752</v>
      </c>
      <c r="N167" s="576">
        <v>2464</v>
      </c>
      <c r="O167" s="576">
        <v>1888</v>
      </c>
      <c r="P167" s="577">
        <f t="shared" si="108"/>
        <v>0.50689158609339646</v>
      </c>
      <c r="Q167" s="578">
        <f t="shared" si="109"/>
        <v>0.65671641791044777</v>
      </c>
      <c r="R167" s="575">
        <v>6042</v>
      </c>
      <c r="S167" s="576">
        <v>4809</v>
      </c>
      <c r="T167" s="576">
        <v>4081</v>
      </c>
      <c r="U167" s="576">
        <v>2782</v>
      </c>
      <c r="V167" s="576">
        <v>2073</v>
      </c>
      <c r="W167" s="577">
        <f t="shared" si="92"/>
        <v>0.57849864836764398</v>
      </c>
      <c r="X167" s="578">
        <f t="shared" si="93"/>
        <v>0.6816956628277383</v>
      </c>
      <c r="Y167" s="575">
        <v>6500</v>
      </c>
      <c r="Z167" s="576">
        <v>5157</v>
      </c>
      <c r="AA167" s="576">
        <v>4127</v>
      </c>
      <c r="AB167" s="576">
        <v>2701</v>
      </c>
      <c r="AC167" s="576">
        <v>2086</v>
      </c>
      <c r="AD167" s="577">
        <f t="shared" si="110"/>
        <v>0.52375412061275939</v>
      </c>
      <c r="AE167" s="578">
        <f t="shared" si="111"/>
        <v>0.65447055972861645</v>
      </c>
      <c r="AF167" s="575">
        <v>7194</v>
      </c>
      <c r="AG167" s="576">
        <v>5638</v>
      </c>
      <c r="AH167" s="576">
        <v>4281</v>
      </c>
      <c r="AI167" s="576">
        <v>2674</v>
      </c>
      <c r="AJ167" s="576">
        <v>2152</v>
      </c>
      <c r="AK167" s="577">
        <f t="shared" si="112"/>
        <v>0.47428166016317841</v>
      </c>
      <c r="AL167" s="578">
        <f t="shared" si="113"/>
        <v>0.62462041579070315</v>
      </c>
      <c r="AM167" s="575">
        <v>5998</v>
      </c>
      <c r="AN167" s="576">
        <v>4847</v>
      </c>
      <c r="AO167" s="576">
        <v>3635</v>
      </c>
      <c r="AP167" s="576">
        <v>2278</v>
      </c>
      <c r="AQ167" s="576">
        <v>1672</v>
      </c>
      <c r="AR167" s="577">
        <f t="shared" si="114"/>
        <v>0.46998143181349289</v>
      </c>
      <c r="AS167" s="578">
        <f t="shared" si="115"/>
        <v>0.62668500687757911</v>
      </c>
      <c r="AT167" s="575">
        <v>5349</v>
      </c>
      <c r="AU167" s="576">
        <v>4296</v>
      </c>
      <c r="AV167" s="576">
        <v>3079</v>
      </c>
      <c r="AW167" s="576">
        <v>2166</v>
      </c>
      <c r="AX167" s="576">
        <v>1712</v>
      </c>
      <c r="AY167" s="577">
        <f t="shared" si="116"/>
        <v>0.50418994413407825</v>
      </c>
      <c r="AZ167" s="578">
        <f t="shared" si="117"/>
        <v>0.70347515427086715</v>
      </c>
      <c r="BA167" s="575">
        <v>4517</v>
      </c>
      <c r="BB167" s="576">
        <v>3626</v>
      </c>
      <c r="BC167" s="576">
        <v>2625</v>
      </c>
      <c r="BD167" s="576">
        <v>2166</v>
      </c>
      <c r="BE167" s="576">
        <v>1611</v>
      </c>
      <c r="BF167" s="577">
        <f t="shared" si="118"/>
        <v>0.5973524544953116</v>
      </c>
      <c r="BG167" s="578">
        <f t="shared" si="119"/>
        <v>0.82514285714285718</v>
      </c>
    </row>
    <row r="168" spans="1:59" s="4" customFormat="1" x14ac:dyDescent="0.25">
      <c r="A168" s="579" t="s">
        <v>420</v>
      </c>
      <c r="B168" s="580" t="s">
        <v>424</v>
      </c>
      <c r="C168" s="581" t="s">
        <v>425</v>
      </c>
      <c r="D168" s="582">
        <v>2616</v>
      </c>
      <c r="E168" s="583">
        <v>2034</v>
      </c>
      <c r="F168" s="583">
        <v>1782</v>
      </c>
      <c r="G168" s="583">
        <v>1497</v>
      </c>
      <c r="H168" s="583">
        <v>1257</v>
      </c>
      <c r="I168" s="584">
        <f t="shared" si="94"/>
        <v>0.7359882005899705</v>
      </c>
      <c r="J168" s="585">
        <f t="shared" si="95"/>
        <v>0.84006734006734007</v>
      </c>
      <c r="K168" s="582">
        <v>3372</v>
      </c>
      <c r="L168" s="583">
        <v>2576</v>
      </c>
      <c r="M168" s="583">
        <v>2136</v>
      </c>
      <c r="N168" s="583">
        <v>1556</v>
      </c>
      <c r="O168" s="583">
        <v>1317</v>
      </c>
      <c r="P168" s="584">
        <f t="shared" si="108"/>
        <v>0.60403726708074534</v>
      </c>
      <c r="Q168" s="585">
        <f t="shared" si="109"/>
        <v>0.72846441947565543</v>
      </c>
      <c r="R168" s="582">
        <v>3273</v>
      </c>
      <c r="S168" s="583">
        <v>2428</v>
      </c>
      <c r="T168" s="583">
        <v>1986</v>
      </c>
      <c r="U168" s="583">
        <v>1485</v>
      </c>
      <c r="V168" s="583">
        <v>1248</v>
      </c>
      <c r="W168" s="584">
        <f t="shared" si="92"/>
        <v>0.61161449752883035</v>
      </c>
      <c r="X168" s="585">
        <f t="shared" si="93"/>
        <v>0.74773413897280971</v>
      </c>
      <c r="Y168" s="582">
        <v>3088</v>
      </c>
      <c r="Z168" s="583">
        <v>2367</v>
      </c>
      <c r="AA168" s="583">
        <v>1878</v>
      </c>
      <c r="AB168" s="583">
        <v>1555</v>
      </c>
      <c r="AC168" s="583">
        <v>1284</v>
      </c>
      <c r="AD168" s="584">
        <f t="shared" si="110"/>
        <v>0.65694972539079</v>
      </c>
      <c r="AE168" s="585">
        <f t="shared" si="111"/>
        <v>0.82800851970181044</v>
      </c>
      <c r="AF168" s="582">
        <v>2964</v>
      </c>
      <c r="AG168" s="583">
        <v>2339</v>
      </c>
      <c r="AH168" s="583">
        <v>1772</v>
      </c>
      <c r="AI168" s="583">
        <v>1465</v>
      </c>
      <c r="AJ168" s="583">
        <v>1205</v>
      </c>
      <c r="AK168" s="584">
        <f t="shared" si="112"/>
        <v>0.62633604104318086</v>
      </c>
      <c r="AL168" s="585">
        <f t="shared" si="113"/>
        <v>0.82674943566591419</v>
      </c>
      <c r="AM168" s="582">
        <v>3089</v>
      </c>
      <c r="AN168" s="583">
        <v>2391</v>
      </c>
      <c r="AO168" s="583">
        <v>1892</v>
      </c>
      <c r="AP168" s="583">
        <v>1498</v>
      </c>
      <c r="AQ168" s="583">
        <v>1222</v>
      </c>
      <c r="AR168" s="584">
        <f t="shared" si="114"/>
        <v>0.62651610204935171</v>
      </c>
      <c r="AS168" s="585">
        <f t="shared" si="115"/>
        <v>0.79175475687103591</v>
      </c>
      <c r="AT168" s="582">
        <v>2981</v>
      </c>
      <c r="AU168" s="583">
        <v>2327</v>
      </c>
      <c r="AV168" s="583">
        <v>1803</v>
      </c>
      <c r="AW168" s="583">
        <v>1429</v>
      </c>
      <c r="AX168" s="583">
        <v>1139</v>
      </c>
      <c r="AY168" s="584">
        <f t="shared" si="116"/>
        <v>0.61409540180489897</v>
      </c>
      <c r="AZ168" s="585">
        <f t="shared" si="117"/>
        <v>0.79256794231835825</v>
      </c>
      <c r="BA168" s="582">
        <v>2724</v>
      </c>
      <c r="BB168" s="583">
        <v>2136</v>
      </c>
      <c r="BC168" s="583">
        <v>1651</v>
      </c>
      <c r="BD168" s="583">
        <v>1478</v>
      </c>
      <c r="BE168" s="583">
        <v>1142</v>
      </c>
      <c r="BF168" s="584">
        <f t="shared" si="118"/>
        <v>0.69194756554307113</v>
      </c>
      <c r="BG168" s="585">
        <f t="shared" si="119"/>
        <v>0.89521502119927321</v>
      </c>
    </row>
    <row r="169" spans="1:59" s="4" customFormat="1" x14ac:dyDescent="0.25">
      <c r="A169" s="579" t="s">
        <v>420</v>
      </c>
      <c r="B169" s="580" t="s">
        <v>426</v>
      </c>
      <c r="C169" s="581" t="s">
        <v>427</v>
      </c>
      <c r="D169" s="582">
        <v>1258</v>
      </c>
      <c r="E169" s="583">
        <v>1193</v>
      </c>
      <c r="F169" s="583">
        <v>923</v>
      </c>
      <c r="G169" s="583">
        <v>798</v>
      </c>
      <c r="H169" s="583">
        <v>640</v>
      </c>
      <c r="I169" s="584">
        <f t="shared" si="94"/>
        <v>0.66890192791282477</v>
      </c>
      <c r="J169" s="585">
        <f t="shared" si="95"/>
        <v>0.86457204767063922</v>
      </c>
      <c r="K169" s="582">
        <v>1193</v>
      </c>
      <c r="L169" s="583">
        <v>1137</v>
      </c>
      <c r="M169" s="583">
        <v>852</v>
      </c>
      <c r="N169" s="583">
        <v>735</v>
      </c>
      <c r="O169" s="583">
        <v>601</v>
      </c>
      <c r="P169" s="584">
        <f t="shared" si="108"/>
        <v>0.64643799472295516</v>
      </c>
      <c r="Q169" s="585">
        <f t="shared" si="109"/>
        <v>0.86267605633802813</v>
      </c>
      <c r="R169" s="582">
        <v>1157</v>
      </c>
      <c r="S169" s="583">
        <v>1100</v>
      </c>
      <c r="T169" s="583">
        <v>907</v>
      </c>
      <c r="U169" s="583">
        <v>796</v>
      </c>
      <c r="V169" s="583">
        <v>650</v>
      </c>
      <c r="W169" s="584">
        <f t="shared" si="92"/>
        <v>0.72363636363636363</v>
      </c>
      <c r="X169" s="585">
        <f t="shared" si="93"/>
        <v>0.87761852260198459</v>
      </c>
      <c r="Y169" s="582">
        <v>1935</v>
      </c>
      <c r="Z169" s="583">
        <v>1829</v>
      </c>
      <c r="AA169" s="583">
        <v>1689</v>
      </c>
      <c r="AB169" s="583">
        <v>1488</v>
      </c>
      <c r="AC169" s="583">
        <v>1056</v>
      </c>
      <c r="AD169" s="584">
        <f t="shared" si="110"/>
        <v>0.81355932203389836</v>
      </c>
      <c r="AE169" s="585">
        <f t="shared" si="111"/>
        <v>0.8809946714031972</v>
      </c>
      <c r="AF169" s="582">
        <v>2004</v>
      </c>
      <c r="AG169" s="583">
        <v>1897</v>
      </c>
      <c r="AH169" s="583">
        <v>1704</v>
      </c>
      <c r="AI169" s="583">
        <v>1427</v>
      </c>
      <c r="AJ169" s="583">
        <v>1006</v>
      </c>
      <c r="AK169" s="584">
        <f t="shared" si="112"/>
        <v>0.75224037954665257</v>
      </c>
      <c r="AL169" s="585">
        <f t="shared" si="113"/>
        <v>0.83744131455399062</v>
      </c>
      <c r="AM169" s="582">
        <v>1816</v>
      </c>
      <c r="AN169" s="583">
        <v>1687</v>
      </c>
      <c r="AO169" s="583">
        <v>1327</v>
      </c>
      <c r="AP169" s="583">
        <v>1143</v>
      </c>
      <c r="AQ169" s="583">
        <v>832</v>
      </c>
      <c r="AR169" s="584">
        <f t="shared" si="114"/>
        <v>0.67753408417308836</v>
      </c>
      <c r="AS169" s="585">
        <f t="shared" si="115"/>
        <v>0.86134137151469481</v>
      </c>
      <c r="AT169" s="582">
        <v>1611</v>
      </c>
      <c r="AU169" s="583">
        <v>1477</v>
      </c>
      <c r="AV169" s="583">
        <v>1122</v>
      </c>
      <c r="AW169" s="583">
        <v>1006</v>
      </c>
      <c r="AX169" s="583">
        <v>730</v>
      </c>
      <c r="AY169" s="584">
        <f t="shared" si="116"/>
        <v>0.68111035883547733</v>
      </c>
      <c r="AZ169" s="585">
        <f t="shared" si="117"/>
        <v>0.89661319073083778</v>
      </c>
      <c r="BA169" s="582">
        <v>1357</v>
      </c>
      <c r="BB169" s="583">
        <v>1204</v>
      </c>
      <c r="BC169" s="583">
        <v>965</v>
      </c>
      <c r="BD169" s="583">
        <v>839</v>
      </c>
      <c r="BE169" s="583">
        <v>617</v>
      </c>
      <c r="BF169" s="584">
        <f t="shared" si="118"/>
        <v>0.69684385382059799</v>
      </c>
      <c r="BG169" s="585">
        <f t="shared" si="119"/>
        <v>0.86943005181347155</v>
      </c>
    </row>
    <row r="170" spans="1:59" s="4" customFormat="1" x14ac:dyDescent="0.25">
      <c r="A170" s="579" t="s">
        <v>420</v>
      </c>
      <c r="B170" s="580">
        <v>41320</v>
      </c>
      <c r="C170" s="581" t="s">
        <v>428</v>
      </c>
      <c r="D170" s="582">
        <v>1029</v>
      </c>
      <c r="E170" s="583">
        <v>986</v>
      </c>
      <c r="F170" s="583">
        <v>953</v>
      </c>
      <c r="G170" s="583">
        <v>953</v>
      </c>
      <c r="H170" s="583">
        <v>752</v>
      </c>
      <c r="I170" s="584">
        <f t="shared" si="94"/>
        <v>0.96653144016227177</v>
      </c>
      <c r="J170" s="585">
        <f t="shared" si="95"/>
        <v>1</v>
      </c>
      <c r="K170" s="582">
        <v>1217</v>
      </c>
      <c r="L170" s="583">
        <v>1124</v>
      </c>
      <c r="M170" s="583">
        <v>914</v>
      </c>
      <c r="N170" s="583">
        <v>914</v>
      </c>
      <c r="O170" s="583">
        <v>913</v>
      </c>
      <c r="P170" s="584">
        <f t="shared" si="108"/>
        <v>0.81316725978647686</v>
      </c>
      <c r="Q170" s="585">
        <f t="shared" si="109"/>
        <v>1</v>
      </c>
      <c r="R170" s="582">
        <v>1123</v>
      </c>
      <c r="S170" s="583">
        <v>1033</v>
      </c>
      <c r="T170" s="583">
        <v>822</v>
      </c>
      <c r="U170" s="583">
        <v>797</v>
      </c>
      <c r="V170" s="583">
        <v>689</v>
      </c>
      <c r="W170" s="584">
        <f t="shared" si="92"/>
        <v>0.77153920619554694</v>
      </c>
      <c r="X170" s="585">
        <f t="shared" si="93"/>
        <v>0.96958637469586373</v>
      </c>
      <c r="Y170" s="582">
        <v>1867</v>
      </c>
      <c r="Z170" s="583">
        <v>1770</v>
      </c>
      <c r="AA170" s="583">
        <v>1325</v>
      </c>
      <c r="AB170" s="583">
        <v>1324</v>
      </c>
      <c r="AC170" s="583">
        <v>1323</v>
      </c>
      <c r="AD170" s="584">
        <f t="shared" si="110"/>
        <v>0.74802259887005651</v>
      </c>
      <c r="AE170" s="585">
        <f t="shared" si="111"/>
        <v>0.99924528301886795</v>
      </c>
      <c r="AF170" s="582">
        <v>1618</v>
      </c>
      <c r="AG170" s="583">
        <v>1549</v>
      </c>
      <c r="AH170" s="583">
        <v>1181</v>
      </c>
      <c r="AI170" s="583">
        <v>1041</v>
      </c>
      <c r="AJ170" s="583">
        <v>691</v>
      </c>
      <c r="AK170" s="584">
        <f t="shared" si="112"/>
        <v>0.67204648160103297</v>
      </c>
      <c r="AL170" s="585">
        <f t="shared" si="113"/>
        <v>0.88145639288738353</v>
      </c>
      <c r="AM170" s="582">
        <v>1296</v>
      </c>
      <c r="AN170" s="583">
        <v>1191</v>
      </c>
      <c r="AO170" s="583">
        <v>933</v>
      </c>
      <c r="AP170" s="583">
        <v>772</v>
      </c>
      <c r="AQ170" s="583">
        <v>563</v>
      </c>
      <c r="AR170" s="584">
        <f t="shared" si="114"/>
        <v>0.64819479429051219</v>
      </c>
      <c r="AS170" s="585">
        <f t="shared" si="115"/>
        <v>0.827438370846731</v>
      </c>
      <c r="AT170" s="582">
        <v>1331</v>
      </c>
      <c r="AU170" s="583">
        <v>1172</v>
      </c>
      <c r="AV170" s="583">
        <v>913</v>
      </c>
      <c r="AW170" s="583">
        <v>827</v>
      </c>
      <c r="AX170" s="583">
        <v>594</v>
      </c>
      <c r="AY170" s="584">
        <f t="shared" si="116"/>
        <v>0.70563139931740615</v>
      </c>
      <c r="AZ170" s="585">
        <f t="shared" si="117"/>
        <v>0.9058050383351588</v>
      </c>
      <c r="BA170" s="582">
        <v>1136</v>
      </c>
      <c r="BB170" s="583">
        <v>1027</v>
      </c>
      <c r="BC170" s="583">
        <v>874</v>
      </c>
      <c r="BD170" s="583">
        <v>854</v>
      </c>
      <c r="BE170" s="583">
        <v>632</v>
      </c>
      <c r="BF170" s="584">
        <f t="shared" si="118"/>
        <v>0.83154819863680618</v>
      </c>
      <c r="BG170" s="585">
        <f t="shared" si="119"/>
        <v>0.97711670480549195</v>
      </c>
    </row>
    <row r="171" spans="1:59" s="4" customFormat="1" x14ac:dyDescent="0.25">
      <c r="A171" s="579" t="s">
        <v>420</v>
      </c>
      <c r="B171" s="580" t="s">
        <v>429</v>
      </c>
      <c r="C171" s="581" t="s">
        <v>214</v>
      </c>
      <c r="D171" s="582">
        <v>1670</v>
      </c>
      <c r="E171" s="583">
        <v>1581</v>
      </c>
      <c r="F171" s="583">
        <v>1259</v>
      </c>
      <c r="G171" s="583">
        <v>1245</v>
      </c>
      <c r="H171" s="583">
        <v>949</v>
      </c>
      <c r="I171" s="584">
        <f t="shared" si="94"/>
        <v>0.78747628083491461</v>
      </c>
      <c r="J171" s="585">
        <f t="shared" si="95"/>
        <v>0.98888006354249403</v>
      </c>
      <c r="K171" s="582">
        <v>1715</v>
      </c>
      <c r="L171" s="583">
        <v>1599</v>
      </c>
      <c r="M171" s="583">
        <v>1219</v>
      </c>
      <c r="N171" s="583">
        <v>1083</v>
      </c>
      <c r="O171" s="583">
        <v>866</v>
      </c>
      <c r="P171" s="584">
        <f t="shared" si="108"/>
        <v>0.67729831144465291</v>
      </c>
      <c r="Q171" s="585">
        <f t="shared" si="109"/>
        <v>0.88843314191960621</v>
      </c>
      <c r="R171" s="582">
        <v>1832</v>
      </c>
      <c r="S171" s="583">
        <v>1696</v>
      </c>
      <c r="T171" s="583">
        <v>1651</v>
      </c>
      <c r="U171" s="583">
        <v>1438</v>
      </c>
      <c r="V171" s="583">
        <v>1149</v>
      </c>
      <c r="W171" s="584">
        <f t="shared" si="92"/>
        <v>0.847877358490566</v>
      </c>
      <c r="X171" s="585">
        <f t="shared" si="93"/>
        <v>0.8709872804360993</v>
      </c>
      <c r="Y171" s="582">
        <v>1683</v>
      </c>
      <c r="Z171" s="583">
        <v>1532</v>
      </c>
      <c r="AA171" s="583">
        <v>1414</v>
      </c>
      <c r="AB171" s="583">
        <v>1144</v>
      </c>
      <c r="AC171" s="583">
        <v>819</v>
      </c>
      <c r="AD171" s="584">
        <f t="shared" si="110"/>
        <v>0.74673629242819839</v>
      </c>
      <c r="AE171" s="585">
        <f t="shared" si="111"/>
        <v>0.80905233380480901</v>
      </c>
      <c r="AF171" s="582">
        <v>1346</v>
      </c>
      <c r="AG171" s="583">
        <v>1228</v>
      </c>
      <c r="AH171" s="583">
        <v>1102</v>
      </c>
      <c r="AI171" s="583">
        <v>915</v>
      </c>
      <c r="AJ171" s="583">
        <v>762</v>
      </c>
      <c r="AK171" s="584">
        <f t="shared" si="112"/>
        <v>0.74511400651465798</v>
      </c>
      <c r="AL171" s="585">
        <f t="shared" si="113"/>
        <v>0.83030852994555349</v>
      </c>
      <c r="AM171" s="582">
        <v>1790</v>
      </c>
      <c r="AN171" s="583">
        <v>1671</v>
      </c>
      <c r="AO171" s="583">
        <v>1462</v>
      </c>
      <c r="AP171" s="583">
        <v>1169</v>
      </c>
      <c r="AQ171" s="583">
        <v>883</v>
      </c>
      <c r="AR171" s="584">
        <f t="shared" si="114"/>
        <v>0.69958108916816275</v>
      </c>
      <c r="AS171" s="585">
        <f t="shared" si="115"/>
        <v>0.79958960328317374</v>
      </c>
      <c r="AT171" s="582">
        <v>1204</v>
      </c>
      <c r="AU171" s="583">
        <v>1143</v>
      </c>
      <c r="AV171" s="583">
        <v>892</v>
      </c>
      <c r="AW171" s="583">
        <v>836</v>
      </c>
      <c r="AX171" s="583">
        <v>659</v>
      </c>
      <c r="AY171" s="584">
        <f t="shared" si="116"/>
        <v>0.73140857392825898</v>
      </c>
      <c r="AZ171" s="585">
        <f t="shared" si="117"/>
        <v>0.93721973094170408</v>
      </c>
      <c r="BA171" s="582">
        <v>1215</v>
      </c>
      <c r="BB171" s="583">
        <v>1146</v>
      </c>
      <c r="BC171" s="583">
        <v>923</v>
      </c>
      <c r="BD171" s="583">
        <v>849</v>
      </c>
      <c r="BE171" s="583">
        <v>694</v>
      </c>
      <c r="BF171" s="584">
        <f t="shared" si="118"/>
        <v>0.74083769633507857</v>
      </c>
      <c r="BG171" s="585">
        <f t="shared" si="119"/>
        <v>0.91982665222101845</v>
      </c>
    </row>
    <row r="172" spans="1:59" s="4" customFormat="1" x14ac:dyDescent="0.25">
      <c r="A172" s="579" t="s">
        <v>420</v>
      </c>
      <c r="B172" s="580">
        <v>41340</v>
      </c>
      <c r="C172" s="581" t="s">
        <v>600</v>
      </c>
      <c r="D172" s="582"/>
      <c r="E172" s="583"/>
      <c r="F172" s="583"/>
      <c r="G172" s="583"/>
      <c r="H172" s="583"/>
      <c r="I172" s="584"/>
      <c r="J172" s="585"/>
      <c r="K172" s="582" t="s">
        <v>67</v>
      </c>
      <c r="L172" s="583" t="s">
        <v>67</v>
      </c>
      <c r="M172" s="583" t="s">
        <v>67</v>
      </c>
      <c r="N172" s="583" t="s">
        <v>67</v>
      </c>
      <c r="O172" s="583" t="s">
        <v>67</v>
      </c>
      <c r="P172" s="584" t="s">
        <v>67</v>
      </c>
      <c r="Q172" s="585" t="s">
        <v>67</v>
      </c>
      <c r="R172" s="582" t="s">
        <v>67</v>
      </c>
      <c r="S172" s="583" t="s">
        <v>67</v>
      </c>
      <c r="T172" s="583" t="s">
        <v>67</v>
      </c>
      <c r="U172" s="583" t="s">
        <v>67</v>
      </c>
      <c r="V172" s="583" t="s">
        <v>67</v>
      </c>
      <c r="W172" s="584" t="s">
        <v>67</v>
      </c>
      <c r="X172" s="585" t="s">
        <v>67</v>
      </c>
      <c r="Y172" s="582" t="s">
        <v>67</v>
      </c>
      <c r="Z172" s="583" t="s">
        <v>67</v>
      </c>
      <c r="AA172" s="583" t="s">
        <v>67</v>
      </c>
      <c r="AB172" s="583" t="s">
        <v>67</v>
      </c>
      <c r="AC172" s="583" t="s">
        <v>67</v>
      </c>
      <c r="AD172" s="584" t="s">
        <v>67</v>
      </c>
      <c r="AE172" s="585" t="s">
        <v>67</v>
      </c>
      <c r="AF172" s="582" t="s">
        <v>67</v>
      </c>
      <c r="AG172" s="583" t="s">
        <v>67</v>
      </c>
      <c r="AH172" s="583" t="s">
        <v>67</v>
      </c>
      <c r="AI172" s="583" t="s">
        <v>67</v>
      </c>
      <c r="AJ172" s="583" t="s">
        <v>67</v>
      </c>
      <c r="AK172" s="584" t="s">
        <v>67</v>
      </c>
      <c r="AL172" s="585" t="s">
        <v>67</v>
      </c>
      <c r="AM172" s="582" t="s">
        <v>67</v>
      </c>
      <c r="AN172" s="583" t="s">
        <v>67</v>
      </c>
      <c r="AO172" s="583" t="s">
        <v>67</v>
      </c>
      <c r="AP172" s="583" t="s">
        <v>67</v>
      </c>
      <c r="AQ172" s="583" t="s">
        <v>67</v>
      </c>
      <c r="AR172" s="584" t="s">
        <v>67</v>
      </c>
      <c r="AS172" s="585" t="s">
        <v>67</v>
      </c>
      <c r="AT172" s="582" t="s">
        <v>67</v>
      </c>
      <c r="AU172" s="583" t="s">
        <v>67</v>
      </c>
      <c r="AV172" s="583" t="s">
        <v>67</v>
      </c>
      <c r="AW172" s="583" t="s">
        <v>67</v>
      </c>
      <c r="AX172" s="583" t="s">
        <v>67</v>
      </c>
      <c r="AY172" s="584" t="s">
        <v>67</v>
      </c>
      <c r="AZ172" s="585" t="s">
        <v>67</v>
      </c>
      <c r="BA172" s="582">
        <v>172</v>
      </c>
      <c r="BB172" s="583">
        <v>162</v>
      </c>
      <c r="BC172" s="583">
        <v>113</v>
      </c>
      <c r="BD172" s="583">
        <v>113</v>
      </c>
      <c r="BE172" s="583">
        <v>89</v>
      </c>
      <c r="BF172" s="584">
        <f t="shared" ref="BF172" si="120">BD172/BB172</f>
        <v>0.69753086419753085</v>
      </c>
      <c r="BG172" s="585">
        <f t="shared" ref="BG172" si="121">BD172/BC172</f>
        <v>1</v>
      </c>
    </row>
    <row r="173" spans="1:59" s="4" customFormat="1" x14ac:dyDescent="0.25">
      <c r="A173" s="579" t="s">
        <v>420</v>
      </c>
      <c r="B173" s="580" t="s">
        <v>430</v>
      </c>
      <c r="C173" s="581" t="s">
        <v>431</v>
      </c>
      <c r="D173" s="582" t="s">
        <v>21</v>
      </c>
      <c r="E173" s="583" t="s">
        <v>21</v>
      </c>
      <c r="F173" s="583" t="s">
        <v>21</v>
      </c>
      <c r="G173" s="583" t="s">
        <v>21</v>
      </c>
      <c r="H173" s="583" t="s">
        <v>21</v>
      </c>
      <c r="I173" s="584" t="s">
        <v>67</v>
      </c>
      <c r="J173" s="585" t="s">
        <v>67</v>
      </c>
      <c r="K173" s="582" t="s">
        <v>67</v>
      </c>
      <c r="L173" s="583" t="s">
        <v>67</v>
      </c>
      <c r="M173" s="583" t="s">
        <v>67</v>
      </c>
      <c r="N173" s="583" t="s">
        <v>67</v>
      </c>
      <c r="O173" s="583" t="s">
        <v>67</v>
      </c>
      <c r="P173" s="584" t="s">
        <v>67</v>
      </c>
      <c r="Q173" s="585" t="s">
        <v>67</v>
      </c>
      <c r="R173" s="582" t="s">
        <v>67</v>
      </c>
      <c r="S173" s="583" t="s">
        <v>67</v>
      </c>
      <c r="T173" s="583" t="s">
        <v>67</v>
      </c>
      <c r="U173" s="583" t="s">
        <v>67</v>
      </c>
      <c r="V173" s="583" t="s">
        <v>67</v>
      </c>
      <c r="W173" s="584" t="s">
        <v>67</v>
      </c>
      <c r="X173" s="585" t="s">
        <v>67</v>
      </c>
      <c r="Y173" s="582" t="s">
        <v>67</v>
      </c>
      <c r="Z173" s="583" t="s">
        <v>67</v>
      </c>
      <c r="AA173" s="583" t="s">
        <v>67</v>
      </c>
      <c r="AB173" s="583" t="s">
        <v>67</v>
      </c>
      <c r="AC173" s="583" t="s">
        <v>67</v>
      </c>
      <c r="AD173" s="584" t="s">
        <v>67</v>
      </c>
      <c r="AE173" s="585" t="s">
        <v>67</v>
      </c>
      <c r="AF173" s="582">
        <v>362</v>
      </c>
      <c r="AG173" s="583">
        <v>341</v>
      </c>
      <c r="AH173" s="583">
        <v>226</v>
      </c>
      <c r="AI173" s="583">
        <v>226</v>
      </c>
      <c r="AJ173" s="583">
        <v>186</v>
      </c>
      <c r="AK173" s="584" t="s">
        <v>67</v>
      </c>
      <c r="AL173" s="585" t="s">
        <v>67</v>
      </c>
      <c r="AM173" s="582">
        <v>283</v>
      </c>
      <c r="AN173" s="583">
        <v>273</v>
      </c>
      <c r="AO173" s="583">
        <v>214</v>
      </c>
      <c r="AP173" s="583">
        <v>204</v>
      </c>
      <c r="AQ173" s="583">
        <v>170</v>
      </c>
      <c r="AR173" s="584" t="s">
        <v>67</v>
      </c>
      <c r="AS173" s="585" t="s">
        <v>67</v>
      </c>
      <c r="AT173" s="582">
        <v>240</v>
      </c>
      <c r="AU173" s="583">
        <v>235</v>
      </c>
      <c r="AV173" s="583">
        <v>173</v>
      </c>
      <c r="AW173" s="583">
        <v>136</v>
      </c>
      <c r="AX173" s="583">
        <v>104</v>
      </c>
      <c r="AY173" s="584" t="s">
        <v>67</v>
      </c>
      <c r="AZ173" s="585" t="s">
        <v>67</v>
      </c>
      <c r="BA173" s="582" t="s">
        <v>67</v>
      </c>
      <c r="BB173" s="583" t="s">
        <v>67</v>
      </c>
      <c r="BC173" s="583" t="s">
        <v>67</v>
      </c>
      <c r="BD173" s="583" t="s">
        <v>67</v>
      </c>
      <c r="BE173" s="583" t="s">
        <v>67</v>
      </c>
      <c r="BF173" s="584" t="s">
        <v>67</v>
      </c>
      <c r="BG173" s="585" t="s">
        <v>67</v>
      </c>
    </row>
    <row r="174" spans="1:59" s="4" customFormat="1" x14ac:dyDescent="0.25">
      <c r="A174" s="588" t="s">
        <v>420</v>
      </c>
      <c r="B174" s="589" t="s">
        <v>432</v>
      </c>
      <c r="C174" s="590" t="s">
        <v>200</v>
      </c>
      <c r="D174" s="591">
        <v>326</v>
      </c>
      <c r="E174" s="592">
        <v>324</v>
      </c>
      <c r="F174" s="592">
        <v>274</v>
      </c>
      <c r="G174" s="592">
        <v>274</v>
      </c>
      <c r="H174" s="592">
        <v>206</v>
      </c>
      <c r="I174" s="593">
        <f t="shared" si="94"/>
        <v>0.84567901234567899</v>
      </c>
      <c r="J174" s="594">
        <f t="shared" si="95"/>
        <v>1</v>
      </c>
      <c r="K174" s="591">
        <v>438</v>
      </c>
      <c r="L174" s="592">
        <v>429</v>
      </c>
      <c r="M174" s="592">
        <v>361</v>
      </c>
      <c r="N174" s="592">
        <v>255</v>
      </c>
      <c r="O174" s="592">
        <v>212</v>
      </c>
      <c r="P174" s="593">
        <f t="shared" ref="P174:P200" si="122">N174/L174</f>
        <v>0.59440559440559437</v>
      </c>
      <c r="Q174" s="594">
        <f t="shared" ref="Q174:Q200" si="123">N174/M174</f>
        <v>0.7063711911357341</v>
      </c>
      <c r="R174" s="591">
        <v>439</v>
      </c>
      <c r="S174" s="592">
        <v>427</v>
      </c>
      <c r="T174" s="592">
        <v>343</v>
      </c>
      <c r="U174" s="592">
        <v>298</v>
      </c>
      <c r="V174" s="592">
        <v>233</v>
      </c>
      <c r="W174" s="593">
        <f t="shared" si="92"/>
        <v>0.69789227166276346</v>
      </c>
      <c r="X174" s="594">
        <f t="shared" si="93"/>
        <v>0.86880466472303208</v>
      </c>
      <c r="Y174" s="591">
        <v>681</v>
      </c>
      <c r="Z174" s="592">
        <v>657</v>
      </c>
      <c r="AA174" s="592">
        <v>552</v>
      </c>
      <c r="AB174" s="592">
        <v>378</v>
      </c>
      <c r="AC174" s="592">
        <v>307</v>
      </c>
      <c r="AD174" s="593">
        <f t="shared" ref="AD174:AD200" si="124">AB174/Z174</f>
        <v>0.57534246575342463</v>
      </c>
      <c r="AE174" s="594">
        <f t="shared" ref="AE174:AE200" si="125">AB174/AA174</f>
        <v>0.68478260869565222</v>
      </c>
      <c r="AF174" s="591">
        <v>536</v>
      </c>
      <c r="AG174" s="592">
        <v>521</v>
      </c>
      <c r="AH174" s="592">
        <v>413</v>
      </c>
      <c r="AI174" s="592">
        <v>160</v>
      </c>
      <c r="AJ174" s="592">
        <v>147</v>
      </c>
      <c r="AK174" s="593">
        <f t="shared" ref="AK174:AK200" si="126">AI174/AG174</f>
        <v>0.30710172744721687</v>
      </c>
      <c r="AL174" s="594">
        <f t="shared" ref="AL174:AL200" si="127">AI174/AH174</f>
        <v>0.38740920096852299</v>
      </c>
      <c r="AM174" s="591">
        <v>552</v>
      </c>
      <c r="AN174" s="592">
        <v>529</v>
      </c>
      <c r="AO174" s="592">
        <v>403</v>
      </c>
      <c r="AP174" s="592">
        <v>155</v>
      </c>
      <c r="AQ174" s="592">
        <v>140</v>
      </c>
      <c r="AR174" s="593">
        <f t="shared" ref="AR174:AR200" si="128">AP174/AN174</f>
        <v>0.29300567107750475</v>
      </c>
      <c r="AS174" s="594">
        <f t="shared" ref="AS174:AS200" si="129">AP174/AO174</f>
        <v>0.38461538461538464</v>
      </c>
      <c r="AT174" s="591">
        <v>451</v>
      </c>
      <c r="AU174" s="592">
        <v>429</v>
      </c>
      <c r="AV174" s="592">
        <v>429</v>
      </c>
      <c r="AW174" s="592">
        <v>158</v>
      </c>
      <c r="AX174" s="592">
        <v>144</v>
      </c>
      <c r="AY174" s="593">
        <f t="shared" ref="AY174:AY197" si="130">AW174/AU174</f>
        <v>0.36829836829836832</v>
      </c>
      <c r="AZ174" s="594">
        <f t="shared" ref="AZ174:AZ197" si="131">AW174/AV174</f>
        <v>0.36829836829836832</v>
      </c>
      <c r="BA174" s="591">
        <v>396</v>
      </c>
      <c r="BB174" s="592">
        <v>384</v>
      </c>
      <c r="BC174" s="592">
        <v>292</v>
      </c>
      <c r="BD174" s="592">
        <v>171</v>
      </c>
      <c r="BE174" s="592">
        <v>148</v>
      </c>
      <c r="BF174" s="593">
        <f t="shared" ref="BF174:BF196" si="132">BD174/BB174</f>
        <v>0.4453125</v>
      </c>
      <c r="BG174" s="594">
        <f t="shared" ref="BG174:BG196" si="133">BD174/BC174</f>
        <v>0.58561643835616439</v>
      </c>
    </row>
    <row r="175" spans="1:59" s="4" customFormat="1" x14ac:dyDescent="0.25">
      <c r="A175" s="629" t="s">
        <v>433</v>
      </c>
      <c r="B175" s="565" t="s">
        <v>434</v>
      </c>
      <c r="C175" s="631"/>
      <c r="D175" s="636">
        <v>10493</v>
      </c>
      <c r="E175" s="637">
        <v>7779</v>
      </c>
      <c r="F175" s="637">
        <v>7092</v>
      </c>
      <c r="G175" s="637">
        <v>3665</v>
      </c>
      <c r="H175" s="638">
        <v>3218</v>
      </c>
      <c r="I175" s="639">
        <f t="shared" si="94"/>
        <v>0.47114024938938165</v>
      </c>
      <c r="J175" s="640">
        <f t="shared" si="95"/>
        <v>0.5167794698251551</v>
      </c>
      <c r="K175" s="636">
        <v>10094</v>
      </c>
      <c r="L175" s="637">
        <v>7599</v>
      </c>
      <c r="M175" s="637">
        <v>6975</v>
      </c>
      <c r="N175" s="637">
        <v>3237</v>
      </c>
      <c r="O175" s="638">
        <v>2851</v>
      </c>
      <c r="P175" s="639">
        <f t="shared" si="122"/>
        <v>0.42597710225029611</v>
      </c>
      <c r="Q175" s="640">
        <f t="shared" si="123"/>
        <v>0.46408602150537637</v>
      </c>
      <c r="R175" s="636">
        <v>9528</v>
      </c>
      <c r="S175" s="637">
        <v>7134</v>
      </c>
      <c r="T175" s="637">
        <v>6537</v>
      </c>
      <c r="U175" s="637">
        <v>3203</v>
      </c>
      <c r="V175" s="638">
        <v>2889</v>
      </c>
      <c r="W175" s="639">
        <f t="shared" si="92"/>
        <v>0.44897673114662179</v>
      </c>
      <c r="X175" s="640">
        <f t="shared" si="93"/>
        <v>0.48998011320177454</v>
      </c>
      <c r="Y175" s="636">
        <v>8827</v>
      </c>
      <c r="Z175" s="637">
        <v>6758</v>
      </c>
      <c r="AA175" s="637">
        <v>6227</v>
      </c>
      <c r="AB175" s="637">
        <v>3053</v>
      </c>
      <c r="AC175" s="638">
        <v>2763</v>
      </c>
      <c r="AD175" s="639">
        <f t="shared" si="124"/>
        <v>0.4517608759988162</v>
      </c>
      <c r="AE175" s="640">
        <f t="shared" si="125"/>
        <v>0.49028424602537335</v>
      </c>
      <c r="AF175" s="636">
        <v>8327</v>
      </c>
      <c r="AG175" s="637">
        <v>6253</v>
      </c>
      <c r="AH175" s="637">
        <v>5771</v>
      </c>
      <c r="AI175" s="637">
        <v>3179</v>
      </c>
      <c r="AJ175" s="638">
        <v>2947</v>
      </c>
      <c r="AK175" s="639">
        <f t="shared" si="126"/>
        <v>0.50839596993443148</v>
      </c>
      <c r="AL175" s="640">
        <f t="shared" si="127"/>
        <v>0.55085773696066542</v>
      </c>
      <c r="AM175" s="636">
        <v>7022</v>
      </c>
      <c r="AN175" s="637">
        <v>5309</v>
      </c>
      <c r="AO175" s="637">
        <v>4907</v>
      </c>
      <c r="AP175" s="637">
        <v>3335</v>
      </c>
      <c r="AQ175" s="638">
        <v>2384</v>
      </c>
      <c r="AR175" s="639">
        <f t="shared" si="128"/>
        <v>0.62817856470145039</v>
      </c>
      <c r="AS175" s="640">
        <f t="shared" si="129"/>
        <v>0.67964132871408189</v>
      </c>
      <c r="AT175" s="636">
        <v>6200</v>
      </c>
      <c r="AU175" s="637">
        <v>4805</v>
      </c>
      <c r="AV175" s="637">
        <v>4491</v>
      </c>
      <c r="AW175" s="637">
        <v>3087</v>
      </c>
      <c r="AX175" s="638">
        <v>2138</v>
      </c>
      <c r="AY175" s="639">
        <f t="shared" si="130"/>
        <v>0.64245577523413111</v>
      </c>
      <c r="AZ175" s="640">
        <f t="shared" si="131"/>
        <v>0.68737474949899802</v>
      </c>
      <c r="BA175" s="636">
        <v>5191</v>
      </c>
      <c r="BB175" s="637">
        <v>3986</v>
      </c>
      <c r="BC175" s="637">
        <v>3720</v>
      </c>
      <c r="BD175" s="637">
        <v>2937</v>
      </c>
      <c r="BE175" s="638">
        <v>2040</v>
      </c>
      <c r="BF175" s="639">
        <f t="shared" si="132"/>
        <v>0.7368289011540391</v>
      </c>
      <c r="BG175" s="640">
        <f t="shared" si="133"/>
        <v>0.7895161290322581</v>
      </c>
    </row>
    <row r="176" spans="1:59" s="4" customFormat="1" x14ac:dyDescent="0.25">
      <c r="A176" s="632" t="s">
        <v>433</v>
      </c>
      <c r="B176" s="573" t="s">
        <v>435</v>
      </c>
      <c r="C176" s="634" t="s">
        <v>423</v>
      </c>
      <c r="D176" s="575">
        <v>3978</v>
      </c>
      <c r="E176" s="576">
        <v>3367</v>
      </c>
      <c r="F176" s="576">
        <v>2903</v>
      </c>
      <c r="G176" s="576">
        <v>1223</v>
      </c>
      <c r="H176" s="576">
        <v>1019</v>
      </c>
      <c r="I176" s="577">
        <f t="shared" si="94"/>
        <v>0.36323136323136324</v>
      </c>
      <c r="J176" s="578">
        <f t="shared" si="95"/>
        <v>0.42128832242507752</v>
      </c>
      <c r="K176" s="575">
        <v>3587</v>
      </c>
      <c r="L176" s="576">
        <v>3022</v>
      </c>
      <c r="M176" s="576">
        <v>2748</v>
      </c>
      <c r="N176" s="576">
        <v>847</v>
      </c>
      <c r="O176" s="576">
        <v>716</v>
      </c>
      <c r="P176" s="577">
        <f t="shared" si="122"/>
        <v>0.2802779616148246</v>
      </c>
      <c r="Q176" s="578">
        <f t="shared" si="123"/>
        <v>0.30822416302765648</v>
      </c>
      <c r="R176" s="575">
        <v>3251</v>
      </c>
      <c r="S176" s="576">
        <v>2786</v>
      </c>
      <c r="T176" s="576">
        <v>2478</v>
      </c>
      <c r="U176" s="576">
        <v>868</v>
      </c>
      <c r="V176" s="576">
        <v>758</v>
      </c>
      <c r="W176" s="577">
        <f t="shared" si="92"/>
        <v>0.31155778894472363</v>
      </c>
      <c r="X176" s="578">
        <f t="shared" si="93"/>
        <v>0.35028248587570621</v>
      </c>
      <c r="Y176" s="575">
        <v>2944</v>
      </c>
      <c r="Z176" s="576">
        <v>2481</v>
      </c>
      <c r="AA176" s="576">
        <v>2251</v>
      </c>
      <c r="AB176" s="576">
        <v>821</v>
      </c>
      <c r="AC176" s="576">
        <v>759</v>
      </c>
      <c r="AD176" s="577">
        <f t="shared" si="124"/>
        <v>0.33091495364772266</v>
      </c>
      <c r="AE176" s="578">
        <f t="shared" si="125"/>
        <v>0.36472678809418035</v>
      </c>
      <c r="AF176" s="575">
        <v>2836</v>
      </c>
      <c r="AG176" s="576">
        <v>2350</v>
      </c>
      <c r="AH176" s="576">
        <v>2134</v>
      </c>
      <c r="AI176" s="576">
        <v>962</v>
      </c>
      <c r="AJ176" s="576">
        <v>896</v>
      </c>
      <c r="AK176" s="577">
        <f t="shared" si="126"/>
        <v>0.4093617021276596</v>
      </c>
      <c r="AL176" s="578">
        <f t="shared" si="127"/>
        <v>0.450796626054358</v>
      </c>
      <c r="AM176" s="575">
        <v>2358</v>
      </c>
      <c r="AN176" s="576">
        <v>1925</v>
      </c>
      <c r="AO176" s="576">
        <v>1758</v>
      </c>
      <c r="AP176" s="576">
        <v>910</v>
      </c>
      <c r="AQ176" s="576">
        <v>652</v>
      </c>
      <c r="AR176" s="577">
        <f t="shared" si="128"/>
        <v>0.47272727272727272</v>
      </c>
      <c r="AS176" s="578">
        <f t="shared" si="129"/>
        <v>0.51763367463026166</v>
      </c>
      <c r="AT176" s="575">
        <v>1868</v>
      </c>
      <c r="AU176" s="576">
        <v>1576</v>
      </c>
      <c r="AV176" s="576">
        <v>1406</v>
      </c>
      <c r="AW176" s="576">
        <v>781</v>
      </c>
      <c r="AX176" s="576">
        <v>507</v>
      </c>
      <c r="AY176" s="577">
        <f t="shared" si="130"/>
        <v>0.49555837563451777</v>
      </c>
      <c r="AZ176" s="578">
        <f t="shared" si="131"/>
        <v>0.55547652916073964</v>
      </c>
      <c r="BA176" s="575">
        <v>1476</v>
      </c>
      <c r="BB176" s="576">
        <v>1264</v>
      </c>
      <c r="BC176" s="576">
        <v>1139</v>
      </c>
      <c r="BD176" s="576">
        <v>858</v>
      </c>
      <c r="BE176" s="576">
        <v>562</v>
      </c>
      <c r="BF176" s="577">
        <f t="shared" si="132"/>
        <v>0.67879746835443033</v>
      </c>
      <c r="BG176" s="578">
        <f t="shared" si="133"/>
        <v>0.75329236172080771</v>
      </c>
    </row>
    <row r="177" spans="1:59" s="4" customFormat="1" x14ac:dyDescent="0.25">
      <c r="A177" s="579" t="s">
        <v>433</v>
      </c>
      <c r="B177" s="580" t="s">
        <v>436</v>
      </c>
      <c r="C177" s="581" t="s">
        <v>437</v>
      </c>
      <c r="D177" s="582">
        <v>2018</v>
      </c>
      <c r="E177" s="583">
        <v>1620</v>
      </c>
      <c r="F177" s="583">
        <v>1620</v>
      </c>
      <c r="G177" s="583">
        <v>822</v>
      </c>
      <c r="H177" s="583">
        <v>772</v>
      </c>
      <c r="I177" s="584">
        <f t="shared" si="94"/>
        <v>0.50740740740740742</v>
      </c>
      <c r="J177" s="585">
        <f t="shared" si="95"/>
        <v>0.50740740740740742</v>
      </c>
      <c r="K177" s="582">
        <v>1836</v>
      </c>
      <c r="L177" s="583">
        <v>1506</v>
      </c>
      <c r="M177" s="583">
        <v>1506</v>
      </c>
      <c r="N177" s="583">
        <v>713</v>
      </c>
      <c r="O177" s="583">
        <v>701</v>
      </c>
      <c r="P177" s="584">
        <f t="shared" si="122"/>
        <v>0.47343957503320055</v>
      </c>
      <c r="Q177" s="585">
        <f t="shared" si="123"/>
        <v>0.47343957503320055</v>
      </c>
      <c r="R177" s="582">
        <v>1696</v>
      </c>
      <c r="S177" s="583">
        <v>1394</v>
      </c>
      <c r="T177" s="583">
        <v>1394</v>
      </c>
      <c r="U177" s="583">
        <v>741</v>
      </c>
      <c r="V177" s="583">
        <v>715</v>
      </c>
      <c r="W177" s="584">
        <f t="shared" si="92"/>
        <v>0.53156384505021526</v>
      </c>
      <c r="X177" s="585">
        <f t="shared" si="93"/>
        <v>0.53156384505021526</v>
      </c>
      <c r="Y177" s="582">
        <v>1660</v>
      </c>
      <c r="Z177" s="583">
        <v>1396</v>
      </c>
      <c r="AA177" s="583">
        <v>1396</v>
      </c>
      <c r="AB177" s="583">
        <v>660</v>
      </c>
      <c r="AC177" s="583">
        <v>639</v>
      </c>
      <c r="AD177" s="584">
        <f t="shared" si="124"/>
        <v>0.47277936962750716</v>
      </c>
      <c r="AE177" s="585">
        <f t="shared" si="125"/>
        <v>0.47277936962750716</v>
      </c>
      <c r="AF177" s="582">
        <v>1525</v>
      </c>
      <c r="AG177" s="583">
        <v>1257</v>
      </c>
      <c r="AH177" s="583">
        <v>1257</v>
      </c>
      <c r="AI177" s="583">
        <v>610</v>
      </c>
      <c r="AJ177" s="583">
        <v>597</v>
      </c>
      <c r="AK177" s="584">
        <f t="shared" si="126"/>
        <v>0.48528241845664283</v>
      </c>
      <c r="AL177" s="585">
        <f t="shared" si="127"/>
        <v>0.48528241845664283</v>
      </c>
      <c r="AM177" s="582">
        <v>1504</v>
      </c>
      <c r="AN177" s="583">
        <v>1251</v>
      </c>
      <c r="AO177" s="583">
        <v>1251</v>
      </c>
      <c r="AP177" s="583">
        <v>1018</v>
      </c>
      <c r="AQ177" s="583">
        <v>591</v>
      </c>
      <c r="AR177" s="584">
        <f t="shared" si="128"/>
        <v>0.81374900079936052</v>
      </c>
      <c r="AS177" s="585">
        <f t="shared" si="129"/>
        <v>0.81374900079936052</v>
      </c>
      <c r="AT177" s="582">
        <v>1614</v>
      </c>
      <c r="AU177" s="583">
        <v>1337</v>
      </c>
      <c r="AV177" s="583">
        <v>1337</v>
      </c>
      <c r="AW177" s="583">
        <v>951</v>
      </c>
      <c r="AX177" s="583">
        <v>541</v>
      </c>
      <c r="AY177" s="584">
        <f t="shared" si="130"/>
        <v>0.7112939416604338</v>
      </c>
      <c r="AZ177" s="585">
        <f t="shared" si="131"/>
        <v>0.7112939416604338</v>
      </c>
      <c r="BA177" s="582">
        <v>1426</v>
      </c>
      <c r="BB177" s="583">
        <v>1137</v>
      </c>
      <c r="BC177" s="583">
        <v>1137</v>
      </c>
      <c r="BD177" s="583">
        <v>923</v>
      </c>
      <c r="BE177" s="583">
        <v>567</v>
      </c>
      <c r="BF177" s="584">
        <f t="shared" si="132"/>
        <v>0.81178540017590151</v>
      </c>
      <c r="BG177" s="585">
        <f t="shared" si="133"/>
        <v>0.81178540017590151</v>
      </c>
    </row>
    <row r="178" spans="1:59" s="4" customFormat="1" x14ac:dyDescent="0.25">
      <c r="A178" s="579" t="s">
        <v>433</v>
      </c>
      <c r="B178" s="580">
        <v>43310</v>
      </c>
      <c r="C178" s="581" t="s">
        <v>438</v>
      </c>
      <c r="D178" s="582">
        <v>2036</v>
      </c>
      <c r="E178" s="583">
        <v>1733</v>
      </c>
      <c r="F178" s="583">
        <v>1485</v>
      </c>
      <c r="G178" s="583">
        <v>456</v>
      </c>
      <c r="H178" s="583">
        <v>380</v>
      </c>
      <c r="I178" s="584">
        <f t="shared" si="94"/>
        <v>0.26312752452394689</v>
      </c>
      <c r="J178" s="585">
        <f t="shared" si="95"/>
        <v>0.30707070707070705</v>
      </c>
      <c r="K178" s="582">
        <v>1983</v>
      </c>
      <c r="L178" s="583">
        <v>1675</v>
      </c>
      <c r="M178" s="583">
        <v>1353</v>
      </c>
      <c r="N178" s="583">
        <v>429</v>
      </c>
      <c r="O178" s="583">
        <v>349</v>
      </c>
      <c r="P178" s="584">
        <f t="shared" si="122"/>
        <v>0.25611940298507463</v>
      </c>
      <c r="Q178" s="585">
        <f t="shared" si="123"/>
        <v>0.31707317073170732</v>
      </c>
      <c r="R178" s="582">
        <v>1774</v>
      </c>
      <c r="S178" s="583">
        <v>1484</v>
      </c>
      <c r="T178" s="583">
        <v>1178</v>
      </c>
      <c r="U178" s="583">
        <v>310</v>
      </c>
      <c r="V178" s="583">
        <v>257</v>
      </c>
      <c r="W178" s="584">
        <f t="shared" si="92"/>
        <v>0.20889487870619947</v>
      </c>
      <c r="X178" s="585">
        <f t="shared" si="93"/>
        <v>0.26315789473684209</v>
      </c>
      <c r="Y178" s="582">
        <v>1460</v>
      </c>
      <c r="Z178" s="583">
        <v>1234</v>
      </c>
      <c r="AA178" s="583">
        <v>958</v>
      </c>
      <c r="AB178" s="583">
        <v>376</v>
      </c>
      <c r="AC178" s="583">
        <v>319</v>
      </c>
      <c r="AD178" s="584">
        <f t="shared" si="124"/>
        <v>0.3047001620745543</v>
      </c>
      <c r="AE178" s="585">
        <f t="shared" si="125"/>
        <v>0.39248434237995827</v>
      </c>
      <c r="AF178" s="582">
        <v>1389</v>
      </c>
      <c r="AG178" s="583">
        <v>1157</v>
      </c>
      <c r="AH178" s="583">
        <v>898</v>
      </c>
      <c r="AI178" s="583">
        <v>432</v>
      </c>
      <c r="AJ178" s="583">
        <v>379</v>
      </c>
      <c r="AK178" s="584">
        <f t="shared" si="126"/>
        <v>0.37337942955920483</v>
      </c>
      <c r="AL178" s="585">
        <f t="shared" si="127"/>
        <v>0.48106904231625836</v>
      </c>
      <c r="AM178" s="582">
        <v>997</v>
      </c>
      <c r="AN178" s="583">
        <v>848</v>
      </c>
      <c r="AO178" s="583">
        <v>666</v>
      </c>
      <c r="AP178" s="583">
        <v>265</v>
      </c>
      <c r="AQ178" s="583">
        <v>205</v>
      </c>
      <c r="AR178" s="584">
        <f t="shared" si="128"/>
        <v>0.3125</v>
      </c>
      <c r="AS178" s="585">
        <f t="shared" si="129"/>
        <v>0.39789789789789792</v>
      </c>
      <c r="AT178" s="582">
        <v>808</v>
      </c>
      <c r="AU178" s="583">
        <v>670</v>
      </c>
      <c r="AV178" s="583">
        <v>562</v>
      </c>
      <c r="AW178" s="583">
        <v>291</v>
      </c>
      <c r="AX178" s="583">
        <v>209</v>
      </c>
      <c r="AY178" s="584">
        <f t="shared" si="130"/>
        <v>0.43432835820895521</v>
      </c>
      <c r="AZ178" s="585">
        <f t="shared" si="131"/>
        <v>0.51779359430604988</v>
      </c>
      <c r="BA178" s="582">
        <v>754</v>
      </c>
      <c r="BB178" s="583">
        <v>651</v>
      </c>
      <c r="BC178" s="583">
        <v>526</v>
      </c>
      <c r="BD178" s="583">
        <v>277</v>
      </c>
      <c r="BE178" s="583">
        <v>199</v>
      </c>
      <c r="BF178" s="584">
        <f t="shared" si="132"/>
        <v>0.42549923195084488</v>
      </c>
      <c r="BG178" s="585">
        <f t="shared" si="133"/>
        <v>0.52661596958174905</v>
      </c>
    </row>
    <row r="179" spans="1:59" s="4" customFormat="1" x14ac:dyDescent="0.25">
      <c r="A179" s="579" t="s">
        <v>433</v>
      </c>
      <c r="B179" s="580" t="s">
        <v>439</v>
      </c>
      <c r="C179" s="581" t="s">
        <v>440</v>
      </c>
      <c r="D179" s="582">
        <v>993</v>
      </c>
      <c r="E179" s="583">
        <v>846</v>
      </c>
      <c r="F179" s="583">
        <v>761</v>
      </c>
      <c r="G179" s="583">
        <v>521</v>
      </c>
      <c r="H179" s="583">
        <v>450</v>
      </c>
      <c r="I179" s="584">
        <f t="shared" si="94"/>
        <v>0.61583924349881791</v>
      </c>
      <c r="J179" s="585">
        <f t="shared" si="95"/>
        <v>0.68462549277266749</v>
      </c>
      <c r="K179" s="582">
        <v>1185</v>
      </c>
      <c r="L179" s="583">
        <v>992</v>
      </c>
      <c r="M179" s="583">
        <v>886</v>
      </c>
      <c r="N179" s="583">
        <v>584</v>
      </c>
      <c r="O179" s="583">
        <v>493</v>
      </c>
      <c r="P179" s="584">
        <f t="shared" si="122"/>
        <v>0.58870967741935487</v>
      </c>
      <c r="Q179" s="585">
        <f t="shared" si="123"/>
        <v>0.65914221218961622</v>
      </c>
      <c r="R179" s="582">
        <v>1091</v>
      </c>
      <c r="S179" s="583">
        <v>891</v>
      </c>
      <c r="T179" s="583">
        <v>803</v>
      </c>
      <c r="U179" s="583">
        <v>571</v>
      </c>
      <c r="V179" s="583">
        <v>512</v>
      </c>
      <c r="W179" s="584">
        <f t="shared" si="92"/>
        <v>0.64085297418630749</v>
      </c>
      <c r="X179" s="585">
        <f t="shared" si="93"/>
        <v>0.71108343711083433</v>
      </c>
      <c r="Y179" s="582">
        <v>1126</v>
      </c>
      <c r="Z179" s="583">
        <v>940</v>
      </c>
      <c r="AA179" s="583">
        <v>826</v>
      </c>
      <c r="AB179" s="583">
        <v>553</v>
      </c>
      <c r="AC179" s="583">
        <v>464</v>
      </c>
      <c r="AD179" s="584">
        <f t="shared" si="124"/>
        <v>0.58829787234042552</v>
      </c>
      <c r="AE179" s="585">
        <f t="shared" si="125"/>
        <v>0.66949152542372881</v>
      </c>
      <c r="AF179" s="582">
        <v>963</v>
      </c>
      <c r="AG179" s="583">
        <v>805</v>
      </c>
      <c r="AH179" s="583">
        <v>723</v>
      </c>
      <c r="AI179" s="583">
        <v>579</v>
      </c>
      <c r="AJ179" s="583">
        <v>491</v>
      </c>
      <c r="AK179" s="584">
        <f t="shared" si="126"/>
        <v>0.71925465838509317</v>
      </c>
      <c r="AL179" s="585">
        <f t="shared" si="127"/>
        <v>0.80082987551867224</v>
      </c>
      <c r="AM179" s="582">
        <v>876</v>
      </c>
      <c r="AN179" s="583">
        <v>707</v>
      </c>
      <c r="AO179" s="583">
        <v>635</v>
      </c>
      <c r="AP179" s="583">
        <v>612</v>
      </c>
      <c r="AQ179" s="583">
        <v>432</v>
      </c>
      <c r="AR179" s="584">
        <f t="shared" si="128"/>
        <v>0.86562942008486565</v>
      </c>
      <c r="AS179" s="585">
        <f t="shared" si="129"/>
        <v>0.96377952755905516</v>
      </c>
      <c r="AT179" s="582">
        <v>813</v>
      </c>
      <c r="AU179" s="583">
        <v>668</v>
      </c>
      <c r="AV179" s="583">
        <v>597</v>
      </c>
      <c r="AW179" s="583">
        <v>581</v>
      </c>
      <c r="AX179" s="583">
        <v>424</v>
      </c>
      <c r="AY179" s="584">
        <f t="shared" si="130"/>
        <v>0.86976047904191611</v>
      </c>
      <c r="AZ179" s="585">
        <f t="shared" si="131"/>
        <v>0.97319932998324954</v>
      </c>
      <c r="BA179" s="582">
        <v>682</v>
      </c>
      <c r="BB179" s="583">
        <v>556</v>
      </c>
      <c r="BC179" s="583">
        <v>496</v>
      </c>
      <c r="BD179" s="583">
        <v>471</v>
      </c>
      <c r="BE179" s="583">
        <v>311</v>
      </c>
      <c r="BF179" s="584">
        <f t="shared" si="132"/>
        <v>0.84712230215827333</v>
      </c>
      <c r="BG179" s="585">
        <f t="shared" si="133"/>
        <v>0.94959677419354838</v>
      </c>
    </row>
    <row r="180" spans="1:59" s="4" customFormat="1" x14ac:dyDescent="0.25">
      <c r="A180" s="579" t="s">
        <v>433</v>
      </c>
      <c r="B180" s="580" t="s">
        <v>441</v>
      </c>
      <c r="C180" s="581" t="s">
        <v>442</v>
      </c>
      <c r="D180" s="582">
        <v>731</v>
      </c>
      <c r="E180" s="583">
        <v>572</v>
      </c>
      <c r="F180" s="583">
        <v>525</v>
      </c>
      <c r="G180" s="583">
        <v>396</v>
      </c>
      <c r="H180" s="583">
        <v>327</v>
      </c>
      <c r="I180" s="584">
        <f t="shared" si="94"/>
        <v>0.69230769230769229</v>
      </c>
      <c r="J180" s="585">
        <f t="shared" si="95"/>
        <v>0.75428571428571434</v>
      </c>
      <c r="K180" s="582">
        <v>706</v>
      </c>
      <c r="L180" s="583">
        <v>546</v>
      </c>
      <c r="M180" s="583">
        <v>524</v>
      </c>
      <c r="N180" s="583">
        <v>401</v>
      </c>
      <c r="O180" s="583">
        <v>318</v>
      </c>
      <c r="P180" s="584">
        <f t="shared" si="122"/>
        <v>0.73443223443223449</v>
      </c>
      <c r="Q180" s="585">
        <f t="shared" si="123"/>
        <v>0.76526717557251911</v>
      </c>
      <c r="R180" s="582">
        <v>984</v>
      </c>
      <c r="S180" s="583">
        <v>672</v>
      </c>
      <c r="T180" s="583">
        <v>660</v>
      </c>
      <c r="U180" s="583">
        <v>499</v>
      </c>
      <c r="V180" s="583">
        <v>414</v>
      </c>
      <c r="W180" s="584">
        <f t="shared" si="92"/>
        <v>0.74255952380952384</v>
      </c>
      <c r="X180" s="585">
        <f t="shared" si="93"/>
        <v>0.7560606060606061</v>
      </c>
      <c r="Y180" s="582">
        <v>959</v>
      </c>
      <c r="Z180" s="583">
        <v>744</v>
      </c>
      <c r="AA180" s="583">
        <v>727</v>
      </c>
      <c r="AB180" s="583">
        <v>493</v>
      </c>
      <c r="AC180" s="583">
        <v>381</v>
      </c>
      <c r="AD180" s="584">
        <f t="shared" si="124"/>
        <v>0.6626344086021505</v>
      </c>
      <c r="AE180" s="585">
        <f t="shared" si="125"/>
        <v>0.6781292984869326</v>
      </c>
      <c r="AF180" s="582">
        <v>1043</v>
      </c>
      <c r="AG180" s="583">
        <v>774</v>
      </c>
      <c r="AH180" s="583">
        <v>756</v>
      </c>
      <c r="AI180" s="583">
        <v>444</v>
      </c>
      <c r="AJ180" s="583">
        <v>378</v>
      </c>
      <c r="AK180" s="584">
        <f t="shared" si="126"/>
        <v>0.5736434108527132</v>
      </c>
      <c r="AL180" s="585">
        <f t="shared" si="127"/>
        <v>0.58730158730158732</v>
      </c>
      <c r="AM180" s="582">
        <v>754</v>
      </c>
      <c r="AN180" s="583">
        <v>586</v>
      </c>
      <c r="AO180" s="583">
        <v>574</v>
      </c>
      <c r="AP180" s="583">
        <v>398</v>
      </c>
      <c r="AQ180" s="583">
        <v>304</v>
      </c>
      <c r="AR180" s="584">
        <f t="shared" si="128"/>
        <v>0.67918088737201365</v>
      </c>
      <c r="AS180" s="585">
        <f t="shared" si="129"/>
        <v>0.69337979094076652</v>
      </c>
      <c r="AT180" s="582">
        <v>562</v>
      </c>
      <c r="AU180" s="583">
        <v>441</v>
      </c>
      <c r="AV180" s="583">
        <v>432</v>
      </c>
      <c r="AW180" s="583">
        <v>318</v>
      </c>
      <c r="AX180" s="583">
        <v>251</v>
      </c>
      <c r="AY180" s="584">
        <f t="shared" si="130"/>
        <v>0.72108843537414968</v>
      </c>
      <c r="AZ180" s="585">
        <f t="shared" si="131"/>
        <v>0.73611111111111116</v>
      </c>
      <c r="BA180" s="582">
        <v>434</v>
      </c>
      <c r="BB180" s="583">
        <v>352</v>
      </c>
      <c r="BC180" s="583">
        <v>350</v>
      </c>
      <c r="BD180" s="583">
        <v>293</v>
      </c>
      <c r="BE180" s="583">
        <v>222</v>
      </c>
      <c r="BF180" s="584">
        <f t="shared" si="132"/>
        <v>0.83238636363636365</v>
      </c>
      <c r="BG180" s="585">
        <f t="shared" si="133"/>
        <v>0.83714285714285719</v>
      </c>
    </row>
    <row r="181" spans="1:59" s="4" customFormat="1" x14ac:dyDescent="0.25">
      <c r="A181" s="588" t="s">
        <v>433</v>
      </c>
      <c r="B181" s="589" t="s">
        <v>443</v>
      </c>
      <c r="C181" s="590" t="s">
        <v>200</v>
      </c>
      <c r="D181" s="591">
        <v>737</v>
      </c>
      <c r="E181" s="592">
        <v>720</v>
      </c>
      <c r="F181" s="592">
        <v>683</v>
      </c>
      <c r="G181" s="592">
        <v>354</v>
      </c>
      <c r="H181" s="592">
        <v>294</v>
      </c>
      <c r="I181" s="593">
        <f t="shared" si="94"/>
        <v>0.49166666666666664</v>
      </c>
      <c r="J181" s="594">
        <f t="shared" si="95"/>
        <v>0.51830161054172763</v>
      </c>
      <c r="K181" s="591">
        <v>797</v>
      </c>
      <c r="L181" s="592">
        <v>778</v>
      </c>
      <c r="M181" s="592">
        <v>725</v>
      </c>
      <c r="N181" s="592">
        <v>370</v>
      </c>
      <c r="O181" s="592">
        <v>288</v>
      </c>
      <c r="P181" s="593">
        <f t="shared" si="122"/>
        <v>0.47557840616966579</v>
      </c>
      <c r="Q181" s="594">
        <f t="shared" si="123"/>
        <v>0.51034482758620692</v>
      </c>
      <c r="R181" s="591">
        <v>732</v>
      </c>
      <c r="S181" s="592">
        <v>697</v>
      </c>
      <c r="T181" s="592">
        <v>670</v>
      </c>
      <c r="U181" s="592">
        <v>299</v>
      </c>
      <c r="V181" s="592">
        <v>254</v>
      </c>
      <c r="W181" s="593">
        <f t="shared" si="92"/>
        <v>0.42898134863701576</v>
      </c>
      <c r="X181" s="594">
        <f t="shared" si="93"/>
        <v>0.44626865671641791</v>
      </c>
      <c r="Y181" s="591">
        <v>678</v>
      </c>
      <c r="Z181" s="592">
        <v>651</v>
      </c>
      <c r="AA181" s="592">
        <v>641</v>
      </c>
      <c r="AB181" s="592">
        <v>246</v>
      </c>
      <c r="AC181" s="592">
        <v>223</v>
      </c>
      <c r="AD181" s="593">
        <f t="shared" si="124"/>
        <v>0.37788018433179721</v>
      </c>
      <c r="AE181" s="594">
        <f t="shared" si="125"/>
        <v>0.38377535101404059</v>
      </c>
      <c r="AF181" s="591">
        <v>571</v>
      </c>
      <c r="AG181" s="592">
        <v>549</v>
      </c>
      <c r="AH181" s="592">
        <v>530</v>
      </c>
      <c r="AI181" s="592">
        <v>240</v>
      </c>
      <c r="AJ181" s="592">
        <v>217</v>
      </c>
      <c r="AK181" s="593">
        <f t="shared" si="126"/>
        <v>0.43715846994535518</v>
      </c>
      <c r="AL181" s="594">
        <f t="shared" si="127"/>
        <v>0.45283018867924529</v>
      </c>
      <c r="AM181" s="591">
        <v>533</v>
      </c>
      <c r="AN181" s="592">
        <v>520</v>
      </c>
      <c r="AO181" s="592">
        <v>481</v>
      </c>
      <c r="AP181" s="592">
        <v>304</v>
      </c>
      <c r="AQ181" s="592">
        <v>208</v>
      </c>
      <c r="AR181" s="593">
        <f t="shared" si="128"/>
        <v>0.58461538461538465</v>
      </c>
      <c r="AS181" s="594">
        <f t="shared" si="129"/>
        <v>0.63201663201663205</v>
      </c>
      <c r="AT181" s="591">
        <v>535</v>
      </c>
      <c r="AU181" s="592">
        <v>520</v>
      </c>
      <c r="AV181" s="592">
        <v>511</v>
      </c>
      <c r="AW181" s="592">
        <v>296</v>
      </c>
      <c r="AX181" s="592">
        <v>215</v>
      </c>
      <c r="AY181" s="593">
        <f t="shared" si="130"/>
        <v>0.56923076923076921</v>
      </c>
      <c r="AZ181" s="594">
        <f t="shared" si="131"/>
        <v>0.57925636007827785</v>
      </c>
      <c r="BA181" s="591">
        <v>419</v>
      </c>
      <c r="BB181" s="592">
        <v>405</v>
      </c>
      <c r="BC181" s="592">
        <v>391</v>
      </c>
      <c r="BD181" s="592">
        <v>270</v>
      </c>
      <c r="BE181" s="592">
        <v>188</v>
      </c>
      <c r="BF181" s="593">
        <f t="shared" si="132"/>
        <v>0.66666666666666663</v>
      </c>
      <c r="BG181" s="594">
        <f t="shared" si="133"/>
        <v>0.69053708439897699</v>
      </c>
    </row>
    <row r="182" spans="1:59" s="4" customFormat="1" x14ac:dyDescent="0.25">
      <c r="A182" s="629" t="s">
        <v>444</v>
      </c>
      <c r="B182" s="565" t="s">
        <v>445</v>
      </c>
      <c r="C182" s="631"/>
      <c r="D182" s="636">
        <v>1496</v>
      </c>
      <c r="E182" s="637">
        <v>1310</v>
      </c>
      <c r="F182" s="637">
        <v>1203</v>
      </c>
      <c r="G182" s="637">
        <v>223</v>
      </c>
      <c r="H182" s="638">
        <v>214</v>
      </c>
      <c r="I182" s="639">
        <f t="shared" si="94"/>
        <v>0.17022900763358778</v>
      </c>
      <c r="J182" s="640">
        <f t="shared" si="95"/>
        <v>0.1853699085619285</v>
      </c>
      <c r="K182" s="636">
        <v>1523</v>
      </c>
      <c r="L182" s="637">
        <v>1320</v>
      </c>
      <c r="M182" s="637">
        <v>1202</v>
      </c>
      <c r="N182" s="637">
        <v>206</v>
      </c>
      <c r="O182" s="638">
        <v>200</v>
      </c>
      <c r="P182" s="639">
        <f t="shared" si="122"/>
        <v>0.15606060606060607</v>
      </c>
      <c r="Q182" s="640">
        <f t="shared" si="123"/>
        <v>0.17138103161397669</v>
      </c>
      <c r="R182" s="636">
        <v>2974</v>
      </c>
      <c r="S182" s="637">
        <v>1403</v>
      </c>
      <c r="T182" s="637">
        <v>1270</v>
      </c>
      <c r="U182" s="637">
        <v>201</v>
      </c>
      <c r="V182" s="638">
        <v>186</v>
      </c>
      <c r="W182" s="639">
        <f t="shared" si="92"/>
        <v>0.14326443335709194</v>
      </c>
      <c r="X182" s="640">
        <f t="shared" si="93"/>
        <v>0.15826771653543306</v>
      </c>
      <c r="Y182" s="636">
        <v>1557</v>
      </c>
      <c r="Z182" s="637">
        <v>1369</v>
      </c>
      <c r="AA182" s="637">
        <v>1227</v>
      </c>
      <c r="AB182" s="637">
        <v>192</v>
      </c>
      <c r="AC182" s="638">
        <v>182</v>
      </c>
      <c r="AD182" s="639">
        <f t="shared" si="124"/>
        <v>0.14024835646457268</v>
      </c>
      <c r="AE182" s="640">
        <f t="shared" si="125"/>
        <v>0.15647921760391198</v>
      </c>
      <c r="AF182" s="636">
        <v>1674</v>
      </c>
      <c r="AG182" s="637">
        <v>1462</v>
      </c>
      <c r="AH182" s="637">
        <v>1285</v>
      </c>
      <c r="AI182" s="637">
        <v>199</v>
      </c>
      <c r="AJ182" s="638">
        <v>190</v>
      </c>
      <c r="AK182" s="639">
        <f t="shared" si="126"/>
        <v>0.13611491108071136</v>
      </c>
      <c r="AL182" s="640">
        <f t="shared" si="127"/>
        <v>0.15486381322957199</v>
      </c>
      <c r="AM182" s="636">
        <v>1684</v>
      </c>
      <c r="AN182" s="637">
        <v>1462</v>
      </c>
      <c r="AO182" s="637">
        <v>1291</v>
      </c>
      <c r="AP182" s="637">
        <v>204</v>
      </c>
      <c r="AQ182" s="638">
        <v>197</v>
      </c>
      <c r="AR182" s="639">
        <f t="shared" si="128"/>
        <v>0.13953488372093023</v>
      </c>
      <c r="AS182" s="640">
        <f t="shared" si="129"/>
        <v>0.15801704105344694</v>
      </c>
      <c r="AT182" s="636">
        <v>1653</v>
      </c>
      <c r="AU182" s="637">
        <v>1423</v>
      </c>
      <c r="AV182" s="637">
        <v>1259</v>
      </c>
      <c r="AW182" s="637">
        <v>222</v>
      </c>
      <c r="AX182" s="638">
        <v>217</v>
      </c>
      <c r="AY182" s="639">
        <f t="shared" si="130"/>
        <v>0.15600843288826424</v>
      </c>
      <c r="AZ182" s="640">
        <f t="shared" si="131"/>
        <v>0.17633042096902304</v>
      </c>
      <c r="BA182" s="636">
        <v>1415</v>
      </c>
      <c r="BB182" s="637">
        <v>1208</v>
      </c>
      <c r="BC182" s="637">
        <v>1082</v>
      </c>
      <c r="BD182" s="637">
        <v>211</v>
      </c>
      <c r="BE182" s="638">
        <v>206</v>
      </c>
      <c r="BF182" s="639">
        <f t="shared" si="132"/>
        <v>0.17466887417218543</v>
      </c>
      <c r="BG182" s="640">
        <f t="shared" si="133"/>
        <v>0.19500924214417745</v>
      </c>
    </row>
    <row r="183" spans="1:59" s="4" customFormat="1" x14ac:dyDescent="0.25">
      <c r="A183" s="632" t="s">
        <v>444</v>
      </c>
      <c r="B183" s="573" t="s">
        <v>446</v>
      </c>
      <c r="C183" s="634" t="s">
        <v>447</v>
      </c>
      <c r="D183" s="575">
        <v>288</v>
      </c>
      <c r="E183" s="576">
        <v>276</v>
      </c>
      <c r="F183" s="576">
        <v>241</v>
      </c>
      <c r="G183" s="576">
        <v>95</v>
      </c>
      <c r="H183" s="576">
        <v>88</v>
      </c>
      <c r="I183" s="577">
        <f t="shared" si="94"/>
        <v>0.34420289855072461</v>
      </c>
      <c r="J183" s="578">
        <f t="shared" si="95"/>
        <v>0.39419087136929459</v>
      </c>
      <c r="K183" s="575">
        <v>237</v>
      </c>
      <c r="L183" s="576">
        <v>232</v>
      </c>
      <c r="M183" s="576">
        <v>194</v>
      </c>
      <c r="N183" s="576">
        <v>68</v>
      </c>
      <c r="O183" s="576">
        <v>63</v>
      </c>
      <c r="P183" s="577">
        <f t="shared" si="122"/>
        <v>0.29310344827586204</v>
      </c>
      <c r="Q183" s="578">
        <f t="shared" si="123"/>
        <v>0.35051546391752575</v>
      </c>
      <c r="R183" s="575">
        <v>338</v>
      </c>
      <c r="S183" s="576">
        <v>323</v>
      </c>
      <c r="T183" s="576">
        <v>280</v>
      </c>
      <c r="U183" s="576">
        <v>87</v>
      </c>
      <c r="V183" s="576">
        <v>81</v>
      </c>
      <c r="W183" s="577">
        <f t="shared" si="92"/>
        <v>0.26934984520123839</v>
      </c>
      <c r="X183" s="578">
        <f t="shared" si="93"/>
        <v>0.31071428571428572</v>
      </c>
      <c r="Y183" s="575">
        <v>270</v>
      </c>
      <c r="Z183" s="576">
        <v>265</v>
      </c>
      <c r="AA183" s="576">
        <v>230</v>
      </c>
      <c r="AB183" s="576">
        <v>73</v>
      </c>
      <c r="AC183" s="576">
        <v>66</v>
      </c>
      <c r="AD183" s="577">
        <f t="shared" si="124"/>
        <v>0.27547169811320754</v>
      </c>
      <c r="AE183" s="578">
        <f t="shared" si="125"/>
        <v>0.31739130434782609</v>
      </c>
      <c r="AF183" s="575">
        <v>297</v>
      </c>
      <c r="AG183" s="576">
        <v>288</v>
      </c>
      <c r="AH183" s="576">
        <v>246</v>
      </c>
      <c r="AI183" s="576">
        <v>85</v>
      </c>
      <c r="AJ183" s="576">
        <v>78</v>
      </c>
      <c r="AK183" s="577">
        <f t="shared" si="126"/>
        <v>0.2951388888888889</v>
      </c>
      <c r="AL183" s="578">
        <f t="shared" si="127"/>
        <v>0.34552845528455284</v>
      </c>
      <c r="AM183" s="575">
        <v>292</v>
      </c>
      <c r="AN183" s="576">
        <v>277</v>
      </c>
      <c r="AO183" s="576">
        <v>228</v>
      </c>
      <c r="AP183" s="576">
        <v>84</v>
      </c>
      <c r="AQ183" s="576">
        <v>79</v>
      </c>
      <c r="AR183" s="577">
        <f t="shared" si="128"/>
        <v>0.30324909747292417</v>
      </c>
      <c r="AS183" s="578">
        <f t="shared" si="129"/>
        <v>0.36842105263157893</v>
      </c>
      <c r="AT183" s="575">
        <v>300</v>
      </c>
      <c r="AU183" s="576">
        <v>287</v>
      </c>
      <c r="AV183" s="576">
        <v>239</v>
      </c>
      <c r="AW183" s="576">
        <v>86</v>
      </c>
      <c r="AX183" s="576">
        <v>83</v>
      </c>
      <c r="AY183" s="577">
        <f t="shared" si="130"/>
        <v>0.29965156794425085</v>
      </c>
      <c r="AZ183" s="578">
        <f t="shared" si="131"/>
        <v>0.35983263598326359</v>
      </c>
      <c r="BA183" s="575">
        <v>238</v>
      </c>
      <c r="BB183" s="576">
        <v>226</v>
      </c>
      <c r="BC183" s="576">
        <v>189</v>
      </c>
      <c r="BD183" s="576">
        <v>84</v>
      </c>
      <c r="BE183" s="576">
        <v>80</v>
      </c>
      <c r="BF183" s="577">
        <f t="shared" si="132"/>
        <v>0.37168141592920356</v>
      </c>
      <c r="BG183" s="578">
        <f t="shared" si="133"/>
        <v>0.44444444444444442</v>
      </c>
    </row>
    <row r="184" spans="1:59" s="4" customFormat="1" x14ac:dyDescent="0.25">
      <c r="A184" s="579" t="s">
        <v>444</v>
      </c>
      <c r="B184" s="580" t="s">
        <v>448</v>
      </c>
      <c r="C184" s="581" t="s">
        <v>449</v>
      </c>
      <c r="D184" s="582">
        <v>727</v>
      </c>
      <c r="E184" s="647">
        <v>603</v>
      </c>
      <c r="F184" s="647">
        <v>531</v>
      </c>
      <c r="G184" s="647">
        <v>63</v>
      </c>
      <c r="H184" s="647">
        <v>63</v>
      </c>
      <c r="I184" s="648">
        <f t="shared" si="94"/>
        <v>0.1044776119402985</v>
      </c>
      <c r="J184" s="649">
        <f t="shared" si="95"/>
        <v>0.11864406779661017</v>
      </c>
      <c r="K184" s="582">
        <v>802</v>
      </c>
      <c r="L184" s="647">
        <v>655</v>
      </c>
      <c r="M184" s="647">
        <v>583</v>
      </c>
      <c r="N184" s="647">
        <v>74</v>
      </c>
      <c r="O184" s="647">
        <v>74</v>
      </c>
      <c r="P184" s="648">
        <f t="shared" si="122"/>
        <v>0.11297709923664122</v>
      </c>
      <c r="Q184" s="649">
        <f t="shared" si="123"/>
        <v>0.12692967409948541</v>
      </c>
      <c r="R184" s="582">
        <v>793</v>
      </c>
      <c r="S184" s="647">
        <v>652</v>
      </c>
      <c r="T184" s="647">
        <v>567</v>
      </c>
      <c r="U184" s="647">
        <v>58</v>
      </c>
      <c r="V184" s="647">
        <v>56</v>
      </c>
      <c r="W184" s="648">
        <f t="shared" si="92"/>
        <v>8.8957055214723926E-2</v>
      </c>
      <c r="X184" s="649">
        <f t="shared" si="93"/>
        <v>0.10229276895943562</v>
      </c>
      <c r="Y184" s="582">
        <v>765</v>
      </c>
      <c r="Z184" s="647">
        <v>645</v>
      </c>
      <c r="AA184" s="647">
        <v>530</v>
      </c>
      <c r="AB184" s="647">
        <v>61</v>
      </c>
      <c r="AC184" s="647">
        <v>60</v>
      </c>
      <c r="AD184" s="648">
        <f t="shared" si="124"/>
        <v>9.4573643410852712E-2</v>
      </c>
      <c r="AE184" s="649">
        <f t="shared" si="125"/>
        <v>0.11509433962264151</v>
      </c>
      <c r="AF184" s="582">
        <v>799</v>
      </c>
      <c r="AG184" s="647">
        <v>678</v>
      </c>
      <c r="AH184" s="647">
        <v>580</v>
      </c>
      <c r="AI184" s="647">
        <v>55</v>
      </c>
      <c r="AJ184" s="647">
        <v>54</v>
      </c>
      <c r="AK184" s="648">
        <f t="shared" si="126"/>
        <v>8.1120943952802366E-2</v>
      </c>
      <c r="AL184" s="649">
        <f t="shared" si="127"/>
        <v>9.4827586206896547E-2</v>
      </c>
      <c r="AM184" s="582">
        <v>845</v>
      </c>
      <c r="AN184" s="647">
        <v>719</v>
      </c>
      <c r="AO184" s="647">
        <v>619</v>
      </c>
      <c r="AP184" s="647">
        <v>70</v>
      </c>
      <c r="AQ184" s="647">
        <v>67</v>
      </c>
      <c r="AR184" s="648">
        <f t="shared" si="128"/>
        <v>9.7357440890125171E-2</v>
      </c>
      <c r="AS184" s="649">
        <f t="shared" si="129"/>
        <v>0.11308562197092084</v>
      </c>
      <c r="AT184" s="582">
        <v>786</v>
      </c>
      <c r="AU184" s="647">
        <v>655</v>
      </c>
      <c r="AV184" s="647">
        <v>562</v>
      </c>
      <c r="AW184" s="647">
        <v>78</v>
      </c>
      <c r="AX184" s="647">
        <v>76</v>
      </c>
      <c r="AY184" s="648">
        <f t="shared" si="130"/>
        <v>0.11908396946564885</v>
      </c>
      <c r="AZ184" s="649">
        <f t="shared" si="131"/>
        <v>0.13879003558718861</v>
      </c>
      <c r="BA184" s="582">
        <v>711</v>
      </c>
      <c r="BB184" s="647">
        <v>590</v>
      </c>
      <c r="BC184" s="647">
        <v>500</v>
      </c>
      <c r="BD184" s="647">
        <v>72</v>
      </c>
      <c r="BE184" s="647">
        <v>71</v>
      </c>
      <c r="BF184" s="648">
        <f t="shared" si="132"/>
        <v>0.12203389830508475</v>
      </c>
      <c r="BG184" s="649">
        <f t="shared" si="133"/>
        <v>0.14399999999999999</v>
      </c>
    </row>
    <row r="185" spans="1:59" s="4" customFormat="1" x14ac:dyDescent="0.25">
      <c r="A185" s="588" t="s">
        <v>444</v>
      </c>
      <c r="B185" s="589" t="s">
        <v>450</v>
      </c>
      <c r="C185" s="590" t="s">
        <v>451</v>
      </c>
      <c r="D185" s="670">
        <v>481</v>
      </c>
      <c r="E185" s="592">
        <v>468</v>
      </c>
      <c r="F185" s="592">
        <v>461</v>
      </c>
      <c r="G185" s="592">
        <v>65</v>
      </c>
      <c r="H185" s="592">
        <v>63</v>
      </c>
      <c r="I185" s="593">
        <f t="shared" si="94"/>
        <v>0.1388888888888889</v>
      </c>
      <c r="J185" s="594">
        <f t="shared" si="95"/>
        <v>0.14099783080260303</v>
      </c>
      <c r="K185" s="670">
        <v>484</v>
      </c>
      <c r="L185" s="592">
        <v>462</v>
      </c>
      <c r="M185" s="592">
        <v>449</v>
      </c>
      <c r="N185" s="592">
        <v>64</v>
      </c>
      <c r="O185" s="592">
        <v>63</v>
      </c>
      <c r="P185" s="593">
        <f t="shared" si="122"/>
        <v>0.13852813852813853</v>
      </c>
      <c r="Q185" s="594">
        <f t="shared" si="123"/>
        <v>0.14253897550111358</v>
      </c>
      <c r="R185" s="670">
        <v>475</v>
      </c>
      <c r="S185" s="592">
        <v>464</v>
      </c>
      <c r="T185" s="592">
        <v>452</v>
      </c>
      <c r="U185" s="592">
        <v>56</v>
      </c>
      <c r="V185" s="592">
        <v>49</v>
      </c>
      <c r="W185" s="593">
        <f t="shared" si="92"/>
        <v>0.1206896551724138</v>
      </c>
      <c r="X185" s="594">
        <f t="shared" si="93"/>
        <v>0.12389380530973451</v>
      </c>
      <c r="Y185" s="670">
        <v>522</v>
      </c>
      <c r="Z185" s="592">
        <v>505</v>
      </c>
      <c r="AA185" s="592">
        <v>496</v>
      </c>
      <c r="AB185" s="592">
        <v>58</v>
      </c>
      <c r="AC185" s="592">
        <v>56</v>
      </c>
      <c r="AD185" s="593">
        <f t="shared" si="124"/>
        <v>0.11485148514851486</v>
      </c>
      <c r="AE185" s="594">
        <f t="shared" si="125"/>
        <v>0.11693548387096774</v>
      </c>
      <c r="AF185" s="670">
        <v>578</v>
      </c>
      <c r="AG185" s="592">
        <v>538</v>
      </c>
      <c r="AH185" s="592">
        <v>494</v>
      </c>
      <c r="AI185" s="592">
        <v>60</v>
      </c>
      <c r="AJ185" s="592">
        <v>58</v>
      </c>
      <c r="AK185" s="593">
        <f t="shared" si="126"/>
        <v>0.11152416356877323</v>
      </c>
      <c r="AL185" s="594">
        <f t="shared" si="127"/>
        <v>0.1214574898785425</v>
      </c>
      <c r="AM185" s="670">
        <v>547</v>
      </c>
      <c r="AN185" s="592">
        <v>507</v>
      </c>
      <c r="AO185" s="592">
        <v>477</v>
      </c>
      <c r="AP185" s="592">
        <v>51</v>
      </c>
      <c r="AQ185" s="592">
        <v>51</v>
      </c>
      <c r="AR185" s="593">
        <f t="shared" si="128"/>
        <v>0.10059171597633136</v>
      </c>
      <c r="AS185" s="594">
        <f t="shared" si="129"/>
        <v>0.1069182389937107</v>
      </c>
      <c r="AT185" s="670">
        <v>567</v>
      </c>
      <c r="AU185" s="592">
        <v>535</v>
      </c>
      <c r="AV185" s="592">
        <v>498</v>
      </c>
      <c r="AW185" s="592">
        <v>58</v>
      </c>
      <c r="AX185" s="592">
        <v>58</v>
      </c>
      <c r="AY185" s="593">
        <f t="shared" si="130"/>
        <v>0.10841121495327102</v>
      </c>
      <c r="AZ185" s="594">
        <f t="shared" si="131"/>
        <v>0.11646586345381527</v>
      </c>
      <c r="BA185" s="670">
        <v>466</v>
      </c>
      <c r="BB185" s="592">
        <v>440</v>
      </c>
      <c r="BC185" s="592">
        <v>427</v>
      </c>
      <c r="BD185" s="592">
        <v>55</v>
      </c>
      <c r="BE185" s="592">
        <v>55</v>
      </c>
      <c r="BF185" s="593">
        <f t="shared" si="132"/>
        <v>0.125</v>
      </c>
      <c r="BG185" s="594">
        <f t="shared" si="133"/>
        <v>0.1288056206088993</v>
      </c>
    </row>
    <row r="186" spans="1:59" s="4" customFormat="1" x14ac:dyDescent="0.25">
      <c r="A186" s="611" t="s">
        <v>452</v>
      </c>
      <c r="B186" s="565" t="s">
        <v>453</v>
      </c>
      <c r="C186" s="671"/>
      <c r="D186" s="636">
        <v>516</v>
      </c>
      <c r="E186" s="637">
        <v>404</v>
      </c>
      <c r="F186" s="637">
        <v>404</v>
      </c>
      <c r="G186" s="637">
        <v>51</v>
      </c>
      <c r="H186" s="638">
        <v>50</v>
      </c>
      <c r="I186" s="639">
        <f t="shared" si="94"/>
        <v>0.12623762376237624</v>
      </c>
      <c r="J186" s="640">
        <f t="shared" si="95"/>
        <v>0.12623762376237624</v>
      </c>
      <c r="K186" s="636">
        <v>494</v>
      </c>
      <c r="L186" s="637">
        <v>363</v>
      </c>
      <c r="M186" s="637">
        <v>309</v>
      </c>
      <c r="N186" s="637">
        <v>50</v>
      </c>
      <c r="O186" s="638">
        <v>50</v>
      </c>
      <c r="P186" s="639">
        <f t="shared" si="122"/>
        <v>0.13774104683195593</v>
      </c>
      <c r="Q186" s="640">
        <f t="shared" si="123"/>
        <v>0.16181229773462782</v>
      </c>
      <c r="R186" s="636">
        <v>488</v>
      </c>
      <c r="S186" s="637">
        <v>303</v>
      </c>
      <c r="T186" s="637">
        <v>265</v>
      </c>
      <c r="U186" s="637">
        <v>47</v>
      </c>
      <c r="V186" s="638">
        <v>46</v>
      </c>
      <c r="W186" s="639">
        <f t="shared" si="92"/>
        <v>0.15511551155115511</v>
      </c>
      <c r="X186" s="640">
        <f t="shared" si="93"/>
        <v>0.17735849056603772</v>
      </c>
      <c r="Y186" s="636">
        <v>545</v>
      </c>
      <c r="Z186" s="637">
        <v>343</v>
      </c>
      <c r="AA186" s="637">
        <v>309</v>
      </c>
      <c r="AB186" s="637">
        <v>53</v>
      </c>
      <c r="AC186" s="638">
        <v>51</v>
      </c>
      <c r="AD186" s="639">
        <f t="shared" si="124"/>
        <v>0.15451895043731778</v>
      </c>
      <c r="AE186" s="640">
        <f t="shared" si="125"/>
        <v>0.17152103559870549</v>
      </c>
      <c r="AF186" s="636">
        <v>575</v>
      </c>
      <c r="AG186" s="637">
        <v>346</v>
      </c>
      <c r="AH186" s="637">
        <v>307</v>
      </c>
      <c r="AI186" s="637">
        <v>64</v>
      </c>
      <c r="AJ186" s="638">
        <v>58</v>
      </c>
      <c r="AK186" s="639">
        <f t="shared" si="126"/>
        <v>0.18497109826589594</v>
      </c>
      <c r="AL186" s="640">
        <f t="shared" si="127"/>
        <v>0.20846905537459284</v>
      </c>
      <c r="AM186" s="636">
        <v>541</v>
      </c>
      <c r="AN186" s="637">
        <v>324</v>
      </c>
      <c r="AO186" s="637">
        <v>286</v>
      </c>
      <c r="AP186" s="637">
        <v>50</v>
      </c>
      <c r="AQ186" s="638">
        <v>49</v>
      </c>
      <c r="AR186" s="639">
        <f t="shared" si="128"/>
        <v>0.15432098765432098</v>
      </c>
      <c r="AS186" s="640">
        <f t="shared" si="129"/>
        <v>0.17482517482517482</v>
      </c>
      <c r="AT186" s="636">
        <v>382</v>
      </c>
      <c r="AU186" s="637">
        <v>283</v>
      </c>
      <c r="AV186" s="637">
        <v>278</v>
      </c>
      <c r="AW186" s="637">
        <v>42</v>
      </c>
      <c r="AX186" s="638">
        <v>42</v>
      </c>
      <c r="AY186" s="639">
        <f t="shared" si="130"/>
        <v>0.14840989399293286</v>
      </c>
      <c r="AZ186" s="640">
        <f t="shared" si="131"/>
        <v>0.15107913669064749</v>
      </c>
      <c r="BA186" s="636">
        <v>403</v>
      </c>
      <c r="BB186" s="637">
        <v>294</v>
      </c>
      <c r="BC186" s="637">
        <v>268</v>
      </c>
      <c r="BD186" s="637">
        <v>44</v>
      </c>
      <c r="BE186" s="638">
        <v>43</v>
      </c>
      <c r="BF186" s="639">
        <f t="shared" si="132"/>
        <v>0.14965986394557823</v>
      </c>
      <c r="BG186" s="640">
        <f t="shared" si="133"/>
        <v>0.16417910447761194</v>
      </c>
    </row>
    <row r="187" spans="1:59" s="4" customFormat="1" x14ac:dyDescent="0.25">
      <c r="A187" s="611" t="s">
        <v>454</v>
      </c>
      <c r="B187" s="565" t="s">
        <v>455</v>
      </c>
      <c r="C187" s="671"/>
      <c r="D187" s="613">
        <v>760</v>
      </c>
      <c r="E187" s="660">
        <v>760</v>
      </c>
      <c r="F187" s="660">
        <v>688</v>
      </c>
      <c r="G187" s="660">
        <v>66</v>
      </c>
      <c r="H187" s="661">
        <v>66</v>
      </c>
      <c r="I187" s="662">
        <f t="shared" si="94"/>
        <v>8.6842105263157901E-2</v>
      </c>
      <c r="J187" s="663">
        <f t="shared" si="95"/>
        <v>9.5930232558139539E-2</v>
      </c>
      <c r="K187" s="613">
        <v>720</v>
      </c>
      <c r="L187" s="660">
        <v>720</v>
      </c>
      <c r="M187" s="660">
        <v>543</v>
      </c>
      <c r="N187" s="660">
        <v>59</v>
      </c>
      <c r="O187" s="661">
        <v>59</v>
      </c>
      <c r="P187" s="662">
        <f t="shared" si="122"/>
        <v>8.1944444444444445E-2</v>
      </c>
      <c r="Q187" s="663">
        <f t="shared" si="123"/>
        <v>0.10865561694290976</v>
      </c>
      <c r="R187" s="613">
        <v>880</v>
      </c>
      <c r="S187" s="660">
        <v>880</v>
      </c>
      <c r="T187" s="660">
        <v>790</v>
      </c>
      <c r="U187" s="660">
        <v>59</v>
      </c>
      <c r="V187" s="661">
        <v>59</v>
      </c>
      <c r="W187" s="662">
        <f t="shared" si="92"/>
        <v>6.7045454545454547E-2</v>
      </c>
      <c r="X187" s="663">
        <f t="shared" si="93"/>
        <v>7.4683544303797464E-2</v>
      </c>
      <c r="Y187" s="613">
        <v>734</v>
      </c>
      <c r="Z187" s="660">
        <v>733</v>
      </c>
      <c r="AA187" s="660">
        <v>667</v>
      </c>
      <c r="AB187" s="660">
        <v>64</v>
      </c>
      <c r="AC187" s="661">
        <v>62</v>
      </c>
      <c r="AD187" s="662">
        <f t="shared" si="124"/>
        <v>8.7312414733969987E-2</v>
      </c>
      <c r="AE187" s="663">
        <f t="shared" si="125"/>
        <v>9.5952023988005994E-2</v>
      </c>
      <c r="AF187" s="613">
        <v>633</v>
      </c>
      <c r="AG187" s="660">
        <v>633</v>
      </c>
      <c r="AH187" s="660">
        <v>578</v>
      </c>
      <c r="AI187" s="660">
        <v>84</v>
      </c>
      <c r="AJ187" s="661">
        <v>81</v>
      </c>
      <c r="AK187" s="662">
        <f t="shared" si="126"/>
        <v>0.13270142180094788</v>
      </c>
      <c r="AL187" s="663">
        <f t="shared" si="127"/>
        <v>0.1453287197231834</v>
      </c>
      <c r="AM187" s="613">
        <v>639</v>
      </c>
      <c r="AN187" s="660">
        <v>639</v>
      </c>
      <c r="AO187" s="660">
        <v>579</v>
      </c>
      <c r="AP187" s="660">
        <v>78</v>
      </c>
      <c r="AQ187" s="661">
        <v>72</v>
      </c>
      <c r="AR187" s="662">
        <f t="shared" si="128"/>
        <v>0.12206572769953052</v>
      </c>
      <c r="AS187" s="663">
        <f t="shared" si="129"/>
        <v>0.13471502590673576</v>
      </c>
      <c r="AT187" s="613">
        <v>568</v>
      </c>
      <c r="AU187" s="660">
        <v>567</v>
      </c>
      <c r="AV187" s="660">
        <v>510</v>
      </c>
      <c r="AW187" s="660">
        <v>71</v>
      </c>
      <c r="AX187" s="661">
        <v>65</v>
      </c>
      <c r="AY187" s="662">
        <f t="shared" si="130"/>
        <v>0.12522045855379188</v>
      </c>
      <c r="AZ187" s="663">
        <f t="shared" si="131"/>
        <v>0.13921568627450981</v>
      </c>
      <c r="BA187" s="613">
        <v>532</v>
      </c>
      <c r="BB187" s="660">
        <v>532</v>
      </c>
      <c r="BC187" s="660">
        <v>489</v>
      </c>
      <c r="BD187" s="660">
        <v>56</v>
      </c>
      <c r="BE187" s="661">
        <v>53</v>
      </c>
      <c r="BF187" s="662">
        <f t="shared" si="132"/>
        <v>0.10526315789473684</v>
      </c>
      <c r="BG187" s="663">
        <f t="shared" si="133"/>
        <v>0.11451942740286299</v>
      </c>
    </row>
    <row r="188" spans="1:59" s="4" customFormat="1" x14ac:dyDescent="0.25">
      <c r="A188" s="629" t="s">
        <v>456</v>
      </c>
      <c r="B188" s="565" t="s">
        <v>457</v>
      </c>
      <c r="C188" s="672"/>
      <c r="D188" s="664">
        <v>633</v>
      </c>
      <c r="E188" s="637">
        <v>415</v>
      </c>
      <c r="F188" s="637">
        <v>352</v>
      </c>
      <c r="G188" s="637">
        <v>122</v>
      </c>
      <c r="H188" s="638">
        <v>117</v>
      </c>
      <c r="I188" s="639">
        <f t="shared" si="94"/>
        <v>0.29397590361445786</v>
      </c>
      <c r="J188" s="640">
        <f t="shared" si="95"/>
        <v>0.34659090909090912</v>
      </c>
      <c r="K188" s="664">
        <v>746</v>
      </c>
      <c r="L188" s="637">
        <v>665</v>
      </c>
      <c r="M188" s="637">
        <v>570</v>
      </c>
      <c r="N188" s="637">
        <v>124</v>
      </c>
      <c r="O188" s="638">
        <v>117</v>
      </c>
      <c r="P188" s="639">
        <f t="shared" si="122"/>
        <v>0.18646616541353384</v>
      </c>
      <c r="Q188" s="640">
        <f t="shared" si="123"/>
        <v>0.21754385964912282</v>
      </c>
      <c r="R188" s="664">
        <v>829</v>
      </c>
      <c r="S188" s="637">
        <v>745</v>
      </c>
      <c r="T188" s="637">
        <v>654</v>
      </c>
      <c r="U188" s="637">
        <v>182</v>
      </c>
      <c r="V188" s="638">
        <v>168</v>
      </c>
      <c r="W188" s="639">
        <f t="shared" si="92"/>
        <v>0.24429530201342281</v>
      </c>
      <c r="X188" s="640">
        <f t="shared" si="93"/>
        <v>0.27828746177370028</v>
      </c>
      <c r="Y188" s="664">
        <v>652</v>
      </c>
      <c r="Z188" s="637">
        <v>599</v>
      </c>
      <c r="AA188" s="637">
        <v>502</v>
      </c>
      <c r="AB188" s="637">
        <v>147</v>
      </c>
      <c r="AC188" s="638">
        <v>135</v>
      </c>
      <c r="AD188" s="639">
        <f t="shared" si="124"/>
        <v>0.24540901502504173</v>
      </c>
      <c r="AE188" s="640">
        <f t="shared" si="125"/>
        <v>0.29282868525896416</v>
      </c>
      <c r="AF188" s="664">
        <v>726</v>
      </c>
      <c r="AG188" s="637">
        <v>652</v>
      </c>
      <c r="AH188" s="637">
        <v>570</v>
      </c>
      <c r="AI188" s="637">
        <v>135</v>
      </c>
      <c r="AJ188" s="638">
        <v>127</v>
      </c>
      <c r="AK188" s="639">
        <f t="shared" si="126"/>
        <v>0.20705521472392638</v>
      </c>
      <c r="AL188" s="640">
        <f t="shared" si="127"/>
        <v>0.23684210526315788</v>
      </c>
      <c r="AM188" s="664">
        <v>708</v>
      </c>
      <c r="AN188" s="637">
        <v>641</v>
      </c>
      <c r="AO188" s="637">
        <v>574</v>
      </c>
      <c r="AP188" s="637">
        <v>158</v>
      </c>
      <c r="AQ188" s="638">
        <v>144</v>
      </c>
      <c r="AR188" s="639">
        <f t="shared" si="128"/>
        <v>0.24648985959438377</v>
      </c>
      <c r="AS188" s="640">
        <f t="shared" si="129"/>
        <v>0.27526132404181186</v>
      </c>
      <c r="AT188" s="664">
        <v>708</v>
      </c>
      <c r="AU188" s="637">
        <v>639</v>
      </c>
      <c r="AV188" s="637">
        <v>546</v>
      </c>
      <c r="AW188" s="637">
        <v>168</v>
      </c>
      <c r="AX188" s="638">
        <v>159</v>
      </c>
      <c r="AY188" s="639">
        <f t="shared" si="130"/>
        <v>0.26291079812206575</v>
      </c>
      <c r="AZ188" s="640">
        <f t="shared" si="131"/>
        <v>0.30769230769230771</v>
      </c>
      <c r="BA188" s="664">
        <v>646</v>
      </c>
      <c r="BB188" s="637">
        <v>581</v>
      </c>
      <c r="BC188" s="637">
        <v>492</v>
      </c>
      <c r="BD188" s="637">
        <v>127</v>
      </c>
      <c r="BE188" s="638">
        <v>116</v>
      </c>
      <c r="BF188" s="639">
        <f t="shared" si="132"/>
        <v>0.21858864027538727</v>
      </c>
      <c r="BG188" s="640">
        <f t="shared" si="133"/>
        <v>0.258130081300813</v>
      </c>
    </row>
    <row r="189" spans="1:59" s="4" customFormat="1" x14ac:dyDescent="0.25">
      <c r="A189" s="632" t="s">
        <v>456</v>
      </c>
      <c r="B189" s="573" t="s">
        <v>458</v>
      </c>
      <c r="C189" s="634" t="s">
        <v>459</v>
      </c>
      <c r="D189" s="575">
        <v>179</v>
      </c>
      <c r="E189" s="576">
        <v>174</v>
      </c>
      <c r="F189" s="576">
        <v>147</v>
      </c>
      <c r="G189" s="576">
        <v>71</v>
      </c>
      <c r="H189" s="576">
        <v>67</v>
      </c>
      <c r="I189" s="577">
        <f t="shared" si="94"/>
        <v>0.40804597701149425</v>
      </c>
      <c r="J189" s="578">
        <f t="shared" si="95"/>
        <v>0.48299319727891155</v>
      </c>
      <c r="K189" s="575">
        <v>181</v>
      </c>
      <c r="L189" s="576">
        <v>176</v>
      </c>
      <c r="M189" s="576">
        <v>143</v>
      </c>
      <c r="N189" s="576">
        <v>60</v>
      </c>
      <c r="O189" s="576">
        <v>54</v>
      </c>
      <c r="P189" s="577">
        <f t="shared" si="122"/>
        <v>0.34090909090909088</v>
      </c>
      <c r="Q189" s="578">
        <f t="shared" si="123"/>
        <v>0.41958041958041958</v>
      </c>
      <c r="R189" s="575">
        <v>220</v>
      </c>
      <c r="S189" s="576">
        <v>213</v>
      </c>
      <c r="T189" s="576">
        <v>181</v>
      </c>
      <c r="U189" s="576">
        <v>89</v>
      </c>
      <c r="V189" s="576">
        <v>84</v>
      </c>
      <c r="W189" s="577">
        <f t="shared" si="92"/>
        <v>0.41784037558685444</v>
      </c>
      <c r="X189" s="578">
        <f t="shared" si="93"/>
        <v>0.49171270718232046</v>
      </c>
      <c r="Y189" s="575">
        <v>197</v>
      </c>
      <c r="Z189" s="576">
        <v>194</v>
      </c>
      <c r="AA189" s="576">
        <v>166</v>
      </c>
      <c r="AB189" s="576">
        <v>89</v>
      </c>
      <c r="AC189" s="576">
        <v>81</v>
      </c>
      <c r="AD189" s="577">
        <f t="shared" si="124"/>
        <v>0.45876288659793812</v>
      </c>
      <c r="AE189" s="578">
        <f t="shared" si="125"/>
        <v>0.53614457831325302</v>
      </c>
      <c r="AF189" s="575">
        <v>189</v>
      </c>
      <c r="AG189" s="576">
        <v>188</v>
      </c>
      <c r="AH189" s="576">
        <v>163</v>
      </c>
      <c r="AI189" s="576">
        <v>64</v>
      </c>
      <c r="AJ189" s="576">
        <v>58</v>
      </c>
      <c r="AK189" s="577">
        <f t="shared" si="126"/>
        <v>0.34042553191489361</v>
      </c>
      <c r="AL189" s="578">
        <f t="shared" si="127"/>
        <v>0.39263803680981596</v>
      </c>
      <c r="AM189" s="575">
        <v>219</v>
      </c>
      <c r="AN189" s="576">
        <v>215</v>
      </c>
      <c r="AO189" s="576">
        <v>215</v>
      </c>
      <c r="AP189" s="576">
        <v>85</v>
      </c>
      <c r="AQ189" s="576">
        <v>75</v>
      </c>
      <c r="AR189" s="577">
        <f t="shared" si="128"/>
        <v>0.39534883720930231</v>
      </c>
      <c r="AS189" s="578">
        <f t="shared" si="129"/>
        <v>0.39534883720930231</v>
      </c>
      <c r="AT189" s="575">
        <v>197</v>
      </c>
      <c r="AU189" s="576">
        <v>193</v>
      </c>
      <c r="AV189" s="576">
        <v>164</v>
      </c>
      <c r="AW189" s="576">
        <v>79</v>
      </c>
      <c r="AX189" s="576">
        <v>74</v>
      </c>
      <c r="AY189" s="577">
        <f t="shared" si="130"/>
        <v>0.40932642487046633</v>
      </c>
      <c r="AZ189" s="578">
        <f t="shared" si="131"/>
        <v>0.48170731707317072</v>
      </c>
      <c r="BA189" s="575">
        <v>214</v>
      </c>
      <c r="BB189" s="576">
        <v>207</v>
      </c>
      <c r="BC189" s="576">
        <v>167</v>
      </c>
      <c r="BD189" s="576">
        <v>60</v>
      </c>
      <c r="BE189" s="576">
        <v>56</v>
      </c>
      <c r="BF189" s="577">
        <f t="shared" si="132"/>
        <v>0.28985507246376813</v>
      </c>
      <c r="BG189" s="578">
        <f t="shared" si="133"/>
        <v>0.3592814371257485</v>
      </c>
    </row>
    <row r="190" spans="1:59" s="4" customFormat="1" x14ac:dyDescent="0.25">
      <c r="A190" s="588" t="s">
        <v>456</v>
      </c>
      <c r="B190" s="589" t="s">
        <v>460</v>
      </c>
      <c r="C190" s="590" t="s">
        <v>461</v>
      </c>
      <c r="D190" s="670">
        <v>454</v>
      </c>
      <c r="E190" s="592">
        <v>415</v>
      </c>
      <c r="F190" s="592">
        <v>352</v>
      </c>
      <c r="G190" s="592">
        <v>122</v>
      </c>
      <c r="H190" s="592">
        <v>117</v>
      </c>
      <c r="I190" s="593">
        <f t="shared" si="94"/>
        <v>0.29397590361445786</v>
      </c>
      <c r="J190" s="594">
        <f t="shared" si="95"/>
        <v>0.34659090909090912</v>
      </c>
      <c r="K190" s="670">
        <v>565</v>
      </c>
      <c r="L190" s="592">
        <v>493</v>
      </c>
      <c r="M190" s="592">
        <v>430</v>
      </c>
      <c r="N190" s="592">
        <v>64</v>
      </c>
      <c r="O190" s="592">
        <v>63</v>
      </c>
      <c r="P190" s="593">
        <f t="shared" si="122"/>
        <v>0.12981744421906694</v>
      </c>
      <c r="Q190" s="594">
        <f t="shared" si="123"/>
        <v>0.14883720930232558</v>
      </c>
      <c r="R190" s="670">
        <v>609</v>
      </c>
      <c r="S190" s="592">
        <v>535</v>
      </c>
      <c r="T190" s="592">
        <v>476</v>
      </c>
      <c r="U190" s="592">
        <v>93</v>
      </c>
      <c r="V190" s="592">
        <v>84</v>
      </c>
      <c r="W190" s="593">
        <f t="shared" si="92"/>
        <v>0.17383177570093458</v>
      </c>
      <c r="X190" s="594">
        <f t="shared" si="93"/>
        <v>0.1953781512605042</v>
      </c>
      <c r="Y190" s="670">
        <v>455</v>
      </c>
      <c r="Z190" s="592">
        <v>408</v>
      </c>
      <c r="AA190" s="592">
        <v>338</v>
      </c>
      <c r="AB190" s="592">
        <v>59</v>
      </c>
      <c r="AC190" s="592">
        <v>54</v>
      </c>
      <c r="AD190" s="593">
        <f t="shared" si="124"/>
        <v>0.14460784313725492</v>
      </c>
      <c r="AE190" s="594">
        <f t="shared" si="125"/>
        <v>0.17455621301775148</v>
      </c>
      <c r="AF190" s="670">
        <v>537</v>
      </c>
      <c r="AG190" s="592">
        <v>467</v>
      </c>
      <c r="AH190" s="592">
        <v>409</v>
      </c>
      <c r="AI190" s="592">
        <v>72</v>
      </c>
      <c r="AJ190" s="592">
        <v>69</v>
      </c>
      <c r="AK190" s="593">
        <f t="shared" si="126"/>
        <v>0.15417558886509636</v>
      </c>
      <c r="AL190" s="594">
        <f t="shared" si="127"/>
        <v>0.17603911980440098</v>
      </c>
      <c r="AM190" s="670">
        <v>489</v>
      </c>
      <c r="AN190" s="592">
        <v>434</v>
      </c>
      <c r="AO190" s="592">
        <v>366</v>
      </c>
      <c r="AP190" s="592">
        <v>73</v>
      </c>
      <c r="AQ190" s="592">
        <v>69</v>
      </c>
      <c r="AR190" s="593">
        <f t="shared" si="128"/>
        <v>0.16820276497695852</v>
      </c>
      <c r="AS190" s="594">
        <f t="shared" si="129"/>
        <v>0.19945355191256831</v>
      </c>
      <c r="AT190" s="670">
        <v>511</v>
      </c>
      <c r="AU190" s="592">
        <v>447</v>
      </c>
      <c r="AV190" s="592">
        <v>382</v>
      </c>
      <c r="AW190" s="592">
        <v>89</v>
      </c>
      <c r="AX190" s="592">
        <v>85</v>
      </c>
      <c r="AY190" s="593">
        <f t="shared" si="130"/>
        <v>0.19910514541387025</v>
      </c>
      <c r="AZ190" s="594">
        <f t="shared" si="131"/>
        <v>0.23298429319371727</v>
      </c>
      <c r="BA190" s="670">
        <v>432</v>
      </c>
      <c r="BB190" s="592">
        <v>378</v>
      </c>
      <c r="BC190" s="592">
        <v>328</v>
      </c>
      <c r="BD190" s="592">
        <v>67</v>
      </c>
      <c r="BE190" s="592">
        <v>60</v>
      </c>
      <c r="BF190" s="593">
        <f t="shared" si="132"/>
        <v>0.17724867724867724</v>
      </c>
      <c r="BG190" s="594">
        <f t="shared" si="133"/>
        <v>0.20426829268292682</v>
      </c>
    </row>
    <row r="191" spans="1:59" s="4" customFormat="1" x14ac:dyDescent="0.25">
      <c r="A191" s="673" t="s">
        <v>462</v>
      </c>
      <c r="B191" s="674" t="s">
        <v>463</v>
      </c>
      <c r="C191" s="597" t="s">
        <v>200</v>
      </c>
      <c r="D191" s="653">
        <v>3088</v>
      </c>
      <c r="E191" s="660">
        <v>2732</v>
      </c>
      <c r="F191" s="660">
        <v>2732</v>
      </c>
      <c r="G191" s="660">
        <v>1391</v>
      </c>
      <c r="H191" s="661">
        <v>1156</v>
      </c>
      <c r="I191" s="662">
        <f t="shared" si="94"/>
        <v>0.50915080527086387</v>
      </c>
      <c r="J191" s="663">
        <f t="shared" si="95"/>
        <v>0.50915080527086387</v>
      </c>
      <c r="K191" s="653">
        <v>3172</v>
      </c>
      <c r="L191" s="660">
        <v>2675</v>
      </c>
      <c r="M191" s="660">
        <v>2675</v>
      </c>
      <c r="N191" s="660">
        <v>1696</v>
      </c>
      <c r="O191" s="661">
        <v>1398</v>
      </c>
      <c r="P191" s="662">
        <f t="shared" si="122"/>
        <v>0.6340186915887851</v>
      </c>
      <c r="Q191" s="663">
        <f t="shared" si="123"/>
        <v>0.6340186915887851</v>
      </c>
      <c r="R191" s="653">
        <v>2875</v>
      </c>
      <c r="S191" s="660">
        <v>2459</v>
      </c>
      <c r="T191" s="660">
        <v>2459</v>
      </c>
      <c r="U191" s="660">
        <v>1567</v>
      </c>
      <c r="V191" s="661">
        <v>1337</v>
      </c>
      <c r="W191" s="662">
        <f t="shared" si="92"/>
        <v>0.63725091500610009</v>
      </c>
      <c r="X191" s="663">
        <f t="shared" si="93"/>
        <v>0.63725091500610009</v>
      </c>
      <c r="Y191" s="653">
        <v>2618</v>
      </c>
      <c r="Z191" s="660">
        <v>2209</v>
      </c>
      <c r="AA191" s="660">
        <v>2209</v>
      </c>
      <c r="AB191" s="660">
        <v>1305</v>
      </c>
      <c r="AC191" s="661">
        <v>1093</v>
      </c>
      <c r="AD191" s="662">
        <f t="shared" si="124"/>
        <v>0.59076505205975549</v>
      </c>
      <c r="AE191" s="663">
        <f t="shared" si="125"/>
        <v>0.59076505205975549</v>
      </c>
      <c r="AF191" s="653">
        <v>2991</v>
      </c>
      <c r="AG191" s="660">
        <v>2556</v>
      </c>
      <c r="AH191" s="660">
        <v>2217</v>
      </c>
      <c r="AI191" s="660">
        <v>1867</v>
      </c>
      <c r="AJ191" s="661">
        <v>1524</v>
      </c>
      <c r="AK191" s="662">
        <f t="shared" si="126"/>
        <v>0.73043818466353683</v>
      </c>
      <c r="AL191" s="663">
        <f t="shared" si="127"/>
        <v>0.8421290031574199</v>
      </c>
      <c r="AM191" s="653">
        <v>2329</v>
      </c>
      <c r="AN191" s="660">
        <v>2054</v>
      </c>
      <c r="AO191" s="660">
        <v>1870</v>
      </c>
      <c r="AP191" s="660">
        <v>1607</v>
      </c>
      <c r="AQ191" s="661">
        <v>1274</v>
      </c>
      <c r="AR191" s="662">
        <f t="shared" si="128"/>
        <v>0.78237585199610515</v>
      </c>
      <c r="AS191" s="663">
        <f t="shared" si="129"/>
        <v>0.85935828877005349</v>
      </c>
      <c r="AT191" s="653">
        <v>1746</v>
      </c>
      <c r="AU191" s="660">
        <v>1580</v>
      </c>
      <c r="AV191" s="660">
        <v>1309</v>
      </c>
      <c r="AW191" s="660">
        <v>1208</v>
      </c>
      <c r="AX191" s="661">
        <v>966</v>
      </c>
      <c r="AY191" s="662">
        <f t="shared" si="130"/>
        <v>0.76455696202531642</v>
      </c>
      <c r="AZ191" s="663">
        <f t="shared" si="131"/>
        <v>0.92284186401833457</v>
      </c>
      <c r="BA191" s="653">
        <v>2097</v>
      </c>
      <c r="BB191" s="660">
        <v>1795</v>
      </c>
      <c r="BC191" s="660">
        <v>1587</v>
      </c>
      <c r="BD191" s="660">
        <v>1305</v>
      </c>
      <c r="BE191" s="661">
        <v>1049</v>
      </c>
      <c r="BF191" s="662">
        <f t="shared" si="132"/>
        <v>0.72701949860724235</v>
      </c>
      <c r="BG191" s="663">
        <f t="shared" si="133"/>
        <v>0.82230623818525517</v>
      </c>
    </row>
    <row r="192" spans="1:59" s="4" customFormat="1" ht="25.5" x14ac:dyDescent="0.25">
      <c r="A192" s="673" t="s">
        <v>464</v>
      </c>
      <c r="B192" s="674" t="s">
        <v>465</v>
      </c>
      <c r="C192" s="597" t="s">
        <v>200</v>
      </c>
      <c r="D192" s="653">
        <v>1262</v>
      </c>
      <c r="E192" s="660">
        <v>1209</v>
      </c>
      <c r="F192" s="660">
        <v>1206</v>
      </c>
      <c r="G192" s="660">
        <v>1088</v>
      </c>
      <c r="H192" s="661">
        <v>63</v>
      </c>
      <c r="I192" s="662">
        <f t="shared" si="94"/>
        <v>0.89991728701406126</v>
      </c>
      <c r="J192" s="663">
        <f t="shared" si="95"/>
        <v>0.9021558872305141</v>
      </c>
      <c r="K192" s="653">
        <v>2233</v>
      </c>
      <c r="L192" s="660">
        <v>2058</v>
      </c>
      <c r="M192" s="660">
        <v>2058</v>
      </c>
      <c r="N192" s="660">
        <v>1543</v>
      </c>
      <c r="O192" s="661">
        <v>1252</v>
      </c>
      <c r="P192" s="662">
        <f t="shared" si="122"/>
        <v>0.74975704567541301</v>
      </c>
      <c r="Q192" s="663">
        <f t="shared" si="123"/>
        <v>0.74975704567541301</v>
      </c>
      <c r="R192" s="653">
        <v>3080</v>
      </c>
      <c r="S192" s="660">
        <v>2829</v>
      </c>
      <c r="T192" s="660">
        <v>2829</v>
      </c>
      <c r="U192" s="660">
        <v>2343</v>
      </c>
      <c r="V192" s="661">
        <v>1817</v>
      </c>
      <c r="W192" s="662">
        <f t="shared" si="92"/>
        <v>0.82820784729586427</v>
      </c>
      <c r="X192" s="663">
        <f t="shared" si="93"/>
        <v>0.82820784729586427</v>
      </c>
      <c r="Y192" s="653">
        <v>2849</v>
      </c>
      <c r="Z192" s="660">
        <v>2597</v>
      </c>
      <c r="AA192" s="660">
        <v>2597</v>
      </c>
      <c r="AB192" s="660">
        <v>2124</v>
      </c>
      <c r="AC192" s="661">
        <v>1443</v>
      </c>
      <c r="AD192" s="662">
        <f t="shared" si="124"/>
        <v>0.81786676934924918</v>
      </c>
      <c r="AE192" s="663">
        <f t="shared" si="125"/>
        <v>0.81786676934924918</v>
      </c>
      <c r="AF192" s="653">
        <v>3331</v>
      </c>
      <c r="AG192" s="660">
        <v>2947</v>
      </c>
      <c r="AH192" s="660">
        <v>2947</v>
      </c>
      <c r="AI192" s="660">
        <v>2303</v>
      </c>
      <c r="AJ192" s="661">
        <v>1591</v>
      </c>
      <c r="AK192" s="662">
        <f t="shared" si="126"/>
        <v>0.78147268408551074</v>
      </c>
      <c r="AL192" s="663">
        <f t="shared" si="127"/>
        <v>0.78147268408551074</v>
      </c>
      <c r="AM192" s="653">
        <v>2273</v>
      </c>
      <c r="AN192" s="660">
        <v>2076</v>
      </c>
      <c r="AO192" s="660">
        <v>2076</v>
      </c>
      <c r="AP192" s="660">
        <v>1985</v>
      </c>
      <c r="AQ192" s="661">
        <v>1321</v>
      </c>
      <c r="AR192" s="662">
        <f t="shared" si="128"/>
        <v>0.95616570327552985</v>
      </c>
      <c r="AS192" s="663">
        <f t="shared" si="129"/>
        <v>0.95616570327552985</v>
      </c>
      <c r="AT192" s="653">
        <v>2017</v>
      </c>
      <c r="AU192" s="660">
        <v>1886</v>
      </c>
      <c r="AV192" s="660">
        <v>1886</v>
      </c>
      <c r="AW192" s="660">
        <v>1810</v>
      </c>
      <c r="AX192" s="661">
        <v>1280</v>
      </c>
      <c r="AY192" s="662">
        <f t="shared" si="130"/>
        <v>0.95970307529162246</v>
      </c>
      <c r="AZ192" s="663">
        <f t="shared" si="131"/>
        <v>0.95970307529162246</v>
      </c>
      <c r="BA192" s="653">
        <v>1844</v>
      </c>
      <c r="BB192" s="660">
        <v>1735</v>
      </c>
      <c r="BC192" s="660">
        <v>1735</v>
      </c>
      <c r="BD192" s="660">
        <v>1716</v>
      </c>
      <c r="BE192" s="661">
        <v>1285</v>
      </c>
      <c r="BF192" s="662">
        <f t="shared" si="132"/>
        <v>0.98904899135446689</v>
      </c>
      <c r="BG192" s="663">
        <f t="shared" si="133"/>
        <v>0.98904899135446689</v>
      </c>
    </row>
    <row r="193" spans="1:16133" s="4" customFormat="1" ht="25.5" x14ac:dyDescent="0.25">
      <c r="A193" s="675" t="s">
        <v>466</v>
      </c>
      <c r="B193" s="565" t="s">
        <v>467</v>
      </c>
      <c r="C193" s="644" t="s">
        <v>200</v>
      </c>
      <c r="D193" s="636">
        <v>854</v>
      </c>
      <c r="E193" s="637">
        <v>843</v>
      </c>
      <c r="F193" s="637">
        <v>843</v>
      </c>
      <c r="G193" s="637">
        <v>835</v>
      </c>
      <c r="H193" s="638">
        <v>631</v>
      </c>
      <c r="I193" s="639">
        <f t="shared" si="94"/>
        <v>0.99051008303677346</v>
      </c>
      <c r="J193" s="640">
        <f t="shared" si="95"/>
        <v>0.99051008303677346</v>
      </c>
      <c r="K193" s="636">
        <v>530</v>
      </c>
      <c r="L193" s="637">
        <v>527</v>
      </c>
      <c r="M193" s="637">
        <v>527</v>
      </c>
      <c r="N193" s="637">
        <v>527</v>
      </c>
      <c r="O193" s="638">
        <v>527</v>
      </c>
      <c r="P193" s="639">
        <f t="shared" si="122"/>
        <v>1</v>
      </c>
      <c r="Q193" s="640">
        <f t="shared" si="123"/>
        <v>1</v>
      </c>
      <c r="R193" s="636">
        <v>589</v>
      </c>
      <c r="S193" s="637">
        <v>584</v>
      </c>
      <c r="T193" s="637">
        <v>584</v>
      </c>
      <c r="U193" s="637">
        <v>567</v>
      </c>
      <c r="V193" s="638">
        <v>426</v>
      </c>
      <c r="W193" s="639">
        <f t="shared" si="92"/>
        <v>0.97089041095890416</v>
      </c>
      <c r="X193" s="640">
        <f t="shared" si="93"/>
        <v>0.97089041095890416</v>
      </c>
      <c r="Y193" s="636">
        <v>409</v>
      </c>
      <c r="Z193" s="637">
        <v>404</v>
      </c>
      <c r="AA193" s="637">
        <v>403</v>
      </c>
      <c r="AB193" s="637">
        <v>393</v>
      </c>
      <c r="AC193" s="638">
        <v>298</v>
      </c>
      <c r="AD193" s="639">
        <f t="shared" si="124"/>
        <v>0.97277227722772275</v>
      </c>
      <c r="AE193" s="640">
        <f t="shared" si="125"/>
        <v>0.97518610421836227</v>
      </c>
      <c r="AF193" s="636">
        <v>282</v>
      </c>
      <c r="AG193" s="637">
        <v>281</v>
      </c>
      <c r="AH193" s="637">
        <v>281</v>
      </c>
      <c r="AI193" s="637">
        <v>274</v>
      </c>
      <c r="AJ193" s="638">
        <v>220</v>
      </c>
      <c r="AK193" s="639">
        <f t="shared" si="126"/>
        <v>0.97508896797153022</v>
      </c>
      <c r="AL193" s="640">
        <f t="shared" si="127"/>
        <v>0.97508896797153022</v>
      </c>
      <c r="AM193" s="636">
        <v>145</v>
      </c>
      <c r="AN193" s="637">
        <v>144</v>
      </c>
      <c r="AO193" s="637">
        <v>144</v>
      </c>
      <c r="AP193" s="637">
        <v>142</v>
      </c>
      <c r="AQ193" s="638">
        <v>112</v>
      </c>
      <c r="AR193" s="639">
        <f t="shared" si="128"/>
        <v>0.98611111111111116</v>
      </c>
      <c r="AS193" s="640">
        <f t="shared" si="129"/>
        <v>0.98611111111111116</v>
      </c>
      <c r="AT193" s="636">
        <v>164</v>
      </c>
      <c r="AU193" s="637">
        <v>163</v>
      </c>
      <c r="AV193" s="637">
        <v>163</v>
      </c>
      <c r="AW193" s="637">
        <v>160</v>
      </c>
      <c r="AX193" s="638">
        <v>135</v>
      </c>
      <c r="AY193" s="639">
        <f t="shared" si="130"/>
        <v>0.98159509202453987</v>
      </c>
      <c r="AZ193" s="640">
        <f t="shared" si="131"/>
        <v>0.98159509202453987</v>
      </c>
      <c r="BA193" s="636">
        <v>173</v>
      </c>
      <c r="BB193" s="637">
        <v>173</v>
      </c>
      <c r="BC193" s="637">
        <v>173</v>
      </c>
      <c r="BD193" s="637">
        <v>173</v>
      </c>
      <c r="BE193" s="638">
        <v>142</v>
      </c>
      <c r="BF193" s="639">
        <f t="shared" si="132"/>
        <v>1</v>
      </c>
      <c r="BG193" s="640">
        <f t="shared" si="133"/>
        <v>1</v>
      </c>
    </row>
    <row r="194" spans="1:16133" s="4" customFormat="1" ht="25.5" x14ac:dyDescent="0.25">
      <c r="A194" s="675" t="s">
        <v>468</v>
      </c>
      <c r="B194" s="565" t="s">
        <v>469</v>
      </c>
      <c r="C194" s="644" t="s">
        <v>200</v>
      </c>
      <c r="D194" s="636">
        <v>627</v>
      </c>
      <c r="E194" s="637">
        <v>622</v>
      </c>
      <c r="F194" s="637">
        <v>618</v>
      </c>
      <c r="G194" s="637">
        <v>531</v>
      </c>
      <c r="H194" s="638">
        <v>450</v>
      </c>
      <c r="I194" s="639">
        <f t="shared" si="94"/>
        <v>0.8536977491961415</v>
      </c>
      <c r="J194" s="640">
        <f t="shared" si="95"/>
        <v>0.85922330097087374</v>
      </c>
      <c r="K194" s="636">
        <v>479</v>
      </c>
      <c r="L194" s="637">
        <v>477</v>
      </c>
      <c r="M194" s="637">
        <v>477</v>
      </c>
      <c r="N194" s="637">
        <v>412</v>
      </c>
      <c r="O194" s="638">
        <v>359</v>
      </c>
      <c r="P194" s="639">
        <f t="shared" si="122"/>
        <v>0.86373165618448633</v>
      </c>
      <c r="Q194" s="640">
        <f t="shared" si="123"/>
        <v>0.86373165618448633</v>
      </c>
      <c r="R194" s="636">
        <v>378</v>
      </c>
      <c r="S194" s="637">
        <v>374</v>
      </c>
      <c r="T194" s="637">
        <v>372</v>
      </c>
      <c r="U194" s="637">
        <v>264</v>
      </c>
      <c r="V194" s="638">
        <v>238</v>
      </c>
      <c r="W194" s="639">
        <f t="shared" si="92"/>
        <v>0.70588235294117652</v>
      </c>
      <c r="X194" s="640">
        <f t="shared" si="93"/>
        <v>0.70967741935483875</v>
      </c>
      <c r="Y194" s="636">
        <v>92</v>
      </c>
      <c r="Z194" s="637">
        <v>91</v>
      </c>
      <c r="AA194" s="637">
        <v>91</v>
      </c>
      <c r="AB194" s="637">
        <v>68</v>
      </c>
      <c r="AC194" s="638">
        <v>62</v>
      </c>
      <c r="AD194" s="639">
        <f t="shared" si="124"/>
        <v>0.74725274725274726</v>
      </c>
      <c r="AE194" s="640">
        <f t="shared" si="125"/>
        <v>0.74725274725274726</v>
      </c>
      <c r="AF194" s="636">
        <v>161</v>
      </c>
      <c r="AG194" s="637">
        <v>160</v>
      </c>
      <c r="AH194" s="637">
        <v>160</v>
      </c>
      <c r="AI194" s="637">
        <v>124</v>
      </c>
      <c r="AJ194" s="638">
        <v>97</v>
      </c>
      <c r="AK194" s="639">
        <f t="shared" si="126"/>
        <v>0.77500000000000002</v>
      </c>
      <c r="AL194" s="640">
        <f t="shared" si="127"/>
        <v>0.77500000000000002</v>
      </c>
      <c r="AM194" s="636">
        <v>185</v>
      </c>
      <c r="AN194" s="637">
        <v>184</v>
      </c>
      <c r="AO194" s="637">
        <v>184</v>
      </c>
      <c r="AP194" s="637">
        <v>170</v>
      </c>
      <c r="AQ194" s="638">
        <v>165</v>
      </c>
      <c r="AR194" s="639">
        <f t="shared" si="128"/>
        <v>0.92391304347826086</v>
      </c>
      <c r="AS194" s="640">
        <f t="shared" si="129"/>
        <v>0.92391304347826086</v>
      </c>
      <c r="AT194" s="636">
        <v>117</v>
      </c>
      <c r="AU194" s="637">
        <v>117</v>
      </c>
      <c r="AV194" s="637">
        <v>117</v>
      </c>
      <c r="AW194" s="637">
        <v>89</v>
      </c>
      <c r="AX194" s="638">
        <v>86</v>
      </c>
      <c r="AY194" s="639">
        <f t="shared" si="130"/>
        <v>0.76068376068376065</v>
      </c>
      <c r="AZ194" s="640">
        <f t="shared" si="131"/>
        <v>0.76068376068376065</v>
      </c>
      <c r="BA194" s="636">
        <v>72</v>
      </c>
      <c r="BB194" s="637">
        <v>68</v>
      </c>
      <c r="BC194" s="637">
        <v>54</v>
      </c>
      <c r="BD194" s="637">
        <v>48</v>
      </c>
      <c r="BE194" s="638">
        <v>46</v>
      </c>
      <c r="BF194" s="639">
        <f t="shared" si="132"/>
        <v>0.70588235294117652</v>
      </c>
      <c r="BG194" s="640">
        <f t="shared" si="133"/>
        <v>0.88888888888888884</v>
      </c>
    </row>
    <row r="195" spans="1:16133" s="4" customFormat="1" ht="25.5" x14ac:dyDescent="0.25">
      <c r="A195" s="675" t="s">
        <v>470</v>
      </c>
      <c r="B195" s="565" t="s">
        <v>471</v>
      </c>
      <c r="C195" s="644" t="s">
        <v>200</v>
      </c>
      <c r="D195" s="636">
        <v>566</v>
      </c>
      <c r="E195" s="637">
        <v>566</v>
      </c>
      <c r="F195" s="637">
        <v>566</v>
      </c>
      <c r="G195" s="637">
        <v>566</v>
      </c>
      <c r="H195" s="638">
        <v>566</v>
      </c>
      <c r="I195" s="639">
        <f t="shared" si="94"/>
        <v>1</v>
      </c>
      <c r="J195" s="640">
        <f t="shared" si="95"/>
        <v>1</v>
      </c>
      <c r="K195" s="636">
        <v>773</v>
      </c>
      <c r="L195" s="637">
        <v>621</v>
      </c>
      <c r="M195" s="637">
        <v>621</v>
      </c>
      <c r="N195" s="637">
        <v>620</v>
      </c>
      <c r="O195" s="638">
        <v>439</v>
      </c>
      <c r="P195" s="639">
        <f t="shared" si="122"/>
        <v>0.99838969404186795</v>
      </c>
      <c r="Q195" s="640">
        <f t="shared" si="123"/>
        <v>0.99838969404186795</v>
      </c>
      <c r="R195" s="636">
        <v>399</v>
      </c>
      <c r="S195" s="637">
        <v>384</v>
      </c>
      <c r="T195" s="637">
        <v>384</v>
      </c>
      <c r="U195" s="637">
        <v>379</v>
      </c>
      <c r="V195" s="638">
        <v>238</v>
      </c>
      <c r="W195" s="639">
        <f t="shared" si="92"/>
        <v>0.98697916666666663</v>
      </c>
      <c r="X195" s="640">
        <f t="shared" si="93"/>
        <v>0.98697916666666663</v>
      </c>
      <c r="Y195" s="636">
        <v>410</v>
      </c>
      <c r="Z195" s="637">
        <v>385</v>
      </c>
      <c r="AA195" s="637">
        <v>194</v>
      </c>
      <c r="AB195" s="637">
        <v>194</v>
      </c>
      <c r="AC195" s="638">
        <v>194</v>
      </c>
      <c r="AD195" s="639">
        <f t="shared" si="124"/>
        <v>0.50389610389610384</v>
      </c>
      <c r="AE195" s="640">
        <f t="shared" si="125"/>
        <v>1</v>
      </c>
      <c r="AF195" s="636">
        <v>427</v>
      </c>
      <c r="AG195" s="637">
        <v>407</v>
      </c>
      <c r="AH195" s="637">
        <v>271</v>
      </c>
      <c r="AI195" s="637">
        <v>271</v>
      </c>
      <c r="AJ195" s="638">
        <v>224</v>
      </c>
      <c r="AK195" s="639">
        <f t="shared" si="126"/>
        <v>0.66584766584766586</v>
      </c>
      <c r="AL195" s="640">
        <f t="shared" si="127"/>
        <v>1</v>
      </c>
      <c r="AM195" s="636">
        <v>329</v>
      </c>
      <c r="AN195" s="637">
        <v>302</v>
      </c>
      <c r="AO195" s="637">
        <v>202</v>
      </c>
      <c r="AP195" s="637">
        <v>202</v>
      </c>
      <c r="AQ195" s="638">
        <v>160</v>
      </c>
      <c r="AR195" s="639">
        <f t="shared" si="128"/>
        <v>0.66887417218543044</v>
      </c>
      <c r="AS195" s="640">
        <f t="shared" si="129"/>
        <v>1</v>
      </c>
      <c r="AT195" s="636">
        <v>366</v>
      </c>
      <c r="AU195" s="637">
        <v>344</v>
      </c>
      <c r="AV195" s="637">
        <v>224</v>
      </c>
      <c r="AW195" s="637">
        <v>224</v>
      </c>
      <c r="AX195" s="638">
        <v>183</v>
      </c>
      <c r="AY195" s="639">
        <f t="shared" si="130"/>
        <v>0.65116279069767447</v>
      </c>
      <c r="AZ195" s="640">
        <f t="shared" si="131"/>
        <v>1</v>
      </c>
      <c r="BA195" s="636">
        <v>395</v>
      </c>
      <c r="BB195" s="637">
        <v>383</v>
      </c>
      <c r="BC195" s="637">
        <v>267</v>
      </c>
      <c r="BD195" s="637">
        <v>267</v>
      </c>
      <c r="BE195" s="638">
        <v>214</v>
      </c>
      <c r="BF195" s="639">
        <f t="shared" si="132"/>
        <v>0.69712793733681466</v>
      </c>
      <c r="BG195" s="640">
        <f t="shared" si="133"/>
        <v>1</v>
      </c>
    </row>
    <row r="196" spans="1:16133" s="4" customFormat="1" ht="25.5" x14ac:dyDescent="0.25">
      <c r="A196" s="675" t="s">
        <v>472</v>
      </c>
      <c r="B196" s="565" t="s">
        <v>473</v>
      </c>
      <c r="C196" s="644" t="s">
        <v>200</v>
      </c>
      <c r="D196" s="636">
        <v>1565</v>
      </c>
      <c r="E196" s="637">
        <v>1562</v>
      </c>
      <c r="F196" s="637">
        <v>1562</v>
      </c>
      <c r="G196" s="637">
        <v>1217</v>
      </c>
      <c r="H196" s="638">
        <v>1111</v>
      </c>
      <c r="I196" s="639">
        <f t="shared" si="94"/>
        <v>0.77912932138284252</v>
      </c>
      <c r="J196" s="640">
        <f t="shared" si="95"/>
        <v>0.77912932138284252</v>
      </c>
      <c r="K196" s="636">
        <v>1306</v>
      </c>
      <c r="L196" s="637">
        <v>1300</v>
      </c>
      <c r="M196" s="637">
        <v>1300</v>
      </c>
      <c r="N196" s="637">
        <v>1005</v>
      </c>
      <c r="O196" s="638">
        <v>897</v>
      </c>
      <c r="P196" s="639">
        <f t="shared" si="122"/>
        <v>0.77307692307692311</v>
      </c>
      <c r="Q196" s="640">
        <f t="shared" si="123"/>
        <v>0.77307692307692311</v>
      </c>
      <c r="R196" s="636">
        <v>1220</v>
      </c>
      <c r="S196" s="637">
        <v>1200</v>
      </c>
      <c r="T196" s="637">
        <v>1200</v>
      </c>
      <c r="U196" s="637">
        <v>896</v>
      </c>
      <c r="V196" s="638">
        <v>802</v>
      </c>
      <c r="W196" s="639">
        <f t="shared" si="92"/>
        <v>0.7466666666666667</v>
      </c>
      <c r="X196" s="640">
        <f t="shared" si="93"/>
        <v>0.7466666666666667</v>
      </c>
      <c r="Y196" s="636">
        <v>1102</v>
      </c>
      <c r="Z196" s="637">
        <v>1090</v>
      </c>
      <c r="AA196" s="637">
        <v>799</v>
      </c>
      <c r="AB196" s="637">
        <v>799</v>
      </c>
      <c r="AC196" s="638">
        <v>704</v>
      </c>
      <c r="AD196" s="639">
        <f t="shared" si="124"/>
        <v>0.73302752293577977</v>
      </c>
      <c r="AE196" s="640">
        <f t="shared" si="125"/>
        <v>1</v>
      </c>
      <c r="AF196" s="636">
        <v>1080</v>
      </c>
      <c r="AG196" s="637">
        <v>1062</v>
      </c>
      <c r="AH196" s="637">
        <v>760</v>
      </c>
      <c r="AI196" s="637">
        <v>760</v>
      </c>
      <c r="AJ196" s="638">
        <v>681</v>
      </c>
      <c r="AK196" s="639">
        <f t="shared" si="126"/>
        <v>0.71563088512241058</v>
      </c>
      <c r="AL196" s="640">
        <f t="shared" si="127"/>
        <v>1</v>
      </c>
      <c r="AM196" s="636">
        <v>882</v>
      </c>
      <c r="AN196" s="637">
        <v>857</v>
      </c>
      <c r="AO196" s="637">
        <v>627</v>
      </c>
      <c r="AP196" s="637">
        <v>627</v>
      </c>
      <c r="AQ196" s="638">
        <v>559</v>
      </c>
      <c r="AR196" s="639">
        <f t="shared" si="128"/>
        <v>0.73162193698949829</v>
      </c>
      <c r="AS196" s="640">
        <f t="shared" si="129"/>
        <v>1</v>
      </c>
      <c r="AT196" s="636">
        <v>910</v>
      </c>
      <c r="AU196" s="637">
        <v>896</v>
      </c>
      <c r="AV196" s="637">
        <v>691</v>
      </c>
      <c r="AW196" s="637">
        <v>691</v>
      </c>
      <c r="AX196" s="638">
        <v>579</v>
      </c>
      <c r="AY196" s="639">
        <f t="shared" si="130"/>
        <v>0.7712053571428571</v>
      </c>
      <c r="AZ196" s="640">
        <f t="shared" si="131"/>
        <v>1</v>
      </c>
      <c r="BA196" s="636">
        <v>63</v>
      </c>
      <c r="BB196" s="637">
        <v>63</v>
      </c>
      <c r="BC196" s="637">
        <v>63</v>
      </c>
      <c r="BD196" s="637">
        <v>63</v>
      </c>
      <c r="BE196" s="638">
        <v>63</v>
      </c>
      <c r="BF196" s="639">
        <f t="shared" si="132"/>
        <v>1</v>
      </c>
      <c r="BG196" s="640">
        <f t="shared" si="133"/>
        <v>1</v>
      </c>
    </row>
    <row r="197" spans="1:16133" s="4" customFormat="1" ht="25.5" x14ac:dyDescent="0.25">
      <c r="A197" s="675" t="s">
        <v>474</v>
      </c>
      <c r="B197" s="565" t="s">
        <v>475</v>
      </c>
      <c r="C197" s="644" t="s">
        <v>200</v>
      </c>
      <c r="D197" s="636">
        <v>419</v>
      </c>
      <c r="E197" s="637">
        <v>419</v>
      </c>
      <c r="F197" s="637">
        <v>419</v>
      </c>
      <c r="G197" s="637">
        <v>374</v>
      </c>
      <c r="H197" s="638">
        <v>318</v>
      </c>
      <c r="I197" s="639">
        <f t="shared" si="94"/>
        <v>0.89260143198090691</v>
      </c>
      <c r="J197" s="640">
        <f t="shared" si="95"/>
        <v>0.89260143198090691</v>
      </c>
      <c r="K197" s="636">
        <v>341</v>
      </c>
      <c r="L197" s="637">
        <v>341</v>
      </c>
      <c r="M197" s="637">
        <v>310</v>
      </c>
      <c r="N197" s="637">
        <v>310</v>
      </c>
      <c r="O197" s="638">
        <v>249</v>
      </c>
      <c r="P197" s="639">
        <f t="shared" si="122"/>
        <v>0.90909090909090906</v>
      </c>
      <c r="Q197" s="640">
        <f t="shared" si="123"/>
        <v>1</v>
      </c>
      <c r="R197" s="636">
        <v>93</v>
      </c>
      <c r="S197" s="637">
        <v>93</v>
      </c>
      <c r="T197" s="637">
        <v>16</v>
      </c>
      <c r="U197" s="637">
        <v>16</v>
      </c>
      <c r="V197" s="638">
        <v>6</v>
      </c>
      <c r="W197" s="639">
        <f t="shared" si="92"/>
        <v>0.17204301075268819</v>
      </c>
      <c r="X197" s="640">
        <f t="shared" si="93"/>
        <v>1</v>
      </c>
      <c r="Y197" s="636">
        <v>252</v>
      </c>
      <c r="Z197" s="637">
        <v>250</v>
      </c>
      <c r="AA197" s="637">
        <v>166</v>
      </c>
      <c r="AB197" s="637">
        <v>166</v>
      </c>
      <c r="AC197" s="638">
        <v>140</v>
      </c>
      <c r="AD197" s="639">
        <f t="shared" si="124"/>
        <v>0.66400000000000003</v>
      </c>
      <c r="AE197" s="640">
        <f t="shared" si="125"/>
        <v>1</v>
      </c>
      <c r="AF197" s="636">
        <v>206</v>
      </c>
      <c r="AG197" s="637">
        <v>206</v>
      </c>
      <c r="AH197" s="637">
        <v>144</v>
      </c>
      <c r="AI197" s="637">
        <v>144</v>
      </c>
      <c r="AJ197" s="638">
        <v>121</v>
      </c>
      <c r="AK197" s="639">
        <f t="shared" si="126"/>
        <v>0.69902912621359226</v>
      </c>
      <c r="AL197" s="640">
        <f t="shared" si="127"/>
        <v>1</v>
      </c>
      <c r="AM197" s="636">
        <v>243</v>
      </c>
      <c r="AN197" s="637">
        <v>243</v>
      </c>
      <c r="AO197" s="637">
        <v>193</v>
      </c>
      <c r="AP197" s="637">
        <v>193</v>
      </c>
      <c r="AQ197" s="638">
        <v>170</v>
      </c>
      <c r="AR197" s="639">
        <f t="shared" si="128"/>
        <v>0.79423868312757206</v>
      </c>
      <c r="AS197" s="640">
        <f t="shared" si="129"/>
        <v>1</v>
      </c>
      <c r="AT197" s="636">
        <v>270</v>
      </c>
      <c r="AU197" s="637">
        <v>270</v>
      </c>
      <c r="AV197" s="637">
        <v>180</v>
      </c>
      <c r="AW197" s="637">
        <v>180</v>
      </c>
      <c r="AX197" s="638">
        <v>146</v>
      </c>
      <c r="AY197" s="639">
        <f t="shared" si="130"/>
        <v>0.66666666666666663</v>
      </c>
      <c r="AZ197" s="640">
        <f t="shared" si="131"/>
        <v>1</v>
      </c>
      <c r="BA197" s="636" t="s">
        <v>67</v>
      </c>
      <c r="BB197" s="637" t="s">
        <v>67</v>
      </c>
      <c r="BC197" s="637" t="s">
        <v>67</v>
      </c>
      <c r="BD197" s="637" t="s">
        <v>67</v>
      </c>
      <c r="BE197" s="638" t="s">
        <v>67</v>
      </c>
      <c r="BF197" s="639" t="s">
        <v>67</v>
      </c>
      <c r="BG197" s="640" t="s">
        <v>67</v>
      </c>
    </row>
    <row r="198" spans="1:16133" s="4" customFormat="1" ht="25.5" x14ac:dyDescent="0.25">
      <c r="A198" s="675" t="s">
        <v>476</v>
      </c>
      <c r="B198" s="565" t="s">
        <v>477</v>
      </c>
      <c r="C198" s="644" t="s">
        <v>200</v>
      </c>
      <c r="D198" s="636">
        <v>331</v>
      </c>
      <c r="E198" s="637">
        <v>327</v>
      </c>
      <c r="F198" s="637">
        <v>327</v>
      </c>
      <c r="G198" s="637">
        <v>277</v>
      </c>
      <c r="H198" s="638">
        <v>226</v>
      </c>
      <c r="I198" s="639">
        <f t="shared" si="94"/>
        <v>0.84709480122324154</v>
      </c>
      <c r="J198" s="640">
        <f t="shared" si="95"/>
        <v>0.84709480122324154</v>
      </c>
      <c r="K198" s="636">
        <v>336</v>
      </c>
      <c r="L198" s="637">
        <v>333</v>
      </c>
      <c r="M198" s="637">
        <v>333</v>
      </c>
      <c r="N198" s="637">
        <v>258</v>
      </c>
      <c r="O198" s="638">
        <v>228</v>
      </c>
      <c r="P198" s="639">
        <f t="shared" si="122"/>
        <v>0.77477477477477474</v>
      </c>
      <c r="Q198" s="640">
        <f t="shared" si="123"/>
        <v>0.77477477477477474</v>
      </c>
      <c r="R198" s="636">
        <v>451</v>
      </c>
      <c r="S198" s="637">
        <v>445</v>
      </c>
      <c r="T198" s="637">
        <v>445</v>
      </c>
      <c r="U198" s="637">
        <v>369</v>
      </c>
      <c r="V198" s="638">
        <v>324</v>
      </c>
      <c r="W198" s="639">
        <f t="shared" si="92"/>
        <v>0.82921348314606746</v>
      </c>
      <c r="X198" s="640">
        <f t="shared" si="93"/>
        <v>0.82921348314606746</v>
      </c>
      <c r="Y198" s="636">
        <v>403</v>
      </c>
      <c r="Z198" s="637">
        <v>401</v>
      </c>
      <c r="AA198" s="637">
        <v>401</v>
      </c>
      <c r="AB198" s="637">
        <v>301</v>
      </c>
      <c r="AC198" s="638">
        <v>272</v>
      </c>
      <c r="AD198" s="639">
        <f t="shared" si="124"/>
        <v>0.75062344139650872</v>
      </c>
      <c r="AE198" s="640">
        <f t="shared" si="125"/>
        <v>0.75062344139650872</v>
      </c>
      <c r="AF198" s="636">
        <v>310</v>
      </c>
      <c r="AG198" s="637">
        <v>306</v>
      </c>
      <c r="AH198" s="637">
        <v>306</v>
      </c>
      <c r="AI198" s="637">
        <v>193</v>
      </c>
      <c r="AJ198" s="638">
        <v>193</v>
      </c>
      <c r="AK198" s="639">
        <f t="shared" si="126"/>
        <v>0.63071895424836599</v>
      </c>
      <c r="AL198" s="640">
        <f t="shared" si="127"/>
        <v>0.63071895424836599</v>
      </c>
      <c r="AM198" s="636" t="s">
        <v>67</v>
      </c>
      <c r="AN198" s="637" t="s">
        <v>67</v>
      </c>
      <c r="AO198" s="637" t="s">
        <v>67</v>
      </c>
      <c r="AP198" s="637" t="s">
        <v>67</v>
      </c>
      <c r="AQ198" s="638" t="s">
        <v>67</v>
      </c>
      <c r="AR198" s="639" t="s">
        <v>67</v>
      </c>
      <c r="AS198" s="640" t="s">
        <v>67</v>
      </c>
      <c r="AT198" s="636" t="s">
        <v>67</v>
      </c>
      <c r="AU198" s="637" t="s">
        <v>67</v>
      </c>
      <c r="AV198" s="637" t="s">
        <v>67</v>
      </c>
      <c r="AW198" s="637" t="s">
        <v>67</v>
      </c>
      <c r="AX198" s="638" t="s">
        <v>67</v>
      </c>
      <c r="AY198" s="639" t="s">
        <v>67</v>
      </c>
      <c r="AZ198" s="640" t="s">
        <v>67</v>
      </c>
      <c r="BA198" s="636" t="s">
        <v>67</v>
      </c>
      <c r="BB198" s="637" t="s">
        <v>67</v>
      </c>
      <c r="BC198" s="637" t="s">
        <v>67</v>
      </c>
      <c r="BD198" s="637" t="s">
        <v>67</v>
      </c>
      <c r="BE198" s="638" t="s">
        <v>67</v>
      </c>
      <c r="BF198" s="639" t="s">
        <v>67</v>
      </c>
      <c r="BG198" s="640" t="s">
        <v>67</v>
      </c>
    </row>
    <row r="199" spans="1:16133" s="4" customFormat="1" x14ac:dyDescent="0.25">
      <c r="A199" s="675" t="s">
        <v>580</v>
      </c>
      <c r="B199" s="565" t="s">
        <v>478</v>
      </c>
      <c r="C199" s="644" t="s">
        <v>200</v>
      </c>
      <c r="D199" s="636">
        <v>166</v>
      </c>
      <c r="E199" s="637">
        <v>166</v>
      </c>
      <c r="F199" s="637">
        <v>84</v>
      </c>
      <c r="G199" s="637">
        <v>36</v>
      </c>
      <c r="H199" s="638">
        <v>35</v>
      </c>
      <c r="I199" s="639">
        <f t="shared" si="94"/>
        <v>0.21686746987951808</v>
      </c>
      <c r="J199" s="640">
        <f t="shared" si="95"/>
        <v>0.42857142857142855</v>
      </c>
      <c r="K199" s="636">
        <v>142</v>
      </c>
      <c r="L199" s="637">
        <v>142</v>
      </c>
      <c r="M199" s="637">
        <v>84</v>
      </c>
      <c r="N199" s="637">
        <v>72</v>
      </c>
      <c r="O199" s="638">
        <v>60</v>
      </c>
      <c r="P199" s="639">
        <f t="shared" si="122"/>
        <v>0.50704225352112675</v>
      </c>
      <c r="Q199" s="640">
        <f t="shared" si="123"/>
        <v>0.8571428571428571</v>
      </c>
      <c r="R199" s="636">
        <v>94</v>
      </c>
      <c r="S199" s="637">
        <v>94</v>
      </c>
      <c r="T199" s="637">
        <v>59</v>
      </c>
      <c r="U199" s="637">
        <v>54</v>
      </c>
      <c r="V199" s="638">
        <v>50</v>
      </c>
      <c r="W199" s="639">
        <f t="shared" si="92"/>
        <v>0.57446808510638303</v>
      </c>
      <c r="X199" s="640">
        <f t="shared" si="93"/>
        <v>0.9152542372881356</v>
      </c>
      <c r="Y199" s="636">
        <v>112</v>
      </c>
      <c r="Z199" s="637">
        <v>109</v>
      </c>
      <c r="AA199" s="637">
        <v>66</v>
      </c>
      <c r="AB199" s="637">
        <v>64</v>
      </c>
      <c r="AC199" s="638">
        <v>58</v>
      </c>
      <c r="AD199" s="639">
        <f t="shared" si="124"/>
        <v>0.58715596330275233</v>
      </c>
      <c r="AE199" s="640">
        <f t="shared" si="125"/>
        <v>0.96969696969696972</v>
      </c>
      <c r="AF199" s="636">
        <v>90</v>
      </c>
      <c r="AG199" s="637">
        <v>89</v>
      </c>
      <c r="AH199" s="637">
        <v>55</v>
      </c>
      <c r="AI199" s="637">
        <v>49</v>
      </c>
      <c r="AJ199" s="638">
        <v>40</v>
      </c>
      <c r="AK199" s="639">
        <f t="shared" si="126"/>
        <v>0.550561797752809</v>
      </c>
      <c r="AL199" s="640">
        <f t="shared" si="127"/>
        <v>0.89090909090909087</v>
      </c>
      <c r="AM199" s="636">
        <v>71</v>
      </c>
      <c r="AN199" s="637">
        <v>71</v>
      </c>
      <c r="AO199" s="637">
        <v>47</v>
      </c>
      <c r="AP199" s="637">
        <v>47</v>
      </c>
      <c r="AQ199" s="638">
        <v>38</v>
      </c>
      <c r="AR199" s="639">
        <f t="shared" si="128"/>
        <v>0.6619718309859155</v>
      </c>
      <c r="AS199" s="640">
        <f t="shared" si="129"/>
        <v>1</v>
      </c>
      <c r="AT199" s="636" t="s">
        <v>67</v>
      </c>
      <c r="AU199" s="637" t="s">
        <v>67</v>
      </c>
      <c r="AV199" s="637" t="s">
        <v>67</v>
      </c>
      <c r="AW199" s="637" t="s">
        <v>67</v>
      </c>
      <c r="AX199" s="638" t="s">
        <v>67</v>
      </c>
      <c r="AY199" s="639" t="s">
        <v>67</v>
      </c>
      <c r="AZ199" s="640" t="s">
        <v>67</v>
      </c>
      <c r="BA199" s="636" t="s">
        <v>67</v>
      </c>
      <c r="BB199" s="637" t="s">
        <v>67</v>
      </c>
      <c r="BC199" s="637" t="s">
        <v>67</v>
      </c>
      <c r="BD199" s="637" t="s">
        <v>67</v>
      </c>
      <c r="BE199" s="638" t="s">
        <v>67</v>
      </c>
      <c r="BF199" s="639" t="s">
        <v>67</v>
      </c>
      <c r="BG199" s="640" t="s">
        <v>67</v>
      </c>
      <c r="BI199" s="646"/>
      <c r="BJ199" s="646"/>
      <c r="BK199" s="646"/>
      <c r="BL199" s="646"/>
      <c r="BM199" s="646"/>
      <c r="BN199" s="646"/>
      <c r="BO199" s="646"/>
      <c r="BP199" s="646"/>
      <c r="BQ199" s="646"/>
      <c r="BR199" s="646"/>
      <c r="BS199" s="646"/>
      <c r="BT199" s="646"/>
      <c r="BU199" s="646"/>
      <c r="BV199" s="646"/>
      <c r="BW199" s="646"/>
      <c r="BX199" s="646"/>
      <c r="BY199" s="646"/>
      <c r="BZ199" s="646"/>
      <c r="CA199" s="646"/>
      <c r="CB199" s="646"/>
      <c r="CC199" s="646"/>
      <c r="CD199" s="646"/>
      <c r="CE199" s="646"/>
      <c r="CF199" s="646"/>
      <c r="CG199" s="646"/>
      <c r="CH199" s="646"/>
      <c r="CI199" s="646"/>
      <c r="CJ199" s="646"/>
      <c r="CK199" s="646"/>
      <c r="CL199" s="646"/>
      <c r="CM199" s="646"/>
      <c r="CN199" s="646"/>
      <c r="CO199" s="646"/>
      <c r="CP199" s="646"/>
      <c r="CQ199" s="646"/>
      <c r="CR199" s="646"/>
      <c r="CS199" s="646"/>
      <c r="CT199" s="646"/>
      <c r="CU199" s="646"/>
      <c r="CV199" s="646"/>
      <c r="CW199" s="646"/>
      <c r="CX199" s="646"/>
      <c r="CY199" s="646"/>
      <c r="CZ199" s="646"/>
      <c r="DA199" s="646"/>
      <c r="DB199" s="646"/>
      <c r="DC199" s="646"/>
      <c r="DD199" s="646"/>
      <c r="DE199" s="646"/>
      <c r="DF199" s="646"/>
      <c r="DG199" s="646"/>
      <c r="DH199" s="646"/>
      <c r="DI199" s="646"/>
      <c r="DJ199" s="646"/>
      <c r="DK199" s="646"/>
      <c r="DL199" s="646"/>
      <c r="DM199" s="646"/>
      <c r="DN199" s="646"/>
      <c r="DO199" s="646"/>
      <c r="DP199" s="646"/>
      <c r="DQ199" s="646"/>
      <c r="DR199" s="646"/>
      <c r="DS199" s="646"/>
      <c r="DT199" s="646"/>
      <c r="DU199" s="646"/>
      <c r="DV199" s="646"/>
      <c r="DW199" s="646"/>
      <c r="DX199" s="646"/>
      <c r="DY199" s="646"/>
      <c r="DZ199" s="646"/>
      <c r="EA199" s="646"/>
      <c r="EB199" s="646"/>
      <c r="EC199" s="646"/>
      <c r="ED199" s="646"/>
      <c r="EE199" s="646"/>
      <c r="EF199" s="646"/>
      <c r="EG199" s="646"/>
      <c r="EH199" s="646"/>
      <c r="EI199" s="646"/>
      <c r="EJ199" s="646"/>
      <c r="EK199" s="646"/>
      <c r="EL199" s="646"/>
      <c r="EM199" s="646"/>
      <c r="EN199" s="646"/>
      <c r="EO199" s="646"/>
      <c r="EP199" s="646"/>
      <c r="EQ199" s="646"/>
      <c r="ER199" s="646"/>
      <c r="ES199" s="646"/>
      <c r="ET199" s="646"/>
      <c r="EU199" s="646"/>
      <c r="EV199" s="646"/>
      <c r="EW199" s="646"/>
      <c r="EX199" s="646"/>
      <c r="EY199" s="646"/>
      <c r="EZ199" s="646"/>
      <c r="FA199" s="646"/>
      <c r="FB199" s="646"/>
      <c r="FC199" s="646"/>
      <c r="FD199" s="646"/>
      <c r="FE199" s="646"/>
      <c r="FF199" s="646"/>
      <c r="FG199" s="646"/>
      <c r="FH199" s="646"/>
      <c r="FI199" s="646"/>
      <c r="FJ199" s="646"/>
      <c r="FK199" s="646"/>
      <c r="FL199" s="646"/>
      <c r="FM199" s="646"/>
      <c r="FN199" s="646"/>
      <c r="FO199" s="646"/>
      <c r="FP199" s="646"/>
      <c r="FQ199" s="646"/>
      <c r="FR199" s="646"/>
      <c r="FS199" s="646"/>
      <c r="FT199" s="646"/>
      <c r="FU199" s="646"/>
      <c r="FV199" s="646"/>
      <c r="FW199" s="646"/>
      <c r="FX199" s="646"/>
      <c r="FY199" s="646"/>
      <c r="FZ199" s="646"/>
      <c r="GA199" s="646"/>
      <c r="GB199" s="646"/>
      <c r="GC199" s="646"/>
      <c r="GD199" s="646"/>
      <c r="GE199" s="646"/>
      <c r="GF199" s="646"/>
      <c r="GG199" s="646"/>
      <c r="GH199" s="646"/>
      <c r="GI199" s="646"/>
      <c r="GJ199" s="646"/>
      <c r="GK199" s="646"/>
      <c r="GL199" s="646"/>
      <c r="GM199" s="646"/>
      <c r="GN199" s="646"/>
      <c r="GO199" s="646"/>
      <c r="GP199" s="646"/>
      <c r="GQ199" s="646"/>
      <c r="GR199" s="646"/>
      <c r="GS199" s="646"/>
      <c r="GT199" s="646"/>
      <c r="GU199" s="646"/>
      <c r="GV199" s="646"/>
      <c r="GW199" s="646"/>
      <c r="GX199" s="646"/>
      <c r="GY199" s="646"/>
      <c r="GZ199" s="646"/>
      <c r="HA199" s="646"/>
      <c r="HB199" s="646"/>
      <c r="HC199" s="646"/>
      <c r="HD199" s="646"/>
      <c r="HE199" s="646"/>
      <c r="HF199" s="646"/>
      <c r="HG199" s="646"/>
      <c r="HH199" s="646"/>
      <c r="HI199" s="646"/>
      <c r="HJ199" s="646"/>
      <c r="HK199" s="646"/>
      <c r="HL199" s="646"/>
      <c r="HM199" s="646"/>
      <c r="HN199" s="646"/>
      <c r="HO199" s="646"/>
      <c r="HP199" s="646"/>
      <c r="HQ199" s="646"/>
      <c r="HR199" s="646"/>
      <c r="HS199" s="646"/>
      <c r="HT199" s="646"/>
      <c r="HU199" s="646"/>
      <c r="HV199" s="646"/>
      <c r="HW199" s="646"/>
      <c r="HX199" s="646"/>
      <c r="HY199" s="646"/>
      <c r="HZ199" s="646"/>
      <c r="IA199" s="646"/>
      <c r="IB199" s="646"/>
      <c r="IC199" s="646"/>
      <c r="ID199" s="646"/>
      <c r="IE199" s="646"/>
      <c r="IF199" s="646"/>
      <c r="IG199" s="646"/>
      <c r="IH199" s="646"/>
      <c r="II199" s="646"/>
      <c r="IJ199" s="646"/>
      <c r="IK199" s="646"/>
      <c r="IL199" s="646"/>
      <c r="IM199" s="646"/>
      <c r="IN199" s="646"/>
      <c r="IO199" s="646"/>
      <c r="IP199" s="646"/>
      <c r="IQ199" s="646"/>
      <c r="IR199" s="646"/>
      <c r="IS199" s="646"/>
      <c r="IT199" s="646"/>
      <c r="IU199" s="646"/>
      <c r="IV199" s="646"/>
      <c r="IW199" s="646"/>
      <c r="IX199" s="646"/>
      <c r="IY199" s="646"/>
      <c r="IZ199" s="646"/>
      <c r="JA199" s="646"/>
      <c r="JB199" s="646"/>
      <c r="JC199" s="646"/>
      <c r="JD199" s="646"/>
      <c r="JE199" s="646"/>
      <c r="JF199" s="646"/>
      <c r="JG199" s="646"/>
      <c r="JH199" s="646"/>
      <c r="JI199" s="646"/>
      <c r="JJ199" s="646"/>
      <c r="JK199" s="646"/>
      <c r="JL199" s="646"/>
      <c r="JM199" s="646"/>
      <c r="JN199" s="646"/>
      <c r="JO199" s="646"/>
      <c r="JP199" s="646"/>
      <c r="JQ199" s="646"/>
      <c r="JR199" s="646"/>
      <c r="JS199" s="646"/>
      <c r="JT199" s="646"/>
      <c r="JU199" s="646"/>
      <c r="JV199" s="646"/>
      <c r="JW199" s="646"/>
      <c r="JX199" s="646"/>
      <c r="JY199" s="646"/>
      <c r="JZ199" s="646"/>
      <c r="KA199" s="646"/>
      <c r="KB199" s="646"/>
      <c r="KC199" s="646"/>
      <c r="KD199" s="646"/>
      <c r="KE199" s="646"/>
      <c r="KF199" s="646"/>
      <c r="KG199" s="646"/>
      <c r="KH199" s="646"/>
      <c r="KI199" s="646"/>
      <c r="KJ199" s="646"/>
      <c r="KK199" s="646"/>
      <c r="KL199" s="646"/>
      <c r="KM199" s="646"/>
      <c r="KN199" s="646"/>
      <c r="KO199" s="646"/>
      <c r="KP199" s="646"/>
      <c r="KQ199" s="646"/>
      <c r="KR199" s="646"/>
      <c r="KS199" s="646"/>
      <c r="KT199" s="646"/>
      <c r="KU199" s="646"/>
      <c r="KV199" s="646"/>
      <c r="KW199" s="646"/>
      <c r="KX199" s="646"/>
      <c r="KY199" s="646"/>
      <c r="KZ199" s="646"/>
      <c r="LA199" s="646"/>
      <c r="LB199" s="646"/>
      <c r="LC199" s="646"/>
      <c r="LD199" s="646"/>
      <c r="LE199" s="646"/>
      <c r="LF199" s="646"/>
      <c r="LG199" s="646"/>
      <c r="LH199" s="646"/>
      <c r="LI199" s="646"/>
      <c r="LJ199" s="646"/>
      <c r="LK199" s="646"/>
      <c r="LL199" s="646"/>
      <c r="LM199" s="646"/>
      <c r="LN199" s="646"/>
      <c r="LO199" s="646"/>
      <c r="LP199" s="646"/>
      <c r="LQ199" s="646"/>
      <c r="LR199" s="646"/>
      <c r="LS199" s="646"/>
      <c r="LT199" s="646"/>
      <c r="LU199" s="646"/>
      <c r="LV199" s="646"/>
      <c r="LW199" s="646"/>
      <c r="LX199" s="646"/>
      <c r="LY199" s="646"/>
      <c r="LZ199" s="646"/>
      <c r="MA199" s="646"/>
      <c r="MB199" s="646"/>
      <c r="MC199" s="646"/>
      <c r="MD199" s="646"/>
      <c r="ME199" s="646"/>
      <c r="MF199" s="646"/>
      <c r="MG199" s="646"/>
      <c r="MH199" s="646"/>
      <c r="MI199" s="646"/>
      <c r="MJ199" s="646"/>
      <c r="MK199" s="646"/>
      <c r="ML199" s="646"/>
      <c r="MM199" s="646"/>
      <c r="MN199" s="646"/>
      <c r="MO199" s="646"/>
      <c r="MP199" s="646"/>
      <c r="MQ199" s="646"/>
      <c r="MR199" s="646"/>
      <c r="MS199" s="646"/>
      <c r="MT199" s="646"/>
      <c r="MU199" s="646"/>
      <c r="MV199" s="646"/>
      <c r="MW199" s="646"/>
      <c r="MX199" s="646"/>
      <c r="MY199" s="646"/>
      <c r="MZ199" s="646"/>
      <c r="NA199" s="646"/>
      <c r="NB199" s="646"/>
      <c r="NC199" s="646"/>
      <c r="ND199" s="646"/>
      <c r="NE199" s="646"/>
      <c r="NF199" s="646"/>
      <c r="NG199" s="646"/>
      <c r="NH199" s="646"/>
      <c r="NI199" s="646"/>
      <c r="NJ199" s="646"/>
      <c r="NK199" s="646"/>
      <c r="NL199" s="646"/>
      <c r="NM199" s="646"/>
      <c r="NN199" s="646"/>
      <c r="NO199" s="646"/>
      <c r="NP199" s="646"/>
      <c r="NQ199" s="646"/>
      <c r="NR199" s="646"/>
      <c r="NS199" s="646"/>
      <c r="NT199" s="646"/>
      <c r="NU199" s="646"/>
      <c r="NV199" s="646"/>
      <c r="NW199" s="646"/>
      <c r="NX199" s="646"/>
      <c r="NY199" s="646"/>
      <c r="NZ199" s="646"/>
      <c r="OA199" s="646"/>
      <c r="OB199" s="646"/>
      <c r="OC199" s="646"/>
      <c r="OD199" s="646"/>
      <c r="OE199" s="646"/>
      <c r="OF199" s="646"/>
      <c r="OG199" s="646"/>
      <c r="OH199" s="646"/>
      <c r="OI199" s="646"/>
      <c r="OJ199" s="646"/>
      <c r="OK199" s="646"/>
      <c r="OL199" s="646"/>
      <c r="OM199" s="646"/>
      <c r="ON199" s="646"/>
      <c r="OO199" s="646"/>
      <c r="OP199" s="646"/>
      <c r="OQ199" s="646"/>
      <c r="OR199" s="646"/>
      <c r="OS199" s="646"/>
      <c r="OT199" s="646"/>
      <c r="OU199" s="646"/>
      <c r="OV199" s="646"/>
      <c r="OW199" s="646"/>
      <c r="OX199" s="646"/>
      <c r="OY199" s="646"/>
      <c r="OZ199" s="646"/>
      <c r="PA199" s="646"/>
      <c r="PB199" s="646"/>
      <c r="PC199" s="646"/>
      <c r="PD199" s="646"/>
      <c r="PE199" s="646"/>
      <c r="PF199" s="646"/>
      <c r="PG199" s="646"/>
      <c r="PH199" s="646"/>
      <c r="PI199" s="646"/>
      <c r="PJ199" s="646"/>
      <c r="PK199" s="646"/>
      <c r="PL199" s="646"/>
      <c r="PM199" s="646"/>
      <c r="PN199" s="646"/>
      <c r="PO199" s="646"/>
      <c r="PP199" s="646"/>
      <c r="PQ199" s="646"/>
      <c r="PR199" s="646"/>
      <c r="PS199" s="646"/>
      <c r="PT199" s="646"/>
      <c r="PU199" s="646"/>
      <c r="PV199" s="646"/>
      <c r="PW199" s="646"/>
      <c r="PX199" s="646"/>
      <c r="PY199" s="646"/>
      <c r="PZ199" s="646"/>
      <c r="QA199" s="646"/>
      <c r="QB199" s="646"/>
      <c r="QC199" s="646"/>
      <c r="QD199" s="646"/>
      <c r="QE199" s="646"/>
      <c r="QF199" s="646"/>
      <c r="QG199" s="646"/>
      <c r="QH199" s="646"/>
      <c r="QI199" s="646"/>
      <c r="QJ199" s="646"/>
      <c r="QK199" s="646"/>
      <c r="QL199" s="646"/>
      <c r="QM199" s="646"/>
      <c r="QN199" s="646"/>
      <c r="QO199" s="646"/>
      <c r="QP199" s="646"/>
      <c r="QQ199" s="646"/>
      <c r="QR199" s="646"/>
      <c r="QS199" s="646"/>
      <c r="QT199" s="646"/>
      <c r="QU199" s="646"/>
      <c r="QV199" s="646"/>
      <c r="QW199" s="646"/>
      <c r="QX199" s="646"/>
      <c r="QY199" s="646"/>
      <c r="QZ199" s="646"/>
      <c r="RA199" s="646"/>
      <c r="RB199" s="646"/>
      <c r="RC199" s="646"/>
      <c r="RD199" s="646"/>
      <c r="RE199" s="646"/>
      <c r="RF199" s="646"/>
      <c r="RG199" s="646"/>
      <c r="RH199" s="646"/>
      <c r="RI199" s="646"/>
      <c r="RJ199" s="646"/>
      <c r="RK199" s="646"/>
      <c r="RL199" s="646"/>
      <c r="RM199" s="646"/>
      <c r="RN199" s="646"/>
      <c r="RO199" s="646"/>
      <c r="RP199" s="646"/>
      <c r="RQ199" s="646"/>
      <c r="RR199" s="646"/>
      <c r="RS199" s="646"/>
      <c r="RT199" s="646"/>
      <c r="RU199" s="646"/>
      <c r="RV199" s="646"/>
      <c r="RW199" s="646"/>
      <c r="RX199" s="646"/>
      <c r="RY199" s="646"/>
      <c r="RZ199" s="646"/>
      <c r="SA199" s="646"/>
      <c r="SB199" s="646"/>
      <c r="SC199" s="646"/>
      <c r="SD199" s="646"/>
      <c r="SE199" s="646"/>
      <c r="SF199" s="646"/>
      <c r="SG199" s="646"/>
      <c r="SH199" s="646"/>
      <c r="SI199" s="646"/>
      <c r="SJ199" s="646"/>
      <c r="SK199" s="646"/>
      <c r="SL199" s="646"/>
      <c r="SM199" s="646"/>
      <c r="SN199" s="646"/>
      <c r="SO199" s="646"/>
      <c r="SP199" s="646"/>
      <c r="SQ199" s="646"/>
      <c r="SR199" s="646"/>
      <c r="SS199" s="646"/>
      <c r="ST199" s="646"/>
      <c r="SU199" s="646"/>
      <c r="SV199" s="646"/>
      <c r="SW199" s="646"/>
      <c r="SX199" s="646"/>
      <c r="SY199" s="646"/>
      <c r="SZ199" s="646"/>
      <c r="TA199" s="646"/>
      <c r="TB199" s="646"/>
      <c r="TC199" s="646"/>
      <c r="TD199" s="646"/>
      <c r="TE199" s="646"/>
      <c r="TF199" s="646"/>
      <c r="TG199" s="646"/>
      <c r="TH199" s="646"/>
      <c r="TI199" s="646"/>
      <c r="TJ199" s="646"/>
      <c r="TK199" s="646"/>
      <c r="TL199" s="646"/>
      <c r="TM199" s="646"/>
      <c r="TN199" s="646"/>
      <c r="TO199" s="646"/>
      <c r="TP199" s="646"/>
      <c r="TQ199" s="646"/>
      <c r="TR199" s="646"/>
      <c r="TS199" s="646"/>
      <c r="TT199" s="646"/>
      <c r="TU199" s="646"/>
      <c r="TV199" s="646"/>
      <c r="TW199" s="646"/>
      <c r="TX199" s="646"/>
      <c r="TY199" s="646"/>
      <c r="TZ199" s="646"/>
      <c r="UA199" s="646"/>
      <c r="UB199" s="646"/>
      <c r="UC199" s="646"/>
      <c r="UD199" s="646"/>
      <c r="UE199" s="646"/>
      <c r="UF199" s="646"/>
      <c r="UG199" s="646"/>
      <c r="UH199" s="646"/>
      <c r="UI199" s="646"/>
      <c r="UJ199" s="646"/>
      <c r="UK199" s="646"/>
      <c r="UL199" s="646"/>
      <c r="UM199" s="646"/>
      <c r="UN199" s="646"/>
      <c r="UO199" s="646"/>
      <c r="UP199" s="646"/>
      <c r="UQ199" s="646"/>
      <c r="UR199" s="646"/>
      <c r="US199" s="646"/>
      <c r="UT199" s="646"/>
      <c r="UU199" s="646"/>
      <c r="UV199" s="646"/>
      <c r="UW199" s="646"/>
      <c r="UX199" s="646"/>
      <c r="UY199" s="646"/>
      <c r="UZ199" s="646"/>
      <c r="VA199" s="646"/>
      <c r="VB199" s="646"/>
      <c r="VC199" s="646"/>
      <c r="VD199" s="646"/>
      <c r="VE199" s="646"/>
      <c r="VF199" s="646"/>
      <c r="VG199" s="646"/>
      <c r="VH199" s="646"/>
      <c r="VI199" s="646"/>
      <c r="VJ199" s="646"/>
      <c r="VK199" s="646"/>
      <c r="VL199" s="646"/>
      <c r="VM199" s="646"/>
      <c r="VN199" s="646"/>
      <c r="VO199" s="646"/>
      <c r="VP199" s="646"/>
      <c r="VQ199" s="646"/>
      <c r="VR199" s="646"/>
      <c r="VS199" s="646"/>
      <c r="VT199" s="646"/>
      <c r="VU199" s="646"/>
      <c r="VV199" s="646"/>
      <c r="VW199" s="646"/>
      <c r="VX199" s="646"/>
      <c r="VY199" s="646"/>
      <c r="VZ199" s="646"/>
      <c r="WA199" s="646"/>
      <c r="WB199" s="646"/>
      <c r="WC199" s="646"/>
      <c r="WD199" s="646"/>
      <c r="WE199" s="646"/>
      <c r="WF199" s="646"/>
      <c r="WG199" s="646"/>
      <c r="WH199" s="646"/>
      <c r="WI199" s="646"/>
      <c r="WJ199" s="646"/>
      <c r="WK199" s="646"/>
      <c r="WL199" s="646"/>
      <c r="WM199" s="646"/>
      <c r="WN199" s="646"/>
      <c r="WO199" s="646"/>
      <c r="WP199" s="646"/>
      <c r="WQ199" s="646"/>
      <c r="WR199" s="646"/>
      <c r="WS199" s="646"/>
      <c r="WT199" s="646"/>
      <c r="WU199" s="646"/>
      <c r="WV199" s="646"/>
      <c r="WW199" s="646"/>
      <c r="WX199" s="646"/>
      <c r="WY199" s="646"/>
      <c r="WZ199" s="646"/>
      <c r="XA199" s="646"/>
      <c r="XB199" s="646"/>
      <c r="XC199" s="646"/>
      <c r="XD199" s="646"/>
      <c r="XE199" s="646"/>
      <c r="XF199" s="646"/>
      <c r="XG199" s="646"/>
      <c r="XH199" s="646"/>
      <c r="XI199" s="646"/>
      <c r="XJ199" s="646"/>
      <c r="XK199" s="646"/>
      <c r="XL199" s="646"/>
      <c r="XM199" s="646"/>
      <c r="XN199" s="646"/>
      <c r="XO199" s="646"/>
      <c r="XP199" s="646"/>
      <c r="XQ199" s="646"/>
      <c r="XR199" s="646"/>
      <c r="XS199" s="646"/>
      <c r="XT199" s="646"/>
      <c r="XU199" s="646"/>
      <c r="XV199" s="646"/>
      <c r="XW199" s="646"/>
      <c r="XX199" s="646"/>
      <c r="XY199" s="646"/>
      <c r="XZ199" s="646"/>
      <c r="YA199" s="646"/>
      <c r="YB199" s="646"/>
      <c r="YC199" s="646"/>
      <c r="YD199" s="646"/>
      <c r="YE199" s="646"/>
      <c r="YF199" s="646"/>
      <c r="YG199" s="646"/>
      <c r="YH199" s="646"/>
      <c r="YI199" s="646"/>
      <c r="YJ199" s="646"/>
      <c r="YK199" s="646"/>
      <c r="YL199" s="646"/>
      <c r="YM199" s="646"/>
      <c r="YN199" s="646"/>
      <c r="YO199" s="646"/>
      <c r="YP199" s="646"/>
      <c r="YQ199" s="646"/>
      <c r="YR199" s="646"/>
      <c r="YS199" s="646"/>
      <c r="YT199" s="646"/>
      <c r="YU199" s="646"/>
      <c r="YV199" s="646"/>
      <c r="YW199" s="646"/>
      <c r="YX199" s="646"/>
      <c r="YY199" s="646"/>
      <c r="YZ199" s="646"/>
      <c r="ZA199" s="646"/>
      <c r="ZB199" s="646"/>
      <c r="ZC199" s="646"/>
      <c r="ZD199" s="646"/>
      <c r="ZE199" s="646"/>
      <c r="ZF199" s="646"/>
      <c r="ZG199" s="646"/>
      <c r="ZH199" s="646"/>
      <c r="ZI199" s="646"/>
      <c r="ZJ199" s="646"/>
      <c r="ZK199" s="646"/>
      <c r="ZL199" s="646"/>
      <c r="ZM199" s="646"/>
      <c r="ZN199" s="646"/>
      <c r="ZO199" s="646"/>
      <c r="ZP199" s="646"/>
      <c r="ZQ199" s="646"/>
      <c r="ZR199" s="646"/>
      <c r="ZS199" s="646"/>
      <c r="ZT199" s="646"/>
      <c r="ZU199" s="646"/>
      <c r="ZV199" s="646"/>
      <c r="ZW199" s="646"/>
      <c r="ZX199" s="646"/>
      <c r="ZY199" s="646"/>
      <c r="ZZ199" s="646"/>
      <c r="AAA199" s="646"/>
      <c r="AAB199" s="646"/>
      <c r="AAC199" s="646"/>
      <c r="AAD199" s="646"/>
      <c r="AAE199" s="646"/>
      <c r="AAF199" s="646"/>
      <c r="AAG199" s="646"/>
      <c r="AAH199" s="646"/>
      <c r="AAI199" s="646"/>
      <c r="AAJ199" s="646"/>
      <c r="AAK199" s="646"/>
      <c r="AAL199" s="646"/>
      <c r="AAM199" s="646"/>
      <c r="AAN199" s="646"/>
      <c r="AAO199" s="646"/>
      <c r="AAP199" s="646"/>
      <c r="AAQ199" s="646"/>
      <c r="AAR199" s="646"/>
      <c r="AAS199" s="646"/>
      <c r="AAT199" s="646"/>
      <c r="AAU199" s="646"/>
      <c r="AAV199" s="646"/>
      <c r="AAW199" s="646"/>
      <c r="AAX199" s="646"/>
      <c r="AAY199" s="646"/>
      <c r="AAZ199" s="646"/>
      <c r="ABA199" s="646"/>
      <c r="ABB199" s="646"/>
      <c r="ABC199" s="646"/>
      <c r="ABD199" s="646"/>
      <c r="ABE199" s="646"/>
      <c r="ABF199" s="646"/>
      <c r="ABG199" s="646"/>
      <c r="ABH199" s="646"/>
      <c r="ABI199" s="646"/>
      <c r="ABJ199" s="646"/>
      <c r="ABK199" s="646"/>
      <c r="ABL199" s="646"/>
      <c r="ABM199" s="646"/>
      <c r="ABN199" s="646"/>
      <c r="ABO199" s="646"/>
      <c r="ABP199" s="646"/>
      <c r="ABQ199" s="646"/>
      <c r="ABR199" s="646"/>
      <c r="ABS199" s="646"/>
      <c r="ABT199" s="646"/>
      <c r="ABU199" s="646"/>
      <c r="ABV199" s="646"/>
      <c r="ABW199" s="646"/>
      <c r="ABX199" s="646"/>
      <c r="ABY199" s="646"/>
      <c r="ABZ199" s="646"/>
      <c r="ACA199" s="646"/>
      <c r="ACB199" s="646"/>
      <c r="ACC199" s="646"/>
      <c r="ACD199" s="646"/>
      <c r="ACE199" s="646"/>
      <c r="ACF199" s="646"/>
      <c r="ACG199" s="646"/>
      <c r="ACH199" s="646"/>
      <c r="ACI199" s="646"/>
      <c r="ACJ199" s="646"/>
      <c r="ACK199" s="646"/>
      <c r="ACL199" s="646"/>
      <c r="ACM199" s="646"/>
      <c r="ACN199" s="646"/>
      <c r="ACO199" s="646"/>
      <c r="ACP199" s="646"/>
      <c r="ACQ199" s="646"/>
      <c r="ACR199" s="646"/>
      <c r="ACS199" s="646"/>
      <c r="ACT199" s="646"/>
      <c r="ACU199" s="646"/>
      <c r="ACV199" s="646"/>
      <c r="ACW199" s="646"/>
      <c r="ACX199" s="646"/>
      <c r="ACY199" s="646"/>
      <c r="ACZ199" s="646"/>
      <c r="ADA199" s="646"/>
      <c r="ADB199" s="646"/>
      <c r="ADC199" s="646"/>
      <c r="ADD199" s="646"/>
      <c r="ADE199" s="646"/>
      <c r="ADF199" s="646"/>
      <c r="ADG199" s="646"/>
      <c r="ADH199" s="646"/>
      <c r="ADI199" s="646"/>
      <c r="ADJ199" s="646"/>
      <c r="ADK199" s="646"/>
      <c r="ADL199" s="646"/>
      <c r="ADM199" s="646"/>
      <c r="ADN199" s="646"/>
      <c r="ADO199" s="646"/>
      <c r="ADP199" s="646"/>
      <c r="ADQ199" s="646"/>
      <c r="ADR199" s="646"/>
      <c r="ADS199" s="646"/>
      <c r="ADT199" s="646"/>
      <c r="ADU199" s="646"/>
      <c r="ADV199" s="646"/>
      <c r="ADW199" s="646"/>
      <c r="ADX199" s="646"/>
      <c r="ADY199" s="646"/>
      <c r="ADZ199" s="646"/>
      <c r="AEA199" s="646"/>
      <c r="AEB199" s="646"/>
      <c r="AEC199" s="646"/>
      <c r="AED199" s="646"/>
      <c r="AEE199" s="646"/>
      <c r="AEF199" s="646"/>
      <c r="AEG199" s="646"/>
      <c r="AEH199" s="646"/>
      <c r="AEI199" s="646"/>
      <c r="AEJ199" s="646"/>
      <c r="AEK199" s="646"/>
      <c r="AEL199" s="646"/>
      <c r="AEM199" s="646"/>
      <c r="AEN199" s="646"/>
      <c r="AEO199" s="646"/>
      <c r="AEP199" s="646"/>
      <c r="AEQ199" s="646"/>
      <c r="AER199" s="646"/>
      <c r="AES199" s="646"/>
      <c r="AET199" s="646"/>
      <c r="AEU199" s="646"/>
      <c r="AEV199" s="646"/>
      <c r="AEW199" s="646"/>
      <c r="AEX199" s="646"/>
      <c r="AEY199" s="646"/>
      <c r="AEZ199" s="646"/>
      <c r="AFA199" s="646"/>
      <c r="AFB199" s="646"/>
      <c r="AFC199" s="646"/>
      <c r="AFD199" s="646"/>
      <c r="AFE199" s="646"/>
      <c r="AFF199" s="646"/>
      <c r="AFG199" s="646"/>
      <c r="AFH199" s="646"/>
      <c r="AFI199" s="646"/>
      <c r="AFJ199" s="646"/>
      <c r="AFK199" s="646"/>
      <c r="AFL199" s="646"/>
      <c r="AFM199" s="646"/>
      <c r="AFN199" s="646"/>
      <c r="AFO199" s="646"/>
      <c r="AFP199" s="646"/>
      <c r="AFQ199" s="646"/>
      <c r="AFR199" s="646"/>
      <c r="AFS199" s="646"/>
      <c r="AFT199" s="646"/>
      <c r="AFU199" s="646"/>
      <c r="AFV199" s="646"/>
      <c r="AFW199" s="646"/>
      <c r="AFX199" s="646"/>
      <c r="AFY199" s="646"/>
      <c r="AFZ199" s="646"/>
      <c r="AGA199" s="646"/>
      <c r="AGB199" s="646"/>
      <c r="AGC199" s="646"/>
      <c r="AGD199" s="646"/>
      <c r="AGE199" s="646"/>
      <c r="AGF199" s="646"/>
      <c r="AGG199" s="646"/>
      <c r="AGH199" s="646"/>
      <c r="AGI199" s="646"/>
      <c r="AGJ199" s="646"/>
      <c r="AGK199" s="646"/>
      <c r="AGL199" s="646"/>
      <c r="AGM199" s="646"/>
      <c r="AGN199" s="646"/>
      <c r="AGO199" s="646"/>
      <c r="AGP199" s="646"/>
      <c r="AGQ199" s="646"/>
      <c r="AGR199" s="646"/>
      <c r="AGS199" s="646"/>
      <c r="AGT199" s="646"/>
      <c r="AGU199" s="646"/>
      <c r="AGV199" s="646"/>
      <c r="AGW199" s="646"/>
      <c r="AGX199" s="646"/>
      <c r="AGY199" s="646"/>
      <c r="AGZ199" s="646"/>
      <c r="AHA199" s="646"/>
      <c r="AHB199" s="646"/>
      <c r="AHC199" s="646"/>
      <c r="AHD199" s="646"/>
      <c r="AHE199" s="646"/>
      <c r="AHF199" s="646"/>
      <c r="AHG199" s="646"/>
      <c r="AHH199" s="646"/>
      <c r="AHI199" s="646"/>
      <c r="AHJ199" s="646"/>
      <c r="AHK199" s="646"/>
      <c r="AHL199" s="646"/>
      <c r="AHM199" s="646"/>
      <c r="AHN199" s="646"/>
      <c r="AHO199" s="646"/>
      <c r="AHP199" s="646"/>
      <c r="AHQ199" s="646"/>
      <c r="AHR199" s="646"/>
      <c r="AHS199" s="646"/>
      <c r="AHT199" s="646"/>
      <c r="AHU199" s="646"/>
      <c r="AHV199" s="646"/>
      <c r="AHW199" s="646"/>
      <c r="AHX199" s="646"/>
      <c r="AHY199" s="646"/>
      <c r="AHZ199" s="646"/>
      <c r="AIA199" s="646"/>
      <c r="AIB199" s="646"/>
      <c r="AIC199" s="646"/>
      <c r="AID199" s="646"/>
      <c r="AIE199" s="646"/>
      <c r="AIF199" s="646"/>
      <c r="AIG199" s="646"/>
      <c r="AIH199" s="646"/>
      <c r="AII199" s="646"/>
      <c r="AIJ199" s="646"/>
      <c r="AIK199" s="646"/>
      <c r="AIL199" s="646"/>
      <c r="AIM199" s="646"/>
      <c r="AIN199" s="646"/>
      <c r="AIO199" s="646"/>
      <c r="AIP199" s="646"/>
      <c r="AIQ199" s="646"/>
      <c r="AIR199" s="646"/>
      <c r="AIS199" s="646"/>
      <c r="AIT199" s="646"/>
      <c r="AIU199" s="646"/>
      <c r="AIV199" s="646"/>
      <c r="AIW199" s="646"/>
      <c r="AIX199" s="646"/>
      <c r="AIY199" s="646"/>
      <c r="AIZ199" s="646"/>
      <c r="AJA199" s="646"/>
      <c r="AJB199" s="646"/>
      <c r="AJC199" s="646"/>
      <c r="AJD199" s="646"/>
      <c r="AJE199" s="646"/>
      <c r="AJF199" s="646"/>
      <c r="AJG199" s="646"/>
      <c r="AJH199" s="646"/>
      <c r="AJI199" s="646"/>
      <c r="AJJ199" s="646"/>
      <c r="AJK199" s="646"/>
      <c r="AJL199" s="646"/>
      <c r="AJM199" s="646"/>
      <c r="AJN199" s="646"/>
      <c r="AJO199" s="646"/>
      <c r="AJP199" s="646"/>
      <c r="AJQ199" s="646"/>
      <c r="AJR199" s="646"/>
      <c r="AJS199" s="646"/>
      <c r="AJT199" s="646"/>
      <c r="AJU199" s="646"/>
      <c r="AJV199" s="646"/>
      <c r="AJW199" s="646"/>
      <c r="AJX199" s="646"/>
      <c r="AJY199" s="646"/>
      <c r="AJZ199" s="646"/>
      <c r="AKA199" s="646"/>
      <c r="AKB199" s="646"/>
      <c r="AKC199" s="646"/>
      <c r="AKD199" s="646"/>
      <c r="AKE199" s="646"/>
      <c r="AKF199" s="646"/>
      <c r="AKG199" s="646"/>
      <c r="AKH199" s="646"/>
      <c r="AKI199" s="646"/>
      <c r="AKJ199" s="646"/>
      <c r="AKK199" s="646"/>
      <c r="AKL199" s="646"/>
      <c r="AKM199" s="646"/>
      <c r="AKN199" s="646"/>
      <c r="AKO199" s="646"/>
      <c r="AKP199" s="646"/>
      <c r="AKQ199" s="646"/>
      <c r="AKR199" s="646"/>
      <c r="AKS199" s="646"/>
      <c r="AKT199" s="646"/>
      <c r="AKU199" s="646"/>
      <c r="AKV199" s="646"/>
      <c r="AKW199" s="646"/>
      <c r="AKX199" s="646"/>
      <c r="AKY199" s="646"/>
      <c r="AKZ199" s="646"/>
      <c r="ALA199" s="646"/>
      <c r="ALB199" s="646"/>
      <c r="ALC199" s="646"/>
      <c r="ALD199" s="646"/>
      <c r="ALE199" s="646"/>
      <c r="ALF199" s="646"/>
      <c r="ALG199" s="646"/>
      <c r="ALH199" s="646"/>
      <c r="ALI199" s="646"/>
      <c r="ALJ199" s="646"/>
      <c r="ALK199" s="646"/>
      <c r="ALL199" s="646"/>
      <c r="ALM199" s="646"/>
      <c r="ALN199" s="646"/>
      <c r="ALO199" s="646"/>
      <c r="ALP199" s="646"/>
      <c r="ALQ199" s="646"/>
      <c r="ALR199" s="646"/>
      <c r="ALS199" s="646"/>
      <c r="ALT199" s="646"/>
      <c r="ALU199" s="646"/>
      <c r="ALV199" s="646"/>
      <c r="ALW199" s="646"/>
      <c r="ALX199" s="646"/>
      <c r="ALY199" s="646"/>
      <c r="ALZ199" s="646"/>
      <c r="AMA199" s="646"/>
      <c r="AMB199" s="646"/>
      <c r="AMC199" s="646"/>
      <c r="AMD199" s="646"/>
      <c r="AME199" s="646"/>
      <c r="AMF199" s="646"/>
      <c r="AMG199" s="646"/>
      <c r="AMH199" s="646"/>
      <c r="AMI199" s="646"/>
      <c r="AMJ199" s="646"/>
      <c r="AMK199" s="646"/>
      <c r="AML199" s="646"/>
      <c r="AMM199" s="646"/>
      <c r="AMN199" s="646"/>
      <c r="AMO199" s="646"/>
      <c r="AMP199" s="646"/>
      <c r="AMQ199" s="646"/>
      <c r="AMR199" s="646"/>
      <c r="AMS199" s="646"/>
      <c r="AMT199" s="646"/>
      <c r="AMU199" s="646"/>
      <c r="AMV199" s="646"/>
      <c r="AMW199" s="646"/>
      <c r="AMX199" s="646"/>
      <c r="AMY199" s="646"/>
      <c r="AMZ199" s="646"/>
      <c r="ANA199" s="646"/>
      <c r="ANB199" s="646"/>
      <c r="ANC199" s="646"/>
      <c r="AND199" s="646"/>
      <c r="ANE199" s="646"/>
      <c r="ANF199" s="646"/>
      <c r="ANG199" s="646"/>
      <c r="ANH199" s="646"/>
      <c r="ANI199" s="646"/>
      <c r="ANJ199" s="646"/>
      <c r="ANK199" s="646"/>
      <c r="ANL199" s="646"/>
      <c r="ANM199" s="646"/>
      <c r="ANN199" s="646"/>
      <c r="ANO199" s="646"/>
      <c r="ANP199" s="646"/>
      <c r="ANQ199" s="646"/>
      <c r="ANR199" s="646"/>
      <c r="ANS199" s="646"/>
      <c r="ANT199" s="646"/>
      <c r="ANU199" s="646"/>
      <c r="ANV199" s="646"/>
      <c r="ANW199" s="646"/>
      <c r="ANX199" s="646"/>
      <c r="ANY199" s="646"/>
      <c r="ANZ199" s="646"/>
      <c r="AOA199" s="646"/>
      <c r="AOB199" s="646"/>
      <c r="AOC199" s="646"/>
      <c r="AOD199" s="646"/>
      <c r="AOE199" s="646"/>
      <c r="AOF199" s="646"/>
      <c r="AOG199" s="646"/>
      <c r="AOH199" s="646"/>
      <c r="AOI199" s="646"/>
      <c r="AOJ199" s="646"/>
      <c r="AOK199" s="646"/>
      <c r="AOL199" s="646"/>
      <c r="AOM199" s="646"/>
      <c r="AON199" s="646"/>
      <c r="AOO199" s="646"/>
      <c r="AOP199" s="646"/>
      <c r="AOQ199" s="646"/>
      <c r="AOR199" s="646"/>
      <c r="AOS199" s="646"/>
      <c r="AOT199" s="646"/>
      <c r="AOU199" s="646"/>
      <c r="AOV199" s="646"/>
      <c r="AOW199" s="646"/>
      <c r="AOX199" s="646"/>
      <c r="AOY199" s="646"/>
      <c r="AOZ199" s="646"/>
      <c r="APA199" s="646"/>
      <c r="APB199" s="646"/>
      <c r="APC199" s="646"/>
      <c r="APD199" s="646"/>
      <c r="APE199" s="646"/>
      <c r="APF199" s="646"/>
      <c r="APG199" s="646"/>
      <c r="APH199" s="646"/>
      <c r="API199" s="646"/>
      <c r="APJ199" s="646"/>
      <c r="APK199" s="646"/>
      <c r="APL199" s="646"/>
      <c r="APM199" s="646"/>
      <c r="APN199" s="646"/>
      <c r="APO199" s="646"/>
      <c r="APP199" s="646"/>
      <c r="APQ199" s="646"/>
      <c r="APR199" s="646"/>
      <c r="APS199" s="646"/>
      <c r="APT199" s="646"/>
      <c r="APU199" s="646"/>
      <c r="APV199" s="646"/>
      <c r="APW199" s="646"/>
      <c r="APX199" s="646"/>
      <c r="APY199" s="646"/>
      <c r="APZ199" s="646"/>
      <c r="AQA199" s="646"/>
      <c r="AQB199" s="646"/>
      <c r="AQC199" s="646"/>
      <c r="AQD199" s="646"/>
      <c r="AQE199" s="646"/>
      <c r="AQF199" s="646"/>
      <c r="AQG199" s="646"/>
      <c r="AQH199" s="646"/>
      <c r="AQI199" s="646"/>
      <c r="AQJ199" s="646"/>
      <c r="AQK199" s="646"/>
      <c r="AQL199" s="646"/>
      <c r="AQM199" s="646"/>
      <c r="AQN199" s="646"/>
      <c r="AQO199" s="646"/>
      <c r="AQP199" s="646"/>
      <c r="AQQ199" s="646"/>
      <c r="AQR199" s="646"/>
      <c r="AQS199" s="646"/>
      <c r="AQT199" s="646"/>
      <c r="AQU199" s="646"/>
      <c r="AQV199" s="646"/>
      <c r="AQW199" s="646"/>
      <c r="AQX199" s="646"/>
      <c r="AQY199" s="646"/>
      <c r="AQZ199" s="646"/>
      <c r="ARA199" s="646"/>
      <c r="ARB199" s="646"/>
      <c r="ARC199" s="646"/>
      <c r="ARD199" s="646"/>
      <c r="ARE199" s="646"/>
      <c r="ARF199" s="646"/>
      <c r="ARG199" s="646"/>
      <c r="ARH199" s="646"/>
      <c r="ARI199" s="646"/>
      <c r="ARJ199" s="646"/>
      <c r="ARK199" s="646"/>
      <c r="ARL199" s="646"/>
      <c r="ARM199" s="646"/>
      <c r="ARN199" s="646"/>
      <c r="ARO199" s="646"/>
      <c r="ARP199" s="646"/>
      <c r="ARQ199" s="646"/>
      <c r="ARR199" s="646"/>
      <c r="ARS199" s="646"/>
      <c r="ART199" s="646"/>
      <c r="ARU199" s="646"/>
      <c r="ARV199" s="646"/>
      <c r="ARW199" s="646"/>
      <c r="ARX199" s="646"/>
      <c r="ARY199" s="646"/>
      <c r="ARZ199" s="646"/>
      <c r="ASA199" s="646"/>
      <c r="ASB199" s="646"/>
      <c r="ASC199" s="646"/>
      <c r="ASD199" s="646"/>
      <c r="ASE199" s="646"/>
      <c r="ASF199" s="646"/>
      <c r="ASG199" s="646"/>
      <c r="ASH199" s="646"/>
      <c r="ASI199" s="646"/>
      <c r="ASJ199" s="646"/>
      <c r="ASK199" s="646"/>
      <c r="ASL199" s="646"/>
      <c r="ASM199" s="646"/>
      <c r="ASN199" s="646"/>
      <c r="ASO199" s="646"/>
      <c r="ASP199" s="646"/>
      <c r="ASQ199" s="646"/>
      <c r="ASR199" s="646"/>
      <c r="ASS199" s="646"/>
      <c r="AST199" s="646"/>
      <c r="ASU199" s="646"/>
      <c r="ASV199" s="646"/>
      <c r="ASW199" s="646"/>
      <c r="ASX199" s="646"/>
      <c r="ASY199" s="646"/>
      <c r="ASZ199" s="646"/>
      <c r="ATA199" s="646"/>
      <c r="ATB199" s="646"/>
      <c r="ATC199" s="646"/>
      <c r="ATD199" s="646"/>
      <c r="ATE199" s="646"/>
      <c r="ATF199" s="646"/>
      <c r="ATG199" s="646"/>
      <c r="ATH199" s="646"/>
      <c r="ATI199" s="646"/>
      <c r="ATJ199" s="646"/>
      <c r="ATK199" s="646"/>
      <c r="ATL199" s="646"/>
      <c r="ATM199" s="646"/>
      <c r="ATN199" s="646"/>
      <c r="ATO199" s="646"/>
      <c r="ATP199" s="646"/>
      <c r="ATQ199" s="646"/>
      <c r="ATR199" s="646"/>
      <c r="ATS199" s="646"/>
      <c r="ATT199" s="646"/>
      <c r="ATU199" s="646"/>
      <c r="ATV199" s="646"/>
      <c r="ATW199" s="646"/>
      <c r="ATX199" s="646"/>
      <c r="ATY199" s="646"/>
      <c r="ATZ199" s="646"/>
      <c r="AUA199" s="646"/>
      <c r="AUB199" s="646"/>
      <c r="AUC199" s="646"/>
      <c r="AUD199" s="646"/>
      <c r="AUE199" s="646"/>
      <c r="AUF199" s="646"/>
      <c r="AUG199" s="646"/>
      <c r="AUH199" s="646"/>
      <c r="AUI199" s="646"/>
      <c r="AUJ199" s="646"/>
      <c r="AUK199" s="646"/>
      <c r="AUL199" s="646"/>
      <c r="AUM199" s="646"/>
      <c r="AUN199" s="646"/>
      <c r="AUO199" s="646"/>
      <c r="AUP199" s="646"/>
      <c r="AUQ199" s="646"/>
      <c r="AUR199" s="646"/>
      <c r="AUS199" s="646"/>
      <c r="AUT199" s="646"/>
      <c r="AUU199" s="646"/>
      <c r="AUV199" s="646"/>
      <c r="AUW199" s="646"/>
      <c r="AUX199" s="646"/>
      <c r="AUY199" s="646"/>
      <c r="AUZ199" s="646"/>
      <c r="AVA199" s="646"/>
      <c r="AVB199" s="646"/>
      <c r="AVC199" s="646"/>
      <c r="AVD199" s="646"/>
      <c r="AVE199" s="646"/>
      <c r="AVF199" s="646"/>
      <c r="AVG199" s="646"/>
      <c r="AVH199" s="646"/>
      <c r="AVI199" s="646"/>
      <c r="AVJ199" s="646"/>
      <c r="AVK199" s="646"/>
      <c r="AVL199" s="646"/>
      <c r="AVM199" s="646"/>
      <c r="AVN199" s="646"/>
      <c r="AVO199" s="646"/>
      <c r="AVP199" s="646"/>
      <c r="AVQ199" s="646"/>
      <c r="AVR199" s="646"/>
      <c r="AVS199" s="646"/>
      <c r="AVT199" s="646"/>
      <c r="AVU199" s="646"/>
      <c r="AVV199" s="646"/>
      <c r="AVW199" s="646"/>
      <c r="AVX199" s="646"/>
      <c r="AVY199" s="646"/>
      <c r="AVZ199" s="646"/>
      <c r="AWA199" s="646"/>
      <c r="AWB199" s="646"/>
      <c r="AWC199" s="646"/>
      <c r="AWD199" s="646"/>
      <c r="AWE199" s="646"/>
      <c r="AWF199" s="646"/>
      <c r="AWG199" s="646"/>
      <c r="AWH199" s="646"/>
      <c r="AWI199" s="646"/>
      <c r="AWJ199" s="646"/>
      <c r="AWK199" s="646"/>
      <c r="AWL199" s="646"/>
      <c r="AWM199" s="646"/>
      <c r="AWN199" s="646"/>
      <c r="AWO199" s="646"/>
      <c r="AWP199" s="646"/>
      <c r="AWQ199" s="646"/>
      <c r="AWR199" s="646"/>
      <c r="AWS199" s="646"/>
      <c r="AWT199" s="646"/>
      <c r="AWU199" s="646"/>
      <c r="AWV199" s="646"/>
      <c r="AWW199" s="646"/>
      <c r="AWX199" s="646"/>
      <c r="AWY199" s="646"/>
      <c r="AWZ199" s="646"/>
      <c r="AXA199" s="646"/>
      <c r="AXB199" s="646"/>
      <c r="AXC199" s="646"/>
      <c r="AXD199" s="646"/>
      <c r="AXE199" s="646"/>
      <c r="AXF199" s="646"/>
      <c r="AXG199" s="646"/>
      <c r="AXH199" s="646"/>
      <c r="AXI199" s="646"/>
      <c r="AXJ199" s="646"/>
      <c r="AXK199" s="646"/>
      <c r="AXL199" s="646"/>
      <c r="AXM199" s="646"/>
      <c r="AXN199" s="646"/>
      <c r="AXO199" s="646"/>
      <c r="AXP199" s="646"/>
      <c r="AXQ199" s="646"/>
      <c r="AXR199" s="646"/>
      <c r="AXS199" s="646"/>
      <c r="AXT199" s="646"/>
      <c r="AXU199" s="646"/>
      <c r="AXV199" s="646"/>
      <c r="AXW199" s="646"/>
      <c r="AXX199" s="646"/>
      <c r="AXY199" s="646"/>
      <c r="AXZ199" s="646"/>
      <c r="AYA199" s="646"/>
      <c r="AYB199" s="646"/>
      <c r="AYC199" s="646"/>
      <c r="AYD199" s="646"/>
      <c r="AYE199" s="646"/>
      <c r="AYF199" s="646"/>
      <c r="AYG199" s="646"/>
      <c r="AYH199" s="646"/>
      <c r="AYI199" s="646"/>
      <c r="AYJ199" s="646"/>
      <c r="AYK199" s="646"/>
      <c r="AYL199" s="646"/>
      <c r="AYM199" s="646"/>
      <c r="AYN199" s="646"/>
      <c r="AYO199" s="646"/>
      <c r="AYP199" s="646"/>
      <c r="AYQ199" s="646"/>
      <c r="AYR199" s="646"/>
      <c r="AYS199" s="646"/>
      <c r="AYT199" s="646"/>
      <c r="AYU199" s="646"/>
      <c r="AYV199" s="646"/>
      <c r="AYW199" s="646"/>
      <c r="AYX199" s="646"/>
      <c r="AYY199" s="646"/>
      <c r="AYZ199" s="646"/>
      <c r="AZA199" s="646"/>
      <c r="AZB199" s="646"/>
      <c r="AZC199" s="646"/>
      <c r="AZD199" s="646"/>
      <c r="AZE199" s="646"/>
      <c r="AZF199" s="646"/>
      <c r="AZG199" s="646"/>
      <c r="AZH199" s="646"/>
      <c r="AZI199" s="646"/>
      <c r="AZJ199" s="646"/>
      <c r="AZK199" s="646"/>
      <c r="AZL199" s="646"/>
      <c r="AZM199" s="646"/>
      <c r="AZN199" s="646"/>
      <c r="AZO199" s="646"/>
      <c r="AZP199" s="646"/>
      <c r="AZQ199" s="646"/>
      <c r="AZR199" s="646"/>
      <c r="AZS199" s="646"/>
      <c r="AZT199" s="646"/>
      <c r="AZU199" s="646"/>
      <c r="AZV199" s="646"/>
      <c r="AZW199" s="646"/>
      <c r="AZX199" s="646"/>
      <c r="AZY199" s="646"/>
      <c r="AZZ199" s="646"/>
      <c r="BAA199" s="646"/>
      <c r="BAB199" s="646"/>
      <c r="BAC199" s="646"/>
      <c r="BAD199" s="646"/>
      <c r="BAE199" s="646"/>
      <c r="BAF199" s="646"/>
      <c r="BAG199" s="646"/>
      <c r="BAH199" s="646"/>
      <c r="BAI199" s="646"/>
      <c r="BAJ199" s="646"/>
      <c r="BAK199" s="646"/>
      <c r="BAL199" s="646"/>
      <c r="BAM199" s="646"/>
      <c r="BAN199" s="646"/>
      <c r="BAO199" s="646"/>
      <c r="BAP199" s="646"/>
      <c r="BAQ199" s="646"/>
      <c r="BAR199" s="646"/>
      <c r="BAS199" s="646"/>
      <c r="BAT199" s="646"/>
      <c r="BAU199" s="646"/>
      <c r="BAV199" s="646"/>
      <c r="BAW199" s="646"/>
      <c r="BAX199" s="646"/>
      <c r="BAY199" s="646"/>
      <c r="BAZ199" s="646"/>
      <c r="BBA199" s="646"/>
      <c r="BBB199" s="646"/>
      <c r="BBC199" s="646"/>
      <c r="BBD199" s="646"/>
      <c r="BBE199" s="646"/>
      <c r="BBF199" s="646"/>
      <c r="BBG199" s="646"/>
      <c r="BBH199" s="646"/>
      <c r="BBI199" s="646"/>
      <c r="BBJ199" s="646"/>
      <c r="BBK199" s="646"/>
      <c r="BBL199" s="646"/>
      <c r="BBM199" s="646"/>
      <c r="BBN199" s="646"/>
      <c r="BBO199" s="646"/>
      <c r="BBP199" s="646"/>
      <c r="BBQ199" s="646"/>
      <c r="BBR199" s="646"/>
      <c r="BBS199" s="646"/>
      <c r="BBT199" s="646"/>
      <c r="BBU199" s="646"/>
      <c r="BBV199" s="646"/>
      <c r="BBW199" s="646"/>
      <c r="BBX199" s="646"/>
      <c r="BBY199" s="646"/>
      <c r="BBZ199" s="646"/>
      <c r="BCA199" s="646"/>
      <c r="BCB199" s="646"/>
      <c r="BCC199" s="646"/>
      <c r="BCD199" s="646"/>
      <c r="BCE199" s="646"/>
      <c r="BCF199" s="646"/>
      <c r="BCG199" s="646"/>
      <c r="BCH199" s="646"/>
      <c r="BCI199" s="646"/>
      <c r="BCJ199" s="646"/>
      <c r="BCK199" s="646"/>
      <c r="BCL199" s="646"/>
      <c r="BCM199" s="646"/>
      <c r="BCN199" s="646"/>
      <c r="BCO199" s="646"/>
      <c r="BCP199" s="646"/>
      <c r="BCQ199" s="646"/>
      <c r="BCR199" s="646"/>
      <c r="BCS199" s="646"/>
      <c r="BCT199" s="646"/>
      <c r="BCU199" s="646"/>
      <c r="BCV199" s="646"/>
      <c r="BCW199" s="646"/>
      <c r="BCX199" s="646"/>
      <c r="BCY199" s="646"/>
      <c r="BCZ199" s="646"/>
      <c r="BDA199" s="646"/>
      <c r="BDB199" s="646"/>
      <c r="BDC199" s="646"/>
      <c r="BDD199" s="646"/>
      <c r="BDE199" s="646"/>
      <c r="BDF199" s="646"/>
      <c r="BDG199" s="646"/>
      <c r="BDH199" s="646"/>
      <c r="BDI199" s="646"/>
      <c r="BDJ199" s="646"/>
      <c r="BDK199" s="646"/>
      <c r="BDL199" s="646"/>
      <c r="BDM199" s="646"/>
      <c r="BDN199" s="646"/>
      <c r="BDO199" s="646"/>
      <c r="BDP199" s="646"/>
      <c r="BDQ199" s="646"/>
      <c r="BDR199" s="646"/>
      <c r="BDS199" s="646"/>
      <c r="BDT199" s="646"/>
      <c r="BDU199" s="646"/>
      <c r="BDV199" s="646"/>
      <c r="BDW199" s="646"/>
      <c r="BDX199" s="646"/>
      <c r="BDY199" s="646"/>
      <c r="BDZ199" s="646"/>
      <c r="BEA199" s="646"/>
      <c r="BEB199" s="646"/>
      <c r="BEC199" s="646"/>
      <c r="BED199" s="646"/>
      <c r="BEE199" s="646"/>
      <c r="BEF199" s="646"/>
      <c r="BEG199" s="646"/>
      <c r="BEH199" s="646"/>
      <c r="BEI199" s="646"/>
      <c r="BEJ199" s="646"/>
      <c r="BEK199" s="646"/>
      <c r="BEL199" s="646"/>
      <c r="BEM199" s="646"/>
      <c r="BEN199" s="646"/>
      <c r="BEO199" s="646"/>
      <c r="BEP199" s="646"/>
      <c r="BEQ199" s="646"/>
      <c r="BER199" s="646"/>
      <c r="BES199" s="646"/>
      <c r="BET199" s="646"/>
      <c r="BEU199" s="646"/>
      <c r="BEV199" s="646"/>
      <c r="BEW199" s="646"/>
      <c r="BEX199" s="646"/>
      <c r="BEY199" s="646"/>
      <c r="BEZ199" s="646"/>
      <c r="BFA199" s="646"/>
      <c r="BFB199" s="646"/>
      <c r="BFC199" s="646"/>
      <c r="BFD199" s="646"/>
      <c r="BFE199" s="646"/>
      <c r="BFF199" s="646"/>
      <c r="BFG199" s="646"/>
      <c r="BFH199" s="646"/>
      <c r="BFI199" s="646"/>
      <c r="BFJ199" s="646"/>
      <c r="BFK199" s="646"/>
      <c r="BFL199" s="646"/>
      <c r="BFM199" s="646"/>
      <c r="BFN199" s="646"/>
      <c r="BFO199" s="646"/>
      <c r="BFP199" s="646"/>
      <c r="BFQ199" s="646"/>
      <c r="BFR199" s="646"/>
      <c r="BFS199" s="646"/>
      <c r="BFT199" s="646"/>
      <c r="BFU199" s="646"/>
      <c r="BFV199" s="646"/>
      <c r="BFW199" s="646"/>
      <c r="BFX199" s="646"/>
      <c r="BFY199" s="646"/>
      <c r="BFZ199" s="646"/>
      <c r="BGA199" s="646"/>
      <c r="BGB199" s="646"/>
      <c r="BGC199" s="646"/>
      <c r="BGD199" s="646"/>
      <c r="BGE199" s="646"/>
      <c r="BGF199" s="646"/>
      <c r="BGG199" s="646"/>
      <c r="BGH199" s="646"/>
      <c r="BGI199" s="646"/>
      <c r="BGJ199" s="646"/>
      <c r="BGK199" s="646"/>
      <c r="BGL199" s="646"/>
      <c r="BGM199" s="646"/>
      <c r="BGN199" s="646"/>
      <c r="BGO199" s="646"/>
      <c r="BGP199" s="646"/>
      <c r="BGQ199" s="646"/>
      <c r="BGR199" s="646"/>
      <c r="BGS199" s="646"/>
      <c r="BGT199" s="646"/>
      <c r="BGU199" s="646"/>
      <c r="BGV199" s="646"/>
      <c r="BGW199" s="646"/>
      <c r="BGX199" s="646"/>
      <c r="BGY199" s="646"/>
      <c r="BGZ199" s="646"/>
      <c r="BHA199" s="646"/>
      <c r="BHB199" s="646"/>
      <c r="BHC199" s="646"/>
      <c r="BHD199" s="646"/>
      <c r="BHE199" s="646"/>
      <c r="BHF199" s="646"/>
      <c r="BHG199" s="646"/>
      <c r="BHH199" s="646"/>
      <c r="BHI199" s="646"/>
      <c r="BHJ199" s="646"/>
      <c r="BHK199" s="646"/>
      <c r="BHL199" s="646"/>
      <c r="BHM199" s="646"/>
      <c r="BHN199" s="646"/>
      <c r="BHO199" s="646"/>
      <c r="BHP199" s="646"/>
      <c r="BHQ199" s="646"/>
      <c r="BHR199" s="646"/>
      <c r="BHS199" s="646"/>
      <c r="BHT199" s="646"/>
      <c r="BHU199" s="646"/>
      <c r="BHV199" s="646"/>
      <c r="BHW199" s="646"/>
      <c r="BHX199" s="646"/>
      <c r="BHY199" s="646"/>
      <c r="BHZ199" s="646"/>
      <c r="BIA199" s="646"/>
      <c r="BIB199" s="646"/>
      <c r="BIC199" s="646"/>
      <c r="BID199" s="646"/>
      <c r="BIE199" s="646"/>
      <c r="BIF199" s="646"/>
      <c r="BIG199" s="646"/>
      <c r="BIH199" s="646"/>
      <c r="BII199" s="646"/>
      <c r="BIJ199" s="646"/>
      <c r="BIK199" s="646"/>
      <c r="BIL199" s="646"/>
      <c r="BIM199" s="646"/>
      <c r="BIN199" s="646"/>
      <c r="BIO199" s="646"/>
      <c r="BIP199" s="646"/>
      <c r="BIQ199" s="646"/>
      <c r="BIR199" s="646"/>
      <c r="BIS199" s="646"/>
      <c r="BIT199" s="646"/>
      <c r="BIU199" s="646"/>
      <c r="BIV199" s="646"/>
      <c r="BIW199" s="646"/>
      <c r="BIX199" s="646"/>
      <c r="BIY199" s="646"/>
      <c r="BIZ199" s="646"/>
      <c r="BJA199" s="646"/>
      <c r="BJB199" s="646"/>
      <c r="BJC199" s="646"/>
      <c r="BJD199" s="646"/>
      <c r="BJE199" s="646"/>
      <c r="BJF199" s="646"/>
      <c r="BJG199" s="646"/>
      <c r="BJH199" s="646"/>
      <c r="BJI199" s="646"/>
      <c r="BJJ199" s="646"/>
      <c r="BJK199" s="646"/>
      <c r="BJL199" s="646"/>
      <c r="BJM199" s="646"/>
      <c r="BJN199" s="646"/>
      <c r="BJO199" s="646"/>
      <c r="BJP199" s="646"/>
      <c r="BJQ199" s="646"/>
      <c r="BJR199" s="646"/>
      <c r="BJS199" s="646"/>
      <c r="BJT199" s="646"/>
      <c r="BJU199" s="646"/>
      <c r="BJV199" s="646"/>
      <c r="BJW199" s="646"/>
      <c r="BJX199" s="646"/>
      <c r="BJY199" s="646"/>
      <c r="BJZ199" s="646"/>
      <c r="BKA199" s="646"/>
      <c r="BKB199" s="646"/>
      <c r="BKC199" s="646"/>
      <c r="BKD199" s="646"/>
      <c r="BKE199" s="646"/>
      <c r="BKF199" s="646"/>
      <c r="BKG199" s="646"/>
      <c r="BKH199" s="646"/>
      <c r="BKI199" s="646"/>
      <c r="BKJ199" s="646"/>
      <c r="BKK199" s="646"/>
      <c r="BKL199" s="646"/>
      <c r="BKM199" s="646"/>
      <c r="BKN199" s="646"/>
      <c r="BKO199" s="646"/>
      <c r="BKP199" s="646"/>
      <c r="BKQ199" s="646"/>
      <c r="BKR199" s="646"/>
      <c r="BKS199" s="646"/>
      <c r="BKT199" s="646"/>
      <c r="BKU199" s="646"/>
      <c r="BKV199" s="646"/>
      <c r="BKW199" s="646"/>
      <c r="BKX199" s="646"/>
      <c r="BKY199" s="646"/>
      <c r="BKZ199" s="646"/>
      <c r="BLA199" s="646"/>
      <c r="BLB199" s="646"/>
      <c r="BLC199" s="646"/>
      <c r="BLD199" s="646"/>
      <c r="BLE199" s="646"/>
      <c r="BLF199" s="646"/>
      <c r="BLG199" s="646"/>
      <c r="BLH199" s="646"/>
      <c r="BLI199" s="646"/>
      <c r="BLJ199" s="646"/>
      <c r="BLK199" s="646"/>
      <c r="BLL199" s="646"/>
      <c r="BLM199" s="646"/>
      <c r="BLN199" s="646"/>
      <c r="BLO199" s="646"/>
      <c r="BLP199" s="646"/>
      <c r="BLQ199" s="646"/>
      <c r="BLR199" s="646"/>
      <c r="BLS199" s="646"/>
      <c r="BLT199" s="646"/>
      <c r="BLU199" s="646"/>
      <c r="BLV199" s="646"/>
      <c r="BLW199" s="646"/>
      <c r="BLX199" s="646"/>
      <c r="BLY199" s="646"/>
      <c r="BLZ199" s="646"/>
      <c r="BMA199" s="646"/>
      <c r="BMB199" s="646"/>
      <c r="BMC199" s="646"/>
      <c r="BMD199" s="646"/>
      <c r="BME199" s="646"/>
      <c r="BMF199" s="646"/>
      <c r="BMG199" s="646"/>
      <c r="BMH199" s="646"/>
      <c r="BMI199" s="646"/>
      <c r="BMJ199" s="646"/>
      <c r="BMK199" s="646"/>
      <c r="BML199" s="646"/>
      <c r="BMM199" s="646"/>
      <c r="BMN199" s="646"/>
      <c r="BMO199" s="646"/>
      <c r="BMP199" s="646"/>
      <c r="BMQ199" s="646"/>
      <c r="BMR199" s="646"/>
      <c r="BMS199" s="646"/>
      <c r="BMT199" s="646"/>
      <c r="BMU199" s="646"/>
      <c r="BMV199" s="646"/>
      <c r="BMW199" s="646"/>
      <c r="BMX199" s="646"/>
      <c r="BMY199" s="646"/>
      <c r="BMZ199" s="646"/>
      <c r="BNA199" s="646"/>
      <c r="BNB199" s="646"/>
      <c r="BNC199" s="646"/>
      <c r="BND199" s="646"/>
      <c r="BNE199" s="646"/>
      <c r="BNF199" s="646"/>
      <c r="BNG199" s="646"/>
      <c r="BNH199" s="646"/>
      <c r="BNI199" s="646"/>
      <c r="BNJ199" s="646"/>
      <c r="BNK199" s="646"/>
      <c r="BNL199" s="646"/>
      <c r="BNM199" s="646"/>
      <c r="BNN199" s="646"/>
      <c r="BNO199" s="646"/>
      <c r="BNP199" s="646"/>
      <c r="BNQ199" s="646"/>
      <c r="BNR199" s="646"/>
      <c r="BNS199" s="646"/>
      <c r="BNT199" s="646"/>
      <c r="BNU199" s="646"/>
      <c r="BNV199" s="646"/>
      <c r="BNW199" s="646"/>
      <c r="BNX199" s="646"/>
      <c r="BNY199" s="646"/>
      <c r="BNZ199" s="646"/>
      <c r="BOA199" s="646"/>
      <c r="BOB199" s="646"/>
      <c r="BOC199" s="646"/>
      <c r="BOD199" s="646"/>
      <c r="BOE199" s="646"/>
      <c r="BOF199" s="646"/>
      <c r="BOG199" s="646"/>
      <c r="BOH199" s="646"/>
      <c r="BOI199" s="646"/>
      <c r="BOJ199" s="646"/>
      <c r="BOK199" s="646"/>
      <c r="BOL199" s="646"/>
      <c r="BOM199" s="646"/>
      <c r="BON199" s="646"/>
      <c r="BOO199" s="646"/>
      <c r="BOP199" s="646"/>
      <c r="BOQ199" s="646"/>
      <c r="BOR199" s="646"/>
      <c r="BOS199" s="646"/>
      <c r="BOT199" s="646"/>
      <c r="BOU199" s="646"/>
      <c r="BOV199" s="646"/>
      <c r="BOW199" s="646"/>
      <c r="BOX199" s="646"/>
      <c r="BOY199" s="646"/>
      <c r="BOZ199" s="646"/>
      <c r="BPA199" s="646"/>
      <c r="BPB199" s="646"/>
      <c r="BPC199" s="646"/>
      <c r="BPD199" s="646"/>
      <c r="BPE199" s="646"/>
      <c r="BPF199" s="646"/>
      <c r="BPG199" s="646"/>
      <c r="BPH199" s="646"/>
      <c r="BPI199" s="646"/>
      <c r="BPJ199" s="646"/>
      <c r="BPK199" s="646"/>
      <c r="BPL199" s="646"/>
      <c r="BPM199" s="646"/>
      <c r="BPN199" s="646"/>
      <c r="BPO199" s="646"/>
      <c r="BPP199" s="646"/>
      <c r="BPQ199" s="646"/>
      <c r="BPR199" s="646"/>
      <c r="BPS199" s="646"/>
      <c r="BPT199" s="646"/>
      <c r="BPU199" s="646"/>
      <c r="BPV199" s="646"/>
      <c r="BPW199" s="646"/>
      <c r="BPX199" s="646"/>
      <c r="BPY199" s="646"/>
      <c r="BPZ199" s="646"/>
      <c r="BQA199" s="646"/>
      <c r="BQB199" s="646"/>
      <c r="BQC199" s="646"/>
      <c r="BQD199" s="646"/>
      <c r="BQE199" s="646"/>
      <c r="BQF199" s="646"/>
      <c r="BQG199" s="646"/>
      <c r="BQH199" s="646"/>
      <c r="BQI199" s="646"/>
      <c r="BQJ199" s="646"/>
      <c r="BQK199" s="646"/>
      <c r="BQL199" s="646"/>
      <c r="BQM199" s="646"/>
      <c r="BQN199" s="646"/>
      <c r="BQO199" s="646"/>
      <c r="BQP199" s="646"/>
      <c r="BQQ199" s="646"/>
      <c r="BQR199" s="646"/>
      <c r="BQS199" s="646"/>
      <c r="BQT199" s="646"/>
      <c r="BQU199" s="646"/>
      <c r="BQV199" s="646"/>
      <c r="BQW199" s="646"/>
      <c r="BQX199" s="646"/>
      <c r="BQY199" s="646"/>
      <c r="BQZ199" s="646"/>
      <c r="BRA199" s="646"/>
      <c r="BRB199" s="646"/>
      <c r="BRC199" s="646"/>
      <c r="BRD199" s="646"/>
      <c r="BRE199" s="646"/>
      <c r="BRF199" s="646"/>
      <c r="BRG199" s="646"/>
      <c r="BRH199" s="646"/>
      <c r="BRI199" s="646"/>
      <c r="BRJ199" s="646"/>
      <c r="BRK199" s="646"/>
      <c r="BRL199" s="646"/>
      <c r="BRM199" s="646"/>
      <c r="BRN199" s="646"/>
      <c r="BRO199" s="646"/>
      <c r="BRP199" s="646"/>
      <c r="BRQ199" s="646"/>
      <c r="BRR199" s="646"/>
      <c r="BRS199" s="646"/>
      <c r="BRT199" s="646"/>
      <c r="BRU199" s="646"/>
      <c r="BRV199" s="646"/>
      <c r="BRW199" s="646"/>
      <c r="BRX199" s="646"/>
      <c r="BRY199" s="646"/>
      <c r="BRZ199" s="646"/>
      <c r="BSA199" s="646"/>
      <c r="BSB199" s="646"/>
      <c r="BSC199" s="646"/>
      <c r="BSD199" s="646"/>
      <c r="BSE199" s="646"/>
      <c r="BSF199" s="646"/>
      <c r="BSG199" s="646"/>
      <c r="BSH199" s="646"/>
      <c r="BSI199" s="646"/>
      <c r="BSJ199" s="646"/>
      <c r="BSK199" s="646"/>
      <c r="BSL199" s="646"/>
      <c r="BSM199" s="646"/>
      <c r="BSN199" s="646"/>
      <c r="BSO199" s="646"/>
      <c r="BSP199" s="646"/>
      <c r="BSQ199" s="646"/>
      <c r="BSR199" s="646"/>
      <c r="BSS199" s="646"/>
      <c r="BST199" s="646"/>
      <c r="BSU199" s="646"/>
      <c r="BSV199" s="646"/>
      <c r="BSW199" s="646"/>
      <c r="BSX199" s="646"/>
      <c r="BSY199" s="646"/>
      <c r="BSZ199" s="646"/>
      <c r="BTA199" s="646"/>
      <c r="BTB199" s="646"/>
      <c r="BTC199" s="646"/>
      <c r="BTD199" s="646"/>
      <c r="BTE199" s="646"/>
      <c r="BTF199" s="646"/>
      <c r="BTG199" s="646"/>
      <c r="BTH199" s="646"/>
      <c r="BTI199" s="646"/>
      <c r="BTJ199" s="646"/>
      <c r="BTK199" s="646"/>
      <c r="BTL199" s="646"/>
      <c r="BTM199" s="646"/>
      <c r="BTN199" s="646"/>
      <c r="BTO199" s="646"/>
      <c r="BTP199" s="646"/>
      <c r="BTQ199" s="646"/>
      <c r="BTR199" s="646"/>
      <c r="BTS199" s="646"/>
      <c r="BTT199" s="646"/>
      <c r="BTU199" s="646"/>
      <c r="BTV199" s="646"/>
      <c r="BTW199" s="646"/>
      <c r="BTX199" s="646"/>
      <c r="BTY199" s="646"/>
      <c r="BTZ199" s="646"/>
      <c r="BUA199" s="646"/>
      <c r="BUB199" s="646"/>
      <c r="BUC199" s="646"/>
      <c r="BUD199" s="646"/>
      <c r="BUE199" s="646"/>
      <c r="BUF199" s="646"/>
      <c r="BUG199" s="646"/>
      <c r="BUH199" s="646"/>
      <c r="BUI199" s="646"/>
      <c r="BUJ199" s="646"/>
      <c r="BUK199" s="646"/>
      <c r="BUL199" s="646"/>
      <c r="BUM199" s="646"/>
      <c r="BUN199" s="646"/>
      <c r="BUO199" s="646"/>
      <c r="BUP199" s="646"/>
      <c r="BUQ199" s="646"/>
      <c r="BUR199" s="646"/>
      <c r="BUS199" s="646"/>
      <c r="BUT199" s="646"/>
      <c r="BUU199" s="646"/>
      <c r="BUV199" s="646"/>
      <c r="BUW199" s="646"/>
      <c r="BUX199" s="646"/>
      <c r="BUY199" s="646"/>
      <c r="BUZ199" s="646"/>
      <c r="BVA199" s="646"/>
      <c r="BVB199" s="646"/>
      <c r="BVC199" s="646"/>
      <c r="BVD199" s="646"/>
      <c r="BVE199" s="646"/>
      <c r="BVF199" s="646"/>
      <c r="BVG199" s="646"/>
      <c r="BVH199" s="646"/>
      <c r="BVI199" s="646"/>
      <c r="BVJ199" s="646"/>
      <c r="BVK199" s="646"/>
      <c r="BVL199" s="646"/>
      <c r="BVM199" s="646"/>
      <c r="BVN199" s="646"/>
      <c r="BVO199" s="646"/>
      <c r="BVP199" s="646"/>
      <c r="BVQ199" s="646"/>
      <c r="BVR199" s="646"/>
      <c r="BVS199" s="646"/>
      <c r="BVT199" s="646"/>
      <c r="BVU199" s="646"/>
      <c r="BVV199" s="646"/>
      <c r="BVW199" s="646"/>
      <c r="BVX199" s="646"/>
      <c r="BVY199" s="646"/>
      <c r="BVZ199" s="646"/>
      <c r="BWA199" s="646"/>
      <c r="BWB199" s="646"/>
      <c r="BWC199" s="646"/>
      <c r="BWD199" s="646"/>
      <c r="BWE199" s="646"/>
      <c r="BWF199" s="646"/>
      <c r="BWG199" s="646"/>
      <c r="BWH199" s="646"/>
      <c r="BWI199" s="646"/>
      <c r="BWJ199" s="646"/>
      <c r="BWK199" s="646"/>
      <c r="BWL199" s="646"/>
      <c r="BWM199" s="646"/>
      <c r="BWN199" s="646"/>
      <c r="BWO199" s="646"/>
      <c r="BWP199" s="646"/>
      <c r="BWQ199" s="646"/>
      <c r="BWR199" s="646"/>
      <c r="BWS199" s="646"/>
      <c r="BWT199" s="646"/>
      <c r="BWU199" s="646"/>
      <c r="BWV199" s="646"/>
      <c r="BWW199" s="646"/>
      <c r="BWX199" s="646"/>
      <c r="BWY199" s="646"/>
      <c r="BWZ199" s="646"/>
      <c r="BXA199" s="646"/>
      <c r="BXB199" s="646"/>
      <c r="BXC199" s="646"/>
      <c r="BXD199" s="646"/>
      <c r="BXE199" s="646"/>
      <c r="BXF199" s="646"/>
      <c r="BXG199" s="646"/>
      <c r="BXH199" s="646"/>
      <c r="BXI199" s="646"/>
      <c r="BXJ199" s="646"/>
      <c r="BXK199" s="646"/>
      <c r="BXL199" s="646"/>
      <c r="BXM199" s="646"/>
      <c r="BXN199" s="646"/>
      <c r="BXO199" s="646"/>
      <c r="BXP199" s="646"/>
      <c r="BXQ199" s="646"/>
      <c r="BXR199" s="646"/>
      <c r="BXS199" s="646"/>
      <c r="BXT199" s="646"/>
      <c r="BXU199" s="646"/>
      <c r="BXV199" s="646"/>
      <c r="BXW199" s="646"/>
      <c r="BXX199" s="646"/>
      <c r="BXY199" s="646"/>
      <c r="BXZ199" s="646"/>
      <c r="BYA199" s="646"/>
      <c r="BYB199" s="646"/>
      <c r="BYC199" s="646"/>
      <c r="BYD199" s="646"/>
      <c r="BYE199" s="646"/>
      <c r="BYF199" s="646"/>
      <c r="BYG199" s="646"/>
      <c r="BYH199" s="646"/>
      <c r="BYI199" s="646"/>
      <c r="BYJ199" s="646"/>
      <c r="BYK199" s="646"/>
      <c r="BYL199" s="646"/>
      <c r="BYM199" s="646"/>
      <c r="BYN199" s="646"/>
      <c r="BYO199" s="646"/>
      <c r="BYP199" s="646"/>
      <c r="BYQ199" s="646"/>
      <c r="BYR199" s="646"/>
      <c r="BYS199" s="646"/>
      <c r="BYT199" s="646"/>
      <c r="BYU199" s="646"/>
      <c r="BYV199" s="646"/>
      <c r="BYW199" s="646"/>
      <c r="BYX199" s="646"/>
      <c r="BYY199" s="646"/>
      <c r="BYZ199" s="646"/>
      <c r="BZA199" s="646"/>
      <c r="BZB199" s="646"/>
      <c r="BZC199" s="646"/>
      <c r="BZD199" s="646"/>
      <c r="BZE199" s="646"/>
      <c r="BZF199" s="646"/>
      <c r="BZG199" s="646"/>
      <c r="BZH199" s="646"/>
      <c r="BZI199" s="646"/>
      <c r="BZJ199" s="646"/>
      <c r="BZK199" s="646"/>
      <c r="BZL199" s="646"/>
      <c r="BZM199" s="646"/>
      <c r="BZN199" s="646"/>
      <c r="BZO199" s="646"/>
      <c r="BZP199" s="646"/>
      <c r="BZQ199" s="646"/>
      <c r="BZR199" s="646"/>
      <c r="BZS199" s="646"/>
      <c r="BZT199" s="646"/>
      <c r="BZU199" s="646"/>
      <c r="BZV199" s="646"/>
      <c r="BZW199" s="646"/>
      <c r="BZX199" s="646"/>
      <c r="BZY199" s="646"/>
      <c r="BZZ199" s="646"/>
      <c r="CAA199" s="646"/>
      <c r="CAB199" s="646"/>
      <c r="CAC199" s="646"/>
      <c r="CAD199" s="646"/>
      <c r="CAE199" s="646"/>
      <c r="CAF199" s="646"/>
      <c r="CAG199" s="646"/>
      <c r="CAH199" s="646"/>
      <c r="CAI199" s="646"/>
      <c r="CAJ199" s="646"/>
      <c r="CAK199" s="646"/>
      <c r="CAL199" s="646"/>
      <c r="CAM199" s="646"/>
      <c r="CAN199" s="646"/>
      <c r="CAO199" s="646"/>
      <c r="CAP199" s="646"/>
      <c r="CAQ199" s="646"/>
      <c r="CAR199" s="646"/>
      <c r="CAS199" s="646"/>
      <c r="CAT199" s="646"/>
      <c r="CAU199" s="646"/>
      <c r="CAV199" s="646"/>
      <c r="CAW199" s="646"/>
      <c r="CAX199" s="646"/>
      <c r="CAY199" s="646"/>
      <c r="CAZ199" s="646"/>
      <c r="CBA199" s="646"/>
      <c r="CBB199" s="646"/>
      <c r="CBC199" s="646"/>
      <c r="CBD199" s="646"/>
      <c r="CBE199" s="646"/>
      <c r="CBF199" s="646"/>
      <c r="CBG199" s="646"/>
      <c r="CBH199" s="646"/>
      <c r="CBI199" s="646"/>
      <c r="CBJ199" s="646"/>
      <c r="CBK199" s="646"/>
      <c r="CBL199" s="646"/>
      <c r="CBM199" s="646"/>
      <c r="CBN199" s="646"/>
      <c r="CBO199" s="646"/>
      <c r="CBP199" s="646"/>
      <c r="CBQ199" s="646"/>
      <c r="CBR199" s="646"/>
      <c r="CBS199" s="646"/>
      <c r="CBT199" s="646"/>
      <c r="CBU199" s="646"/>
      <c r="CBV199" s="646"/>
      <c r="CBW199" s="646"/>
      <c r="CBX199" s="646"/>
      <c r="CBY199" s="646"/>
      <c r="CBZ199" s="646"/>
      <c r="CCA199" s="646"/>
      <c r="CCB199" s="646"/>
      <c r="CCC199" s="646"/>
      <c r="CCD199" s="646"/>
      <c r="CCE199" s="646"/>
      <c r="CCF199" s="646"/>
      <c r="CCG199" s="646"/>
      <c r="CCH199" s="646"/>
      <c r="CCI199" s="646"/>
      <c r="CCJ199" s="646"/>
      <c r="CCK199" s="646"/>
      <c r="CCL199" s="646"/>
      <c r="CCM199" s="646"/>
      <c r="CCN199" s="646"/>
      <c r="CCO199" s="646"/>
      <c r="CCP199" s="646"/>
      <c r="CCQ199" s="646"/>
      <c r="CCR199" s="646"/>
      <c r="CCS199" s="646"/>
      <c r="CCT199" s="646"/>
      <c r="CCU199" s="646"/>
      <c r="CCV199" s="646"/>
      <c r="CCW199" s="646"/>
      <c r="CCX199" s="646"/>
      <c r="CCY199" s="646"/>
      <c r="CCZ199" s="646"/>
      <c r="CDA199" s="646"/>
      <c r="CDB199" s="646"/>
      <c r="CDC199" s="646"/>
      <c r="CDD199" s="646"/>
      <c r="CDE199" s="646"/>
      <c r="CDF199" s="646"/>
      <c r="CDG199" s="646"/>
      <c r="CDH199" s="646"/>
      <c r="CDI199" s="646"/>
      <c r="CDJ199" s="646"/>
      <c r="CDK199" s="646"/>
      <c r="CDL199" s="646"/>
      <c r="CDM199" s="646"/>
      <c r="CDN199" s="646"/>
      <c r="CDO199" s="646"/>
      <c r="CDP199" s="646"/>
      <c r="CDQ199" s="646"/>
      <c r="CDR199" s="646"/>
      <c r="CDS199" s="646"/>
      <c r="CDT199" s="646"/>
      <c r="CDU199" s="646"/>
      <c r="CDV199" s="646"/>
      <c r="CDW199" s="646"/>
      <c r="CDX199" s="646"/>
      <c r="CDY199" s="646"/>
      <c r="CDZ199" s="646"/>
      <c r="CEA199" s="646"/>
      <c r="CEB199" s="646"/>
      <c r="CEC199" s="646"/>
      <c r="CED199" s="646"/>
      <c r="CEE199" s="646"/>
      <c r="CEF199" s="646"/>
      <c r="CEG199" s="646"/>
      <c r="CEH199" s="646"/>
      <c r="CEI199" s="646"/>
      <c r="CEJ199" s="646"/>
      <c r="CEK199" s="646"/>
      <c r="CEL199" s="646"/>
      <c r="CEM199" s="646"/>
      <c r="CEN199" s="646"/>
      <c r="CEO199" s="646"/>
      <c r="CEP199" s="646"/>
      <c r="CEQ199" s="646"/>
      <c r="CER199" s="646"/>
      <c r="CES199" s="646"/>
      <c r="CET199" s="646"/>
      <c r="CEU199" s="646"/>
      <c r="CEV199" s="646"/>
      <c r="CEW199" s="646"/>
      <c r="CEX199" s="646"/>
      <c r="CEY199" s="646"/>
      <c r="CEZ199" s="646"/>
      <c r="CFA199" s="646"/>
      <c r="CFB199" s="646"/>
      <c r="CFC199" s="646"/>
      <c r="CFD199" s="646"/>
      <c r="CFE199" s="646"/>
      <c r="CFF199" s="646"/>
      <c r="CFG199" s="646"/>
      <c r="CFH199" s="646"/>
      <c r="CFI199" s="646"/>
      <c r="CFJ199" s="646"/>
      <c r="CFK199" s="646"/>
      <c r="CFL199" s="646"/>
      <c r="CFM199" s="646"/>
      <c r="CFN199" s="646"/>
      <c r="CFO199" s="646"/>
      <c r="CFP199" s="646"/>
      <c r="CFQ199" s="646"/>
      <c r="CFR199" s="646"/>
      <c r="CFS199" s="646"/>
      <c r="CFT199" s="646"/>
      <c r="CFU199" s="646"/>
      <c r="CFV199" s="646"/>
      <c r="CFW199" s="646"/>
      <c r="CFX199" s="646"/>
      <c r="CFY199" s="646"/>
      <c r="CFZ199" s="646"/>
      <c r="CGA199" s="646"/>
      <c r="CGB199" s="646"/>
      <c r="CGC199" s="646"/>
      <c r="CGD199" s="646"/>
      <c r="CGE199" s="646"/>
      <c r="CGF199" s="646"/>
      <c r="CGG199" s="646"/>
      <c r="CGH199" s="646"/>
      <c r="CGI199" s="646"/>
      <c r="CGJ199" s="646"/>
      <c r="CGK199" s="646"/>
      <c r="CGL199" s="646"/>
      <c r="CGM199" s="646"/>
      <c r="CGN199" s="646"/>
      <c r="CGO199" s="646"/>
      <c r="CGP199" s="646"/>
      <c r="CGQ199" s="646"/>
      <c r="CGR199" s="646"/>
      <c r="CGS199" s="646"/>
      <c r="CGT199" s="646"/>
      <c r="CGU199" s="646"/>
      <c r="CGV199" s="646"/>
      <c r="CGW199" s="646"/>
      <c r="CGX199" s="646"/>
      <c r="CGY199" s="646"/>
      <c r="CGZ199" s="646"/>
      <c r="CHA199" s="646"/>
      <c r="CHB199" s="646"/>
      <c r="CHC199" s="646"/>
      <c r="CHD199" s="646"/>
      <c r="CHE199" s="646"/>
      <c r="CHF199" s="646"/>
      <c r="CHG199" s="646"/>
      <c r="CHH199" s="646"/>
      <c r="CHI199" s="646"/>
      <c r="CHJ199" s="646"/>
      <c r="CHK199" s="646"/>
      <c r="CHL199" s="646"/>
      <c r="CHM199" s="646"/>
      <c r="CHN199" s="646"/>
      <c r="CHO199" s="646"/>
      <c r="CHP199" s="646"/>
      <c r="CHQ199" s="646"/>
      <c r="CHR199" s="646"/>
      <c r="CHS199" s="646"/>
      <c r="CHT199" s="646"/>
      <c r="CHU199" s="646"/>
      <c r="CHV199" s="646"/>
      <c r="CHW199" s="646"/>
      <c r="CHX199" s="646"/>
      <c r="CHY199" s="646"/>
      <c r="CHZ199" s="646"/>
      <c r="CIA199" s="646"/>
      <c r="CIB199" s="646"/>
      <c r="CIC199" s="646"/>
      <c r="CID199" s="646"/>
      <c r="CIE199" s="646"/>
      <c r="CIF199" s="646"/>
      <c r="CIG199" s="646"/>
      <c r="CIH199" s="646"/>
      <c r="CII199" s="646"/>
      <c r="CIJ199" s="646"/>
      <c r="CIK199" s="646"/>
      <c r="CIL199" s="646"/>
      <c r="CIM199" s="646"/>
      <c r="CIN199" s="646"/>
      <c r="CIO199" s="646"/>
      <c r="CIP199" s="646"/>
      <c r="CIQ199" s="646"/>
      <c r="CIR199" s="646"/>
      <c r="CIS199" s="646"/>
      <c r="CIT199" s="646"/>
      <c r="CIU199" s="646"/>
      <c r="CIV199" s="646"/>
      <c r="CIW199" s="646"/>
      <c r="CIX199" s="646"/>
      <c r="CIY199" s="646"/>
      <c r="CIZ199" s="646"/>
      <c r="CJA199" s="646"/>
      <c r="CJB199" s="646"/>
      <c r="CJC199" s="646"/>
      <c r="CJD199" s="646"/>
      <c r="CJE199" s="646"/>
      <c r="CJF199" s="646"/>
      <c r="CJG199" s="646"/>
      <c r="CJH199" s="646"/>
      <c r="CJI199" s="646"/>
      <c r="CJJ199" s="646"/>
      <c r="CJK199" s="646"/>
      <c r="CJL199" s="646"/>
      <c r="CJM199" s="646"/>
      <c r="CJN199" s="646"/>
      <c r="CJO199" s="646"/>
      <c r="CJP199" s="646"/>
      <c r="CJQ199" s="646"/>
      <c r="CJR199" s="646"/>
      <c r="CJS199" s="646"/>
      <c r="CJT199" s="646"/>
      <c r="CJU199" s="646"/>
      <c r="CJV199" s="646"/>
      <c r="CJW199" s="646"/>
      <c r="CJX199" s="646"/>
      <c r="CJY199" s="646"/>
      <c r="CJZ199" s="646"/>
      <c r="CKA199" s="646"/>
      <c r="CKB199" s="646"/>
      <c r="CKC199" s="646"/>
      <c r="CKD199" s="646"/>
      <c r="CKE199" s="646"/>
      <c r="CKF199" s="646"/>
      <c r="CKG199" s="646"/>
      <c r="CKH199" s="646"/>
      <c r="CKI199" s="646"/>
      <c r="CKJ199" s="646"/>
      <c r="CKK199" s="646"/>
      <c r="CKL199" s="646"/>
      <c r="CKM199" s="646"/>
      <c r="CKN199" s="646"/>
      <c r="CKO199" s="646"/>
      <c r="CKP199" s="646"/>
      <c r="CKQ199" s="646"/>
      <c r="CKR199" s="646"/>
      <c r="CKS199" s="646"/>
      <c r="CKT199" s="646"/>
      <c r="CKU199" s="646"/>
      <c r="CKV199" s="646"/>
      <c r="CKW199" s="646"/>
      <c r="CKX199" s="646"/>
      <c r="CKY199" s="646"/>
      <c r="CKZ199" s="646"/>
      <c r="CLA199" s="646"/>
      <c r="CLB199" s="646"/>
      <c r="CLC199" s="646"/>
      <c r="CLD199" s="646"/>
      <c r="CLE199" s="646"/>
      <c r="CLF199" s="646"/>
      <c r="CLG199" s="646"/>
      <c r="CLH199" s="646"/>
      <c r="CLI199" s="646"/>
      <c r="CLJ199" s="646"/>
      <c r="CLK199" s="646"/>
      <c r="CLL199" s="646"/>
      <c r="CLM199" s="646"/>
      <c r="CLN199" s="646"/>
      <c r="CLO199" s="646"/>
      <c r="CLP199" s="646"/>
      <c r="CLQ199" s="646"/>
      <c r="CLR199" s="646"/>
      <c r="CLS199" s="646"/>
      <c r="CLT199" s="646"/>
      <c r="CLU199" s="646"/>
      <c r="CLV199" s="646"/>
      <c r="CLW199" s="646"/>
      <c r="CLX199" s="646"/>
      <c r="CLY199" s="646"/>
      <c r="CLZ199" s="646"/>
      <c r="CMA199" s="646"/>
      <c r="CMB199" s="646"/>
      <c r="CMC199" s="646"/>
      <c r="CMD199" s="646"/>
      <c r="CME199" s="646"/>
      <c r="CMF199" s="646"/>
      <c r="CMG199" s="646"/>
      <c r="CMH199" s="646"/>
      <c r="CMI199" s="646"/>
      <c r="CMJ199" s="646"/>
      <c r="CMK199" s="646"/>
      <c r="CML199" s="646"/>
      <c r="CMM199" s="646"/>
      <c r="CMN199" s="646"/>
      <c r="CMO199" s="646"/>
      <c r="CMP199" s="646"/>
      <c r="CMQ199" s="646"/>
      <c r="CMR199" s="646"/>
      <c r="CMS199" s="646"/>
      <c r="CMT199" s="646"/>
      <c r="CMU199" s="646"/>
      <c r="CMV199" s="646"/>
      <c r="CMW199" s="646"/>
      <c r="CMX199" s="646"/>
      <c r="CMY199" s="646"/>
      <c r="CMZ199" s="646"/>
      <c r="CNA199" s="646"/>
      <c r="CNB199" s="646"/>
      <c r="CNC199" s="646"/>
      <c r="CND199" s="646"/>
      <c r="CNE199" s="646"/>
      <c r="CNF199" s="646"/>
      <c r="CNG199" s="646"/>
      <c r="CNH199" s="646"/>
      <c r="CNI199" s="646"/>
      <c r="CNJ199" s="646"/>
      <c r="CNK199" s="646"/>
      <c r="CNL199" s="646"/>
      <c r="CNM199" s="646"/>
      <c r="CNN199" s="646"/>
      <c r="CNO199" s="646"/>
      <c r="CNP199" s="646"/>
      <c r="CNQ199" s="646"/>
      <c r="CNR199" s="646"/>
      <c r="CNS199" s="646"/>
      <c r="CNT199" s="646"/>
      <c r="CNU199" s="646"/>
      <c r="CNV199" s="646"/>
      <c r="CNW199" s="646"/>
      <c r="CNX199" s="646"/>
      <c r="CNY199" s="646"/>
      <c r="CNZ199" s="646"/>
      <c r="COA199" s="646"/>
      <c r="COB199" s="646"/>
      <c r="COC199" s="646"/>
      <c r="COD199" s="646"/>
      <c r="COE199" s="646"/>
      <c r="COF199" s="646"/>
      <c r="COG199" s="646"/>
      <c r="COH199" s="646"/>
      <c r="COI199" s="646"/>
      <c r="COJ199" s="646"/>
      <c r="COK199" s="646"/>
      <c r="COL199" s="646"/>
      <c r="COM199" s="646"/>
      <c r="CON199" s="646"/>
      <c r="COO199" s="646"/>
      <c r="COP199" s="646"/>
      <c r="COQ199" s="646"/>
      <c r="COR199" s="646"/>
      <c r="COS199" s="646"/>
      <c r="COT199" s="646"/>
      <c r="COU199" s="646"/>
      <c r="COV199" s="646"/>
      <c r="COW199" s="646"/>
      <c r="COX199" s="646"/>
      <c r="COY199" s="646"/>
      <c r="COZ199" s="646"/>
      <c r="CPA199" s="646"/>
      <c r="CPB199" s="646"/>
      <c r="CPC199" s="646"/>
      <c r="CPD199" s="646"/>
      <c r="CPE199" s="646"/>
      <c r="CPF199" s="646"/>
      <c r="CPG199" s="646"/>
      <c r="CPH199" s="646"/>
      <c r="CPI199" s="646"/>
      <c r="CPJ199" s="646"/>
      <c r="CPK199" s="646"/>
      <c r="CPL199" s="646"/>
      <c r="CPM199" s="646"/>
      <c r="CPN199" s="646"/>
      <c r="CPO199" s="646"/>
      <c r="CPP199" s="646"/>
      <c r="CPQ199" s="646"/>
      <c r="CPR199" s="646"/>
      <c r="CPS199" s="646"/>
      <c r="CPT199" s="646"/>
      <c r="CPU199" s="646"/>
      <c r="CPV199" s="646"/>
      <c r="CPW199" s="646"/>
      <c r="CPX199" s="646"/>
      <c r="CPY199" s="646"/>
      <c r="CPZ199" s="646"/>
      <c r="CQA199" s="646"/>
      <c r="CQB199" s="646"/>
      <c r="CQC199" s="646"/>
      <c r="CQD199" s="646"/>
      <c r="CQE199" s="646"/>
      <c r="CQF199" s="646"/>
      <c r="CQG199" s="646"/>
      <c r="CQH199" s="646"/>
      <c r="CQI199" s="646"/>
      <c r="CQJ199" s="646"/>
      <c r="CQK199" s="646"/>
      <c r="CQL199" s="646"/>
      <c r="CQM199" s="646"/>
      <c r="CQN199" s="646"/>
      <c r="CQO199" s="646"/>
      <c r="CQP199" s="646"/>
      <c r="CQQ199" s="646"/>
      <c r="CQR199" s="646"/>
      <c r="CQS199" s="646"/>
      <c r="CQT199" s="646"/>
      <c r="CQU199" s="646"/>
      <c r="CQV199" s="646"/>
      <c r="CQW199" s="646"/>
      <c r="CQX199" s="646"/>
      <c r="CQY199" s="646"/>
      <c r="CQZ199" s="646"/>
      <c r="CRA199" s="646"/>
      <c r="CRB199" s="646"/>
      <c r="CRC199" s="646"/>
      <c r="CRD199" s="646"/>
      <c r="CRE199" s="646"/>
      <c r="CRF199" s="646"/>
      <c r="CRG199" s="646"/>
      <c r="CRH199" s="646"/>
      <c r="CRI199" s="646"/>
      <c r="CRJ199" s="646"/>
      <c r="CRK199" s="646"/>
      <c r="CRL199" s="646"/>
      <c r="CRM199" s="646"/>
      <c r="CRN199" s="646"/>
      <c r="CRO199" s="646"/>
      <c r="CRP199" s="646"/>
      <c r="CRQ199" s="646"/>
      <c r="CRR199" s="646"/>
      <c r="CRS199" s="646"/>
      <c r="CRT199" s="646"/>
      <c r="CRU199" s="646"/>
      <c r="CRV199" s="646"/>
      <c r="CRW199" s="646"/>
      <c r="CRX199" s="646"/>
      <c r="CRY199" s="646"/>
      <c r="CRZ199" s="646"/>
      <c r="CSA199" s="646"/>
      <c r="CSB199" s="646"/>
      <c r="CSC199" s="646"/>
      <c r="CSD199" s="646"/>
      <c r="CSE199" s="646"/>
      <c r="CSF199" s="646"/>
      <c r="CSG199" s="646"/>
      <c r="CSH199" s="646"/>
      <c r="CSI199" s="646"/>
      <c r="CSJ199" s="646"/>
      <c r="CSK199" s="646"/>
      <c r="CSL199" s="646"/>
      <c r="CSM199" s="646"/>
      <c r="CSN199" s="646"/>
      <c r="CSO199" s="646"/>
      <c r="CSP199" s="646"/>
      <c r="CSQ199" s="646"/>
      <c r="CSR199" s="646"/>
      <c r="CSS199" s="646"/>
      <c r="CST199" s="646"/>
      <c r="CSU199" s="646"/>
      <c r="CSV199" s="646"/>
      <c r="CSW199" s="646"/>
      <c r="CSX199" s="646"/>
      <c r="CSY199" s="646"/>
      <c r="CSZ199" s="646"/>
      <c r="CTA199" s="646"/>
      <c r="CTB199" s="646"/>
      <c r="CTC199" s="646"/>
      <c r="CTD199" s="646"/>
      <c r="CTE199" s="646"/>
      <c r="CTF199" s="646"/>
      <c r="CTG199" s="646"/>
      <c r="CTH199" s="646"/>
      <c r="CTI199" s="646"/>
      <c r="CTJ199" s="646"/>
      <c r="CTK199" s="646"/>
      <c r="CTL199" s="646"/>
      <c r="CTM199" s="646"/>
      <c r="CTN199" s="646"/>
      <c r="CTO199" s="646"/>
      <c r="CTP199" s="646"/>
      <c r="CTQ199" s="646"/>
      <c r="CTR199" s="646"/>
      <c r="CTS199" s="646"/>
      <c r="CTT199" s="646"/>
      <c r="CTU199" s="646"/>
      <c r="CTV199" s="646"/>
      <c r="CTW199" s="646"/>
      <c r="CTX199" s="646"/>
      <c r="CTY199" s="646"/>
      <c r="CTZ199" s="646"/>
      <c r="CUA199" s="646"/>
      <c r="CUB199" s="646"/>
      <c r="CUC199" s="646"/>
      <c r="CUD199" s="646"/>
      <c r="CUE199" s="646"/>
      <c r="CUF199" s="646"/>
      <c r="CUG199" s="646"/>
      <c r="CUH199" s="646"/>
      <c r="CUI199" s="646"/>
      <c r="CUJ199" s="646"/>
      <c r="CUK199" s="646"/>
      <c r="CUL199" s="646"/>
      <c r="CUM199" s="646"/>
      <c r="CUN199" s="646"/>
      <c r="CUO199" s="646"/>
      <c r="CUP199" s="646"/>
      <c r="CUQ199" s="646"/>
      <c r="CUR199" s="646"/>
      <c r="CUS199" s="646"/>
      <c r="CUT199" s="646"/>
      <c r="CUU199" s="646"/>
      <c r="CUV199" s="646"/>
      <c r="CUW199" s="646"/>
      <c r="CUX199" s="646"/>
      <c r="CUY199" s="646"/>
      <c r="CUZ199" s="646"/>
      <c r="CVA199" s="646"/>
      <c r="CVB199" s="646"/>
      <c r="CVC199" s="646"/>
      <c r="CVD199" s="646"/>
      <c r="CVE199" s="646"/>
      <c r="CVF199" s="646"/>
      <c r="CVG199" s="646"/>
      <c r="CVH199" s="646"/>
      <c r="CVI199" s="646"/>
      <c r="CVJ199" s="646"/>
      <c r="CVK199" s="646"/>
      <c r="CVL199" s="646"/>
      <c r="CVM199" s="646"/>
      <c r="CVN199" s="646"/>
      <c r="CVO199" s="646"/>
      <c r="CVP199" s="646"/>
      <c r="CVQ199" s="646"/>
      <c r="CVR199" s="646"/>
      <c r="CVS199" s="646"/>
      <c r="CVT199" s="646"/>
      <c r="CVU199" s="646"/>
      <c r="CVV199" s="646"/>
      <c r="CVW199" s="646"/>
      <c r="CVX199" s="646"/>
      <c r="CVY199" s="646"/>
      <c r="CVZ199" s="646"/>
      <c r="CWA199" s="646"/>
      <c r="CWB199" s="646"/>
      <c r="CWC199" s="646"/>
      <c r="CWD199" s="646"/>
      <c r="CWE199" s="646"/>
      <c r="CWF199" s="646"/>
      <c r="CWG199" s="646"/>
      <c r="CWH199" s="646"/>
      <c r="CWI199" s="646"/>
      <c r="CWJ199" s="646"/>
      <c r="CWK199" s="646"/>
      <c r="CWL199" s="646"/>
      <c r="CWM199" s="646"/>
      <c r="CWN199" s="646"/>
      <c r="CWO199" s="646"/>
      <c r="CWP199" s="646"/>
      <c r="CWQ199" s="646"/>
      <c r="CWR199" s="646"/>
      <c r="CWS199" s="646"/>
      <c r="CWT199" s="646"/>
      <c r="CWU199" s="646"/>
      <c r="CWV199" s="646"/>
      <c r="CWW199" s="646"/>
      <c r="CWX199" s="646"/>
      <c r="CWY199" s="646"/>
      <c r="CWZ199" s="646"/>
      <c r="CXA199" s="646"/>
      <c r="CXB199" s="646"/>
      <c r="CXC199" s="646"/>
      <c r="CXD199" s="646"/>
      <c r="CXE199" s="646"/>
      <c r="CXF199" s="646"/>
      <c r="CXG199" s="646"/>
      <c r="CXH199" s="646"/>
      <c r="CXI199" s="646"/>
      <c r="CXJ199" s="646"/>
      <c r="CXK199" s="646"/>
      <c r="CXL199" s="646"/>
      <c r="CXM199" s="646"/>
      <c r="CXN199" s="646"/>
      <c r="CXO199" s="646"/>
      <c r="CXP199" s="646"/>
      <c r="CXQ199" s="646"/>
      <c r="CXR199" s="646"/>
      <c r="CXS199" s="646"/>
      <c r="CXT199" s="646"/>
      <c r="CXU199" s="646"/>
      <c r="CXV199" s="646"/>
      <c r="CXW199" s="646"/>
      <c r="CXX199" s="646"/>
      <c r="CXY199" s="646"/>
      <c r="CXZ199" s="646"/>
      <c r="CYA199" s="646"/>
      <c r="CYB199" s="646"/>
      <c r="CYC199" s="646"/>
      <c r="CYD199" s="646"/>
      <c r="CYE199" s="646"/>
      <c r="CYF199" s="646"/>
      <c r="CYG199" s="646"/>
      <c r="CYH199" s="646"/>
      <c r="CYI199" s="646"/>
      <c r="CYJ199" s="646"/>
      <c r="CYK199" s="646"/>
      <c r="CYL199" s="646"/>
      <c r="CYM199" s="646"/>
      <c r="CYN199" s="646"/>
      <c r="CYO199" s="646"/>
      <c r="CYP199" s="646"/>
      <c r="CYQ199" s="646"/>
      <c r="CYR199" s="646"/>
      <c r="CYS199" s="646"/>
      <c r="CYT199" s="646"/>
      <c r="CYU199" s="646"/>
      <c r="CYV199" s="646"/>
      <c r="CYW199" s="646"/>
      <c r="CYX199" s="646"/>
      <c r="CYY199" s="646"/>
      <c r="CYZ199" s="646"/>
      <c r="CZA199" s="646"/>
      <c r="CZB199" s="646"/>
      <c r="CZC199" s="646"/>
      <c r="CZD199" s="646"/>
      <c r="CZE199" s="646"/>
      <c r="CZF199" s="646"/>
      <c r="CZG199" s="646"/>
      <c r="CZH199" s="646"/>
      <c r="CZI199" s="646"/>
      <c r="CZJ199" s="646"/>
      <c r="CZK199" s="646"/>
      <c r="CZL199" s="646"/>
      <c r="CZM199" s="646"/>
      <c r="CZN199" s="646"/>
      <c r="CZO199" s="646"/>
      <c r="CZP199" s="646"/>
      <c r="CZQ199" s="646"/>
      <c r="CZR199" s="646"/>
      <c r="CZS199" s="646"/>
      <c r="CZT199" s="646"/>
      <c r="CZU199" s="646"/>
      <c r="CZV199" s="646"/>
      <c r="CZW199" s="646"/>
      <c r="CZX199" s="646"/>
      <c r="CZY199" s="646"/>
      <c r="CZZ199" s="646"/>
      <c r="DAA199" s="646"/>
      <c r="DAB199" s="646"/>
      <c r="DAC199" s="646"/>
      <c r="DAD199" s="646"/>
      <c r="DAE199" s="646"/>
      <c r="DAF199" s="646"/>
      <c r="DAG199" s="646"/>
      <c r="DAH199" s="646"/>
      <c r="DAI199" s="646"/>
      <c r="DAJ199" s="646"/>
      <c r="DAK199" s="646"/>
      <c r="DAL199" s="646"/>
      <c r="DAM199" s="646"/>
      <c r="DAN199" s="646"/>
      <c r="DAO199" s="646"/>
      <c r="DAP199" s="646"/>
      <c r="DAQ199" s="646"/>
      <c r="DAR199" s="646"/>
      <c r="DAS199" s="646"/>
      <c r="DAT199" s="646"/>
      <c r="DAU199" s="646"/>
      <c r="DAV199" s="646"/>
      <c r="DAW199" s="646"/>
      <c r="DAX199" s="646"/>
      <c r="DAY199" s="646"/>
      <c r="DAZ199" s="646"/>
      <c r="DBA199" s="646"/>
      <c r="DBB199" s="646"/>
      <c r="DBC199" s="646"/>
      <c r="DBD199" s="646"/>
      <c r="DBE199" s="646"/>
      <c r="DBF199" s="646"/>
      <c r="DBG199" s="646"/>
      <c r="DBH199" s="646"/>
      <c r="DBI199" s="646"/>
      <c r="DBJ199" s="646"/>
      <c r="DBK199" s="646"/>
      <c r="DBL199" s="646"/>
      <c r="DBM199" s="646"/>
      <c r="DBN199" s="646"/>
      <c r="DBO199" s="646"/>
      <c r="DBP199" s="646"/>
      <c r="DBQ199" s="646"/>
      <c r="DBR199" s="646"/>
      <c r="DBS199" s="646"/>
      <c r="DBT199" s="646"/>
      <c r="DBU199" s="646"/>
      <c r="DBV199" s="646"/>
      <c r="DBW199" s="646"/>
      <c r="DBX199" s="646"/>
      <c r="DBY199" s="646"/>
      <c r="DBZ199" s="646"/>
      <c r="DCA199" s="646"/>
      <c r="DCB199" s="646"/>
      <c r="DCC199" s="646"/>
      <c r="DCD199" s="646"/>
      <c r="DCE199" s="646"/>
      <c r="DCF199" s="646"/>
      <c r="DCG199" s="646"/>
      <c r="DCH199" s="646"/>
      <c r="DCI199" s="646"/>
      <c r="DCJ199" s="646"/>
      <c r="DCK199" s="646"/>
      <c r="DCL199" s="646"/>
      <c r="DCM199" s="646"/>
      <c r="DCN199" s="646"/>
      <c r="DCO199" s="646"/>
      <c r="DCP199" s="646"/>
      <c r="DCQ199" s="646"/>
      <c r="DCR199" s="646"/>
      <c r="DCS199" s="646"/>
      <c r="DCT199" s="646"/>
      <c r="DCU199" s="646"/>
      <c r="DCV199" s="646"/>
      <c r="DCW199" s="646"/>
      <c r="DCX199" s="646"/>
      <c r="DCY199" s="646"/>
      <c r="DCZ199" s="646"/>
      <c r="DDA199" s="646"/>
      <c r="DDB199" s="646"/>
      <c r="DDC199" s="646"/>
      <c r="DDD199" s="646"/>
      <c r="DDE199" s="646"/>
      <c r="DDF199" s="646"/>
      <c r="DDG199" s="646"/>
      <c r="DDH199" s="646"/>
      <c r="DDI199" s="646"/>
      <c r="DDJ199" s="646"/>
      <c r="DDK199" s="646"/>
      <c r="DDL199" s="646"/>
      <c r="DDM199" s="646"/>
      <c r="DDN199" s="646"/>
      <c r="DDO199" s="646"/>
      <c r="DDP199" s="646"/>
      <c r="DDQ199" s="646"/>
      <c r="DDR199" s="646"/>
      <c r="DDS199" s="646"/>
      <c r="DDT199" s="646"/>
      <c r="DDU199" s="646"/>
      <c r="DDV199" s="646"/>
      <c r="DDW199" s="646"/>
      <c r="DDX199" s="646"/>
      <c r="DDY199" s="646"/>
      <c r="DDZ199" s="646"/>
      <c r="DEA199" s="646"/>
      <c r="DEB199" s="646"/>
      <c r="DEC199" s="646"/>
      <c r="DED199" s="646"/>
      <c r="DEE199" s="646"/>
      <c r="DEF199" s="646"/>
      <c r="DEG199" s="646"/>
      <c r="DEH199" s="646"/>
      <c r="DEI199" s="646"/>
      <c r="DEJ199" s="646"/>
      <c r="DEK199" s="646"/>
      <c r="DEL199" s="646"/>
      <c r="DEM199" s="646"/>
      <c r="DEN199" s="646"/>
      <c r="DEO199" s="646"/>
      <c r="DEP199" s="646"/>
      <c r="DEQ199" s="646"/>
      <c r="DER199" s="646"/>
      <c r="DES199" s="646"/>
      <c r="DET199" s="646"/>
      <c r="DEU199" s="646"/>
      <c r="DEV199" s="646"/>
      <c r="DEW199" s="646"/>
      <c r="DEX199" s="646"/>
      <c r="DEY199" s="646"/>
      <c r="DEZ199" s="646"/>
      <c r="DFA199" s="646"/>
      <c r="DFB199" s="646"/>
      <c r="DFC199" s="646"/>
      <c r="DFD199" s="646"/>
      <c r="DFE199" s="646"/>
      <c r="DFF199" s="646"/>
      <c r="DFG199" s="646"/>
      <c r="DFH199" s="646"/>
      <c r="DFI199" s="646"/>
      <c r="DFJ199" s="646"/>
      <c r="DFK199" s="646"/>
      <c r="DFL199" s="646"/>
      <c r="DFM199" s="646"/>
      <c r="DFN199" s="646"/>
      <c r="DFO199" s="646"/>
      <c r="DFP199" s="646"/>
      <c r="DFQ199" s="646"/>
      <c r="DFR199" s="646"/>
      <c r="DFS199" s="646"/>
      <c r="DFT199" s="646"/>
      <c r="DFU199" s="646"/>
      <c r="DFV199" s="646"/>
      <c r="DFW199" s="646"/>
      <c r="DFX199" s="646"/>
      <c r="DFY199" s="646"/>
      <c r="DFZ199" s="646"/>
      <c r="DGA199" s="646"/>
      <c r="DGB199" s="646"/>
      <c r="DGC199" s="646"/>
      <c r="DGD199" s="646"/>
      <c r="DGE199" s="646"/>
      <c r="DGF199" s="646"/>
      <c r="DGG199" s="646"/>
      <c r="DGH199" s="646"/>
      <c r="DGI199" s="646"/>
      <c r="DGJ199" s="646"/>
      <c r="DGK199" s="646"/>
      <c r="DGL199" s="646"/>
      <c r="DGM199" s="646"/>
      <c r="DGN199" s="646"/>
      <c r="DGO199" s="646"/>
      <c r="DGP199" s="646"/>
      <c r="DGQ199" s="646"/>
      <c r="DGR199" s="646"/>
      <c r="DGS199" s="646"/>
      <c r="DGT199" s="646"/>
      <c r="DGU199" s="646"/>
      <c r="DGV199" s="646"/>
      <c r="DGW199" s="646"/>
      <c r="DGX199" s="646"/>
      <c r="DGY199" s="646"/>
      <c r="DGZ199" s="646"/>
      <c r="DHA199" s="646"/>
      <c r="DHB199" s="646"/>
      <c r="DHC199" s="646"/>
      <c r="DHD199" s="646"/>
      <c r="DHE199" s="646"/>
      <c r="DHF199" s="646"/>
      <c r="DHG199" s="646"/>
      <c r="DHH199" s="646"/>
      <c r="DHI199" s="646"/>
      <c r="DHJ199" s="646"/>
      <c r="DHK199" s="646"/>
      <c r="DHL199" s="646"/>
      <c r="DHM199" s="646"/>
      <c r="DHN199" s="646"/>
      <c r="DHO199" s="646"/>
      <c r="DHP199" s="646"/>
      <c r="DHQ199" s="646"/>
      <c r="DHR199" s="646"/>
      <c r="DHS199" s="646"/>
      <c r="DHT199" s="646"/>
      <c r="DHU199" s="646"/>
      <c r="DHV199" s="646"/>
      <c r="DHW199" s="646"/>
      <c r="DHX199" s="646"/>
      <c r="DHY199" s="646"/>
      <c r="DHZ199" s="646"/>
      <c r="DIA199" s="646"/>
      <c r="DIB199" s="646"/>
      <c r="DIC199" s="646"/>
      <c r="DID199" s="646"/>
      <c r="DIE199" s="646"/>
      <c r="DIF199" s="646"/>
      <c r="DIG199" s="646"/>
      <c r="DIH199" s="646"/>
      <c r="DII199" s="646"/>
      <c r="DIJ199" s="646"/>
      <c r="DIK199" s="646"/>
      <c r="DIL199" s="646"/>
      <c r="DIM199" s="646"/>
      <c r="DIN199" s="646"/>
      <c r="DIO199" s="646"/>
      <c r="DIP199" s="646"/>
      <c r="DIQ199" s="646"/>
      <c r="DIR199" s="646"/>
      <c r="DIS199" s="646"/>
      <c r="DIT199" s="646"/>
      <c r="DIU199" s="646"/>
      <c r="DIV199" s="646"/>
      <c r="DIW199" s="646"/>
      <c r="DIX199" s="646"/>
      <c r="DIY199" s="646"/>
      <c r="DIZ199" s="646"/>
      <c r="DJA199" s="646"/>
      <c r="DJB199" s="646"/>
      <c r="DJC199" s="646"/>
      <c r="DJD199" s="646"/>
      <c r="DJE199" s="646"/>
      <c r="DJF199" s="646"/>
      <c r="DJG199" s="646"/>
      <c r="DJH199" s="646"/>
      <c r="DJI199" s="646"/>
      <c r="DJJ199" s="646"/>
      <c r="DJK199" s="646"/>
      <c r="DJL199" s="646"/>
      <c r="DJM199" s="646"/>
      <c r="DJN199" s="646"/>
      <c r="DJO199" s="646"/>
      <c r="DJP199" s="646"/>
      <c r="DJQ199" s="646"/>
      <c r="DJR199" s="646"/>
      <c r="DJS199" s="646"/>
      <c r="DJT199" s="646"/>
      <c r="DJU199" s="646"/>
      <c r="DJV199" s="646"/>
      <c r="DJW199" s="646"/>
      <c r="DJX199" s="646"/>
      <c r="DJY199" s="646"/>
      <c r="DJZ199" s="646"/>
      <c r="DKA199" s="646"/>
      <c r="DKB199" s="646"/>
      <c r="DKC199" s="646"/>
      <c r="DKD199" s="646"/>
      <c r="DKE199" s="646"/>
      <c r="DKF199" s="646"/>
      <c r="DKG199" s="646"/>
      <c r="DKH199" s="646"/>
      <c r="DKI199" s="646"/>
      <c r="DKJ199" s="646"/>
      <c r="DKK199" s="646"/>
      <c r="DKL199" s="646"/>
      <c r="DKM199" s="646"/>
      <c r="DKN199" s="646"/>
      <c r="DKO199" s="646"/>
      <c r="DKP199" s="646"/>
      <c r="DKQ199" s="646"/>
      <c r="DKR199" s="646"/>
      <c r="DKS199" s="646"/>
      <c r="DKT199" s="646"/>
      <c r="DKU199" s="646"/>
      <c r="DKV199" s="646"/>
      <c r="DKW199" s="646"/>
      <c r="DKX199" s="646"/>
      <c r="DKY199" s="646"/>
      <c r="DKZ199" s="646"/>
      <c r="DLA199" s="646"/>
      <c r="DLB199" s="646"/>
      <c r="DLC199" s="646"/>
      <c r="DLD199" s="646"/>
      <c r="DLE199" s="646"/>
      <c r="DLF199" s="646"/>
      <c r="DLG199" s="646"/>
      <c r="DLH199" s="646"/>
      <c r="DLI199" s="646"/>
      <c r="DLJ199" s="646"/>
      <c r="DLK199" s="646"/>
      <c r="DLL199" s="646"/>
      <c r="DLM199" s="646"/>
      <c r="DLN199" s="646"/>
      <c r="DLO199" s="646"/>
      <c r="DLP199" s="646"/>
      <c r="DLQ199" s="646"/>
      <c r="DLR199" s="646"/>
      <c r="DLS199" s="646"/>
      <c r="DLT199" s="646"/>
      <c r="DLU199" s="646"/>
      <c r="DLV199" s="646"/>
      <c r="DLW199" s="646"/>
      <c r="DLX199" s="646"/>
      <c r="DLY199" s="646"/>
      <c r="DLZ199" s="646"/>
      <c r="DMA199" s="646"/>
      <c r="DMB199" s="646"/>
      <c r="DMC199" s="646"/>
      <c r="DMD199" s="646"/>
      <c r="DME199" s="646"/>
      <c r="DMF199" s="646"/>
      <c r="DMG199" s="646"/>
      <c r="DMH199" s="646"/>
      <c r="DMI199" s="646"/>
      <c r="DMJ199" s="646"/>
      <c r="DMK199" s="646"/>
      <c r="DML199" s="646"/>
      <c r="DMM199" s="646"/>
      <c r="DMN199" s="646"/>
      <c r="DMO199" s="646"/>
      <c r="DMP199" s="646"/>
      <c r="DMQ199" s="646"/>
      <c r="DMR199" s="646"/>
      <c r="DMS199" s="646"/>
      <c r="DMT199" s="646"/>
      <c r="DMU199" s="646"/>
      <c r="DMV199" s="646"/>
      <c r="DMW199" s="646"/>
      <c r="DMX199" s="646"/>
      <c r="DMY199" s="646"/>
      <c r="DMZ199" s="646"/>
      <c r="DNA199" s="646"/>
      <c r="DNB199" s="646"/>
      <c r="DNC199" s="646"/>
      <c r="DND199" s="646"/>
      <c r="DNE199" s="646"/>
      <c r="DNF199" s="646"/>
      <c r="DNG199" s="646"/>
      <c r="DNH199" s="646"/>
      <c r="DNI199" s="646"/>
      <c r="DNJ199" s="646"/>
      <c r="DNK199" s="646"/>
      <c r="DNL199" s="646"/>
      <c r="DNM199" s="646"/>
      <c r="DNN199" s="646"/>
      <c r="DNO199" s="646"/>
      <c r="DNP199" s="646"/>
      <c r="DNQ199" s="646"/>
      <c r="DNR199" s="646"/>
      <c r="DNS199" s="646"/>
      <c r="DNT199" s="646"/>
      <c r="DNU199" s="646"/>
      <c r="DNV199" s="646"/>
      <c r="DNW199" s="646"/>
      <c r="DNX199" s="646"/>
      <c r="DNY199" s="646"/>
      <c r="DNZ199" s="646"/>
      <c r="DOA199" s="646"/>
      <c r="DOB199" s="646"/>
      <c r="DOC199" s="646"/>
      <c r="DOD199" s="646"/>
      <c r="DOE199" s="646"/>
      <c r="DOF199" s="646"/>
      <c r="DOG199" s="646"/>
      <c r="DOH199" s="646"/>
      <c r="DOI199" s="646"/>
      <c r="DOJ199" s="646"/>
      <c r="DOK199" s="646"/>
      <c r="DOL199" s="646"/>
      <c r="DOM199" s="646"/>
      <c r="DON199" s="646"/>
      <c r="DOO199" s="646"/>
      <c r="DOP199" s="646"/>
      <c r="DOQ199" s="646"/>
      <c r="DOR199" s="646"/>
      <c r="DOS199" s="646"/>
      <c r="DOT199" s="646"/>
      <c r="DOU199" s="646"/>
      <c r="DOV199" s="646"/>
      <c r="DOW199" s="646"/>
      <c r="DOX199" s="646"/>
      <c r="DOY199" s="646"/>
      <c r="DOZ199" s="646"/>
      <c r="DPA199" s="646"/>
      <c r="DPB199" s="646"/>
      <c r="DPC199" s="646"/>
      <c r="DPD199" s="646"/>
      <c r="DPE199" s="646"/>
      <c r="DPF199" s="646"/>
      <c r="DPG199" s="646"/>
      <c r="DPH199" s="646"/>
      <c r="DPI199" s="646"/>
      <c r="DPJ199" s="646"/>
      <c r="DPK199" s="646"/>
      <c r="DPL199" s="646"/>
      <c r="DPM199" s="646"/>
      <c r="DPN199" s="646"/>
      <c r="DPO199" s="646"/>
      <c r="DPP199" s="646"/>
      <c r="DPQ199" s="646"/>
      <c r="DPR199" s="646"/>
      <c r="DPS199" s="646"/>
      <c r="DPT199" s="646"/>
      <c r="DPU199" s="646"/>
      <c r="DPV199" s="646"/>
      <c r="DPW199" s="646"/>
      <c r="DPX199" s="646"/>
      <c r="DPY199" s="646"/>
      <c r="DPZ199" s="646"/>
      <c r="DQA199" s="646"/>
      <c r="DQB199" s="646"/>
      <c r="DQC199" s="646"/>
      <c r="DQD199" s="646"/>
      <c r="DQE199" s="646"/>
      <c r="DQF199" s="646"/>
      <c r="DQG199" s="646"/>
      <c r="DQH199" s="646"/>
      <c r="DQI199" s="646"/>
      <c r="DQJ199" s="646"/>
      <c r="DQK199" s="646"/>
      <c r="DQL199" s="646"/>
      <c r="DQM199" s="646"/>
      <c r="DQN199" s="646"/>
      <c r="DQO199" s="646"/>
      <c r="DQP199" s="646"/>
      <c r="DQQ199" s="646"/>
      <c r="DQR199" s="646"/>
      <c r="DQS199" s="646"/>
      <c r="DQT199" s="646"/>
      <c r="DQU199" s="646"/>
      <c r="DQV199" s="646"/>
      <c r="DQW199" s="646"/>
      <c r="DQX199" s="646"/>
      <c r="DQY199" s="646"/>
      <c r="DQZ199" s="646"/>
      <c r="DRA199" s="646"/>
      <c r="DRB199" s="646"/>
      <c r="DRC199" s="646"/>
      <c r="DRD199" s="646"/>
      <c r="DRE199" s="646"/>
      <c r="DRF199" s="646"/>
      <c r="DRG199" s="646"/>
      <c r="DRH199" s="646"/>
      <c r="DRI199" s="646"/>
      <c r="DRJ199" s="646"/>
      <c r="DRK199" s="646"/>
      <c r="DRL199" s="646"/>
      <c r="DRM199" s="646"/>
      <c r="DRN199" s="646"/>
      <c r="DRO199" s="646"/>
      <c r="DRP199" s="646"/>
      <c r="DRQ199" s="646"/>
      <c r="DRR199" s="646"/>
      <c r="DRS199" s="646"/>
      <c r="DRT199" s="646"/>
      <c r="DRU199" s="646"/>
      <c r="DRV199" s="646"/>
      <c r="DRW199" s="646"/>
      <c r="DRX199" s="646"/>
      <c r="DRY199" s="646"/>
      <c r="DRZ199" s="646"/>
      <c r="DSA199" s="646"/>
      <c r="DSB199" s="646"/>
      <c r="DSC199" s="646"/>
      <c r="DSD199" s="646"/>
      <c r="DSE199" s="646"/>
      <c r="DSF199" s="646"/>
      <c r="DSG199" s="646"/>
      <c r="DSH199" s="646"/>
      <c r="DSI199" s="646"/>
      <c r="DSJ199" s="646"/>
      <c r="DSK199" s="646"/>
      <c r="DSL199" s="646"/>
      <c r="DSM199" s="646"/>
      <c r="DSN199" s="646"/>
      <c r="DSO199" s="646"/>
      <c r="DSP199" s="646"/>
      <c r="DSQ199" s="646"/>
      <c r="DSR199" s="646"/>
      <c r="DSS199" s="646"/>
      <c r="DST199" s="646"/>
      <c r="DSU199" s="646"/>
      <c r="DSV199" s="646"/>
      <c r="DSW199" s="646"/>
      <c r="DSX199" s="646"/>
      <c r="DSY199" s="646"/>
      <c r="DSZ199" s="646"/>
      <c r="DTA199" s="646"/>
      <c r="DTB199" s="646"/>
      <c r="DTC199" s="646"/>
      <c r="DTD199" s="646"/>
      <c r="DTE199" s="646"/>
      <c r="DTF199" s="646"/>
      <c r="DTG199" s="646"/>
      <c r="DTH199" s="646"/>
      <c r="DTI199" s="646"/>
      <c r="DTJ199" s="646"/>
      <c r="DTK199" s="646"/>
      <c r="DTL199" s="646"/>
      <c r="DTM199" s="646"/>
      <c r="DTN199" s="646"/>
      <c r="DTO199" s="646"/>
      <c r="DTP199" s="646"/>
      <c r="DTQ199" s="646"/>
      <c r="DTR199" s="646"/>
      <c r="DTS199" s="646"/>
      <c r="DTT199" s="646"/>
      <c r="DTU199" s="646"/>
      <c r="DTV199" s="646"/>
      <c r="DTW199" s="646"/>
      <c r="DTX199" s="646"/>
      <c r="DTY199" s="646"/>
      <c r="DTZ199" s="646"/>
      <c r="DUA199" s="646"/>
      <c r="DUB199" s="646"/>
      <c r="DUC199" s="646"/>
      <c r="DUD199" s="646"/>
      <c r="DUE199" s="646"/>
      <c r="DUF199" s="646"/>
      <c r="DUG199" s="646"/>
      <c r="DUH199" s="646"/>
      <c r="DUI199" s="646"/>
      <c r="DUJ199" s="646"/>
      <c r="DUK199" s="646"/>
      <c r="DUL199" s="646"/>
      <c r="DUM199" s="646"/>
      <c r="DUN199" s="646"/>
      <c r="DUO199" s="646"/>
      <c r="DUP199" s="646"/>
      <c r="DUQ199" s="646"/>
      <c r="DUR199" s="646"/>
      <c r="DUS199" s="646"/>
      <c r="DUT199" s="646"/>
      <c r="DUU199" s="646"/>
      <c r="DUV199" s="646"/>
      <c r="DUW199" s="646"/>
      <c r="DUX199" s="646"/>
      <c r="DUY199" s="646"/>
      <c r="DUZ199" s="646"/>
      <c r="DVA199" s="646"/>
      <c r="DVB199" s="646"/>
      <c r="DVC199" s="646"/>
      <c r="DVD199" s="646"/>
      <c r="DVE199" s="646"/>
      <c r="DVF199" s="646"/>
      <c r="DVG199" s="646"/>
      <c r="DVH199" s="646"/>
      <c r="DVI199" s="646"/>
      <c r="DVJ199" s="646"/>
      <c r="DVK199" s="646"/>
      <c r="DVL199" s="646"/>
      <c r="DVM199" s="646"/>
      <c r="DVN199" s="646"/>
      <c r="DVO199" s="646"/>
      <c r="DVP199" s="646"/>
      <c r="DVQ199" s="646"/>
      <c r="DVR199" s="646"/>
      <c r="DVS199" s="646"/>
      <c r="DVT199" s="646"/>
      <c r="DVU199" s="646"/>
      <c r="DVV199" s="646"/>
      <c r="DVW199" s="646"/>
      <c r="DVX199" s="646"/>
      <c r="DVY199" s="646"/>
      <c r="DVZ199" s="646"/>
      <c r="DWA199" s="646"/>
      <c r="DWB199" s="646"/>
      <c r="DWC199" s="646"/>
      <c r="DWD199" s="646"/>
      <c r="DWE199" s="646"/>
      <c r="DWF199" s="646"/>
      <c r="DWG199" s="646"/>
      <c r="DWH199" s="646"/>
      <c r="DWI199" s="646"/>
      <c r="DWJ199" s="646"/>
      <c r="DWK199" s="646"/>
      <c r="DWL199" s="646"/>
      <c r="DWM199" s="646"/>
      <c r="DWN199" s="646"/>
      <c r="DWO199" s="646"/>
      <c r="DWP199" s="646"/>
      <c r="DWQ199" s="646"/>
      <c r="DWR199" s="646"/>
      <c r="DWS199" s="646"/>
      <c r="DWT199" s="646"/>
      <c r="DWU199" s="646"/>
      <c r="DWV199" s="646"/>
      <c r="DWW199" s="646"/>
      <c r="DWX199" s="646"/>
      <c r="DWY199" s="646"/>
      <c r="DWZ199" s="646"/>
      <c r="DXA199" s="646"/>
      <c r="DXB199" s="646"/>
      <c r="DXC199" s="646"/>
      <c r="DXD199" s="646"/>
      <c r="DXE199" s="646"/>
      <c r="DXF199" s="646"/>
      <c r="DXG199" s="646"/>
      <c r="DXH199" s="646"/>
      <c r="DXI199" s="646"/>
      <c r="DXJ199" s="646"/>
      <c r="DXK199" s="646"/>
      <c r="DXL199" s="646"/>
      <c r="DXM199" s="646"/>
      <c r="DXN199" s="646"/>
      <c r="DXO199" s="646"/>
      <c r="DXP199" s="646"/>
      <c r="DXQ199" s="646"/>
      <c r="DXR199" s="646"/>
      <c r="DXS199" s="646"/>
      <c r="DXT199" s="646"/>
      <c r="DXU199" s="646"/>
      <c r="DXV199" s="646"/>
      <c r="DXW199" s="646"/>
      <c r="DXX199" s="646"/>
      <c r="DXY199" s="646"/>
      <c r="DXZ199" s="646"/>
      <c r="DYA199" s="646"/>
      <c r="DYB199" s="646"/>
      <c r="DYC199" s="646"/>
      <c r="DYD199" s="646"/>
      <c r="DYE199" s="646"/>
      <c r="DYF199" s="646"/>
      <c r="DYG199" s="646"/>
      <c r="DYH199" s="646"/>
      <c r="DYI199" s="646"/>
      <c r="DYJ199" s="646"/>
      <c r="DYK199" s="646"/>
      <c r="DYL199" s="646"/>
      <c r="DYM199" s="646"/>
      <c r="DYN199" s="646"/>
      <c r="DYO199" s="646"/>
      <c r="DYP199" s="646"/>
      <c r="DYQ199" s="646"/>
      <c r="DYR199" s="646"/>
      <c r="DYS199" s="646"/>
      <c r="DYT199" s="646"/>
      <c r="DYU199" s="646"/>
      <c r="DYV199" s="646"/>
      <c r="DYW199" s="646"/>
      <c r="DYX199" s="646"/>
      <c r="DYY199" s="646"/>
      <c r="DYZ199" s="646"/>
      <c r="DZA199" s="646"/>
      <c r="DZB199" s="646"/>
      <c r="DZC199" s="646"/>
      <c r="DZD199" s="646"/>
      <c r="DZE199" s="646"/>
      <c r="DZF199" s="646"/>
      <c r="DZG199" s="646"/>
      <c r="DZH199" s="646"/>
      <c r="DZI199" s="646"/>
      <c r="DZJ199" s="646"/>
      <c r="DZK199" s="646"/>
      <c r="DZL199" s="646"/>
      <c r="DZM199" s="646"/>
      <c r="DZN199" s="646"/>
      <c r="DZO199" s="646"/>
      <c r="DZP199" s="646"/>
      <c r="DZQ199" s="646"/>
      <c r="DZR199" s="646"/>
      <c r="DZS199" s="646"/>
      <c r="DZT199" s="646"/>
      <c r="DZU199" s="646"/>
      <c r="DZV199" s="646"/>
      <c r="DZW199" s="646"/>
      <c r="DZX199" s="646"/>
      <c r="DZY199" s="646"/>
      <c r="DZZ199" s="646"/>
      <c r="EAA199" s="646"/>
      <c r="EAB199" s="646"/>
      <c r="EAC199" s="646"/>
      <c r="EAD199" s="646"/>
      <c r="EAE199" s="646"/>
      <c r="EAF199" s="646"/>
      <c r="EAG199" s="646"/>
      <c r="EAH199" s="646"/>
      <c r="EAI199" s="646"/>
      <c r="EAJ199" s="646"/>
      <c r="EAK199" s="646"/>
      <c r="EAL199" s="646"/>
      <c r="EAM199" s="646"/>
      <c r="EAN199" s="646"/>
      <c r="EAO199" s="646"/>
      <c r="EAP199" s="646"/>
      <c r="EAQ199" s="646"/>
      <c r="EAR199" s="646"/>
      <c r="EAS199" s="646"/>
      <c r="EAT199" s="646"/>
      <c r="EAU199" s="646"/>
      <c r="EAV199" s="646"/>
      <c r="EAW199" s="646"/>
      <c r="EAX199" s="646"/>
      <c r="EAY199" s="646"/>
      <c r="EAZ199" s="646"/>
      <c r="EBA199" s="646"/>
      <c r="EBB199" s="646"/>
      <c r="EBC199" s="646"/>
      <c r="EBD199" s="646"/>
      <c r="EBE199" s="646"/>
      <c r="EBF199" s="646"/>
      <c r="EBG199" s="646"/>
      <c r="EBH199" s="646"/>
      <c r="EBI199" s="646"/>
      <c r="EBJ199" s="646"/>
      <c r="EBK199" s="646"/>
      <c r="EBL199" s="646"/>
      <c r="EBM199" s="646"/>
      <c r="EBN199" s="646"/>
      <c r="EBO199" s="646"/>
      <c r="EBP199" s="646"/>
      <c r="EBQ199" s="646"/>
      <c r="EBR199" s="646"/>
      <c r="EBS199" s="646"/>
      <c r="EBT199" s="646"/>
      <c r="EBU199" s="646"/>
      <c r="EBV199" s="646"/>
      <c r="EBW199" s="646"/>
      <c r="EBX199" s="646"/>
      <c r="EBY199" s="646"/>
      <c r="EBZ199" s="646"/>
      <c r="ECA199" s="646"/>
      <c r="ECB199" s="646"/>
      <c r="ECC199" s="646"/>
      <c r="ECD199" s="646"/>
      <c r="ECE199" s="646"/>
      <c r="ECF199" s="646"/>
      <c r="ECG199" s="646"/>
      <c r="ECH199" s="646"/>
      <c r="ECI199" s="646"/>
      <c r="ECJ199" s="646"/>
      <c r="ECK199" s="646"/>
      <c r="ECL199" s="646"/>
      <c r="ECM199" s="646"/>
      <c r="ECN199" s="646"/>
      <c r="ECO199" s="646"/>
      <c r="ECP199" s="646"/>
      <c r="ECQ199" s="646"/>
      <c r="ECR199" s="646"/>
      <c r="ECS199" s="646"/>
      <c r="ECT199" s="646"/>
      <c r="ECU199" s="646"/>
      <c r="ECV199" s="646"/>
      <c r="ECW199" s="646"/>
      <c r="ECX199" s="646"/>
      <c r="ECY199" s="646"/>
      <c r="ECZ199" s="646"/>
      <c r="EDA199" s="646"/>
      <c r="EDB199" s="646"/>
      <c r="EDC199" s="646"/>
      <c r="EDD199" s="646"/>
      <c r="EDE199" s="646"/>
      <c r="EDF199" s="646"/>
      <c r="EDG199" s="646"/>
      <c r="EDH199" s="646"/>
      <c r="EDI199" s="646"/>
      <c r="EDJ199" s="646"/>
      <c r="EDK199" s="646"/>
      <c r="EDL199" s="646"/>
      <c r="EDM199" s="646"/>
      <c r="EDN199" s="646"/>
      <c r="EDO199" s="646"/>
      <c r="EDP199" s="646"/>
      <c r="EDQ199" s="646"/>
      <c r="EDR199" s="646"/>
      <c r="EDS199" s="646"/>
      <c r="EDT199" s="646"/>
      <c r="EDU199" s="646"/>
      <c r="EDV199" s="646"/>
      <c r="EDW199" s="646"/>
      <c r="EDX199" s="646"/>
      <c r="EDY199" s="646"/>
      <c r="EDZ199" s="646"/>
      <c r="EEA199" s="646"/>
      <c r="EEB199" s="646"/>
      <c r="EEC199" s="646"/>
      <c r="EED199" s="646"/>
      <c r="EEE199" s="646"/>
      <c r="EEF199" s="646"/>
      <c r="EEG199" s="646"/>
      <c r="EEH199" s="646"/>
      <c r="EEI199" s="646"/>
      <c r="EEJ199" s="646"/>
      <c r="EEK199" s="646"/>
      <c r="EEL199" s="646"/>
      <c r="EEM199" s="646"/>
      <c r="EEN199" s="646"/>
      <c r="EEO199" s="646"/>
      <c r="EEP199" s="646"/>
      <c r="EEQ199" s="646"/>
      <c r="EER199" s="646"/>
      <c r="EES199" s="646"/>
      <c r="EET199" s="646"/>
      <c r="EEU199" s="646"/>
      <c r="EEV199" s="646"/>
      <c r="EEW199" s="646"/>
      <c r="EEX199" s="646"/>
      <c r="EEY199" s="646"/>
      <c r="EEZ199" s="646"/>
      <c r="EFA199" s="646"/>
      <c r="EFB199" s="646"/>
      <c r="EFC199" s="646"/>
      <c r="EFD199" s="646"/>
      <c r="EFE199" s="646"/>
      <c r="EFF199" s="646"/>
      <c r="EFG199" s="646"/>
      <c r="EFH199" s="646"/>
      <c r="EFI199" s="646"/>
      <c r="EFJ199" s="646"/>
      <c r="EFK199" s="646"/>
      <c r="EFL199" s="646"/>
      <c r="EFM199" s="646"/>
      <c r="EFN199" s="646"/>
      <c r="EFO199" s="646"/>
      <c r="EFP199" s="646"/>
      <c r="EFQ199" s="646"/>
      <c r="EFR199" s="646"/>
      <c r="EFS199" s="646"/>
      <c r="EFT199" s="646"/>
      <c r="EFU199" s="646"/>
      <c r="EFV199" s="646"/>
      <c r="EFW199" s="646"/>
      <c r="EFX199" s="646"/>
      <c r="EFY199" s="646"/>
      <c r="EFZ199" s="646"/>
      <c r="EGA199" s="646"/>
      <c r="EGB199" s="646"/>
      <c r="EGC199" s="646"/>
      <c r="EGD199" s="646"/>
      <c r="EGE199" s="646"/>
      <c r="EGF199" s="646"/>
      <c r="EGG199" s="646"/>
      <c r="EGH199" s="646"/>
      <c r="EGI199" s="646"/>
      <c r="EGJ199" s="646"/>
      <c r="EGK199" s="646"/>
      <c r="EGL199" s="646"/>
      <c r="EGM199" s="646"/>
      <c r="EGN199" s="646"/>
      <c r="EGO199" s="646"/>
      <c r="EGP199" s="646"/>
      <c r="EGQ199" s="646"/>
      <c r="EGR199" s="646"/>
      <c r="EGS199" s="646"/>
      <c r="EGT199" s="646"/>
      <c r="EGU199" s="646"/>
      <c r="EGV199" s="646"/>
      <c r="EGW199" s="646"/>
      <c r="EGX199" s="646"/>
      <c r="EGY199" s="646"/>
      <c r="EGZ199" s="646"/>
      <c r="EHA199" s="646"/>
      <c r="EHB199" s="646"/>
      <c r="EHC199" s="646"/>
      <c r="EHD199" s="646"/>
      <c r="EHE199" s="646"/>
      <c r="EHF199" s="646"/>
      <c r="EHG199" s="646"/>
      <c r="EHH199" s="646"/>
      <c r="EHI199" s="646"/>
      <c r="EHJ199" s="646"/>
      <c r="EHK199" s="646"/>
      <c r="EHL199" s="646"/>
      <c r="EHM199" s="646"/>
      <c r="EHN199" s="646"/>
      <c r="EHO199" s="646"/>
      <c r="EHP199" s="646"/>
      <c r="EHQ199" s="646"/>
      <c r="EHR199" s="646"/>
      <c r="EHS199" s="646"/>
      <c r="EHT199" s="646"/>
      <c r="EHU199" s="646"/>
      <c r="EHV199" s="646"/>
      <c r="EHW199" s="646"/>
      <c r="EHX199" s="646"/>
      <c r="EHY199" s="646"/>
      <c r="EHZ199" s="646"/>
      <c r="EIA199" s="646"/>
      <c r="EIB199" s="646"/>
      <c r="EIC199" s="646"/>
      <c r="EID199" s="646"/>
      <c r="EIE199" s="646"/>
      <c r="EIF199" s="646"/>
      <c r="EIG199" s="646"/>
      <c r="EIH199" s="646"/>
      <c r="EII199" s="646"/>
      <c r="EIJ199" s="646"/>
      <c r="EIK199" s="646"/>
      <c r="EIL199" s="646"/>
      <c r="EIM199" s="646"/>
      <c r="EIN199" s="646"/>
      <c r="EIO199" s="646"/>
      <c r="EIP199" s="646"/>
      <c r="EIQ199" s="646"/>
      <c r="EIR199" s="646"/>
      <c r="EIS199" s="646"/>
      <c r="EIT199" s="646"/>
      <c r="EIU199" s="646"/>
      <c r="EIV199" s="646"/>
      <c r="EIW199" s="646"/>
      <c r="EIX199" s="646"/>
      <c r="EIY199" s="646"/>
      <c r="EIZ199" s="646"/>
      <c r="EJA199" s="646"/>
      <c r="EJB199" s="646"/>
      <c r="EJC199" s="646"/>
      <c r="EJD199" s="646"/>
      <c r="EJE199" s="646"/>
      <c r="EJF199" s="646"/>
      <c r="EJG199" s="646"/>
      <c r="EJH199" s="646"/>
      <c r="EJI199" s="646"/>
      <c r="EJJ199" s="646"/>
      <c r="EJK199" s="646"/>
      <c r="EJL199" s="646"/>
      <c r="EJM199" s="646"/>
      <c r="EJN199" s="646"/>
      <c r="EJO199" s="646"/>
      <c r="EJP199" s="646"/>
      <c r="EJQ199" s="646"/>
      <c r="EJR199" s="646"/>
      <c r="EJS199" s="646"/>
      <c r="EJT199" s="646"/>
      <c r="EJU199" s="646"/>
      <c r="EJV199" s="646"/>
      <c r="EJW199" s="646"/>
      <c r="EJX199" s="646"/>
      <c r="EJY199" s="646"/>
      <c r="EJZ199" s="646"/>
      <c r="EKA199" s="646"/>
      <c r="EKB199" s="646"/>
      <c r="EKC199" s="646"/>
      <c r="EKD199" s="646"/>
      <c r="EKE199" s="646"/>
      <c r="EKF199" s="646"/>
      <c r="EKG199" s="646"/>
      <c r="EKH199" s="646"/>
      <c r="EKI199" s="646"/>
      <c r="EKJ199" s="646"/>
      <c r="EKK199" s="646"/>
      <c r="EKL199" s="646"/>
      <c r="EKM199" s="646"/>
      <c r="EKN199" s="646"/>
      <c r="EKO199" s="646"/>
      <c r="EKP199" s="646"/>
      <c r="EKQ199" s="646"/>
      <c r="EKR199" s="646"/>
      <c r="EKS199" s="646"/>
      <c r="EKT199" s="646"/>
      <c r="EKU199" s="646"/>
      <c r="EKV199" s="646"/>
      <c r="EKW199" s="646"/>
      <c r="EKX199" s="646"/>
      <c r="EKY199" s="646"/>
      <c r="EKZ199" s="646"/>
      <c r="ELA199" s="646"/>
      <c r="ELB199" s="646"/>
      <c r="ELC199" s="646"/>
      <c r="ELD199" s="646"/>
      <c r="ELE199" s="646"/>
      <c r="ELF199" s="646"/>
      <c r="ELG199" s="646"/>
      <c r="ELH199" s="646"/>
      <c r="ELI199" s="646"/>
      <c r="ELJ199" s="646"/>
      <c r="ELK199" s="646"/>
      <c r="ELL199" s="646"/>
      <c r="ELM199" s="646"/>
      <c r="ELN199" s="646"/>
      <c r="ELO199" s="646"/>
      <c r="ELP199" s="646"/>
      <c r="ELQ199" s="646"/>
      <c r="ELR199" s="646"/>
      <c r="ELS199" s="646"/>
      <c r="ELT199" s="646"/>
      <c r="ELU199" s="646"/>
      <c r="ELV199" s="646"/>
      <c r="ELW199" s="646"/>
      <c r="ELX199" s="646"/>
      <c r="ELY199" s="646"/>
      <c r="ELZ199" s="646"/>
      <c r="EMA199" s="646"/>
      <c r="EMB199" s="646"/>
      <c r="EMC199" s="646"/>
      <c r="EMD199" s="646"/>
      <c r="EME199" s="646"/>
      <c r="EMF199" s="646"/>
      <c r="EMG199" s="646"/>
      <c r="EMH199" s="646"/>
      <c r="EMI199" s="646"/>
      <c r="EMJ199" s="646"/>
      <c r="EMK199" s="646"/>
      <c r="EML199" s="646"/>
      <c r="EMM199" s="646"/>
      <c r="EMN199" s="646"/>
      <c r="EMO199" s="646"/>
      <c r="EMP199" s="646"/>
      <c r="EMQ199" s="646"/>
      <c r="EMR199" s="646"/>
      <c r="EMS199" s="646"/>
      <c r="EMT199" s="646"/>
      <c r="EMU199" s="646"/>
      <c r="EMV199" s="646"/>
      <c r="EMW199" s="646"/>
      <c r="EMX199" s="646"/>
      <c r="EMY199" s="646"/>
      <c r="EMZ199" s="646"/>
      <c r="ENA199" s="646"/>
      <c r="ENB199" s="646"/>
      <c r="ENC199" s="646"/>
      <c r="END199" s="646"/>
      <c r="ENE199" s="646"/>
      <c r="ENF199" s="646"/>
      <c r="ENG199" s="646"/>
      <c r="ENH199" s="646"/>
      <c r="ENI199" s="646"/>
      <c r="ENJ199" s="646"/>
      <c r="ENK199" s="646"/>
      <c r="ENL199" s="646"/>
      <c r="ENM199" s="646"/>
      <c r="ENN199" s="646"/>
      <c r="ENO199" s="646"/>
      <c r="ENP199" s="646"/>
      <c r="ENQ199" s="646"/>
      <c r="ENR199" s="646"/>
      <c r="ENS199" s="646"/>
      <c r="ENT199" s="646"/>
      <c r="ENU199" s="646"/>
      <c r="ENV199" s="646"/>
      <c r="ENW199" s="646"/>
      <c r="ENX199" s="646"/>
      <c r="ENY199" s="646"/>
      <c r="ENZ199" s="646"/>
      <c r="EOA199" s="646"/>
      <c r="EOB199" s="646"/>
      <c r="EOC199" s="646"/>
      <c r="EOD199" s="646"/>
      <c r="EOE199" s="646"/>
      <c r="EOF199" s="646"/>
      <c r="EOG199" s="646"/>
      <c r="EOH199" s="646"/>
      <c r="EOI199" s="646"/>
      <c r="EOJ199" s="646"/>
      <c r="EOK199" s="646"/>
      <c r="EOL199" s="646"/>
      <c r="EOM199" s="646"/>
      <c r="EON199" s="646"/>
      <c r="EOO199" s="646"/>
      <c r="EOP199" s="646"/>
      <c r="EOQ199" s="646"/>
      <c r="EOR199" s="646"/>
      <c r="EOS199" s="646"/>
      <c r="EOT199" s="646"/>
      <c r="EOU199" s="646"/>
      <c r="EOV199" s="646"/>
      <c r="EOW199" s="646"/>
      <c r="EOX199" s="646"/>
      <c r="EOY199" s="646"/>
      <c r="EOZ199" s="646"/>
      <c r="EPA199" s="646"/>
      <c r="EPB199" s="646"/>
      <c r="EPC199" s="646"/>
      <c r="EPD199" s="646"/>
      <c r="EPE199" s="646"/>
      <c r="EPF199" s="646"/>
      <c r="EPG199" s="646"/>
      <c r="EPH199" s="646"/>
      <c r="EPI199" s="646"/>
      <c r="EPJ199" s="646"/>
      <c r="EPK199" s="646"/>
      <c r="EPL199" s="646"/>
      <c r="EPM199" s="646"/>
      <c r="EPN199" s="646"/>
      <c r="EPO199" s="646"/>
      <c r="EPP199" s="646"/>
      <c r="EPQ199" s="646"/>
      <c r="EPR199" s="646"/>
      <c r="EPS199" s="646"/>
      <c r="EPT199" s="646"/>
      <c r="EPU199" s="646"/>
      <c r="EPV199" s="646"/>
      <c r="EPW199" s="646"/>
      <c r="EPX199" s="646"/>
      <c r="EPY199" s="646"/>
      <c r="EPZ199" s="646"/>
      <c r="EQA199" s="646"/>
      <c r="EQB199" s="646"/>
      <c r="EQC199" s="646"/>
      <c r="EQD199" s="646"/>
      <c r="EQE199" s="646"/>
      <c r="EQF199" s="646"/>
      <c r="EQG199" s="646"/>
      <c r="EQH199" s="646"/>
      <c r="EQI199" s="646"/>
      <c r="EQJ199" s="646"/>
      <c r="EQK199" s="646"/>
      <c r="EQL199" s="646"/>
      <c r="EQM199" s="646"/>
      <c r="EQN199" s="646"/>
      <c r="EQO199" s="646"/>
      <c r="EQP199" s="646"/>
      <c r="EQQ199" s="646"/>
      <c r="EQR199" s="646"/>
      <c r="EQS199" s="646"/>
      <c r="EQT199" s="646"/>
      <c r="EQU199" s="646"/>
      <c r="EQV199" s="646"/>
      <c r="EQW199" s="646"/>
      <c r="EQX199" s="646"/>
      <c r="EQY199" s="646"/>
      <c r="EQZ199" s="646"/>
      <c r="ERA199" s="646"/>
      <c r="ERB199" s="646"/>
      <c r="ERC199" s="646"/>
      <c r="ERD199" s="646"/>
      <c r="ERE199" s="646"/>
      <c r="ERF199" s="646"/>
      <c r="ERG199" s="646"/>
      <c r="ERH199" s="646"/>
      <c r="ERI199" s="646"/>
      <c r="ERJ199" s="646"/>
      <c r="ERK199" s="646"/>
      <c r="ERL199" s="646"/>
      <c r="ERM199" s="646"/>
      <c r="ERN199" s="646"/>
      <c r="ERO199" s="646"/>
      <c r="ERP199" s="646"/>
      <c r="ERQ199" s="646"/>
      <c r="ERR199" s="646"/>
      <c r="ERS199" s="646"/>
      <c r="ERT199" s="646"/>
      <c r="ERU199" s="646"/>
      <c r="ERV199" s="646"/>
      <c r="ERW199" s="646"/>
      <c r="ERX199" s="646"/>
      <c r="ERY199" s="646"/>
      <c r="ERZ199" s="646"/>
      <c r="ESA199" s="646"/>
      <c r="ESB199" s="646"/>
      <c r="ESC199" s="646"/>
      <c r="ESD199" s="646"/>
      <c r="ESE199" s="646"/>
      <c r="ESF199" s="646"/>
      <c r="ESG199" s="646"/>
      <c r="ESH199" s="646"/>
      <c r="ESI199" s="646"/>
      <c r="ESJ199" s="646"/>
      <c r="ESK199" s="646"/>
      <c r="ESL199" s="646"/>
      <c r="ESM199" s="646"/>
      <c r="ESN199" s="646"/>
      <c r="ESO199" s="646"/>
      <c r="ESP199" s="646"/>
      <c r="ESQ199" s="646"/>
      <c r="ESR199" s="646"/>
      <c r="ESS199" s="646"/>
      <c r="EST199" s="646"/>
      <c r="ESU199" s="646"/>
      <c r="ESV199" s="646"/>
      <c r="ESW199" s="646"/>
      <c r="ESX199" s="646"/>
      <c r="ESY199" s="646"/>
      <c r="ESZ199" s="646"/>
      <c r="ETA199" s="646"/>
      <c r="ETB199" s="646"/>
      <c r="ETC199" s="646"/>
      <c r="ETD199" s="646"/>
      <c r="ETE199" s="646"/>
      <c r="ETF199" s="646"/>
      <c r="ETG199" s="646"/>
      <c r="ETH199" s="646"/>
      <c r="ETI199" s="646"/>
      <c r="ETJ199" s="646"/>
      <c r="ETK199" s="646"/>
      <c r="ETL199" s="646"/>
      <c r="ETM199" s="646"/>
      <c r="ETN199" s="646"/>
      <c r="ETO199" s="646"/>
      <c r="ETP199" s="646"/>
      <c r="ETQ199" s="646"/>
      <c r="ETR199" s="646"/>
      <c r="ETS199" s="646"/>
      <c r="ETT199" s="646"/>
      <c r="ETU199" s="646"/>
      <c r="ETV199" s="646"/>
      <c r="ETW199" s="646"/>
      <c r="ETX199" s="646"/>
      <c r="ETY199" s="646"/>
      <c r="ETZ199" s="646"/>
      <c r="EUA199" s="646"/>
      <c r="EUB199" s="646"/>
      <c r="EUC199" s="646"/>
      <c r="EUD199" s="646"/>
      <c r="EUE199" s="646"/>
      <c r="EUF199" s="646"/>
      <c r="EUG199" s="646"/>
      <c r="EUH199" s="646"/>
      <c r="EUI199" s="646"/>
      <c r="EUJ199" s="646"/>
      <c r="EUK199" s="646"/>
      <c r="EUL199" s="646"/>
      <c r="EUM199" s="646"/>
      <c r="EUN199" s="646"/>
      <c r="EUO199" s="646"/>
      <c r="EUP199" s="646"/>
      <c r="EUQ199" s="646"/>
      <c r="EUR199" s="646"/>
      <c r="EUS199" s="646"/>
      <c r="EUT199" s="646"/>
      <c r="EUU199" s="646"/>
      <c r="EUV199" s="646"/>
      <c r="EUW199" s="646"/>
      <c r="EUX199" s="646"/>
      <c r="EUY199" s="646"/>
      <c r="EUZ199" s="646"/>
      <c r="EVA199" s="646"/>
      <c r="EVB199" s="646"/>
      <c r="EVC199" s="646"/>
      <c r="EVD199" s="646"/>
      <c r="EVE199" s="646"/>
      <c r="EVF199" s="646"/>
      <c r="EVG199" s="646"/>
      <c r="EVH199" s="646"/>
      <c r="EVI199" s="646"/>
      <c r="EVJ199" s="646"/>
      <c r="EVK199" s="646"/>
      <c r="EVL199" s="646"/>
      <c r="EVM199" s="646"/>
      <c r="EVN199" s="646"/>
      <c r="EVO199" s="646"/>
      <c r="EVP199" s="646"/>
      <c r="EVQ199" s="646"/>
      <c r="EVR199" s="646"/>
      <c r="EVS199" s="646"/>
      <c r="EVT199" s="646"/>
      <c r="EVU199" s="646"/>
      <c r="EVV199" s="646"/>
      <c r="EVW199" s="646"/>
      <c r="EVX199" s="646"/>
      <c r="EVY199" s="646"/>
      <c r="EVZ199" s="646"/>
      <c r="EWA199" s="646"/>
      <c r="EWB199" s="646"/>
      <c r="EWC199" s="646"/>
      <c r="EWD199" s="646"/>
      <c r="EWE199" s="646"/>
      <c r="EWF199" s="646"/>
      <c r="EWG199" s="646"/>
      <c r="EWH199" s="646"/>
      <c r="EWI199" s="646"/>
      <c r="EWJ199" s="646"/>
      <c r="EWK199" s="646"/>
      <c r="EWL199" s="646"/>
      <c r="EWM199" s="646"/>
      <c r="EWN199" s="646"/>
      <c r="EWO199" s="646"/>
      <c r="EWP199" s="646"/>
      <c r="EWQ199" s="646"/>
      <c r="EWR199" s="646"/>
      <c r="EWS199" s="646"/>
      <c r="EWT199" s="646"/>
      <c r="EWU199" s="646"/>
      <c r="EWV199" s="646"/>
      <c r="EWW199" s="646"/>
      <c r="EWX199" s="646"/>
      <c r="EWY199" s="646"/>
      <c r="EWZ199" s="646"/>
      <c r="EXA199" s="646"/>
      <c r="EXB199" s="646"/>
      <c r="EXC199" s="646"/>
      <c r="EXD199" s="646"/>
      <c r="EXE199" s="646"/>
      <c r="EXF199" s="646"/>
      <c r="EXG199" s="646"/>
      <c r="EXH199" s="646"/>
      <c r="EXI199" s="646"/>
      <c r="EXJ199" s="646"/>
      <c r="EXK199" s="646"/>
      <c r="EXL199" s="646"/>
      <c r="EXM199" s="646"/>
      <c r="EXN199" s="646"/>
      <c r="EXO199" s="646"/>
      <c r="EXP199" s="646"/>
      <c r="EXQ199" s="646"/>
      <c r="EXR199" s="646"/>
      <c r="EXS199" s="646"/>
      <c r="EXT199" s="646"/>
      <c r="EXU199" s="646"/>
      <c r="EXV199" s="646"/>
      <c r="EXW199" s="646"/>
      <c r="EXX199" s="646"/>
      <c r="EXY199" s="646"/>
      <c r="EXZ199" s="646"/>
      <c r="EYA199" s="646"/>
      <c r="EYB199" s="646"/>
      <c r="EYC199" s="646"/>
      <c r="EYD199" s="646"/>
      <c r="EYE199" s="646"/>
      <c r="EYF199" s="646"/>
      <c r="EYG199" s="646"/>
      <c r="EYH199" s="646"/>
      <c r="EYI199" s="646"/>
      <c r="EYJ199" s="646"/>
      <c r="EYK199" s="646"/>
      <c r="EYL199" s="646"/>
      <c r="EYM199" s="646"/>
      <c r="EYN199" s="646"/>
      <c r="EYO199" s="646"/>
      <c r="EYP199" s="646"/>
      <c r="EYQ199" s="646"/>
      <c r="EYR199" s="646"/>
      <c r="EYS199" s="646"/>
      <c r="EYT199" s="646"/>
      <c r="EYU199" s="646"/>
      <c r="EYV199" s="646"/>
      <c r="EYW199" s="646"/>
      <c r="EYX199" s="646"/>
      <c r="EYY199" s="646"/>
      <c r="EYZ199" s="646"/>
      <c r="EZA199" s="646"/>
      <c r="EZB199" s="646"/>
      <c r="EZC199" s="646"/>
      <c r="EZD199" s="646"/>
      <c r="EZE199" s="646"/>
      <c r="EZF199" s="646"/>
      <c r="EZG199" s="646"/>
      <c r="EZH199" s="646"/>
      <c r="EZI199" s="646"/>
      <c r="EZJ199" s="646"/>
      <c r="EZK199" s="646"/>
      <c r="EZL199" s="646"/>
      <c r="EZM199" s="646"/>
      <c r="EZN199" s="646"/>
      <c r="EZO199" s="646"/>
      <c r="EZP199" s="646"/>
      <c r="EZQ199" s="646"/>
      <c r="EZR199" s="646"/>
      <c r="EZS199" s="646"/>
      <c r="EZT199" s="646"/>
      <c r="EZU199" s="646"/>
      <c r="EZV199" s="646"/>
      <c r="EZW199" s="646"/>
      <c r="EZX199" s="646"/>
      <c r="EZY199" s="646"/>
      <c r="EZZ199" s="646"/>
      <c r="FAA199" s="646"/>
      <c r="FAB199" s="646"/>
      <c r="FAC199" s="646"/>
      <c r="FAD199" s="646"/>
      <c r="FAE199" s="646"/>
      <c r="FAF199" s="646"/>
      <c r="FAG199" s="646"/>
      <c r="FAH199" s="646"/>
      <c r="FAI199" s="646"/>
      <c r="FAJ199" s="646"/>
      <c r="FAK199" s="646"/>
      <c r="FAL199" s="646"/>
      <c r="FAM199" s="646"/>
      <c r="FAN199" s="646"/>
      <c r="FAO199" s="646"/>
      <c r="FAP199" s="646"/>
      <c r="FAQ199" s="646"/>
      <c r="FAR199" s="646"/>
      <c r="FAS199" s="646"/>
      <c r="FAT199" s="646"/>
      <c r="FAU199" s="646"/>
      <c r="FAV199" s="646"/>
      <c r="FAW199" s="646"/>
      <c r="FAX199" s="646"/>
      <c r="FAY199" s="646"/>
      <c r="FAZ199" s="646"/>
      <c r="FBA199" s="646"/>
      <c r="FBB199" s="646"/>
      <c r="FBC199" s="646"/>
      <c r="FBD199" s="646"/>
      <c r="FBE199" s="646"/>
      <c r="FBF199" s="646"/>
      <c r="FBG199" s="646"/>
      <c r="FBH199" s="646"/>
      <c r="FBI199" s="646"/>
      <c r="FBJ199" s="646"/>
      <c r="FBK199" s="646"/>
      <c r="FBL199" s="646"/>
      <c r="FBM199" s="646"/>
      <c r="FBN199" s="646"/>
      <c r="FBO199" s="646"/>
      <c r="FBP199" s="646"/>
      <c r="FBQ199" s="646"/>
      <c r="FBR199" s="646"/>
      <c r="FBS199" s="646"/>
      <c r="FBT199" s="646"/>
      <c r="FBU199" s="646"/>
      <c r="FBV199" s="646"/>
      <c r="FBW199" s="646"/>
      <c r="FBX199" s="646"/>
      <c r="FBY199" s="646"/>
      <c r="FBZ199" s="646"/>
      <c r="FCA199" s="646"/>
      <c r="FCB199" s="646"/>
      <c r="FCC199" s="646"/>
      <c r="FCD199" s="646"/>
      <c r="FCE199" s="646"/>
      <c r="FCF199" s="646"/>
      <c r="FCG199" s="646"/>
      <c r="FCH199" s="646"/>
      <c r="FCI199" s="646"/>
      <c r="FCJ199" s="646"/>
      <c r="FCK199" s="646"/>
      <c r="FCL199" s="646"/>
      <c r="FCM199" s="646"/>
      <c r="FCN199" s="646"/>
      <c r="FCO199" s="646"/>
      <c r="FCP199" s="646"/>
      <c r="FCQ199" s="646"/>
      <c r="FCR199" s="646"/>
      <c r="FCS199" s="646"/>
      <c r="FCT199" s="646"/>
      <c r="FCU199" s="646"/>
      <c r="FCV199" s="646"/>
      <c r="FCW199" s="646"/>
      <c r="FCX199" s="646"/>
      <c r="FCY199" s="646"/>
      <c r="FCZ199" s="646"/>
      <c r="FDA199" s="646"/>
      <c r="FDB199" s="646"/>
      <c r="FDC199" s="646"/>
      <c r="FDD199" s="646"/>
      <c r="FDE199" s="646"/>
      <c r="FDF199" s="646"/>
      <c r="FDG199" s="646"/>
      <c r="FDH199" s="646"/>
      <c r="FDI199" s="646"/>
      <c r="FDJ199" s="646"/>
      <c r="FDK199" s="646"/>
      <c r="FDL199" s="646"/>
      <c r="FDM199" s="646"/>
      <c r="FDN199" s="646"/>
      <c r="FDO199" s="646"/>
      <c r="FDP199" s="646"/>
      <c r="FDQ199" s="646"/>
      <c r="FDR199" s="646"/>
      <c r="FDS199" s="646"/>
      <c r="FDT199" s="646"/>
      <c r="FDU199" s="646"/>
      <c r="FDV199" s="646"/>
      <c r="FDW199" s="646"/>
      <c r="FDX199" s="646"/>
      <c r="FDY199" s="646"/>
      <c r="FDZ199" s="646"/>
      <c r="FEA199" s="646"/>
      <c r="FEB199" s="646"/>
      <c r="FEC199" s="646"/>
      <c r="FED199" s="646"/>
      <c r="FEE199" s="646"/>
      <c r="FEF199" s="646"/>
      <c r="FEG199" s="646"/>
      <c r="FEH199" s="646"/>
      <c r="FEI199" s="646"/>
      <c r="FEJ199" s="646"/>
      <c r="FEK199" s="646"/>
      <c r="FEL199" s="646"/>
      <c r="FEM199" s="646"/>
      <c r="FEN199" s="646"/>
      <c r="FEO199" s="646"/>
      <c r="FEP199" s="646"/>
      <c r="FEQ199" s="646"/>
      <c r="FER199" s="646"/>
      <c r="FES199" s="646"/>
      <c r="FET199" s="646"/>
      <c r="FEU199" s="646"/>
      <c r="FEV199" s="646"/>
      <c r="FEW199" s="646"/>
      <c r="FEX199" s="646"/>
      <c r="FEY199" s="646"/>
      <c r="FEZ199" s="646"/>
      <c r="FFA199" s="646"/>
      <c r="FFB199" s="646"/>
      <c r="FFC199" s="646"/>
      <c r="FFD199" s="646"/>
      <c r="FFE199" s="646"/>
      <c r="FFF199" s="646"/>
      <c r="FFG199" s="646"/>
      <c r="FFH199" s="646"/>
      <c r="FFI199" s="646"/>
      <c r="FFJ199" s="646"/>
      <c r="FFK199" s="646"/>
      <c r="FFL199" s="646"/>
      <c r="FFM199" s="646"/>
      <c r="FFN199" s="646"/>
      <c r="FFO199" s="646"/>
      <c r="FFP199" s="646"/>
      <c r="FFQ199" s="646"/>
      <c r="FFR199" s="646"/>
      <c r="FFS199" s="646"/>
      <c r="FFT199" s="646"/>
      <c r="FFU199" s="646"/>
      <c r="FFV199" s="646"/>
      <c r="FFW199" s="646"/>
      <c r="FFX199" s="646"/>
      <c r="FFY199" s="646"/>
      <c r="FFZ199" s="646"/>
      <c r="FGA199" s="646"/>
      <c r="FGB199" s="646"/>
      <c r="FGC199" s="646"/>
      <c r="FGD199" s="646"/>
      <c r="FGE199" s="646"/>
      <c r="FGF199" s="646"/>
      <c r="FGG199" s="646"/>
      <c r="FGH199" s="646"/>
      <c r="FGI199" s="646"/>
      <c r="FGJ199" s="646"/>
      <c r="FGK199" s="646"/>
      <c r="FGL199" s="646"/>
      <c r="FGM199" s="646"/>
      <c r="FGN199" s="646"/>
      <c r="FGO199" s="646"/>
      <c r="FGP199" s="646"/>
      <c r="FGQ199" s="646"/>
      <c r="FGR199" s="646"/>
      <c r="FGS199" s="646"/>
      <c r="FGT199" s="646"/>
      <c r="FGU199" s="646"/>
      <c r="FGV199" s="646"/>
      <c r="FGW199" s="646"/>
      <c r="FGX199" s="646"/>
      <c r="FGY199" s="646"/>
      <c r="FGZ199" s="646"/>
      <c r="FHA199" s="646"/>
      <c r="FHB199" s="646"/>
      <c r="FHC199" s="646"/>
      <c r="FHD199" s="646"/>
      <c r="FHE199" s="646"/>
      <c r="FHF199" s="646"/>
      <c r="FHG199" s="646"/>
      <c r="FHH199" s="646"/>
      <c r="FHI199" s="646"/>
      <c r="FHJ199" s="646"/>
      <c r="FHK199" s="646"/>
      <c r="FHL199" s="646"/>
      <c r="FHM199" s="646"/>
      <c r="FHN199" s="646"/>
      <c r="FHO199" s="646"/>
      <c r="FHP199" s="646"/>
      <c r="FHQ199" s="646"/>
      <c r="FHR199" s="646"/>
      <c r="FHS199" s="646"/>
      <c r="FHT199" s="646"/>
      <c r="FHU199" s="646"/>
      <c r="FHV199" s="646"/>
      <c r="FHW199" s="646"/>
      <c r="FHX199" s="646"/>
      <c r="FHY199" s="646"/>
      <c r="FHZ199" s="646"/>
      <c r="FIA199" s="646"/>
      <c r="FIB199" s="646"/>
      <c r="FIC199" s="646"/>
      <c r="FID199" s="646"/>
      <c r="FIE199" s="646"/>
      <c r="FIF199" s="646"/>
      <c r="FIG199" s="646"/>
      <c r="FIH199" s="646"/>
      <c r="FII199" s="646"/>
      <c r="FIJ199" s="646"/>
      <c r="FIK199" s="646"/>
      <c r="FIL199" s="646"/>
      <c r="FIM199" s="646"/>
      <c r="FIN199" s="646"/>
      <c r="FIO199" s="646"/>
      <c r="FIP199" s="646"/>
      <c r="FIQ199" s="646"/>
      <c r="FIR199" s="646"/>
      <c r="FIS199" s="646"/>
      <c r="FIT199" s="646"/>
      <c r="FIU199" s="646"/>
      <c r="FIV199" s="646"/>
      <c r="FIW199" s="646"/>
      <c r="FIX199" s="646"/>
      <c r="FIY199" s="646"/>
      <c r="FIZ199" s="646"/>
      <c r="FJA199" s="646"/>
      <c r="FJB199" s="646"/>
      <c r="FJC199" s="646"/>
      <c r="FJD199" s="646"/>
      <c r="FJE199" s="646"/>
      <c r="FJF199" s="646"/>
      <c r="FJG199" s="646"/>
      <c r="FJH199" s="646"/>
      <c r="FJI199" s="646"/>
      <c r="FJJ199" s="646"/>
      <c r="FJK199" s="646"/>
      <c r="FJL199" s="646"/>
      <c r="FJM199" s="646"/>
      <c r="FJN199" s="646"/>
      <c r="FJO199" s="646"/>
      <c r="FJP199" s="646"/>
      <c r="FJQ199" s="646"/>
      <c r="FJR199" s="646"/>
      <c r="FJS199" s="646"/>
      <c r="FJT199" s="646"/>
      <c r="FJU199" s="646"/>
      <c r="FJV199" s="646"/>
      <c r="FJW199" s="646"/>
      <c r="FJX199" s="646"/>
      <c r="FJY199" s="646"/>
      <c r="FJZ199" s="646"/>
      <c r="FKA199" s="646"/>
      <c r="FKB199" s="646"/>
      <c r="FKC199" s="646"/>
      <c r="FKD199" s="646"/>
      <c r="FKE199" s="646"/>
      <c r="FKF199" s="646"/>
      <c r="FKG199" s="646"/>
      <c r="FKH199" s="646"/>
      <c r="FKI199" s="646"/>
      <c r="FKJ199" s="646"/>
      <c r="FKK199" s="646"/>
      <c r="FKL199" s="646"/>
      <c r="FKM199" s="646"/>
      <c r="FKN199" s="646"/>
      <c r="FKO199" s="646"/>
      <c r="FKP199" s="646"/>
      <c r="FKQ199" s="646"/>
      <c r="FKR199" s="646"/>
      <c r="FKS199" s="646"/>
      <c r="FKT199" s="646"/>
      <c r="FKU199" s="646"/>
      <c r="FKV199" s="646"/>
      <c r="FKW199" s="646"/>
      <c r="FKX199" s="646"/>
      <c r="FKY199" s="646"/>
      <c r="FKZ199" s="646"/>
      <c r="FLA199" s="646"/>
      <c r="FLB199" s="646"/>
      <c r="FLC199" s="646"/>
      <c r="FLD199" s="646"/>
      <c r="FLE199" s="646"/>
      <c r="FLF199" s="646"/>
      <c r="FLG199" s="646"/>
      <c r="FLH199" s="646"/>
      <c r="FLI199" s="646"/>
      <c r="FLJ199" s="646"/>
      <c r="FLK199" s="646"/>
      <c r="FLL199" s="646"/>
      <c r="FLM199" s="646"/>
      <c r="FLN199" s="646"/>
      <c r="FLO199" s="646"/>
      <c r="FLP199" s="646"/>
      <c r="FLQ199" s="646"/>
      <c r="FLR199" s="646"/>
      <c r="FLS199" s="646"/>
      <c r="FLT199" s="646"/>
      <c r="FLU199" s="646"/>
      <c r="FLV199" s="646"/>
      <c r="FLW199" s="646"/>
      <c r="FLX199" s="646"/>
      <c r="FLY199" s="646"/>
      <c r="FLZ199" s="646"/>
      <c r="FMA199" s="646"/>
      <c r="FMB199" s="646"/>
      <c r="FMC199" s="646"/>
      <c r="FMD199" s="646"/>
      <c r="FME199" s="646"/>
      <c r="FMF199" s="646"/>
      <c r="FMG199" s="646"/>
      <c r="FMH199" s="646"/>
      <c r="FMI199" s="646"/>
      <c r="FMJ199" s="646"/>
      <c r="FMK199" s="646"/>
      <c r="FML199" s="646"/>
      <c r="FMM199" s="646"/>
      <c r="FMN199" s="646"/>
      <c r="FMO199" s="646"/>
      <c r="FMP199" s="646"/>
      <c r="FMQ199" s="646"/>
      <c r="FMR199" s="646"/>
      <c r="FMS199" s="646"/>
      <c r="FMT199" s="646"/>
      <c r="FMU199" s="646"/>
      <c r="FMV199" s="646"/>
      <c r="FMW199" s="646"/>
      <c r="FMX199" s="646"/>
      <c r="FMY199" s="646"/>
      <c r="FMZ199" s="646"/>
      <c r="FNA199" s="646"/>
      <c r="FNB199" s="646"/>
      <c r="FNC199" s="646"/>
      <c r="FND199" s="646"/>
      <c r="FNE199" s="646"/>
      <c r="FNF199" s="646"/>
      <c r="FNG199" s="646"/>
      <c r="FNH199" s="646"/>
      <c r="FNI199" s="646"/>
      <c r="FNJ199" s="646"/>
      <c r="FNK199" s="646"/>
      <c r="FNL199" s="646"/>
      <c r="FNM199" s="646"/>
      <c r="FNN199" s="646"/>
      <c r="FNO199" s="646"/>
      <c r="FNP199" s="646"/>
      <c r="FNQ199" s="646"/>
      <c r="FNR199" s="646"/>
      <c r="FNS199" s="646"/>
      <c r="FNT199" s="646"/>
      <c r="FNU199" s="646"/>
      <c r="FNV199" s="646"/>
      <c r="FNW199" s="646"/>
      <c r="FNX199" s="646"/>
      <c r="FNY199" s="646"/>
      <c r="FNZ199" s="646"/>
      <c r="FOA199" s="646"/>
      <c r="FOB199" s="646"/>
      <c r="FOC199" s="646"/>
      <c r="FOD199" s="646"/>
      <c r="FOE199" s="646"/>
      <c r="FOF199" s="646"/>
      <c r="FOG199" s="646"/>
      <c r="FOH199" s="646"/>
      <c r="FOI199" s="646"/>
      <c r="FOJ199" s="646"/>
      <c r="FOK199" s="646"/>
      <c r="FOL199" s="646"/>
      <c r="FOM199" s="646"/>
      <c r="FON199" s="646"/>
      <c r="FOO199" s="646"/>
      <c r="FOP199" s="646"/>
      <c r="FOQ199" s="646"/>
      <c r="FOR199" s="646"/>
      <c r="FOS199" s="646"/>
      <c r="FOT199" s="646"/>
      <c r="FOU199" s="646"/>
      <c r="FOV199" s="646"/>
      <c r="FOW199" s="646"/>
      <c r="FOX199" s="646"/>
      <c r="FOY199" s="646"/>
      <c r="FOZ199" s="646"/>
      <c r="FPA199" s="646"/>
      <c r="FPB199" s="646"/>
      <c r="FPC199" s="646"/>
      <c r="FPD199" s="646"/>
      <c r="FPE199" s="646"/>
      <c r="FPF199" s="646"/>
      <c r="FPG199" s="646"/>
      <c r="FPH199" s="646"/>
      <c r="FPI199" s="646"/>
      <c r="FPJ199" s="646"/>
      <c r="FPK199" s="646"/>
      <c r="FPL199" s="646"/>
      <c r="FPM199" s="646"/>
      <c r="FPN199" s="646"/>
      <c r="FPO199" s="646"/>
      <c r="FPP199" s="646"/>
      <c r="FPQ199" s="646"/>
      <c r="FPR199" s="646"/>
      <c r="FPS199" s="646"/>
      <c r="FPT199" s="646"/>
      <c r="FPU199" s="646"/>
      <c r="FPV199" s="646"/>
      <c r="FPW199" s="646"/>
      <c r="FPX199" s="646"/>
      <c r="FPY199" s="646"/>
      <c r="FPZ199" s="646"/>
      <c r="FQA199" s="646"/>
      <c r="FQB199" s="646"/>
      <c r="FQC199" s="646"/>
      <c r="FQD199" s="646"/>
      <c r="FQE199" s="646"/>
      <c r="FQF199" s="646"/>
      <c r="FQG199" s="646"/>
      <c r="FQH199" s="646"/>
      <c r="FQI199" s="646"/>
      <c r="FQJ199" s="646"/>
      <c r="FQK199" s="646"/>
      <c r="FQL199" s="646"/>
      <c r="FQM199" s="646"/>
      <c r="FQN199" s="646"/>
      <c r="FQO199" s="646"/>
      <c r="FQP199" s="646"/>
      <c r="FQQ199" s="646"/>
      <c r="FQR199" s="646"/>
      <c r="FQS199" s="646"/>
      <c r="FQT199" s="646"/>
      <c r="FQU199" s="646"/>
      <c r="FQV199" s="646"/>
      <c r="FQW199" s="646"/>
      <c r="FQX199" s="646"/>
      <c r="FQY199" s="646"/>
      <c r="FQZ199" s="646"/>
      <c r="FRA199" s="646"/>
      <c r="FRB199" s="646"/>
      <c r="FRC199" s="646"/>
      <c r="FRD199" s="646"/>
      <c r="FRE199" s="646"/>
      <c r="FRF199" s="646"/>
      <c r="FRG199" s="646"/>
      <c r="FRH199" s="646"/>
      <c r="FRI199" s="646"/>
      <c r="FRJ199" s="646"/>
      <c r="FRK199" s="646"/>
      <c r="FRL199" s="646"/>
      <c r="FRM199" s="646"/>
      <c r="FRN199" s="646"/>
      <c r="FRO199" s="646"/>
      <c r="FRP199" s="646"/>
      <c r="FRQ199" s="646"/>
      <c r="FRR199" s="646"/>
      <c r="FRS199" s="646"/>
      <c r="FRT199" s="646"/>
      <c r="FRU199" s="646"/>
      <c r="FRV199" s="646"/>
      <c r="FRW199" s="646"/>
      <c r="FRX199" s="646"/>
      <c r="FRY199" s="646"/>
      <c r="FRZ199" s="646"/>
      <c r="FSA199" s="646"/>
      <c r="FSB199" s="646"/>
      <c r="FSC199" s="646"/>
      <c r="FSD199" s="646"/>
      <c r="FSE199" s="646"/>
      <c r="FSF199" s="646"/>
      <c r="FSG199" s="646"/>
      <c r="FSH199" s="646"/>
      <c r="FSI199" s="646"/>
      <c r="FSJ199" s="646"/>
      <c r="FSK199" s="646"/>
      <c r="FSL199" s="646"/>
      <c r="FSM199" s="646"/>
      <c r="FSN199" s="646"/>
      <c r="FSO199" s="646"/>
      <c r="FSP199" s="646"/>
      <c r="FSQ199" s="646"/>
      <c r="FSR199" s="646"/>
      <c r="FSS199" s="646"/>
      <c r="FST199" s="646"/>
      <c r="FSU199" s="646"/>
      <c r="FSV199" s="646"/>
      <c r="FSW199" s="646"/>
      <c r="FSX199" s="646"/>
      <c r="FSY199" s="646"/>
      <c r="FSZ199" s="646"/>
      <c r="FTA199" s="646"/>
      <c r="FTB199" s="646"/>
      <c r="FTC199" s="646"/>
      <c r="FTD199" s="646"/>
      <c r="FTE199" s="646"/>
      <c r="FTF199" s="646"/>
      <c r="FTG199" s="646"/>
      <c r="FTH199" s="646"/>
      <c r="FTI199" s="646"/>
      <c r="FTJ199" s="646"/>
      <c r="FTK199" s="646"/>
      <c r="FTL199" s="646"/>
      <c r="FTM199" s="646"/>
      <c r="FTN199" s="646"/>
      <c r="FTO199" s="646"/>
      <c r="FTP199" s="646"/>
      <c r="FTQ199" s="646"/>
      <c r="FTR199" s="646"/>
      <c r="FTS199" s="646"/>
      <c r="FTT199" s="646"/>
      <c r="FTU199" s="646"/>
      <c r="FTV199" s="646"/>
      <c r="FTW199" s="646"/>
      <c r="FTX199" s="646"/>
      <c r="FTY199" s="646"/>
      <c r="FTZ199" s="646"/>
      <c r="FUA199" s="646"/>
      <c r="FUB199" s="646"/>
      <c r="FUC199" s="646"/>
      <c r="FUD199" s="646"/>
      <c r="FUE199" s="646"/>
      <c r="FUF199" s="646"/>
      <c r="FUG199" s="646"/>
      <c r="FUH199" s="646"/>
      <c r="FUI199" s="646"/>
      <c r="FUJ199" s="646"/>
      <c r="FUK199" s="646"/>
      <c r="FUL199" s="646"/>
      <c r="FUM199" s="646"/>
      <c r="FUN199" s="646"/>
      <c r="FUO199" s="646"/>
      <c r="FUP199" s="646"/>
      <c r="FUQ199" s="646"/>
      <c r="FUR199" s="646"/>
      <c r="FUS199" s="646"/>
      <c r="FUT199" s="646"/>
      <c r="FUU199" s="646"/>
      <c r="FUV199" s="646"/>
      <c r="FUW199" s="646"/>
      <c r="FUX199" s="646"/>
      <c r="FUY199" s="646"/>
      <c r="FUZ199" s="646"/>
      <c r="FVA199" s="646"/>
      <c r="FVB199" s="646"/>
      <c r="FVC199" s="646"/>
      <c r="FVD199" s="646"/>
      <c r="FVE199" s="646"/>
      <c r="FVF199" s="646"/>
      <c r="FVG199" s="646"/>
      <c r="FVH199" s="646"/>
      <c r="FVI199" s="646"/>
      <c r="FVJ199" s="646"/>
      <c r="FVK199" s="646"/>
      <c r="FVL199" s="646"/>
      <c r="FVM199" s="646"/>
      <c r="FVN199" s="646"/>
      <c r="FVO199" s="646"/>
      <c r="FVP199" s="646"/>
      <c r="FVQ199" s="646"/>
      <c r="FVR199" s="646"/>
      <c r="FVS199" s="646"/>
      <c r="FVT199" s="646"/>
      <c r="FVU199" s="646"/>
      <c r="FVV199" s="646"/>
      <c r="FVW199" s="646"/>
      <c r="FVX199" s="646"/>
      <c r="FVY199" s="646"/>
      <c r="FVZ199" s="646"/>
      <c r="FWA199" s="646"/>
      <c r="FWB199" s="646"/>
      <c r="FWC199" s="646"/>
      <c r="FWD199" s="646"/>
      <c r="FWE199" s="646"/>
      <c r="FWF199" s="646"/>
      <c r="FWG199" s="646"/>
      <c r="FWH199" s="646"/>
      <c r="FWI199" s="646"/>
      <c r="FWJ199" s="646"/>
      <c r="FWK199" s="646"/>
      <c r="FWL199" s="646"/>
      <c r="FWM199" s="646"/>
      <c r="FWN199" s="646"/>
      <c r="FWO199" s="646"/>
      <c r="FWP199" s="646"/>
      <c r="FWQ199" s="646"/>
      <c r="FWR199" s="646"/>
      <c r="FWS199" s="646"/>
      <c r="FWT199" s="646"/>
      <c r="FWU199" s="646"/>
      <c r="FWV199" s="646"/>
      <c r="FWW199" s="646"/>
      <c r="FWX199" s="646"/>
      <c r="FWY199" s="646"/>
      <c r="FWZ199" s="646"/>
      <c r="FXA199" s="646"/>
      <c r="FXB199" s="646"/>
      <c r="FXC199" s="646"/>
      <c r="FXD199" s="646"/>
      <c r="FXE199" s="646"/>
      <c r="FXF199" s="646"/>
      <c r="FXG199" s="646"/>
      <c r="FXH199" s="646"/>
      <c r="FXI199" s="646"/>
      <c r="FXJ199" s="646"/>
      <c r="FXK199" s="646"/>
      <c r="FXL199" s="646"/>
      <c r="FXM199" s="646"/>
      <c r="FXN199" s="646"/>
      <c r="FXO199" s="646"/>
      <c r="FXP199" s="646"/>
      <c r="FXQ199" s="646"/>
      <c r="FXR199" s="646"/>
      <c r="FXS199" s="646"/>
      <c r="FXT199" s="646"/>
      <c r="FXU199" s="646"/>
      <c r="FXV199" s="646"/>
      <c r="FXW199" s="646"/>
      <c r="FXX199" s="646"/>
      <c r="FXY199" s="646"/>
      <c r="FXZ199" s="646"/>
      <c r="FYA199" s="646"/>
      <c r="FYB199" s="646"/>
      <c r="FYC199" s="646"/>
      <c r="FYD199" s="646"/>
      <c r="FYE199" s="646"/>
      <c r="FYF199" s="646"/>
      <c r="FYG199" s="646"/>
      <c r="FYH199" s="646"/>
      <c r="FYI199" s="646"/>
      <c r="FYJ199" s="646"/>
      <c r="FYK199" s="646"/>
      <c r="FYL199" s="646"/>
      <c r="FYM199" s="646"/>
      <c r="FYN199" s="646"/>
      <c r="FYO199" s="646"/>
      <c r="FYP199" s="646"/>
      <c r="FYQ199" s="646"/>
      <c r="FYR199" s="646"/>
      <c r="FYS199" s="646"/>
      <c r="FYT199" s="646"/>
      <c r="FYU199" s="646"/>
      <c r="FYV199" s="646"/>
      <c r="FYW199" s="646"/>
      <c r="FYX199" s="646"/>
      <c r="FYY199" s="646"/>
      <c r="FYZ199" s="646"/>
      <c r="FZA199" s="646"/>
      <c r="FZB199" s="646"/>
      <c r="FZC199" s="646"/>
      <c r="FZD199" s="646"/>
      <c r="FZE199" s="646"/>
      <c r="FZF199" s="646"/>
      <c r="FZG199" s="646"/>
      <c r="FZH199" s="646"/>
      <c r="FZI199" s="646"/>
      <c r="FZJ199" s="646"/>
      <c r="FZK199" s="646"/>
      <c r="FZL199" s="646"/>
      <c r="FZM199" s="646"/>
      <c r="FZN199" s="646"/>
      <c r="FZO199" s="646"/>
      <c r="FZP199" s="646"/>
      <c r="FZQ199" s="646"/>
      <c r="FZR199" s="646"/>
      <c r="FZS199" s="646"/>
      <c r="FZT199" s="646"/>
      <c r="FZU199" s="646"/>
      <c r="FZV199" s="646"/>
      <c r="FZW199" s="646"/>
      <c r="FZX199" s="646"/>
      <c r="FZY199" s="646"/>
      <c r="FZZ199" s="646"/>
      <c r="GAA199" s="646"/>
      <c r="GAB199" s="646"/>
      <c r="GAC199" s="646"/>
      <c r="GAD199" s="646"/>
      <c r="GAE199" s="646"/>
      <c r="GAF199" s="646"/>
      <c r="GAG199" s="646"/>
      <c r="GAH199" s="646"/>
      <c r="GAI199" s="646"/>
      <c r="GAJ199" s="646"/>
      <c r="GAK199" s="646"/>
      <c r="GAL199" s="646"/>
      <c r="GAM199" s="646"/>
      <c r="GAN199" s="646"/>
      <c r="GAO199" s="646"/>
      <c r="GAP199" s="646"/>
      <c r="GAQ199" s="646"/>
      <c r="GAR199" s="646"/>
      <c r="GAS199" s="646"/>
      <c r="GAT199" s="646"/>
      <c r="GAU199" s="646"/>
      <c r="GAV199" s="646"/>
      <c r="GAW199" s="646"/>
      <c r="GAX199" s="646"/>
      <c r="GAY199" s="646"/>
      <c r="GAZ199" s="646"/>
      <c r="GBA199" s="646"/>
      <c r="GBB199" s="646"/>
      <c r="GBC199" s="646"/>
      <c r="GBD199" s="646"/>
      <c r="GBE199" s="646"/>
      <c r="GBF199" s="646"/>
      <c r="GBG199" s="646"/>
      <c r="GBH199" s="646"/>
      <c r="GBI199" s="646"/>
      <c r="GBJ199" s="646"/>
      <c r="GBK199" s="646"/>
      <c r="GBL199" s="646"/>
      <c r="GBM199" s="646"/>
      <c r="GBN199" s="646"/>
      <c r="GBO199" s="646"/>
      <c r="GBP199" s="646"/>
      <c r="GBQ199" s="646"/>
      <c r="GBR199" s="646"/>
      <c r="GBS199" s="646"/>
      <c r="GBT199" s="646"/>
      <c r="GBU199" s="646"/>
      <c r="GBV199" s="646"/>
      <c r="GBW199" s="646"/>
      <c r="GBX199" s="646"/>
      <c r="GBY199" s="646"/>
      <c r="GBZ199" s="646"/>
      <c r="GCA199" s="646"/>
      <c r="GCB199" s="646"/>
      <c r="GCC199" s="646"/>
      <c r="GCD199" s="646"/>
      <c r="GCE199" s="646"/>
      <c r="GCF199" s="646"/>
      <c r="GCG199" s="646"/>
      <c r="GCH199" s="646"/>
      <c r="GCI199" s="646"/>
      <c r="GCJ199" s="646"/>
      <c r="GCK199" s="646"/>
      <c r="GCL199" s="646"/>
      <c r="GCM199" s="646"/>
      <c r="GCN199" s="646"/>
      <c r="GCO199" s="646"/>
      <c r="GCP199" s="646"/>
      <c r="GCQ199" s="646"/>
      <c r="GCR199" s="646"/>
      <c r="GCS199" s="646"/>
      <c r="GCT199" s="646"/>
      <c r="GCU199" s="646"/>
      <c r="GCV199" s="646"/>
      <c r="GCW199" s="646"/>
      <c r="GCX199" s="646"/>
      <c r="GCY199" s="646"/>
      <c r="GCZ199" s="646"/>
      <c r="GDA199" s="646"/>
      <c r="GDB199" s="646"/>
      <c r="GDC199" s="646"/>
      <c r="GDD199" s="646"/>
      <c r="GDE199" s="646"/>
      <c r="GDF199" s="646"/>
      <c r="GDG199" s="646"/>
      <c r="GDH199" s="646"/>
      <c r="GDI199" s="646"/>
      <c r="GDJ199" s="646"/>
      <c r="GDK199" s="646"/>
      <c r="GDL199" s="646"/>
      <c r="GDM199" s="646"/>
      <c r="GDN199" s="646"/>
      <c r="GDO199" s="646"/>
      <c r="GDP199" s="646"/>
      <c r="GDQ199" s="646"/>
      <c r="GDR199" s="646"/>
      <c r="GDS199" s="646"/>
      <c r="GDT199" s="646"/>
      <c r="GDU199" s="646"/>
      <c r="GDV199" s="646"/>
      <c r="GDW199" s="646"/>
      <c r="GDX199" s="646"/>
      <c r="GDY199" s="646"/>
      <c r="GDZ199" s="646"/>
      <c r="GEA199" s="646"/>
      <c r="GEB199" s="646"/>
      <c r="GEC199" s="646"/>
      <c r="GED199" s="646"/>
      <c r="GEE199" s="646"/>
      <c r="GEF199" s="646"/>
      <c r="GEG199" s="646"/>
      <c r="GEH199" s="646"/>
      <c r="GEI199" s="646"/>
      <c r="GEJ199" s="646"/>
      <c r="GEK199" s="646"/>
      <c r="GEL199" s="646"/>
      <c r="GEM199" s="646"/>
      <c r="GEN199" s="646"/>
      <c r="GEO199" s="646"/>
      <c r="GEP199" s="646"/>
      <c r="GEQ199" s="646"/>
      <c r="GER199" s="646"/>
      <c r="GES199" s="646"/>
      <c r="GET199" s="646"/>
      <c r="GEU199" s="646"/>
      <c r="GEV199" s="646"/>
      <c r="GEW199" s="646"/>
      <c r="GEX199" s="646"/>
      <c r="GEY199" s="646"/>
      <c r="GEZ199" s="646"/>
      <c r="GFA199" s="646"/>
      <c r="GFB199" s="646"/>
      <c r="GFC199" s="646"/>
      <c r="GFD199" s="646"/>
      <c r="GFE199" s="646"/>
      <c r="GFF199" s="646"/>
      <c r="GFG199" s="646"/>
      <c r="GFH199" s="646"/>
      <c r="GFI199" s="646"/>
      <c r="GFJ199" s="646"/>
      <c r="GFK199" s="646"/>
      <c r="GFL199" s="646"/>
      <c r="GFM199" s="646"/>
      <c r="GFN199" s="646"/>
      <c r="GFO199" s="646"/>
      <c r="GFP199" s="646"/>
      <c r="GFQ199" s="646"/>
      <c r="GFR199" s="646"/>
      <c r="GFS199" s="646"/>
      <c r="GFT199" s="646"/>
      <c r="GFU199" s="646"/>
      <c r="GFV199" s="646"/>
      <c r="GFW199" s="646"/>
      <c r="GFX199" s="646"/>
      <c r="GFY199" s="646"/>
      <c r="GFZ199" s="646"/>
      <c r="GGA199" s="646"/>
      <c r="GGB199" s="646"/>
      <c r="GGC199" s="646"/>
      <c r="GGD199" s="646"/>
      <c r="GGE199" s="646"/>
      <c r="GGF199" s="646"/>
      <c r="GGG199" s="646"/>
      <c r="GGH199" s="646"/>
      <c r="GGI199" s="646"/>
      <c r="GGJ199" s="646"/>
      <c r="GGK199" s="646"/>
      <c r="GGL199" s="646"/>
      <c r="GGM199" s="646"/>
      <c r="GGN199" s="646"/>
      <c r="GGO199" s="646"/>
      <c r="GGP199" s="646"/>
      <c r="GGQ199" s="646"/>
      <c r="GGR199" s="646"/>
      <c r="GGS199" s="646"/>
      <c r="GGT199" s="646"/>
      <c r="GGU199" s="646"/>
      <c r="GGV199" s="646"/>
      <c r="GGW199" s="646"/>
      <c r="GGX199" s="646"/>
      <c r="GGY199" s="646"/>
      <c r="GGZ199" s="646"/>
      <c r="GHA199" s="646"/>
      <c r="GHB199" s="646"/>
      <c r="GHC199" s="646"/>
      <c r="GHD199" s="646"/>
      <c r="GHE199" s="646"/>
      <c r="GHF199" s="646"/>
      <c r="GHG199" s="646"/>
      <c r="GHH199" s="646"/>
      <c r="GHI199" s="646"/>
      <c r="GHJ199" s="646"/>
      <c r="GHK199" s="646"/>
      <c r="GHL199" s="646"/>
      <c r="GHM199" s="646"/>
      <c r="GHN199" s="646"/>
      <c r="GHO199" s="646"/>
      <c r="GHP199" s="646"/>
      <c r="GHQ199" s="646"/>
      <c r="GHR199" s="646"/>
      <c r="GHS199" s="646"/>
      <c r="GHT199" s="646"/>
      <c r="GHU199" s="646"/>
      <c r="GHV199" s="646"/>
      <c r="GHW199" s="646"/>
      <c r="GHX199" s="646"/>
      <c r="GHY199" s="646"/>
      <c r="GHZ199" s="646"/>
      <c r="GIA199" s="646"/>
      <c r="GIB199" s="646"/>
      <c r="GIC199" s="646"/>
      <c r="GID199" s="646"/>
      <c r="GIE199" s="646"/>
      <c r="GIF199" s="646"/>
      <c r="GIG199" s="646"/>
      <c r="GIH199" s="646"/>
      <c r="GII199" s="646"/>
      <c r="GIJ199" s="646"/>
      <c r="GIK199" s="646"/>
      <c r="GIL199" s="646"/>
      <c r="GIM199" s="646"/>
      <c r="GIN199" s="646"/>
      <c r="GIO199" s="646"/>
      <c r="GIP199" s="646"/>
      <c r="GIQ199" s="646"/>
      <c r="GIR199" s="646"/>
      <c r="GIS199" s="646"/>
      <c r="GIT199" s="646"/>
      <c r="GIU199" s="646"/>
      <c r="GIV199" s="646"/>
      <c r="GIW199" s="646"/>
      <c r="GIX199" s="646"/>
      <c r="GIY199" s="646"/>
      <c r="GIZ199" s="646"/>
      <c r="GJA199" s="646"/>
      <c r="GJB199" s="646"/>
      <c r="GJC199" s="646"/>
      <c r="GJD199" s="646"/>
      <c r="GJE199" s="646"/>
      <c r="GJF199" s="646"/>
      <c r="GJG199" s="646"/>
      <c r="GJH199" s="646"/>
      <c r="GJI199" s="646"/>
      <c r="GJJ199" s="646"/>
      <c r="GJK199" s="646"/>
      <c r="GJL199" s="646"/>
      <c r="GJM199" s="646"/>
      <c r="GJN199" s="646"/>
      <c r="GJO199" s="646"/>
      <c r="GJP199" s="646"/>
      <c r="GJQ199" s="646"/>
      <c r="GJR199" s="646"/>
      <c r="GJS199" s="646"/>
      <c r="GJT199" s="646"/>
      <c r="GJU199" s="646"/>
      <c r="GJV199" s="646"/>
      <c r="GJW199" s="646"/>
      <c r="GJX199" s="646"/>
      <c r="GJY199" s="646"/>
      <c r="GJZ199" s="646"/>
      <c r="GKA199" s="646"/>
      <c r="GKB199" s="646"/>
      <c r="GKC199" s="646"/>
      <c r="GKD199" s="646"/>
      <c r="GKE199" s="646"/>
      <c r="GKF199" s="646"/>
      <c r="GKG199" s="646"/>
      <c r="GKH199" s="646"/>
      <c r="GKI199" s="646"/>
      <c r="GKJ199" s="646"/>
      <c r="GKK199" s="646"/>
      <c r="GKL199" s="646"/>
      <c r="GKM199" s="646"/>
      <c r="GKN199" s="646"/>
      <c r="GKO199" s="646"/>
      <c r="GKP199" s="646"/>
      <c r="GKQ199" s="646"/>
      <c r="GKR199" s="646"/>
      <c r="GKS199" s="646"/>
      <c r="GKT199" s="646"/>
      <c r="GKU199" s="646"/>
      <c r="GKV199" s="646"/>
      <c r="GKW199" s="646"/>
      <c r="GKX199" s="646"/>
      <c r="GKY199" s="646"/>
      <c r="GKZ199" s="646"/>
      <c r="GLA199" s="646"/>
      <c r="GLB199" s="646"/>
      <c r="GLC199" s="646"/>
      <c r="GLD199" s="646"/>
      <c r="GLE199" s="646"/>
      <c r="GLF199" s="646"/>
      <c r="GLG199" s="646"/>
      <c r="GLH199" s="646"/>
      <c r="GLI199" s="646"/>
      <c r="GLJ199" s="646"/>
      <c r="GLK199" s="646"/>
      <c r="GLL199" s="646"/>
      <c r="GLM199" s="646"/>
      <c r="GLN199" s="646"/>
      <c r="GLO199" s="646"/>
      <c r="GLP199" s="646"/>
      <c r="GLQ199" s="646"/>
      <c r="GLR199" s="646"/>
      <c r="GLS199" s="646"/>
      <c r="GLT199" s="646"/>
      <c r="GLU199" s="646"/>
      <c r="GLV199" s="646"/>
      <c r="GLW199" s="646"/>
      <c r="GLX199" s="646"/>
      <c r="GLY199" s="646"/>
      <c r="GLZ199" s="646"/>
      <c r="GMA199" s="646"/>
      <c r="GMB199" s="646"/>
      <c r="GMC199" s="646"/>
      <c r="GMD199" s="646"/>
      <c r="GME199" s="646"/>
      <c r="GMF199" s="646"/>
      <c r="GMG199" s="646"/>
      <c r="GMH199" s="646"/>
      <c r="GMI199" s="646"/>
      <c r="GMJ199" s="646"/>
      <c r="GMK199" s="646"/>
      <c r="GML199" s="646"/>
      <c r="GMM199" s="646"/>
      <c r="GMN199" s="646"/>
      <c r="GMO199" s="646"/>
      <c r="GMP199" s="646"/>
      <c r="GMQ199" s="646"/>
      <c r="GMR199" s="646"/>
      <c r="GMS199" s="646"/>
      <c r="GMT199" s="646"/>
      <c r="GMU199" s="646"/>
      <c r="GMV199" s="646"/>
      <c r="GMW199" s="646"/>
      <c r="GMX199" s="646"/>
      <c r="GMY199" s="646"/>
      <c r="GMZ199" s="646"/>
      <c r="GNA199" s="646"/>
      <c r="GNB199" s="646"/>
      <c r="GNC199" s="646"/>
      <c r="GND199" s="646"/>
      <c r="GNE199" s="646"/>
      <c r="GNF199" s="646"/>
      <c r="GNG199" s="646"/>
      <c r="GNH199" s="646"/>
      <c r="GNI199" s="646"/>
      <c r="GNJ199" s="646"/>
      <c r="GNK199" s="646"/>
      <c r="GNL199" s="646"/>
      <c r="GNM199" s="646"/>
      <c r="GNN199" s="646"/>
      <c r="GNO199" s="646"/>
      <c r="GNP199" s="646"/>
      <c r="GNQ199" s="646"/>
      <c r="GNR199" s="646"/>
      <c r="GNS199" s="646"/>
      <c r="GNT199" s="646"/>
      <c r="GNU199" s="646"/>
      <c r="GNV199" s="646"/>
      <c r="GNW199" s="646"/>
      <c r="GNX199" s="646"/>
      <c r="GNY199" s="646"/>
      <c r="GNZ199" s="646"/>
      <c r="GOA199" s="646"/>
      <c r="GOB199" s="646"/>
      <c r="GOC199" s="646"/>
      <c r="GOD199" s="646"/>
      <c r="GOE199" s="646"/>
      <c r="GOF199" s="646"/>
      <c r="GOG199" s="646"/>
      <c r="GOH199" s="646"/>
      <c r="GOI199" s="646"/>
      <c r="GOJ199" s="646"/>
      <c r="GOK199" s="646"/>
      <c r="GOL199" s="646"/>
      <c r="GOM199" s="646"/>
      <c r="GON199" s="646"/>
      <c r="GOO199" s="646"/>
      <c r="GOP199" s="646"/>
      <c r="GOQ199" s="646"/>
      <c r="GOR199" s="646"/>
      <c r="GOS199" s="646"/>
      <c r="GOT199" s="646"/>
      <c r="GOU199" s="646"/>
      <c r="GOV199" s="646"/>
      <c r="GOW199" s="646"/>
      <c r="GOX199" s="646"/>
      <c r="GOY199" s="646"/>
      <c r="GOZ199" s="646"/>
      <c r="GPA199" s="646"/>
      <c r="GPB199" s="646"/>
      <c r="GPC199" s="646"/>
      <c r="GPD199" s="646"/>
      <c r="GPE199" s="646"/>
      <c r="GPF199" s="646"/>
      <c r="GPG199" s="646"/>
      <c r="GPH199" s="646"/>
      <c r="GPI199" s="646"/>
      <c r="GPJ199" s="646"/>
      <c r="GPK199" s="646"/>
      <c r="GPL199" s="646"/>
      <c r="GPM199" s="646"/>
      <c r="GPN199" s="646"/>
      <c r="GPO199" s="646"/>
      <c r="GPP199" s="646"/>
      <c r="GPQ199" s="646"/>
      <c r="GPR199" s="646"/>
      <c r="GPS199" s="646"/>
      <c r="GPT199" s="646"/>
      <c r="GPU199" s="646"/>
      <c r="GPV199" s="646"/>
      <c r="GPW199" s="646"/>
      <c r="GPX199" s="646"/>
      <c r="GPY199" s="646"/>
      <c r="GPZ199" s="646"/>
      <c r="GQA199" s="646"/>
      <c r="GQB199" s="646"/>
      <c r="GQC199" s="646"/>
      <c r="GQD199" s="646"/>
      <c r="GQE199" s="646"/>
      <c r="GQF199" s="646"/>
      <c r="GQG199" s="646"/>
      <c r="GQH199" s="646"/>
      <c r="GQI199" s="646"/>
      <c r="GQJ199" s="646"/>
      <c r="GQK199" s="646"/>
      <c r="GQL199" s="646"/>
      <c r="GQM199" s="646"/>
      <c r="GQN199" s="646"/>
      <c r="GQO199" s="646"/>
      <c r="GQP199" s="646"/>
      <c r="GQQ199" s="646"/>
      <c r="GQR199" s="646"/>
      <c r="GQS199" s="646"/>
      <c r="GQT199" s="646"/>
      <c r="GQU199" s="646"/>
      <c r="GQV199" s="646"/>
      <c r="GQW199" s="646"/>
      <c r="GQX199" s="646"/>
      <c r="GQY199" s="646"/>
      <c r="GQZ199" s="646"/>
      <c r="GRA199" s="646"/>
      <c r="GRB199" s="646"/>
      <c r="GRC199" s="646"/>
      <c r="GRD199" s="646"/>
      <c r="GRE199" s="646"/>
      <c r="GRF199" s="646"/>
      <c r="GRG199" s="646"/>
      <c r="GRH199" s="646"/>
      <c r="GRI199" s="646"/>
      <c r="GRJ199" s="646"/>
      <c r="GRK199" s="646"/>
      <c r="GRL199" s="646"/>
      <c r="GRM199" s="646"/>
      <c r="GRN199" s="646"/>
      <c r="GRO199" s="646"/>
      <c r="GRP199" s="646"/>
      <c r="GRQ199" s="646"/>
      <c r="GRR199" s="646"/>
      <c r="GRS199" s="646"/>
      <c r="GRT199" s="646"/>
      <c r="GRU199" s="646"/>
      <c r="GRV199" s="646"/>
      <c r="GRW199" s="646"/>
      <c r="GRX199" s="646"/>
      <c r="GRY199" s="646"/>
      <c r="GRZ199" s="646"/>
      <c r="GSA199" s="646"/>
      <c r="GSB199" s="646"/>
      <c r="GSC199" s="646"/>
      <c r="GSD199" s="646"/>
      <c r="GSE199" s="646"/>
      <c r="GSF199" s="646"/>
      <c r="GSG199" s="646"/>
      <c r="GSH199" s="646"/>
      <c r="GSI199" s="646"/>
      <c r="GSJ199" s="646"/>
      <c r="GSK199" s="646"/>
      <c r="GSL199" s="646"/>
      <c r="GSM199" s="646"/>
      <c r="GSN199" s="646"/>
      <c r="GSO199" s="646"/>
      <c r="GSP199" s="646"/>
      <c r="GSQ199" s="646"/>
      <c r="GSR199" s="646"/>
      <c r="GSS199" s="646"/>
      <c r="GST199" s="646"/>
      <c r="GSU199" s="646"/>
      <c r="GSV199" s="646"/>
      <c r="GSW199" s="646"/>
      <c r="GSX199" s="646"/>
      <c r="GSY199" s="646"/>
      <c r="GSZ199" s="646"/>
      <c r="GTA199" s="646"/>
      <c r="GTB199" s="646"/>
      <c r="GTC199" s="646"/>
      <c r="GTD199" s="646"/>
      <c r="GTE199" s="646"/>
      <c r="GTF199" s="646"/>
      <c r="GTG199" s="646"/>
      <c r="GTH199" s="646"/>
      <c r="GTI199" s="646"/>
      <c r="GTJ199" s="646"/>
      <c r="GTK199" s="646"/>
      <c r="GTL199" s="646"/>
      <c r="GTM199" s="646"/>
      <c r="GTN199" s="646"/>
      <c r="GTO199" s="646"/>
      <c r="GTP199" s="646"/>
      <c r="GTQ199" s="646"/>
      <c r="GTR199" s="646"/>
      <c r="GTS199" s="646"/>
      <c r="GTT199" s="646"/>
      <c r="GTU199" s="646"/>
      <c r="GTV199" s="646"/>
      <c r="GTW199" s="646"/>
      <c r="GTX199" s="646"/>
      <c r="GTY199" s="646"/>
      <c r="GTZ199" s="646"/>
      <c r="GUA199" s="646"/>
      <c r="GUB199" s="646"/>
      <c r="GUC199" s="646"/>
      <c r="GUD199" s="646"/>
      <c r="GUE199" s="646"/>
      <c r="GUF199" s="646"/>
      <c r="GUG199" s="646"/>
      <c r="GUH199" s="646"/>
      <c r="GUI199" s="646"/>
      <c r="GUJ199" s="646"/>
      <c r="GUK199" s="646"/>
      <c r="GUL199" s="646"/>
      <c r="GUM199" s="646"/>
      <c r="GUN199" s="646"/>
      <c r="GUO199" s="646"/>
      <c r="GUP199" s="646"/>
      <c r="GUQ199" s="646"/>
      <c r="GUR199" s="646"/>
      <c r="GUS199" s="646"/>
      <c r="GUT199" s="646"/>
      <c r="GUU199" s="646"/>
      <c r="GUV199" s="646"/>
      <c r="GUW199" s="646"/>
      <c r="GUX199" s="646"/>
      <c r="GUY199" s="646"/>
      <c r="GUZ199" s="646"/>
      <c r="GVA199" s="646"/>
      <c r="GVB199" s="646"/>
      <c r="GVC199" s="646"/>
      <c r="GVD199" s="646"/>
      <c r="GVE199" s="646"/>
      <c r="GVF199" s="646"/>
      <c r="GVG199" s="646"/>
      <c r="GVH199" s="646"/>
      <c r="GVI199" s="646"/>
      <c r="GVJ199" s="646"/>
      <c r="GVK199" s="646"/>
      <c r="GVL199" s="646"/>
      <c r="GVM199" s="646"/>
      <c r="GVN199" s="646"/>
      <c r="GVO199" s="646"/>
      <c r="GVP199" s="646"/>
      <c r="GVQ199" s="646"/>
      <c r="GVR199" s="646"/>
      <c r="GVS199" s="646"/>
      <c r="GVT199" s="646"/>
      <c r="GVU199" s="646"/>
      <c r="GVV199" s="646"/>
      <c r="GVW199" s="646"/>
      <c r="GVX199" s="646"/>
      <c r="GVY199" s="646"/>
      <c r="GVZ199" s="646"/>
      <c r="GWA199" s="646"/>
      <c r="GWB199" s="646"/>
      <c r="GWC199" s="646"/>
      <c r="GWD199" s="646"/>
      <c r="GWE199" s="646"/>
      <c r="GWF199" s="646"/>
      <c r="GWG199" s="646"/>
      <c r="GWH199" s="646"/>
      <c r="GWI199" s="646"/>
      <c r="GWJ199" s="646"/>
      <c r="GWK199" s="646"/>
      <c r="GWL199" s="646"/>
      <c r="GWM199" s="646"/>
      <c r="GWN199" s="646"/>
      <c r="GWO199" s="646"/>
      <c r="GWP199" s="646"/>
      <c r="GWQ199" s="646"/>
      <c r="GWR199" s="646"/>
      <c r="GWS199" s="646"/>
      <c r="GWT199" s="646"/>
      <c r="GWU199" s="646"/>
      <c r="GWV199" s="646"/>
      <c r="GWW199" s="646"/>
      <c r="GWX199" s="646"/>
      <c r="GWY199" s="646"/>
      <c r="GWZ199" s="646"/>
      <c r="GXA199" s="646"/>
      <c r="GXB199" s="646"/>
      <c r="GXC199" s="646"/>
      <c r="GXD199" s="646"/>
      <c r="GXE199" s="646"/>
      <c r="GXF199" s="646"/>
      <c r="GXG199" s="646"/>
      <c r="GXH199" s="646"/>
      <c r="GXI199" s="646"/>
      <c r="GXJ199" s="646"/>
      <c r="GXK199" s="646"/>
      <c r="GXL199" s="646"/>
      <c r="GXM199" s="646"/>
      <c r="GXN199" s="646"/>
      <c r="GXO199" s="646"/>
      <c r="GXP199" s="646"/>
      <c r="GXQ199" s="646"/>
      <c r="GXR199" s="646"/>
      <c r="GXS199" s="646"/>
      <c r="GXT199" s="646"/>
      <c r="GXU199" s="646"/>
      <c r="GXV199" s="646"/>
      <c r="GXW199" s="646"/>
      <c r="GXX199" s="646"/>
      <c r="GXY199" s="646"/>
      <c r="GXZ199" s="646"/>
      <c r="GYA199" s="646"/>
      <c r="GYB199" s="646"/>
      <c r="GYC199" s="646"/>
      <c r="GYD199" s="646"/>
      <c r="GYE199" s="646"/>
      <c r="GYF199" s="646"/>
      <c r="GYG199" s="646"/>
      <c r="GYH199" s="646"/>
      <c r="GYI199" s="646"/>
      <c r="GYJ199" s="646"/>
      <c r="GYK199" s="646"/>
      <c r="GYL199" s="646"/>
      <c r="GYM199" s="646"/>
      <c r="GYN199" s="646"/>
      <c r="GYO199" s="646"/>
      <c r="GYP199" s="646"/>
      <c r="GYQ199" s="646"/>
      <c r="GYR199" s="646"/>
      <c r="GYS199" s="646"/>
      <c r="GYT199" s="646"/>
      <c r="GYU199" s="646"/>
      <c r="GYV199" s="646"/>
      <c r="GYW199" s="646"/>
      <c r="GYX199" s="646"/>
      <c r="GYY199" s="646"/>
      <c r="GYZ199" s="646"/>
      <c r="GZA199" s="646"/>
      <c r="GZB199" s="646"/>
      <c r="GZC199" s="646"/>
      <c r="GZD199" s="646"/>
      <c r="GZE199" s="646"/>
      <c r="GZF199" s="646"/>
      <c r="GZG199" s="646"/>
      <c r="GZH199" s="646"/>
      <c r="GZI199" s="646"/>
      <c r="GZJ199" s="646"/>
      <c r="GZK199" s="646"/>
      <c r="GZL199" s="646"/>
      <c r="GZM199" s="646"/>
      <c r="GZN199" s="646"/>
      <c r="GZO199" s="646"/>
      <c r="GZP199" s="646"/>
      <c r="GZQ199" s="646"/>
      <c r="GZR199" s="646"/>
      <c r="GZS199" s="646"/>
      <c r="GZT199" s="646"/>
      <c r="GZU199" s="646"/>
      <c r="GZV199" s="646"/>
      <c r="GZW199" s="646"/>
      <c r="GZX199" s="646"/>
      <c r="GZY199" s="646"/>
      <c r="GZZ199" s="646"/>
      <c r="HAA199" s="646"/>
      <c r="HAB199" s="646"/>
      <c r="HAC199" s="646"/>
      <c r="HAD199" s="646"/>
      <c r="HAE199" s="646"/>
      <c r="HAF199" s="646"/>
      <c r="HAG199" s="646"/>
      <c r="HAH199" s="646"/>
      <c r="HAI199" s="646"/>
      <c r="HAJ199" s="646"/>
      <c r="HAK199" s="646"/>
      <c r="HAL199" s="646"/>
      <c r="HAM199" s="646"/>
      <c r="HAN199" s="646"/>
      <c r="HAO199" s="646"/>
      <c r="HAP199" s="646"/>
      <c r="HAQ199" s="646"/>
      <c r="HAR199" s="646"/>
      <c r="HAS199" s="646"/>
      <c r="HAT199" s="646"/>
      <c r="HAU199" s="646"/>
      <c r="HAV199" s="646"/>
      <c r="HAW199" s="646"/>
      <c r="HAX199" s="646"/>
      <c r="HAY199" s="646"/>
      <c r="HAZ199" s="646"/>
      <c r="HBA199" s="646"/>
      <c r="HBB199" s="646"/>
      <c r="HBC199" s="646"/>
      <c r="HBD199" s="646"/>
      <c r="HBE199" s="646"/>
      <c r="HBF199" s="646"/>
      <c r="HBG199" s="646"/>
      <c r="HBH199" s="646"/>
      <c r="HBI199" s="646"/>
      <c r="HBJ199" s="646"/>
      <c r="HBK199" s="646"/>
      <c r="HBL199" s="646"/>
      <c r="HBM199" s="646"/>
      <c r="HBN199" s="646"/>
      <c r="HBO199" s="646"/>
      <c r="HBP199" s="646"/>
      <c r="HBQ199" s="646"/>
      <c r="HBR199" s="646"/>
      <c r="HBS199" s="646"/>
      <c r="HBT199" s="646"/>
      <c r="HBU199" s="646"/>
      <c r="HBV199" s="646"/>
      <c r="HBW199" s="646"/>
      <c r="HBX199" s="646"/>
      <c r="HBY199" s="646"/>
      <c r="HBZ199" s="646"/>
      <c r="HCA199" s="646"/>
      <c r="HCB199" s="646"/>
      <c r="HCC199" s="646"/>
      <c r="HCD199" s="646"/>
      <c r="HCE199" s="646"/>
      <c r="HCF199" s="646"/>
      <c r="HCG199" s="646"/>
      <c r="HCH199" s="646"/>
      <c r="HCI199" s="646"/>
      <c r="HCJ199" s="646"/>
      <c r="HCK199" s="646"/>
      <c r="HCL199" s="646"/>
      <c r="HCM199" s="646"/>
      <c r="HCN199" s="646"/>
      <c r="HCO199" s="646"/>
      <c r="HCP199" s="646"/>
      <c r="HCQ199" s="646"/>
      <c r="HCR199" s="646"/>
      <c r="HCS199" s="646"/>
      <c r="HCT199" s="646"/>
      <c r="HCU199" s="646"/>
      <c r="HCV199" s="646"/>
      <c r="HCW199" s="646"/>
      <c r="HCX199" s="646"/>
      <c r="HCY199" s="646"/>
      <c r="HCZ199" s="646"/>
      <c r="HDA199" s="646"/>
      <c r="HDB199" s="646"/>
      <c r="HDC199" s="646"/>
      <c r="HDD199" s="646"/>
      <c r="HDE199" s="646"/>
      <c r="HDF199" s="646"/>
      <c r="HDG199" s="646"/>
      <c r="HDH199" s="646"/>
      <c r="HDI199" s="646"/>
      <c r="HDJ199" s="646"/>
      <c r="HDK199" s="646"/>
      <c r="HDL199" s="646"/>
      <c r="HDM199" s="646"/>
      <c r="HDN199" s="646"/>
      <c r="HDO199" s="646"/>
      <c r="HDP199" s="646"/>
      <c r="HDQ199" s="646"/>
      <c r="HDR199" s="646"/>
      <c r="HDS199" s="646"/>
      <c r="HDT199" s="646"/>
      <c r="HDU199" s="646"/>
      <c r="HDV199" s="646"/>
      <c r="HDW199" s="646"/>
      <c r="HDX199" s="646"/>
      <c r="HDY199" s="646"/>
      <c r="HDZ199" s="646"/>
      <c r="HEA199" s="646"/>
      <c r="HEB199" s="646"/>
      <c r="HEC199" s="646"/>
      <c r="HED199" s="646"/>
      <c r="HEE199" s="646"/>
      <c r="HEF199" s="646"/>
      <c r="HEG199" s="646"/>
      <c r="HEH199" s="646"/>
      <c r="HEI199" s="646"/>
      <c r="HEJ199" s="646"/>
      <c r="HEK199" s="646"/>
      <c r="HEL199" s="646"/>
      <c r="HEM199" s="646"/>
      <c r="HEN199" s="646"/>
      <c r="HEO199" s="646"/>
      <c r="HEP199" s="646"/>
      <c r="HEQ199" s="646"/>
      <c r="HER199" s="646"/>
      <c r="HES199" s="646"/>
      <c r="HET199" s="646"/>
      <c r="HEU199" s="646"/>
      <c r="HEV199" s="646"/>
      <c r="HEW199" s="646"/>
      <c r="HEX199" s="646"/>
      <c r="HEY199" s="646"/>
      <c r="HEZ199" s="646"/>
      <c r="HFA199" s="646"/>
      <c r="HFB199" s="646"/>
      <c r="HFC199" s="646"/>
      <c r="HFD199" s="646"/>
      <c r="HFE199" s="646"/>
      <c r="HFF199" s="646"/>
      <c r="HFG199" s="646"/>
      <c r="HFH199" s="646"/>
      <c r="HFI199" s="646"/>
      <c r="HFJ199" s="646"/>
      <c r="HFK199" s="646"/>
      <c r="HFL199" s="646"/>
      <c r="HFM199" s="646"/>
      <c r="HFN199" s="646"/>
      <c r="HFO199" s="646"/>
      <c r="HFP199" s="646"/>
      <c r="HFQ199" s="646"/>
      <c r="HFR199" s="646"/>
      <c r="HFS199" s="646"/>
      <c r="HFT199" s="646"/>
      <c r="HFU199" s="646"/>
      <c r="HFV199" s="646"/>
      <c r="HFW199" s="646"/>
      <c r="HFX199" s="646"/>
      <c r="HFY199" s="646"/>
      <c r="HFZ199" s="646"/>
      <c r="HGA199" s="646"/>
      <c r="HGB199" s="646"/>
      <c r="HGC199" s="646"/>
      <c r="HGD199" s="646"/>
      <c r="HGE199" s="646"/>
      <c r="HGF199" s="646"/>
      <c r="HGG199" s="646"/>
      <c r="HGH199" s="646"/>
      <c r="HGI199" s="646"/>
      <c r="HGJ199" s="646"/>
      <c r="HGK199" s="646"/>
      <c r="HGL199" s="646"/>
      <c r="HGM199" s="646"/>
      <c r="HGN199" s="646"/>
      <c r="HGO199" s="646"/>
      <c r="HGP199" s="646"/>
      <c r="HGQ199" s="646"/>
      <c r="HGR199" s="646"/>
      <c r="HGS199" s="646"/>
      <c r="HGT199" s="646"/>
      <c r="HGU199" s="646"/>
      <c r="HGV199" s="646"/>
      <c r="HGW199" s="646"/>
      <c r="HGX199" s="646"/>
      <c r="HGY199" s="646"/>
      <c r="HGZ199" s="646"/>
      <c r="HHA199" s="646"/>
      <c r="HHB199" s="646"/>
      <c r="HHC199" s="646"/>
      <c r="HHD199" s="646"/>
      <c r="HHE199" s="646"/>
      <c r="HHF199" s="646"/>
      <c r="HHG199" s="646"/>
      <c r="HHH199" s="646"/>
      <c r="HHI199" s="646"/>
      <c r="HHJ199" s="646"/>
      <c r="HHK199" s="646"/>
      <c r="HHL199" s="646"/>
      <c r="HHM199" s="646"/>
      <c r="HHN199" s="646"/>
      <c r="HHO199" s="646"/>
      <c r="HHP199" s="646"/>
      <c r="HHQ199" s="646"/>
      <c r="HHR199" s="646"/>
      <c r="HHS199" s="646"/>
      <c r="HHT199" s="646"/>
      <c r="HHU199" s="646"/>
      <c r="HHV199" s="646"/>
      <c r="HHW199" s="646"/>
      <c r="HHX199" s="646"/>
      <c r="HHY199" s="646"/>
      <c r="HHZ199" s="646"/>
      <c r="HIA199" s="646"/>
      <c r="HIB199" s="646"/>
      <c r="HIC199" s="646"/>
      <c r="HID199" s="646"/>
      <c r="HIE199" s="646"/>
      <c r="HIF199" s="646"/>
      <c r="HIG199" s="646"/>
      <c r="HIH199" s="646"/>
      <c r="HII199" s="646"/>
      <c r="HIJ199" s="646"/>
      <c r="HIK199" s="646"/>
      <c r="HIL199" s="646"/>
      <c r="HIM199" s="646"/>
      <c r="HIN199" s="646"/>
      <c r="HIO199" s="646"/>
      <c r="HIP199" s="646"/>
      <c r="HIQ199" s="646"/>
      <c r="HIR199" s="646"/>
      <c r="HIS199" s="646"/>
      <c r="HIT199" s="646"/>
      <c r="HIU199" s="646"/>
      <c r="HIV199" s="646"/>
      <c r="HIW199" s="646"/>
      <c r="HIX199" s="646"/>
      <c r="HIY199" s="646"/>
      <c r="HIZ199" s="646"/>
      <c r="HJA199" s="646"/>
      <c r="HJB199" s="646"/>
      <c r="HJC199" s="646"/>
      <c r="HJD199" s="646"/>
      <c r="HJE199" s="646"/>
      <c r="HJF199" s="646"/>
      <c r="HJG199" s="646"/>
      <c r="HJH199" s="646"/>
      <c r="HJI199" s="646"/>
      <c r="HJJ199" s="646"/>
      <c r="HJK199" s="646"/>
      <c r="HJL199" s="646"/>
      <c r="HJM199" s="646"/>
      <c r="HJN199" s="646"/>
      <c r="HJO199" s="646"/>
      <c r="HJP199" s="646"/>
      <c r="HJQ199" s="646"/>
      <c r="HJR199" s="646"/>
      <c r="HJS199" s="646"/>
      <c r="HJT199" s="646"/>
      <c r="HJU199" s="646"/>
      <c r="HJV199" s="646"/>
      <c r="HJW199" s="646"/>
      <c r="HJX199" s="646"/>
      <c r="HJY199" s="646"/>
      <c r="HJZ199" s="646"/>
      <c r="HKA199" s="646"/>
      <c r="HKB199" s="646"/>
      <c r="HKC199" s="646"/>
      <c r="HKD199" s="646"/>
      <c r="HKE199" s="646"/>
      <c r="HKF199" s="646"/>
      <c r="HKG199" s="646"/>
      <c r="HKH199" s="646"/>
      <c r="HKI199" s="646"/>
      <c r="HKJ199" s="646"/>
      <c r="HKK199" s="646"/>
      <c r="HKL199" s="646"/>
      <c r="HKM199" s="646"/>
      <c r="HKN199" s="646"/>
      <c r="HKO199" s="646"/>
      <c r="HKP199" s="646"/>
      <c r="HKQ199" s="646"/>
      <c r="HKR199" s="646"/>
      <c r="HKS199" s="646"/>
      <c r="HKT199" s="646"/>
      <c r="HKU199" s="646"/>
      <c r="HKV199" s="646"/>
      <c r="HKW199" s="646"/>
      <c r="HKX199" s="646"/>
      <c r="HKY199" s="646"/>
      <c r="HKZ199" s="646"/>
      <c r="HLA199" s="646"/>
      <c r="HLB199" s="646"/>
      <c r="HLC199" s="646"/>
      <c r="HLD199" s="646"/>
      <c r="HLE199" s="646"/>
      <c r="HLF199" s="646"/>
      <c r="HLG199" s="646"/>
      <c r="HLH199" s="646"/>
      <c r="HLI199" s="646"/>
      <c r="HLJ199" s="646"/>
      <c r="HLK199" s="646"/>
      <c r="HLL199" s="646"/>
      <c r="HLM199" s="646"/>
      <c r="HLN199" s="646"/>
      <c r="HLO199" s="646"/>
      <c r="HLP199" s="646"/>
      <c r="HLQ199" s="646"/>
      <c r="HLR199" s="646"/>
      <c r="HLS199" s="646"/>
      <c r="HLT199" s="646"/>
      <c r="HLU199" s="646"/>
      <c r="HLV199" s="646"/>
      <c r="HLW199" s="646"/>
      <c r="HLX199" s="646"/>
      <c r="HLY199" s="646"/>
      <c r="HLZ199" s="646"/>
      <c r="HMA199" s="646"/>
      <c r="HMB199" s="646"/>
      <c r="HMC199" s="646"/>
      <c r="HMD199" s="646"/>
      <c r="HME199" s="646"/>
      <c r="HMF199" s="646"/>
      <c r="HMG199" s="646"/>
      <c r="HMH199" s="646"/>
      <c r="HMI199" s="646"/>
      <c r="HMJ199" s="646"/>
      <c r="HMK199" s="646"/>
      <c r="HML199" s="646"/>
      <c r="HMM199" s="646"/>
      <c r="HMN199" s="646"/>
      <c r="HMO199" s="646"/>
      <c r="HMP199" s="646"/>
      <c r="HMQ199" s="646"/>
      <c r="HMR199" s="646"/>
      <c r="HMS199" s="646"/>
      <c r="HMT199" s="646"/>
      <c r="HMU199" s="646"/>
      <c r="HMV199" s="646"/>
      <c r="HMW199" s="646"/>
      <c r="HMX199" s="646"/>
      <c r="HMY199" s="646"/>
      <c r="HMZ199" s="646"/>
      <c r="HNA199" s="646"/>
      <c r="HNB199" s="646"/>
      <c r="HNC199" s="646"/>
      <c r="HND199" s="646"/>
      <c r="HNE199" s="646"/>
      <c r="HNF199" s="646"/>
      <c r="HNG199" s="646"/>
      <c r="HNH199" s="646"/>
      <c r="HNI199" s="646"/>
      <c r="HNJ199" s="646"/>
      <c r="HNK199" s="646"/>
      <c r="HNL199" s="646"/>
      <c r="HNM199" s="646"/>
      <c r="HNN199" s="646"/>
      <c r="HNO199" s="646"/>
      <c r="HNP199" s="646"/>
      <c r="HNQ199" s="646"/>
      <c r="HNR199" s="646"/>
      <c r="HNS199" s="646"/>
      <c r="HNT199" s="646"/>
      <c r="HNU199" s="646"/>
      <c r="HNV199" s="646"/>
      <c r="HNW199" s="646"/>
      <c r="HNX199" s="646"/>
      <c r="HNY199" s="646"/>
      <c r="HNZ199" s="646"/>
      <c r="HOA199" s="646"/>
      <c r="HOB199" s="646"/>
      <c r="HOC199" s="646"/>
      <c r="HOD199" s="646"/>
      <c r="HOE199" s="646"/>
      <c r="HOF199" s="646"/>
      <c r="HOG199" s="646"/>
      <c r="HOH199" s="646"/>
      <c r="HOI199" s="646"/>
      <c r="HOJ199" s="646"/>
      <c r="HOK199" s="646"/>
      <c r="HOL199" s="646"/>
      <c r="HOM199" s="646"/>
      <c r="HON199" s="646"/>
      <c r="HOO199" s="646"/>
      <c r="HOP199" s="646"/>
      <c r="HOQ199" s="646"/>
      <c r="HOR199" s="646"/>
      <c r="HOS199" s="646"/>
      <c r="HOT199" s="646"/>
      <c r="HOU199" s="646"/>
      <c r="HOV199" s="646"/>
      <c r="HOW199" s="646"/>
      <c r="HOX199" s="646"/>
      <c r="HOY199" s="646"/>
      <c r="HOZ199" s="646"/>
      <c r="HPA199" s="646"/>
      <c r="HPB199" s="646"/>
      <c r="HPC199" s="646"/>
      <c r="HPD199" s="646"/>
      <c r="HPE199" s="646"/>
      <c r="HPF199" s="646"/>
      <c r="HPG199" s="646"/>
      <c r="HPH199" s="646"/>
      <c r="HPI199" s="646"/>
      <c r="HPJ199" s="646"/>
      <c r="HPK199" s="646"/>
      <c r="HPL199" s="646"/>
      <c r="HPM199" s="646"/>
      <c r="HPN199" s="646"/>
      <c r="HPO199" s="646"/>
      <c r="HPP199" s="646"/>
      <c r="HPQ199" s="646"/>
      <c r="HPR199" s="646"/>
      <c r="HPS199" s="646"/>
      <c r="HPT199" s="646"/>
      <c r="HPU199" s="646"/>
      <c r="HPV199" s="646"/>
      <c r="HPW199" s="646"/>
      <c r="HPX199" s="646"/>
      <c r="HPY199" s="646"/>
      <c r="HPZ199" s="646"/>
      <c r="HQA199" s="646"/>
      <c r="HQB199" s="646"/>
      <c r="HQC199" s="646"/>
      <c r="HQD199" s="646"/>
      <c r="HQE199" s="646"/>
      <c r="HQF199" s="646"/>
      <c r="HQG199" s="646"/>
      <c r="HQH199" s="646"/>
      <c r="HQI199" s="646"/>
      <c r="HQJ199" s="646"/>
      <c r="HQK199" s="646"/>
      <c r="HQL199" s="646"/>
      <c r="HQM199" s="646"/>
      <c r="HQN199" s="646"/>
      <c r="HQO199" s="646"/>
      <c r="HQP199" s="646"/>
      <c r="HQQ199" s="646"/>
      <c r="HQR199" s="646"/>
      <c r="HQS199" s="646"/>
      <c r="HQT199" s="646"/>
      <c r="HQU199" s="646"/>
      <c r="HQV199" s="646"/>
      <c r="HQW199" s="646"/>
      <c r="HQX199" s="646"/>
      <c r="HQY199" s="646"/>
      <c r="HQZ199" s="646"/>
      <c r="HRA199" s="646"/>
      <c r="HRB199" s="646"/>
      <c r="HRC199" s="646"/>
      <c r="HRD199" s="646"/>
      <c r="HRE199" s="646"/>
      <c r="HRF199" s="646"/>
      <c r="HRG199" s="646"/>
      <c r="HRH199" s="646"/>
      <c r="HRI199" s="646"/>
      <c r="HRJ199" s="646"/>
      <c r="HRK199" s="646"/>
      <c r="HRL199" s="646"/>
      <c r="HRM199" s="646"/>
      <c r="HRN199" s="646"/>
      <c r="HRO199" s="646"/>
      <c r="HRP199" s="646"/>
      <c r="HRQ199" s="646"/>
      <c r="HRR199" s="646"/>
      <c r="HRS199" s="646"/>
      <c r="HRT199" s="646"/>
      <c r="HRU199" s="646"/>
      <c r="HRV199" s="646"/>
      <c r="HRW199" s="646"/>
      <c r="HRX199" s="646"/>
      <c r="HRY199" s="646"/>
      <c r="HRZ199" s="646"/>
      <c r="HSA199" s="646"/>
      <c r="HSB199" s="646"/>
      <c r="HSC199" s="646"/>
      <c r="HSD199" s="646"/>
      <c r="HSE199" s="646"/>
      <c r="HSF199" s="646"/>
      <c r="HSG199" s="646"/>
      <c r="HSH199" s="646"/>
      <c r="HSI199" s="646"/>
      <c r="HSJ199" s="646"/>
      <c r="HSK199" s="646"/>
      <c r="HSL199" s="646"/>
      <c r="HSM199" s="646"/>
      <c r="HSN199" s="646"/>
      <c r="HSO199" s="646"/>
      <c r="HSP199" s="646"/>
      <c r="HSQ199" s="646"/>
      <c r="HSR199" s="646"/>
      <c r="HSS199" s="646"/>
      <c r="HST199" s="646"/>
      <c r="HSU199" s="646"/>
      <c r="HSV199" s="646"/>
      <c r="HSW199" s="646"/>
      <c r="HSX199" s="646"/>
      <c r="HSY199" s="646"/>
      <c r="HSZ199" s="646"/>
      <c r="HTA199" s="646"/>
      <c r="HTB199" s="646"/>
      <c r="HTC199" s="646"/>
      <c r="HTD199" s="646"/>
      <c r="HTE199" s="646"/>
      <c r="HTF199" s="646"/>
      <c r="HTG199" s="646"/>
      <c r="HTH199" s="646"/>
      <c r="HTI199" s="646"/>
      <c r="HTJ199" s="646"/>
      <c r="HTK199" s="646"/>
      <c r="HTL199" s="646"/>
      <c r="HTM199" s="646"/>
      <c r="HTN199" s="646"/>
      <c r="HTO199" s="646"/>
      <c r="HTP199" s="646"/>
      <c r="HTQ199" s="646"/>
      <c r="HTR199" s="646"/>
      <c r="HTS199" s="646"/>
      <c r="HTT199" s="646"/>
      <c r="HTU199" s="646"/>
      <c r="HTV199" s="646"/>
      <c r="HTW199" s="646"/>
      <c r="HTX199" s="646"/>
      <c r="HTY199" s="646"/>
      <c r="HTZ199" s="646"/>
      <c r="HUA199" s="646"/>
      <c r="HUB199" s="646"/>
      <c r="HUC199" s="646"/>
      <c r="HUD199" s="646"/>
      <c r="HUE199" s="646"/>
      <c r="HUF199" s="646"/>
      <c r="HUG199" s="646"/>
      <c r="HUH199" s="646"/>
      <c r="HUI199" s="646"/>
      <c r="HUJ199" s="646"/>
      <c r="HUK199" s="646"/>
      <c r="HUL199" s="646"/>
      <c r="HUM199" s="646"/>
      <c r="HUN199" s="646"/>
      <c r="HUO199" s="646"/>
      <c r="HUP199" s="646"/>
      <c r="HUQ199" s="646"/>
      <c r="HUR199" s="646"/>
      <c r="HUS199" s="646"/>
      <c r="HUT199" s="646"/>
      <c r="HUU199" s="646"/>
      <c r="HUV199" s="646"/>
      <c r="HUW199" s="646"/>
      <c r="HUX199" s="646"/>
      <c r="HUY199" s="646"/>
      <c r="HUZ199" s="646"/>
      <c r="HVA199" s="646"/>
      <c r="HVB199" s="646"/>
      <c r="HVC199" s="646"/>
      <c r="HVD199" s="646"/>
      <c r="HVE199" s="646"/>
      <c r="HVF199" s="646"/>
      <c r="HVG199" s="646"/>
      <c r="HVH199" s="646"/>
      <c r="HVI199" s="646"/>
      <c r="HVJ199" s="646"/>
      <c r="HVK199" s="646"/>
      <c r="HVL199" s="646"/>
      <c r="HVM199" s="646"/>
      <c r="HVN199" s="646"/>
      <c r="HVO199" s="646"/>
      <c r="HVP199" s="646"/>
      <c r="HVQ199" s="646"/>
      <c r="HVR199" s="646"/>
      <c r="HVS199" s="646"/>
      <c r="HVT199" s="646"/>
      <c r="HVU199" s="646"/>
      <c r="HVV199" s="646"/>
      <c r="HVW199" s="646"/>
      <c r="HVX199" s="646"/>
      <c r="HVY199" s="646"/>
      <c r="HVZ199" s="646"/>
      <c r="HWA199" s="646"/>
      <c r="HWB199" s="646"/>
      <c r="HWC199" s="646"/>
      <c r="HWD199" s="646"/>
      <c r="HWE199" s="646"/>
      <c r="HWF199" s="646"/>
      <c r="HWG199" s="646"/>
      <c r="HWH199" s="646"/>
      <c r="HWI199" s="646"/>
      <c r="HWJ199" s="646"/>
      <c r="HWK199" s="646"/>
      <c r="HWL199" s="646"/>
      <c r="HWM199" s="646"/>
      <c r="HWN199" s="646"/>
      <c r="HWO199" s="646"/>
      <c r="HWP199" s="646"/>
      <c r="HWQ199" s="646"/>
      <c r="HWR199" s="646"/>
      <c r="HWS199" s="646"/>
      <c r="HWT199" s="646"/>
      <c r="HWU199" s="646"/>
      <c r="HWV199" s="646"/>
      <c r="HWW199" s="646"/>
      <c r="HWX199" s="646"/>
      <c r="HWY199" s="646"/>
      <c r="HWZ199" s="646"/>
      <c r="HXA199" s="646"/>
      <c r="HXB199" s="646"/>
      <c r="HXC199" s="646"/>
      <c r="HXD199" s="646"/>
      <c r="HXE199" s="646"/>
      <c r="HXF199" s="646"/>
      <c r="HXG199" s="646"/>
      <c r="HXH199" s="646"/>
      <c r="HXI199" s="646"/>
      <c r="HXJ199" s="646"/>
      <c r="HXK199" s="646"/>
      <c r="HXL199" s="646"/>
      <c r="HXM199" s="646"/>
      <c r="HXN199" s="646"/>
      <c r="HXO199" s="646"/>
      <c r="HXP199" s="646"/>
      <c r="HXQ199" s="646"/>
      <c r="HXR199" s="646"/>
      <c r="HXS199" s="646"/>
      <c r="HXT199" s="646"/>
      <c r="HXU199" s="646"/>
      <c r="HXV199" s="646"/>
      <c r="HXW199" s="646"/>
      <c r="HXX199" s="646"/>
      <c r="HXY199" s="646"/>
      <c r="HXZ199" s="646"/>
      <c r="HYA199" s="646"/>
      <c r="HYB199" s="646"/>
      <c r="HYC199" s="646"/>
      <c r="HYD199" s="646"/>
      <c r="HYE199" s="646"/>
      <c r="HYF199" s="646"/>
      <c r="HYG199" s="646"/>
      <c r="HYH199" s="646"/>
      <c r="HYI199" s="646"/>
      <c r="HYJ199" s="646"/>
      <c r="HYK199" s="646"/>
      <c r="HYL199" s="646"/>
      <c r="HYM199" s="646"/>
      <c r="HYN199" s="646"/>
      <c r="HYO199" s="646"/>
      <c r="HYP199" s="646"/>
      <c r="HYQ199" s="646"/>
      <c r="HYR199" s="646"/>
      <c r="HYS199" s="646"/>
      <c r="HYT199" s="646"/>
      <c r="HYU199" s="646"/>
      <c r="HYV199" s="646"/>
      <c r="HYW199" s="646"/>
      <c r="HYX199" s="646"/>
      <c r="HYY199" s="646"/>
      <c r="HYZ199" s="646"/>
      <c r="HZA199" s="646"/>
      <c r="HZB199" s="646"/>
      <c r="HZC199" s="646"/>
      <c r="HZD199" s="646"/>
      <c r="HZE199" s="646"/>
      <c r="HZF199" s="646"/>
      <c r="HZG199" s="646"/>
      <c r="HZH199" s="646"/>
      <c r="HZI199" s="646"/>
      <c r="HZJ199" s="646"/>
      <c r="HZK199" s="646"/>
      <c r="HZL199" s="646"/>
      <c r="HZM199" s="646"/>
      <c r="HZN199" s="646"/>
      <c r="HZO199" s="646"/>
      <c r="HZP199" s="646"/>
      <c r="HZQ199" s="646"/>
      <c r="HZR199" s="646"/>
      <c r="HZS199" s="646"/>
      <c r="HZT199" s="646"/>
      <c r="HZU199" s="646"/>
      <c r="HZV199" s="646"/>
      <c r="HZW199" s="646"/>
      <c r="HZX199" s="646"/>
      <c r="HZY199" s="646"/>
      <c r="HZZ199" s="646"/>
      <c r="IAA199" s="646"/>
      <c r="IAB199" s="646"/>
      <c r="IAC199" s="646"/>
      <c r="IAD199" s="646"/>
      <c r="IAE199" s="646"/>
      <c r="IAF199" s="646"/>
      <c r="IAG199" s="646"/>
      <c r="IAH199" s="646"/>
      <c r="IAI199" s="646"/>
      <c r="IAJ199" s="646"/>
      <c r="IAK199" s="646"/>
      <c r="IAL199" s="646"/>
      <c r="IAM199" s="646"/>
      <c r="IAN199" s="646"/>
      <c r="IAO199" s="646"/>
      <c r="IAP199" s="646"/>
      <c r="IAQ199" s="646"/>
      <c r="IAR199" s="646"/>
      <c r="IAS199" s="646"/>
      <c r="IAT199" s="646"/>
      <c r="IAU199" s="646"/>
      <c r="IAV199" s="646"/>
      <c r="IAW199" s="646"/>
      <c r="IAX199" s="646"/>
      <c r="IAY199" s="646"/>
      <c r="IAZ199" s="646"/>
      <c r="IBA199" s="646"/>
      <c r="IBB199" s="646"/>
      <c r="IBC199" s="646"/>
      <c r="IBD199" s="646"/>
      <c r="IBE199" s="646"/>
      <c r="IBF199" s="646"/>
      <c r="IBG199" s="646"/>
      <c r="IBH199" s="646"/>
      <c r="IBI199" s="646"/>
      <c r="IBJ199" s="646"/>
      <c r="IBK199" s="646"/>
      <c r="IBL199" s="646"/>
      <c r="IBM199" s="646"/>
      <c r="IBN199" s="646"/>
      <c r="IBO199" s="646"/>
      <c r="IBP199" s="646"/>
      <c r="IBQ199" s="646"/>
      <c r="IBR199" s="646"/>
      <c r="IBS199" s="646"/>
      <c r="IBT199" s="646"/>
      <c r="IBU199" s="646"/>
      <c r="IBV199" s="646"/>
      <c r="IBW199" s="646"/>
      <c r="IBX199" s="646"/>
      <c r="IBY199" s="646"/>
      <c r="IBZ199" s="646"/>
      <c r="ICA199" s="646"/>
      <c r="ICB199" s="646"/>
      <c r="ICC199" s="646"/>
      <c r="ICD199" s="646"/>
      <c r="ICE199" s="646"/>
      <c r="ICF199" s="646"/>
      <c r="ICG199" s="646"/>
      <c r="ICH199" s="646"/>
      <c r="ICI199" s="646"/>
      <c r="ICJ199" s="646"/>
      <c r="ICK199" s="646"/>
      <c r="ICL199" s="646"/>
      <c r="ICM199" s="646"/>
      <c r="ICN199" s="646"/>
      <c r="ICO199" s="646"/>
      <c r="ICP199" s="646"/>
      <c r="ICQ199" s="646"/>
      <c r="ICR199" s="646"/>
      <c r="ICS199" s="646"/>
      <c r="ICT199" s="646"/>
      <c r="ICU199" s="646"/>
      <c r="ICV199" s="646"/>
      <c r="ICW199" s="646"/>
      <c r="ICX199" s="646"/>
      <c r="ICY199" s="646"/>
      <c r="ICZ199" s="646"/>
      <c r="IDA199" s="646"/>
      <c r="IDB199" s="646"/>
      <c r="IDC199" s="646"/>
      <c r="IDD199" s="646"/>
      <c r="IDE199" s="646"/>
      <c r="IDF199" s="646"/>
      <c r="IDG199" s="646"/>
      <c r="IDH199" s="646"/>
      <c r="IDI199" s="646"/>
      <c r="IDJ199" s="646"/>
      <c r="IDK199" s="646"/>
      <c r="IDL199" s="646"/>
      <c r="IDM199" s="646"/>
      <c r="IDN199" s="646"/>
      <c r="IDO199" s="646"/>
      <c r="IDP199" s="646"/>
      <c r="IDQ199" s="646"/>
      <c r="IDR199" s="646"/>
      <c r="IDS199" s="646"/>
      <c r="IDT199" s="646"/>
      <c r="IDU199" s="646"/>
      <c r="IDV199" s="646"/>
      <c r="IDW199" s="646"/>
      <c r="IDX199" s="646"/>
      <c r="IDY199" s="646"/>
      <c r="IDZ199" s="646"/>
      <c r="IEA199" s="646"/>
      <c r="IEB199" s="646"/>
      <c r="IEC199" s="646"/>
      <c r="IED199" s="646"/>
      <c r="IEE199" s="646"/>
      <c r="IEF199" s="646"/>
      <c r="IEG199" s="646"/>
      <c r="IEH199" s="646"/>
      <c r="IEI199" s="646"/>
      <c r="IEJ199" s="646"/>
      <c r="IEK199" s="646"/>
      <c r="IEL199" s="646"/>
      <c r="IEM199" s="646"/>
      <c r="IEN199" s="646"/>
      <c r="IEO199" s="646"/>
      <c r="IEP199" s="646"/>
      <c r="IEQ199" s="646"/>
      <c r="IER199" s="646"/>
      <c r="IES199" s="646"/>
      <c r="IET199" s="646"/>
      <c r="IEU199" s="646"/>
      <c r="IEV199" s="646"/>
      <c r="IEW199" s="646"/>
      <c r="IEX199" s="646"/>
      <c r="IEY199" s="646"/>
      <c r="IEZ199" s="646"/>
      <c r="IFA199" s="646"/>
      <c r="IFB199" s="646"/>
      <c r="IFC199" s="646"/>
      <c r="IFD199" s="646"/>
      <c r="IFE199" s="646"/>
      <c r="IFF199" s="646"/>
      <c r="IFG199" s="646"/>
      <c r="IFH199" s="646"/>
      <c r="IFI199" s="646"/>
      <c r="IFJ199" s="646"/>
      <c r="IFK199" s="646"/>
      <c r="IFL199" s="646"/>
      <c r="IFM199" s="646"/>
      <c r="IFN199" s="646"/>
      <c r="IFO199" s="646"/>
      <c r="IFP199" s="646"/>
      <c r="IFQ199" s="646"/>
      <c r="IFR199" s="646"/>
      <c r="IFS199" s="646"/>
      <c r="IFT199" s="646"/>
      <c r="IFU199" s="646"/>
      <c r="IFV199" s="646"/>
      <c r="IFW199" s="646"/>
      <c r="IFX199" s="646"/>
      <c r="IFY199" s="646"/>
      <c r="IFZ199" s="646"/>
      <c r="IGA199" s="646"/>
      <c r="IGB199" s="646"/>
      <c r="IGC199" s="646"/>
      <c r="IGD199" s="646"/>
      <c r="IGE199" s="646"/>
      <c r="IGF199" s="646"/>
      <c r="IGG199" s="646"/>
      <c r="IGH199" s="646"/>
      <c r="IGI199" s="646"/>
      <c r="IGJ199" s="646"/>
      <c r="IGK199" s="646"/>
      <c r="IGL199" s="646"/>
      <c r="IGM199" s="646"/>
      <c r="IGN199" s="646"/>
      <c r="IGO199" s="646"/>
      <c r="IGP199" s="646"/>
      <c r="IGQ199" s="646"/>
      <c r="IGR199" s="646"/>
      <c r="IGS199" s="646"/>
      <c r="IGT199" s="646"/>
      <c r="IGU199" s="646"/>
      <c r="IGV199" s="646"/>
      <c r="IGW199" s="646"/>
      <c r="IGX199" s="646"/>
      <c r="IGY199" s="646"/>
      <c r="IGZ199" s="646"/>
      <c r="IHA199" s="646"/>
      <c r="IHB199" s="646"/>
      <c r="IHC199" s="646"/>
      <c r="IHD199" s="646"/>
      <c r="IHE199" s="646"/>
      <c r="IHF199" s="646"/>
      <c r="IHG199" s="646"/>
      <c r="IHH199" s="646"/>
      <c r="IHI199" s="646"/>
      <c r="IHJ199" s="646"/>
      <c r="IHK199" s="646"/>
      <c r="IHL199" s="646"/>
      <c r="IHM199" s="646"/>
      <c r="IHN199" s="646"/>
      <c r="IHO199" s="646"/>
      <c r="IHP199" s="646"/>
      <c r="IHQ199" s="646"/>
      <c r="IHR199" s="646"/>
      <c r="IHS199" s="646"/>
      <c r="IHT199" s="646"/>
      <c r="IHU199" s="646"/>
      <c r="IHV199" s="646"/>
      <c r="IHW199" s="646"/>
      <c r="IHX199" s="646"/>
      <c r="IHY199" s="646"/>
      <c r="IHZ199" s="646"/>
      <c r="IIA199" s="646"/>
      <c r="IIB199" s="646"/>
      <c r="IIC199" s="646"/>
      <c r="IID199" s="646"/>
      <c r="IIE199" s="646"/>
      <c r="IIF199" s="646"/>
      <c r="IIG199" s="646"/>
      <c r="IIH199" s="646"/>
      <c r="III199" s="646"/>
      <c r="IIJ199" s="646"/>
      <c r="IIK199" s="646"/>
      <c r="IIL199" s="646"/>
      <c r="IIM199" s="646"/>
      <c r="IIN199" s="646"/>
      <c r="IIO199" s="646"/>
      <c r="IIP199" s="646"/>
      <c r="IIQ199" s="646"/>
      <c r="IIR199" s="646"/>
      <c r="IIS199" s="646"/>
      <c r="IIT199" s="646"/>
      <c r="IIU199" s="646"/>
      <c r="IIV199" s="646"/>
      <c r="IIW199" s="646"/>
      <c r="IIX199" s="646"/>
      <c r="IIY199" s="646"/>
      <c r="IIZ199" s="646"/>
      <c r="IJA199" s="646"/>
      <c r="IJB199" s="646"/>
      <c r="IJC199" s="646"/>
      <c r="IJD199" s="646"/>
      <c r="IJE199" s="646"/>
      <c r="IJF199" s="646"/>
      <c r="IJG199" s="646"/>
      <c r="IJH199" s="646"/>
      <c r="IJI199" s="646"/>
      <c r="IJJ199" s="646"/>
      <c r="IJK199" s="646"/>
      <c r="IJL199" s="646"/>
      <c r="IJM199" s="646"/>
      <c r="IJN199" s="646"/>
      <c r="IJO199" s="646"/>
      <c r="IJP199" s="646"/>
      <c r="IJQ199" s="646"/>
      <c r="IJR199" s="646"/>
      <c r="IJS199" s="646"/>
      <c r="IJT199" s="646"/>
      <c r="IJU199" s="646"/>
      <c r="IJV199" s="646"/>
      <c r="IJW199" s="646"/>
      <c r="IJX199" s="646"/>
      <c r="IJY199" s="646"/>
      <c r="IJZ199" s="646"/>
      <c r="IKA199" s="646"/>
      <c r="IKB199" s="646"/>
      <c r="IKC199" s="646"/>
      <c r="IKD199" s="646"/>
      <c r="IKE199" s="646"/>
      <c r="IKF199" s="646"/>
      <c r="IKG199" s="646"/>
      <c r="IKH199" s="646"/>
      <c r="IKI199" s="646"/>
      <c r="IKJ199" s="646"/>
      <c r="IKK199" s="646"/>
      <c r="IKL199" s="646"/>
      <c r="IKM199" s="646"/>
      <c r="IKN199" s="646"/>
      <c r="IKO199" s="646"/>
      <c r="IKP199" s="646"/>
      <c r="IKQ199" s="646"/>
      <c r="IKR199" s="646"/>
      <c r="IKS199" s="646"/>
      <c r="IKT199" s="646"/>
      <c r="IKU199" s="646"/>
      <c r="IKV199" s="646"/>
      <c r="IKW199" s="646"/>
      <c r="IKX199" s="646"/>
      <c r="IKY199" s="646"/>
      <c r="IKZ199" s="646"/>
      <c r="ILA199" s="646"/>
      <c r="ILB199" s="646"/>
      <c r="ILC199" s="646"/>
      <c r="ILD199" s="646"/>
      <c r="ILE199" s="646"/>
      <c r="ILF199" s="646"/>
      <c r="ILG199" s="646"/>
      <c r="ILH199" s="646"/>
      <c r="ILI199" s="646"/>
      <c r="ILJ199" s="646"/>
      <c r="ILK199" s="646"/>
      <c r="ILL199" s="646"/>
      <c r="ILM199" s="646"/>
      <c r="ILN199" s="646"/>
      <c r="ILO199" s="646"/>
      <c r="ILP199" s="646"/>
      <c r="ILQ199" s="646"/>
      <c r="ILR199" s="646"/>
      <c r="ILS199" s="646"/>
      <c r="ILT199" s="646"/>
      <c r="ILU199" s="646"/>
      <c r="ILV199" s="646"/>
      <c r="ILW199" s="646"/>
      <c r="ILX199" s="646"/>
      <c r="ILY199" s="646"/>
      <c r="ILZ199" s="646"/>
      <c r="IMA199" s="646"/>
      <c r="IMB199" s="646"/>
      <c r="IMC199" s="646"/>
      <c r="IMD199" s="646"/>
      <c r="IME199" s="646"/>
      <c r="IMF199" s="646"/>
      <c r="IMG199" s="646"/>
      <c r="IMH199" s="646"/>
      <c r="IMI199" s="646"/>
      <c r="IMJ199" s="646"/>
      <c r="IMK199" s="646"/>
      <c r="IML199" s="646"/>
      <c r="IMM199" s="646"/>
      <c r="IMN199" s="646"/>
      <c r="IMO199" s="646"/>
      <c r="IMP199" s="646"/>
      <c r="IMQ199" s="646"/>
      <c r="IMR199" s="646"/>
      <c r="IMS199" s="646"/>
      <c r="IMT199" s="646"/>
      <c r="IMU199" s="646"/>
      <c r="IMV199" s="646"/>
      <c r="IMW199" s="646"/>
      <c r="IMX199" s="646"/>
      <c r="IMY199" s="646"/>
      <c r="IMZ199" s="646"/>
      <c r="INA199" s="646"/>
      <c r="INB199" s="646"/>
      <c r="INC199" s="646"/>
      <c r="IND199" s="646"/>
      <c r="INE199" s="646"/>
      <c r="INF199" s="646"/>
      <c r="ING199" s="646"/>
      <c r="INH199" s="646"/>
      <c r="INI199" s="646"/>
      <c r="INJ199" s="646"/>
      <c r="INK199" s="646"/>
      <c r="INL199" s="646"/>
      <c r="INM199" s="646"/>
      <c r="INN199" s="646"/>
      <c r="INO199" s="646"/>
      <c r="INP199" s="646"/>
      <c r="INQ199" s="646"/>
      <c r="INR199" s="646"/>
      <c r="INS199" s="646"/>
      <c r="INT199" s="646"/>
      <c r="INU199" s="646"/>
      <c r="INV199" s="646"/>
      <c r="INW199" s="646"/>
      <c r="INX199" s="646"/>
      <c r="INY199" s="646"/>
      <c r="INZ199" s="646"/>
      <c r="IOA199" s="646"/>
      <c r="IOB199" s="646"/>
      <c r="IOC199" s="646"/>
      <c r="IOD199" s="646"/>
      <c r="IOE199" s="646"/>
      <c r="IOF199" s="646"/>
      <c r="IOG199" s="646"/>
      <c r="IOH199" s="646"/>
      <c r="IOI199" s="646"/>
      <c r="IOJ199" s="646"/>
      <c r="IOK199" s="646"/>
      <c r="IOL199" s="646"/>
      <c r="IOM199" s="646"/>
      <c r="ION199" s="646"/>
      <c r="IOO199" s="646"/>
      <c r="IOP199" s="646"/>
      <c r="IOQ199" s="646"/>
      <c r="IOR199" s="646"/>
      <c r="IOS199" s="646"/>
      <c r="IOT199" s="646"/>
      <c r="IOU199" s="646"/>
      <c r="IOV199" s="646"/>
      <c r="IOW199" s="646"/>
      <c r="IOX199" s="646"/>
      <c r="IOY199" s="646"/>
      <c r="IOZ199" s="646"/>
      <c r="IPA199" s="646"/>
      <c r="IPB199" s="646"/>
      <c r="IPC199" s="646"/>
      <c r="IPD199" s="646"/>
      <c r="IPE199" s="646"/>
      <c r="IPF199" s="646"/>
      <c r="IPG199" s="646"/>
      <c r="IPH199" s="646"/>
      <c r="IPI199" s="646"/>
      <c r="IPJ199" s="646"/>
      <c r="IPK199" s="646"/>
      <c r="IPL199" s="646"/>
      <c r="IPM199" s="646"/>
      <c r="IPN199" s="646"/>
      <c r="IPO199" s="646"/>
      <c r="IPP199" s="646"/>
      <c r="IPQ199" s="646"/>
      <c r="IPR199" s="646"/>
      <c r="IPS199" s="646"/>
      <c r="IPT199" s="646"/>
      <c r="IPU199" s="646"/>
      <c r="IPV199" s="646"/>
      <c r="IPW199" s="646"/>
      <c r="IPX199" s="646"/>
      <c r="IPY199" s="646"/>
      <c r="IPZ199" s="646"/>
      <c r="IQA199" s="646"/>
      <c r="IQB199" s="646"/>
      <c r="IQC199" s="646"/>
      <c r="IQD199" s="646"/>
      <c r="IQE199" s="646"/>
      <c r="IQF199" s="646"/>
      <c r="IQG199" s="646"/>
      <c r="IQH199" s="646"/>
      <c r="IQI199" s="646"/>
      <c r="IQJ199" s="646"/>
      <c r="IQK199" s="646"/>
      <c r="IQL199" s="646"/>
      <c r="IQM199" s="646"/>
      <c r="IQN199" s="646"/>
      <c r="IQO199" s="646"/>
      <c r="IQP199" s="646"/>
      <c r="IQQ199" s="646"/>
      <c r="IQR199" s="646"/>
      <c r="IQS199" s="646"/>
      <c r="IQT199" s="646"/>
      <c r="IQU199" s="646"/>
      <c r="IQV199" s="646"/>
      <c r="IQW199" s="646"/>
      <c r="IQX199" s="646"/>
      <c r="IQY199" s="646"/>
      <c r="IQZ199" s="646"/>
      <c r="IRA199" s="646"/>
      <c r="IRB199" s="646"/>
      <c r="IRC199" s="646"/>
      <c r="IRD199" s="646"/>
      <c r="IRE199" s="646"/>
      <c r="IRF199" s="646"/>
      <c r="IRG199" s="646"/>
      <c r="IRH199" s="646"/>
      <c r="IRI199" s="646"/>
      <c r="IRJ199" s="646"/>
      <c r="IRK199" s="646"/>
      <c r="IRL199" s="646"/>
      <c r="IRM199" s="646"/>
      <c r="IRN199" s="646"/>
      <c r="IRO199" s="646"/>
      <c r="IRP199" s="646"/>
      <c r="IRQ199" s="646"/>
      <c r="IRR199" s="646"/>
      <c r="IRS199" s="646"/>
      <c r="IRT199" s="646"/>
      <c r="IRU199" s="646"/>
      <c r="IRV199" s="646"/>
      <c r="IRW199" s="646"/>
      <c r="IRX199" s="646"/>
      <c r="IRY199" s="646"/>
      <c r="IRZ199" s="646"/>
      <c r="ISA199" s="646"/>
      <c r="ISB199" s="646"/>
      <c r="ISC199" s="646"/>
      <c r="ISD199" s="646"/>
      <c r="ISE199" s="646"/>
      <c r="ISF199" s="646"/>
      <c r="ISG199" s="646"/>
      <c r="ISH199" s="646"/>
      <c r="ISI199" s="646"/>
      <c r="ISJ199" s="646"/>
      <c r="ISK199" s="646"/>
      <c r="ISL199" s="646"/>
      <c r="ISM199" s="646"/>
      <c r="ISN199" s="646"/>
      <c r="ISO199" s="646"/>
      <c r="ISP199" s="646"/>
      <c r="ISQ199" s="646"/>
      <c r="ISR199" s="646"/>
      <c r="ISS199" s="646"/>
      <c r="IST199" s="646"/>
      <c r="ISU199" s="646"/>
      <c r="ISV199" s="646"/>
      <c r="ISW199" s="646"/>
      <c r="ISX199" s="646"/>
      <c r="ISY199" s="646"/>
      <c r="ISZ199" s="646"/>
      <c r="ITA199" s="646"/>
      <c r="ITB199" s="646"/>
      <c r="ITC199" s="646"/>
      <c r="ITD199" s="646"/>
      <c r="ITE199" s="646"/>
      <c r="ITF199" s="646"/>
      <c r="ITG199" s="646"/>
      <c r="ITH199" s="646"/>
      <c r="ITI199" s="646"/>
      <c r="ITJ199" s="646"/>
      <c r="ITK199" s="646"/>
      <c r="ITL199" s="646"/>
      <c r="ITM199" s="646"/>
      <c r="ITN199" s="646"/>
      <c r="ITO199" s="646"/>
      <c r="ITP199" s="646"/>
      <c r="ITQ199" s="646"/>
      <c r="ITR199" s="646"/>
      <c r="ITS199" s="646"/>
      <c r="ITT199" s="646"/>
      <c r="ITU199" s="646"/>
      <c r="ITV199" s="646"/>
      <c r="ITW199" s="646"/>
      <c r="ITX199" s="646"/>
      <c r="ITY199" s="646"/>
      <c r="ITZ199" s="646"/>
      <c r="IUA199" s="646"/>
      <c r="IUB199" s="646"/>
      <c r="IUC199" s="646"/>
      <c r="IUD199" s="646"/>
      <c r="IUE199" s="646"/>
      <c r="IUF199" s="646"/>
      <c r="IUG199" s="646"/>
      <c r="IUH199" s="646"/>
      <c r="IUI199" s="646"/>
      <c r="IUJ199" s="646"/>
      <c r="IUK199" s="646"/>
      <c r="IUL199" s="646"/>
      <c r="IUM199" s="646"/>
      <c r="IUN199" s="646"/>
      <c r="IUO199" s="646"/>
      <c r="IUP199" s="646"/>
      <c r="IUQ199" s="646"/>
      <c r="IUR199" s="646"/>
      <c r="IUS199" s="646"/>
      <c r="IUT199" s="646"/>
      <c r="IUU199" s="646"/>
      <c r="IUV199" s="646"/>
      <c r="IUW199" s="646"/>
      <c r="IUX199" s="646"/>
      <c r="IUY199" s="646"/>
      <c r="IUZ199" s="646"/>
      <c r="IVA199" s="646"/>
      <c r="IVB199" s="646"/>
      <c r="IVC199" s="646"/>
      <c r="IVD199" s="646"/>
      <c r="IVE199" s="646"/>
      <c r="IVF199" s="646"/>
      <c r="IVG199" s="646"/>
      <c r="IVH199" s="646"/>
      <c r="IVI199" s="646"/>
      <c r="IVJ199" s="646"/>
      <c r="IVK199" s="646"/>
      <c r="IVL199" s="646"/>
      <c r="IVM199" s="646"/>
      <c r="IVN199" s="646"/>
      <c r="IVO199" s="646"/>
      <c r="IVP199" s="646"/>
      <c r="IVQ199" s="646"/>
      <c r="IVR199" s="646"/>
      <c r="IVS199" s="646"/>
      <c r="IVT199" s="646"/>
      <c r="IVU199" s="646"/>
      <c r="IVV199" s="646"/>
      <c r="IVW199" s="646"/>
      <c r="IVX199" s="646"/>
      <c r="IVY199" s="646"/>
      <c r="IVZ199" s="646"/>
      <c r="IWA199" s="646"/>
      <c r="IWB199" s="646"/>
      <c r="IWC199" s="646"/>
      <c r="IWD199" s="646"/>
      <c r="IWE199" s="646"/>
      <c r="IWF199" s="646"/>
      <c r="IWG199" s="646"/>
      <c r="IWH199" s="646"/>
      <c r="IWI199" s="646"/>
      <c r="IWJ199" s="646"/>
      <c r="IWK199" s="646"/>
      <c r="IWL199" s="646"/>
      <c r="IWM199" s="646"/>
      <c r="IWN199" s="646"/>
      <c r="IWO199" s="646"/>
      <c r="IWP199" s="646"/>
      <c r="IWQ199" s="646"/>
      <c r="IWR199" s="646"/>
      <c r="IWS199" s="646"/>
      <c r="IWT199" s="646"/>
      <c r="IWU199" s="646"/>
      <c r="IWV199" s="646"/>
      <c r="IWW199" s="646"/>
      <c r="IWX199" s="646"/>
      <c r="IWY199" s="646"/>
      <c r="IWZ199" s="646"/>
      <c r="IXA199" s="646"/>
      <c r="IXB199" s="646"/>
      <c r="IXC199" s="646"/>
      <c r="IXD199" s="646"/>
      <c r="IXE199" s="646"/>
      <c r="IXF199" s="646"/>
      <c r="IXG199" s="646"/>
      <c r="IXH199" s="646"/>
      <c r="IXI199" s="646"/>
      <c r="IXJ199" s="646"/>
      <c r="IXK199" s="646"/>
      <c r="IXL199" s="646"/>
      <c r="IXM199" s="646"/>
      <c r="IXN199" s="646"/>
      <c r="IXO199" s="646"/>
      <c r="IXP199" s="646"/>
      <c r="IXQ199" s="646"/>
      <c r="IXR199" s="646"/>
      <c r="IXS199" s="646"/>
      <c r="IXT199" s="646"/>
      <c r="IXU199" s="646"/>
      <c r="IXV199" s="646"/>
      <c r="IXW199" s="646"/>
      <c r="IXX199" s="646"/>
      <c r="IXY199" s="646"/>
      <c r="IXZ199" s="646"/>
      <c r="IYA199" s="646"/>
      <c r="IYB199" s="646"/>
      <c r="IYC199" s="646"/>
      <c r="IYD199" s="646"/>
      <c r="IYE199" s="646"/>
      <c r="IYF199" s="646"/>
      <c r="IYG199" s="646"/>
      <c r="IYH199" s="646"/>
      <c r="IYI199" s="646"/>
      <c r="IYJ199" s="646"/>
      <c r="IYK199" s="646"/>
      <c r="IYL199" s="646"/>
      <c r="IYM199" s="646"/>
      <c r="IYN199" s="646"/>
      <c r="IYO199" s="646"/>
      <c r="IYP199" s="646"/>
      <c r="IYQ199" s="646"/>
      <c r="IYR199" s="646"/>
      <c r="IYS199" s="646"/>
      <c r="IYT199" s="646"/>
      <c r="IYU199" s="646"/>
      <c r="IYV199" s="646"/>
      <c r="IYW199" s="646"/>
      <c r="IYX199" s="646"/>
      <c r="IYY199" s="646"/>
      <c r="IYZ199" s="646"/>
      <c r="IZA199" s="646"/>
      <c r="IZB199" s="646"/>
      <c r="IZC199" s="646"/>
      <c r="IZD199" s="646"/>
      <c r="IZE199" s="646"/>
      <c r="IZF199" s="646"/>
      <c r="IZG199" s="646"/>
      <c r="IZH199" s="646"/>
      <c r="IZI199" s="646"/>
      <c r="IZJ199" s="646"/>
      <c r="IZK199" s="646"/>
      <c r="IZL199" s="646"/>
      <c r="IZM199" s="646"/>
      <c r="IZN199" s="646"/>
      <c r="IZO199" s="646"/>
      <c r="IZP199" s="646"/>
      <c r="IZQ199" s="646"/>
      <c r="IZR199" s="646"/>
      <c r="IZS199" s="646"/>
      <c r="IZT199" s="646"/>
      <c r="IZU199" s="646"/>
      <c r="IZV199" s="646"/>
      <c r="IZW199" s="646"/>
      <c r="IZX199" s="646"/>
      <c r="IZY199" s="646"/>
      <c r="IZZ199" s="646"/>
      <c r="JAA199" s="646"/>
      <c r="JAB199" s="646"/>
      <c r="JAC199" s="646"/>
      <c r="JAD199" s="646"/>
      <c r="JAE199" s="646"/>
      <c r="JAF199" s="646"/>
      <c r="JAG199" s="646"/>
      <c r="JAH199" s="646"/>
      <c r="JAI199" s="646"/>
      <c r="JAJ199" s="646"/>
      <c r="JAK199" s="646"/>
      <c r="JAL199" s="646"/>
      <c r="JAM199" s="646"/>
      <c r="JAN199" s="646"/>
      <c r="JAO199" s="646"/>
      <c r="JAP199" s="646"/>
      <c r="JAQ199" s="646"/>
      <c r="JAR199" s="646"/>
      <c r="JAS199" s="646"/>
      <c r="JAT199" s="646"/>
      <c r="JAU199" s="646"/>
      <c r="JAV199" s="646"/>
      <c r="JAW199" s="646"/>
      <c r="JAX199" s="646"/>
      <c r="JAY199" s="646"/>
      <c r="JAZ199" s="646"/>
      <c r="JBA199" s="646"/>
      <c r="JBB199" s="646"/>
      <c r="JBC199" s="646"/>
      <c r="JBD199" s="646"/>
      <c r="JBE199" s="646"/>
      <c r="JBF199" s="646"/>
      <c r="JBG199" s="646"/>
      <c r="JBH199" s="646"/>
      <c r="JBI199" s="646"/>
      <c r="JBJ199" s="646"/>
      <c r="JBK199" s="646"/>
      <c r="JBL199" s="646"/>
      <c r="JBM199" s="646"/>
      <c r="JBN199" s="646"/>
      <c r="JBO199" s="646"/>
      <c r="JBP199" s="646"/>
      <c r="JBQ199" s="646"/>
      <c r="JBR199" s="646"/>
      <c r="JBS199" s="646"/>
      <c r="JBT199" s="646"/>
      <c r="JBU199" s="646"/>
      <c r="JBV199" s="646"/>
      <c r="JBW199" s="646"/>
      <c r="JBX199" s="646"/>
      <c r="JBY199" s="646"/>
      <c r="JBZ199" s="646"/>
      <c r="JCA199" s="646"/>
      <c r="JCB199" s="646"/>
      <c r="JCC199" s="646"/>
      <c r="JCD199" s="646"/>
      <c r="JCE199" s="646"/>
      <c r="JCF199" s="646"/>
      <c r="JCG199" s="646"/>
      <c r="JCH199" s="646"/>
      <c r="JCI199" s="646"/>
      <c r="JCJ199" s="646"/>
      <c r="JCK199" s="646"/>
      <c r="JCL199" s="646"/>
      <c r="JCM199" s="646"/>
      <c r="JCN199" s="646"/>
      <c r="JCO199" s="646"/>
      <c r="JCP199" s="646"/>
      <c r="JCQ199" s="646"/>
      <c r="JCR199" s="646"/>
      <c r="JCS199" s="646"/>
      <c r="JCT199" s="646"/>
      <c r="JCU199" s="646"/>
      <c r="JCV199" s="646"/>
      <c r="JCW199" s="646"/>
      <c r="JCX199" s="646"/>
      <c r="JCY199" s="646"/>
      <c r="JCZ199" s="646"/>
      <c r="JDA199" s="646"/>
      <c r="JDB199" s="646"/>
      <c r="JDC199" s="646"/>
      <c r="JDD199" s="646"/>
      <c r="JDE199" s="646"/>
      <c r="JDF199" s="646"/>
      <c r="JDG199" s="646"/>
      <c r="JDH199" s="646"/>
      <c r="JDI199" s="646"/>
      <c r="JDJ199" s="646"/>
      <c r="JDK199" s="646"/>
      <c r="JDL199" s="646"/>
      <c r="JDM199" s="646"/>
      <c r="JDN199" s="646"/>
      <c r="JDO199" s="646"/>
      <c r="JDP199" s="646"/>
      <c r="JDQ199" s="646"/>
      <c r="JDR199" s="646"/>
      <c r="JDS199" s="646"/>
      <c r="JDT199" s="646"/>
      <c r="JDU199" s="646"/>
      <c r="JDV199" s="646"/>
      <c r="JDW199" s="646"/>
      <c r="JDX199" s="646"/>
      <c r="JDY199" s="646"/>
      <c r="JDZ199" s="646"/>
      <c r="JEA199" s="646"/>
      <c r="JEB199" s="646"/>
      <c r="JEC199" s="646"/>
      <c r="JED199" s="646"/>
      <c r="JEE199" s="646"/>
      <c r="JEF199" s="646"/>
      <c r="JEG199" s="646"/>
      <c r="JEH199" s="646"/>
      <c r="JEI199" s="646"/>
      <c r="JEJ199" s="646"/>
      <c r="JEK199" s="646"/>
      <c r="JEL199" s="646"/>
      <c r="JEM199" s="646"/>
      <c r="JEN199" s="646"/>
      <c r="JEO199" s="646"/>
      <c r="JEP199" s="646"/>
      <c r="JEQ199" s="646"/>
      <c r="JER199" s="646"/>
      <c r="JES199" s="646"/>
      <c r="JET199" s="646"/>
      <c r="JEU199" s="646"/>
      <c r="JEV199" s="646"/>
      <c r="JEW199" s="646"/>
      <c r="JEX199" s="646"/>
      <c r="JEY199" s="646"/>
      <c r="JEZ199" s="646"/>
      <c r="JFA199" s="646"/>
      <c r="JFB199" s="646"/>
      <c r="JFC199" s="646"/>
      <c r="JFD199" s="646"/>
      <c r="JFE199" s="646"/>
      <c r="JFF199" s="646"/>
      <c r="JFG199" s="646"/>
      <c r="JFH199" s="646"/>
      <c r="JFI199" s="646"/>
      <c r="JFJ199" s="646"/>
      <c r="JFK199" s="646"/>
      <c r="JFL199" s="646"/>
      <c r="JFM199" s="646"/>
      <c r="JFN199" s="646"/>
      <c r="JFO199" s="646"/>
      <c r="JFP199" s="646"/>
      <c r="JFQ199" s="646"/>
      <c r="JFR199" s="646"/>
      <c r="JFS199" s="646"/>
      <c r="JFT199" s="646"/>
      <c r="JFU199" s="646"/>
      <c r="JFV199" s="646"/>
      <c r="JFW199" s="646"/>
      <c r="JFX199" s="646"/>
      <c r="JFY199" s="646"/>
      <c r="JFZ199" s="646"/>
      <c r="JGA199" s="646"/>
      <c r="JGB199" s="646"/>
      <c r="JGC199" s="646"/>
      <c r="JGD199" s="646"/>
      <c r="JGE199" s="646"/>
      <c r="JGF199" s="646"/>
      <c r="JGG199" s="646"/>
      <c r="JGH199" s="646"/>
      <c r="JGI199" s="646"/>
      <c r="JGJ199" s="646"/>
      <c r="JGK199" s="646"/>
      <c r="JGL199" s="646"/>
      <c r="JGM199" s="646"/>
      <c r="JGN199" s="646"/>
      <c r="JGO199" s="646"/>
      <c r="JGP199" s="646"/>
      <c r="JGQ199" s="646"/>
      <c r="JGR199" s="646"/>
      <c r="JGS199" s="646"/>
      <c r="JGT199" s="646"/>
      <c r="JGU199" s="646"/>
      <c r="JGV199" s="646"/>
      <c r="JGW199" s="646"/>
      <c r="JGX199" s="646"/>
      <c r="JGY199" s="646"/>
      <c r="JGZ199" s="646"/>
      <c r="JHA199" s="646"/>
      <c r="JHB199" s="646"/>
      <c r="JHC199" s="646"/>
      <c r="JHD199" s="646"/>
      <c r="JHE199" s="646"/>
      <c r="JHF199" s="646"/>
      <c r="JHG199" s="646"/>
      <c r="JHH199" s="646"/>
      <c r="JHI199" s="646"/>
      <c r="JHJ199" s="646"/>
      <c r="JHK199" s="646"/>
      <c r="JHL199" s="646"/>
      <c r="JHM199" s="646"/>
      <c r="JHN199" s="646"/>
      <c r="JHO199" s="646"/>
      <c r="JHP199" s="646"/>
      <c r="JHQ199" s="646"/>
      <c r="JHR199" s="646"/>
      <c r="JHS199" s="646"/>
      <c r="JHT199" s="646"/>
      <c r="JHU199" s="646"/>
      <c r="JHV199" s="646"/>
      <c r="JHW199" s="646"/>
      <c r="JHX199" s="646"/>
      <c r="JHY199" s="646"/>
      <c r="JHZ199" s="646"/>
      <c r="JIA199" s="646"/>
      <c r="JIB199" s="646"/>
      <c r="JIC199" s="646"/>
      <c r="JID199" s="646"/>
      <c r="JIE199" s="646"/>
      <c r="JIF199" s="646"/>
      <c r="JIG199" s="646"/>
      <c r="JIH199" s="646"/>
      <c r="JII199" s="646"/>
      <c r="JIJ199" s="646"/>
      <c r="JIK199" s="646"/>
      <c r="JIL199" s="646"/>
      <c r="JIM199" s="646"/>
      <c r="JIN199" s="646"/>
      <c r="JIO199" s="646"/>
      <c r="JIP199" s="646"/>
      <c r="JIQ199" s="646"/>
      <c r="JIR199" s="646"/>
      <c r="JIS199" s="646"/>
      <c r="JIT199" s="646"/>
      <c r="JIU199" s="646"/>
      <c r="JIV199" s="646"/>
      <c r="JIW199" s="646"/>
      <c r="JIX199" s="646"/>
      <c r="JIY199" s="646"/>
      <c r="JIZ199" s="646"/>
      <c r="JJA199" s="646"/>
      <c r="JJB199" s="646"/>
      <c r="JJC199" s="646"/>
      <c r="JJD199" s="646"/>
      <c r="JJE199" s="646"/>
      <c r="JJF199" s="646"/>
      <c r="JJG199" s="646"/>
      <c r="JJH199" s="646"/>
      <c r="JJI199" s="646"/>
      <c r="JJJ199" s="646"/>
      <c r="JJK199" s="646"/>
      <c r="JJL199" s="646"/>
      <c r="JJM199" s="646"/>
      <c r="JJN199" s="646"/>
      <c r="JJO199" s="646"/>
      <c r="JJP199" s="646"/>
      <c r="JJQ199" s="646"/>
      <c r="JJR199" s="646"/>
      <c r="JJS199" s="646"/>
      <c r="JJT199" s="646"/>
      <c r="JJU199" s="646"/>
      <c r="JJV199" s="646"/>
      <c r="JJW199" s="646"/>
      <c r="JJX199" s="646"/>
      <c r="JJY199" s="646"/>
      <c r="JJZ199" s="646"/>
      <c r="JKA199" s="646"/>
      <c r="JKB199" s="646"/>
      <c r="JKC199" s="646"/>
      <c r="JKD199" s="646"/>
      <c r="JKE199" s="646"/>
      <c r="JKF199" s="646"/>
      <c r="JKG199" s="646"/>
      <c r="JKH199" s="646"/>
      <c r="JKI199" s="646"/>
      <c r="JKJ199" s="646"/>
      <c r="JKK199" s="646"/>
      <c r="JKL199" s="646"/>
      <c r="JKM199" s="646"/>
      <c r="JKN199" s="646"/>
      <c r="JKO199" s="646"/>
      <c r="JKP199" s="646"/>
      <c r="JKQ199" s="646"/>
      <c r="JKR199" s="646"/>
      <c r="JKS199" s="646"/>
      <c r="JKT199" s="646"/>
      <c r="JKU199" s="646"/>
      <c r="JKV199" s="646"/>
      <c r="JKW199" s="646"/>
      <c r="JKX199" s="646"/>
      <c r="JKY199" s="646"/>
      <c r="JKZ199" s="646"/>
      <c r="JLA199" s="646"/>
      <c r="JLB199" s="646"/>
      <c r="JLC199" s="646"/>
      <c r="JLD199" s="646"/>
      <c r="JLE199" s="646"/>
      <c r="JLF199" s="646"/>
      <c r="JLG199" s="646"/>
      <c r="JLH199" s="646"/>
      <c r="JLI199" s="646"/>
      <c r="JLJ199" s="646"/>
      <c r="JLK199" s="646"/>
      <c r="JLL199" s="646"/>
      <c r="JLM199" s="646"/>
      <c r="JLN199" s="646"/>
      <c r="JLO199" s="646"/>
      <c r="JLP199" s="646"/>
      <c r="JLQ199" s="646"/>
      <c r="JLR199" s="646"/>
      <c r="JLS199" s="646"/>
      <c r="JLT199" s="646"/>
      <c r="JLU199" s="646"/>
      <c r="JLV199" s="646"/>
      <c r="JLW199" s="646"/>
      <c r="JLX199" s="646"/>
      <c r="JLY199" s="646"/>
      <c r="JLZ199" s="646"/>
      <c r="JMA199" s="646"/>
      <c r="JMB199" s="646"/>
      <c r="JMC199" s="646"/>
      <c r="JMD199" s="646"/>
      <c r="JME199" s="646"/>
      <c r="JMF199" s="646"/>
      <c r="JMG199" s="646"/>
      <c r="JMH199" s="646"/>
      <c r="JMI199" s="646"/>
      <c r="JMJ199" s="646"/>
      <c r="JMK199" s="646"/>
      <c r="JML199" s="646"/>
      <c r="JMM199" s="646"/>
      <c r="JMN199" s="646"/>
      <c r="JMO199" s="646"/>
      <c r="JMP199" s="646"/>
      <c r="JMQ199" s="646"/>
      <c r="JMR199" s="646"/>
      <c r="JMS199" s="646"/>
      <c r="JMT199" s="646"/>
      <c r="JMU199" s="646"/>
      <c r="JMV199" s="646"/>
      <c r="JMW199" s="646"/>
      <c r="JMX199" s="646"/>
      <c r="JMY199" s="646"/>
      <c r="JMZ199" s="646"/>
      <c r="JNA199" s="646"/>
      <c r="JNB199" s="646"/>
      <c r="JNC199" s="646"/>
      <c r="JND199" s="646"/>
      <c r="JNE199" s="646"/>
      <c r="JNF199" s="646"/>
      <c r="JNG199" s="646"/>
      <c r="JNH199" s="646"/>
      <c r="JNI199" s="646"/>
      <c r="JNJ199" s="646"/>
      <c r="JNK199" s="646"/>
      <c r="JNL199" s="646"/>
      <c r="JNM199" s="646"/>
      <c r="JNN199" s="646"/>
      <c r="JNO199" s="646"/>
      <c r="JNP199" s="646"/>
      <c r="JNQ199" s="646"/>
      <c r="JNR199" s="646"/>
      <c r="JNS199" s="646"/>
      <c r="JNT199" s="646"/>
      <c r="JNU199" s="646"/>
      <c r="JNV199" s="646"/>
      <c r="JNW199" s="646"/>
      <c r="JNX199" s="646"/>
      <c r="JNY199" s="646"/>
      <c r="JNZ199" s="646"/>
      <c r="JOA199" s="646"/>
      <c r="JOB199" s="646"/>
      <c r="JOC199" s="646"/>
      <c r="JOD199" s="646"/>
      <c r="JOE199" s="646"/>
      <c r="JOF199" s="646"/>
      <c r="JOG199" s="646"/>
      <c r="JOH199" s="646"/>
      <c r="JOI199" s="646"/>
      <c r="JOJ199" s="646"/>
      <c r="JOK199" s="646"/>
      <c r="JOL199" s="646"/>
      <c r="JOM199" s="646"/>
      <c r="JON199" s="646"/>
      <c r="JOO199" s="646"/>
      <c r="JOP199" s="646"/>
      <c r="JOQ199" s="646"/>
      <c r="JOR199" s="646"/>
      <c r="JOS199" s="646"/>
      <c r="JOT199" s="646"/>
      <c r="JOU199" s="646"/>
      <c r="JOV199" s="646"/>
      <c r="JOW199" s="646"/>
      <c r="JOX199" s="646"/>
      <c r="JOY199" s="646"/>
      <c r="JOZ199" s="646"/>
      <c r="JPA199" s="646"/>
      <c r="JPB199" s="646"/>
      <c r="JPC199" s="646"/>
      <c r="JPD199" s="646"/>
      <c r="JPE199" s="646"/>
      <c r="JPF199" s="646"/>
      <c r="JPG199" s="646"/>
      <c r="JPH199" s="646"/>
      <c r="JPI199" s="646"/>
      <c r="JPJ199" s="646"/>
      <c r="JPK199" s="646"/>
      <c r="JPL199" s="646"/>
      <c r="JPM199" s="646"/>
      <c r="JPN199" s="646"/>
      <c r="JPO199" s="646"/>
      <c r="JPP199" s="646"/>
      <c r="JPQ199" s="646"/>
      <c r="JPR199" s="646"/>
      <c r="JPS199" s="646"/>
      <c r="JPT199" s="646"/>
      <c r="JPU199" s="646"/>
      <c r="JPV199" s="646"/>
      <c r="JPW199" s="646"/>
      <c r="JPX199" s="646"/>
      <c r="JPY199" s="646"/>
      <c r="JPZ199" s="646"/>
      <c r="JQA199" s="646"/>
      <c r="JQB199" s="646"/>
      <c r="JQC199" s="646"/>
      <c r="JQD199" s="646"/>
      <c r="JQE199" s="646"/>
      <c r="JQF199" s="646"/>
      <c r="JQG199" s="646"/>
      <c r="JQH199" s="646"/>
      <c r="JQI199" s="646"/>
      <c r="JQJ199" s="646"/>
      <c r="JQK199" s="646"/>
      <c r="JQL199" s="646"/>
      <c r="JQM199" s="646"/>
      <c r="JQN199" s="646"/>
      <c r="JQO199" s="646"/>
      <c r="JQP199" s="646"/>
      <c r="JQQ199" s="646"/>
      <c r="JQR199" s="646"/>
      <c r="JQS199" s="646"/>
      <c r="JQT199" s="646"/>
      <c r="JQU199" s="646"/>
      <c r="JQV199" s="646"/>
      <c r="JQW199" s="646"/>
      <c r="JQX199" s="646"/>
      <c r="JQY199" s="646"/>
      <c r="JQZ199" s="646"/>
      <c r="JRA199" s="646"/>
      <c r="JRB199" s="646"/>
      <c r="JRC199" s="646"/>
      <c r="JRD199" s="646"/>
      <c r="JRE199" s="646"/>
      <c r="JRF199" s="646"/>
      <c r="JRG199" s="646"/>
      <c r="JRH199" s="646"/>
      <c r="JRI199" s="646"/>
      <c r="JRJ199" s="646"/>
      <c r="JRK199" s="646"/>
      <c r="JRL199" s="646"/>
      <c r="JRM199" s="646"/>
      <c r="JRN199" s="646"/>
      <c r="JRO199" s="646"/>
      <c r="JRP199" s="646"/>
      <c r="JRQ199" s="646"/>
      <c r="JRR199" s="646"/>
      <c r="JRS199" s="646"/>
      <c r="JRT199" s="646"/>
      <c r="JRU199" s="646"/>
      <c r="JRV199" s="646"/>
      <c r="JRW199" s="646"/>
      <c r="JRX199" s="646"/>
      <c r="JRY199" s="646"/>
      <c r="JRZ199" s="646"/>
      <c r="JSA199" s="646"/>
      <c r="JSB199" s="646"/>
      <c r="JSC199" s="646"/>
      <c r="JSD199" s="646"/>
      <c r="JSE199" s="646"/>
      <c r="JSF199" s="646"/>
      <c r="JSG199" s="646"/>
      <c r="JSH199" s="646"/>
      <c r="JSI199" s="646"/>
      <c r="JSJ199" s="646"/>
      <c r="JSK199" s="646"/>
      <c r="JSL199" s="646"/>
      <c r="JSM199" s="646"/>
      <c r="JSN199" s="646"/>
      <c r="JSO199" s="646"/>
      <c r="JSP199" s="646"/>
      <c r="JSQ199" s="646"/>
      <c r="JSR199" s="646"/>
      <c r="JSS199" s="646"/>
      <c r="JST199" s="646"/>
      <c r="JSU199" s="646"/>
      <c r="JSV199" s="646"/>
      <c r="JSW199" s="646"/>
      <c r="JSX199" s="646"/>
      <c r="JSY199" s="646"/>
      <c r="JSZ199" s="646"/>
      <c r="JTA199" s="646"/>
      <c r="JTB199" s="646"/>
      <c r="JTC199" s="646"/>
      <c r="JTD199" s="646"/>
      <c r="JTE199" s="646"/>
      <c r="JTF199" s="646"/>
      <c r="JTG199" s="646"/>
      <c r="JTH199" s="646"/>
      <c r="JTI199" s="646"/>
      <c r="JTJ199" s="646"/>
      <c r="JTK199" s="646"/>
      <c r="JTL199" s="646"/>
      <c r="JTM199" s="646"/>
      <c r="JTN199" s="646"/>
      <c r="JTO199" s="646"/>
      <c r="JTP199" s="646"/>
      <c r="JTQ199" s="646"/>
      <c r="JTR199" s="646"/>
      <c r="JTS199" s="646"/>
      <c r="JTT199" s="646"/>
      <c r="JTU199" s="646"/>
      <c r="JTV199" s="646"/>
      <c r="JTW199" s="646"/>
      <c r="JTX199" s="646"/>
      <c r="JTY199" s="646"/>
      <c r="JTZ199" s="646"/>
      <c r="JUA199" s="646"/>
      <c r="JUB199" s="646"/>
      <c r="JUC199" s="646"/>
      <c r="JUD199" s="646"/>
      <c r="JUE199" s="646"/>
      <c r="JUF199" s="646"/>
      <c r="JUG199" s="646"/>
      <c r="JUH199" s="646"/>
      <c r="JUI199" s="646"/>
      <c r="JUJ199" s="646"/>
      <c r="JUK199" s="646"/>
      <c r="JUL199" s="646"/>
      <c r="JUM199" s="646"/>
      <c r="JUN199" s="646"/>
      <c r="JUO199" s="646"/>
      <c r="JUP199" s="646"/>
      <c r="JUQ199" s="646"/>
      <c r="JUR199" s="646"/>
      <c r="JUS199" s="646"/>
      <c r="JUT199" s="646"/>
      <c r="JUU199" s="646"/>
      <c r="JUV199" s="646"/>
      <c r="JUW199" s="646"/>
      <c r="JUX199" s="646"/>
      <c r="JUY199" s="646"/>
      <c r="JUZ199" s="646"/>
      <c r="JVA199" s="646"/>
      <c r="JVB199" s="646"/>
      <c r="JVC199" s="646"/>
      <c r="JVD199" s="646"/>
      <c r="JVE199" s="646"/>
      <c r="JVF199" s="646"/>
      <c r="JVG199" s="646"/>
      <c r="JVH199" s="646"/>
      <c r="JVI199" s="646"/>
      <c r="JVJ199" s="646"/>
      <c r="JVK199" s="646"/>
      <c r="JVL199" s="646"/>
      <c r="JVM199" s="646"/>
      <c r="JVN199" s="646"/>
      <c r="JVO199" s="646"/>
      <c r="JVP199" s="646"/>
      <c r="JVQ199" s="646"/>
      <c r="JVR199" s="646"/>
      <c r="JVS199" s="646"/>
      <c r="JVT199" s="646"/>
      <c r="JVU199" s="646"/>
      <c r="JVV199" s="646"/>
      <c r="JVW199" s="646"/>
      <c r="JVX199" s="646"/>
      <c r="JVY199" s="646"/>
      <c r="JVZ199" s="646"/>
      <c r="JWA199" s="646"/>
      <c r="JWB199" s="646"/>
      <c r="JWC199" s="646"/>
      <c r="JWD199" s="646"/>
      <c r="JWE199" s="646"/>
      <c r="JWF199" s="646"/>
      <c r="JWG199" s="646"/>
      <c r="JWH199" s="646"/>
      <c r="JWI199" s="646"/>
      <c r="JWJ199" s="646"/>
      <c r="JWK199" s="646"/>
      <c r="JWL199" s="646"/>
      <c r="JWM199" s="646"/>
      <c r="JWN199" s="646"/>
      <c r="JWO199" s="646"/>
      <c r="JWP199" s="646"/>
      <c r="JWQ199" s="646"/>
      <c r="JWR199" s="646"/>
      <c r="JWS199" s="646"/>
      <c r="JWT199" s="646"/>
      <c r="JWU199" s="646"/>
      <c r="JWV199" s="646"/>
      <c r="JWW199" s="646"/>
      <c r="JWX199" s="646"/>
      <c r="JWY199" s="646"/>
      <c r="JWZ199" s="646"/>
      <c r="JXA199" s="646"/>
      <c r="JXB199" s="646"/>
      <c r="JXC199" s="646"/>
      <c r="JXD199" s="646"/>
      <c r="JXE199" s="646"/>
      <c r="JXF199" s="646"/>
      <c r="JXG199" s="646"/>
      <c r="JXH199" s="646"/>
      <c r="JXI199" s="646"/>
      <c r="JXJ199" s="646"/>
      <c r="JXK199" s="646"/>
      <c r="JXL199" s="646"/>
      <c r="JXM199" s="646"/>
      <c r="JXN199" s="646"/>
      <c r="JXO199" s="646"/>
      <c r="JXP199" s="646"/>
      <c r="JXQ199" s="646"/>
      <c r="JXR199" s="646"/>
      <c r="JXS199" s="646"/>
      <c r="JXT199" s="646"/>
      <c r="JXU199" s="646"/>
      <c r="JXV199" s="646"/>
      <c r="JXW199" s="646"/>
      <c r="JXX199" s="646"/>
      <c r="JXY199" s="646"/>
      <c r="JXZ199" s="646"/>
      <c r="JYA199" s="646"/>
      <c r="JYB199" s="646"/>
      <c r="JYC199" s="646"/>
      <c r="JYD199" s="646"/>
      <c r="JYE199" s="646"/>
      <c r="JYF199" s="646"/>
      <c r="JYG199" s="646"/>
      <c r="JYH199" s="646"/>
      <c r="JYI199" s="646"/>
      <c r="JYJ199" s="646"/>
      <c r="JYK199" s="646"/>
      <c r="JYL199" s="646"/>
      <c r="JYM199" s="646"/>
      <c r="JYN199" s="646"/>
      <c r="JYO199" s="646"/>
      <c r="JYP199" s="646"/>
      <c r="JYQ199" s="646"/>
      <c r="JYR199" s="646"/>
      <c r="JYS199" s="646"/>
      <c r="JYT199" s="646"/>
      <c r="JYU199" s="646"/>
      <c r="JYV199" s="646"/>
      <c r="JYW199" s="646"/>
      <c r="JYX199" s="646"/>
      <c r="JYY199" s="646"/>
      <c r="JYZ199" s="646"/>
      <c r="JZA199" s="646"/>
      <c r="JZB199" s="646"/>
      <c r="JZC199" s="646"/>
      <c r="JZD199" s="646"/>
      <c r="JZE199" s="646"/>
      <c r="JZF199" s="646"/>
      <c r="JZG199" s="646"/>
      <c r="JZH199" s="646"/>
      <c r="JZI199" s="646"/>
      <c r="JZJ199" s="646"/>
      <c r="JZK199" s="646"/>
      <c r="JZL199" s="646"/>
      <c r="JZM199" s="646"/>
      <c r="JZN199" s="646"/>
      <c r="JZO199" s="646"/>
      <c r="JZP199" s="646"/>
      <c r="JZQ199" s="646"/>
      <c r="JZR199" s="646"/>
      <c r="JZS199" s="646"/>
      <c r="JZT199" s="646"/>
      <c r="JZU199" s="646"/>
      <c r="JZV199" s="646"/>
      <c r="JZW199" s="646"/>
      <c r="JZX199" s="646"/>
      <c r="JZY199" s="646"/>
      <c r="JZZ199" s="646"/>
      <c r="KAA199" s="646"/>
      <c r="KAB199" s="646"/>
      <c r="KAC199" s="646"/>
      <c r="KAD199" s="646"/>
      <c r="KAE199" s="646"/>
      <c r="KAF199" s="646"/>
      <c r="KAG199" s="646"/>
      <c r="KAH199" s="646"/>
      <c r="KAI199" s="646"/>
      <c r="KAJ199" s="646"/>
      <c r="KAK199" s="646"/>
      <c r="KAL199" s="646"/>
      <c r="KAM199" s="646"/>
      <c r="KAN199" s="646"/>
      <c r="KAO199" s="646"/>
      <c r="KAP199" s="646"/>
      <c r="KAQ199" s="646"/>
      <c r="KAR199" s="646"/>
      <c r="KAS199" s="646"/>
      <c r="KAT199" s="646"/>
      <c r="KAU199" s="646"/>
      <c r="KAV199" s="646"/>
      <c r="KAW199" s="646"/>
      <c r="KAX199" s="646"/>
      <c r="KAY199" s="646"/>
      <c r="KAZ199" s="646"/>
      <c r="KBA199" s="646"/>
      <c r="KBB199" s="646"/>
      <c r="KBC199" s="646"/>
      <c r="KBD199" s="646"/>
      <c r="KBE199" s="646"/>
      <c r="KBF199" s="646"/>
      <c r="KBG199" s="646"/>
      <c r="KBH199" s="646"/>
      <c r="KBI199" s="646"/>
      <c r="KBJ199" s="646"/>
      <c r="KBK199" s="646"/>
      <c r="KBL199" s="646"/>
      <c r="KBM199" s="646"/>
      <c r="KBN199" s="646"/>
      <c r="KBO199" s="646"/>
      <c r="KBP199" s="646"/>
      <c r="KBQ199" s="646"/>
      <c r="KBR199" s="646"/>
      <c r="KBS199" s="646"/>
      <c r="KBT199" s="646"/>
      <c r="KBU199" s="646"/>
      <c r="KBV199" s="646"/>
      <c r="KBW199" s="646"/>
      <c r="KBX199" s="646"/>
      <c r="KBY199" s="646"/>
      <c r="KBZ199" s="646"/>
      <c r="KCA199" s="646"/>
      <c r="KCB199" s="646"/>
      <c r="KCC199" s="646"/>
      <c r="KCD199" s="646"/>
      <c r="KCE199" s="646"/>
      <c r="KCF199" s="646"/>
      <c r="KCG199" s="646"/>
      <c r="KCH199" s="646"/>
      <c r="KCI199" s="646"/>
      <c r="KCJ199" s="646"/>
      <c r="KCK199" s="646"/>
      <c r="KCL199" s="646"/>
      <c r="KCM199" s="646"/>
      <c r="KCN199" s="646"/>
      <c r="KCO199" s="646"/>
      <c r="KCP199" s="646"/>
      <c r="KCQ199" s="646"/>
      <c r="KCR199" s="646"/>
      <c r="KCS199" s="646"/>
      <c r="KCT199" s="646"/>
      <c r="KCU199" s="646"/>
      <c r="KCV199" s="646"/>
      <c r="KCW199" s="646"/>
      <c r="KCX199" s="646"/>
      <c r="KCY199" s="646"/>
      <c r="KCZ199" s="646"/>
      <c r="KDA199" s="646"/>
      <c r="KDB199" s="646"/>
      <c r="KDC199" s="646"/>
      <c r="KDD199" s="646"/>
      <c r="KDE199" s="646"/>
      <c r="KDF199" s="646"/>
      <c r="KDG199" s="646"/>
      <c r="KDH199" s="646"/>
      <c r="KDI199" s="646"/>
      <c r="KDJ199" s="646"/>
      <c r="KDK199" s="646"/>
      <c r="KDL199" s="646"/>
      <c r="KDM199" s="646"/>
      <c r="KDN199" s="646"/>
      <c r="KDO199" s="646"/>
      <c r="KDP199" s="646"/>
      <c r="KDQ199" s="646"/>
      <c r="KDR199" s="646"/>
      <c r="KDS199" s="646"/>
      <c r="KDT199" s="646"/>
      <c r="KDU199" s="646"/>
      <c r="KDV199" s="646"/>
      <c r="KDW199" s="646"/>
      <c r="KDX199" s="646"/>
      <c r="KDY199" s="646"/>
      <c r="KDZ199" s="646"/>
      <c r="KEA199" s="646"/>
      <c r="KEB199" s="646"/>
      <c r="KEC199" s="646"/>
      <c r="KED199" s="646"/>
      <c r="KEE199" s="646"/>
      <c r="KEF199" s="646"/>
      <c r="KEG199" s="646"/>
      <c r="KEH199" s="646"/>
      <c r="KEI199" s="646"/>
      <c r="KEJ199" s="646"/>
      <c r="KEK199" s="646"/>
      <c r="KEL199" s="646"/>
      <c r="KEM199" s="646"/>
      <c r="KEN199" s="646"/>
      <c r="KEO199" s="646"/>
      <c r="KEP199" s="646"/>
      <c r="KEQ199" s="646"/>
      <c r="KER199" s="646"/>
      <c r="KES199" s="646"/>
      <c r="KET199" s="646"/>
      <c r="KEU199" s="646"/>
      <c r="KEV199" s="646"/>
      <c r="KEW199" s="646"/>
      <c r="KEX199" s="646"/>
      <c r="KEY199" s="646"/>
      <c r="KEZ199" s="646"/>
      <c r="KFA199" s="646"/>
      <c r="KFB199" s="646"/>
      <c r="KFC199" s="646"/>
      <c r="KFD199" s="646"/>
      <c r="KFE199" s="646"/>
      <c r="KFF199" s="646"/>
      <c r="KFG199" s="646"/>
      <c r="KFH199" s="646"/>
      <c r="KFI199" s="646"/>
      <c r="KFJ199" s="646"/>
      <c r="KFK199" s="646"/>
      <c r="KFL199" s="646"/>
      <c r="KFM199" s="646"/>
      <c r="KFN199" s="646"/>
      <c r="KFO199" s="646"/>
      <c r="KFP199" s="646"/>
      <c r="KFQ199" s="646"/>
      <c r="KFR199" s="646"/>
      <c r="KFS199" s="646"/>
      <c r="KFT199" s="646"/>
      <c r="KFU199" s="646"/>
      <c r="KFV199" s="646"/>
      <c r="KFW199" s="646"/>
      <c r="KFX199" s="646"/>
      <c r="KFY199" s="646"/>
      <c r="KFZ199" s="646"/>
      <c r="KGA199" s="646"/>
      <c r="KGB199" s="646"/>
      <c r="KGC199" s="646"/>
      <c r="KGD199" s="646"/>
      <c r="KGE199" s="646"/>
      <c r="KGF199" s="646"/>
      <c r="KGG199" s="646"/>
      <c r="KGH199" s="646"/>
      <c r="KGI199" s="646"/>
      <c r="KGJ199" s="646"/>
      <c r="KGK199" s="646"/>
      <c r="KGL199" s="646"/>
      <c r="KGM199" s="646"/>
      <c r="KGN199" s="646"/>
      <c r="KGO199" s="646"/>
      <c r="KGP199" s="646"/>
      <c r="KGQ199" s="646"/>
      <c r="KGR199" s="646"/>
      <c r="KGS199" s="646"/>
      <c r="KGT199" s="646"/>
      <c r="KGU199" s="646"/>
      <c r="KGV199" s="646"/>
      <c r="KGW199" s="646"/>
      <c r="KGX199" s="646"/>
      <c r="KGY199" s="646"/>
      <c r="KGZ199" s="646"/>
      <c r="KHA199" s="646"/>
      <c r="KHB199" s="646"/>
      <c r="KHC199" s="646"/>
      <c r="KHD199" s="646"/>
      <c r="KHE199" s="646"/>
      <c r="KHF199" s="646"/>
      <c r="KHG199" s="646"/>
      <c r="KHH199" s="646"/>
      <c r="KHI199" s="646"/>
      <c r="KHJ199" s="646"/>
      <c r="KHK199" s="646"/>
      <c r="KHL199" s="646"/>
      <c r="KHM199" s="646"/>
      <c r="KHN199" s="646"/>
      <c r="KHO199" s="646"/>
      <c r="KHP199" s="646"/>
      <c r="KHQ199" s="646"/>
      <c r="KHR199" s="646"/>
      <c r="KHS199" s="646"/>
      <c r="KHT199" s="646"/>
      <c r="KHU199" s="646"/>
      <c r="KHV199" s="646"/>
      <c r="KHW199" s="646"/>
      <c r="KHX199" s="646"/>
      <c r="KHY199" s="646"/>
      <c r="KHZ199" s="646"/>
      <c r="KIA199" s="646"/>
      <c r="KIB199" s="646"/>
      <c r="KIC199" s="646"/>
      <c r="KID199" s="646"/>
      <c r="KIE199" s="646"/>
      <c r="KIF199" s="646"/>
      <c r="KIG199" s="646"/>
      <c r="KIH199" s="646"/>
      <c r="KII199" s="646"/>
      <c r="KIJ199" s="646"/>
      <c r="KIK199" s="646"/>
      <c r="KIL199" s="646"/>
      <c r="KIM199" s="646"/>
      <c r="KIN199" s="646"/>
      <c r="KIO199" s="646"/>
      <c r="KIP199" s="646"/>
      <c r="KIQ199" s="646"/>
      <c r="KIR199" s="646"/>
      <c r="KIS199" s="646"/>
      <c r="KIT199" s="646"/>
      <c r="KIU199" s="646"/>
      <c r="KIV199" s="646"/>
      <c r="KIW199" s="646"/>
      <c r="KIX199" s="646"/>
      <c r="KIY199" s="646"/>
      <c r="KIZ199" s="646"/>
      <c r="KJA199" s="646"/>
      <c r="KJB199" s="646"/>
      <c r="KJC199" s="646"/>
      <c r="KJD199" s="646"/>
      <c r="KJE199" s="646"/>
      <c r="KJF199" s="646"/>
      <c r="KJG199" s="646"/>
      <c r="KJH199" s="646"/>
      <c r="KJI199" s="646"/>
      <c r="KJJ199" s="646"/>
      <c r="KJK199" s="646"/>
      <c r="KJL199" s="646"/>
      <c r="KJM199" s="646"/>
      <c r="KJN199" s="646"/>
      <c r="KJO199" s="646"/>
      <c r="KJP199" s="646"/>
      <c r="KJQ199" s="646"/>
      <c r="KJR199" s="646"/>
      <c r="KJS199" s="646"/>
      <c r="KJT199" s="646"/>
      <c r="KJU199" s="646"/>
      <c r="KJV199" s="646"/>
      <c r="KJW199" s="646"/>
      <c r="KJX199" s="646"/>
      <c r="KJY199" s="646"/>
      <c r="KJZ199" s="646"/>
      <c r="KKA199" s="646"/>
      <c r="KKB199" s="646"/>
      <c r="KKC199" s="646"/>
      <c r="KKD199" s="646"/>
      <c r="KKE199" s="646"/>
      <c r="KKF199" s="646"/>
      <c r="KKG199" s="646"/>
      <c r="KKH199" s="646"/>
      <c r="KKI199" s="646"/>
      <c r="KKJ199" s="646"/>
      <c r="KKK199" s="646"/>
      <c r="KKL199" s="646"/>
      <c r="KKM199" s="646"/>
      <c r="KKN199" s="646"/>
      <c r="KKO199" s="646"/>
      <c r="KKP199" s="646"/>
      <c r="KKQ199" s="646"/>
      <c r="KKR199" s="646"/>
      <c r="KKS199" s="646"/>
      <c r="KKT199" s="646"/>
      <c r="KKU199" s="646"/>
      <c r="KKV199" s="646"/>
      <c r="KKW199" s="646"/>
      <c r="KKX199" s="646"/>
      <c r="KKY199" s="646"/>
      <c r="KKZ199" s="646"/>
      <c r="KLA199" s="646"/>
      <c r="KLB199" s="646"/>
      <c r="KLC199" s="646"/>
      <c r="KLD199" s="646"/>
      <c r="KLE199" s="646"/>
      <c r="KLF199" s="646"/>
      <c r="KLG199" s="646"/>
      <c r="KLH199" s="646"/>
      <c r="KLI199" s="646"/>
      <c r="KLJ199" s="646"/>
      <c r="KLK199" s="646"/>
      <c r="KLL199" s="646"/>
      <c r="KLM199" s="646"/>
      <c r="KLN199" s="646"/>
      <c r="KLO199" s="646"/>
      <c r="KLP199" s="646"/>
      <c r="KLQ199" s="646"/>
      <c r="KLR199" s="646"/>
      <c r="KLS199" s="646"/>
      <c r="KLT199" s="646"/>
      <c r="KLU199" s="646"/>
      <c r="KLV199" s="646"/>
      <c r="KLW199" s="646"/>
      <c r="KLX199" s="646"/>
      <c r="KLY199" s="646"/>
      <c r="KLZ199" s="646"/>
      <c r="KMA199" s="646"/>
      <c r="KMB199" s="646"/>
      <c r="KMC199" s="646"/>
      <c r="KMD199" s="646"/>
      <c r="KME199" s="646"/>
      <c r="KMF199" s="646"/>
      <c r="KMG199" s="646"/>
      <c r="KMH199" s="646"/>
      <c r="KMI199" s="646"/>
      <c r="KMJ199" s="646"/>
      <c r="KMK199" s="646"/>
      <c r="KML199" s="646"/>
      <c r="KMM199" s="646"/>
      <c r="KMN199" s="646"/>
      <c r="KMO199" s="646"/>
      <c r="KMP199" s="646"/>
      <c r="KMQ199" s="646"/>
      <c r="KMR199" s="646"/>
      <c r="KMS199" s="646"/>
      <c r="KMT199" s="646"/>
      <c r="KMU199" s="646"/>
      <c r="KMV199" s="646"/>
      <c r="KMW199" s="646"/>
      <c r="KMX199" s="646"/>
      <c r="KMY199" s="646"/>
      <c r="KMZ199" s="646"/>
      <c r="KNA199" s="646"/>
      <c r="KNB199" s="646"/>
      <c r="KNC199" s="646"/>
      <c r="KND199" s="646"/>
      <c r="KNE199" s="646"/>
      <c r="KNF199" s="646"/>
      <c r="KNG199" s="646"/>
      <c r="KNH199" s="646"/>
      <c r="KNI199" s="646"/>
      <c r="KNJ199" s="646"/>
      <c r="KNK199" s="646"/>
      <c r="KNL199" s="646"/>
      <c r="KNM199" s="646"/>
      <c r="KNN199" s="646"/>
      <c r="KNO199" s="646"/>
      <c r="KNP199" s="646"/>
      <c r="KNQ199" s="646"/>
      <c r="KNR199" s="646"/>
      <c r="KNS199" s="646"/>
      <c r="KNT199" s="646"/>
      <c r="KNU199" s="646"/>
      <c r="KNV199" s="646"/>
      <c r="KNW199" s="646"/>
      <c r="KNX199" s="646"/>
      <c r="KNY199" s="646"/>
      <c r="KNZ199" s="646"/>
      <c r="KOA199" s="646"/>
      <c r="KOB199" s="646"/>
      <c r="KOC199" s="646"/>
      <c r="KOD199" s="646"/>
      <c r="KOE199" s="646"/>
      <c r="KOF199" s="646"/>
      <c r="KOG199" s="646"/>
      <c r="KOH199" s="646"/>
      <c r="KOI199" s="646"/>
      <c r="KOJ199" s="646"/>
      <c r="KOK199" s="646"/>
      <c r="KOL199" s="646"/>
      <c r="KOM199" s="646"/>
      <c r="KON199" s="646"/>
      <c r="KOO199" s="646"/>
      <c r="KOP199" s="646"/>
      <c r="KOQ199" s="646"/>
      <c r="KOR199" s="646"/>
      <c r="KOS199" s="646"/>
      <c r="KOT199" s="646"/>
      <c r="KOU199" s="646"/>
      <c r="KOV199" s="646"/>
      <c r="KOW199" s="646"/>
      <c r="KOX199" s="646"/>
      <c r="KOY199" s="646"/>
      <c r="KOZ199" s="646"/>
      <c r="KPA199" s="646"/>
      <c r="KPB199" s="646"/>
      <c r="KPC199" s="646"/>
      <c r="KPD199" s="646"/>
      <c r="KPE199" s="646"/>
      <c r="KPF199" s="646"/>
      <c r="KPG199" s="646"/>
      <c r="KPH199" s="646"/>
      <c r="KPI199" s="646"/>
      <c r="KPJ199" s="646"/>
      <c r="KPK199" s="646"/>
      <c r="KPL199" s="646"/>
      <c r="KPM199" s="646"/>
      <c r="KPN199" s="646"/>
      <c r="KPO199" s="646"/>
      <c r="KPP199" s="646"/>
      <c r="KPQ199" s="646"/>
      <c r="KPR199" s="646"/>
      <c r="KPS199" s="646"/>
      <c r="KPT199" s="646"/>
      <c r="KPU199" s="646"/>
      <c r="KPV199" s="646"/>
      <c r="KPW199" s="646"/>
      <c r="KPX199" s="646"/>
      <c r="KPY199" s="646"/>
      <c r="KPZ199" s="646"/>
      <c r="KQA199" s="646"/>
      <c r="KQB199" s="646"/>
      <c r="KQC199" s="646"/>
      <c r="KQD199" s="646"/>
      <c r="KQE199" s="646"/>
      <c r="KQF199" s="646"/>
      <c r="KQG199" s="646"/>
      <c r="KQH199" s="646"/>
      <c r="KQI199" s="646"/>
      <c r="KQJ199" s="646"/>
      <c r="KQK199" s="646"/>
      <c r="KQL199" s="646"/>
      <c r="KQM199" s="646"/>
      <c r="KQN199" s="646"/>
      <c r="KQO199" s="646"/>
      <c r="KQP199" s="646"/>
      <c r="KQQ199" s="646"/>
      <c r="KQR199" s="646"/>
      <c r="KQS199" s="646"/>
      <c r="KQT199" s="646"/>
      <c r="KQU199" s="646"/>
      <c r="KQV199" s="646"/>
      <c r="KQW199" s="646"/>
      <c r="KQX199" s="646"/>
      <c r="KQY199" s="646"/>
      <c r="KQZ199" s="646"/>
      <c r="KRA199" s="646"/>
      <c r="KRB199" s="646"/>
      <c r="KRC199" s="646"/>
      <c r="KRD199" s="646"/>
      <c r="KRE199" s="646"/>
      <c r="KRF199" s="646"/>
      <c r="KRG199" s="646"/>
      <c r="KRH199" s="646"/>
      <c r="KRI199" s="646"/>
      <c r="KRJ199" s="646"/>
      <c r="KRK199" s="646"/>
      <c r="KRL199" s="646"/>
      <c r="KRM199" s="646"/>
      <c r="KRN199" s="646"/>
      <c r="KRO199" s="646"/>
      <c r="KRP199" s="646"/>
      <c r="KRQ199" s="646"/>
      <c r="KRR199" s="646"/>
      <c r="KRS199" s="646"/>
      <c r="KRT199" s="646"/>
      <c r="KRU199" s="646"/>
      <c r="KRV199" s="646"/>
      <c r="KRW199" s="646"/>
      <c r="KRX199" s="646"/>
      <c r="KRY199" s="646"/>
      <c r="KRZ199" s="646"/>
      <c r="KSA199" s="646"/>
      <c r="KSB199" s="646"/>
      <c r="KSC199" s="646"/>
      <c r="KSD199" s="646"/>
      <c r="KSE199" s="646"/>
      <c r="KSF199" s="646"/>
      <c r="KSG199" s="646"/>
      <c r="KSH199" s="646"/>
      <c r="KSI199" s="646"/>
      <c r="KSJ199" s="646"/>
      <c r="KSK199" s="646"/>
      <c r="KSL199" s="646"/>
      <c r="KSM199" s="646"/>
      <c r="KSN199" s="646"/>
      <c r="KSO199" s="646"/>
      <c r="KSP199" s="646"/>
      <c r="KSQ199" s="646"/>
      <c r="KSR199" s="646"/>
      <c r="KSS199" s="646"/>
      <c r="KST199" s="646"/>
      <c r="KSU199" s="646"/>
      <c r="KSV199" s="646"/>
      <c r="KSW199" s="646"/>
      <c r="KSX199" s="646"/>
      <c r="KSY199" s="646"/>
      <c r="KSZ199" s="646"/>
      <c r="KTA199" s="646"/>
      <c r="KTB199" s="646"/>
      <c r="KTC199" s="646"/>
      <c r="KTD199" s="646"/>
      <c r="KTE199" s="646"/>
      <c r="KTF199" s="646"/>
      <c r="KTG199" s="646"/>
      <c r="KTH199" s="646"/>
      <c r="KTI199" s="646"/>
      <c r="KTJ199" s="646"/>
      <c r="KTK199" s="646"/>
      <c r="KTL199" s="646"/>
      <c r="KTM199" s="646"/>
      <c r="KTN199" s="646"/>
      <c r="KTO199" s="646"/>
      <c r="KTP199" s="646"/>
      <c r="KTQ199" s="646"/>
      <c r="KTR199" s="646"/>
      <c r="KTS199" s="646"/>
      <c r="KTT199" s="646"/>
      <c r="KTU199" s="646"/>
      <c r="KTV199" s="646"/>
      <c r="KTW199" s="646"/>
      <c r="KTX199" s="646"/>
      <c r="KTY199" s="646"/>
      <c r="KTZ199" s="646"/>
      <c r="KUA199" s="646"/>
      <c r="KUB199" s="646"/>
      <c r="KUC199" s="646"/>
      <c r="KUD199" s="646"/>
      <c r="KUE199" s="646"/>
      <c r="KUF199" s="646"/>
      <c r="KUG199" s="646"/>
      <c r="KUH199" s="646"/>
      <c r="KUI199" s="646"/>
      <c r="KUJ199" s="646"/>
      <c r="KUK199" s="646"/>
      <c r="KUL199" s="646"/>
      <c r="KUM199" s="646"/>
      <c r="KUN199" s="646"/>
      <c r="KUO199" s="646"/>
      <c r="KUP199" s="646"/>
      <c r="KUQ199" s="646"/>
      <c r="KUR199" s="646"/>
      <c r="KUS199" s="646"/>
      <c r="KUT199" s="646"/>
      <c r="KUU199" s="646"/>
      <c r="KUV199" s="646"/>
      <c r="KUW199" s="646"/>
      <c r="KUX199" s="646"/>
      <c r="KUY199" s="646"/>
      <c r="KUZ199" s="646"/>
      <c r="KVA199" s="646"/>
      <c r="KVB199" s="646"/>
      <c r="KVC199" s="646"/>
      <c r="KVD199" s="646"/>
      <c r="KVE199" s="646"/>
      <c r="KVF199" s="646"/>
      <c r="KVG199" s="646"/>
      <c r="KVH199" s="646"/>
      <c r="KVI199" s="646"/>
      <c r="KVJ199" s="646"/>
      <c r="KVK199" s="646"/>
      <c r="KVL199" s="646"/>
      <c r="KVM199" s="646"/>
      <c r="KVN199" s="646"/>
      <c r="KVO199" s="646"/>
      <c r="KVP199" s="646"/>
      <c r="KVQ199" s="646"/>
      <c r="KVR199" s="646"/>
      <c r="KVS199" s="646"/>
      <c r="KVT199" s="646"/>
      <c r="KVU199" s="646"/>
      <c r="KVV199" s="646"/>
      <c r="KVW199" s="646"/>
      <c r="KVX199" s="646"/>
      <c r="KVY199" s="646"/>
      <c r="KVZ199" s="646"/>
      <c r="KWA199" s="646"/>
      <c r="KWB199" s="646"/>
      <c r="KWC199" s="646"/>
      <c r="KWD199" s="646"/>
      <c r="KWE199" s="646"/>
      <c r="KWF199" s="646"/>
      <c r="KWG199" s="646"/>
      <c r="KWH199" s="646"/>
      <c r="KWI199" s="646"/>
      <c r="KWJ199" s="646"/>
      <c r="KWK199" s="646"/>
      <c r="KWL199" s="646"/>
      <c r="KWM199" s="646"/>
      <c r="KWN199" s="646"/>
      <c r="KWO199" s="646"/>
      <c r="KWP199" s="646"/>
      <c r="KWQ199" s="646"/>
      <c r="KWR199" s="646"/>
      <c r="KWS199" s="646"/>
      <c r="KWT199" s="646"/>
      <c r="KWU199" s="646"/>
      <c r="KWV199" s="646"/>
      <c r="KWW199" s="646"/>
      <c r="KWX199" s="646"/>
      <c r="KWY199" s="646"/>
      <c r="KWZ199" s="646"/>
      <c r="KXA199" s="646"/>
      <c r="KXB199" s="646"/>
      <c r="KXC199" s="646"/>
      <c r="KXD199" s="646"/>
      <c r="KXE199" s="646"/>
      <c r="KXF199" s="646"/>
      <c r="KXG199" s="646"/>
      <c r="KXH199" s="646"/>
      <c r="KXI199" s="646"/>
      <c r="KXJ199" s="646"/>
      <c r="KXK199" s="646"/>
      <c r="KXL199" s="646"/>
      <c r="KXM199" s="646"/>
      <c r="KXN199" s="646"/>
      <c r="KXO199" s="646"/>
      <c r="KXP199" s="646"/>
      <c r="KXQ199" s="646"/>
      <c r="KXR199" s="646"/>
      <c r="KXS199" s="646"/>
      <c r="KXT199" s="646"/>
      <c r="KXU199" s="646"/>
      <c r="KXV199" s="646"/>
      <c r="KXW199" s="646"/>
      <c r="KXX199" s="646"/>
      <c r="KXY199" s="646"/>
      <c r="KXZ199" s="646"/>
      <c r="KYA199" s="646"/>
      <c r="KYB199" s="646"/>
      <c r="KYC199" s="646"/>
      <c r="KYD199" s="646"/>
      <c r="KYE199" s="646"/>
      <c r="KYF199" s="646"/>
      <c r="KYG199" s="646"/>
      <c r="KYH199" s="646"/>
      <c r="KYI199" s="646"/>
      <c r="KYJ199" s="646"/>
      <c r="KYK199" s="646"/>
      <c r="KYL199" s="646"/>
      <c r="KYM199" s="646"/>
      <c r="KYN199" s="646"/>
      <c r="KYO199" s="646"/>
      <c r="KYP199" s="646"/>
      <c r="KYQ199" s="646"/>
      <c r="KYR199" s="646"/>
      <c r="KYS199" s="646"/>
      <c r="KYT199" s="646"/>
      <c r="KYU199" s="646"/>
      <c r="KYV199" s="646"/>
      <c r="KYW199" s="646"/>
      <c r="KYX199" s="646"/>
      <c r="KYY199" s="646"/>
      <c r="KYZ199" s="646"/>
      <c r="KZA199" s="646"/>
      <c r="KZB199" s="646"/>
      <c r="KZC199" s="646"/>
      <c r="KZD199" s="646"/>
      <c r="KZE199" s="646"/>
      <c r="KZF199" s="646"/>
      <c r="KZG199" s="646"/>
      <c r="KZH199" s="646"/>
      <c r="KZI199" s="646"/>
      <c r="KZJ199" s="646"/>
      <c r="KZK199" s="646"/>
      <c r="KZL199" s="646"/>
      <c r="KZM199" s="646"/>
      <c r="KZN199" s="646"/>
      <c r="KZO199" s="646"/>
      <c r="KZP199" s="646"/>
      <c r="KZQ199" s="646"/>
      <c r="KZR199" s="646"/>
      <c r="KZS199" s="646"/>
      <c r="KZT199" s="646"/>
      <c r="KZU199" s="646"/>
      <c r="KZV199" s="646"/>
      <c r="KZW199" s="646"/>
      <c r="KZX199" s="646"/>
      <c r="KZY199" s="646"/>
      <c r="KZZ199" s="646"/>
      <c r="LAA199" s="646"/>
      <c r="LAB199" s="646"/>
      <c r="LAC199" s="646"/>
      <c r="LAD199" s="646"/>
      <c r="LAE199" s="646"/>
      <c r="LAF199" s="646"/>
      <c r="LAG199" s="646"/>
      <c r="LAH199" s="646"/>
      <c r="LAI199" s="646"/>
      <c r="LAJ199" s="646"/>
      <c r="LAK199" s="646"/>
      <c r="LAL199" s="646"/>
      <c r="LAM199" s="646"/>
      <c r="LAN199" s="646"/>
      <c r="LAO199" s="646"/>
      <c r="LAP199" s="646"/>
      <c r="LAQ199" s="646"/>
      <c r="LAR199" s="646"/>
      <c r="LAS199" s="646"/>
      <c r="LAT199" s="646"/>
      <c r="LAU199" s="646"/>
      <c r="LAV199" s="646"/>
      <c r="LAW199" s="646"/>
      <c r="LAX199" s="646"/>
      <c r="LAY199" s="646"/>
      <c r="LAZ199" s="646"/>
      <c r="LBA199" s="646"/>
      <c r="LBB199" s="646"/>
      <c r="LBC199" s="646"/>
      <c r="LBD199" s="646"/>
      <c r="LBE199" s="646"/>
      <c r="LBF199" s="646"/>
      <c r="LBG199" s="646"/>
      <c r="LBH199" s="646"/>
      <c r="LBI199" s="646"/>
      <c r="LBJ199" s="646"/>
      <c r="LBK199" s="646"/>
      <c r="LBL199" s="646"/>
      <c r="LBM199" s="646"/>
      <c r="LBN199" s="646"/>
      <c r="LBO199" s="646"/>
      <c r="LBP199" s="646"/>
      <c r="LBQ199" s="646"/>
      <c r="LBR199" s="646"/>
      <c r="LBS199" s="646"/>
      <c r="LBT199" s="646"/>
      <c r="LBU199" s="646"/>
      <c r="LBV199" s="646"/>
      <c r="LBW199" s="646"/>
      <c r="LBX199" s="646"/>
      <c r="LBY199" s="646"/>
      <c r="LBZ199" s="646"/>
      <c r="LCA199" s="646"/>
      <c r="LCB199" s="646"/>
      <c r="LCC199" s="646"/>
      <c r="LCD199" s="646"/>
      <c r="LCE199" s="646"/>
      <c r="LCF199" s="646"/>
      <c r="LCG199" s="646"/>
      <c r="LCH199" s="646"/>
      <c r="LCI199" s="646"/>
      <c r="LCJ199" s="646"/>
      <c r="LCK199" s="646"/>
      <c r="LCL199" s="646"/>
      <c r="LCM199" s="646"/>
      <c r="LCN199" s="646"/>
      <c r="LCO199" s="646"/>
      <c r="LCP199" s="646"/>
      <c r="LCQ199" s="646"/>
      <c r="LCR199" s="646"/>
      <c r="LCS199" s="646"/>
      <c r="LCT199" s="646"/>
      <c r="LCU199" s="646"/>
      <c r="LCV199" s="646"/>
      <c r="LCW199" s="646"/>
      <c r="LCX199" s="646"/>
      <c r="LCY199" s="646"/>
      <c r="LCZ199" s="646"/>
      <c r="LDA199" s="646"/>
      <c r="LDB199" s="646"/>
      <c r="LDC199" s="646"/>
      <c r="LDD199" s="646"/>
      <c r="LDE199" s="646"/>
      <c r="LDF199" s="646"/>
      <c r="LDG199" s="646"/>
      <c r="LDH199" s="646"/>
      <c r="LDI199" s="646"/>
      <c r="LDJ199" s="646"/>
      <c r="LDK199" s="646"/>
      <c r="LDL199" s="646"/>
      <c r="LDM199" s="646"/>
      <c r="LDN199" s="646"/>
      <c r="LDO199" s="646"/>
      <c r="LDP199" s="646"/>
      <c r="LDQ199" s="646"/>
      <c r="LDR199" s="646"/>
      <c r="LDS199" s="646"/>
      <c r="LDT199" s="646"/>
      <c r="LDU199" s="646"/>
      <c r="LDV199" s="646"/>
      <c r="LDW199" s="646"/>
      <c r="LDX199" s="646"/>
      <c r="LDY199" s="646"/>
      <c r="LDZ199" s="646"/>
      <c r="LEA199" s="646"/>
      <c r="LEB199" s="646"/>
      <c r="LEC199" s="646"/>
      <c r="LED199" s="646"/>
      <c r="LEE199" s="646"/>
      <c r="LEF199" s="646"/>
      <c r="LEG199" s="646"/>
      <c r="LEH199" s="646"/>
      <c r="LEI199" s="646"/>
      <c r="LEJ199" s="646"/>
      <c r="LEK199" s="646"/>
      <c r="LEL199" s="646"/>
      <c r="LEM199" s="646"/>
      <c r="LEN199" s="646"/>
      <c r="LEO199" s="646"/>
      <c r="LEP199" s="646"/>
      <c r="LEQ199" s="646"/>
      <c r="LER199" s="646"/>
      <c r="LES199" s="646"/>
      <c r="LET199" s="646"/>
      <c r="LEU199" s="646"/>
      <c r="LEV199" s="646"/>
      <c r="LEW199" s="646"/>
      <c r="LEX199" s="646"/>
      <c r="LEY199" s="646"/>
      <c r="LEZ199" s="646"/>
      <c r="LFA199" s="646"/>
      <c r="LFB199" s="646"/>
      <c r="LFC199" s="646"/>
      <c r="LFD199" s="646"/>
      <c r="LFE199" s="646"/>
      <c r="LFF199" s="646"/>
      <c r="LFG199" s="646"/>
      <c r="LFH199" s="646"/>
      <c r="LFI199" s="646"/>
      <c r="LFJ199" s="646"/>
      <c r="LFK199" s="646"/>
      <c r="LFL199" s="646"/>
      <c r="LFM199" s="646"/>
      <c r="LFN199" s="646"/>
      <c r="LFO199" s="646"/>
      <c r="LFP199" s="646"/>
      <c r="LFQ199" s="646"/>
      <c r="LFR199" s="646"/>
      <c r="LFS199" s="646"/>
      <c r="LFT199" s="646"/>
      <c r="LFU199" s="646"/>
      <c r="LFV199" s="646"/>
      <c r="LFW199" s="646"/>
      <c r="LFX199" s="646"/>
      <c r="LFY199" s="646"/>
      <c r="LFZ199" s="646"/>
      <c r="LGA199" s="646"/>
      <c r="LGB199" s="646"/>
      <c r="LGC199" s="646"/>
      <c r="LGD199" s="646"/>
      <c r="LGE199" s="646"/>
      <c r="LGF199" s="646"/>
      <c r="LGG199" s="646"/>
      <c r="LGH199" s="646"/>
      <c r="LGI199" s="646"/>
      <c r="LGJ199" s="646"/>
      <c r="LGK199" s="646"/>
      <c r="LGL199" s="646"/>
      <c r="LGM199" s="646"/>
      <c r="LGN199" s="646"/>
      <c r="LGO199" s="646"/>
      <c r="LGP199" s="646"/>
      <c r="LGQ199" s="646"/>
      <c r="LGR199" s="646"/>
      <c r="LGS199" s="646"/>
      <c r="LGT199" s="646"/>
      <c r="LGU199" s="646"/>
      <c r="LGV199" s="646"/>
      <c r="LGW199" s="646"/>
      <c r="LGX199" s="646"/>
      <c r="LGY199" s="646"/>
      <c r="LGZ199" s="646"/>
      <c r="LHA199" s="646"/>
      <c r="LHB199" s="646"/>
      <c r="LHC199" s="646"/>
      <c r="LHD199" s="646"/>
      <c r="LHE199" s="646"/>
      <c r="LHF199" s="646"/>
      <c r="LHG199" s="646"/>
      <c r="LHH199" s="646"/>
      <c r="LHI199" s="646"/>
      <c r="LHJ199" s="646"/>
      <c r="LHK199" s="646"/>
      <c r="LHL199" s="646"/>
      <c r="LHM199" s="646"/>
      <c r="LHN199" s="646"/>
      <c r="LHO199" s="646"/>
      <c r="LHP199" s="646"/>
      <c r="LHQ199" s="646"/>
      <c r="LHR199" s="646"/>
      <c r="LHS199" s="646"/>
      <c r="LHT199" s="646"/>
      <c r="LHU199" s="646"/>
      <c r="LHV199" s="646"/>
      <c r="LHW199" s="646"/>
      <c r="LHX199" s="646"/>
      <c r="LHY199" s="646"/>
      <c r="LHZ199" s="646"/>
      <c r="LIA199" s="646"/>
      <c r="LIB199" s="646"/>
      <c r="LIC199" s="646"/>
      <c r="LID199" s="646"/>
      <c r="LIE199" s="646"/>
      <c r="LIF199" s="646"/>
      <c r="LIG199" s="646"/>
      <c r="LIH199" s="646"/>
      <c r="LII199" s="646"/>
      <c r="LIJ199" s="646"/>
      <c r="LIK199" s="646"/>
      <c r="LIL199" s="646"/>
      <c r="LIM199" s="646"/>
      <c r="LIN199" s="646"/>
      <c r="LIO199" s="646"/>
      <c r="LIP199" s="646"/>
      <c r="LIQ199" s="646"/>
      <c r="LIR199" s="646"/>
      <c r="LIS199" s="646"/>
      <c r="LIT199" s="646"/>
      <c r="LIU199" s="646"/>
      <c r="LIV199" s="646"/>
      <c r="LIW199" s="646"/>
      <c r="LIX199" s="646"/>
      <c r="LIY199" s="646"/>
      <c r="LIZ199" s="646"/>
      <c r="LJA199" s="646"/>
      <c r="LJB199" s="646"/>
      <c r="LJC199" s="646"/>
      <c r="LJD199" s="646"/>
      <c r="LJE199" s="646"/>
      <c r="LJF199" s="646"/>
      <c r="LJG199" s="646"/>
      <c r="LJH199" s="646"/>
      <c r="LJI199" s="646"/>
      <c r="LJJ199" s="646"/>
      <c r="LJK199" s="646"/>
      <c r="LJL199" s="646"/>
      <c r="LJM199" s="646"/>
      <c r="LJN199" s="646"/>
      <c r="LJO199" s="646"/>
      <c r="LJP199" s="646"/>
      <c r="LJQ199" s="646"/>
      <c r="LJR199" s="646"/>
      <c r="LJS199" s="646"/>
      <c r="LJT199" s="646"/>
      <c r="LJU199" s="646"/>
      <c r="LJV199" s="646"/>
      <c r="LJW199" s="646"/>
      <c r="LJX199" s="646"/>
      <c r="LJY199" s="646"/>
      <c r="LJZ199" s="646"/>
      <c r="LKA199" s="646"/>
      <c r="LKB199" s="646"/>
      <c r="LKC199" s="646"/>
      <c r="LKD199" s="646"/>
      <c r="LKE199" s="646"/>
      <c r="LKF199" s="646"/>
      <c r="LKG199" s="646"/>
      <c r="LKH199" s="646"/>
      <c r="LKI199" s="646"/>
      <c r="LKJ199" s="646"/>
      <c r="LKK199" s="646"/>
      <c r="LKL199" s="646"/>
      <c r="LKM199" s="646"/>
      <c r="LKN199" s="646"/>
      <c r="LKO199" s="646"/>
      <c r="LKP199" s="646"/>
      <c r="LKQ199" s="646"/>
      <c r="LKR199" s="646"/>
      <c r="LKS199" s="646"/>
      <c r="LKT199" s="646"/>
      <c r="LKU199" s="646"/>
      <c r="LKV199" s="646"/>
      <c r="LKW199" s="646"/>
      <c r="LKX199" s="646"/>
      <c r="LKY199" s="646"/>
      <c r="LKZ199" s="646"/>
      <c r="LLA199" s="646"/>
      <c r="LLB199" s="646"/>
      <c r="LLC199" s="646"/>
      <c r="LLD199" s="646"/>
      <c r="LLE199" s="646"/>
      <c r="LLF199" s="646"/>
      <c r="LLG199" s="646"/>
      <c r="LLH199" s="646"/>
      <c r="LLI199" s="646"/>
      <c r="LLJ199" s="646"/>
      <c r="LLK199" s="646"/>
      <c r="LLL199" s="646"/>
      <c r="LLM199" s="646"/>
      <c r="LLN199" s="646"/>
      <c r="LLO199" s="646"/>
      <c r="LLP199" s="646"/>
      <c r="LLQ199" s="646"/>
      <c r="LLR199" s="646"/>
      <c r="LLS199" s="646"/>
      <c r="LLT199" s="646"/>
      <c r="LLU199" s="646"/>
      <c r="LLV199" s="646"/>
      <c r="LLW199" s="646"/>
      <c r="LLX199" s="646"/>
      <c r="LLY199" s="646"/>
      <c r="LLZ199" s="646"/>
      <c r="LMA199" s="646"/>
      <c r="LMB199" s="646"/>
      <c r="LMC199" s="646"/>
      <c r="LMD199" s="646"/>
      <c r="LME199" s="646"/>
      <c r="LMF199" s="646"/>
      <c r="LMG199" s="646"/>
      <c r="LMH199" s="646"/>
      <c r="LMI199" s="646"/>
      <c r="LMJ199" s="646"/>
      <c r="LMK199" s="646"/>
      <c r="LML199" s="646"/>
      <c r="LMM199" s="646"/>
      <c r="LMN199" s="646"/>
      <c r="LMO199" s="646"/>
      <c r="LMP199" s="646"/>
      <c r="LMQ199" s="646"/>
      <c r="LMR199" s="646"/>
      <c r="LMS199" s="646"/>
      <c r="LMT199" s="646"/>
      <c r="LMU199" s="646"/>
      <c r="LMV199" s="646"/>
      <c r="LMW199" s="646"/>
      <c r="LMX199" s="646"/>
      <c r="LMY199" s="646"/>
      <c r="LMZ199" s="646"/>
      <c r="LNA199" s="646"/>
      <c r="LNB199" s="646"/>
      <c r="LNC199" s="646"/>
      <c r="LND199" s="646"/>
      <c r="LNE199" s="646"/>
      <c r="LNF199" s="646"/>
      <c r="LNG199" s="646"/>
      <c r="LNH199" s="646"/>
      <c r="LNI199" s="646"/>
      <c r="LNJ199" s="646"/>
      <c r="LNK199" s="646"/>
      <c r="LNL199" s="646"/>
      <c r="LNM199" s="646"/>
      <c r="LNN199" s="646"/>
      <c r="LNO199" s="646"/>
      <c r="LNP199" s="646"/>
      <c r="LNQ199" s="646"/>
      <c r="LNR199" s="646"/>
      <c r="LNS199" s="646"/>
      <c r="LNT199" s="646"/>
      <c r="LNU199" s="646"/>
      <c r="LNV199" s="646"/>
      <c r="LNW199" s="646"/>
      <c r="LNX199" s="646"/>
      <c r="LNY199" s="646"/>
      <c r="LNZ199" s="646"/>
      <c r="LOA199" s="646"/>
      <c r="LOB199" s="646"/>
      <c r="LOC199" s="646"/>
      <c r="LOD199" s="646"/>
      <c r="LOE199" s="646"/>
      <c r="LOF199" s="646"/>
      <c r="LOG199" s="646"/>
      <c r="LOH199" s="646"/>
      <c r="LOI199" s="646"/>
      <c r="LOJ199" s="646"/>
      <c r="LOK199" s="646"/>
      <c r="LOL199" s="646"/>
      <c r="LOM199" s="646"/>
      <c r="LON199" s="646"/>
      <c r="LOO199" s="646"/>
      <c r="LOP199" s="646"/>
      <c r="LOQ199" s="646"/>
      <c r="LOR199" s="646"/>
      <c r="LOS199" s="646"/>
      <c r="LOT199" s="646"/>
      <c r="LOU199" s="646"/>
      <c r="LOV199" s="646"/>
      <c r="LOW199" s="646"/>
      <c r="LOX199" s="646"/>
      <c r="LOY199" s="646"/>
      <c r="LOZ199" s="646"/>
      <c r="LPA199" s="646"/>
      <c r="LPB199" s="646"/>
      <c r="LPC199" s="646"/>
      <c r="LPD199" s="646"/>
      <c r="LPE199" s="646"/>
      <c r="LPF199" s="646"/>
      <c r="LPG199" s="646"/>
      <c r="LPH199" s="646"/>
      <c r="LPI199" s="646"/>
      <c r="LPJ199" s="646"/>
      <c r="LPK199" s="646"/>
      <c r="LPL199" s="646"/>
      <c r="LPM199" s="646"/>
      <c r="LPN199" s="646"/>
      <c r="LPO199" s="646"/>
      <c r="LPP199" s="646"/>
      <c r="LPQ199" s="646"/>
      <c r="LPR199" s="646"/>
      <c r="LPS199" s="646"/>
      <c r="LPT199" s="646"/>
      <c r="LPU199" s="646"/>
      <c r="LPV199" s="646"/>
      <c r="LPW199" s="646"/>
      <c r="LPX199" s="646"/>
      <c r="LPY199" s="646"/>
      <c r="LPZ199" s="646"/>
      <c r="LQA199" s="646"/>
      <c r="LQB199" s="646"/>
      <c r="LQC199" s="646"/>
      <c r="LQD199" s="646"/>
      <c r="LQE199" s="646"/>
      <c r="LQF199" s="646"/>
      <c r="LQG199" s="646"/>
      <c r="LQH199" s="646"/>
      <c r="LQI199" s="646"/>
      <c r="LQJ199" s="646"/>
      <c r="LQK199" s="646"/>
      <c r="LQL199" s="646"/>
      <c r="LQM199" s="646"/>
      <c r="LQN199" s="646"/>
      <c r="LQO199" s="646"/>
      <c r="LQP199" s="646"/>
      <c r="LQQ199" s="646"/>
      <c r="LQR199" s="646"/>
      <c r="LQS199" s="646"/>
      <c r="LQT199" s="646"/>
      <c r="LQU199" s="646"/>
      <c r="LQV199" s="646"/>
      <c r="LQW199" s="646"/>
      <c r="LQX199" s="646"/>
      <c r="LQY199" s="646"/>
      <c r="LQZ199" s="646"/>
      <c r="LRA199" s="646"/>
      <c r="LRB199" s="646"/>
      <c r="LRC199" s="646"/>
      <c r="LRD199" s="646"/>
      <c r="LRE199" s="646"/>
      <c r="LRF199" s="646"/>
      <c r="LRG199" s="646"/>
      <c r="LRH199" s="646"/>
      <c r="LRI199" s="646"/>
      <c r="LRJ199" s="646"/>
      <c r="LRK199" s="646"/>
      <c r="LRL199" s="646"/>
      <c r="LRM199" s="646"/>
      <c r="LRN199" s="646"/>
      <c r="LRO199" s="646"/>
      <c r="LRP199" s="646"/>
      <c r="LRQ199" s="646"/>
      <c r="LRR199" s="646"/>
      <c r="LRS199" s="646"/>
      <c r="LRT199" s="646"/>
      <c r="LRU199" s="646"/>
      <c r="LRV199" s="646"/>
      <c r="LRW199" s="646"/>
      <c r="LRX199" s="646"/>
      <c r="LRY199" s="646"/>
      <c r="LRZ199" s="646"/>
      <c r="LSA199" s="646"/>
      <c r="LSB199" s="646"/>
      <c r="LSC199" s="646"/>
      <c r="LSD199" s="646"/>
      <c r="LSE199" s="646"/>
      <c r="LSF199" s="646"/>
      <c r="LSG199" s="646"/>
      <c r="LSH199" s="646"/>
      <c r="LSI199" s="646"/>
      <c r="LSJ199" s="646"/>
      <c r="LSK199" s="646"/>
      <c r="LSL199" s="646"/>
      <c r="LSM199" s="646"/>
      <c r="LSN199" s="646"/>
      <c r="LSO199" s="646"/>
      <c r="LSP199" s="646"/>
      <c r="LSQ199" s="646"/>
      <c r="LSR199" s="646"/>
      <c r="LSS199" s="646"/>
      <c r="LST199" s="646"/>
      <c r="LSU199" s="646"/>
      <c r="LSV199" s="646"/>
      <c r="LSW199" s="646"/>
      <c r="LSX199" s="646"/>
      <c r="LSY199" s="646"/>
      <c r="LSZ199" s="646"/>
      <c r="LTA199" s="646"/>
      <c r="LTB199" s="646"/>
      <c r="LTC199" s="646"/>
      <c r="LTD199" s="646"/>
      <c r="LTE199" s="646"/>
      <c r="LTF199" s="646"/>
      <c r="LTG199" s="646"/>
      <c r="LTH199" s="646"/>
      <c r="LTI199" s="646"/>
      <c r="LTJ199" s="646"/>
      <c r="LTK199" s="646"/>
      <c r="LTL199" s="646"/>
      <c r="LTM199" s="646"/>
      <c r="LTN199" s="646"/>
      <c r="LTO199" s="646"/>
      <c r="LTP199" s="646"/>
      <c r="LTQ199" s="646"/>
      <c r="LTR199" s="646"/>
      <c r="LTS199" s="646"/>
      <c r="LTT199" s="646"/>
      <c r="LTU199" s="646"/>
      <c r="LTV199" s="646"/>
      <c r="LTW199" s="646"/>
      <c r="LTX199" s="646"/>
      <c r="LTY199" s="646"/>
      <c r="LTZ199" s="646"/>
      <c r="LUA199" s="646"/>
      <c r="LUB199" s="646"/>
      <c r="LUC199" s="646"/>
      <c r="LUD199" s="646"/>
      <c r="LUE199" s="646"/>
      <c r="LUF199" s="646"/>
      <c r="LUG199" s="646"/>
      <c r="LUH199" s="646"/>
      <c r="LUI199" s="646"/>
      <c r="LUJ199" s="646"/>
      <c r="LUK199" s="646"/>
      <c r="LUL199" s="646"/>
      <c r="LUM199" s="646"/>
      <c r="LUN199" s="646"/>
      <c r="LUO199" s="646"/>
      <c r="LUP199" s="646"/>
      <c r="LUQ199" s="646"/>
      <c r="LUR199" s="646"/>
      <c r="LUS199" s="646"/>
      <c r="LUT199" s="646"/>
      <c r="LUU199" s="646"/>
      <c r="LUV199" s="646"/>
      <c r="LUW199" s="646"/>
      <c r="LUX199" s="646"/>
      <c r="LUY199" s="646"/>
      <c r="LUZ199" s="646"/>
      <c r="LVA199" s="646"/>
      <c r="LVB199" s="646"/>
      <c r="LVC199" s="646"/>
      <c r="LVD199" s="646"/>
      <c r="LVE199" s="646"/>
      <c r="LVF199" s="646"/>
      <c r="LVG199" s="646"/>
      <c r="LVH199" s="646"/>
      <c r="LVI199" s="646"/>
      <c r="LVJ199" s="646"/>
      <c r="LVK199" s="646"/>
      <c r="LVL199" s="646"/>
      <c r="LVM199" s="646"/>
      <c r="LVN199" s="646"/>
      <c r="LVO199" s="646"/>
      <c r="LVP199" s="646"/>
      <c r="LVQ199" s="646"/>
      <c r="LVR199" s="646"/>
      <c r="LVS199" s="646"/>
      <c r="LVT199" s="646"/>
      <c r="LVU199" s="646"/>
      <c r="LVV199" s="646"/>
      <c r="LVW199" s="646"/>
      <c r="LVX199" s="646"/>
      <c r="LVY199" s="646"/>
      <c r="LVZ199" s="646"/>
      <c r="LWA199" s="646"/>
      <c r="LWB199" s="646"/>
      <c r="LWC199" s="646"/>
      <c r="LWD199" s="646"/>
      <c r="LWE199" s="646"/>
      <c r="LWF199" s="646"/>
      <c r="LWG199" s="646"/>
      <c r="LWH199" s="646"/>
      <c r="LWI199" s="646"/>
      <c r="LWJ199" s="646"/>
      <c r="LWK199" s="646"/>
      <c r="LWL199" s="646"/>
      <c r="LWM199" s="646"/>
      <c r="LWN199" s="646"/>
      <c r="LWO199" s="646"/>
      <c r="LWP199" s="646"/>
      <c r="LWQ199" s="646"/>
      <c r="LWR199" s="646"/>
      <c r="LWS199" s="646"/>
      <c r="LWT199" s="646"/>
      <c r="LWU199" s="646"/>
      <c r="LWV199" s="646"/>
      <c r="LWW199" s="646"/>
      <c r="LWX199" s="646"/>
      <c r="LWY199" s="646"/>
      <c r="LWZ199" s="646"/>
      <c r="LXA199" s="646"/>
      <c r="LXB199" s="646"/>
      <c r="LXC199" s="646"/>
      <c r="LXD199" s="646"/>
      <c r="LXE199" s="646"/>
      <c r="LXF199" s="646"/>
      <c r="LXG199" s="646"/>
      <c r="LXH199" s="646"/>
      <c r="LXI199" s="646"/>
      <c r="LXJ199" s="646"/>
      <c r="LXK199" s="646"/>
      <c r="LXL199" s="646"/>
      <c r="LXM199" s="646"/>
      <c r="LXN199" s="646"/>
      <c r="LXO199" s="646"/>
      <c r="LXP199" s="646"/>
      <c r="LXQ199" s="646"/>
      <c r="LXR199" s="646"/>
      <c r="LXS199" s="646"/>
      <c r="LXT199" s="646"/>
      <c r="LXU199" s="646"/>
      <c r="LXV199" s="646"/>
      <c r="LXW199" s="646"/>
      <c r="LXX199" s="646"/>
      <c r="LXY199" s="646"/>
      <c r="LXZ199" s="646"/>
      <c r="LYA199" s="646"/>
      <c r="LYB199" s="646"/>
      <c r="LYC199" s="646"/>
      <c r="LYD199" s="646"/>
      <c r="LYE199" s="646"/>
      <c r="LYF199" s="646"/>
      <c r="LYG199" s="646"/>
      <c r="LYH199" s="646"/>
      <c r="LYI199" s="646"/>
      <c r="LYJ199" s="646"/>
      <c r="LYK199" s="646"/>
      <c r="LYL199" s="646"/>
      <c r="LYM199" s="646"/>
      <c r="LYN199" s="646"/>
      <c r="LYO199" s="646"/>
      <c r="LYP199" s="646"/>
      <c r="LYQ199" s="646"/>
      <c r="LYR199" s="646"/>
      <c r="LYS199" s="646"/>
      <c r="LYT199" s="646"/>
      <c r="LYU199" s="646"/>
      <c r="LYV199" s="646"/>
      <c r="LYW199" s="646"/>
      <c r="LYX199" s="646"/>
      <c r="LYY199" s="646"/>
      <c r="LYZ199" s="646"/>
      <c r="LZA199" s="646"/>
      <c r="LZB199" s="646"/>
      <c r="LZC199" s="646"/>
      <c r="LZD199" s="646"/>
      <c r="LZE199" s="646"/>
      <c r="LZF199" s="646"/>
      <c r="LZG199" s="646"/>
      <c r="LZH199" s="646"/>
      <c r="LZI199" s="646"/>
      <c r="LZJ199" s="646"/>
      <c r="LZK199" s="646"/>
      <c r="LZL199" s="646"/>
      <c r="LZM199" s="646"/>
      <c r="LZN199" s="646"/>
      <c r="LZO199" s="646"/>
      <c r="LZP199" s="646"/>
      <c r="LZQ199" s="646"/>
      <c r="LZR199" s="646"/>
      <c r="LZS199" s="646"/>
      <c r="LZT199" s="646"/>
      <c r="LZU199" s="646"/>
      <c r="LZV199" s="646"/>
      <c r="LZW199" s="646"/>
      <c r="LZX199" s="646"/>
      <c r="LZY199" s="646"/>
      <c r="LZZ199" s="646"/>
      <c r="MAA199" s="646"/>
      <c r="MAB199" s="646"/>
      <c r="MAC199" s="646"/>
      <c r="MAD199" s="646"/>
      <c r="MAE199" s="646"/>
      <c r="MAF199" s="646"/>
      <c r="MAG199" s="646"/>
      <c r="MAH199" s="646"/>
      <c r="MAI199" s="646"/>
      <c r="MAJ199" s="646"/>
      <c r="MAK199" s="646"/>
      <c r="MAL199" s="646"/>
      <c r="MAM199" s="646"/>
      <c r="MAN199" s="646"/>
      <c r="MAO199" s="646"/>
      <c r="MAP199" s="646"/>
      <c r="MAQ199" s="646"/>
      <c r="MAR199" s="646"/>
      <c r="MAS199" s="646"/>
      <c r="MAT199" s="646"/>
      <c r="MAU199" s="646"/>
      <c r="MAV199" s="646"/>
      <c r="MAW199" s="646"/>
      <c r="MAX199" s="646"/>
      <c r="MAY199" s="646"/>
      <c r="MAZ199" s="646"/>
      <c r="MBA199" s="646"/>
      <c r="MBB199" s="646"/>
      <c r="MBC199" s="646"/>
      <c r="MBD199" s="646"/>
      <c r="MBE199" s="646"/>
      <c r="MBF199" s="646"/>
      <c r="MBG199" s="646"/>
      <c r="MBH199" s="646"/>
      <c r="MBI199" s="646"/>
      <c r="MBJ199" s="646"/>
      <c r="MBK199" s="646"/>
      <c r="MBL199" s="646"/>
      <c r="MBM199" s="646"/>
      <c r="MBN199" s="646"/>
      <c r="MBO199" s="646"/>
      <c r="MBP199" s="646"/>
      <c r="MBQ199" s="646"/>
      <c r="MBR199" s="646"/>
      <c r="MBS199" s="646"/>
      <c r="MBT199" s="646"/>
      <c r="MBU199" s="646"/>
      <c r="MBV199" s="646"/>
      <c r="MBW199" s="646"/>
      <c r="MBX199" s="646"/>
      <c r="MBY199" s="646"/>
      <c r="MBZ199" s="646"/>
      <c r="MCA199" s="646"/>
      <c r="MCB199" s="646"/>
      <c r="MCC199" s="646"/>
      <c r="MCD199" s="646"/>
      <c r="MCE199" s="646"/>
      <c r="MCF199" s="646"/>
      <c r="MCG199" s="646"/>
      <c r="MCH199" s="646"/>
      <c r="MCI199" s="646"/>
      <c r="MCJ199" s="646"/>
      <c r="MCK199" s="646"/>
      <c r="MCL199" s="646"/>
      <c r="MCM199" s="646"/>
      <c r="MCN199" s="646"/>
      <c r="MCO199" s="646"/>
      <c r="MCP199" s="646"/>
      <c r="MCQ199" s="646"/>
      <c r="MCR199" s="646"/>
      <c r="MCS199" s="646"/>
      <c r="MCT199" s="646"/>
      <c r="MCU199" s="646"/>
      <c r="MCV199" s="646"/>
      <c r="MCW199" s="646"/>
      <c r="MCX199" s="646"/>
      <c r="MCY199" s="646"/>
      <c r="MCZ199" s="646"/>
      <c r="MDA199" s="646"/>
      <c r="MDB199" s="646"/>
      <c r="MDC199" s="646"/>
      <c r="MDD199" s="646"/>
      <c r="MDE199" s="646"/>
      <c r="MDF199" s="646"/>
      <c r="MDG199" s="646"/>
      <c r="MDH199" s="646"/>
      <c r="MDI199" s="646"/>
      <c r="MDJ199" s="646"/>
      <c r="MDK199" s="646"/>
      <c r="MDL199" s="646"/>
      <c r="MDM199" s="646"/>
      <c r="MDN199" s="646"/>
      <c r="MDO199" s="646"/>
      <c r="MDP199" s="646"/>
      <c r="MDQ199" s="646"/>
      <c r="MDR199" s="646"/>
      <c r="MDS199" s="646"/>
      <c r="MDT199" s="646"/>
      <c r="MDU199" s="646"/>
      <c r="MDV199" s="646"/>
      <c r="MDW199" s="646"/>
      <c r="MDX199" s="646"/>
      <c r="MDY199" s="646"/>
      <c r="MDZ199" s="646"/>
      <c r="MEA199" s="646"/>
      <c r="MEB199" s="646"/>
      <c r="MEC199" s="646"/>
      <c r="MED199" s="646"/>
      <c r="MEE199" s="646"/>
      <c r="MEF199" s="646"/>
      <c r="MEG199" s="646"/>
      <c r="MEH199" s="646"/>
      <c r="MEI199" s="646"/>
      <c r="MEJ199" s="646"/>
      <c r="MEK199" s="646"/>
      <c r="MEL199" s="646"/>
      <c r="MEM199" s="646"/>
      <c r="MEN199" s="646"/>
      <c r="MEO199" s="646"/>
      <c r="MEP199" s="646"/>
      <c r="MEQ199" s="646"/>
      <c r="MER199" s="646"/>
      <c r="MES199" s="646"/>
      <c r="MET199" s="646"/>
      <c r="MEU199" s="646"/>
      <c r="MEV199" s="646"/>
      <c r="MEW199" s="646"/>
      <c r="MEX199" s="646"/>
      <c r="MEY199" s="646"/>
      <c r="MEZ199" s="646"/>
      <c r="MFA199" s="646"/>
      <c r="MFB199" s="646"/>
      <c r="MFC199" s="646"/>
      <c r="MFD199" s="646"/>
      <c r="MFE199" s="646"/>
      <c r="MFF199" s="646"/>
      <c r="MFG199" s="646"/>
      <c r="MFH199" s="646"/>
      <c r="MFI199" s="646"/>
      <c r="MFJ199" s="646"/>
      <c r="MFK199" s="646"/>
      <c r="MFL199" s="646"/>
      <c r="MFM199" s="646"/>
      <c r="MFN199" s="646"/>
      <c r="MFO199" s="646"/>
      <c r="MFP199" s="646"/>
      <c r="MFQ199" s="646"/>
      <c r="MFR199" s="646"/>
      <c r="MFS199" s="646"/>
      <c r="MFT199" s="646"/>
      <c r="MFU199" s="646"/>
      <c r="MFV199" s="646"/>
      <c r="MFW199" s="646"/>
      <c r="MFX199" s="646"/>
      <c r="MFY199" s="646"/>
      <c r="MFZ199" s="646"/>
      <c r="MGA199" s="646"/>
      <c r="MGB199" s="646"/>
      <c r="MGC199" s="646"/>
      <c r="MGD199" s="646"/>
      <c r="MGE199" s="646"/>
      <c r="MGF199" s="646"/>
      <c r="MGG199" s="646"/>
      <c r="MGH199" s="646"/>
      <c r="MGI199" s="646"/>
      <c r="MGJ199" s="646"/>
      <c r="MGK199" s="646"/>
      <c r="MGL199" s="646"/>
      <c r="MGM199" s="646"/>
      <c r="MGN199" s="646"/>
      <c r="MGO199" s="646"/>
      <c r="MGP199" s="646"/>
      <c r="MGQ199" s="646"/>
      <c r="MGR199" s="646"/>
      <c r="MGS199" s="646"/>
      <c r="MGT199" s="646"/>
      <c r="MGU199" s="646"/>
      <c r="MGV199" s="646"/>
      <c r="MGW199" s="646"/>
      <c r="MGX199" s="646"/>
      <c r="MGY199" s="646"/>
      <c r="MGZ199" s="646"/>
      <c r="MHA199" s="646"/>
      <c r="MHB199" s="646"/>
      <c r="MHC199" s="646"/>
      <c r="MHD199" s="646"/>
      <c r="MHE199" s="646"/>
      <c r="MHF199" s="646"/>
      <c r="MHG199" s="646"/>
      <c r="MHH199" s="646"/>
      <c r="MHI199" s="646"/>
      <c r="MHJ199" s="646"/>
      <c r="MHK199" s="646"/>
      <c r="MHL199" s="646"/>
      <c r="MHM199" s="646"/>
      <c r="MHN199" s="646"/>
      <c r="MHO199" s="646"/>
      <c r="MHP199" s="646"/>
      <c r="MHQ199" s="646"/>
      <c r="MHR199" s="646"/>
      <c r="MHS199" s="646"/>
      <c r="MHT199" s="646"/>
      <c r="MHU199" s="646"/>
      <c r="MHV199" s="646"/>
      <c r="MHW199" s="646"/>
      <c r="MHX199" s="646"/>
      <c r="MHY199" s="646"/>
      <c r="MHZ199" s="646"/>
      <c r="MIA199" s="646"/>
      <c r="MIB199" s="646"/>
      <c r="MIC199" s="646"/>
      <c r="MID199" s="646"/>
      <c r="MIE199" s="646"/>
      <c r="MIF199" s="646"/>
      <c r="MIG199" s="646"/>
      <c r="MIH199" s="646"/>
      <c r="MII199" s="646"/>
      <c r="MIJ199" s="646"/>
      <c r="MIK199" s="646"/>
      <c r="MIL199" s="646"/>
      <c r="MIM199" s="646"/>
      <c r="MIN199" s="646"/>
      <c r="MIO199" s="646"/>
      <c r="MIP199" s="646"/>
      <c r="MIQ199" s="646"/>
      <c r="MIR199" s="646"/>
      <c r="MIS199" s="646"/>
      <c r="MIT199" s="646"/>
      <c r="MIU199" s="646"/>
      <c r="MIV199" s="646"/>
      <c r="MIW199" s="646"/>
      <c r="MIX199" s="646"/>
      <c r="MIY199" s="646"/>
      <c r="MIZ199" s="646"/>
      <c r="MJA199" s="646"/>
      <c r="MJB199" s="646"/>
      <c r="MJC199" s="646"/>
      <c r="MJD199" s="646"/>
      <c r="MJE199" s="646"/>
      <c r="MJF199" s="646"/>
      <c r="MJG199" s="646"/>
      <c r="MJH199" s="646"/>
      <c r="MJI199" s="646"/>
      <c r="MJJ199" s="646"/>
      <c r="MJK199" s="646"/>
      <c r="MJL199" s="646"/>
      <c r="MJM199" s="646"/>
      <c r="MJN199" s="646"/>
      <c r="MJO199" s="646"/>
      <c r="MJP199" s="646"/>
      <c r="MJQ199" s="646"/>
      <c r="MJR199" s="646"/>
      <c r="MJS199" s="646"/>
      <c r="MJT199" s="646"/>
      <c r="MJU199" s="646"/>
      <c r="MJV199" s="646"/>
      <c r="MJW199" s="646"/>
      <c r="MJX199" s="646"/>
      <c r="MJY199" s="646"/>
      <c r="MJZ199" s="646"/>
      <c r="MKA199" s="646"/>
      <c r="MKB199" s="646"/>
      <c r="MKC199" s="646"/>
      <c r="MKD199" s="646"/>
      <c r="MKE199" s="646"/>
      <c r="MKF199" s="646"/>
      <c r="MKG199" s="646"/>
      <c r="MKH199" s="646"/>
      <c r="MKI199" s="646"/>
      <c r="MKJ199" s="646"/>
      <c r="MKK199" s="646"/>
      <c r="MKL199" s="646"/>
      <c r="MKM199" s="646"/>
      <c r="MKN199" s="646"/>
      <c r="MKO199" s="646"/>
      <c r="MKP199" s="646"/>
      <c r="MKQ199" s="646"/>
      <c r="MKR199" s="646"/>
      <c r="MKS199" s="646"/>
      <c r="MKT199" s="646"/>
      <c r="MKU199" s="646"/>
      <c r="MKV199" s="646"/>
      <c r="MKW199" s="646"/>
      <c r="MKX199" s="646"/>
      <c r="MKY199" s="646"/>
      <c r="MKZ199" s="646"/>
      <c r="MLA199" s="646"/>
      <c r="MLB199" s="646"/>
      <c r="MLC199" s="646"/>
      <c r="MLD199" s="646"/>
      <c r="MLE199" s="646"/>
      <c r="MLF199" s="646"/>
      <c r="MLG199" s="646"/>
      <c r="MLH199" s="646"/>
      <c r="MLI199" s="646"/>
      <c r="MLJ199" s="646"/>
      <c r="MLK199" s="646"/>
      <c r="MLL199" s="646"/>
      <c r="MLM199" s="646"/>
      <c r="MLN199" s="646"/>
      <c r="MLO199" s="646"/>
      <c r="MLP199" s="646"/>
      <c r="MLQ199" s="646"/>
      <c r="MLR199" s="646"/>
      <c r="MLS199" s="646"/>
      <c r="MLT199" s="646"/>
      <c r="MLU199" s="646"/>
      <c r="MLV199" s="646"/>
      <c r="MLW199" s="646"/>
      <c r="MLX199" s="646"/>
      <c r="MLY199" s="646"/>
      <c r="MLZ199" s="646"/>
      <c r="MMA199" s="646"/>
      <c r="MMB199" s="646"/>
      <c r="MMC199" s="646"/>
      <c r="MMD199" s="646"/>
      <c r="MME199" s="646"/>
      <c r="MMF199" s="646"/>
      <c r="MMG199" s="646"/>
      <c r="MMH199" s="646"/>
      <c r="MMI199" s="646"/>
      <c r="MMJ199" s="646"/>
      <c r="MMK199" s="646"/>
      <c r="MML199" s="646"/>
      <c r="MMM199" s="646"/>
      <c r="MMN199" s="646"/>
      <c r="MMO199" s="646"/>
      <c r="MMP199" s="646"/>
      <c r="MMQ199" s="646"/>
      <c r="MMR199" s="646"/>
      <c r="MMS199" s="646"/>
      <c r="MMT199" s="646"/>
      <c r="MMU199" s="646"/>
      <c r="MMV199" s="646"/>
      <c r="MMW199" s="646"/>
      <c r="MMX199" s="646"/>
      <c r="MMY199" s="646"/>
      <c r="MMZ199" s="646"/>
      <c r="MNA199" s="646"/>
      <c r="MNB199" s="646"/>
      <c r="MNC199" s="646"/>
      <c r="MND199" s="646"/>
      <c r="MNE199" s="646"/>
      <c r="MNF199" s="646"/>
      <c r="MNG199" s="646"/>
      <c r="MNH199" s="646"/>
      <c r="MNI199" s="646"/>
      <c r="MNJ199" s="646"/>
      <c r="MNK199" s="646"/>
      <c r="MNL199" s="646"/>
      <c r="MNM199" s="646"/>
      <c r="MNN199" s="646"/>
      <c r="MNO199" s="646"/>
      <c r="MNP199" s="646"/>
      <c r="MNQ199" s="646"/>
      <c r="MNR199" s="646"/>
      <c r="MNS199" s="646"/>
      <c r="MNT199" s="646"/>
      <c r="MNU199" s="646"/>
      <c r="MNV199" s="646"/>
      <c r="MNW199" s="646"/>
      <c r="MNX199" s="646"/>
      <c r="MNY199" s="646"/>
      <c r="MNZ199" s="646"/>
      <c r="MOA199" s="646"/>
      <c r="MOB199" s="646"/>
      <c r="MOC199" s="646"/>
      <c r="MOD199" s="646"/>
      <c r="MOE199" s="646"/>
      <c r="MOF199" s="646"/>
      <c r="MOG199" s="646"/>
      <c r="MOH199" s="646"/>
      <c r="MOI199" s="646"/>
      <c r="MOJ199" s="646"/>
      <c r="MOK199" s="646"/>
      <c r="MOL199" s="646"/>
      <c r="MOM199" s="646"/>
      <c r="MON199" s="646"/>
      <c r="MOO199" s="646"/>
      <c r="MOP199" s="646"/>
      <c r="MOQ199" s="646"/>
      <c r="MOR199" s="646"/>
      <c r="MOS199" s="646"/>
      <c r="MOT199" s="646"/>
      <c r="MOU199" s="646"/>
      <c r="MOV199" s="646"/>
      <c r="MOW199" s="646"/>
      <c r="MOX199" s="646"/>
      <c r="MOY199" s="646"/>
      <c r="MOZ199" s="646"/>
      <c r="MPA199" s="646"/>
      <c r="MPB199" s="646"/>
      <c r="MPC199" s="646"/>
      <c r="MPD199" s="646"/>
      <c r="MPE199" s="646"/>
      <c r="MPF199" s="646"/>
      <c r="MPG199" s="646"/>
      <c r="MPH199" s="646"/>
      <c r="MPI199" s="646"/>
      <c r="MPJ199" s="646"/>
      <c r="MPK199" s="646"/>
      <c r="MPL199" s="646"/>
      <c r="MPM199" s="646"/>
      <c r="MPN199" s="646"/>
      <c r="MPO199" s="646"/>
      <c r="MPP199" s="646"/>
      <c r="MPQ199" s="646"/>
      <c r="MPR199" s="646"/>
      <c r="MPS199" s="646"/>
      <c r="MPT199" s="646"/>
      <c r="MPU199" s="646"/>
      <c r="MPV199" s="646"/>
      <c r="MPW199" s="646"/>
      <c r="MPX199" s="646"/>
      <c r="MPY199" s="646"/>
      <c r="MPZ199" s="646"/>
      <c r="MQA199" s="646"/>
      <c r="MQB199" s="646"/>
      <c r="MQC199" s="646"/>
      <c r="MQD199" s="646"/>
      <c r="MQE199" s="646"/>
      <c r="MQF199" s="646"/>
      <c r="MQG199" s="646"/>
      <c r="MQH199" s="646"/>
      <c r="MQI199" s="646"/>
      <c r="MQJ199" s="646"/>
      <c r="MQK199" s="646"/>
      <c r="MQL199" s="646"/>
      <c r="MQM199" s="646"/>
      <c r="MQN199" s="646"/>
      <c r="MQO199" s="646"/>
      <c r="MQP199" s="646"/>
      <c r="MQQ199" s="646"/>
      <c r="MQR199" s="646"/>
      <c r="MQS199" s="646"/>
      <c r="MQT199" s="646"/>
      <c r="MQU199" s="646"/>
      <c r="MQV199" s="646"/>
      <c r="MQW199" s="646"/>
      <c r="MQX199" s="646"/>
      <c r="MQY199" s="646"/>
      <c r="MQZ199" s="646"/>
      <c r="MRA199" s="646"/>
      <c r="MRB199" s="646"/>
      <c r="MRC199" s="646"/>
      <c r="MRD199" s="646"/>
      <c r="MRE199" s="646"/>
      <c r="MRF199" s="646"/>
      <c r="MRG199" s="646"/>
      <c r="MRH199" s="646"/>
      <c r="MRI199" s="646"/>
      <c r="MRJ199" s="646"/>
      <c r="MRK199" s="646"/>
      <c r="MRL199" s="646"/>
      <c r="MRM199" s="646"/>
      <c r="MRN199" s="646"/>
      <c r="MRO199" s="646"/>
      <c r="MRP199" s="646"/>
      <c r="MRQ199" s="646"/>
      <c r="MRR199" s="646"/>
      <c r="MRS199" s="646"/>
      <c r="MRT199" s="646"/>
      <c r="MRU199" s="646"/>
      <c r="MRV199" s="646"/>
      <c r="MRW199" s="646"/>
      <c r="MRX199" s="646"/>
      <c r="MRY199" s="646"/>
      <c r="MRZ199" s="646"/>
      <c r="MSA199" s="646"/>
      <c r="MSB199" s="646"/>
      <c r="MSC199" s="646"/>
      <c r="MSD199" s="646"/>
      <c r="MSE199" s="646"/>
      <c r="MSF199" s="646"/>
      <c r="MSG199" s="646"/>
      <c r="MSH199" s="646"/>
      <c r="MSI199" s="646"/>
      <c r="MSJ199" s="646"/>
      <c r="MSK199" s="646"/>
      <c r="MSL199" s="646"/>
      <c r="MSM199" s="646"/>
      <c r="MSN199" s="646"/>
      <c r="MSO199" s="646"/>
      <c r="MSP199" s="646"/>
      <c r="MSQ199" s="646"/>
      <c r="MSR199" s="646"/>
      <c r="MSS199" s="646"/>
      <c r="MST199" s="646"/>
      <c r="MSU199" s="646"/>
      <c r="MSV199" s="646"/>
      <c r="MSW199" s="646"/>
      <c r="MSX199" s="646"/>
      <c r="MSY199" s="646"/>
      <c r="MSZ199" s="646"/>
      <c r="MTA199" s="646"/>
      <c r="MTB199" s="646"/>
      <c r="MTC199" s="646"/>
      <c r="MTD199" s="646"/>
      <c r="MTE199" s="646"/>
      <c r="MTF199" s="646"/>
      <c r="MTG199" s="646"/>
      <c r="MTH199" s="646"/>
      <c r="MTI199" s="646"/>
      <c r="MTJ199" s="646"/>
      <c r="MTK199" s="646"/>
      <c r="MTL199" s="646"/>
      <c r="MTM199" s="646"/>
      <c r="MTN199" s="646"/>
      <c r="MTO199" s="646"/>
      <c r="MTP199" s="646"/>
      <c r="MTQ199" s="646"/>
      <c r="MTR199" s="646"/>
      <c r="MTS199" s="646"/>
      <c r="MTT199" s="646"/>
      <c r="MTU199" s="646"/>
      <c r="MTV199" s="646"/>
      <c r="MTW199" s="646"/>
      <c r="MTX199" s="646"/>
      <c r="MTY199" s="646"/>
      <c r="MTZ199" s="646"/>
      <c r="MUA199" s="646"/>
      <c r="MUB199" s="646"/>
      <c r="MUC199" s="646"/>
      <c r="MUD199" s="646"/>
      <c r="MUE199" s="646"/>
      <c r="MUF199" s="646"/>
      <c r="MUG199" s="646"/>
      <c r="MUH199" s="646"/>
      <c r="MUI199" s="646"/>
      <c r="MUJ199" s="646"/>
      <c r="MUK199" s="646"/>
      <c r="MUL199" s="646"/>
      <c r="MUM199" s="646"/>
      <c r="MUN199" s="646"/>
      <c r="MUO199" s="646"/>
      <c r="MUP199" s="646"/>
      <c r="MUQ199" s="646"/>
      <c r="MUR199" s="646"/>
      <c r="MUS199" s="646"/>
      <c r="MUT199" s="646"/>
      <c r="MUU199" s="646"/>
      <c r="MUV199" s="646"/>
      <c r="MUW199" s="646"/>
      <c r="MUX199" s="646"/>
      <c r="MUY199" s="646"/>
      <c r="MUZ199" s="646"/>
      <c r="MVA199" s="646"/>
      <c r="MVB199" s="646"/>
      <c r="MVC199" s="646"/>
      <c r="MVD199" s="646"/>
      <c r="MVE199" s="646"/>
      <c r="MVF199" s="646"/>
      <c r="MVG199" s="646"/>
      <c r="MVH199" s="646"/>
      <c r="MVI199" s="646"/>
      <c r="MVJ199" s="646"/>
      <c r="MVK199" s="646"/>
      <c r="MVL199" s="646"/>
      <c r="MVM199" s="646"/>
      <c r="MVN199" s="646"/>
      <c r="MVO199" s="646"/>
      <c r="MVP199" s="646"/>
      <c r="MVQ199" s="646"/>
      <c r="MVR199" s="646"/>
      <c r="MVS199" s="646"/>
      <c r="MVT199" s="646"/>
      <c r="MVU199" s="646"/>
      <c r="MVV199" s="646"/>
      <c r="MVW199" s="646"/>
      <c r="MVX199" s="646"/>
      <c r="MVY199" s="646"/>
      <c r="MVZ199" s="646"/>
      <c r="MWA199" s="646"/>
      <c r="MWB199" s="646"/>
      <c r="MWC199" s="646"/>
      <c r="MWD199" s="646"/>
      <c r="MWE199" s="646"/>
      <c r="MWF199" s="646"/>
      <c r="MWG199" s="646"/>
      <c r="MWH199" s="646"/>
      <c r="MWI199" s="646"/>
      <c r="MWJ199" s="646"/>
      <c r="MWK199" s="646"/>
      <c r="MWL199" s="646"/>
      <c r="MWM199" s="646"/>
      <c r="MWN199" s="646"/>
      <c r="MWO199" s="646"/>
      <c r="MWP199" s="646"/>
      <c r="MWQ199" s="646"/>
      <c r="MWR199" s="646"/>
      <c r="MWS199" s="646"/>
      <c r="MWT199" s="646"/>
      <c r="MWU199" s="646"/>
      <c r="MWV199" s="646"/>
      <c r="MWW199" s="646"/>
      <c r="MWX199" s="646"/>
      <c r="MWY199" s="646"/>
      <c r="MWZ199" s="646"/>
      <c r="MXA199" s="646"/>
      <c r="MXB199" s="646"/>
      <c r="MXC199" s="646"/>
      <c r="MXD199" s="646"/>
      <c r="MXE199" s="646"/>
      <c r="MXF199" s="646"/>
      <c r="MXG199" s="646"/>
      <c r="MXH199" s="646"/>
      <c r="MXI199" s="646"/>
      <c r="MXJ199" s="646"/>
      <c r="MXK199" s="646"/>
      <c r="MXL199" s="646"/>
      <c r="MXM199" s="646"/>
      <c r="MXN199" s="646"/>
      <c r="MXO199" s="646"/>
      <c r="MXP199" s="646"/>
      <c r="MXQ199" s="646"/>
      <c r="MXR199" s="646"/>
      <c r="MXS199" s="646"/>
      <c r="MXT199" s="646"/>
      <c r="MXU199" s="646"/>
      <c r="MXV199" s="646"/>
      <c r="MXW199" s="646"/>
      <c r="MXX199" s="646"/>
      <c r="MXY199" s="646"/>
      <c r="MXZ199" s="646"/>
      <c r="MYA199" s="646"/>
      <c r="MYB199" s="646"/>
      <c r="MYC199" s="646"/>
      <c r="MYD199" s="646"/>
      <c r="MYE199" s="646"/>
      <c r="MYF199" s="646"/>
      <c r="MYG199" s="646"/>
      <c r="MYH199" s="646"/>
      <c r="MYI199" s="646"/>
      <c r="MYJ199" s="646"/>
      <c r="MYK199" s="646"/>
      <c r="MYL199" s="646"/>
      <c r="MYM199" s="646"/>
      <c r="MYN199" s="646"/>
      <c r="MYO199" s="646"/>
      <c r="MYP199" s="646"/>
      <c r="MYQ199" s="646"/>
      <c r="MYR199" s="646"/>
      <c r="MYS199" s="646"/>
      <c r="MYT199" s="646"/>
      <c r="MYU199" s="646"/>
      <c r="MYV199" s="646"/>
      <c r="MYW199" s="646"/>
      <c r="MYX199" s="646"/>
      <c r="MYY199" s="646"/>
      <c r="MYZ199" s="646"/>
      <c r="MZA199" s="646"/>
      <c r="MZB199" s="646"/>
      <c r="MZC199" s="646"/>
      <c r="MZD199" s="646"/>
      <c r="MZE199" s="646"/>
      <c r="MZF199" s="646"/>
      <c r="MZG199" s="646"/>
      <c r="MZH199" s="646"/>
      <c r="MZI199" s="646"/>
      <c r="MZJ199" s="646"/>
      <c r="MZK199" s="646"/>
      <c r="MZL199" s="646"/>
      <c r="MZM199" s="646"/>
      <c r="MZN199" s="646"/>
      <c r="MZO199" s="646"/>
      <c r="MZP199" s="646"/>
      <c r="MZQ199" s="646"/>
      <c r="MZR199" s="646"/>
      <c r="MZS199" s="646"/>
      <c r="MZT199" s="646"/>
      <c r="MZU199" s="646"/>
      <c r="MZV199" s="646"/>
      <c r="MZW199" s="646"/>
      <c r="MZX199" s="646"/>
      <c r="MZY199" s="646"/>
      <c r="MZZ199" s="646"/>
      <c r="NAA199" s="646"/>
      <c r="NAB199" s="646"/>
      <c r="NAC199" s="646"/>
      <c r="NAD199" s="646"/>
      <c r="NAE199" s="646"/>
      <c r="NAF199" s="646"/>
      <c r="NAG199" s="646"/>
      <c r="NAH199" s="646"/>
      <c r="NAI199" s="646"/>
      <c r="NAJ199" s="646"/>
      <c r="NAK199" s="646"/>
      <c r="NAL199" s="646"/>
      <c r="NAM199" s="646"/>
      <c r="NAN199" s="646"/>
      <c r="NAO199" s="646"/>
      <c r="NAP199" s="646"/>
      <c r="NAQ199" s="646"/>
      <c r="NAR199" s="646"/>
      <c r="NAS199" s="646"/>
      <c r="NAT199" s="646"/>
      <c r="NAU199" s="646"/>
      <c r="NAV199" s="646"/>
      <c r="NAW199" s="646"/>
      <c r="NAX199" s="646"/>
      <c r="NAY199" s="646"/>
      <c r="NAZ199" s="646"/>
      <c r="NBA199" s="646"/>
      <c r="NBB199" s="646"/>
      <c r="NBC199" s="646"/>
      <c r="NBD199" s="646"/>
      <c r="NBE199" s="646"/>
      <c r="NBF199" s="646"/>
      <c r="NBG199" s="646"/>
      <c r="NBH199" s="646"/>
      <c r="NBI199" s="646"/>
      <c r="NBJ199" s="646"/>
      <c r="NBK199" s="646"/>
      <c r="NBL199" s="646"/>
      <c r="NBM199" s="646"/>
      <c r="NBN199" s="646"/>
      <c r="NBO199" s="646"/>
      <c r="NBP199" s="646"/>
      <c r="NBQ199" s="646"/>
      <c r="NBR199" s="646"/>
      <c r="NBS199" s="646"/>
      <c r="NBT199" s="646"/>
      <c r="NBU199" s="646"/>
      <c r="NBV199" s="646"/>
      <c r="NBW199" s="646"/>
      <c r="NBX199" s="646"/>
      <c r="NBY199" s="646"/>
      <c r="NBZ199" s="646"/>
      <c r="NCA199" s="646"/>
      <c r="NCB199" s="646"/>
      <c r="NCC199" s="646"/>
      <c r="NCD199" s="646"/>
      <c r="NCE199" s="646"/>
      <c r="NCF199" s="646"/>
      <c r="NCG199" s="646"/>
      <c r="NCH199" s="646"/>
      <c r="NCI199" s="646"/>
      <c r="NCJ199" s="646"/>
      <c r="NCK199" s="646"/>
      <c r="NCL199" s="646"/>
      <c r="NCM199" s="646"/>
      <c r="NCN199" s="646"/>
      <c r="NCO199" s="646"/>
      <c r="NCP199" s="646"/>
      <c r="NCQ199" s="646"/>
      <c r="NCR199" s="646"/>
      <c r="NCS199" s="646"/>
      <c r="NCT199" s="646"/>
      <c r="NCU199" s="646"/>
      <c r="NCV199" s="646"/>
      <c r="NCW199" s="646"/>
      <c r="NCX199" s="646"/>
      <c r="NCY199" s="646"/>
      <c r="NCZ199" s="646"/>
      <c r="NDA199" s="646"/>
      <c r="NDB199" s="646"/>
      <c r="NDC199" s="646"/>
      <c r="NDD199" s="646"/>
      <c r="NDE199" s="646"/>
      <c r="NDF199" s="646"/>
      <c r="NDG199" s="646"/>
      <c r="NDH199" s="646"/>
      <c r="NDI199" s="646"/>
      <c r="NDJ199" s="646"/>
      <c r="NDK199" s="646"/>
      <c r="NDL199" s="646"/>
      <c r="NDM199" s="646"/>
      <c r="NDN199" s="646"/>
      <c r="NDO199" s="646"/>
      <c r="NDP199" s="646"/>
      <c r="NDQ199" s="646"/>
      <c r="NDR199" s="646"/>
      <c r="NDS199" s="646"/>
      <c r="NDT199" s="646"/>
      <c r="NDU199" s="646"/>
      <c r="NDV199" s="646"/>
      <c r="NDW199" s="646"/>
      <c r="NDX199" s="646"/>
      <c r="NDY199" s="646"/>
      <c r="NDZ199" s="646"/>
      <c r="NEA199" s="646"/>
      <c r="NEB199" s="646"/>
      <c r="NEC199" s="646"/>
      <c r="NED199" s="646"/>
      <c r="NEE199" s="646"/>
      <c r="NEF199" s="646"/>
      <c r="NEG199" s="646"/>
      <c r="NEH199" s="646"/>
      <c r="NEI199" s="646"/>
      <c r="NEJ199" s="646"/>
      <c r="NEK199" s="646"/>
      <c r="NEL199" s="646"/>
      <c r="NEM199" s="646"/>
      <c r="NEN199" s="646"/>
      <c r="NEO199" s="646"/>
      <c r="NEP199" s="646"/>
      <c r="NEQ199" s="646"/>
      <c r="NER199" s="646"/>
      <c r="NES199" s="646"/>
      <c r="NET199" s="646"/>
      <c r="NEU199" s="646"/>
      <c r="NEV199" s="646"/>
      <c r="NEW199" s="646"/>
      <c r="NEX199" s="646"/>
      <c r="NEY199" s="646"/>
      <c r="NEZ199" s="646"/>
      <c r="NFA199" s="646"/>
      <c r="NFB199" s="646"/>
      <c r="NFC199" s="646"/>
      <c r="NFD199" s="646"/>
      <c r="NFE199" s="646"/>
      <c r="NFF199" s="646"/>
      <c r="NFG199" s="646"/>
      <c r="NFH199" s="646"/>
      <c r="NFI199" s="646"/>
      <c r="NFJ199" s="646"/>
      <c r="NFK199" s="646"/>
      <c r="NFL199" s="646"/>
      <c r="NFM199" s="646"/>
      <c r="NFN199" s="646"/>
      <c r="NFO199" s="646"/>
      <c r="NFP199" s="646"/>
      <c r="NFQ199" s="646"/>
      <c r="NFR199" s="646"/>
      <c r="NFS199" s="646"/>
      <c r="NFT199" s="646"/>
      <c r="NFU199" s="646"/>
      <c r="NFV199" s="646"/>
      <c r="NFW199" s="646"/>
      <c r="NFX199" s="646"/>
      <c r="NFY199" s="646"/>
      <c r="NFZ199" s="646"/>
      <c r="NGA199" s="646"/>
      <c r="NGB199" s="646"/>
      <c r="NGC199" s="646"/>
      <c r="NGD199" s="646"/>
      <c r="NGE199" s="646"/>
      <c r="NGF199" s="646"/>
      <c r="NGG199" s="646"/>
      <c r="NGH199" s="646"/>
      <c r="NGI199" s="646"/>
      <c r="NGJ199" s="646"/>
      <c r="NGK199" s="646"/>
      <c r="NGL199" s="646"/>
      <c r="NGM199" s="646"/>
      <c r="NGN199" s="646"/>
      <c r="NGO199" s="646"/>
      <c r="NGP199" s="646"/>
      <c r="NGQ199" s="646"/>
      <c r="NGR199" s="646"/>
      <c r="NGS199" s="646"/>
      <c r="NGT199" s="646"/>
      <c r="NGU199" s="646"/>
      <c r="NGV199" s="646"/>
      <c r="NGW199" s="646"/>
      <c r="NGX199" s="646"/>
      <c r="NGY199" s="646"/>
      <c r="NGZ199" s="646"/>
      <c r="NHA199" s="646"/>
      <c r="NHB199" s="646"/>
      <c r="NHC199" s="646"/>
      <c r="NHD199" s="646"/>
      <c r="NHE199" s="646"/>
      <c r="NHF199" s="646"/>
      <c r="NHG199" s="646"/>
      <c r="NHH199" s="646"/>
      <c r="NHI199" s="646"/>
      <c r="NHJ199" s="646"/>
      <c r="NHK199" s="646"/>
      <c r="NHL199" s="646"/>
      <c r="NHM199" s="646"/>
      <c r="NHN199" s="646"/>
      <c r="NHO199" s="646"/>
      <c r="NHP199" s="646"/>
      <c r="NHQ199" s="646"/>
      <c r="NHR199" s="646"/>
      <c r="NHS199" s="646"/>
      <c r="NHT199" s="646"/>
      <c r="NHU199" s="646"/>
      <c r="NHV199" s="646"/>
      <c r="NHW199" s="646"/>
      <c r="NHX199" s="646"/>
      <c r="NHY199" s="646"/>
      <c r="NHZ199" s="646"/>
      <c r="NIA199" s="646"/>
      <c r="NIB199" s="646"/>
      <c r="NIC199" s="646"/>
      <c r="NID199" s="646"/>
      <c r="NIE199" s="646"/>
      <c r="NIF199" s="646"/>
      <c r="NIG199" s="646"/>
      <c r="NIH199" s="646"/>
      <c r="NII199" s="646"/>
      <c r="NIJ199" s="646"/>
      <c r="NIK199" s="646"/>
      <c r="NIL199" s="646"/>
      <c r="NIM199" s="646"/>
      <c r="NIN199" s="646"/>
      <c r="NIO199" s="646"/>
      <c r="NIP199" s="646"/>
      <c r="NIQ199" s="646"/>
      <c r="NIR199" s="646"/>
      <c r="NIS199" s="646"/>
      <c r="NIT199" s="646"/>
      <c r="NIU199" s="646"/>
      <c r="NIV199" s="646"/>
      <c r="NIW199" s="646"/>
      <c r="NIX199" s="646"/>
      <c r="NIY199" s="646"/>
      <c r="NIZ199" s="646"/>
      <c r="NJA199" s="646"/>
      <c r="NJB199" s="646"/>
      <c r="NJC199" s="646"/>
      <c r="NJD199" s="646"/>
      <c r="NJE199" s="646"/>
      <c r="NJF199" s="646"/>
      <c r="NJG199" s="646"/>
      <c r="NJH199" s="646"/>
      <c r="NJI199" s="646"/>
      <c r="NJJ199" s="646"/>
      <c r="NJK199" s="646"/>
      <c r="NJL199" s="646"/>
      <c r="NJM199" s="646"/>
      <c r="NJN199" s="646"/>
      <c r="NJO199" s="646"/>
      <c r="NJP199" s="646"/>
      <c r="NJQ199" s="646"/>
      <c r="NJR199" s="646"/>
      <c r="NJS199" s="646"/>
      <c r="NJT199" s="646"/>
      <c r="NJU199" s="646"/>
      <c r="NJV199" s="646"/>
      <c r="NJW199" s="646"/>
      <c r="NJX199" s="646"/>
      <c r="NJY199" s="646"/>
      <c r="NJZ199" s="646"/>
      <c r="NKA199" s="646"/>
      <c r="NKB199" s="646"/>
      <c r="NKC199" s="646"/>
      <c r="NKD199" s="646"/>
      <c r="NKE199" s="646"/>
      <c r="NKF199" s="646"/>
      <c r="NKG199" s="646"/>
      <c r="NKH199" s="646"/>
      <c r="NKI199" s="646"/>
      <c r="NKJ199" s="646"/>
      <c r="NKK199" s="646"/>
      <c r="NKL199" s="646"/>
      <c r="NKM199" s="646"/>
      <c r="NKN199" s="646"/>
      <c r="NKO199" s="646"/>
      <c r="NKP199" s="646"/>
      <c r="NKQ199" s="646"/>
      <c r="NKR199" s="646"/>
      <c r="NKS199" s="646"/>
      <c r="NKT199" s="646"/>
      <c r="NKU199" s="646"/>
      <c r="NKV199" s="646"/>
      <c r="NKW199" s="646"/>
      <c r="NKX199" s="646"/>
      <c r="NKY199" s="646"/>
      <c r="NKZ199" s="646"/>
      <c r="NLA199" s="646"/>
      <c r="NLB199" s="646"/>
      <c r="NLC199" s="646"/>
      <c r="NLD199" s="646"/>
      <c r="NLE199" s="646"/>
      <c r="NLF199" s="646"/>
      <c r="NLG199" s="646"/>
      <c r="NLH199" s="646"/>
      <c r="NLI199" s="646"/>
      <c r="NLJ199" s="646"/>
      <c r="NLK199" s="646"/>
      <c r="NLL199" s="646"/>
      <c r="NLM199" s="646"/>
      <c r="NLN199" s="646"/>
      <c r="NLO199" s="646"/>
      <c r="NLP199" s="646"/>
      <c r="NLQ199" s="646"/>
      <c r="NLR199" s="646"/>
      <c r="NLS199" s="646"/>
      <c r="NLT199" s="646"/>
      <c r="NLU199" s="646"/>
      <c r="NLV199" s="646"/>
      <c r="NLW199" s="646"/>
      <c r="NLX199" s="646"/>
      <c r="NLY199" s="646"/>
      <c r="NLZ199" s="646"/>
      <c r="NMA199" s="646"/>
      <c r="NMB199" s="646"/>
      <c r="NMC199" s="646"/>
      <c r="NMD199" s="646"/>
      <c r="NME199" s="646"/>
      <c r="NMF199" s="646"/>
      <c r="NMG199" s="646"/>
      <c r="NMH199" s="646"/>
      <c r="NMI199" s="646"/>
      <c r="NMJ199" s="646"/>
      <c r="NMK199" s="646"/>
      <c r="NML199" s="646"/>
      <c r="NMM199" s="646"/>
      <c r="NMN199" s="646"/>
      <c r="NMO199" s="646"/>
      <c r="NMP199" s="646"/>
      <c r="NMQ199" s="646"/>
      <c r="NMR199" s="646"/>
      <c r="NMS199" s="646"/>
      <c r="NMT199" s="646"/>
      <c r="NMU199" s="646"/>
      <c r="NMV199" s="646"/>
      <c r="NMW199" s="646"/>
      <c r="NMX199" s="646"/>
      <c r="NMY199" s="646"/>
      <c r="NMZ199" s="646"/>
      <c r="NNA199" s="646"/>
      <c r="NNB199" s="646"/>
      <c r="NNC199" s="646"/>
      <c r="NND199" s="646"/>
      <c r="NNE199" s="646"/>
      <c r="NNF199" s="646"/>
      <c r="NNG199" s="646"/>
      <c r="NNH199" s="646"/>
      <c r="NNI199" s="646"/>
      <c r="NNJ199" s="646"/>
      <c r="NNK199" s="646"/>
      <c r="NNL199" s="646"/>
      <c r="NNM199" s="646"/>
      <c r="NNN199" s="646"/>
      <c r="NNO199" s="646"/>
      <c r="NNP199" s="646"/>
      <c r="NNQ199" s="646"/>
      <c r="NNR199" s="646"/>
      <c r="NNS199" s="646"/>
      <c r="NNT199" s="646"/>
      <c r="NNU199" s="646"/>
      <c r="NNV199" s="646"/>
      <c r="NNW199" s="646"/>
      <c r="NNX199" s="646"/>
      <c r="NNY199" s="646"/>
      <c r="NNZ199" s="646"/>
      <c r="NOA199" s="646"/>
      <c r="NOB199" s="646"/>
      <c r="NOC199" s="646"/>
      <c r="NOD199" s="646"/>
      <c r="NOE199" s="646"/>
      <c r="NOF199" s="646"/>
      <c r="NOG199" s="646"/>
      <c r="NOH199" s="646"/>
      <c r="NOI199" s="646"/>
      <c r="NOJ199" s="646"/>
      <c r="NOK199" s="646"/>
      <c r="NOL199" s="646"/>
      <c r="NOM199" s="646"/>
      <c r="NON199" s="646"/>
      <c r="NOO199" s="646"/>
      <c r="NOP199" s="646"/>
      <c r="NOQ199" s="646"/>
      <c r="NOR199" s="646"/>
      <c r="NOS199" s="646"/>
      <c r="NOT199" s="646"/>
      <c r="NOU199" s="646"/>
      <c r="NOV199" s="646"/>
      <c r="NOW199" s="646"/>
      <c r="NOX199" s="646"/>
      <c r="NOY199" s="646"/>
      <c r="NOZ199" s="646"/>
      <c r="NPA199" s="646"/>
      <c r="NPB199" s="646"/>
      <c r="NPC199" s="646"/>
      <c r="NPD199" s="646"/>
      <c r="NPE199" s="646"/>
      <c r="NPF199" s="646"/>
      <c r="NPG199" s="646"/>
      <c r="NPH199" s="646"/>
      <c r="NPI199" s="646"/>
      <c r="NPJ199" s="646"/>
      <c r="NPK199" s="646"/>
      <c r="NPL199" s="646"/>
      <c r="NPM199" s="646"/>
      <c r="NPN199" s="646"/>
      <c r="NPO199" s="646"/>
      <c r="NPP199" s="646"/>
      <c r="NPQ199" s="646"/>
      <c r="NPR199" s="646"/>
      <c r="NPS199" s="646"/>
      <c r="NPT199" s="646"/>
      <c r="NPU199" s="646"/>
      <c r="NPV199" s="646"/>
      <c r="NPW199" s="646"/>
      <c r="NPX199" s="646"/>
      <c r="NPY199" s="646"/>
      <c r="NPZ199" s="646"/>
      <c r="NQA199" s="646"/>
      <c r="NQB199" s="646"/>
      <c r="NQC199" s="646"/>
      <c r="NQD199" s="646"/>
      <c r="NQE199" s="646"/>
      <c r="NQF199" s="646"/>
      <c r="NQG199" s="646"/>
      <c r="NQH199" s="646"/>
      <c r="NQI199" s="646"/>
      <c r="NQJ199" s="646"/>
      <c r="NQK199" s="646"/>
      <c r="NQL199" s="646"/>
      <c r="NQM199" s="646"/>
      <c r="NQN199" s="646"/>
      <c r="NQO199" s="646"/>
      <c r="NQP199" s="646"/>
      <c r="NQQ199" s="646"/>
      <c r="NQR199" s="646"/>
      <c r="NQS199" s="646"/>
      <c r="NQT199" s="646"/>
      <c r="NQU199" s="646"/>
      <c r="NQV199" s="646"/>
      <c r="NQW199" s="646"/>
      <c r="NQX199" s="646"/>
      <c r="NQY199" s="646"/>
      <c r="NQZ199" s="646"/>
      <c r="NRA199" s="646"/>
      <c r="NRB199" s="646"/>
      <c r="NRC199" s="646"/>
      <c r="NRD199" s="646"/>
      <c r="NRE199" s="646"/>
      <c r="NRF199" s="646"/>
      <c r="NRG199" s="646"/>
      <c r="NRH199" s="646"/>
      <c r="NRI199" s="646"/>
      <c r="NRJ199" s="646"/>
      <c r="NRK199" s="646"/>
      <c r="NRL199" s="646"/>
      <c r="NRM199" s="646"/>
      <c r="NRN199" s="646"/>
      <c r="NRO199" s="646"/>
      <c r="NRP199" s="646"/>
      <c r="NRQ199" s="646"/>
      <c r="NRR199" s="646"/>
      <c r="NRS199" s="646"/>
      <c r="NRT199" s="646"/>
      <c r="NRU199" s="646"/>
      <c r="NRV199" s="646"/>
      <c r="NRW199" s="646"/>
      <c r="NRX199" s="646"/>
      <c r="NRY199" s="646"/>
      <c r="NRZ199" s="646"/>
      <c r="NSA199" s="646"/>
      <c r="NSB199" s="646"/>
      <c r="NSC199" s="646"/>
      <c r="NSD199" s="646"/>
      <c r="NSE199" s="646"/>
      <c r="NSF199" s="646"/>
      <c r="NSG199" s="646"/>
      <c r="NSH199" s="646"/>
      <c r="NSI199" s="646"/>
      <c r="NSJ199" s="646"/>
      <c r="NSK199" s="646"/>
      <c r="NSL199" s="646"/>
      <c r="NSM199" s="646"/>
      <c r="NSN199" s="646"/>
      <c r="NSO199" s="646"/>
      <c r="NSP199" s="646"/>
      <c r="NSQ199" s="646"/>
      <c r="NSR199" s="646"/>
      <c r="NSS199" s="646"/>
      <c r="NST199" s="646"/>
      <c r="NSU199" s="646"/>
      <c r="NSV199" s="646"/>
      <c r="NSW199" s="646"/>
      <c r="NSX199" s="646"/>
      <c r="NSY199" s="646"/>
      <c r="NSZ199" s="646"/>
      <c r="NTA199" s="646"/>
      <c r="NTB199" s="646"/>
      <c r="NTC199" s="646"/>
      <c r="NTD199" s="646"/>
      <c r="NTE199" s="646"/>
      <c r="NTF199" s="646"/>
      <c r="NTG199" s="646"/>
      <c r="NTH199" s="646"/>
      <c r="NTI199" s="646"/>
      <c r="NTJ199" s="646"/>
      <c r="NTK199" s="646"/>
      <c r="NTL199" s="646"/>
      <c r="NTM199" s="646"/>
      <c r="NTN199" s="646"/>
      <c r="NTO199" s="646"/>
      <c r="NTP199" s="646"/>
      <c r="NTQ199" s="646"/>
      <c r="NTR199" s="646"/>
      <c r="NTS199" s="646"/>
      <c r="NTT199" s="646"/>
      <c r="NTU199" s="646"/>
      <c r="NTV199" s="646"/>
      <c r="NTW199" s="646"/>
      <c r="NTX199" s="646"/>
      <c r="NTY199" s="646"/>
      <c r="NTZ199" s="646"/>
      <c r="NUA199" s="646"/>
      <c r="NUB199" s="646"/>
      <c r="NUC199" s="646"/>
      <c r="NUD199" s="646"/>
      <c r="NUE199" s="646"/>
      <c r="NUF199" s="646"/>
      <c r="NUG199" s="646"/>
      <c r="NUH199" s="646"/>
      <c r="NUI199" s="646"/>
      <c r="NUJ199" s="646"/>
      <c r="NUK199" s="646"/>
      <c r="NUL199" s="646"/>
      <c r="NUM199" s="646"/>
      <c r="NUN199" s="646"/>
      <c r="NUO199" s="646"/>
      <c r="NUP199" s="646"/>
      <c r="NUQ199" s="646"/>
      <c r="NUR199" s="646"/>
      <c r="NUS199" s="646"/>
      <c r="NUT199" s="646"/>
      <c r="NUU199" s="646"/>
      <c r="NUV199" s="646"/>
      <c r="NUW199" s="646"/>
      <c r="NUX199" s="646"/>
      <c r="NUY199" s="646"/>
      <c r="NUZ199" s="646"/>
      <c r="NVA199" s="646"/>
      <c r="NVB199" s="646"/>
      <c r="NVC199" s="646"/>
      <c r="NVD199" s="646"/>
      <c r="NVE199" s="646"/>
      <c r="NVF199" s="646"/>
      <c r="NVG199" s="646"/>
      <c r="NVH199" s="646"/>
      <c r="NVI199" s="646"/>
      <c r="NVJ199" s="646"/>
      <c r="NVK199" s="646"/>
      <c r="NVL199" s="646"/>
      <c r="NVM199" s="646"/>
      <c r="NVN199" s="646"/>
      <c r="NVO199" s="646"/>
      <c r="NVP199" s="646"/>
      <c r="NVQ199" s="646"/>
      <c r="NVR199" s="646"/>
      <c r="NVS199" s="646"/>
      <c r="NVT199" s="646"/>
      <c r="NVU199" s="646"/>
      <c r="NVV199" s="646"/>
      <c r="NVW199" s="646"/>
      <c r="NVX199" s="646"/>
      <c r="NVY199" s="646"/>
      <c r="NVZ199" s="646"/>
      <c r="NWA199" s="646"/>
      <c r="NWB199" s="646"/>
      <c r="NWC199" s="646"/>
      <c r="NWD199" s="646"/>
      <c r="NWE199" s="646"/>
      <c r="NWF199" s="646"/>
      <c r="NWG199" s="646"/>
      <c r="NWH199" s="646"/>
      <c r="NWI199" s="646"/>
      <c r="NWJ199" s="646"/>
      <c r="NWK199" s="646"/>
      <c r="NWL199" s="646"/>
      <c r="NWM199" s="646"/>
      <c r="NWN199" s="646"/>
      <c r="NWO199" s="646"/>
      <c r="NWP199" s="646"/>
      <c r="NWQ199" s="646"/>
      <c r="NWR199" s="646"/>
      <c r="NWS199" s="646"/>
      <c r="NWT199" s="646"/>
      <c r="NWU199" s="646"/>
      <c r="NWV199" s="646"/>
      <c r="NWW199" s="646"/>
      <c r="NWX199" s="646"/>
      <c r="NWY199" s="646"/>
      <c r="NWZ199" s="646"/>
      <c r="NXA199" s="646"/>
      <c r="NXB199" s="646"/>
      <c r="NXC199" s="646"/>
      <c r="NXD199" s="646"/>
      <c r="NXE199" s="646"/>
      <c r="NXF199" s="646"/>
      <c r="NXG199" s="646"/>
      <c r="NXH199" s="646"/>
      <c r="NXI199" s="646"/>
      <c r="NXJ199" s="646"/>
      <c r="NXK199" s="646"/>
      <c r="NXL199" s="646"/>
      <c r="NXM199" s="646"/>
      <c r="NXN199" s="646"/>
      <c r="NXO199" s="646"/>
      <c r="NXP199" s="646"/>
      <c r="NXQ199" s="646"/>
      <c r="NXR199" s="646"/>
      <c r="NXS199" s="646"/>
      <c r="NXT199" s="646"/>
      <c r="NXU199" s="646"/>
      <c r="NXV199" s="646"/>
      <c r="NXW199" s="646"/>
      <c r="NXX199" s="646"/>
      <c r="NXY199" s="646"/>
      <c r="NXZ199" s="646"/>
      <c r="NYA199" s="646"/>
      <c r="NYB199" s="646"/>
      <c r="NYC199" s="646"/>
      <c r="NYD199" s="646"/>
      <c r="NYE199" s="646"/>
      <c r="NYF199" s="646"/>
      <c r="NYG199" s="646"/>
      <c r="NYH199" s="646"/>
      <c r="NYI199" s="646"/>
      <c r="NYJ199" s="646"/>
      <c r="NYK199" s="646"/>
      <c r="NYL199" s="646"/>
      <c r="NYM199" s="646"/>
      <c r="NYN199" s="646"/>
      <c r="NYO199" s="646"/>
      <c r="NYP199" s="646"/>
      <c r="NYQ199" s="646"/>
      <c r="NYR199" s="646"/>
      <c r="NYS199" s="646"/>
      <c r="NYT199" s="646"/>
      <c r="NYU199" s="646"/>
      <c r="NYV199" s="646"/>
      <c r="NYW199" s="646"/>
      <c r="NYX199" s="646"/>
      <c r="NYY199" s="646"/>
      <c r="NYZ199" s="646"/>
      <c r="NZA199" s="646"/>
      <c r="NZB199" s="646"/>
      <c r="NZC199" s="646"/>
      <c r="NZD199" s="646"/>
      <c r="NZE199" s="646"/>
      <c r="NZF199" s="646"/>
      <c r="NZG199" s="646"/>
      <c r="NZH199" s="646"/>
      <c r="NZI199" s="646"/>
      <c r="NZJ199" s="646"/>
      <c r="NZK199" s="646"/>
      <c r="NZL199" s="646"/>
      <c r="NZM199" s="646"/>
      <c r="NZN199" s="646"/>
      <c r="NZO199" s="646"/>
      <c r="NZP199" s="646"/>
      <c r="NZQ199" s="646"/>
      <c r="NZR199" s="646"/>
      <c r="NZS199" s="646"/>
      <c r="NZT199" s="646"/>
      <c r="NZU199" s="646"/>
      <c r="NZV199" s="646"/>
      <c r="NZW199" s="646"/>
      <c r="NZX199" s="646"/>
      <c r="NZY199" s="646"/>
      <c r="NZZ199" s="646"/>
      <c r="OAA199" s="646"/>
      <c r="OAB199" s="646"/>
      <c r="OAC199" s="646"/>
      <c r="OAD199" s="646"/>
      <c r="OAE199" s="646"/>
      <c r="OAF199" s="646"/>
      <c r="OAG199" s="646"/>
      <c r="OAH199" s="646"/>
      <c r="OAI199" s="646"/>
      <c r="OAJ199" s="646"/>
      <c r="OAK199" s="646"/>
      <c r="OAL199" s="646"/>
      <c r="OAM199" s="646"/>
      <c r="OAN199" s="646"/>
      <c r="OAO199" s="646"/>
      <c r="OAP199" s="646"/>
      <c r="OAQ199" s="646"/>
      <c r="OAR199" s="646"/>
      <c r="OAS199" s="646"/>
      <c r="OAT199" s="646"/>
      <c r="OAU199" s="646"/>
      <c r="OAV199" s="646"/>
      <c r="OAW199" s="646"/>
      <c r="OAX199" s="646"/>
      <c r="OAY199" s="646"/>
      <c r="OAZ199" s="646"/>
      <c r="OBA199" s="646"/>
      <c r="OBB199" s="646"/>
      <c r="OBC199" s="646"/>
      <c r="OBD199" s="646"/>
      <c r="OBE199" s="646"/>
      <c r="OBF199" s="646"/>
      <c r="OBG199" s="646"/>
      <c r="OBH199" s="646"/>
      <c r="OBI199" s="646"/>
      <c r="OBJ199" s="646"/>
      <c r="OBK199" s="646"/>
      <c r="OBL199" s="646"/>
      <c r="OBM199" s="646"/>
      <c r="OBN199" s="646"/>
      <c r="OBO199" s="646"/>
      <c r="OBP199" s="646"/>
      <c r="OBQ199" s="646"/>
      <c r="OBR199" s="646"/>
      <c r="OBS199" s="646"/>
      <c r="OBT199" s="646"/>
      <c r="OBU199" s="646"/>
      <c r="OBV199" s="646"/>
      <c r="OBW199" s="646"/>
      <c r="OBX199" s="646"/>
      <c r="OBY199" s="646"/>
      <c r="OBZ199" s="646"/>
      <c r="OCA199" s="646"/>
      <c r="OCB199" s="646"/>
      <c r="OCC199" s="646"/>
      <c r="OCD199" s="646"/>
      <c r="OCE199" s="646"/>
      <c r="OCF199" s="646"/>
      <c r="OCG199" s="646"/>
      <c r="OCH199" s="646"/>
      <c r="OCI199" s="646"/>
      <c r="OCJ199" s="646"/>
      <c r="OCK199" s="646"/>
      <c r="OCL199" s="646"/>
      <c r="OCM199" s="646"/>
      <c r="OCN199" s="646"/>
      <c r="OCO199" s="646"/>
      <c r="OCP199" s="646"/>
      <c r="OCQ199" s="646"/>
      <c r="OCR199" s="646"/>
      <c r="OCS199" s="646"/>
      <c r="OCT199" s="646"/>
      <c r="OCU199" s="646"/>
      <c r="OCV199" s="646"/>
      <c r="OCW199" s="646"/>
      <c r="OCX199" s="646"/>
      <c r="OCY199" s="646"/>
      <c r="OCZ199" s="646"/>
      <c r="ODA199" s="646"/>
      <c r="ODB199" s="646"/>
      <c r="ODC199" s="646"/>
      <c r="ODD199" s="646"/>
      <c r="ODE199" s="646"/>
      <c r="ODF199" s="646"/>
      <c r="ODG199" s="646"/>
      <c r="ODH199" s="646"/>
      <c r="ODI199" s="646"/>
      <c r="ODJ199" s="646"/>
      <c r="ODK199" s="646"/>
      <c r="ODL199" s="646"/>
      <c r="ODM199" s="646"/>
      <c r="ODN199" s="646"/>
      <c r="ODO199" s="646"/>
      <c r="ODP199" s="646"/>
      <c r="ODQ199" s="646"/>
      <c r="ODR199" s="646"/>
      <c r="ODS199" s="646"/>
      <c r="ODT199" s="646"/>
      <c r="ODU199" s="646"/>
      <c r="ODV199" s="646"/>
      <c r="ODW199" s="646"/>
      <c r="ODX199" s="646"/>
      <c r="ODY199" s="646"/>
      <c r="ODZ199" s="646"/>
      <c r="OEA199" s="646"/>
      <c r="OEB199" s="646"/>
      <c r="OEC199" s="646"/>
      <c r="OED199" s="646"/>
      <c r="OEE199" s="646"/>
      <c r="OEF199" s="646"/>
      <c r="OEG199" s="646"/>
      <c r="OEH199" s="646"/>
      <c r="OEI199" s="646"/>
      <c r="OEJ199" s="646"/>
      <c r="OEK199" s="646"/>
      <c r="OEL199" s="646"/>
      <c r="OEM199" s="646"/>
      <c r="OEN199" s="646"/>
      <c r="OEO199" s="646"/>
      <c r="OEP199" s="646"/>
      <c r="OEQ199" s="646"/>
      <c r="OER199" s="646"/>
      <c r="OES199" s="646"/>
      <c r="OET199" s="646"/>
      <c r="OEU199" s="646"/>
      <c r="OEV199" s="646"/>
      <c r="OEW199" s="646"/>
      <c r="OEX199" s="646"/>
      <c r="OEY199" s="646"/>
      <c r="OEZ199" s="646"/>
      <c r="OFA199" s="646"/>
      <c r="OFB199" s="646"/>
      <c r="OFC199" s="646"/>
      <c r="OFD199" s="646"/>
      <c r="OFE199" s="646"/>
      <c r="OFF199" s="646"/>
      <c r="OFG199" s="646"/>
      <c r="OFH199" s="646"/>
      <c r="OFI199" s="646"/>
      <c r="OFJ199" s="646"/>
      <c r="OFK199" s="646"/>
      <c r="OFL199" s="646"/>
      <c r="OFM199" s="646"/>
      <c r="OFN199" s="646"/>
      <c r="OFO199" s="646"/>
      <c r="OFP199" s="646"/>
      <c r="OFQ199" s="646"/>
      <c r="OFR199" s="646"/>
      <c r="OFS199" s="646"/>
      <c r="OFT199" s="646"/>
      <c r="OFU199" s="646"/>
      <c r="OFV199" s="646"/>
      <c r="OFW199" s="646"/>
      <c r="OFX199" s="646"/>
      <c r="OFY199" s="646"/>
      <c r="OFZ199" s="646"/>
      <c r="OGA199" s="646"/>
      <c r="OGB199" s="646"/>
      <c r="OGC199" s="646"/>
      <c r="OGD199" s="646"/>
      <c r="OGE199" s="646"/>
      <c r="OGF199" s="646"/>
      <c r="OGG199" s="646"/>
      <c r="OGH199" s="646"/>
      <c r="OGI199" s="646"/>
      <c r="OGJ199" s="646"/>
      <c r="OGK199" s="646"/>
      <c r="OGL199" s="646"/>
      <c r="OGM199" s="646"/>
      <c r="OGN199" s="646"/>
      <c r="OGO199" s="646"/>
      <c r="OGP199" s="646"/>
      <c r="OGQ199" s="646"/>
      <c r="OGR199" s="646"/>
      <c r="OGS199" s="646"/>
      <c r="OGT199" s="646"/>
      <c r="OGU199" s="646"/>
      <c r="OGV199" s="646"/>
      <c r="OGW199" s="646"/>
      <c r="OGX199" s="646"/>
      <c r="OGY199" s="646"/>
      <c r="OGZ199" s="646"/>
      <c r="OHA199" s="646"/>
      <c r="OHB199" s="646"/>
      <c r="OHC199" s="646"/>
      <c r="OHD199" s="646"/>
      <c r="OHE199" s="646"/>
      <c r="OHF199" s="646"/>
      <c r="OHG199" s="646"/>
      <c r="OHH199" s="646"/>
      <c r="OHI199" s="646"/>
      <c r="OHJ199" s="646"/>
      <c r="OHK199" s="646"/>
      <c r="OHL199" s="646"/>
      <c r="OHM199" s="646"/>
      <c r="OHN199" s="646"/>
      <c r="OHO199" s="646"/>
      <c r="OHP199" s="646"/>
      <c r="OHQ199" s="646"/>
      <c r="OHR199" s="646"/>
      <c r="OHS199" s="646"/>
      <c r="OHT199" s="646"/>
      <c r="OHU199" s="646"/>
      <c r="OHV199" s="646"/>
      <c r="OHW199" s="646"/>
      <c r="OHX199" s="646"/>
      <c r="OHY199" s="646"/>
      <c r="OHZ199" s="646"/>
      <c r="OIA199" s="646"/>
      <c r="OIB199" s="646"/>
      <c r="OIC199" s="646"/>
      <c r="OID199" s="646"/>
      <c r="OIE199" s="646"/>
      <c r="OIF199" s="646"/>
      <c r="OIG199" s="646"/>
      <c r="OIH199" s="646"/>
      <c r="OII199" s="646"/>
      <c r="OIJ199" s="646"/>
      <c r="OIK199" s="646"/>
      <c r="OIL199" s="646"/>
      <c r="OIM199" s="646"/>
      <c r="OIN199" s="646"/>
      <c r="OIO199" s="646"/>
      <c r="OIP199" s="646"/>
      <c r="OIQ199" s="646"/>
      <c r="OIR199" s="646"/>
      <c r="OIS199" s="646"/>
      <c r="OIT199" s="646"/>
      <c r="OIU199" s="646"/>
      <c r="OIV199" s="646"/>
      <c r="OIW199" s="646"/>
      <c r="OIX199" s="646"/>
      <c r="OIY199" s="646"/>
      <c r="OIZ199" s="646"/>
      <c r="OJA199" s="646"/>
      <c r="OJB199" s="646"/>
      <c r="OJC199" s="646"/>
      <c r="OJD199" s="646"/>
      <c r="OJE199" s="646"/>
      <c r="OJF199" s="646"/>
      <c r="OJG199" s="646"/>
      <c r="OJH199" s="646"/>
      <c r="OJI199" s="646"/>
      <c r="OJJ199" s="646"/>
      <c r="OJK199" s="646"/>
      <c r="OJL199" s="646"/>
      <c r="OJM199" s="646"/>
      <c r="OJN199" s="646"/>
      <c r="OJO199" s="646"/>
      <c r="OJP199" s="646"/>
      <c r="OJQ199" s="646"/>
      <c r="OJR199" s="646"/>
      <c r="OJS199" s="646"/>
      <c r="OJT199" s="646"/>
      <c r="OJU199" s="646"/>
      <c r="OJV199" s="646"/>
      <c r="OJW199" s="646"/>
      <c r="OJX199" s="646"/>
      <c r="OJY199" s="646"/>
      <c r="OJZ199" s="646"/>
      <c r="OKA199" s="646"/>
      <c r="OKB199" s="646"/>
      <c r="OKC199" s="646"/>
      <c r="OKD199" s="646"/>
      <c r="OKE199" s="646"/>
      <c r="OKF199" s="646"/>
      <c r="OKG199" s="646"/>
      <c r="OKH199" s="646"/>
      <c r="OKI199" s="646"/>
      <c r="OKJ199" s="646"/>
      <c r="OKK199" s="646"/>
      <c r="OKL199" s="646"/>
      <c r="OKM199" s="646"/>
      <c r="OKN199" s="646"/>
      <c r="OKO199" s="646"/>
      <c r="OKP199" s="646"/>
      <c r="OKQ199" s="646"/>
      <c r="OKR199" s="646"/>
      <c r="OKS199" s="646"/>
      <c r="OKT199" s="646"/>
      <c r="OKU199" s="646"/>
      <c r="OKV199" s="646"/>
      <c r="OKW199" s="646"/>
      <c r="OKX199" s="646"/>
      <c r="OKY199" s="646"/>
      <c r="OKZ199" s="646"/>
      <c r="OLA199" s="646"/>
      <c r="OLB199" s="646"/>
      <c r="OLC199" s="646"/>
      <c r="OLD199" s="646"/>
      <c r="OLE199" s="646"/>
      <c r="OLF199" s="646"/>
      <c r="OLG199" s="646"/>
      <c r="OLH199" s="646"/>
      <c r="OLI199" s="646"/>
      <c r="OLJ199" s="646"/>
      <c r="OLK199" s="646"/>
      <c r="OLL199" s="646"/>
      <c r="OLM199" s="646"/>
      <c r="OLN199" s="646"/>
      <c r="OLO199" s="646"/>
      <c r="OLP199" s="646"/>
      <c r="OLQ199" s="646"/>
      <c r="OLR199" s="646"/>
      <c r="OLS199" s="646"/>
      <c r="OLT199" s="646"/>
      <c r="OLU199" s="646"/>
      <c r="OLV199" s="646"/>
      <c r="OLW199" s="646"/>
      <c r="OLX199" s="646"/>
      <c r="OLY199" s="646"/>
      <c r="OLZ199" s="646"/>
      <c r="OMA199" s="646"/>
      <c r="OMB199" s="646"/>
      <c r="OMC199" s="646"/>
      <c r="OMD199" s="646"/>
      <c r="OME199" s="646"/>
      <c r="OMF199" s="646"/>
      <c r="OMG199" s="646"/>
      <c r="OMH199" s="646"/>
      <c r="OMI199" s="646"/>
      <c r="OMJ199" s="646"/>
      <c r="OMK199" s="646"/>
      <c r="OML199" s="646"/>
      <c r="OMM199" s="646"/>
      <c r="OMN199" s="646"/>
      <c r="OMO199" s="646"/>
      <c r="OMP199" s="646"/>
      <c r="OMQ199" s="646"/>
      <c r="OMR199" s="646"/>
      <c r="OMS199" s="646"/>
      <c r="OMT199" s="646"/>
      <c r="OMU199" s="646"/>
      <c r="OMV199" s="646"/>
      <c r="OMW199" s="646"/>
      <c r="OMX199" s="646"/>
      <c r="OMY199" s="646"/>
      <c r="OMZ199" s="646"/>
      <c r="ONA199" s="646"/>
      <c r="ONB199" s="646"/>
      <c r="ONC199" s="646"/>
      <c r="OND199" s="646"/>
      <c r="ONE199" s="646"/>
      <c r="ONF199" s="646"/>
      <c r="ONG199" s="646"/>
      <c r="ONH199" s="646"/>
      <c r="ONI199" s="646"/>
      <c r="ONJ199" s="646"/>
      <c r="ONK199" s="646"/>
      <c r="ONL199" s="646"/>
      <c r="ONM199" s="646"/>
      <c r="ONN199" s="646"/>
      <c r="ONO199" s="646"/>
      <c r="ONP199" s="646"/>
      <c r="ONQ199" s="646"/>
      <c r="ONR199" s="646"/>
      <c r="ONS199" s="646"/>
      <c r="ONT199" s="646"/>
      <c r="ONU199" s="646"/>
      <c r="ONV199" s="646"/>
      <c r="ONW199" s="646"/>
      <c r="ONX199" s="646"/>
      <c r="ONY199" s="646"/>
      <c r="ONZ199" s="646"/>
      <c r="OOA199" s="646"/>
      <c r="OOB199" s="646"/>
      <c r="OOC199" s="646"/>
      <c r="OOD199" s="646"/>
      <c r="OOE199" s="646"/>
      <c r="OOF199" s="646"/>
      <c r="OOG199" s="646"/>
      <c r="OOH199" s="646"/>
      <c r="OOI199" s="646"/>
      <c r="OOJ199" s="646"/>
      <c r="OOK199" s="646"/>
      <c r="OOL199" s="646"/>
      <c r="OOM199" s="646"/>
      <c r="OON199" s="646"/>
      <c r="OOO199" s="646"/>
      <c r="OOP199" s="646"/>
      <c r="OOQ199" s="646"/>
      <c r="OOR199" s="646"/>
      <c r="OOS199" s="646"/>
      <c r="OOT199" s="646"/>
      <c r="OOU199" s="646"/>
      <c r="OOV199" s="646"/>
      <c r="OOW199" s="646"/>
      <c r="OOX199" s="646"/>
      <c r="OOY199" s="646"/>
      <c r="OOZ199" s="646"/>
      <c r="OPA199" s="646"/>
      <c r="OPB199" s="646"/>
      <c r="OPC199" s="646"/>
      <c r="OPD199" s="646"/>
      <c r="OPE199" s="646"/>
      <c r="OPF199" s="646"/>
      <c r="OPG199" s="646"/>
      <c r="OPH199" s="646"/>
      <c r="OPI199" s="646"/>
      <c r="OPJ199" s="646"/>
      <c r="OPK199" s="646"/>
      <c r="OPL199" s="646"/>
      <c r="OPM199" s="646"/>
      <c r="OPN199" s="646"/>
      <c r="OPO199" s="646"/>
      <c r="OPP199" s="646"/>
      <c r="OPQ199" s="646"/>
      <c r="OPR199" s="646"/>
      <c r="OPS199" s="646"/>
      <c r="OPT199" s="646"/>
      <c r="OPU199" s="646"/>
      <c r="OPV199" s="646"/>
      <c r="OPW199" s="646"/>
      <c r="OPX199" s="646"/>
      <c r="OPY199" s="646"/>
      <c r="OPZ199" s="646"/>
      <c r="OQA199" s="646"/>
      <c r="OQB199" s="646"/>
      <c r="OQC199" s="646"/>
      <c r="OQD199" s="646"/>
      <c r="OQE199" s="646"/>
      <c r="OQF199" s="646"/>
      <c r="OQG199" s="646"/>
      <c r="OQH199" s="646"/>
      <c r="OQI199" s="646"/>
      <c r="OQJ199" s="646"/>
      <c r="OQK199" s="646"/>
      <c r="OQL199" s="646"/>
      <c r="OQM199" s="646"/>
      <c r="OQN199" s="646"/>
      <c r="OQO199" s="646"/>
      <c r="OQP199" s="646"/>
      <c r="OQQ199" s="646"/>
      <c r="OQR199" s="646"/>
      <c r="OQS199" s="646"/>
      <c r="OQT199" s="646"/>
      <c r="OQU199" s="646"/>
      <c r="OQV199" s="646"/>
      <c r="OQW199" s="646"/>
      <c r="OQX199" s="646"/>
      <c r="OQY199" s="646"/>
      <c r="OQZ199" s="646"/>
      <c r="ORA199" s="646"/>
      <c r="ORB199" s="646"/>
      <c r="ORC199" s="646"/>
      <c r="ORD199" s="646"/>
      <c r="ORE199" s="646"/>
      <c r="ORF199" s="646"/>
      <c r="ORG199" s="646"/>
      <c r="ORH199" s="646"/>
      <c r="ORI199" s="646"/>
      <c r="ORJ199" s="646"/>
      <c r="ORK199" s="646"/>
      <c r="ORL199" s="646"/>
      <c r="ORM199" s="646"/>
      <c r="ORN199" s="646"/>
      <c r="ORO199" s="646"/>
      <c r="ORP199" s="646"/>
      <c r="ORQ199" s="646"/>
      <c r="ORR199" s="646"/>
      <c r="ORS199" s="646"/>
      <c r="ORT199" s="646"/>
      <c r="ORU199" s="646"/>
      <c r="ORV199" s="646"/>
      <c r="ORW199" s="646"/>
      <c r="ORX199" s="646"/>
      <c r="ORY199" s="646"/>
      <c r="ORZ199" s="646"/>
      <c r="OSA199" s="646"/>
      <c r="OSB199" s="646"/>
      <c r="OSC199" s="646"/>
      <c r="OSD199" s="646"/>
      <c r="OSE199" s="646"/>
      <c r="OSF199" s="646"/>
      <c r="OSG199" s="646"/>
      <c r="OSH199" s="646"/>
      <c r="OSI199" s="646"/>
      <c r="OSJ199" s="646"/>
      <c r="OSK199" s="646"/>
      <c r="OSL199" s="646"/>
      <c r="OSM199" s="646"/>
      <c r="OSN199" s="646"/>
      <c r="OSO199" s="646"/>
      <c r="OSP199" s="646"/>
      <c r="OSQ199" s="646"/>
      <c r="OSR199" s="646"/>
      <c r="OSS199" s="646"/>
      <c r="OST199" s="646"/>
      <c r="OSU199" s="646"/>
      <c r="OSV199" s="646"/>
      <c r="OSW199" s="646"/>
      <c r="OSX199" s="646"/>
      <c r="OSY199" s="646"/>
      <c r="OSZ199" s="646"/>
      <c r="OTA199" s="646"/>
      <c r="OTB199" s="646"/>
      <c r="OTC199" s="646"/>
      <c r="OTD199" s="646"/>
      <c r="OTE199" s="646"/>
      <c r="OTF199" s="646"/>
      <c r="OTG199" s="646"/>
      <c r="OTH199" s="646"/>
      <c r="OTI199" s="646"/>
      <c r="OTJ199" s="646"/>
      <c r="OTK199" s="646"/>
      <c r="OTL199" s="646"/>
      <c r="OTM199" s="646"/>
      <c r="OTN199" s="646"/>
      <c r="OTO199" s="646"/>
      <c r="OTP199" s="646"/>
      <c r="OTQ199" s="646"/>
      <c r="OTR199" s="646"/>
      <c r="OTS199" s="646"/>
      <c r="OTT199" s="646"/>
      <c r="OTU199" s="646"/>
      <c r="OTV199" s="646"/>
      <c r="OTW199" s="646"/>
      <c r="OTX199" s="646"/>
      <c r="OTY199" s="646"/>
      <c r="OTZ199" s="646"/>
      <c r="OUA199" s="646"/>
      <c r="OUB199" s="646"/>
      <c r="OUC199" s="646"/>
      <c r="OUD199" s="646"/>
      <c r="OUE199" s="646"/>
      <c r="OUF199" s="646"/>
      <c r="OUG199" s="646"/>
      <c r="OUH199" s="646"/>
      <c r="OUI199" s="646"/>
      <c r="OUJ199" s="646"/>
      <c r="OUK199" s="646"/>
      <c r="OUL199" s="646"/>
      <c r="OUM199" s="646"/>
      <c r="OUN199" s="646"/>
      <c r="OUO199" s="646"/>
      <c r="OUP199" s="646"/>
      <c r="OUQ199" s="646"/>
      <c r="OUR199" s="646"/>
      <c r="OUS199" s="646"/>
      <c r="OUT199" s="646"/>
      <c r="OUU199" s="646"/>
      <c r="OUV199" s="646"/>
      <c r="OUW199" s="646"/>
      <c r="OUX199" s="646"/>
      <c r="OUY199" s="646"/>
      <c r="OUZ199" s="646"/>
      <c r="OVA199" s="646"/>
      <c r="OVB199" s="646"/>
      <c r="OVC199" s="646"/>
      <c r="OVD199" s="646"/>
      <c r="OVE199" s="646"/>
      <c r="OVF199" s="646"/>
      <c r="OVG199" s="646"/>
      <c r="OVH199" s="646"/>
      <c r="OVI199" s="646"/>
      <c r="OVJ199" s="646"/>
      <c r="OVK199" s="646"/>
      <c r="OVL199" s="646"/>
      <c r="OVM199" s="646"/>
      <c r="OVN199" s="646"/>
      <c r="OVO199" s="646"/>
      <c r="OVP199" s="646"/>
      <c r="OVQ199" s="646"/>
      <c r="OVR199" s="646"/>
      <c r="OVS199" s="646"/>
      <c r="OVT199" s="646"/>
      <c r="OVU199" s="646"/>
      <c r="OVV199" s="646"/>
      <c r="OVW199" s="646"/>
      <c r="OVX199" s="646"/>
      <c r="OVY199" s="646"/>
      <c r="OVZ199" s="646"/>
      <c r="OWA199" s="646"/>
      <c r="OWB199" s="646"/>
      <c r="OWC199" s="646"/>
      <c r="OWD199" s="646"/>
      <c r="OWE199" s="646"/>
      <c r="OWF199" s="646"/>
      <c r="OWG199" s="646"/>
      <c r="OWH199" s="646"/>
      <c r="OWI199" s="646"/>
      <c r="OWJ199" s="646"/>
      <c r="OWK199" s="646"/>
      <c r="OWL199" s="646"/>
      <c r="OWM199" s="646"/>
      <c r="OWN199" s="646"/>
      <c r="OWO199" s="646"/>
      <c r="OWP199" s="646"/>
      <c r="OWQ199" s="646"/>
      <c r="OWR199" s="646"/>
      <c r="OWS199" s="646"/>
      <c r="OWT199" s="646"/>
      <c r="OWU199" s="646"/>
      <c r="OWV199" s="646"/>
      <c r="OWW199" s="646"/>
      <c r="OWX199" s="646"/>
      <c r="OWY199" s="646"/>
      <c r="OWZ199" s="646"/>
      <c r="OXA199" s="646"/>
      <c r="OXB199" s="646"/>
      <c r="OXC199" s="646"/>
      <c r="OXD199" s="646"/>
      <c r="OXE199" s="646"/>
      <c r="OXF199" s="646"/>
      <c r="OXG199" s="646"/>
      <c r="OXH199" s="646"/>
      <c r="OXI199" s="646"/>
      <c r="OXJ199" s="646"/>
      <c r="OXK199" s="646"/>
      <c r="OXL199" s="646"/>
      <c r="OXM199" s="646"/>
      <c r="OXN199" s="646"/>
      <c r="OXO199" s="646"/>
      <c r="OXP199" s="646"/>
      <c r="OXQ199" s="646"/>
      <c r="OXR199" s="646"/>
      <c r="OXS199" s="646"/>
      <c r="OXT199" s="646"/>
      <c r="OXU199" s="646"/>
      <c r="OXV199" s="646"/>
      <c r="OXW199" s="646"/>
      <c r="OXX199" s="646"/>
      <c r="OXY199" s="646"/>
      <c r="OXZ199" s="646"/>
      <c r="OYA199" s="646"/>
      <c r="OYB199" s="646"/>
      <c r="OYC199" s="646"/>
      <c r="OYD199" s="646"/>
      <c r="OYE199" s="646"/>
      <c r="OYF199" s="646"/>
      <c r="OYG199" s="646"/>
      <c r="OYH199" s="646"/>
      <c r="OYI199" s="646"/>
      <c r="OYJ199" s="646"/>
      <c r="OYK199" s="646"/>
      <c r="OYL199" s="646"/>
      <c r="OYM199" s="646"/>
      <c r="OYN199" s="646"/>
      <c r="OYO199" s="646"/>
      <c r="OYP199" s="646"/>
      <c r="OYQ199" s="646"/>
      <c r="OYR199" s="646"/>
      <c r="OYS199" s="646"/>
      <c r="OYT199" s="646"/>
      <c r="OYU199" s="646"/>
      <c r="OYV199" s="646"/>
      <c r="OYW199" s="646"/>
      <c r="OYX199" s="646"/>
      <c r="OYY199" s="646"/>
      <c r="OYZ199" s="646"/>
      <c r="OZA199" s="646"/>
      <c r="OZB199" s="646"/>
      <c r="OZC199" s="646"/>
      <c r="OZD199" s="646"/>
      <c r="OZE199" s="646"/>
      <c r="OZF199" s="646"/>
      <c r="OZG199" s="646"/>
      <c r="OZH199" s="646"/>
      <c r="OZI199" s="646"/>
      <c r="OZJ199" s="646"/>
      <c r="OZK199" s="646"/>
      <c r="OZL199" s="646"/>
      <c r="OZM199" s="646"/>
      <c r="OZN199" s="646"/>
      <c r="OZO199" s="646"/>
      <c r="OZP199" s="646"/>
      <c r="OZQ199" s="646"/>
      <c r="OZR199" s="646"/>
      <c r="OZS199" s="646"/>
      <c r="OZT199" s="646"/>
      <c r="OZU199" s="646"/>
      <c r="OZV199" s="646"/>
      <c r="OZW199" s="646"/>
      <c r="OZX199" s="646"/>
      <c r="OZY199" s="646"/>
      <c r="OZZ199" s="646"/>
      <c r="PAA199" s="646"/>
      <c r="PAB199" s="646"/>
      <c r="PAC199" s="646"/>
      <c r="PAD199" s="646"/>
      <c r="PAE199" s="646"/>
      <c r="PAF199" s="646"/>
      <c r="PAG199" s="646"/>
      <c r="PAH199" s="646"/>
      <c r="PAI199" s="646"/>
      <c r="PAJ199" s="646"/>
      <c r="PAK199" s="646"/>
      <c r="PAL199" s="646"/>
      <c r="PAM199" s="646"/>
      <c r="PAN199" s="646"/>
      <c r="PAO199" s="646"/>
      <c r="PAP199" s="646"/>
      <c r="PAQ199" s="646"/>
      <c r="PAR199" s="646"/>
      <c r="PAS199" s="646"/>
      <c r="PAT199" s="646"/>
      <c r="PAU199" s="646"/>
      <c r="PAV199" s="646"/>
      <c r="PAW199" s="646"/>
      <c r="PAX199" s="646"/>
      <c r="PAY199" s="646"/>
      <c r="PAZ199" s="646"/>
      <c r="PBA199" s="646"/>
      <c r="PBB199" s="646"/>
      <c r="PBC199" s="646"/>
      <c r="PBD199" s="646"/>
      <c r="PBE199" s="646"/>
      <c r="PBF199" s="646"/>
      <c r="PBG199" s="646"/>
      <c r="PBH199" s="646"/>
      <c r="PBI199" s="646"/>
      <c r="PBJ199" s="646"/>
      <c r="PBK199" s="646"/>
      <c r="PBL199" s="646"/>
      <c r="PBM199" s="646"/>
      <c r="PBN199" s="646"/>
      <c r="PBO199" s="646"/>
      <c r="PBP199" s="646"/>
      <c r="PBQ199" s="646"/>
      <c r="PBR199" s="646"/>
      <c r="PBS199" s="646"/>
      <c r="PBT199" s="646"/>
      <c r="PBU199" s="646"/>
      <c r="PBV199" s="646"/>
      <c r="PBW199" s="646"/>
      <c r="PBX199" s="646"/>
      <c r="PBY199" s="646"/>
      <c r="PBZ199" s="646"/>
      <c r="PCA199" s="646"/>
      <c r="PCB199" s="646"/>
      <c r="PCC199" s="646"/>
      <c r="PCD199" s="646"/>
      <c r="PCE199" s="646"/>
      <c r="PCF199" s="646"/>
      <c r="PCG199" s="646"/>
      <c r="PCH199" s="646"/>
      <c r="PCI199" s="646"/>
      <c r="PCJ199" s="646"/>
      <c r="PCK199" s="646"/>
      <c r="PCL199" s="646"/>
      <c r="PCM199" s="646"/>
      <c r="PCN199" s="646"/>
      <c r="PCO199" s="646"/>
      <c r="PCP199" s="646"/>
      <c r="PCQ199" s="646"/>
      <c r="PCR199" s="646"/>
      <c r="PCS199" s="646"/>
      <c r="PCT199" s="646"/>
      <c r="PCU199" s="646"/>
      <c r="PCV199" s="646"/>
      <c r="PCW199" s="646"/>
      <c r="PCX199" s="646"/>
      <c r="PCY199" s="646"/>
      <c r="PCZ199" s="646"/>
      <c r="PDA199" s="646"/>
      <c r="PDB199" s="646"/>
      <c r="PDC199" s="646"/>
      <c r="PDD199" s="646"/>
      <c r="PDE199" s="646"/>
      <c r="PDF199" s="646"/>
      <c r="PDG199" s="646"/>
      <c r="PDH199" s="646"/>
      <c r="PDI199" s="646"/>
      <c r="PDJ199" s="646"/>
      <c r="PDK199" s="646"/>
      <c r="PDL199" s="646"/>
      <c r="PDM199" s="646"/>
      <c r="PDN199" s="646"/>
      <c r="PDO199" s="646"/>
      <c r="PDP199" s="646"/>
      <c r="PDQ199" s="646"/>
      <c r="PDR199" s="646"/>
      <c r="PDS199" s="646"/>
      <c r="PDT199" s="646"/>
      <c r="PDU199" s="646"/>
      <c r="PDV199" s="646"/>
      <c r="PDW199" s="646"/>
      <c r="PDX199" s="646"/>
      <c r="PDY199" s="646"/>
      <c r="PDZ199" s="646"/>
      <c r="PEA199" s="646"/>
      <c r="PEB199" s="646"/>
      <c r="PEC199" s="646"/>
      <c r="PED199" s="646"/>
      <c r="PEE199" s="646"/>
      <c r="PEF199" s="646"/>
      <c r="PEG199" s="646"/>
      <c r="PEH199" s="646"/>
      <c r="PEI199" s="646"/>
      <c r="PEJ199" s="646"/>
      <c r="PEK199" s="646"/>
      <c r="PEL199" s="646"/>
      <c r="PEM199" s="646"/>
      <c r="PEN199" s="646"/>
      <c r="PEO199" s="646"/>
      <c r="PEP199" s="646"/>
      <c r="PEQ199" s="646"/>
      <c r="PER199" s="646"/>
      <c r="PES199" s="646"/>
      <c r="PET199" s="646"/>
      <c r="PEU199" s="646"/>
      <c r="PEV199" s="646"/>
      <c r="PEW199" s="646"/>
      <c r="PEX199" s="646"/>
      <c r="PEY199" s="646"/>
      <c r="PEZ199" s="646"/>
      <c r="PFA199" s="646"/>
      <c r="PFB199" s="646"/>
      <c r="PFC199" s="646"/>
      <c r="PFD199" s="646"/>
      <c r="PFE199" s="646"/>
      <c r="PFF199" s="646"/>
      <c r="PFG199" s="646"/>
      <c r="PFH199" s="646"/>
      <c r="PFI199" s="646"/>
      <c r="PFJ199" s="646"/>
      <c r="PFK199" s="646"/>
      <c r="PFL199" s="646"/>
      <c r="PFM199" s="646"/>
      <c r="PFN199" s="646"/>
      <c r="PFO199" s="646"/>
      <c r="PFP199" s="646"/>
      <c r="PFQ199" s="646"/>
      <c r="PFR199" s="646"/>
      <c r="PFS199" s="646"/>
      <c r="PFT199" s="646"/>
      <c r="PFU199" s="646"/>
      <c r="PFV199" s="646"/>
      <c r="PFW199" s="646"/>
      <c r="PFX199" s="646"/>
      <c r="PFY199" s="646"/>
      <c r="PFZ199" s="646"/>
      <c r="PGA199" s="646"/>
      <c r="PGB199" s="646"/>
      <c r="PGC199" s="646"/>
      <c r="PGD199" s="646"/>
      <c r="PGE199" s="646"/>
      <c r="PGF199" s="646"/>
      <c r="PGG199" s="646"/>
      <c r="PGH199" s="646"/>
      <c r="PGI199" s="646"/>
      <c r="PGJ199" s="646"/>
      <c r="PGK199" s="646"/>
      <c r="PGL199" s="646"/>
      <c r="PGM199" s="646"/>
      <c r="PGN199" s="646"/>
      <c r="PGO199" s="646"/>
      <c r="PGP199" s="646"/>
      <c r="PGQ199" s="646"/>
      <c r="PGR199" s="646"/>
      <c r="PGS199" s="646"/>
      <c r="PGT199" s="646"/>
      <c r="PGU199" s="646"/>
      <c r="PGV199" s="646"/>
      <c r="PGW199" s="646"/>
      <c r="PGX199" s="646"/>
      <c r="PGY199" s="646"/>
      <c r="PGZ199" s="646"/>
      <c r="PHA199" s="646"/>
      <c r="PHB199" s="646"/>
      <c r="PHC199" s="646"/>
      <c r="PHD199" s="646"/>
      <c r="PHE199" s="646"/>
      <c r="PHF199" s="646"/>
      <c r="PHG199" s="646"/>
      <c r="PHH199" s="646"/>
      <c r="PHI199" s="646"/>
      <c r="PHJ199" s="646"/>
      <c r="PHK199" s="646"/>
      <c r="PHL199" s="646"/>
      <c r="PHM199" s="646"/>
      <c r="PHN199" s="646"/>
      <c r="PHO199" s="646"/>
      <c r="PHP199" s="646"/>
      <c r="PHQ199" s="646"/>
      <c r="PHR199" s="646"/>
      <c r="PHS199" s="646"/>
      <c r="PHT199" s="646"/>
      <c r="PHU199" s="646"/>
      <c r="PHV199" s="646"/>
      <c r="PHW199" s="646"/>
      <c r="PHX199" s="646"/>
      <c r="PHY199" s="646"/>
      <c r="PHZ199" s="646"/>
      <c r="PIA199" s="646"/>
      <c r="PIB199" s="646"/>
      <c r="PIC199" s="646"/>
      <c r="PID199" s="646"/>
      <c r="PIE199" s="646"/>
      <c r="PIF199" s="646"/>
      <c r="PIG199" s="646"/>
      <c r="PIH199" s="646"/>
      <c r="PII199" s="646"/>
      <c r="PIJ199" s="646"/>
      <c r="PIK199" s="646"/>
      <c r="PIL199" s="646"/>
      <c r="PIM199" s="646"/>
      <c r="PIN199" s="646"/>
      <c r="PIO199" s="646"/>
      <c r="PIP199" s="646"/>
      <c r="PIQ199" s="646"/>
      <c r="PIR199" s="646"/>
      <c r="PIS199" s="646"/>
      <c r="PIT199" s="646"/>
      <c r="PIU199" s="646"/>
      <c r="PIV199" s="646"/>
      <c r="PIW199" s="646"/>
      <c r="PIX199" s="646"/>
      <c r="PIY199" s="646"/>
      <c r="PIZ199" s="646"/>
      <c r="PJA199" s="646"/>
      <c r="PJB199" s="646"/>
      <c r="PJC199" s="646"/>
      <c r="PJD199" s="646"/>
      <c r="PJE199" s="646"/>
      <c r="PJF199" s="646"/>
      <c r="PJG199" s="646"/>
      <c r="PJH199" s="646"/>
      <c r="PJI199" s="646"/>
      <c r="PJJ199" s="646"/>
      <c r="PJK199" s="646"/>
      <c r="PJL199" s="646"/>
      <c r="PJM199" s="646"/>
      <c r="PJN199" s="646"/>
      <c r="PJO199" s="646"/>
      <c r="PJP199" s="646"/>
      <c r="PJQ199" s="646"/>
      <c r="PJR199" s="646"/>
      <c r="PJS199" s="646"/>
      <c r="PJT199" s="646"/>
      <c r="PJU199" s="646"/>
      <c r="PJV199" s="646"/>
      <c r="PJW199" s="646"/>
      <c r="PJX199" s="646"/>
      <c r="PJY199" s="646"/>
      <c r="PJZ199" s="646"/>
      <c r="PKA199" s="646"/>
      <c r="PKB199" s="646"/>
      <c r="PKC199" s="646"/>
      <c r="PKD199" s="646"/>
      <c r="PKE199" s="646"/>
      <c r="PKF199" s="646"/>
      <c r="PKG199" s="646"/>
      <c r="PKH199" s="646"/>
      <c r="PKI199" s="646"/>
      <c r="PKJ199" s="646"/>
      <c r="PKK199" s="646"/>
      <c r="PKL199" s="646"/>
      <c r="PKM199" s="646"/>
      <c r="PKN199" s="646"/>
      <c r="PKO199" s="646"/>
      <c r="PKP199" s="646"/>
      <c r="PKQ199" s="646"/>
      <c r="PKR199" s="646"/>
      <c r="PKS199" s="646"/>
      <c r="PKT199" s="646"/>
      <c r="PKU199" s="646"/>
      <c r="PKV199" s="646"/>
      <c r="PKW199" s="646"/>
      <c r="PKX199" s="646"/>
      <c r="PKY199" s="646"/>
      <c r="PKZ199" s="646"/>
      <c r="PLA199" s="646"/>
      <c r="PLB199" s="646"/>
      <c r="PLC199" s="646"/>
      <c r="PLD199" s="646"/>
      <c r="PLE199" s="646"/>
      <c r="PLF199" s="646"/>
      <c r="PLG199" s="646"/>
      <c r="PLH199" s="646"/>
      <c r="PLI199" s="646"/>
      <c r="PLJ199" s="646"/>
      <c r="PLK199" s="646"/>
      <c r="PLL199" s="646"/>
      <c r="PLM199" s="646"/>
      <c r="PLN199" s="646"/>
      <c r="PLO199" s="646"/>
      <c r="PLP199" s="646"/>
      <c r="PLQ199" s="646"/>
      <c r="PLR199" s="646"/>
      <c r="PLS199" s="646"/>
      <c r="PLT199" s="646"/>
      <c r="PLU199" s="646"/>
      <c r="PLV199" s="646"/>
      <c r="PLW199" s="646"/>
      <c r="PLX199" s="646"/>
      <c r="PLY199" s="646"/>
      <c r="PLZ199" s="646"/>
      <c r="PMA199" s="646"/>
      <c r="PMB199" s="646"/>
      <c r="PMC199" s="646"/>
      <c r="PMD199" s="646"/>
      <c r="PME199" s="646"/>
      <c r="PMF199" s="646"/>
      <c r="PMG199" s="646"/>
      <c r="PMH199" s="646"/>
      <c r="PMI199" s="646"/>
      <c r="PMJ199" s="646"/>
      <c r="PMK199" s="646"/>
      <c r="PML199" s="646"/>
      <c r="PMM199" s="646"/>
      <c r="PMN199" s="646"/>
      <c r="PMO199" s="646"/>
      <c r="PMP199" s="646"/>
      <c r="PMQ199" s="646"/>
      <c r="PMR199" s="646"/>
      <c r="PMS199" s="646"/>
      <c r="PMT199" s="646"/>
      <c r="PMU199" s="646"/>
      <c r="PMV199" s="646"/>
      <c r="PMW199" s="646"/>
      <c r="PMX199" s="646"/>
      <c r="PMY199" s="646"/>
      <c r="PMZ199" s="646"/>
      <c r="PNA199" s="646"/>
      <c r="PNB199" s="646"/>
      <c r="PNC199" s="646"/>
      <c r="PND199" s="646"/>
      <c r="PNE199" s="646"/>
      <c r="PNF199" s="646"/>
      <c r="PNG199" s="646"/>
      <c r="PNH199" s="646"/>
      <c r="PNI199" s="646"/>
      <c r="PNJ199" s="646"/>
      <c r="PNK199" s="646"/>
      <c r="PNL199" s="646"/>
      <c r="PNM199" s="646"/>
      <c r="PNN199" s="646"/>
      <c r="PNO199" s="646"/>
      <c r="PNP199" s="646"/>
      <c r="PNQ199" s="646"/>
      <c r="PNR199" s="646"/>
      <c r="PNS199" s="646"/>
      <c r="PNT199" s="646"/>
      <c r="PNU199" s="646"/>
      <c r="PNV199" s="646"/>
      <c r="PNW199" s="646"/>
      <c r="PNX199" s="646"/>
      <c r="PNY199" s="646"/>
      <c r="PNZ199" s="646"/>
      <c r="POA199" s="646"/>
      <c r="POB199" s="646"/>
      <c r="POC199" s="646"/>
      <c r="POD199" s="646"/>
      <c r="POE199" s="646"/>
      <c r="POF199" s="646"/>
      <c r="POG199" s="646"/>
      <c r="POH199" s="646"/>
      <c r="POI199" s="646"/>
      <c r="POJ199" s="646"/>
      <c r="POK199" s="646"/>
      <c r="POL199" s="646"/>
      <c r="POM199" s="646"/>
      <c r="PON199" s="646"/>
      <c r="POO199" s="646"/>
      <c r="POP199" s="646"/>
      <c r="POQ199" s="646"/>
      <c r="POR199" s="646"/>
      <c r="POS199" s="646"/>
      <c r="POT199" s="646"/>
      <c r="POU199" s="646"/>
      <c r="POV199" s="646"/>
      <c r="POW199" s="646"/>
      <c r="POX199" s="646"/>
      <c r="POY199" s="646"/>
      <c r="POZ199" s="646"/>
      <c r="PPA199" s="646"/>
      <c r="PPB199" s="646"/>
      <c r="PPC199" s="646"/>
      <c r="PPD199" s="646"/>
      <c r="PPE199" s="646"/>
      <c r="PPF199" s="646"/>
      <c r="PPG199" s="646"/>
      <c r="PPH199" s="646"/>
      <c r="PPI199" s="646"/>
      <c r="PPJ199" s="646"/>
      <c r="PPK199" s="646"/>
      <c r="PPL199" s="646"/>
      <c r="PPM199" s="646"/>
      <c r="PPN199" s="646"/>
      <c r="PPO199" s="646"/>
      <c r="PPP199" s="646"/>
      <c r="PPQ199" s="646"/>
      <c r="PPR199" s="646"/>
      <c r="PPS199" s="646"/>
      <c r="PPT199" s="646"/>
      <c r="PPU199" s="646"/>
      <c r="PPV199" s="646"/>
      <c r="PPW199" s="646"/>
      <c r="PPX199" s="646"/>
      <c r="PPY199" s="646"/>
      <c r="PPZ199" s="646"/>
      <c r="PQA199" s="646"/>
      <c r="PQB199" s="646"/>
      <c r="PQC199" s="646"/>
      <c r="PQD199" s="646"/>
      <c r="PQE199" s="646"/>
      <c r="PQF199" s="646"/>
      <c r="PQG199" s="646"/>
      <c r="PQH199" s="646"/>
      <c r="PQI199" s="646"/>
      <c r="PQJ199" s="646"/>
      <c r="PQK199" s="646"/>
      <c r="PQL199" s="646"/>
      <c r="PQM199" s="646"/>
      <c r="PQN199" s="646"/>
      <c r="PQO199" s="646"/>
      <c r="PQP199" s="646"/>
      <c r="PQQ199" s="646"/>
      <c r="PQR199" s="646"/>
      <c r="PQS199" s="646"/>
      <c r="PQT199" s="646"/>
      <c r="PQU199" s="646"/>
      <c r="PQV199" s="646"/>
      <c r="PQW199" s="646"/>
      <c r="PQX199" s="646"/>
      <c r="PQY199" s="646"/>
      <c r="PQZ199" s="646"/>
      <c r="PRA199" s="646"/>
      <c r="PRB199" s="646"/>
      <c r="PRC199" s="646"/>
      <c r="PRD199" s="646"/>
      <c r="PRE199" s="646"/>
      <c r="PRF199" s="646"/>
      <c r="PRG199" s="646"/>
      <c r="PRH199" s="646"/>
      <c r="PRI199" s="646"/>
      <c r="PRJ199" s="646"/>
      <c r="PRK199" s="646"/>
      <c r="PRL199" s="646"/>
      <c r="PRM199" s="646"/>
      <c r="PRN199" s="646"/>
      <c r="PRO199" s="646"/>
      <c r="PRP199" s="646"/>
      <c r="PRQ199" s="646"/>
      <c r="PRR199" s="646"/>
      <c r="PRS199" s="646"/>
      <c r="PRT199" s="646"/>
      <c r="PRU199" s="646"/>
      <c r="PRV199" s="646"/>
      <c r="PRW199" s="646"/>
      <c r="PRX199" s="646"/>
      <c r="PRY199" s="646"/>
      <c r="PRZ199" s="646"/>
      <c r="PSA199" s="646"/>
      <c r="PSB199" s="646"/>
      <c r="PSC199" s="646"/>
      <c r="PSD199" s="646"/>
      <c r="PSE199" s="646"/>
      <c r="PSF199" s="646"/>
      <c r="PSG199" s="646"/>
      <c r="PSH199" s="646"/>
      <c r="PSI199" s="646"/>
      <c r="PSJ199" s="646"/>
      <c r="PSK199" s="646"/>
      <c r="PSL199" s="646"/>
      <c r="PSM199" s="646"/>
      <c r="PSN199" s="646"/>
      <c r="PSO199" s="646"/>
      <c r="PSP199" s="646"/>
      <c r="PSQ199" s="646"/>
      <c r="PSR199" s="646"/>
      <c r="PSS199" s="646"/>
      <c r="PST199" s="646"/>
      <c r="PSU199" s="646"/>
      <c r="PSV199" s="646"/>
      <c r="PSW199" s="646"/>
      <c r="PSX199" s="646"/>
      <c r="PSY199" s="646"/>
      <c r="PSZ199" s="646"/>
      <c r="PTA199" s="646"/>
      <c r="PTB199" s="646"/>
      <c r="PTC199" s="646"/>
      <c r="PTD199" s="646"/>
      <c r="PTE199" s="646"/>
      <c r="PTF199" s="646"/>
      <c r="PTG199" s="646"/>
      <c r="PTH199" s="646"/>
      <c r="PTI199" s="646"/>
      <c r="PTJ199" s="646"/>
      <c r="PTK199" s="646"/>
      <c r="PTL199" s="646"/>
      <c r="PTM199" s="646"/>
      <c r="PTN199" s="646"/>
      <c r="PTO199" s="646"/>
      <c r="PTP199" s="646"/>
      <c r="PTQ199" s="646"/>
      <c r="PTR199" s="646"/>
      <c r="PTS199" s="646"/>
      <c r="PTT199" s="646"/>
      <c r="PTU199" s="646"/>
      <c r="PTV199" s="646"/>
      <c r="PTW199" s="646"/>
      <c r="PTX199" s="646"/>
      <c r="PTY199" s="646"/>
      <c r="PTZ199" s="646"/>
      <c r="PUA199" s="646"/>
      <c r="PUB199" s="646"/>
      <c r="PUC199" s="646"/>
      <c r="PUD199" s="646"/>
      <c r="PUE199" s="646"/>
      <c r="PUF199" s="646"/>
      <c r="PUG199" s="646"/>
      <c r="PUH199" s="646"/>
      <c r="PUI199" s="646"/>
      <c r="PUJ199" s="646"/>
      <c r="PUK199" s="646"/>
      <c r="PUL199" s="646"/>
      <c r="PUM199" s="646"/>
      <c r="PUN199" s="646"/>
      <c r="PUO199" s="646"/>
      <c r="PUP199" s="646"/>
      <c r="PUQ199" s="646"/>
      <c r="PUR199" s="646"/>
      <c r="PUS199" s="646"/>
      <c r="PUT199" s="646"/>
      <c r="PUU199" s="646"/>
      <c r="PUV199" s="646"/>
      <c r="PUW199" s="646"/>
      <c r="PUX199" s="646"/>
      <c r="PUY199" s="646"/>
      <c r="PUZ199" s="646"/>
      <c r="PVA199" s="646"/>
      <c r="PVB199" s="646"/>
      <c r="PVC199" s="646"/>
      <c r="PVD199" s="646"/>
      <c r="PVE199" s="646"/>
      <c r="PVF199" s="646"/>
      <c r="PVG199" s="646"/>
      <c r="PVH199" s="646"/>
      <c r="PVI199" s="646"/>
      <c r="PVJ199" s="646"/>
      <c r="PVK199" s="646"/>
      <c r="PVL199" s="646"/>
      <c r="PVM199" s="646"/>
      <c r="PVN199" s="646"/>
      <c r="PVO199" s="646"/>
      <c r="PVP199" s="646"/>
      <c r="PVQ199" s="646"/>
      <c r="PVR199" s="646"/>
      <c r="PVS199" s="646"/>
      <c r="PVT199" s="646"/>
      <c r="PVU199" s="646"/>
      <c r="PVV199" s="646"/>
      <c r="PVW199" s="646"/>
      <c r="PVX199" s="646"/>
      <c r="PVY199" s="646"/>
      <c r="PVZ199" s="646"/>
      <c r="PWA199" s="646"/>
      <c r="PWB199" s="646"/>
      <c r="PWC199" s="646"/>
      <c r="PWD199" s="646"/>
      <c r="PWE199" s="646"/>
      <c r="PWF199" s="646"/>
      <c r="PWG199" s="646"/>
      <c r="PWH199" s="646"/>
      <c r="PWI199" s="646"/>
      <c r="PWJ199" s="646"/>
      <c r="PWK199" s="646"/>
      <c r="PWL199" s="646"/>
      <c r="PWM199" s="646"/>
      <c r="PWN199" s="646"/>
      <c r="PWO199" s="646"/>
      <c r="PWP199" s="646"/>
      <c r="PWQ199" s="646"/>
      <c r="PWR199" s="646"/>
      <c r="PWS199" s="646"/>
      <c r="PWT199" s="646"/>
      <c r="PWU199" s="646"/>
      <c r="PWV199" s="646"/>
      <c r="PWW199" s="646"/>
      <c r="PWX199" s="646"/>
      <c r="PWY199" s="646"/>
      <c r="PWZ199" s="646"/>
      <c r="PXA199" s="646"/>
      <c r="PXB199" s="646"/>
      <c r="PXC199" s="646"/>
      <c r="PXD199" s="646"/>
      <c r="PXE199" s="646"/>
      <c r="PXF199" s="646"/>
      <c r="PXG199" s="646"/>
      <c r="PXH199" s="646"/>
      <c r="PXI199" s="646"/>
      <c r="PXJ199" s="646"/>
      <c r="PXK199" s="646"/>
      <c r="PXL199" s="646"/>
      <c r="PXM199" s="646"/>
      <c r="PXN199" s="646"/>
      <c r="PXO199" s="646"/>
      <c r="PXP199" s="646"/>
      <c r="PXQ199" s="646"/>
      <c r="PXR199" s="646"/>
      <c r="PXS199" s="646"/>
      <c r="PXT199" s="646"/>
      <c r="PXU199" s="646"/>
      <c r="PXV199" s="646"/>
      <c r="PXW199" s="646"/>
      <c r="PXX199" s="646"/>
      <c r="PXY199" s="646"/>
      <c r="PXZ199" s="646"/>
      <c r="PYA199" s="646"/>
      <c r="PYB199" s="646"/>
      <c r="PYC199" s="646"/>
      <c r="PYD199" s="646"/>
      <c r="PYE199" s="646"/>
      <c r="PYF199" s="646"/>
      <c r="PYG199" s="646"/>
      <c r="PYH199" s="646"/>
      <c r="PYI199" s="646"/>
      <c r="PYJ199" s="646"/>
      <c r="PYK199" s="646"/>
      <c r="PYL199" s="646"/>
      <c r="PYM199" s="646"/>
      <c r="PYN199" s="646"/>
      <c r="PYO199" s="646"/>
      <c r="PYP199" s="646"/>
      <c r="PYQ199" s="646"/>
      <c r="PYR199" s="646"/>
      <c r="PYS199" s="646"/>
      <c r="PYT199" s="646"/>
      <c r="PYU199" s="646"/>
      <c r="PYV199" s="646"/>
      <c r="PYW199" s="646"/>
      <c r="PYX199" s="646"/>
      <c r="PYY199" s="646"/>
      <c r="PYZ199" s="646"/>
      <c r="PZA199" s="646"/>
      <c r="PZB199" s="646"/>
      <c r="PZC199" s="646"/>
      <c r="PZD199" s="646"/>
      <c r="PZE199" s="646"/>
      <c r="PZF199" s="646"/>
      <c r="PZG199" s="646"/>
      <c r="PZH199" s="646"/>
      <c r="PZI199" s="646"/>
      <c r="PZJ199" s="646"/>
      <c r="PZK199" s="646"/>
      <c r="PZL199" s="646"/>
      <c r="PZM199" s="646"/>
      <c r="PZN199" s="646"/>
      <c r="PZO199" s="646"/>
      <c r="PZP199" s="646"/>
      <c r="PZQ199" s="646"/>
      <c r="PZR199" s="646"/>
      <c r="PZS199" s="646"/>
      <c r="PZT199" s="646"/>
      <c r="PZU199" s="646"/>
      <c r="PZV199" s="646"/>
      <c r="PZW199" s="646"/>
      <c r="PZX199" s="646"/>
      <c r="PZY199" s="646"/>
      <c r="PZZ199" s="646"/>
      <c r="QAA199" s="646"/>
      <c r="QAB199" s="646"/>
      <c r="QAC199" s="646"/>
      <c r="QAD199" s="646"/>
      <c r="QAE199" s="646"/>
      <c r="QAF199" s="646"/>
      <c r="QAG199" s="646"/>
      <c r="QAH199" s="646"/>
      <c r="QAI199" s="646"/>
      <c r="QAJ199" s="646"/>
      <c r="QAK199" s="646"/>
      <c r="QAL199" s="646"/>
      <c r="QAM199" s="646"/>
      <c r="QAN199" s="646"/>
      <c r="QAO199" s="646"/>
      <c r="QAP199" s="646"/>
      <c r="QAQ199" s="646"/>
      <c r="QAR199" s="646"/>
      <c r="QAS199" s="646"/>
      <c r="QAT199" s="646"/>
      <c r="QAU199" s="646"/>
      <c r="QAV199" s="646"/>
      <c r="QAW199" s="646"/>
      <c r="QAX199" s="646"/>
      <c r="QAY199" s="646"/>
      <c r="QAZ199" s="646"/>
      <c r="QBA199" s="646"/>
      <c r="QBB199" s="646"/>
      <c r="QBC199" s="646"/>
      <c r="QBD199" s="646"/>
      <c r="QBE199" s="646"/>
      <c r="QBF199" s="646"/>
      <c r="QBG199" s="646"/>
      <c r="QBH199" s="646"/>
      <c r="QBI199" s="646"/>
      <c r="QBJ199" s="646"/>
      <c r="QBK199" s="646"/>
      <c r="QBL199" s="646"/>
      <c r="QBM199" s="646"/>
      <c r="QBN199" s="646"/>
      <c r="QBO199" s="646"/>
      <c r="QBP199" s="646"/>
      <c r="QBQ199" s="646"/>
      <c r="QBR199" s="646"/>
      <c r="QBS199" s="646"/>
      <c r="QBT199" s="646"/>
      <c r="QBU199" s="646"/>
      <c r="QBV199" s="646"/>
      <c r="QBW199" s="646"/>
      <c r="QBX199" s="646"/>
      <c r="QBY199" s="646"/>
      <c r="QBZ199" s="646"/>
      <c r="QCA199" s="646"/>
      <c r="QCB199" s="646"/>
      <c r="QCC199" s="646"/>
      <c r="QCD199" s="646"/>
      <c r="QCE199" s="646"/>
      <c r="QCF199" s="646"/>
      <c r="QCG199" s="646"/>
      <c r="QCH199" s="646"/>
      <c r="QCI199" s="646"/>
      <c r="QCJ199" s="646"/>
      <c r="QCK199" s="646"/>
      <c r="QCL199" s="646"/>
      <c r="QCM199" s="646"/>
      <c r="QCN199" s="646"/>
      <c r="QCO199" s="646"/>
      <c r="QCP199" s="646"/>
      <c r="QCQ199" s="646"/>
      <c r="QCR199" s="646"/>
      <c r="QCS199" s="646"/>
      <c r="QCT199" s="646"/>
      <c r="QCU199" s="646"/>
      <c r="QCV199" s="646"/>
      <c r="QCW199" s="646"/>
      <c r="QCX199" s="646"/>
      <c r="QCY199" s="646"/>
      <c r="QCZ199" s="646"/>
      <c r="QDA199" s="646"/>
      <c r="QDB199" s="646"/>
      <c r="QDC199" s="646"/>
      <c r="QDD199" s="646"/>
      <c r="QDE199" s="646"/>
      <c r="QDF199" s="646"/>
      <c r="QDG199" s="646"/>
      <c r="QDH199" s="646"/>
      <c r="QDI199" s="646"/>
      <c r="QDJ199" s="646"/>
      <c r="QDK199" s="646"/>
      <c r="QDL199" s="646"/>
      <c r="QDM199" s="646"/>
      <c r="QDN199" s="646"/>
      <c r="QDO199" s="646"/>
      <c r="QDP199" s="646"/>
      <c r="QDQ199" s="646"/>
      <c r="QDR199" s="646"/>
      <c r="QDS199" s="646"/>
      <c r="QDT199" s="646"/>
      <c r="QDU199" s="646"/>
      <c r="QDV199" s="646"/>
      <c r="QDW199" s="646"/>
      <c r="QDX199" s="646"/>
      <c r="QDY199" s="646"/>
      <c r="QDZ199" s="646"/>
      <c r="QEA199" s="646"/>
      <c r="QEB199" s="646"/>
      <c r="QEC199" s="646"/>
      <c r="QED199" s="646"/>
      <c r="QEE199" s="646"/>
      <c r="QEF199" s="646"/>
      <c r="QEG199" s="646"/>
      <c r="QEH199" s="646"/>
      <c r="QEI199" s="646"/>
      <c r="QEJ199" s="646"/>
      <c r="QEK199" s="646"/>
      <c r="QEL199" s="646"/>
      <c r="QEM199" s="646"/>
      <c r="QEN199" s="646"/>
      <c r="QEO199" s="646"/>
      <c r="QEP199" s="646"/>
      <c r="QEQ199" s="646"/>
      <c r="QER199" s="646"/>
      <c r="QES199" s="646"/>
      <c r="QET199" s="646"/>
      <c r="QEU199" s="646"/>
      <c r="QEV199" s="646"/>
      <c r="QEW199" s="646"/>
      <c r="QEX199" s="646"/>
      <c r="QEY199" s="646"/>
      <c r="QEZ199" s="646"/>
      <c r="QFA199" s="646"/>
      <c r="QFB199" s="646"/>
      <c r="QFC199" s="646"/>
      <c r="QFD199" s="646"/>
      <c r="QFE199" s="646"/>
      <c r="QFF199" s="646"/>
      <c r="QFG199" s="646"/>
      <c r="QFH199" s="646"/>
      <c r="QFI199" s="646"/>
      <c r="QFJ199" s="646"/>
      <c r="QFK199" s="646"/>
      <c r="QFL199" s="646"/>
      <c r="QFM199" s="646"/>
      <c r="QFN199" s="646"/>
      <c r="QFO199" s="646"/>
      <c r="QFP199" s="646"/>
      <c r="QFQ199" s="646"/>
      <c r="QFR199" s="646"/>
      <c r="QFS199" s="646"/>
      <c r="QFT199" s="646"/>
      <c r="QFU199" s="646"/>
      <c r="QFV199" s="646"/>
      <c r="QFW199" s="646"/>
      <c r="QFX199" s="646"/>
      <c r="QFY199" s="646"/>
      <c r="QFZ199" s="646"/>
      <c r="QGA199" s="646"/>
      <c r="QGB199" s="646"/>
      <c r="QGC199" s="646"/>
      <c r="QGD199" s="646"/>
      <c r="QGE199" s="646"/>
      <c r="QGF199" s="646"/>
      <c r="QGG199" s="646"/>
      <c r="QGH199" s="646"/>
      <c r="QGI199" s="646"/>
      <c r="QGJ199" s="646"/>
      <c r="QGK199" s="646"/>
      <c r="QGL199" s="646"/>
      <c r="QGM199" s="646"/>
      <c r="QGN199" s="646"/>
      <c r="QGO199" s="646"/>
      <c r="QGP199" s="646"/>
      <c r="QGQ199" s="646"/>
      <c r="QGR199" s="646"/>
      <c r="QGS199" s="646"/>
      <c r="QGT199" s="646"/>
      <c r="QGU199" s="646"/>
      <c r="QGV199" s="646"/>
      <c r="QGW199" s="646"/>
      <c r="QGX199" s="646"/>
      <c r="QGY199" s="646"/>
      <c r="QGZ199" s="646"/>
      <c r="QHA199" s="646"/>
      <c r="QHB199" s="646"/>
      <c r="QHC199" s="646"/>
      <c r="QHD199" s="646"/>
      <c r="QHE199" s="646"/>
      <c r="QHF199" s="646"/>
      <c r="QHG199" s="646"/>
      <c r="QHH199" s="646"/>
      <c r="QHI199" s="646"/>
      <c r="QHJ199" s="646"/>
      <c r="QHK199" s="646"/>
      <c r="QHL199" s="646"/>
      <c r="QHM199" s="646"/>
      <c r="QHN199" s="646"/>
      <c r="QHO199" s="646"/>
      <c r="QHP199" s="646"/>
      <c r="QHQ199" s="646"/>
      <c r="QHR199" s="646"/>
      <c r="QHS199" s="646"/>
      <c r="QHT199" s="646"/>
      <c r="QHU199" s="646"/>
      <c r="QHV199" s="646"/>
      <c r="QHW199" s="646"/>
      <c r="QHX199" s="646"/>
      <c r="QHY199" s="646"/>
      <c r="QHZ199" s="646"/>
      <c r="QIA199" s="646"/>
      <c r="QIB199" s="646"/>
      <c r="QIC199" s="646"/>
      <c r="QID199" s="646"/>
      <c r="QIE199" s="646"/>
      <c r="QIF199" s="646"/>
      <c r="QIG199" s="646"/>
      <c r="QIH199" s="646"/>
      <c r="QII199" s="646"/>
      <c r="QIJ199" s="646"/>
      <c r="QIK199" s="646"/>
      <c r="QIL199" s="646"/>
      <c r="QIM199" s="646"/>
      <c r="QIN199" s="646"/>
      <c r="QIO199" s="646"/>
      <c r="QIP199" s="646"/>
      <c r="QIQ199" s="646"/>
      <c r="QIR199" s="646"/>
      <c r="QIS199" s="646"/>
      <c r="QIT199" s="646"/>
      <c r="QIU199" s="646"/>
      <c r="QIV199" s="646"/>
      <c r="QIW199" s="646"/>
      <c r="QIX199" s="646"/>
      <c r="QIY199" s="646"/>
      <c r="QIZ199" s="646"/>
      <c r="QJA199" s="646"/>
      <c r="QJB199" s="646"/>
      <c r="QJC199" s="646"/>
      <c r="QJD199" s="646"/>
      <c r="QJE199" s="646"/>
      <c r="QJF199" s="646"/>
      <c r="QJG199" s="646"/>
      <c r="QJH199" s="646"/>
      <c r="QJI199" s="646"/>
      <c r="QJJ199" s="646"/>
      <c r="QJK199" s="646"/>
      <c r="QJL199" s="646"/>
      <c r="QJM199" s="646"/>
      <c r="QJN199" s="646"/>
      <c r="QJO199" s="646"/>
      <c r="QJP199" s="646"/>
      <c r="QJQ199" s="646"/>
      <c r="QJR199" s="646"/>
      <c r="QJS199" s="646"/>
      <c r="QJT199" s="646"/>
      <c r="QJU199" s="646"/>
      <c r="QJV199" s="646"/>
      <c r="QJW199" s="646"/>
      <c r="QJX199" s="646"/>
      <c r="QJY199" s="646"/>
      <c r="QJZ199" s="646"/>
      <c r="QKA199" s="646"/>
      <c r="QKB199" s="646"/>
      <c r="QKC199" s="646"/>
      <c r="QKD199" s="646"/>
      <c r="QKE199" s="646"/>
      <c r="QKF199" s="646"/>
      <c r="QKG199" s="646"/>
      <c r="QKH199" s="646"/>
      <c r="QKI199" s="646"/>
      <c r="QKJ199" s="646"/>
      <c r="QKK199" s="646"/>
      <c r="QKL199" s="646"/>
      <c r="QKM199" s="646"/>
      <c r="QKN199" s="646"/>
      <c r="QKO199" s="646"/>
      <c r="QKP199" s="646"/>
      <c r="QKQ199" s="646"/>
      <c r="QKR199" s="646"/>
      <c r="QKS199" s="646"/>
      <c r="QKT199" s="646"/>
      <c r="QKU199" s="646"/>
      <c r="QKV199" s="646"/>
      <c r="QKW199" s="646"/>
      <c r="QKX199" s="646"/>
      <c r="QKY199" s="646"/>
      <c r="QKZ199" s="646"/>
      <c r="QLA199" s="646"/>
      <c r="QLB199" s="646"/>
      <c r="QLC199" s="646"/>
      <c r="QLD199" s="646"/>
      <c r="QLE199" s="646"/>
      <c r="QLF199" s="646"/>
      <c r="QLG199" s="646"/>
      <c r="QLH199" s="646"/>
      <c r="QLI199" s="646"/>
      <c r="QLJ199" s="646"/>
      <c r="QLK199" s="646"/>
      <c r="QLL199" s="646"/>
      <c r="QLM199" s="646"/>
      <c r="QLN199" s="646"/>
      <c r="QLO199" s="646"/>
      <c r="QLP199" s="646"/>
      <c r="QLQ199" s="646"/>
      <c r="QLR199" s="646"/>
      <c r="QLS199" s="646"/>
      <c r="QLT199" s="646"/>
      <c r="QLU199" s="646"/>
      <c r="QLV199" s="646"/>
      <c r="QLW199" s="646"/>
      <c r="QLX199" s="646"/>
      <c r="QLY199" s="646"/>
      <c r="QLZ199" s="646"/>
      <c r="QMA199" s="646"/>
      <c r="QMB199" s="646"/>
      <c r="QMC199" s="646"/>
      <c r="QMD199" s="646"/>
      <c r="QME199" s="646"/>
      <c r="QMF199" s="646"/>
      <c r="QMG199" s="646"/>
      <c r="QMH199" s="646"/>
      <c r="QMI199" s="646"/>
      <c r="QMJ199" s="646"/>
      <c r="QMK199" s="646"/>
      <c r="QML199" s="646"/>
      <c r="QMM199" s="646"/>
      <c r="QMN199" s="646"/>
      <c r="QMO199" s="646"/>
      <c r="QMP199" s="646"/>
      <c r="QMQ199" s="646"/>
      <c r="QMR199" s="646"/>
      <c r="QMS199" s="646"/>
      <c r="QMT199" s="646"/>
      <c r="QMU199" s="646"/>
      <c r="QMV199" s="646"/>
      <c r="QMW199" s="646"/>
      <c r="QMX199" s="646"/>
      <c r="QMY199" s="646"/>
      <c r="QMZ199" s="646"/>
      <c r="QNA199" s="646"/>
      <c r="QNB199" s="646"/>
      <c r="QNC199" s="646"/>
      <c r="QND199" s="646"/>
      <c r="QNE199" s="646"/>
      <c r="QNF199" s="646"/>
      <c r="QNG199" s="646"/>
      <c r="QNH199" s="646"/>
      <c r="QNI199" s="646"/>
      <c r="QNJ199" s="646"/>
      <c r="QNK199" s="646"/>
      <c r="QNL199" s="646"/>
      <c r="QNM199" s="646"/>
      <c r="QNN199" s="646"/>
      <c r="QNO199" s="646"/>
      <c r="QNP199" s="646"/>
      <c r="QNQ199" s="646"/>
      <c r="QNR199" s="646"/>
      <c r="QNS199" s="646"/>
      <c r="QNT199" s="646"/>
      <c r="QNU199" s="646"/>
      <c r="QNV199" s="646"/>
      <c r="QNW199" s="646"/>
      <c r="QNX199" s="646"/>
      <c r="QNY199" s="646"/>
      <c r="QNZ199" s="646"/>
      <c r="QOA199" s="646"/>
      <c r="QOB199" s="646"/>
      <c r="QOC199" s="646"/>
      <c r="QOD199" s="646"/>
      <c r="QOE199" s="646"/>
      <c r="QOF199" s="646"/>
      <c r="QOG199" s="646"/>
      <c r="QOH199" s="646"/>
      <c r="QOI199" s="646"/>
      <c r="QOJ199" s="646"/>
      <c r="QOK199" s="646"/>
      <c r="QOL199" s="646"/>
      <c r="QOM199" s="646"/>
      <c r="QON199" s="646"/>
      <c r="QOO199" s="646"/>
      <c r="QOP199" s="646"/>
      <c r="QOQ199" s="646"/>
      <c r="QOR199" s="646"/>
      <c r="QOS199" s="646"/>
      <c r="QOT199" s="646"/>
      <c r="QOU199" s="646"/>
      <c r="QOV199" s="646"/>
      <c r="QOW199" s="646"/>
      <c r="QOX199" s="646"/>
      <c r="QOY199" s="646"/>
      <c r="QOZ199" s="646"/>
      <c r="QPA199" s="646"/>
      <c r="QPB199" s="646"/>
      <c r="QPC199" s="646"/>
      <c r="QPD199" s="646"/>
      <c r="QPE199" s="646"/>
      <c r="QPF199" s="646"/>
      <c r="QPG199" s="646"/>
      <c r="QPH199" s="646"/>
      <c r="QPI199" s="646"/>
      <c r="QPJ199" s="646"/>
      <c r="QPK199" s="646"/>
      <c r="QPL199" s="646"/>
      <c r="QPM199" s="646"/>
      <c r="QPN199" s="646"/>
      <c r="QPO199" s="646"/>
      <c r="QPP199" s="646"/>
      <c r="QPQ199" s="646"/>
      <c r="QPR199" s="646"/>
      <c r="QPS199" s="646"/>
      <c r="QPT199" s="646"/>
      <c r="QPU199" s="646"/>
      <c r="QPV199" s="646"/>
      <c r="QPW199" s="646"/>
      <c r="QPX199" s="646"/>
      <c r="QPY199" s="646"/>
      <c r="QPZ199" s="646"/>
      <c r="QQA199" s="646"/>
      <c r="QQB199" s="646"/>
      <c r="QQC199" s="646"/>
      <c r="QQD199" s="646"/>
      <c r="QQE199" s="646"/>
      <c r="QQF199" s="646"/>
      <c r="QQG199" s="646"/>
      <c r="QQH199" s="646"/>
      <c r="QQI199" s="646"/>
      <c r="QQJ199" s="646"/>
      <c r="QQK199" s="646"/>
      <c r="QQL199" s="646"/>
      <c r="QQM199" s="646"/>
      <c r="QQN199" s="646"/>
      <c r="QQO199" s="646"/>
      <c r="QQP199" s="646"/>
      <c r="QQQ199" s="646"/>
      <c r="QQR199" s="646"/>
      <c r="QQS199" s="646"/>
      <c r="QQT199" s="646"/>
      <c r="QQU199" s="646"/>
      <c r="QQV199" s="646"/>
      <c r="QQW199" s="646"/>
      <c r="QQX199" s="646"/>
      <c r="QQY199" s="646"/>
      <c r="QQZ199" s="646"/>
      <c r="QRA199" s="646"/>
      <c r="QRB199" s="646"/>
      <c r="QRC199" s="646"/>
      <c r="QRD199" s="646"/>
      <c r="QRE199" s="646"/>
      <c r="QRF199" s="646"/>
      <c r="QRG199" s="646"/>
      <c r="QRH199" s="646"/>
      <c r="QRI199" s="646"/>
      <c r="QRJ199" s="646"/>
      <c r="QRK199" s="646"/>
      <c r="QRL199" s="646"/>
      <c r="QRM199" s="646"/>
      <c r="QRN199" s="646"/>
      <c r="QRO199" s="646"/>
      <c r="QRP199" s="646"/>
      <c r="QRQ199" s="646"/>
      <c r="QRR199" s="646"/>
      <c r="QRS199" s="646"/>
      <c r="QRT199" s="646"/>
      <c r="QRU199" s="646"/>
      <c r="QRV199" s="646"/>
      <c r="QRW199" s="646"/>
      <c r="QRX199" s="646"/>
      <c r="QRY199" s="646"/>
      <c r="QRZ199" s="646"/>
      <c r="QSA199" s="646"/>
      <c r="QSB199" s="646"/>
      <c r="QSC199" s="646"/>
      <c r="QSD199" s="646"/>
      <c r="QSE199" s="646"/>
      <c r="QSF199" s="646"/>
      <c r="QSG199" s="646"/>
      <c r="QSH199" s="646"/>
      <c r="QSI199" s="646"/>
      <c r="QSJ199" s="646"/>
      <c r="QSK199" s="646"/>
      <c r="QSL199" s="646"/>
      <c r="QSM199" s="646"/>
      <c r="QSN199" s="646"/>
      <c r="QSO199" s="646"/>
      <c r="QSP199" s="646"/>
      <c r="QSQ199" s="646"/>
      <c r="QSR199" s="646"/>
      <c r="QSS199" s="646"/>
      <c r="QST199" s="646"/>
      <c r="QSU199" s="646"/>
      <c r="QSV199" s="646"/>
      <c r="QSW199" s="646"/>
      <c r="QSX199" s="646"/>
      <c r="QSY199" s="646"/>
      <c r="QSZ199" s="646"/>
      <c r="QTA199" s="646"/>
      <c r="QTB199" s="646"/>
      <c r="QTC199" s="646"/>
      <c r="QTD199" s="646"/>
      <c r="QTE199" s="646"/>
      <c r="QTF199" s="646"/>
      <c r="QTG199" s="646"/>
      <c r="QTH199" s="646"/>
      <c r="QTI199" s="646"/>
      <c r="QTJ199" s="646"/>
      <c r="QTK199" s="646"/>
      <c r="QTL199" s="646"/>
      <c r="QTM199" s="646"/>
      <c r="QTN199" s="646"/>
      <c r="QTO199" s="646"/>
      <c r="QTP199" s="646"/>
      <c r="QTQ199" s="646"/>
      <c r="QTR199" s="646"/>
      <c r="QTS199" s="646"/>
      <c r="QTT199" s="646"/>
      <c r="QTU199" s="646"/>
      <c r="QTV199" s="646"/>
      <c r="QTW199" s="646"/>
      <c r="QTX199" s="646"/>
      <c r="QTY199" s="646"/>
      <c r="QTZ199" s="646"/>
      <c r="QUA199" s="646"/>
      <c r="QUB199" s="646"/>
      <c r="QUC199" s="646"/>
      <c r="QUD199" s="646"/>
      <c r="QUE199" s="646"/>
      <c r="QUF199" s="646"/>
      <c r="QUG199" s="646"/>
      <c r="QUH199" s="646"/>
      <c r="QUI199" s="646"/>
      <c r="QUJ199" s="646"/>
      <c r="QUK199" s="646"/>
      <c r="QUL199" s="646"/>
      <c r="QUM199" s="646"/>
      <c r="QUN199" s="646"/>
      <c r="QUO199" s="646"/>
      <c r="QUP199" s="646"/>
      <c r="QUQ199" s="646"/>
      <c r="QUR199" s="646"/>
      <c r="QUS199" s="646"/>
      <c r="QUT199" s="646"/>
      <c r="QUU199" s="646"/>
      <c r="QUV199" s="646"/>
      <c r="QUW199" s="646"/>
      <c r="QUX199" s="646"/>
      <c r="QUY199" s="646"/>
      <c r="QUZ199" s="646"/>
      <c r="QVA199" s="646"/>
      <c r="QVB199" s="646"/>
      <c r="QVC199" s="646"/>
      <c r="QVD199" s="646"/>
      <c r="QVE199" s="646"/>
      <c r="QVF199" s="646"/>
      <c r="QVG199" s="646"/>
      <c r="QVH199" s="646"/>
      <c r="QVI199" s="646"/>
      <c r="QVJ199" s="646"/>
      <c r="QVK199" s="646"/>
      <c r="QVL199" s="646"/>
      <c r="QVM199" s="646"/>
      <c r="QVN199" s="646"/>
      <c r="QVO199" s="646"/>
      <c r="QVP199" s="646"/>
      <c r="QVQ199" s="646"/>
      <c r="QVR199" s="646"/>
      <c r="QVS199" s="646"/>
      <c r="QVT199" s="646"/>
      <c r="QVU199" s="646"/>
      <c r="QVV199" s="646"/>
      <c r="QVW199" s="646"/>
      <c r="QVX199" s="646"/>
      <c r="QVY199" s="646"/>
      <c r="QVZ199" s="646"/>
      <c r="QWA199" s="646"/>
      <c r="QWB199" s="646"/>
      <c r="QWC199" s="646"/>
      <c r="QWD199" s="646"/>
      <c r="QWE199" s="646"/>
      <c r="QWF199" s="646"/>
      <c r="QWG199" s="646"/>
      <c r="QWH199" s="646"/>
      <c r="QWI199" s="646"/>
      <c r="QWJ199" s="646"/>
      <c r="QWK199" s="646"/>
      <c r="QWL199" s="646"/>
      <c r="QWM199" s="646"/>
      <c r="QWN199" s="646"/>
      <c r="QWO199" s="646"/>
      <c r="QWP199" s="646"/>
      <c r="QWQ199" s="646"/>
      <c r="QWR199" s="646"/>
      <c r="QWS199" s="646"/>
      <c r="QWT199" s="646"/>
      <c r="QWU199" s="646"/>
      <c r="QWV199" s="646"/>
      <c r="QWW199" s="646"/>
      <c r="QWX199" s="646"/>
      <c r="QWY199" s="646"/>
      <c r="QWZ199" s="646"/>
      <c r="QXA199" s="646"/>
      <c r="QXB199" s="646"/>
      <c r="QXC199" s="646"/>
      <c r="QXD199" s="646"/>
      <c r="QXE199" s="646"/>
      <c r="QXF199" s="646"/>
      <c r="QXG199" s="646"/>
      <c r="QXH199" s="646"/>
      <c r="QXI199" s="646"/>
      <c r="QXJ199" s="646"/>
      <c r="QXK199" s="646"/>
      <c r="QXL199" s="646"/>
      <c r="QXM199" s="646"/>
      <c r="QXN199" s="646"/>
      <c r="QXO199" s="646"/>
      <c r="QXP199" s="646"/>
      <c r="QXQ199" s="646"/>
      <c r="QXR199" s="646"/>
      <c r="QXS199" s="646"/>
      <c r="QXT199" s="646"/>
      <c r="QXU199" s="646"/>
      <c r="QXV199" s="646"/>
      <c r="QXW199" s="646"/>
      <c r="QXX199" s="646"/>
      <c r="QXY199" s="646"/>
      <c r="QXZ199" s="646"/>
      <c r="QYA199" s="646"/>
      <c r="QYB199" s="646"/>
      <c r="QYC199" s="646"/>
      <c r="QYD199" s="646"/>
      <c r="QYE199" s="646"/>
      <c r="QYF199" s="646"/>
      <c r="QYG199" s="646"/>
      <c r="QYH199" s="646"/>
      <c r="QYI199" s="646"/>
      <c r="QYJ199" s="646"/>
      <c r="QYK199" s="646"/>
      <c r="QYL199" s="646"/>
      <c r="QYM199" s="646"/>
      <c r="QYN199" s="646"/>
      <c r="QYO199" s="646"/>
      <c r="QYP199" s="646"/>
      <c r="QYQ199" s="646"/>
      <c r="QYR199" s="646"/>
      <c r="QYS199" s="646"/>
      <c r="QYT199" s="646"/>
      <c r="QYU199" s="646"/>
      <c r="QYV199" s="646"/>
      <c r="QYW199" s="646"/>
      <c r="QYX199" s="646"/>
      <c r="QYY199" s="646"/>
      <c r="QYZ199" s="646"/>
      <c r="QZA199" s="646"/>
      <c r="QZB199" s="646"/>
      <c r="QZC199" s="646"/>
      <c r="QZD199" s="646"/>
      <c r="QZE199" s="646"/>
      <c r="QZF199" s="646"/>
      <c r="QZG199" s="646"/>
      <c r="QZH199" s="646"/>
      <c r="QZI199" s="646"/>
      <c r="QZJ199" s="646"/>
      <c r="QZK199" s="646"/>
      <c r="QZL199" s="646"/>
      <c r="QZM199" s="646"/>
      <c r="QZN199" s="646"/>
      <c r="QZO199" s="646"/>
      <c r="QZP199" s="646"/>
      <c r="QZQ199" s="646"/>
      <c r="QZR199" s="646"/>
      <c r="QZS199" s="646"/>
      <c r="QZT199" s="646"/>
      <c r="QZU199" s="646"/>
      <c r="QZV199" s="646"/>
      <c r="QZW199" s="646"/>
      <c r="QZX199" s="646"/>
      <c r="QZY199" s="646"/>
      <c r="QZZ199" s="646"/>
      <c r="RAA199" s="646"/>
      <c r="RAB199" s="646"/>
      <c r="RAC199" s="646"/>
      <c r="RAD199" s="646"/>
      <c r="RAE199" s="646"/>
      <c r="RAF199" s="646"/>
      <c r="RAG199" s="646"/>
      <c r="RAH199" s="646"/>
      <c r="RAI199" s="646"/>
      <c r="RAJ199" s="646"/>
      <c r="RAK199" s="646"/>
      <c r="RAL199" s="646"/>
      <c r="RAM199" s="646"/>
      <c r="RAN199" s="646"/>
      <c r="RAO199" s="646"/>
      <c r="RAP199" s="646"/>
      <c r="RAQ199" s="646"/>
      <c r="RAR199" s="646"/>
      <c r="RAS199" s="646"/>
      <c r="RAT199" s="646"/>
      <c r="RAU199" s="646"/>
      <c r="RAV199" s="646"/>
      <c r="RAW199" s="646"/>
      <c r="RAX199" s="646"/>
      <c r="RAY199" s="646"/>
      <c r="RAZ199" s="646"/>
      <c r="RBA199" s="646"/>
      <c r="RBB199" s="646"/>
      <c r="RBC199" s="646"/>
      <c r="RBD199" s="646"/>
      <c r="RBE199" s="646"/>
      <c r="RBF199" s="646"/>
      <c r="RBG199" s="646"/>
      <c r="RBH199" s="646"/>
      <c r="RBI199" s="646"/>
      <c r="RBJ199" s="646"/>
      <c r="RBK199" s="646"/>
      <c r="RBL199" s="646"/>
      <c r="RBM199" s="646"/>
      <c r="RBN199" s="646"/>
      <c r="RBO199" s="646"/>
      <c r="RBP199" s="646"/>
      <c r="RBQ199" s="646"/>
      <c r="RBR199" s="646"/>
      <c r="RBS199" s="646"/>
      <c r="RBT199" s="646"/>
      <c r="RBU199" s="646"/>
      <c r="RBV199" s="646"/>
      <c r="RBW199" s="646"/>
      <c r="RBX199" s="646"/>
      <c r="RBY199" s="646"/>
      <c r="RBZ199" s="646"/>
      <c r="RCA199" s="646"/>
      <c r="RCB199" s="646"/>
      <c r="RCC199" s="646"/>
      <c r="RCD199" s="646"/>
      <c r="RCE199" s="646"/>
      <c r="RCF199" s="646"/>
      <c r="RCG199" s="646"/>
      <c r="RCH199" s="646"/>
      <c r="RCI199" s="646"/>
      <c r="RCJ199" s="646"/>
      <c r="RCK199" s="646"/>
      <c r="RCL199" s="646"/>
      <c r="RCM199" s="646"/>
      <c r="RCN199" s="646"/>
      <c r="RCO199" s="646"/>
      <c r="RCP199" s="646"/>
      <c r="RCQ199" s="646"/>
      <c r="RCR199" s="646"/>
      <c r="RCS199" s="646"/>
      <c r="RCT199" s="646"/>
      <c r="RCU199" s="646"/>
      <c r="RCV199" s="646"/>
      <c r="RCW199" s="646"/>
      <c r="RCX199" s="646"/>
      <c r="RCY199" s="646"/>
      <c r="RCZ199" s="646"/>
      <c r="RDA199" s="646"/>
      <c r="RDB199" s="646"/>
      <c r="RDC199" s="646"/>
      <c r="RDD199" s="646"/>
      <c r="RDE199" s="646"/>
      <c r="RDF199" s="646"/>
      <c r="RDG199" s="646"/>
      <c r="RDH199" s="646"/>
      <c r="RDI199" s="646"/>
      <c r="RDJ199" s="646"/>
      <c r="RDK199" s="646"/>
      <c r="RDL199" s="646"/>
      <c r="RDM199" s="646"/>
      <c r="RDN199" s="646"/>
      <c r="RDO199" s="646"/>
      <c r="RDP199" s="646"/>
      <c r="RDQ199" s="646"/>
      <c r="RDR199" s="646"/>
      <c r="RDS199" s="646"/>
      <c r="RDT199" s="646"/>
      <c r="RDU199" s="646"/>
      <c r="RDV199" s="646"/>
      <c r="RDW199" s="646"/>
      <c r="RDX199" s="646"/>
      <c r="RDY199" s="646"/>
      <c r="RDZ199" s="646"/>
      <c r="REA199" s="646"/>
      <c r="REB199" s="646"/>
      <c r="REC199" s="646"/>
      <c r="RED199" s="646"/>
      <c r="REE199" s="646"/>
      <c r="REF199" s="646"/>
      <c r="REG199" s="646"/>
      <c r="REH199" s="646"/>
      <c r="REI199" s="646"/>
      <c r="REJ199" s="646"/>
      <c r="REK199" s="646"/>
      <c r="REL199" s="646"/>
      <c r="REM199" s="646"/>
      <c r="REN199" s="646"/>
      <c r="REO199" s="646"/>
      <c r="REP199" s="646"/>
      <c r="REQ199" s="646"/>
      <c r="RER199" s="646"/>
      <c r="RES199" s="646"/>
      <c r="RET199" s="646"/>
      <c r="REU199" s="646"/>
      <c r="REV199" s="646"/>
      <c r="REW199" s="646"/>
      <c r="REX199" s="646"/>
      <c r="REY199" s="646"/>
      <c r="REZ199" s="646"/>
      <c r="RFA199" s="646"/>
      <c r="RFB199" s="646"/>
      <c r="RFC199" s="646"/>
      <c r="RFD199" s="646"/>
      <c r="RFE199" s="646"/>
      <c r="RFF199" s="646"/>
      <c r="RFG199" s="646"/>
      <c r="RFH199" s="646"/>
      <c r="RFI199" s="646"/>
      <c r="RFJ199" s="646"/>
      <c r="RFK199" s="646"/>
      <c r="RFL199" s="646"/>
      <c r="RFM199" s="646"/>
      <c r="RFN199" s="646"/>
      <c r="RFO199" s="646"/>
      <c r="RFP199" s="646"/>
      <c r="RFQ199" s="646"/>
      <c r="RFR199" s="646"/>
      <c r="RFS199" s="646"/>
      <c r="RFT199" s="646"/>
      <c r="RFU199" s="646"/>
      <c r="RFV199" s="646"/>
      <c r="RFW199" s="646"/>
      <c r="RFX199" s="646"/>
      <c r="RFY199" s="646"/>
      <c r="RFZ199" s="646"/>
      <c r="RGA199" s="646"/>
      <c r="RGB199" s="646"/>
      <c r="RGC199" s="646"/>
      <c r="RGD199" s="646"/>
      <c r="RGE199" s="646"/>
      <c r="RGF199" s="646"/>
      <c r="RGG199" s="646"/>
      <c r="RGH199" s="646"/>
      <c r="RGI199" s="646"/>
      <c r="RGJ199" s="646"/>
      <c r="RGK199" s="646"/>
      <c r="RGL199" s="646"/>
      <c r="RGM199" s="646"/>
      <c r="RGN199" s="646"/>
      <c r="RGO199" s="646"/>
      <c r="RGP199" s="646"/>
      <c r="RGQ199" s="646"/>
      <c r="RGR199" s="646"/>
      <c r="RGS199" s="646"/>
      <c r="RGT199" s="646"/>
      <c r="RGU199" s="646"/>
      <c r="RGV199" s="646"/>
      <c r="RGW199" s="646"/>
      <c r="RGX199" s="646"/>
      <c r="RGY199" s="646"/>
      <c r="RGZ199" s="646"/>
      <c r="RHA199" s="646"/>
      <c r="RHB199" s="646"/>
      <c r="RHC199" s="646"/>
      <c r="RHD199" s="646"/>
      <c r="RHE199" s="646"/>
      <c r="RHF199" s="646"/>
      <c r="RHG199" s="646"/>
      <c r="RHH199" s="646"/>
      <c r="RHI199" s="646"/>
      <c r="RHJ199" s="646"/>
      <c r="RHK199" s="646"/>
      <c r="RHL199" s="646"/>
      <c r="RHM199" s="646"/>
      <c r="RHN199" s="646"/>
      <c r="RHO199" s="646"/>
      <c r="RHP199" s="646"/>
      <c r="RHQ199" s="646"/>
      <c r="RHR199" s="646"/>
      <c r="RHS199" s="646"/>
      <c r="RHT199" s="646"/>
      <c r="RHU199" s="646"/>
      <c r="RHV199" s="646"/>
      <c r="RHW199" s="646"/>
      <c r="RHX199" s="646"/>
      <c r="RHY199" s="646"/>
      <c r="RHZ199" s="646"/>
      <c r="RIA199" s="646"/>
      <c r="RIB199" s="646"/>
      <c r="RIC199" s="646"/>
      <c r="RID199" s="646"/>
      <c r="RIE199" s="646"/>
      <c r="RIF199" s="646"/>
      <c r="RIG199" s="646"/>
      <c r="RIH199" s="646"/>
      <c r="RII199" s="646"/>
      <c r="RIJ199" s="646"/>
      <c r="RIK199" s="646"/>
      <c r="RIL199" s="646"/>
      <c r="RIM199" s="646"/>
      <c r="RIN199" s="646"/>
      <c r="RIO199" s="646"/>
      <c r="RIP199" s="646"/>
      <c r="RIQ199" s="646"/>
      <c r="RIR199" s="646"/>
      <c r="RIS199" s="646"/>
      <c r="RIT199" s="646"/>
      <c r="RIU199" s="646"/>
      <c r="RIV199" s="646"/>
      <c r="RIW199" s="646"/>
      <c r="RIX199" s="646"/>
      <c r="RIY199" s="646"/>
      <c r="RIZ199" s="646"/>
      <c r="RJA199" s="646"/>
      <c r="RJB199" s="646"/>
      <c r="RJC199" s="646"/>
      <c r="RJD199" s="646"/>
      <c r="RJE199" s="646"/>
      <c r="RJF199" s="646"/>
      <c r="RJG199" s="646"/>
      <c r="RJH199" s="646"/>
      <c r="RJI199" s="646"/>
      <c r="RJJ199" s="646"/>
      <c r="RJK199" s="646"/>
      <c r="RJL199" s="646"/>
      <c r="RJM199" s="646"/>
      <c r="RJN199" s="646"/>
      <c r="RJO199" s="646"/>
      <c r="RJP199" s="646"/>
      <c r="RJQ199" s="646"/>
      <c r="RJR199" s="646"/>
      <c r="RJS199" s="646"/>
      <c r="RJT199" s="646"/>
      <c r="RJU199" s="646"/>
      <c r="RJV199" s="646"/>
      <c r="RJW199" s="646"/>
      <c r="RJX199" s="646"/>
      <c r="RJY199" s="646"/>
      <c r="RJZ199" s="646"/>
      <c r="RKA199" s="646"/>
      <c r="RKB199" s="646"/>
      <c r="RKC199" s="646"/>
      <c r="RKD199" s="646"/>
      <c r="RKE199" s="646"/>
      <c r="RKF199" s="646"/>
      <c r="RKG199" s="646"/>
      <c r="RKH199" s="646"/>
      <c r="RKI199" s="646"/>
      <c r="RKJ199" s="646"/>
      <c r="RKK199" s="646"/>
      <c r="RKL199" s="646"/>
      <c r="RKM199" s="646"/>
      <c r="RKN199" s="646"/>
      <c r="RKO199" s="646"/>
      <c r="RKP199" s="646"/>
      <c r="RKQ199" s="646"/>
      <c r="RKR199" s="646"/>
      <c r="RKS199" s="646"/>
      <c r="RKT199" s="646"/>
      <c r="RKU199" s="646"/>
      <c r="RKV199" s="646"/>
      <c r="RKW199" s="646"/>
      <c r="RKX199" s="646"/>
      <c r="RKY199" s="646"/>
      <c r="RKZ199" s="646"/>
      <c r="RLA199" s="646"/>
      <c r="RLB199" s="646"/>
      <c r="RLC199" s="646"/>
      <c r="RLD199" s="646"/>
      <c r="RLE199" s="646"/>
      <c r="RLF199" s="646"/>
      <c r="RLG199" s="646"/>
      <c r="RLH199" s="646"/>
      <c r="RLI199" s="646"/>
      <c r="RLJ199" s="646"/>
      <c r="RLK199" s="646"/>
      <c r="RLL199" s="646"/>
      <c r="RLM199" s="646"/>
      <c r="RLN199" s="646"/>
      <c r="RLO199" s="646"/>
      <c r="RLP199" s="646"/>
      <c r="RLQ199" s="646"/>
      <c r="RLR199" s="646"/>
      <c r="RLS199" s="646"/>
      <c r="RLT199" s="646"/>
      <c r="RLU199" s="646"/>
      <c r="RLV199" s="646"/>
      <c r="RLW199" s="646"/>
      <c r="RLX199" s="646"/>
      <c r="RLY199" s="646"/>
      <c r="RLZ199" s="646"/>
      <c r="RMA199" s="646"/>
      <c r="RMB199" s="646"/>
      <c r="RMC199" s="646"/>
      <c r="RMD199" s="646"/>
      <c r="RME199" s="646"/>
      <c r="RMF199" s="646"/>
      <c r="RMG199" s="646"/>
      <c r="RMH199" s="646"/>
      <c r="RMI199" s="646"/>
      <c r="RMJ199" s="646"/>
      <c r="RMK199" s="646"/>
      <c r="RML199" s="646"/>
      <c r="RMM199" s="646"/>
      <c r="RMN199" s="646"/>
      <c r="RMO199" s="646"/>
      <c r="RMP199" s="646"/>
      <c r="RMQ199" s="646"/>
      <c r="RMR199" s="646"/>
      <c r="RMS199" s="646"/>
      <c r="RMT199" s="646"/>
      <c r="RMU199" s="646"/>
      <c r="RMV199" s="646"/>
      <c r="RMW199" s="646"/>
      <c r="RMX199" s="646"/>
      <c r="RMY199" s="646"/>
      <c r="RMZ199" s="646"/>
      <c r="RNA199" s="646"/>
      <c r="RNB199" s="646"/>
      <c r="RNC199" s="646"/>
      <c r="RND199" s="646"/>
      <c r="RNE199" s="646"/>
      <c r="RNF199" s="646"/>
      <c r="RNG199" s="646"/>
      <c r="RNH199" s="646"/>
      <c r="RNI199" s="646"/>
      <c r="RNJ199" s="646"/>
      <c r="RNK199" s="646"/>
      <c r="RNL199" s="646"/>
      <c r="RNM199" s="646"/>
      <c r="RNN199" s="646"/>
      <c r="RNO199" s="646"/>
      <c r="RNP199" s="646"/>
      <c r="RNQ199" s="646"/>
      <c r="RNR199" s="646"/>
      <c r="RNS199" s="646"/>
      <c r="RNT199" s="646"/>
      <c r="RNU199" s="646"/>
      <c r="RNV199" s="646"/>
      <c r="RNW199" s="646"/>
      <c r="RNX199" s="646"/>
      <c r="RNY199" s="646"/>
      <c r="RNZ199" s="646"/>
      <c r="ROA199" s="646"/>
      <c r="ROB199" s="646"/>
      <c r="ROC199" s="646"/>
      <c r="ROD199" s="646"/>
      <c r="ROE199" s="646"/>
      <c r="ROF199" s="646"/>
      <c r="ROG199" s="646"/>
      <c r="ROH199" s="646"/>
      <c r="ROI199" s="646"/>
      <c r="ROJ199" s="646"/>
      <c r="ROK199" s="646"/>
      <c r="ROL199" s="646"/>
      <c r="ROM199" s="646"/>
      <c r="RON199" s="646"/>
      <c r="ROO199" s="646"/>
      <c r="ROP199" s="646"/>
      <c r="ROQ199" s="646"/>
      <c r="ROR199" s="646"/>
      <c r="ROS199" s="646"/>
      <c r="ROT199" s="646"/>
      <c r="ROU199" s="646"/>
      <c r="ROV199" s="646"/>
      <c r="ROW199" s="646"/>
      <c r="ROX199" s="646"/>
      <c r="ROY199" s="646"/>
      <c r="ROZ199" s="646"/>
      <c r="RPA199" s="646"/>
      <c r="RPB199" s="646"/>
      <c r="RPC199" s="646"/>
      <c r="RPD199" s="646"/>
      <c r="RPE199" s="646"/>
      <c r="RPF199" s="646"/>
      <c r="RPG199" s="646"/>
      <c r="RPH199" s="646"/>
      <c r="RPI199" s="646"/>
      <c r="RPJ199" s="646"/>
      <c r="RPK199" s="646"/>
      <c r="RPL199" s="646"/>
      <c r="RPM199" s="646"/>
      <c r="RPN199" s="646"/>
      <c r="RPO199" s="646"/>
      <c r="RPP199" s="646"/>
      <c r="RPQ199" s="646"/>
      <c r="RPR199" s="646"/>
      <c r="RPS199" s="646"/>
      <c r="RPT199" s="646"/>
      <c r="RPU199" s="646"/>
      <c r="RPV199" s="646"/>
      <c r="RPW199" s="646"/>
      <c r="RPX199" s="646"/>
      <c r="RPY199" s="646"/>
      <c r="RPZ199" s="646"/>
      <c r="RQA199" s="646"/>
      <c r="RQB199" s="646"/>
      <c r="RQC199" s="646"/>
      <c r="RQD199" s="646"/>
      <c r="RQE199" s="646"/>
      <c r="RQF199" s="646"/>
      <c r="RQG199" s="646"/>
      <c r="RQH199" s="646"/>
      <c r="RQI199" s="646"/>
      <c r="RQJ199" s="646"/>
      <c r="RQK199" s="646"/>
      <c r="RQL199" s="646"/>
      <c r="RQM199" s="646"/>
      <c r="RQN199" s="646"/>
      <c r="RQO199" s="646"/>
      <c r="RQP199" s="646"/>
      <c r="RQQ199" s="646"/>
      <c r="RQR199" s="646"/>
      <c r="RQS199" s="646"/>
      <c r="RQT199" s="646"/>
      <c r="RQU199" s="646"/>
      <c r="RQV199" s="646"/>
      <c r="RQW199" s="646"/>
      <c r="RQX199" s="646"/>
      <c r="RQY199" s="646"/>
      <c r="RQZ199" s="646"/>
      <c r="RRA199" s="646"/>
      <c r="RRB199" s="646"/>
      <c r="RRC199" s="646"/>
      <c r="RRD199" s="646"/>
      <c r="RRE199" s="646"/>
      <c r="RRF199" s="646"/>
      <c r="RRG199" s="646"/>
      <c r="RRH199" s="646"/>
      <c r="RRI199" s="646"/>
      <c r="RRJ199" s="646"/>
      <c r="RRK199" s="646"/>
      <c r="RRL199" s="646"/>
      <c r="RRM199" s="646"/>
      <c r="RRN199" s="646"/>
      <c r="RRO199" s="646"/>
      <c r="RRP199" s="646"/>
      <c r="RRQ199" s="646"/>
      <c r="RRR199" s="646"/>
      <c r="RRS199" s="646"/>
      <c r="RRT199" s="646"/>
      <c r="RRU199" s="646"/>
      <c r="RRV199" s="646"/>
      <c r="RRW199" s="646"/>
      <c r="RRX199" s="646"/>
      <c r="RRY199" s="646"/>
      <c r="RRZ199" s="646"/>
      <c r="RSA199" s="646"/>
      <c r="RSB199" s="646"/>
      <c r="RSC199" s="646"/>
      <c r="RSD199" s="646"/>
      <c r="RSE199" s="646"/>
      <c r="RSF199" s="646"/>
      <c r="RSG199" s="646"/>
      <c r="RSH199" s="646"/>
      <c r="RSI199" s="646"/>
      <c r="RSJ199" s="646"/>
      <c r="RSK199" s="646"/>
      <c r="RSL199" s="646"/>
      <c r="RSM199" s="646"/>
      <c r="RSN199" s="646"/>
      <c r="RSO199" s="646"/>
      <c r="RSP199" s="646"/>
      <c r="RSQ199" s="646"/>
      <c r="RSR199" s="646"/>
      <c r="RSS199" s="646"/>
      <c r="RST199" s="646"/>
      <c r="RSU199" s="646"/>
      <c r="RSV199" s="646"/>
      <c r="RSW199" s="646"/>
      <c r="RSX199" s="646"/>
      <c r="RSY199" s="646"/>
      <c r="RSZ199" s="646"/>
      <c r="RTA199" s="646"/>
      <c r="RTB199" s="646"/>
      <c r="RTC199" s="646"/>
      <c r="RTD199" s="646"/>
      <c r="RTE199" s="646"/>
      <c r="RTF199" s="646"/>
      <c r="RTG199" s="646"/>
      <c r="RTH199" s="646"/>
      <c r="RTI199" s="646"/>
      <c r="RTJ199" s="646"/>
      <c r="RTK199" s="646"/>
      <c r="RTL199" s="646"/>
      <c r="RTM199" s="646"/>
      <c r="RTN199" s="646"/>
      <c r="RTO199" s="646"/>
      <c r="RTP199" s="646"/>
      <c r="RTQ199" s="646"/>
      <c r="RTR199" s="646"/>
      <c r="RTS199" s="646"/>
      <c r="RTT199" s="646"/>
      <c r="RTU199" s="646"/>
      <c r="RTV199" s="646"/>
      <c r="RTW199" s="646"/>
      <c r="RTX199" s="646"/>
      <c r="RTY199" s="646"/>
      <c r="RTZ199" s="646"/>
      <c r="RUA199" s="646"/>
      <c r="RUB199" s="646"/>
      <c r="RUC199" s="646"/>
      <c r="RUD199" s="646"/>
      <c r="RUE199" s="646"/>
      <c r="RUF199" s="646"/>
      <c r="RUG199" s="646"/>
      <c r="RUH199" s="646"/>
      <c r="RUI199" s="646"/>
      <c r="RUJ199" s="646"/>
      <c r="RUK199" s="646"/>
      <c r="RUL199" s="646"/>
      <c r="RUM199" s="646"/>
      <c r="RUN199" s="646"/>
      <c r="RUO199" s="646"/>
      <c r="RUP199" s="646"/>
      <c r="RUQ199" s="646"/>
      <c r="RUR199" s="646"/>
      <c r="RUS199" s="646"/>
      <c r="RUT199" s="646"/>
      <c r="RUU199" s="646"/>
      <c r="RUV199" s="646"/>
      <c r="RUW199" s="646"/>
      <c r="RUX199" s="646"/>
      <c r="RUY199" s="646"/>
      <c r="RUZ199" s="646"/>
      <c r="RVA199" s="646"/>
      <c r="RVB199" s="646"/>
      <c r="RVC199" s="646"/>
      <c r="RVD199" s="646"/>
      <c r="RVE199" s="646"/>
      <c r="RVF199" s="646"/>
      <c r="RVG199" s="646"/>
      <c r="RVH199" s="646"/>
      <c r="RVI199" s="646"/>
      <c r="RVJ199" s="646"/>
      <c r="RVK199" s="646"/>
      <c r="RVL199" s="646"/>
      <c r="RVM199" s="646"/>
      <c r="RVN199" s="646"/>
      <c r="RVO199" s="646"/>
      <c r="RVP199" s="646"/>
      <c r="RVQ199" s="646"/>
      <c r="RVR199" s="646"/>
      <c r="RVS199" s="646"/>
      <c r="RVT199" s="646"/>
      <c r="RVU199" s="646"/>
      <c r="RVV199" s="646"/>
      <c r="RVW199" s="646"/>
      <c r="RVX199" s="646"/>
      <c r="RVY199" s="646"/>
      <c r="RVZ199" s="646"/>
      <c r="RWA199" s="646"/>
      <c r="RWB199" s="646"/>
      <c r="RWC199" s="646"/>
      <c r="RWD199" s="646"/>
      <c r="RWE199" s="646"/>
      <c r="RWF199" s="646"/>
      <c r="RWG199" s="646"/>
      <c r="RWH199" s="646"/>
      <c r="RWI199" s="646"/>
      <c r="RWJ199" s="646"/>
      <c r="RWK199" s="646"/>
      <c r="RWL199" s="646"/>
      <c r="RWM199" s="646"/>
      <c r="RWN199" s="646"/>
      <c r="RWO199" s="646"/>
      <c r="RWP199" s="646"/>
      <c r="RWQ199" s="646"/>
      <c r="RWR199" s="646"/>
      <c r="RWS199" s="646"/>
      <c r="RWT199" s="646"/>
      <c r="RWU199" s="646"/>
      <c r="RWV199" s="646"/>
      <c r="RWW199" s="646"/>
      <c r="RWX199" s="646"/>
      <c r="RWY199" s="646"/>
      <c r="RWZ199" s="646"/>
      <c r="RXA199" s="646"/>
      <c r="RXB199" s="646"/>
      <c r="RXC199" s="646"/>
      <c r="RXD199" s="646"/>
      <c r="RXE199" s="646"/>
      <c r="RXF199" s="646"/>
      <c r="RXG199" s="646"/>
      <c r="RXH199" s="646"/>
      <c r="RXI199" s="646"/>
      <c r="RXJ199" s="646"/>
      <c r="RXK199" s="646"/>
      <c r="RXL199" s="646"/>
      <c r="RXM199" s="646"/>
      <c r="RXN199" s="646"/>
      <c r="RXO199" s="646"/>
      <c r="RXP199" s="646"/>
      <c r="RXQ199" s="646"/>
      <c r="RXR199" s="646"/>
      <c r="RXS199" s="646"/>
      <c r="RXT199" s="646"/>
      <c r="RXU199" s="646"/>
      <c r="RXV199" s="646"/>
      <c r="RXW199" s="646"/>
      <c r="RXX199" s="646"/>
      <c r="RXY199" s="646"/>
      <c r="RXZ199" s="646"/>
      <c r="RYA199" s="646"/>
      <c r="RYB199" s="646"/>
      <c r="RYC199" s="646"/>
      <c r="RYD199" s="646"/>
      <c r="RYE199" s="646"/>
      <c r="RYF199" s="646"/>
      <c r="RYG199" s="646"/>
      <c r="RYH199" s="646"/>
      <c r="RYI199" s="646"/>
      <c r="RYJ199" s="646"/>
      <c r="RYK199" s="646"/>
      <c r="RYL199" s="646"/>
      <c r="RYM199" s="646"/>
      <c r="RYN199" s="646"/>
      <c r="RYO199" s="646"/>
      <c r="RYP199" s="646"/>
      <c r="RYQ199" s="646"/>
      <c r="RYR199" s="646"/>
      <c r="RYS199" s="646"/>
      <c r="RYT199" s="646"/>
      <c r="RYU199" s="646"/>
      <c r="RYV199" s="646"/>
      <c r="RYW199" s="646"/>
      <c r="RYX199" s="646"/>
      <c r="RYY199" s="646"/>
      <c r="RYZ199" s="646"/>
      <c r="RZA199" s="646"/>
      <c r="RZB199" s="646"/>
      <c r="RZC199" s="646"/>
      <c r="RZD199" s="646"/>
      <c r="RZE199" s="646"/>
      <c r="RZF199" s="646"/>
      <c r="RZG199" s="646"/>
      <c r="RZH199" s="646"/>
      <c r="RZI199" s="646"/>
      <c r="RZJ199" s="646"/>
      <c r="RZK199" s="646"/>
      <c r="RZL199" s="646"/>
      <c r="RZM199" s="646"/>
      <c r="RZN199" s="646"/>
      <c r="RZO199" s="646"/>
      <c r="RZP199" s="646"/>
      <c r="RZQ199" s="646"/>
      <c r="RZR199" s="646"/>
      <c r="RZS199" s="646"/>
      <c r="RZT199" s="646"/>
      <c r="RZU199" s="646"/>
      <c r="RZV199" s="646"/>
      <c r="RZW199" s="646"/>
      <c r="RZX199" s="646"/>
      <c r="RZY199" s="646"/>
      <c r="RZZ199" s="646"/>
      <c r="SAA199" s="646"/>
      <c r="SAB199" s="646"/>
      <c r="SAC199" s="646"/>
      <c r="SAD199" s="646"/>
      <c r="SAE199" s="646"/>
      <c r="SAF199" s="646"/>
      <c r="SAG199" s="646"/>
      <c r="SAH199" s="646"/>
      <c r="SAI199" s="646"/>
      <c r="SAJ199" s="646"/>
      <c r="SAK199" s="646"/>
      <c r="SAL199" s="646"/>
      <c r="SAM199" s="646"/>
      <c r="SAN199" s="646"/>
      <c r="SAO199" s="646"/>
      <c r="SAP199" s="646"/>
      <c r="SAQ199" s="646"/>
      <c r="SAR199" s="646"/>
      <c r="SAS199" s="646"/>
      <c r="SAT199" s="646"/>
      <c r="SAU199" s="646"/>
      <c r="SAV199" s="646"/>
      <c r="SAW199" s="646"/>
      <c r="SAX199" s="646"/>
      <c r="SAY199" s="646"/>
      <c r="SAZ199" s="646"/>
      <c r="SBA199" s="646"/>
      <c r="SBB199" s="646"/>
      <c r="SBC199" s="646"/>
      <c r="SBD199" s="646"/>
      <c r="SBE199" s="646"/>
      <c r="SBF199" s="646"/>
      <c r="SBG199" s="646"/>
      <c r="SBH199" s="646"/>
      <c r="SBI199" s="646"/>
      <c r="SBJ199" s="646"/>
      <c r="SBK199" s="646"/>
      <c r="SBL199" s="646"/>
      <c r="SBM199" s="646"/>
      <c r="SBN199" s="646"/>
      <c r="SBO199" s="646"/>
      <c r="SBP199" s="646"/>
      <c r="SBQ199" s="646"/>
      <c r="SBR199" s="646"/>
      <c r="SBS199" s="646"/>
      <c r="SBT199" s="646"/>
      <c r="SBU199" s="646"/>
      <c r="SBV199" s="646"/>
      <c r="SBW199" s="646"/>
      <c r="SBX199" s="646"/>
      <c r="SBY199" s="646"/>
      <c r="SBZ199" s="646"/>
      <c r="SCA199" s="646"/>
      <c r="SCB199" s="646"/>
      <c r="SCC199" s="646"/>
      <c r="SCD199" s="646"/>
      <c r="SCE199" s="646"/>
      <c r="SCF199" s="646"/>
      <c r="SCG199" s="646"/>
      <c r="SCH199" s="646"/>
      <c r="SCI199" s="646"/>
      <c r="SCJ199" s="646"/>
      <c r="SCK199" s="646"/>
      <c r="SCL199" s="646"/>
      <c r="SCM199" s="646"/>
      <c r="SCN199" s="646"/>
      <c r="SCO199" s="646"/>
      <c r="SCP199" s="646"/>
      <c r="SCQ199" s="646"/>
      <c r="SCR199" s="646"/>
      <c r="SCS199" s="646"/>
      <c r="SCT199" s="646"/>
      <c r="SCU199" s="646"/>
      <c r="SCV199" s="646"/>
      <c r="SCW199" s="646"/>
      <c r="SCX199" s="646"/>
      <c r="SCY199" s="646"/>
      <c r="SCZ199" s="646"/>
      <c r="SDA199" s="646"/>
      <c r="SDB199" s="646"/>
      <c r="SDC199" s="646"/>
      <c r="SDD199" s="646"/>
      <c r="SDE199" s="646"/>
      <c r="SDF199" s="646"/>
      <c r="SDG199" s="646"/>
      <c r="SDH199" s="646"/>
      <c r="SDI199" s="646"/>
      <c r="SDJ199" s="646"/>
      <c r="SDK199" s="646"/>
      <c r="SDL199" s="646"/>
      <c r="SDM199" s="646"/>
      <c r="SDN199" s="646"/>
      <c r="SDO199" s="646"/>
      <c r="SDP199" s="646"/>
      <c r="SDQ199" s="646"/>
      <c r="SDR199" s="646"/>
      <c r="SDS199" s="646"/>
      <c r="SDT199" s="646"/>
      <c r="SDU199" s="646"/>
      <c r="SDV199" s="646"/>
      <c r="SDW199" s="646"/>
      <c r="SDX199" s="646"/>
      <c r="SDY199" s="646"/>
      <c r="SDZ199" s="646"/>
      <c r="SEA199" s="646"/>
      <c r="SEB199" s="646"/>
      <c r="SEC199" s="646"/>
      <c r="SED199" s="646"/>
      <c r="SEE199" s="646"/>
      <c r="SEF199" s="646"/>
      <c r="SEG199" s="646"/>
      <c r="SEH199" s="646"/>
      <c r="SEI199" s="646"/>
      <c r="SEJ199" s="646"/>
      <c r="SEK199" s="646"/>
      <c r="SEL199" s="646"/>
      <c r="SEM199" s="646"/>
      <c r="SEN199" s="646"/>
      <c r="SEO199" s="646"/>
      <c r="SEP199" s="646"/>
      <c r="SEQ199" s="646"/>
      <c r="SER199" s="646"/>
      <c r="SES199" s="646"/>
      <c r="SET199" s="646"/>
      <c r="SEU199" s="646"/>
      <c r="SEV199" s="646"/>
      <c r="SEW199" s="646"/>
      <c r="SEX199" s="646"/>
      <c r="SEY199" s="646"/>
      <c r="SEZ199" s="646"/>
      <c r="SFA199" s="646"/>
      <c r="SFB199" s="646"/>
      <c r="SFC199" s="646"/>
      <c r="SFD199" s="646"/>
      <c r="SFE199" s="646"/>
      <c r="SFF199" s="646"/>
      <c r="SFG199" s="646"/>
      <c r="SFH199" s="646"/>
      <c r="SFI199" s="646"/>
      <c r="SFJ199" s="646"/>
      <c r="SFK199" s="646"/>
      <c r="SFL199" s="646"/>
      <c r="SFM199" s="646"/>
      <c r="SFN199" s="646"/>
      <c r="SFO199" s="646"/>
      <c r="SFP199" s="646"/>
      <c r="SFQ199" s="646"/>
      <c r="SFR199" s="646"/>
      <c r="SFS199" s="646"/>
      <c r="SFT199" s="646"/>
      <c r="SFU199" s="646"/>
      <c r="SFV199" s="646"/>
      <c r="SFW199" s="646"/>
      <c r="SFX199" s="646"/>
      <c r="SFY199" s="646"/>
      <c r="SFZ199" s="646"/>
      <c r="SGA199" s="646"/>
      <c r="SGB199" s="646"/>
      <c r="SGC199" s="646"/>
      <c r="SGD199" s="646"/>
      <c r="SGE199" s="646"/>
      <c r="SGF199" s="646"/>
      <c r="SGG199" s="646"/>
      <c r="SGH199" s="646"/>
      <c r="SGI199" s="646"/>
      <c r="SGJ199" s="646"/>
      <c r="SGK199" s="646"/>
      <c r="SGL199" s="646"/>
      <c r="SGM199" s="646"/>
      <c r="SGN199" s="646"/>
      <c r="SGO199" s="646"/>
      <c r="SGP199" s="646"/>
      <c r="SGQ199" s="646"/>
      <c r="SGR199" s="646"/>
      <c r="SGS199" s="646"/>
      <c r="SGT199" s="646"/>
      <c r="SGU199" s="646"/>
      <c r="SGV199" s="646"/>
      <c r="SGW199" s="646"/>
      <c r="SGX199" s="646"/>
      <c r="SGY199" s="646"/>
      <c r="SGZ199" s="646"/>
      <c r="SHA199" s="646"/>
      <c r="SHB199" s="646"/>
      <c r="SHC199" s="646"/>
      <c r="SHD199" s="646"/>
      <c r="SHE199" s="646"/>
      <c r="SHF199" s="646"/>
      <c r="SHG199" s="646"/>
      <c r="SHH199" s="646"/>
      <c r="SHI199" s="646"/>
      <c r="SHJ199" s="646"/>
      <c r="SHK199" s="646"/>
      <c r="SHL199" s="646"/>
      <c r="SHM199" s="646"/>
      <c r="SHN199" s="646"/>
      <c r="SHO199" s="646"/>
      <c r="SHP199" s="646"/>
      <c r="SHQ199" s="646"/>
      <c r="SHR199" s="646"/>
      <c r="SHS199" s="646"/>
      <c r="SHT199" s="646"/>
      <c r="SHU199" s="646"/>
      <c r="SHV199" s="646"/>
      <c r="SHW199" s="646"/>
      <c r="SHX199" s="646"/>
      <c r="SHY199" s="646"/>
      <c r="SHZ199" s="646"/>
      <c r="SIA199" s="646"/>
      <c r="SIB199" s="646"/>
      <c r="SIC199" s="646"/>
      <c r="SID199" s="646"/>
      <c r="SIE199" s="646"/>
      <c r="SIF199" s="646"/>
      <c r="SIG199" s="646"/>
      <c r="SIH199" s="646"/>
      <c r="SII199" s="646"/>
      <c r="SIJ199" s="646"/>
      <c r="SIK199" s="646"/>
      <c r="SIL199" s="646"/>
      <c r="SIM199" s="646"/>
      <c r="SIN199" s="646"/>
      <c r="SIO199" s="646"/>
      <c r="SIP199" s="646"/>
      <c r="SIQ199" s="646"/>
      <c r="SIR199" s="646"/>
      <c r="SIS199" s="646"/>
      <c r="SIT199" s="646"/>
      <c r="SIU199" s="646"/>
      <c r="SIV199" s="646"/>
      <c r="SIW199" s="646"/>
      <c r="SIX199" s="646"/>
      <c r="SIY199" s="646"/>
      <c r="SIZ199" s="646"/>
      <c r="SJA199" s="646"/>
      <c r="SJB199" s="646"/>
      <c r="SJC199" s="646"/>
      <c r="SJD199" s="646"/>
      <c r="SJE199" s="646"/>
      <c r="SJF199" s="646"/>
      <c r="SJG199" s="646"/>
      <c r="SJH199" s="646"/>
      <c r="SJI199" s="646"/>
      <c r="SJJ199" s="646"/>
      <c r="SJK199" s="646"/>
      <c r="SJL199" s="646"/>
      <c r="SJM199" s="646"/>
      <c r="SJN199" s="646"/>
      <c r="SJO199" s="646"/>
      <c r="SJP199" s="646"/>
      <c r="SJQ199" s="646"/>
      <c r="SJR199" s="646"/>
      <c r="SJS199" s="646"/>
      <c r="SJT199" s="646"/>
      <c r="SJU199" s="646"/>
      <c r="SJV199" s="646"/>
      <c r="SJW199" s="646"/>
      <c r="SJX199" s="646"/>
      <c r="SJY199" s="646"/>
      <c r="SJZ199" s="646"/>
      <c r="SKA199" s="646"/>
      <c r="SKB199" s="646"/>
      <c r="SKC199" s="646"/>
      <c r="SKD199" s="646"/>
      <c r="SKE199" s="646"/>
      <c r="SKF199" s="646"/>
      <c r="SKG199" s="646"/>
      <c r="SKH199" s="646"/>
      <c r="SKI199" s="646"/>
      <c r="SKJ199" s="646"/>
      <c r="SKK199" s="646"/>
      <c r="SKL199" s="646"/>
      <c r="SKM199" s="646"/>
      <c r="SKN199" s="646"/>
      <c r="SKO199" s="646"/>
      <c r="SKP199" s="646"/>
      <c r="SKQ199" s="646"/>
      <c r="SKR199" s="646"/>
      <c r="SKS199" s="646"/>
      <c r="SKT199" s="646"/>
      <c r="SKU199" s="646"/>
      <c r="SKV199" s="646"/>
      <c r="SKW199" s="646"/>
      <c r="SKX199" s="646"/>
      <c r="SKY199" s="646"/>
      <c r="SKZ199" s="646"/>
      <c r="SLA199" s="646"/>
      <c r="SLB199" s="646"/>
      <c r="SLC199" s="646"/>
      <c r="SLD199" s="646"/>
      <c r="SLE199" s="646"/>
      <c r="SLF199" s="646"/>
      <c r="SLG199" s="646"/>
      <c r="SLH199" s="646"/>
      <c r="SLI199" s="646"/>
      <c r="SLJ199" s="646"/>
      <c r="SLK199" s="646"/>
      <c r="SLL199" s="646"/>
      <c r="SLM199" s="646"/>
      <c r="SLN199" s="646"/>
      <c r="SLO199" s="646"/>
      <c r="SLP199" s="646"/>
      <c r="SLQ199" s="646"/>
      <c r="SLR199" s="646"/>
      <c r="SLS199" s="646"/>
      <c r="SLT199" s="646"/>
      <c r="SLU199" s="646"/>
      <c r="SLV199" s="646"/>
      <c r="SLW199" s="646"/>
      <c r="SLX199" s="646"/>
      <c r="SLY199" s="646"/>
      <c r="SLZ199" s="646"/>
      <c r="SMA199" s="646"/>
      <c r="SMB199" s="646"/>
      <c r="SMC199" s="646"/>
      <c r="SMD199" s="646"/>
      <c r="SME199" s="646"/>
      <c r="SMF199" s="646"/>
      <c r="SMG199" s="646"/>
      <c r="SMH199" s="646"/>
      <c r="SMI199" s="646"/>
      <c r="SMJ199" s="646"/>
      <c r="SMK199" s="646"/>
      <c r="SML199" s="646"/>
      <c r="SMM199" s="646"/>
      <c r="SMN199" s="646"/>
      <c r="SMO199" s="646"/>
      <c r="SMP199" s="646"/>
      <c r="SMQ199" s="646"/>
      <c r="SMR199" s="646"/>
      <c r="SMS199" s="646"/>
      <c r="SMT199" s="646"/>
      <c r="SMU199" s="646"/>
      <c r="SMV199" s="646"/>
      <c r="SMW199" s="646"/>
      <c r="SMX199" s="646"/>
      <c r="SMY199" s="646"/>
      <c r="SMZ199" s="646"/>
      <c r="SNA199" s="646"/>
      <c r="SNB199" s="646"/>
      <c r="SNC199" s="646"/>
      <c r="SND199" s="646"/>
      <c r="SNE199" s="646"/>
      <c r="SNF199" s="646"/>
      <c r="SNG199" s="646"/>
      <c r="SNH199" s="646"/>
      <c r="SNI199" s="646"/>
      <c r="SNJ199" s="646"/>
      <c r="SNK199" s="646"/>
      <c r="SNL199" s="646"/>
      <c r="SNM199" s="646"/>
      <c r="SNN199" s="646"/>
      <c r="SNO199" s="646"/>
      <c r="SNP199" s="646"/>
      <c r="SNQ199" s="646"/>
      <c r="SNR199" s="646"/>
      <c r="SNS199" s="646"/>
      <c r="SNT199" s="646"/>
      <c r="SNU199" s="646"/>
      <c r="SNV199" s="646"/>
      <c r="SNW199" s="646"/>
      <c r="SNX199" s="646"/>
      <c r="SNY199" s="646"/>
      <c r="SNZ199" s="646"/>
      <c r="SOA199" s="646"/>
      <c r="SOB199" s="646"/>
      <c r="SOC199" s="646"/>
      <c r="SOD199" s="646"/>
      <c r="SOE199" s="646"/>
      <c r="SOF199" s="646"/>
      <c r="SOG199" s="646"/>
      <c r="SOH199" s="646"/>
      <c r="SOI199" s="646"/>
      <c r="SOJ199" s="646"/>
      <c r="SOK199" s="646"/>
      <c r="SOL199" s="646"/>
      <c r="SOM199" s="646"/>
      <c r="SON199" s="646"/>
      <c r="SOO199" s="646"/>
      <c r="SOP199" s="646"/>
      <c r="SOQ199" s="646"/>
      <c r="SOR199" s="646"/>
      <c r="SOS199" s="646"/>
      <c r="SOT199" s="646"/>
      <c r="SOU199" s="646"/>
      <c r="SOV199" s="646"/>
      <c r="SOW199" s="646"/>
      <c r="SOX199" s="646"/>
      <c r="SOY199" s="646"/>
      <c r="SOZ199" s="646"/>
      <c r="SPA199" s="646"/>
      <c r="SPB199" s="646"/>
      <c r="SPC199" s="646"/>
      <c r="SPD199" s="646"/>
      <c r="SPE199" s="646"/>
      <c r="SPF199" s="646"/>
      <c r="SPG199" s="646"/>
      <c r="SPH199" s="646"/>
      <c r="SPI199" s="646"/>
      <c r="SPJ199" s="646"/>
      <c r="SPK199" s="646"/>
      <c r="SPL199" s="646"/>
      <c r="SPM199" s="646"/>
      <c r="SPN199" s="646"/>
      <c r="SPO199" s="646"/>
      <c r="SPP199" s="646"/>
      <c r="SPQ199" s="646"/>
      <c r="SPR199" s="646"/>
      <c r="SPS199" s="646"/>
      <c r="SPT199" s="646"/>
      <c r="SPU199" s="646"/>
      <c r="SPV199" s="646"/>
      <c r="SPW199" s="646"/>
      <c r="SPX199" s="646"/>
      <c r="SPY199" s="646"/>
      <c r="SPZ199" s="646"/>
      <c r="SQA199" s="646"/>
      <c r="SQB199" s="646"/>
      <c r="SQC199" s="646"/>
      <c r="SQD199" s="646"/>
      <c r="SQE199" s="646"/>
      <c r="SQF199" s="646"/>
      <c r="SQG199" s="646"/>
      <c r="SQH199" s="646"/>
      <c r="SQI199" s="646"/>
      <c r="SQJ199" s="646"/>
      <c r="SQK199" s="646"/>
      <c r="SQL199" s="646"/>
      <c r="SQM199" s="646"/>
      <c r="SQN199" s="646"/>
      <c r="SQO199" s="646"/>
      <c r="SQP199" s="646"/>
      <c r="SQQ199" s="646"/>
      <c r="SQR199" s="646"/>
      <c r="SQS199" s="646"/>
      <c r="SQT199" s="646"/>
      <c r="SQU199" s="646"/>
      <c r="SQV199" s="646"/>
      <c r="SQW199" s="646"/>
      <c r="SQX199" s="646"/>
      <c r="SQY199" s="646"/>
      <c r="SQZ199" s="646"/>
      <c r="SRA199" s="646"/>
      <c r="SRB199" s="646"/>
      <c r="SRC199" s="646"/>
      <c r="SRD199" s="646"/>
      <c r="SRE199" s="646"/>
      <c r="SRF199" s="646"/>
      <c r="SRG199" s="646"/>
      <c r="SRH199" s="646"/>
      <c r="SRI199" s="646"/>
      <c r="SRJ199" s="646"/>
      <c r="SRK199" s="646"/>
      <c r="SRL199" s="646"/>
      <c r="SRM199" s="646"/>
      <c r="SRN199" s="646"/>
      <c r="SRO199" s="646"/>
      <c r="SRP199" s="646"/>
      <c r="SRQ199" s="646"/>
      <c r="SRR199" s="646"/>
      <c r="SRS199" s="646"/>
      <c r="SRT199" s="646"/>
      <c r="SRU199" s="646"/>
      <c r="SRV199" s="646"/>
      <c r="SRW199" s="646"/>
      <c r="SRX199" s="646"/>
      <c r="SRY199" s="646"/>
      <c r="SRZ199" s="646"/>
      <c r="SSA199" s="646"/>
      <c r="SSB199" s="646"/>
      <c r="SSC199" s="646"/>
      <c r="SSD199" s="646"/>
      <c r="SSE199" s="646"/>
      <c r="SSF199" s="646"/>
      <c r="SSG199" s="646"/>
      <c r="SSH199" s="646"/>
      <c r="SSI199" s="646"/>
      <c r="SSJ199" s="646"/>
      <c r="SSK199" s="646"/>
      <c r="SSL199" s="646"/>
      <c r="SSM199" s="646"/>
      <c r="SSN199" s="646"/>
      <c r="SSO199" s="646"/>
      <c r="SSP199" s="646"/>
      <c r="SSQ199" s="646"/>
      <c r="SSR199" s="646"/>
      <c r="SSS199" s="646"/>
      <c r="SST199" s="646"/>
      <c r="SSU199" s="646"/>
      <c r="SSV199" s="646"/>
      <c r="SSW199" s="646"/>
      <c r="SSX199" s="646"/>
      <c r="SSY199" s="646"/>
      <c r="SSZ199" s="646"/>
      <c r="STA199" s="646"/>
      <c r="STB199" s="646"/>
      <c r="STC199" s="646"/>
      <c r="STD199" s="646"/>
      <c r="STE199" s="646"/>
      <c r="STF199" s="646"/>
      <c r="STG199" s="646"/>
      <c r="STH199" s="646"/>
      <c r="STI199" s="646"/>
      <c r="STJ199" s="646"/>
      <c r="STK199" s="646"/>
      <c r="STL199" s="646"/>
      <c r="STM199" s="646"/>
      <c r="STN199" s="646"/>
      <c r="STO199" s="646"/>
      <c r="STP199" s="646"/>
      <c r="STQ199" s="646"/>
      <c r="STR199" s="646"/>
      <c r="STS199" s="646"/>
      <c r="STT199" s="646"/>
      <c r="STU199" s="646"/>
      <c r="STV199" s="646"/>
      <c r="STW199" s="646"/>
      <c r="STX199" s="646"/>
      <c r="STY199" s="646"/>
      <c r="STZ199" s="646"/>
      <c r="SUA199" s="646"/>
      <c r="SUB199" s="646"/>
      <c r="SUC199" s="646"/>
      <c r="SUD199" s="646"/>
      <c r="SUE199" s="646"/>
      <c r="SUF199" s="646"/>
      <c r="SUG199" s="646"/>
      <c r="SUH199" s="646"/>
      <c r="SUI199" s="646"/>
      <c r="SUJ199" s="646"/>
      <c r="SUK199" s="646"/>
      <c r="SUL199" s="646"/>
      <c r="SUM199" s="646"/>
      <c r="SUN199" s="646"/>
      <c r="SUO199" s="646"/>
      <c r="SUP199" s="646"/>
      <c r="SUQ199" s="646"/>
      <c r="SUR199" s="646"/>
      <c r="SUS199" s="646"/>
      <c r="SUT199" s="646"/>
      <c r="SUU199" s="646"/>
      <c r="SUV199" s="646"/>
      <c r="SUW199" s="646"/>
      <c r="SUX199" s="646"/>
      <c r="SUY199" s="646"/>
      <c r="SUZ199" s="646"/>
      <c r="SVA199" s="646"/>
      <c r="SVB199" s="646"/>
      <c r="SVC199" s="646"/>
      <c r="SVD199" s="646"/>
      <c r="SVE199" s="646"/>
      <c r="SVF199" s="646"/>
      <c r="SVG199" s="646"/>
      <c r="SVH199" s="646"/>
      <c r="SVI199" s="646"/>
      <c r="SVJ199" s="646"/>
      <c r="SVK199" s="646"/>
      <c r="SVL199" s="646"/>
      <c r="SVM199" s="646"/>
      <c r="SVN199" s="646"/>
      <c r="SVO199" s="646"/>
      <c r="SVP199" s="646"/>
      <c r="SVQ199" s="646"/>
      <c r="SVR199" s="646"/>
      <c r="SVS199" s="646"/>
      <c r="SVT199" s="646"/>
      <c r="SVU199" s="646"/>
      <c r="SVV199" s="646"/>
      <c r="SVW199" s="646"/>
      <c r="SVX199" s="646"/>
      <c r="SVY199" s="646"/>
      <c r="SVZ199" s="646"/>
      <c r="SWA199" s="646"/>
      <c r="SWB199" s="646"/>
      <c r="SWC199" s="646"/>
      <c r="SWD199" s="646"/>
      <c r="SWE199" s="646"/>
      <c r="SWF199" s="646"/>
      <c r="SWG199" s="646"/>
      <c r="SWH199" s="646"/>
      <c r="SWI199" s="646"/>
      <c r="SWJ199" s="646"/>
      <c r="SWK199" s="646"/>
      <c r="SWL199" s="646"/>
      <c r="SWM199" s="646"/>
      <c r="SWN199" s="646"/>
      <c r="SWO199" s="646"/>
      <c r="SWP199" s="646"/>
      <c r="SWQ199" s="646"/>
      <c r="SWR199" s="646"/>
      <c r="SWS199" s="646"/>
      <c r="SWT199" s="646"/>
      <c r="SWU199" s="646"/>
      <c r="SWV199" s="646"/>
      <c r="SWW199" s="646"/>
      <c r="SWX199" s="646"/>
      <c r="SWY199" s="646"/>
      <c r="SWZ199" s="646"/>
      <c r="SXA199" s="646"/>
      <c r="SXB199" s="646"/>
      <c r="SXC199" s="646"/>
      <c r="SXD199" s="646"/>
      <c r="SXE199" s="646"/>
      <c r="SXF199" s="646"/>
      <c r="SXG199" s="646"/>
      <c r="SXH199" s="646"/>
      <c r="SXI199" s="646"/>
      <c r="SXJ199" s="646"/>
      <c r="SXK199" s="646"/>
      <c r="SXL199" s="646"/>
      <c r="SXM199" s="646"/>
      <c r="SXN199" s="646"/>
      <c r="SXO199" s="646"/>
      <c r="SXP199" s="646"/>
      <c r="SXQ199" s="646"/>
      <c r="SXR199" s="646"/>
      <c r="SXS199" s="646"/>
      <c r="SXT199" s="646"/>
      <c r="SXU199" s="646"/>
      <c r="SXV199" s="646"/>
      <c r="SXW199" s="646"/>
      <c r="SXX199" s="646"/>
      <c r="SXY199" s="646"/>
      <c r="SXZ199" s="646"/>
      <c r="SYA199" s="646"/>
      <c r="SYB199" s="646"/>
      <c r="SYC199" s="646"/>
      <c r="SYD199" s="646"/>
      <c r="SYE199" s="646"/>
      <c r="SYF199" s="646"/>
      <c r="SYG199" s="646"/>
      <c r="SYH199" s="646"/>
      <c r="SYI199" s="646"/>
      <c r="SYJ199" s="646"/>
      <c r="SYK199" s="646"/>
      <c r="SYL199" s="646"/>
      <c r="SYM199" s="646"/>
      <c r="SYN199" s="646"/>
      <c r="SYO199" s="646"/>
      <c r="SYP199" s="646"/>
      <c r="SYQ199" s="646"/>
      <c r="SYR199" s="646"/>
      <c r="SYS199" s="646"/>
      <c r="SYT199" s="646"/>
      <c r="SYU199" s="646"/>
      <c r="SYV199" s="646"/>
      <c r="SYW199" s="646"/>
      <c r="SYX199" s="646"/>
      <c r="SYY199" s="646"/>
      <c r="SYZ199" s="646"/>
      <c r="SZA199" s="646"/>
      <c r="SZB199" s="646"/>
      <c r="SZC199" s="646"/>
      <c r="SZD199" s="646"/>
      <c r="SZE199" s="646"/>
      <c r="SZF199" s="646"/>
      <c r="SZG199" s="646"/>
      <c r="SZH199" s="646"/>
      <c r="SZI199" s="646"/>
      <c r="SZJ199" s="646"/>
      <c r="SZK199" s="646"/>
      <c r="SZL199" s="646"/>
      <c r="SZM199" s="646"/>
      <c r="SZN199" s="646"/>
      <c r="SZO199" s="646"/>
      <c r="SZP199" s="646"/>
      <c r="SZQ199" s="646"/>
      <c r="SZR199" s="646"/>
      <c r="SZS199" s="646"/>
      <c r="SZT199" s="646"/>
      <c r="SZU199" s="646"/>
      <c r="SZV199" s="646"/>
      <c r="SZW199" s="646"/>
      <c r="SZX199" s="646"/>
      <c r="SZY199" s="646"/>
      <c r="SZZ199" s="646"/>
      <c r="TAA199" s="646"/>
      <c r="TAB199" s="646"/>
      <c r="TAC199" s="646"/>
      <c r="TAD199" s="646"/>
      <c r="TAE199" s="646"/>
      <c r="TAF199" s="646"/>
      <c r="TAG199" s="646"/>
      <c r="TAH199" s="646"/>
      <c r="TAI199" s="646"/>
      <c r="TAJ199" s="646"/>
      <c r="TAK199" s="646"/>
      <c r="TAL199" s="646"/>
      <c r="TAM199" s="646"/>
      <c r="TAN199" s="646"/>
      <c r="TAO199" s="646"/>
      <c r="TAP199" s="646"/>
      <c r="TAQ199" s="646"/>
      <c r="TAR199" s="646"/>
      <c r="TAS199" s="646"/>
      <c r="TAT199" s="646"/>
      <c r="TAU199" s="646"/>
      <c r="TAV199" s="646"/>
      <c r="TAW199" s="646"/>
      <c r="TAX199" s="646"/>
      <c r="TAY199" s="646"/>
      <c r="TAZ199" s="646"/>
      <c r="TBA199" s="646"/>
      <c r="TBB199" s="646"/>
      <c r="TBC199" s="646"/>
      <c r="TBD199" s="646"/>
      <c r="TBE199" s="646"/>
      <c r="TBF199" s="646"/>
      <c r="TBG199" s="646"/>
      <c r="TBH199" s="646"/>
      <c r="TBI199" s="646"/>
      <c r="TBJ199" s="646"/>
      <c r="TBK199" s="646"/>
      <c r="TBL199" s="646"/>
      <c r="TBM199" s="646"/>
      <c r="TBN199" s="646"/>
      <c r="TBO199" s="646"/>
      <c r="TBP199" s="646"/>
      <c r="TBQ199" s="646"/>
      <c r="TBR199" s="646"/>
      <c r="TBS199" s="646"/>
      <c r="TBT199" s="646"/>
      <c r="TBU199" s="646"/>
      <c r="TBV199" s="646"/>
      <c r="TBW199" s="646"/>
      <c r="TBX199" s="646"/>
      <c r="TBY199" s="646"/>
      <c r="TBZ199" s="646"/>
      <c r="TCA199" s="646"/>
      <c r="TCB199" s="646"/>
      <c r="TCC199" s="646"/>
      <c r="TCD199" s="646"/>
      <c r="TCE199" s="646"/>
      <c r="TCF199" s="646"/>
      <c r="TCG199" s="646"/>
      <c r="TCH199" s="646"/>
      <c r="TCI199" s="646"/>
      <c r="TCJ199" s="646"/>
      <c r="TCK199" s="646"/>
      <c r="TCL199" s="646"/>
      <c r="TCM199" s="646"/>
      <c r="TCN199" s="646"/>
      <c r="TCO199" s="646"/>
      <c r="TCP199" s="646"/>
      <c r="TCQ199" s="646"/>
      <c r="TCR199" s="646"/>
      <c r="TCS199" s="646"/>
      <c r="TCT199" s="646"/>
      <c r="TCU199" s="646"/>
      <c r="TCV199" s="646"/>
      <c r="TCW199" s="646"/>
      <c r="TCX199" s="646"/>
      <c r="TCY199" s="646"/>
      <c r="TCZ199" s="646"/>
      <c r="TDA199" s="646"/>
      <c r="TDB199" s="646"/>
      <c r="TDC199" s="646"/>
      <c r="TDD199" s="646"/>
      <c r="TDE199" s="646"/>
      <c r="TDF199" s="646"/>
      <c r="TDG199" s="646"/>
      <c r="TDH199" s="646"/>
      <c r="TDI199" s="646"/>
      <c r="TDJ199" s="646"/>
      <c r="TDK199" s="646"/>
      <c r="TDL199" s="646"/>
      <c r="TDM199" s="646"/>
      <c r="TDN199" s="646"/>
      <c r="TDO199" s="646"/>
      <c r="TDP199" s="646"/>
      <c r="TDQ199" s="646"/>
      <c r="TDR199" s="646"/>
      <c r="TDS199" s="646"/>
      <c r="TDT199" s="646"/>
      <c r="TDU199" s="646"/>
      <c r="TDV199" s="646"/>
      <c r="TDW199" s="646"/>
      <c r="TDX199" s="646"/>
      <c r="TDY199" s="646"/>
      <c r="TDZ199" s="646"/>
      <c r="TEA199" s="646"/>
      <c r="TEB199" s="646"/>
      <c r="TEC199" s="646"/>
      <c r="TED199" s="646"/>
      <c r="TEE199" s="646"/>
      <c r="TEF199" s="646"/>
      <c r="TEG199" s="646"/>
      <c r="TEH199" s="646"/>
      <c r="TEI199" s="646"/>
      <c r="TEJ199" s="646"/>
      <c r="TEK199" s="646"/>
      <c r="TEL199" s="646"/>
      <c r="TEM199" s="646"/>
      <c r="TEN199" s="646"/>
      <c r="TEO199" s="646"/>
      <c r="TEP199" s="646"/>
      <c r="TEQ199" s="646"/>
      <c r="TER199" s="646"/>
      <c r="TES199" s="646"/>
      <c r="TET199" s="646"/>
      <c r="TEU199" s="646"/>
      <c r="TEV199" s="646"/>
      <c r="TEW199" s="646"/>
      <c r="TEX199" s="646"/>
      <c r="TEY199" s="646"/>
      <c r="TEZ199" s="646"/>
      <c r="TFA199" s="646"/>
      <c r="TFB199" s="646"/>
      <c r="TFC199" s="646"/>
      <c r="TFD199" s="646"/>
      <c r="TFE199" s="646"/>
      <c r="TFF199" s="646"/>
      <c r="TFG199" s="646"/>
      <c r="TFH199" s="646"/>
      <c r="TFI199" s="646"/>
      <c r="TFJ199" s="646"/>
      <c r="TFK199" s="646"/>
      <c r="TFL199" s="646"/>
      <c r="TFM199" s="646"/>
      <c r="TFN199" s="646"/>
      <c r="TFO199" s="646"/>
      <c r="TFP199" s="646"/>
      <c r="TFQ199" s="646"/>
      <c r="TFR199" s="646"/>
      <c r="TFS199" s="646"/>
      <c r="TFT199" s="646"/>
      <c r="TFU199" s="646"/>
      <c r="TFV199" s="646"/>
      <c r="TFW199" s="646"/>
      <c r="TFX199" s="646"/>
      <c r="TFY199" s="646"/>
      <c r="TFZ199" s="646"/>
      <c r="TGA199" s="646"/>
      <c r="TGB199" s="646"/>
      <c r="TGC199" s="646"/>
      <c r="TGD199" s="646"/>
      <c r="TGE199" s="646"/>
      <c r="TGF199" s="646"/>
      <c r="TGG199" s="646"/>
      <c r="TGH199" s="646"/>
      <c r="TGI199" s="646"/>
      <c r="TGJ199" s="646"/>
      <c r="TGK199" s="646"/>
      <c r="TGL199" s="646"/>
      <c r="TGM199" s="646"/>
      <c r="TGN199" s="646"/>
      <c r="TGO199" s="646"/>
      <c r="TGP199" s="646"/>
      <c r="TGQ199" s="646"/>
      <c r="TGR199" s="646"/>
      <c r="TGS199" s="646"/>
      <c r="TGT199" s="646"/>
      <c r="TGU199" s="646"/>
      <c r="TGV199" s="646"/>
      <c r="TGW199" s="646"/>
      <c r="TGX199" s="646"/>
      <c r="TGY199" s="646"/>
      <c r="TGZ199" s="646"/>
      <c r="THA199" s="646"/>
      <c r="THB199" s="646"/>
      <c r="THC199" s="646"/>
      <c r="THD199" s="646"/>
      <c r="THE199" s="646"/>
      <c r="THF199" s="646"/>
      <c r="THG199" s="646"/>
      <c r="THH199" s="646"/>
      <c r="THI199" s="646"/>
      <c r="THJ199" s="646"/>
      <c r="THK199" s="646"/>
      <c r="THL199" s="646"/>
      <c r="THM199" s="646"/>
      <c r="THN199" s="646"/>
      <c r="THO199" s="646"/>
      <c r="THP199" s="646"/>
      <c r="THQ199" s="646"/>
      <c r="THR199" s="646"/>
      <c r="THS199" s="646"/>
      <c r="THT199" s="646"/>
      <c r="THU199" s="646"/>
      <c r="THV199" s="646"/>
      <c r="THW199" s="646"/>
      <c r="THX199" s="646"/>
      <c r="THY199" s="646"/>
      <c r="THZ199" s="646"/>
      <c r="TIA199" s="646"/>
      <c r="TIB199" s="646"/>
      <c r="TIC199" s="646"/>
      <c r="TID199" s="646"/>
      <c r="TIE199" s="646"/>
      <c r="TIF199" s="646"/>
      <c r="TIG199" s="646"/>
      <c r="TIH199" s="646"/>
      <c r="TII199" s="646"/>
      <c r="TIJ199" s="646"/>
      <c r="TIK199" s="646"/>
      <c r="TIL199" s="646"/>
      <c r="TIM199" s="646"/>
      <c r="TIN199" s="646"/>
      <c r="TIO199" s="646"/>
      <c r="TIP199" s="646"/>
      <c r="TIQ199" s="646"/>
      <c r="TIR199" s="646"/>
      <c r="TIS199" s="646"/>
      <c r="TIT199" s="646"/>
      <c r="TIU199" s="646"/>
      <c r="TIV199" s="646"/>
      <c r="TIW199" s="646"/>
      <c r="TIX199" s="646"/>
      <c r="TIY199" s="646"/>
      <c r="TIZ199" s="646"/>
      <c r="TJA199" s="646"/>
      <c r="TJB199" s="646"/>
      <c r="TJC199" s="646"/>
      <c r="TJD199" s="646"/>
      <c r="TJE199" s="646"/>
      <c r="TJF199" s="646"/>
      <c r="TJG199" s="646"/>
      <c r="TJH199" s="646"/>
      <c r="TJI199" s="646"/>
      <c r="TJJ199" s="646"/>
      <c r="TJK199" s="646"/>
      <c r="TJL199" s="646"/>
      <c r="TJM199" s="646"/>
      <c r="TJN199" s="646"/>
      <c r="TJO199" s="646"/>
      <c r="TJP199" s="646"/>
      <c r="TJQ199" s="646"/>
      <c r="TJR199" s="646"/>
      <c r="TJS199" s="646"/>
      <c r="TJT199" s="646"/>
      <c r="TJU199" s="646"/>
      <c r="TJV199" s="646"/>
      <c r="TJW199" s="646"/>
      <c r="TJX199" s="646"/>
      <c r="TJY199" s="646"/>
      <c r="TJZ199" s="646"/>
      <c r="TKA199" s="646"/>
      <c r="TKB199" s="646"/>
      <c r="TKC199" s="646"/>
      <c r="TKD199" s="646"/>
      <c r="TKE199" s="646"/>
      <c r="TKF199" s="646"/>
      <c r="TKG199" s="646"/>
      <c r="TKH199" s="646"/>
      <c r="TKI199" s="646"/>
      <c r="TKJ199" s="646"/>
      <c r="TKK199" s="646"/>
      <c r="TKL199" s="646"/>
      <c r="TKM199" s="646"/>
      <c r="TKN199" s="646"/>
      <c r="TKO199" s="646"/>
      <c r="TKP199" s="646"/>
      <c r="TKQ199" s="646"/>
      <c r="TKR199" s="646"/>
      <c r="TKS199" s="646"/>
      <c r="TKT199" s="646"/>
      <c r="TKU199" s="646"/>
      <c r="TKV199" s="646"/>
      <c r="TKW199" s="646"/>
      <c r="TKX199" s="646"/>
      <c r="TKY199" s="646"/>
      <c r="TKZ199" s="646"/>
      <c r="TLA199" s="646"/>
      <c r="TLB199" s="646"/>
      <c r="TLC199" s="646"/>
      <c r="TLD199" s="646"/>
      <c r="TLE199" s="646"/>
      <c r="TLF199" s="646"/>
      <c r="TLG199" s="646"/>
      <c r="TLH199" s="646"/>
      <c r="TLI199" s="646"/>
      <c r="TLJ199" s="646"/>
      <c r="TLK199" s="646"/>
      <c r="TLL199" s="646"/>
      <c r="TLM199" s="646"/>
      <c r="TLN199" s="646"/>
      <c r="TLO199" s="646"/>
      <c r="TLP199" s="646"/>
      <c r="TLQ199" s="646"/>
      <c r="TLR199" s="646"/>
      <c r="TLS199" s="646"/>
      <c r="TLT199" s="646"/>
      <c r="TLU199" s="646"/>
      <c r="TLV199" s="646"/>
      <c r="TLW199" s="646"/>
      <c r="TLX199" s="646"/>
      <c r="TLY199" s="646"/>
      <c r="TLZ199" s="646"/>
      <c r="TMA199" s="646"/>
      <c r="TMB199" s="646"/>
      <c r="TMC199" s="646"/>
      <c r="TMD199" s="646"/>
      <c r="TME199" s="646"/>
      <c r="TMF199" s="646"/>
      <c r="TMG199" s="646"/>
      <c r="TMH199" s="646"/>
      <c r="TMI199" s="646"/>
      <c r="TMJ199" s="646"/>
      <c r="TMK199" s="646"/>
      <c r="TML199" s="646"/>
      <c r="TMM199" s="646"/>
      <c r="TMN199" s="646"/>
      <c r="TMO199" s="646"/>
      <c r="TMP199" s="646"/>
      <c r="TMQ199" s="646"/>
      <c r="TMR199" s="646"/>
      <c r="TMS199" s="646"/>
      <c r="TMT199" s="646"/>
      <c r="TMU199" s="646"/>
      <c r="TMV199" s="646"/>
      <c r="TMW199" s="646"/>
      <c r="TMX199" s="646"/>
      <c r="TMY199" s="646"/>
      <c r="TMZ199" s="646"/>
      <c r="TNA199" s="646"/>
      <c r="TNB199" s="646"/>
      <c r="TNC199" s="646"/>
      <c r="TND199" s="646"/>
      <c r="TNE199" s="646"/>
      <c r="TNF199" s="646"/>
      <c r="TNG199" s="646"/>
      <c r="TNH199" s="646"/>
      <c r="TNI199" s="646"/>
      <c r="TNJ199" s="646"/>
      <c r="TNK199" s="646"/>
      <c r="TNL199" s="646"/>
      <c r="TNM199" s="646"/>
      <c r="TNN199" s="646"/>
      <c r="TNO199" s="646"/>
      <c r="TNP199" s="646"/>
      <c r="TNQ199" s="646"/>
      <c r="TNR199" s="646"/>
      <c r="TNS199" s="646"/>
      <c r="TNT199" s="646"/>
      <c r="TNU199" s="646"/>
      <c r="TNV199" s="646"/>
      <c r="TNW199" s="646"/>
      <c r="TNX199" s="646"/>
      <c r="TNY199" s="646"/>
      <c r="TNZ199" s="646"/>
      <c r="TOA199" s="646"/>
      <c r="TOB199" s="646"/>
      <c r="TOC199" s="646"/>
      <c r="TOD199" s="646"/>
      <c r="TOE199" s="646"/>
      <c r="TOF199" s="646"/>
      <c r="TOG199" s="646"/>
      <c r="TOH199" s="646"/>
      <c r="TOI199" s="646"/>
      <c r="TOJ199" s="646"/>
      <c r="TOK199" s="646"/>
      <c r="TOL199" s="646"/>
      <c r="TOM199" s="646"/>
      <c r="TON199" s="646"/>
      <c r="TOO199" s="646"/>
      <c r="TOP199" s="646"/>
      <c r="TOQ199" s="646"/>
      <c r="TOR199" s="646"/>
      <c r="TOS199" s="646"/>
      <c r="TOT199" s="646"/>
      <c r="TOU199" s="646"/>
      <c r="TOV199" s="646"/>
      <c r="TOW199" s="646"/>
      <c r="TOX199" s="646"/>
      <c r="TOY199" s="646"/>
      <c r="TOZ199" s="646"/>
      <c r="TPA199" s="646"/>
      <c r="TPB199" s="646"/>
      <c r="TPC199" s="646"/>
      <c r="TPD199" s="646"/>
      <c r="TPE199" s="646"/>
      <c r="TPF199" s="646"/>
      <c r="TPG199" s="646"/>
      <c r="TPH199" s="646"/>
      <c r="TPI199" s="646"/>
      <c r="TPJ199" s="646"/>
      <c r="TPK199" s="646"/>
      <c r="TPL199" s="646"/>
      <c r="TPM199" s="646"/>
      <c r="TPN199" s="646"/>
      <c r="TPO199" s="646"/>
      <c r="TPP199" s="646"/>
      <c r="TPQ199" s="646"/>
      <c r="TPR199" s="646"/>
      <c r="TPS199" s="646"/>
      <c r="TPT199" s="646"/>
      <c r="TPU199" s="646"/>
      <c r="TPV199" s="646"/>
      <c r="TPW199" s="646"/>
      <c r="TPX199" s="646"/>
      <c r="TPY199" s="646"/>
      <c r="TPZ199" s="646"/>
      <c r="TQA199" s="646"/>
      <c r="TQB199" s="646"/>
      <c r="TQC199" s="646"/>
      <c r="TQD199" s="646"/>
      <c r="TQE199" s="646"/>
      <c r="TQF199" s="646"/>
      <c r="TQG199" s="646"/>
      <c r="TQH199" s="646"/>
      <c r="TQI199" s="646"/>
      <c r="TQJ199" s="646"/>
      <c r="TQK199" s="646"/>
      <c r="TQL199" s="646"/>
      <c r="TQM199" s="646"/>
      <c r="TQN199" s="646"/>
      <c r="TQO199" s="646"/>
      <c r="TQP199" s="646"/>
      <c r="TQQ199" s="646"/>
      <c r="TQR199" s="646"/>
      <c r="TQS199" s="646"/>
      <c r="TQT199" s="646"/>
      <c r="TQU199" s="646"/>
      <c r="TQV199" s="646"/>
      <c r="TQW199" s="646"/>
      <c r="TQX199" s="646"/>
      <c r="TQY199" s="646"/>
      <c r="TQZ199" s="646"/>
      <c r="TRA199" s="646"/>
      <c r="TRB199" s="646"/>
      <c r="TRC199" s="646"/>
      <c r="TRD199" s="646"/>
      <c r="TRE199" s="646"/>
      <c r="TRF199" s="646"/>
      <c r="TRG199" s="646"/>
      <c r="TRH199" s="646"/>
      <c r="TRI199" s="646"/>
      <c r="TRJ199" s="646"/>
      <c r="TRK199" s="646"/>
      <c r="TRL199" s="646"/>
      <c r="TRM199" s="646"/>
      <c r="TRN199" s="646"/>
      <c r="TRO199" s="646"/>
      <c r="TRP199" s="646"/>
      <c r="TRQ199" s="646"/>
      <c r="TRR199" s="646"/>
      <c r="TRS199" s="646"/>
      <c r="TRT199" s="646"/>
      <c r="TRU199" s="646"/>
      <c r="TRV199" s="646"/>
      <c r="TRW199" s="646"/>
      <c r="TRX199" s="646"/>
      <c r="TRY199" s="646"/>
      <c r="TRZ199" s="646"/>
      <c r="TSA199" s="646"/>
      <c r="TSB199" s="646"/>
      <c r="TSC199" s="646"/>
      <c r="TSD199" s="646"/>
      <c r="TSE199" s="646"/>
      <c r="TSF199" s="646"/>
      <c r="TSG199" s="646"/>
      <c r="TSH199" s="646"/>
      <c r="TSI199" s="646"/>
      <c r="TSJ199" s="646"/>
      <c r="TSK199" s="646"/>
      <c r="TSL199" s="646"/>
      <c r="TSM199" s="646"/>
      <c r="TSN199" s="646"/>
      <c r="TSO199" s="646"/>
      <c r="TSP199" s="646"/>
      <c r="TSQ199" s="646"/>
      <c r="TSR199" s="646"/>
      <c r="TSS199" s="646"/>
      <c r="TST199" s="646"/>
      <c r="TSU199" s="646"/>
      <c r="TSV199" s="646"/>
      <c r="TSW199" s="646"/>
      <c r="TSX199" s="646"/>
      <c r="TSY199" s="646"/>
      <c r="TSZ199" s="646"/>
      <c r="TTA199" s="646"/>
      <c r="TTB199" s="646"/>
      <c r="TTC199" s="646"/>
      <c r="TTD199" s="646"/>
      <c r="TTE199" s="646"/>
      <c r="TTF199" s="646"/>
      <c r="TTG199" s="646"/>
      <c r="TTH199" s="646"/>
      <c r="TTI199" s="646"/>
      <c r="TTJ199" s="646"/>
      <c r="TTK199" s="646"/>
      <c r="TTL199" s="646"/>
      <c r="TTM199" s="646"/>
      <c r="TTN199" s="646"/>
      <c r="TTO199" s="646"/>
      <c r="TTP199" s="646"/>
      <c r="TTQ199" s="646"/>
      <c r="TTR199" s="646"/>
      <c r="TTS199" s="646"/>
      <c r="TTT199" s="646"/>
      <c r="TTU199" s="646"/>
      <c r="TTV199" s="646"/>
      <c r="TTW199" s="646"/>
      <c r="TTX199" s="646"/>
      <c r="TTY199" s="646"/>
      <c r="TTZ199" s="646"/>
      <c r="TUA199" s="646"/>
      <c r="TUB199" s="646"/>
      <c r="TUC199" s="646"/>
      <c r="TUD199" s="646"/>
      <c r="TUE199" s="646"/>
      <c r="TUF199" s="646"/>
      <c r="TUG199" s="646"/>
      <c r="TUH199" s="646"/>
      <c r="TUI199" s="646"/>
      <c r="TUJ199" s="646"/>
      <c r="TUK199" s="646"/>
      <c r="TUL199" s="646"/>
      <c r="TUM199" s="646"/>
      <c r="TUN199" s="646"/>
      <c r="TUO199" s="646"/>
      <c r="TUP199" s="646"/>
      <c r="TUQ199" s="646"/>
      <c r="TUR199" s="646"/>
      <c r="TUS199" s="646"/>
      <c r="TUT199" s="646"/>
      <c r="TUU199" s="646"/>
      <c r="TUV199" s="646"/>
      <c r="TUW199" s="646"/>
      <c r="TUX199" s="646"/>
      <c r="TUY199" s="646"/>
      <c r="TUZ199" s="646"/>
      <c r="TVA199" s="646"/>
      <c r="TVB199" s="646"/>
      <c r="TVC199" s="646"/>
      <c r="TVD199" s="646"/>
      <c r="TVE199" s="646"/>
      <c r="TVF199" s="646"/>
      <c r="TVG199" s="646"/>
      <c r="TVH199" s="646"/>
      <c r="TVI199" s="646"/>
      <c r="TVJ199" s="646"/>
      <c r="TVK199" s="646"/>
      <c r="TVL199" s="646"/>
      <c r="TVM199" s="646"/>
      <c r="TVN199" s="646"/>
      <c r="TVO199" s="646"/>
      <c r="TVP199" s="646"/>
      <c r="TVQ199" s="646"/>
      <c r="TVR199" s="646"/>
      <c r="TVS199" s="646"/>
      <c r="TVT199" s="646"/>
      <c r="TVU199" s="646"/>
      <c r="TVV199" s="646"/>
      <c r="TVW199" s="646"/>
      <c r="TVX199" s="646"/>
      <c r="TVY199" s="646"/>
      <c r="TVZ199" s="646"/>
      <c r="TWA199" s="646"/>
      <c r="TWB199" s="646"/>
      <c r="TWC199" s="646"/>
      <c r="TWD199" s="646"/>
      <c r="TWE199" s="646"/>
      <c r="TWF199" s="646"/>
      <c r="TWG199" s="646"/>
      <c r="TWH199" s="646"/>
      <c r="TWI199" s="646"/>
      <c r="TWJ199" s="646"/>
      <c r="TWK199" s="646"/>
      <c r="TWL199" s="646"/>
      <c r="TWM199" s="646"/>
      <c r="TWN199" s="646"/>
      <c r="TWO199" s="646"/>
      <c r="TWP199" s="646"/>
      <c r="TWQ199" s="646"/>
      <c r="TWR199" s="646"/>
      <c r="TWS199" s="646"/>
      <c r="TWT199" s="646"/>
      <c r="TWU199" s="646"/>
      <c r="TWV199" s="646"/>
      <c r="TWW199" s="646"/>
      <c r="TWX199" s="646"/>
      <c r="TWY199" s="646"/>
      <c r="TWZ199" s="646"/>
      <c r="TXA199" s="646"/>
      <c r="TXB199" s="646"/>
      <c r="TXC199" s="646"/>
      <c r="TXD199" s="646"/>
      <c r="TXE199" s="646"/>
      <c r="TXF199" s="646"/>
      <c r="TXG199" s="646"/>
      <c r="TXH199" s="646"/>
      <c r="TXI199" s="646"/>
      <c r="TXJ199" s="646"/>
      <c r="TXK199" s="646"/>
      <c r="TXL199" s="646"/>
      <c r="TXM199" s="646"/>
      <c r="TXN199" s="646"/>
      <c r="TXO199" s="646"/>
      <c r="TXP199" s="646"/>
      <c r="TXQ199" s="646"/>
      <c r="TXR199" s="646"/>
      <c r="TXS199" s="646"/>
      <c r="TXT199" s="646"/>
      <c r="TXU199" s="646"/>
      <c r="TXV199" s="646"/>
      <c r="TXW199" s="646"/>
      <c r="TXX199" s="646"/>
      <c r="TXY199" s="646"/>
      <c r="TXZ199" s="646"/>
      <c r="TYA199" s="646"/>
      <c r="TYB199" s="646"/>
      <c r="TYC199" s="646"/>
      <c r="TYD199" s="646"/>
      <c r="TYE199" s="646"/>
      <c r="TYF199" s="646"/>
      <c r="TYG199" s="646"/>
      <c r="TYH199" s="646"/>
      <c r="TYI199" s="646"/>
      <c r="TYJ199" s="646"/>
      <c r="TYK199" s="646"/>
      <c r="TYL199" s="646"/>
      <c r="TYM199" s="646"/>
      <c r="TYN199" s="646"/>
      <c r="TYO199" s="646"/>
      <c r="TYP199" s="646"/>
      <c r="TYQ199" s="646"/>
      <c r="TYR199" s="646"/>
      <c r="TYS199" s="646"/>
      <c r="TYT199" s="646"/>
      <c r="TYU199" s="646"/>
      <c r="TYV199" s="646"/>
      <c r="TYW199" s="646"/>
      <c r="TYX199" s="646"/>
      <c r="TYY199" s="646"/>
      <c r="TYZ199" s="646"/>
      <c r="TZA199" s="646"/>
      <c r="TZB199" s="646"/>
      <c r="TZC199" s="646"/>
      <c r="TZD199" s="646"/>
      <c r="TZE199" s="646"/>
      <c r="TZF199" s="646"/>
      <c r="TZG199" s="646"/>
      <c r="TZH199" s="646"/>
      <c r="TZI199" s="646"/>
      <c r="TZJ199" s="646"/>
      <c r="TZK199" s="646"/>
      <c r="TZL199" s="646"/>
      <c r="TZM199" s="646"/>
      <c r="TZN199" s="646"/>
      <c r="TZO199" s="646"/>
      <c r="TZP199" s="646"/>
      <c r="TZQ199" s="646"/>
      <c r="TZR199" s="646"/>
      <c r="TZS199" s="646"/>
      <c r="TZT199" s="646"/>
      <c r="TZU199" s="646"/>
      <c r="TZV199" s="646"/>
      <c r="TZW199" s="646"/>
      <c r="TZX199" s="646"/>
      <c r="TZY199" s="646"/>
      <c r="TZZ199" s="646"/>
      <c r="UAA199" s="646"/>
      <c r="UAB199" s="646"/>
      <c r="UAC199" s="646"/>
      <c r="UAD199" s="646"/>
      <c r="UAE199" s="646"/>
      <c r="UAF199" s="646"/>
      <c r="UAG199" s="646"/>
      <c r="UAH199" s="646"/>
      <c r="UAI199" s="646"/>
      <c r="UAJ199" s="646"/>
      <c r="UAK199" s="646"/>
      <c r="UAL199" s="646"/>
      <c r="UAM199" s="646"/>
      <c r="UAN199" s="646"/>
      <c r="UAO199" s="646"/>
      <c r="UAP199" s="646"/>
      <c r="UAQ199" s="646"/>
      <c r="UAR199" s="646"/>
      <c r="UAS199" s="646"/>
      <c r="UAT199" s="646"/>
      <c r="UAU199" s="646"/>
      <c r="UAV199" s="646"/>
      <c r="UAW199" s="646"/>
      <c r="UAX199" s="646"/>
      <c r="UAY199" s="646"/>
      <c r="UAZ199" s="646"/>
      <c r="UBA199" s="646"/>
      <c r="UBB199" s="646"/>
      <c r="UBC199" s="646"/>
      <c r="UBD199" s="646"/>
      <c r="UBE199" s="646"/>
      <c r="UBF199" s="646"/>
      <c r="UBG199" s="646"/>
      <c r="UBH199" s="646"/>
      <c r="UBI199" s="646"/>
      <c r="UBJ199" s="646"/>
      <c r="UBK199" s="646"/>
      <c r="UBL199" s="646"/>
      <c r="UBM199" s="646"/>
      <c r="UBN199" s="646"/>
      <c r="UBO199" s="646"/>
      <c r="UBP199" s="646"/>
      <c r="UBQ199" s="646"/>
      <c r="UBR199" s="646"/>
      <c r="UBS199" s="646"/>
      <c r="UBT199" s="646"/>
      <c r="UBU199" s="646"/>
      <c r="UBV199" s="646"/>
      <c r="UBW199" s="646"/>
      <c r="UBX199" s="646"/>
      <c r="UBY199" s="646"/>
      <c r="UBZ199" s="646"/>
      <c r="UCA199" s="646"/>
      <c r="UCB199" s="646"/>
      <c r="UCC199" s="646"/>
      <c r="UCD199" s="646"/>
      <c r="UCE199" s="646"/>
      <c r="UCF199" s="646"/>
      <c r="UCG199" s="646"/>
      <c r="UCH199" s="646"/>
      <c r="UCI199" s="646"/>
      <c r="UCJ199" s="646"/>
      <c r="UCK199" s="646"/>
      <c r="UCL199" s="646"/>
      <c r="UCM199" s="646"/>
      <c r="UCN199" s="646"/>
      <c r="UCO199" s="646"/>
      <c r="UCP199" s="646"/>
      <c r="UCQ199" s="646"/>
      <c r="UCR199" s="646"/>
      <c r="UCS199" s="646"/>
      <c r="UCT199" s="646"/>
      <c r="UCU199" s="646"/>
      <c r="UCV199" s="646"/>
      <c r="UCW199" s="646"/>
      <c r="UCX199" s="646"/>
      <c r="UCY199" s="646"/>
      <c r="UCZ199" s="646"/>
      <c r="UDA199" s="646"/>
      <c r="UDB199" s="646"/>
      <c r="UDC199" s="646"/>
      <c r="UDD199" s="646"/>
      <c r="UDE199" s="646"/>
      <c r="UDF199" s="646"/>
      <c r="UDG199" s="646"/>
      <c r="UDH199" s="646"/>
      <c r="UDI199" s="646"/>
      <c r="UDJ199" s="646"/>
      <c r="UDK199" s="646"/>
      <c r="UDL199" s="646"/>
      <c r="UDM199" s="646"/>
      <c r="UDN199" s="646"/>
      <c r="UDO199" s="646"/>
      <c r="UDP199" s="646"/>
      <c r="UDQ199" s="646"/>
      <c r="UDR199" s="646"/>
      <c r="UDS199" s="646"/>
      <c r="UDT199" s="646"/>
      <c r="UDU199" s="646"/>
      <c r="UDV199" s="646"/>
      <c r="UDW199" s="646"/>
      <c r="UDX199" s="646"/>
      <c r="UDY199" s="646"/>
      <c r="UDZ199" s="646"/>
      <c r="UEA199" s="646"/>
      <c r="UEB199" s="646"/>
      <c r="UEC199" s="646"/>
      <c r="UED199" s="646"/>
      <c r="UEE199" s="646"/>
      <c r="UEF199" s="646"/>
      <c r="UEG199" s="646"/>
      <c r="UEH199" s="646"/>
      <c r="UEI199" s="646"/>
      <c r="UEJ199" s="646"/>
      <c r="UEK199" s="646"/>
      <c r="UEL199" s="646"/>
      <c r="UEM199" s="646"/>
      <c r="UEN199" s="646"/>
      <c r="UEO199" s="646"/>
      <c r="UEP199" s="646"/>
      <c r="UEQ199" s="646"/>
      <c r="UER199" s="646"/>
      <c r="UES199" s="646"/>
      <c r="UET199" s="646"/>
      <c r="UEU199" s="646"/>
      <c r="UEV199" s="646"/>
      <c r="UEW199" s="646"/>
      <c r="UEX199" s="646"/>
      <c r="UEY199" s="646"/>
      <c r="UEZ199" s="646"/>
      <c r="UFA199" s="646"/>
      <c r="UFB199" s="646"/>
      <c r="UFC199" s="646"/>
      <c r="UFD199" s="646"/>
      <c r="UFE199" s="646"/>
      <c r="UFF199" s="646"/>
      <c r="UFG199" s="646"/>
      <c r="UFH199" s="646"/>
      <c r="UFI199" s="646"/>
      <c r="UFJ199" s="646"/>
      <c r="UFK199" s="646"/>
      <c r="UFL199" s="646"/>
      <c r="UFM199" s="646"/>
      <c r="UFN199" s="646"/>
      <c r="UFO199" s="646"/>
      <c r="UFP199" s="646"/>
      <c r="UFQ199" s="646"/>
      <c r="UFR199" s="646"/>
      <c r="UFS199" s="646"/>
      <c r="UFT199" s="646"/>
      <c r="UFU199" s="646"/>
      <c r="UFV199" s="646"/>
      <c r="UFW199" s="646"/>
      <c r="UFX199" s="646"/>
      <c r="UFY199" s="646"/>
      <c r="UFZ199" s="646"/>
      <c r="UGA199" s="646"/>
      <c r="UGB199" s="646"/>
      <c r="UGC199" s="646"/>
      <c r="UGD199" s="646"/>
      <c r="UGE199" s="646"/>
      <c r="UGF199" s="646"/>
      <c r="UGG199" s="646"/>
      <c r="UGH199" s="646"/>
      <c r="UGI199" s="646"/>
      <c r="UGJ199" s="646"/>
      <c r="UGK199" s="646"/>
      <c r="UGL199" s="646"/>
      <c r="UGM199" s="646"/>
      <c r="UGN199" s="646"/>
      <c r="UGO199" s="646"/>
      <c r="UGP199" s="646"/>
      <c r="UGQ199" s="646"/>
      <c r="UGR199" s="646"/>
      <c r="UGS199" s="646"/>
      <c r="UGT199" s="646"/>
      <c r="UGU199" s="646"/>
      <c r="UGV199" s="646"/>
      <c r="UGW199" s="646"/>
      <c r="UGX199" s="646"/>
      <c r="UGY199" s="646"/>
      <c r="UGZ199" s="646"/>
      <c r="UHA199" s="646"/>
      <c r="UHB199" s="646"/>
      <c r="UHC199" s="646"/>
      <c r="UHD199" s="646"/>
      <c r="UHE199" s="646"/>
      <c r="UHF199" s="646"/>
      <c r="UHG199" s="646"/>
      <c r="UHH199" s="646"/>
      <c r="UHI199" s="646"/>
      <c r="UHJ199" s="646"/>
      <c r="UHK199" s="646"/>
      <c r="UHL199" s="646"/>
      <c r="UHM199" s="646"/>
      <c r="UHN199" s="646"/>
      <c r="UHO199" s="646"/>
      <c r="UHP199" s="646"/>
      <c r="UHQ199" s="646"/>
      <c r="UHR199" s="646"/>
      <c r="UHS199" s="646"/>
      <c r="UHT199" s="646"/>
      <c r="UHU199" s="646"/>
      <c r="UHV199" s="646"/>
      <c r="UHW199" s="646"/>
      <c r="UHX199" s="646"/>
      <c r="UHY199" s="646"/>
      <c r="UHZ199" s="646"/>
      <c r="UIA199" s="646"/>
      <c r="UIB199" s="646"/>
      <c r="UIC199" s="646"/>
      <c r="UID199" s="646"/>
      <c r="UIE199" s="646"/>
      <c r="UIF199" s="646"/>
      <c r="UIG199" s="646"/>
      <c r="UIH199" s="646"/>
      <c r="UII199" s="646"/>
      <c r="UIJ199" s="646"/>
      <c r="UIK199" s="646"/>
      <c r="UIL199" s="646"/>
      <c r="UIM199" s="646"/>
      <c r="UIN199" s="646"/>
      <c r="UIO199" s="646"/>
      <c r="UIP199" s="646"/>
      <c r="UIQ199" s="646"/>
      <c r="UIR199" s="646"/>
      <c r="UIS199" s="646"/>
      <c r="UIT199" s="646"/>
      <c r="UIU199" s="646"/>
      <c r="UIV199" s="646"/>
      <c r="UIW199" s="646"/>
      <c r="UIX199" s="646"/>
      <c r="UIY199" s="646"/>
      <c r="UIZ199" s="646"/>
      <c r="UJA199" s="646"/>
      <c r="UJB199" s="646"/>
      <c r="UJC199" s="646"/>
      <c r="UJD199" s="646"/>
      <c r="UJE199" s="646"/>
      <c r="UJF199" s="646"/>
      <c r="UJG199" s="646"/>
      <c r="UJH199" s="646"/>
      <c r="UJI199" s="646"/>
      <c r="UJJ199" s="646"/>
      <c r="UJK199" s="646"/>
      <c r="UJL199" s="646"/>
      <c r="UJM199" s="646"/>
      <c r="UJN199" s="646"/>
      <c r="UJO199" s="646"/>
      <c r="UJP199" s="646"/>
      <c r="UJQ199" s="646"/>
      <c r="UJR199" s="646"/>
      <c r="UJS199" s="646"/>
      <c r="UJT199" s="646"/>
      <c r="UJU199" s="646"/>
      <c r="UJV199" s="646"/>
      <c r="UJW199" s="646"/>
      <c r="UJX199" s="646"/>
      <c r="UJY199" s="646"/>
      <c r="UJZ199" s="646"/>
      <c r="UKA199" s="646"/>
      <c r="UKB199" s="646"/>
      <c r="UKC199" s="646"/>
      <c r="UKD199" s="646"/>
      <c r="UKE199" s="646"/>
      <c r="UKF199" s="646"/>
      <c r="UKG199" s="646"/>
      <c r="UKH199" s="646"/>
      <c r="UKI199" s="646"/>
      <c r="UKJ199" s="646"/>
      <c r="UKK199" s="646"/>
      <c r="UKL199" s="646"/>
      <c r="UKM199" s="646"/>
      <c r="UKN199" s="646"/>
      <c r="UKO199" s="646"/>
      <c r="UKP199" s="646"/>
      <c r="UKQ199" s="646"/>
      <c r="UKR199" s="646"/>
      <c r="UKS199" s="646"/>
      <c r="UKT199" s="646"/>
      <c r="UKU199" s="646"/>
      <c r="UKV199" s="646"/>
      <c r="UKW199" s="646"/>
      <c r="UKX199" s="646"/>
      <c r="UKY199" s="646"/>
      <c r="UKZ199" s="646"/>
      <c r="ULA199" s="646"/>
      <c r="ULB199" s="646"/>
      <c r="ULC199" s="646"/>
      <c r="ULD199" s="646"/>
      <c r="ULE199" s="646"/>
      <c r="ULF199" s="646"/>
      <c r="ULG199" s="646"/>
      <c r="ULH199" s="646"/>
      <c r="ULI199" s="646"/>
      <c r="ULJ199" s="646"/>
      <c r="ULK199" s="646"/>
      <c r="ULL199" s="646"/>
      <c r="ULM199" s="646"/>
      <c r="ULN199" s="646"/>
      <c r="ULO199" s="646"/>
      <c r="ULP199" s="646"/>
      <c r="ULQ199" s="646"/>
      <c r="ULR199" s="646"/>
      <c r="ULS199" s="646"/>
      <c r="ULT199" s="646"/>
      <c r="ULU199" s="646"/>
      <c r="ULV199" s="646"/>
      <c r="ULW199" s="646"/>
      <c r="ULX199" s="646"/>
      <c r="ULY199" s="646"/>
      <c r="ULZ199" s="646"/>
      <c r="UMA199" s="646"/>
      <c r="UMB199" s="646"/>
      <c r="UMC199" s="646"/>
      <c r="UMD199" s="646"/>
      <c r="UME199" s="646"/>
      <c r="UMF199" s="646"/>
      <c r="UMG199" s="646"/>
      <c r="UMH199" s="646"/>
      <c r="UMI199" s="646"/>
      <c r="UMJ199" s="646"/>
      <c r="UMK199" s="646"/>
      <c r="UML199" s="646"/>
      <c r="UMM199" s="646"/>
      <c r="UMN199" s="646"/>
      <c r="UMO199" s="646"/>
      <c r="UMP199" s="646"/>
      <c r="UMQ199" s="646"/>
      <c r="UMR199" s="646"/>
      <c r="UMS199" s="646"/>
      <c r="UMT199" s="646"/>
      <c r="UMU199" s="646"/>
      <c r="UMV199" s="646"/>
      <c r="UMW199" s="646"/>
      <c r="UMX199" s="646"/>
      <c r="UMY199" s="646"/>
      <c r="UMZ199" s="646"/>
      <c r="UNA199" s="646"/>
      <c r="UNB199" s="646"/>
      <c r="UNC199" s="646"/>
      <c r="UND199" s="646"/>
      <c r="UNE199" s="646"/>
      <c r="UNF199" s="646"/>
      <c r="UNG199" s="646"/>
      <c r="UNH199" s="646"/>
      <c r="UNI199" s="646"/>
      <c r="UNJ199" s="646"/>
      <c r="UNK199" s="646"/>
      <c r="UNL199" s="646"/>
      <c r="UNM199" s="646"/>
      <c r="UNN199" s="646"/>
      <c r="UNO199" s="646"/>
      <c r="UNP199" s="646"/>
      <c r="UNQ199" s="646"/>
      <c r="UNR199" s="646"/>
      <c r="UNS199" s="646"/>
      <c r="UNT199" s="646"/>
      <c r="UNU199" s="646"/>
      <c r="UNV199" s="646"/>
      <c r="UNW199" s="646"/>
      <c r="UNX199" s="646"/>
      <c r="UNY199" s="646"/>
      <c r="UNZ199" s="646"/>
      <c r="UOA199" s="646"/>
      <c r="UOB199" s="646"/>
      <c r="UOC199" s="646"/>
      <c r="UOD199" s="646"/>
      <c r="UOE199" s="646"/>
      <c r="UOF199" s="646"/>
      <c r="UOG199" s="646"/>
      <c r="UOH199" s="646"/>
      <c r="UOI199" s="646"/>
      <c r="UOJ199" s="646"/>
      <c r="UOK199" s="646"/>
      <c r="UOL199" s="646"/>
      <c r="UOM199" s="646"/>
      <c r="UON199" s="646"/>
      <c r="UOO199" s="646"/>
      <c r="UOP199" s="646"/>
      <c r="UOQ199" s="646"/>
      <c r="UOR199" s="646"/>
      <c r="UOS199" s="646"/>
      <c r="UOT199" s="646"/>
      <c r="UOU199" s="646"/>
      <c r="UOV199" s="646"/>
      <c r="UOW199" s="646"/>
      <c r="UOX199" s="646"/>
      <c r="UOY199" s="646"/>
      <c r="UOZ199" s="646"/>
      <c r="UPA199" s="646"/>
      <c r="UPB199" s="646"/>
      <c r="UPC199" s="646"/>
      <c r="UPD199" s="646"/>
      <c r="UPE199" s="646"/>
      <c r="UPF199" s="646"/>
      <c r="UPG199" s="646"/>
      <c r="UPH199" s="646"/>
      <c r="UPI199" s="646"/>
      <c r="UPJ199" s="646"/>
      <c r="UPK199" s="646"/>
      <c r="UPL199" s="646"/>
      <c r="UPM199" s="646"/>
      <c r="UPN199" s="646"/>
      <c r="UPO199" s="646"/>
      <c r="UPP199" s="646"/>
      <c r="UPQ199" s="646"/>
      <c r="UPR199" s="646"/>
      <c r="UPS199" s="646"/>
      <c r="UPT199" s="646"/>
      <c r="UPU199" s="646"/>
      <c r="UPV199" s="646"/>
      <c r="UPW199" s="646"/>
      <c r="UPX199" s="646"/>
      <c r="UPY199" s="646"/>
      <c r="UPZ199" s="646"/>
      <c r="UQA199" s="646"/>
      <c r="UQB199" s="646"/>
      <c r="UQC199" s="646"/>
      <c r="UQD199" s="646"/>
      <c r="UQE199" s="646"/>
      <c r="UQF199" s="646"/>
      <c r="UQG199" s="646"/>
      <c r="UQH199" s="646"/>
      <c r="UQI199" s="646"/>
      <c r="UQJ199" s="646"/>
      <c r="UQK199" s="646"/>
      <c r="UQL199" s="646"/>
      <c r="UQM199" s="646"/>
      <c r="UQN199" s="646"/>
      <c r="UQO199" s="646"/>
      <c r="UQP199" s="646"/>
      <c r="UQQ199" s="646"/>
      <c r="UQR199" s="646"/>
      <c r="UQS199" s="646"/>
      <c r="UQT199" s="646"/>
      <c r="UQU199" s="646"/>
      <c r="UQV199" s="646"/>
      <c r="UQW199" s="646"/>
      <c r="UQX199" s="646"/>
      <c r="UQY199" s="646"/>
      <c r="UQZ199" s="646"/>
      <c r="URA199" s="646"/>
      <c r="URB199" s="646"/>
      <c r="URC199" s="646"/>
      <c r="URD199" s="646"/>
      <c r="URE199" s="646"/>
      <c r="URF199" s="646"/>
      <c r="URG199" s="646"/>
      <c r="URH199" s="646"/>
      <c r="URI199" s="646"/>
      <c r="URJ199" s="646"/>
      <c r="URK199" s="646"/>
      <c r="URL199" s="646"/>
      <c r="URM199" s="646"/>
      <c r="URN199" s="646"/>
      <c r="URO199" s="646"/>
      <c r="URP199" s="646"/>
      <c r="URQ199" s="646"/>
      <c r="URR199" s="646"/>
      <c r="URS199" s="646"/>
      <c r="URT199" s="646"/>
      <c r="URU199" s="646"/>
      <c r="URV199" s="646"/>
      <c r="URW199" s="646"/>
      <c r="URX199" s="646"/>
      <c r="URY199" s="646"/>
      <c r="URZ199" s="646"/>
      <c r="USA199" s="646"/>
      <c r="USB199" s="646"/>
      <c r="USC199" s="646"/>
      <c r="USD199" s="646"/>
      <c r="USE199" s="646"/>
      <c r="USF199" s="646"/>
      <c r="USG199" s="646"/>
      <c r="USH199" s="646"/>
      <c r="USI199" s="646"/>
      <c r="USJ199" s="646"/>
      <c r="USK199" s="646"/>
      <c r="USL199" s="646"/>
      <c r="USM199" s="646"/>
      <c r="USN199" s="646"/>
      <c r="USO199" s="646"/>
      <c r="USP199" s="646"/>
      <c r="USQ199" s="646"/>
      <c r="USR199" s="646"/>
      <c r="USS199" s="646"/>
      <c r="UST199" s="646"/>
      <c r="USU199" s="646"/>
      <c r="USV199" s="646"/>
      <c r="USW199" s="646"/>
      <c r="USX199" s="646"/>
      <c r="USY199" s="646"/>
      <c r="USZ199" s="646"/>
      <c r="UTA199" s="646"/>
      <c r="UTB199" s="646"/>
      <c r="UTC199" s="646"/>
      <c r="UTD199" s="646"/>
      <c r="UTE199" s="646"/>
      <c r="UTF199" s="646"/>
      <c r="UTG199" s="646"/>
      <c r="UTH199" s="646"/>
      <c r="UTI199" s="646"/>
      <c r="UTJ199" s="646"/>
      <c r="UTK199" s="646"/>
      <c r="UTL199" s="646"/>
      <c r="UTM199" s="646"/>
      <c r="UTN199" s="646"/>
      <c r="UTO199" s="646"/>
      <c r="UTP199" s="646"/>
      <c r="UTQ199" s="646"/>
      <c r="UTR199" s="646"/>
      <c r="UTS199" s="646"/>
      <c r="UTT199" s="646"/>
      <c r="UTU199" s="646"/>
      <c r="UTV199" s="646"/>
      <c r="UTW199" s="646"/>
      <c r="UTX199" s="646"/>
      <c r="UTY199" s="646"/>
      <c r="UTZ199" s="646"/>
      <c r="UUA199" s="646"/>
      <c r="UUB199" s="646"/>
      <c r="UUC199" s="646"/>
      <c r="UUD199" s="646"/>
      <c r="UUE199" s="646"/>
      <c r="UUF199" s="646"/>
      <c r="UUG199" s="646"/>
      <c r="UUH199" s="646"/>
      <c r="UUI199" s="646"/>
      <c r="UUJ199" s="646"/>
      <c r="UUK199" s="646"/>
      <c r="UUL199" s="646"/>
      <c r="UUM199" s="646"/>
      <c r="UUN199" s="646"/>
      <c r="UUO199" s="646"/>
      <c r="UUP199" s="646"/>
      <c r="UUQ199" s="646"/>
      <c r="UUR199" s="646"/>
      <c r="UUS199" s="646"/>
      <c r="UUT199" s="646"/>
      <c r="UUU199" s="646"/>
      <c r="UUV199" s="646"/>
      <c r="UUW199" s="646"/>
      <c r="UUX199" s="646"/>
      <c r="UUY199" s="646"/>
      <c r="UUZ199" s="646"/>
      <c r="UVA199" s="646"/>
      <c r="UVB199" s="646"/>
      <c r="UVC199" s="646"/>
      <c r="UVD199" s="646"/>
      <c r="UVE199" s="646"/>
      <c r="UVF199" s="646"/>
      <c r="UVG199" s="646"/>
      <c r="UVH199" s="646"/>
      <c r="UVI199" s="646"/>
      <c r="UVJ199" s="646"/>
      <c r="UVK199" s="646"/>
      <c r="UVL199" s="646"/>
      <c r="UVM199" s="646"/>
      <c r="UVN199" s="646"/>
      <c r="UVO199" s="646"/>
      <c r="UVP199" s="646"/>
      <c r="UVQ199" s="646"/>
      <c r="UVR199" s="646"/>
      <c r="UVS199" s="646"/>
      <c r="UVT199" s="646"/>
      <c r="UVU199" s="646"/>
      <c r="UVV199" s="646"/>
      <c r="UVW199" s="646"/>
      <c r="UVX199" s="646"/>
      <c r="UVY199" s="646"/>
      <c r="UVZ199" s="646"/>
      <c r="UWA199" s="646"/>
      <c r="UWB199" s="646"/>
      <c r="UWC199" s="646"/>
      <c r="UWD199" s="646"/>
      <c r="UWE199" s="646"/>
      <c r="UWF199" s="646"/>
      <c r="UWG199" s="646"/>
      <c r="UWH199" s="646"/>
      <c r="UWI199" s="646"/>
      <c r="UWJ199" s="646"/>
      <c r="UWK199" s="646"/>
      <c r="UWL199" s="646"/>
      <c r="UWM199" s="646"/>
      <c r="UWN199" s="646"/>
      <c r="UWO199" s="646"/>
      <c r="UWP199" s="646"/>
      <c r="UWQ199" s="646"/>
      <c r="UWR199" s="646"/>
      <c r="UWS199" s="646"/>
      <c r="UWT199" s="646"/>
      <c r="UWU199" s="646"/>
      <c r="UWV199" s="646"/>
      <c r="UWW199" s="646"/>
      <c r="UWX199" s="646"/>
      <c r="UWY199" s="646"/>
      <c r="UWZ199" s="646"/>
      <c r="UXA199" s="646"/>
      <c r="UXB199" s="646"/>
      <c r="UXC199" s="646"/>
      <c r="UXD199" s="646"/>
      <c r="UXE199" s="646"/>
      <c r="UXF199" s="646"/>
      <c r="UXG199" s="646"/>
      <c r="UXH199" s="646"/>
      <c r="UXI199" s="646"/>
      <c r="UXJ199" s="646"/>
      <c r="UXK199" s="646"/>
      <c r="UXL199" s="646"/>
      <c r="UXM199" s="646"/>
      <c r="UXN199" s="646"/>
      <c r="UXO199" s="646"/>
      <c r="UXP199" s="646"/>
      <c r="UXQ199" s="646"/>
      <c r="UXR199" s="646"/>
      <c r="UXS199" s="646"/>
      <c r="UXT199" s="646"/>
      <c r="UXU199" s="646"/>
      <c r="UXV199" s="646"/>
      <c r="UXW199" s="646"/>
      <c r="UXX199" s="646"/>
      <c r="UXY199" s="646"/>
      <c r="UXZ199" s="646"/>
      <c r="UYA199" s="646"/>
      <c r="UYB199" s="646"/>
      <c r="UYC199" s="646"/>
      <c r="UYD199" s="646"/>
      <c r="UYE199" s="646"/>
      <c r="UYF199" s="646"/>
      <c r="UYG199" s="646"/>
      <c r="UYH199" s="646"/>
      <c r="UYI199" s="646"/>
      <c r="UYJ199" s="646"/>
      <c r="UYK199" s="646"/>
      <c r="UYL199" s="646"/>
      <c r="UYM199" s="646"/>
      <c r="UYN199" s="646"/>
      <c r="UYO199" s="646"/>
      <c r="UYP199" s="646"/>
      <c r="UYQ199" s="646"/>
      <c r="UYR199" s="646"/>
      <c r="UYS199" s="646"/>
      <c r="UYT199" s="646"/>
      <c r="UYU199" s="646"/>
      <c r="UYV199" s="646"/>
      <c r="UYW199" s="646"/>
      <c r="UYX199" s="646"/>
      <c r="UYY199" s="646"/>
      <c r="UYZ199" s="646"/>
      <c r="UZA199" s="646"/>
      <c r="UZB199" s="646"/>
      <c r="UZC199" s="646"/>
      <c r="UZD199" s="646"/>
      <c r="UZE199" s="646"/>
      <c r="UZF199" s="646"/>
      <c r="UZG199" s="646"/>
      <c r="UZH199" s="646"/>
      <c r="UZI199" s="646"/>
      <c r="UZJ199" s="646"/>
      <c r="UZK199" s="646"/>
      <c r="UZL199" s="646"/>
      <c r="UZM199" s="646"/>
      <c r="UZN199" s="646"/>
      <c r="UZO199" s="646"/>
      <c r="UZP199" s="646"/>
      <c r="UZQ199" s="646"/>
      <c r="UZR199" s="646"/>
      <c r="UZS199" s="646"/>
      <c r="UZT199" s="646"/>
      <c r="UZU199" s="646"/>
      <c r="UZV199" s="646"/>
      <c r="UZW199" s="646"/>
      <c r="UZX199" s="646"/>
      <c r="UZY199" s="646"/>
      <c r="UZZ199" s="646"/>
      <c r="VAA199" s="646"/>
      <c r="VAB199" s="646"/>
      <c r="VAC199" s="646"/>
      <c r="VAD199" s="646"/>
      <c r="VAE199" s="646"/>
      <c r="VAF199" s="646"/>
      <c r="VAG199" s="646"/>
      <c r="VAH199" s="646"/>
      <c r="VAI199" s="646"/>
      <c r="VAJ199" s="646"/>
      <c r="VAK199" s="646"/>
      <c r="VAL199" s="646"/>
      <c r="VAM199" s="646"/>
      <c r="VAN199" s="646"/>
      <c r="VAO199" s="646"/>
      <c r="VAP199" s="646"/>
      <c r="VAQ199" s="646"/>
      <c r="VAR199" s="646"/>
      <c r="VAS199" s="646"/>
      <c r="VAT199" s="646"/>
      <c r="VAU199" s="646"/>
      <c r="VAV199" s="646"/>
      <c r="VAW199" s="646"/>
      <c r="VAX199" s="646"/>
      <c r="VAY199" s="646"/>
      <c r="VAZ199" s="646"/>
      <c r="VBA199" s="646"/>
      <c r="VBB199" s="646"/>
      <c r="VBC199" s="646"/>
      <c r="VBD199" s="646"/>
      <c r="VBE199" s="646"/>
      <c r="VBF199" s="646"/>
      <c r="VBG199" s="646"/>
      <c r="VBH199" s="646"/>
      <c r="VBI199" s="646"/>
      <c r="VBJ199" s="646"/>
      <c r="VBK199" s="646"/>
      <c r="VBL199" s="646"/>
      <c r="VBM199" s="646"/>
      <c r="VBN199" s="646"/>
      <c r="VBO199" s="646"/>
      <c r="VBP199" s="646"/>
      <c r="VBQ199" s="646"/>
      <c r="VBR199" s="646"/>
      <c r="VBS199" s="646"/>
      <c r="VBT199" s="646"/>
      <c r="VBU199" s="646"/>
      <c r="VBV199" s="646"/>
      <c r="VBW199" s="646"/>
      <c r="VBX199" s="646"/>
      <c r="VBY199" s="646"/>
      <c r="VBZ199" s="646"/>
      <c r="VCA199" s="646"/>
      <c r="VCB199" s="646"/>
      <c r="VCC199" s="646"/>
      <c r="VCD199" s="646"/>
      <c r="VCE199" s="646"/>
      <c r="VCF199" s="646"/>
      <c r="VCG199" s="646"/>
      <c r="VCH199" s="646"/>
      <c r="VCI199" s="646"/>
      <c r="VCJ199" s="646"/>
      <c r="VCK199" s="646"/>
      <c r="VCL199" s="646"/>
      <c r="VCM199" s="646"/>
      <c r="VCN199" s="646"/>
      <c r="VCO199" s="646"/>
      <c r="VCP199" s="646"/>
      <c r="VCQ199" s="646"/>
      <c r="VCR199" s="646"/>
      <c r="VCS199" s="646"/>
      <c r="VCT199" s="646"/>
      <c r="VCU199" s="646"/>
      <c r="VCV199" s="646"/>
      <c r="VCW199" s="646"/>
      <c r="VCX199" s="646"/>
      <c r="VCY199" s="646"/>
      <c r="VCZ199" s="646"/>
      <c r="VDA199" s="646"/>
      <c r="VDB199" s="646"/>
      <c r="VDC199" s="646"/>
      <c r="VDD199" s="646"/>
      <c r="VDE199" s="646"/>
      <c r="VDF199" s="646"/>
      <c r="VDG199" s="646"/>
      <c r="VDH199" s="646"/>
      <c r="VDI199" s="646"/>
      <c r="VDJ199" s="646"/>
      <c r="VDK199" s="646"/>
      <c r="VDL199" s="646"/>
      <c r="VDM199" s="646"/>
      <c r="VDN199" s="646"/>
      <c r="VDO199" s="646"/>
      <c r="VDP199" s="646"/>
      <c r="VDQ199" s="646"/>
      <c r="VDR199" s="646"/>
      <c r="VDS199" s="646"/>
      <c r="VDT199" s="646"/>
      <c r="VDU199" s="646"/>
      <c r="VDV199" s="646"/>
      <c r="VDW199" s="646"/>
      <c r="VDX199" s="646"/>
      <c r="VDY199" s="646"/>
      <c r="VDZ199" s="646"/>
      <c r="VEA199" s="646"/>
      <c r="VEB199" s="646"/>
      <c r="VEC199" s="646"/>
      <c r="VED199" s="646"/>
      <c r="VEE199" s="646"/>
      <c r="VEF199" s="646"/>
      <c r="VEG199" s="646"/>
      <c r="VEH199" s="646"/>
      <c r="VEI199" s="646"/>
      <c r="VEJ199" s="646"/>
      <c r="VEK199" s="646"/>
      <c r="VEL199" s="646"/>
      <c r="VEM199" s="646"/>
      <c r="VEN199" s="646"/>
      <c r="VEO199" s="646"/>
      <c r="VEP199" s="646"/>
      <c r="VEQ199" s="646"/>
      <c r="VER199" s="646"/>
      <c r="VES199" s="646"/>
      <c r="VET199" s="646"/>
      <c r="VEU199" s="646"/>
      <c r="VEV199" s="646"/>
      <c r="VEW199" s="646"/>
      <c r="VEX199" s="646"/>
      <c r="VEY199" s="646"/>
      <c r="VEZ199" s="646"/>
      <c r="VFA199" s="646"/>
      <c r="VFB199" s="646"/>
      <c r="VFC199" s="646"/>
      <c r="VFD199" s="646"/>
      <c r="VFE199" s="646"/>
      <c r="VFF199" s="646"/>
      <c r="VFG199" s="646"/>
      <c r="VFH199" s="646"/>
      <c r="VFI199" s="646"/>
      <c r="VFJ199" s="646"/>
      <c r="VFK199" s="646"/>
      <c r="VFL199" s="646"/>
      <c r="VFM199" s="646"/>
      <c r="VFN199" s="646"/>
      <c r="VFO199" s="646"/>
      <c r="VFP199" s="646"/>
      <c r="VFQ199" s="646"/>
      <c r="VFR199" s="646"/>
      <c r="VFS199" s="646"/>
      <c r="VFT199" s="646"/>
      <c r="VFU199" s="646"/>
      <c r="VFV199" s="646"/>
      <c r="VFW199" s="646"/>
      <c r="VFX199" s="646"/>
      <c r="VFY199" s="646"/>
      <c r="VFZ199" s="646"/>
      <c r="VGA199" s="646"/>
      <c r="VGB199" s="646"/>
      <c r="VGC199" s="646"/>
      <c r="VGD199" s="646"/>
      <c r="VGE199" s="646"/>
      <c r="VGF199" s="646"/>
      <c r="VGG199" s="646"/>
      <c r="VGH199" s="646"/>
      <c r="VGI199" s="646"/>
      <c r="VGJ199" s="646"/>
      <c r="VGK199" s="646"/>
      <c r="VGL199" s="646"/>
      <c r="VGM199" s="646"/>
      <c r="VGN199" s="646"/>
      <c r="VGO199" s="646"/>
      <c r="VGP199" s="646"/>
      <c r="VGQ199" s="646"/>
      <c r="VGR199" s="646"/>
      <c r="VGS199" s="646"/>
      <c r="VGT199" s="646"/>
      <c r="VGU199" s="646"/>
      <c r="VGV199" s="646"/>
      <c r="VGW199" s="646"/>
      <c r="VGX199" s="646"/>
      <c r="VGY199" s="646"/>
      <c r="VGZ199" s="646"/>
      <c r="VHA199" s="646"/>
      <c r="VHB199" s="646"/>
      <c r="VHC199" s="646"/>
      <c r="VHD199" s="646"/>
      <c r="VHE199" s="646"/>
      <c r="VHF199" s="646"/>
      <c r="VHG199" s="646"/>
      <c r="VHH199" s="646"/>
      <c r="VHI199" s="646"/>
      <c r="VHJ199" s="646"/>
      <c r="VHK199" s="646"/>
      <c r="VHL199" s="646"/>
      <c r="VHM199" s="646"/>
      <c r="VHN199" s="646"/>
      <c r="VHO199" s="646"/>
      <c r="VHP199" s="646"/>
      <c r="VHQ199" s="646"/>
      <c r="VHR199" s="646"/>
      <c r="VHS199" s="646"/>
      <c r="VHT199" s="646"/>
      <c r="VHU199" s="646"/>
      <c r="VHV199" s="646"/>
      <c r="VHW199" s="646"/>
      <c r="VHX199" s="646"/>
      <c r="VHY199" s="646"/>
      <c r="VHZ199" s="646"/>
      <c r="VIA199" s="646"/>
      <c r="VIB199" s="646"/>
      <c r="VIC199" s="646"/>
      <c r="VID199" s="646"/>
      <c r="VIE199" s="646"/>
      <c r="VIF199" s="646"/>
      <c r="VIG199" s="646"/>
      <c r="VIH199" s="646"/>
      <c r="VII199" s="646"/>
      <c r="VIJ199" s="646"/>
      <c r="VIK199" s="646"/>
      <c r="VIL199" s="646"/>
      <c r="VIM199" s="646"/>
      <c r="VIN199" s="646"/>
      <c r="VIO199" s="646"/>
      <c r="VIP199" s="646"/>
      <c r="VIQ199" s="646"/>
      <c r="VIR199" s="646"/>
      <c r="VIS199" s="646"/>
      <c r="VIT199" s="646"/>
      <c r="VIU199" s="646"/>
      <c r="VIV199" s="646"/>
      <c r="VIW199" s="646"/>
      <c r="VIX199" s="646"/>
      <c r="VIY199" s="646"/>
      <c r="VIZ199" s="646"/>
      <c r="VJA199" s="646"/>
      <c r="VJB199" s="646"/>
      <c r="VJC199" s="646"/>
      <c r="VJD199" s="646"/>
      <c r="VJE199" s="646"/>
      <c r="VJF199" s="646"/>
      <c r="VJG199" s="646"/>
      <c r="VJH199" s="646"/>
      <c r="VJI199" s="646"/>
      <c r="VJJ199" s="646"/>
      <c r="VJK199" s="646"/>
      <c r="VJL199" s="646"/>
      <c r="VJM199" s="646"/>
      <c r="VJN199" s="646"/>
      <c r="VJO199" s="646"/>
      <c r="VJP199" s="646"/>
      <c r="VJQ199" s="646"/>
      <c r="VJR199" s="646"/>
      <c r="VJS199" s="646"/>
      <c r="VJT199" s="646"/>
      <c r="VJU199" s="646"/>
      <c r="VJV199" s="646"/>
      <c r="VJW199" s="646"/>
      <c r="VJX199" s="646"/>
      <c r="VJY199" s="646"/>
      <c r="VJZ199" s="646"/>
      <c r="VKA199" s="646"/>
      <c r="VKB199" s="646"/>
      <c r="VKC199" s="646"/>
      <c r="VKD199" s="646"/>
      <c r="VKE199" s="646"/>
      <c r="VKF199" s="646"/>
      <c r="VKG199" s="646"/>
      <c r="VKH199" s="646"/>
      <c r="VKI199" s="646"/>
      <c r="VKJ199" s="646"/>
      <c r="VKK199" s="646"/>
      <c r="VKL199" s="646"/>
      <c r="VKM199" s="646"/>
      <c r="VKN199" s="646"/>
      <c r="VKO199" s="646"/>
      <c r="VKP199" s="646"/>
      <c r="VKQ199" s="646"/>
      <c r="VKR199" s="646"/>
      <c r="VKS199" s="646"/>
      <c r="VKT199" s="646"/>
      <c r="VKU199" s="646"/>
      <c r="VKV199" s="646"/>
      <c r="VKW199" s="646"/>
      <c r="VKX199" s="646"/>
      <c r="VKY199" s="646"/>
      <c r="VKZ199" s="646"/>
      <c r="VLA199" s="646"/>
      <c r="VLB199" s="646"/>
      <c r="VLC199" s="646"/>
      <c r="VLD199" s="646"/>
      <c r="VLE199" s="646"/>
      <c r="VLF199" s="646"/>
      <c r="VLG199" s="646"/>
      <c r="VLH199" s="646"/>
      <c r="VLI199" s="646"/>
      <c r="VLJ199" s="646"/>
      <c r="VLK199" s="646"/>
      <c r="VLL199" s="646"/>
      <c r="VLM199" s="646"/>
      <c r="VLN199" s="646"/>
      <c r="VLO199" s="646"/>
      <c r="VLP199" s="646"/>
      <c r="VLQ199" s="646"/>
      <c r="VLR199" s="646"/>
      <c r="VLS199" s="646"/>
      <c r="VLT199" s="646"/>
      <c r="VLU199" s="646"/>
      <c r="VLV199" s="646"/>
      <c r="VLW199" s="646"/>
      <c r="VLX199" s="646"/>
      <c r="VLY199" s="646"/>
      <c r="VLZ199" s="646"/>
      <c r="VMA199" s="646"/>
      <c r="VMB199" s="646"/>
      <c r="VMC199" s="646"/>
      <c r="VMD199" s="646"/>
      <c r="VME199" s="646"/>
      <c r="VMF199" s="646"/>
      <c r="VMG199" s="646"/>
      <c r="VMH199" s="646"/>
      <c r="VMI199" s="646"/>
      <c r="VMJ199" s="646"/>
      <c r="VMK199" s="646"/>
      <c r="VML199" s="646"/>
      <c r="VMM199" s="646"/>
      <c r="VMN199" s="646"/>
      <c r="VMO199" s="646"/>
      <c r="VMP199" s="646"/>
      <c r="VMQ199" s="646"/>
      <c r="VMR199" s="646"/>
      <c r="VMS199" s="646"/>
      <c r="VMT199" s="646"/>
      <c r="VMU199" s="646"/>
      <c r="VMV199" s="646"/>
      <c r="VMW199" s="646"/>
      <c r="VMX199" s="646"/>
      <c r="VMY199" s="646"/>
      <c r="VMZ199" s="646"/>
      <c r="VNA199" s="646"/>
      <c r="VNB199" s="646"/>
      <c r="VNC199" s="646"/>
      <c r="VND199" s="646"/>
      <c r="VNE199" s="646"/>
      <c r="VNF199" s="646"/>
      <c r="VNG199" s="646"/>
      <c r="VNH199" s="646"/>
      <c r="VNI199" s="646"/>
      <c r="VNJ199" s="646"/>
      <c r="VNK199" s="646"/>
      <c r="VNL199" s="646"/>
      <c r="VNM199" s="646"/>
      <c r="VNN199" s="646"/>
      <c r="VNO199" s="646"/>
      <c r="VNP199" s="646"/>
      <c r="VNQ199" s="646"/>
      <c r="VNR199" s="646"/>
      <c r="VNS199" s="646"/>
      <c r="VNT199" s="646"/>
      <c r="VNU199" s="646"/>
      <c r="VNV199" s="646"/>
      <c r="VNW199" s="646"/>
      <c r="VNX199" s="646"/>
      <c r="VNY199" s="646"/>
      <c r="VNZ199" s="646"/>
      <c r="VOA199" s="646"/>
      <c r="VOB199" s="646"/>
      <c r="VOC199" s="646"/>
      <c r="VOD199" s="646"/>
      <c r="VOE199" s="646"/>
      <c r="VOF199" s="646"/>
      <c r="VOG199" s="646"/>
      <c r="VOH199" s="646"/>
      <c r="VOI199" s="646"/>
      <c r="VOJ199" s="646"/>
      <c r="VOK199" s="646"/>
      <c r="VOL199" s="646"/>
      <c r="VOM199" s="646"/>
      <c r="VON199" s="646"/>
      <c r="VOO199" s="646"/>
      <c r="VOP199" s="646"/>
      <c r="VOQ199" s="646"/>
      <c r="VOR199" s="646"/>
      <c r="VOS199" s="646"/>
      <c r="VOT199" s="646"/>
      <c r="VOU199" s="646"/>
      <c r="VOV199" s="646"/>
      <c r="VOW199" s="646"/>
      <c r="VOX199" s="646"/>
      <c r="VOY199" s="646"/>
      <c r="VOZ199" s="646"/>
      <c r="VPA199" s="646"/>
      <c r="VPB199" s="646"/>
      <c r="VPC199" s="646"/>
      <c r="VPD199" s="646"/>
      <c r="VPE199" s="646"/>
      <c r="VPF199" s="646"/>
      <c r="VPG199" s="646"/>
      <c r="VPH199" s="646"/>
      <c r="VPI199" s="646"/>
      <c r="VPJ199" s="646"/>
      <c r="VPK199" s="646"/>
      <c r="VPL199" s="646"/>
      <c r="VPM199" s="646"/>
      <c r="VPN199" s="646"/>
      <c r="VPO199" s="646"/>
      <c r="VPP199" s="646"/>
      <c r="VPQ199" s="646"/>
      <c r="VPR199" s="646"/>
      <c r="VPS199" s="646"/>
      <c r="VPT199" s="646"/>
      <c r="VPU199" s="646"/>
      <c r="VPV199" s="646"/>
      <c r="VPW199" s="646"/>
      <c r="VPX199" s="646"/>
      <c r="VPY199" s="646"/>
      <c r="VPZ199" s="646"/>
      <c r="VQA199" s="646"/>
      <c r="VQB199" s="646"/>
      <c r="VQC199" s="646"/>
      <c r="VQD199" s="646"/>
      <c r="VQE199" s="646"/>
      <c r="VQF199" s="646"/>
      <c r="VQG199" s="646"/>
      <c r="VQH199" s="646"/>
      <c r="VQI199" s="646"/>
      <c r="VQJ199" s="646"/>
      <c r="VQK199" s="646"/>
      <c r="VQL199" s="646"/>
      <c r="VQM199" s="646"/>
      <c r="VQN199" s="646"/>
      <c r="VQO199" s="646"/>
      <c r="VQP199" s="646"/>
      <c r="VQQ199" s="646"/>
      <c r="VQR199" s="646"/>
      <c r="VQS199" s="646"/>
      <c r="VQT199" s="646"/>
      <c r="VQU199" s="646"/>
      <c r="VQV199" s="646"/>
      <c r="VQW199" s="646"/>
      <c r="VQX199" s="646"/>
      <c r="VQY199" s="646"/>
      <c r="VQZ199" s="646"/>
      <c r="VRA199" s="646"/>
      <c r="VRB199" s="646"/>
      <c r="VRC199" s="646"/>
      <c r="VRD199" s="646"/>
      <c r="VRE199" s="646"/>
      <c r="VRF199" s="646"/>
      <c r="VRG199" s="646"/>
      <c r="VRH199" s="646"/>
      <c r="VRI199" s="646"/>
      <c r="VRJ199" s="646"/>
      <c r="VRK199" s="646"/>
      <c r="VRL199" s="646"/>
      <c r="VRM199" s="646"/>
      <c r="VRN199" s="646"/>
      <c r="VRO199" s="646"/>
      <c r="VRP199" s="646"/>
      <c r="VRQ199" s="646"/>
      <c r="VRR199" s="646"/>
      <c r="VRS199" s="646"/>
      <c r="VRT199" s="646"/>
      <c r="VRU199" s="646"/>
      <c r="VRV199" s="646"/>
      <c r="VRW199" s="646"/>
      <c r="VRX199" s="646"/>
      <c r="VRY199" s="646"/>
      <c r="VRZ199" s="646"/>
      <c r="VSA199" s="646"/>
      <c r="VSB199" s="646"/>
      <c r="VSC199" s="646"/>
      <c r="VSD199" s="646"/>
      <c r="VSE199" s="646"/>
      <c r="VSF199" s="646"/>
      <c r="VSG199" s="646"/>
      <c r="VSH199" s="646"/>
      <c r="VSI199" s="646"/>
      <c r="VSJ199" s="646"/>
      <c r="VSK199" s="646"/>
      <c r="VSL199" s="646"/>
      <c r="VSM199" s="646"/>
      <c r="VSN199" s="646"/>
      <c r="VSO199" s="646"/>
      <c r="VSP199" s="646"/>
      <c r="VSQ199" s="646"/>
      <c r="VSR199" s="646"/>
      <c r="VSS199" s="646"/>
      <c r="VST199" s="646"/>
      <c r="VSU199" s="646"/>
      <c r="VSV199" s="646"/>
      <c r="VSW199" s="646"/>
      <c r="VSX199" s="646"/>
      <c r="VSY199" s="646"/>
      <c r="VSZ199" s="646"/>
      <c r="VTA199" s="646"/>
      <c r="VTB199" s="646"/>
      <c r="VTC199" s="646"/>
      <c r="VTD199" s="646"/>
      <c r="VTE199" s="646"/>
      <c r="VTF199" s="646"/>
      <c r="VTG199" s="646"/>
      <c r="VTH199" s="646"/>
      <c r="VTI199" s="646"/>
      <c r="VTJ199" s="646"/>
      <c r="VTK199" s="646"/>
      <c r="VTL199" s="646"/>
      <c r="VTM199" s="646"/>
      <c r="VTN199" s="646"/>
      <c r="VTO199" s="646"/>
      <c r="VTP199" s="646"/>
      <c r="VTQ199" s="646"/>
      <c r="VTR199" s="646"/>
      <c r="VTS199" s="646"/>
      <c r="VTT199" s="646"/>
      <c r="VTU199" s="646"/>
      <c r="VTV199" s="646"/>
      <c r="VTW199" s="646"/>
      <c r="VTX199" s="646"/>
      <c r="VTY199" s="646"/>
      <c r="VTZ199" s="646"/>
      <c r="VUA199" s="646"/>
      <c r="VUB199" s="646"/>
      <c r="VUC199" s="646"/>
      <c r="VUD199" s="646"/>
      <c r="VUE199" s="646"/>
      <c r="VUF199" s="646"/>
      <c r="VUG199" s="646"/>
      <c r="VUH199" s="646"/>
      <c r="VUI199" s="646"/>
      <c r="VUJ199" s="646"/>
      <c r="VUK199" s="646"/>
      <c r="VUL199" s="646"/>
      <c r="VUM199" s="646"/>
      <c r="VUN199" s="646"/>
      <c r="VUO199" s="646"/>
      <c r="VUP199" s="646"/>
      <c r="VUQ199" s="646"/>
      <c r="VUR199" s="646"/>
      <c r="VUS199" s="646"/>
      <c r="VUT199" s="646"/>
      <c r="VUU199" s="646"/>
      <c r="VUV199" s="646"/>
      <c r="VUW199" s="646"/>
      <c r="VUX199" s="646"/>
      <c r="VUY199" s="646"/>
      <c r="VUZ199" s="646"/>
      <c r="VVA199" s="646"/>
      <c r="VVB199" s="646"/>
      <c r="VVC199" s="646"/>
      <c r="VVD199" s="646"/>
      <c r="VVE199" s="646"/>
      <c r="VVF199" s="646"/>
      <c r="VVG199" s="646"/>
      <c r="VVH199" s="646"/>
      <c r="VVI199" s="646"/>
      <c r="VVJ199" s="646"/>
      <c r="VVK199" s="646"/>
      <c r="VVL199" s="646"/>
      <c r="VVM199" s="646"/>
      <c r="VVN199" s="646"/>
      <c r="VVO199" s="646"/>
      <c r="VVP199" s="646"/>
      <c r="VVQ199" s="646"/>
      <c r="VVR199" s="646"/>
      <c r="VVS199" s="646"/>
      <c r="VVT199" s="646"/>
      <c r="VVU199" s="646"/>
      <c r="VVV199" s="646"/>
      <c r="VVW199" s="646"/>
      <c r="VVX199" s="646"/>
      <c r="VVY199" s="646"/>
      <c r="VVZ199" s="646"/>
      <c r="VWA199" s="646"/>
      <c r="VWB199" s="646"/>
      <c r="VWC199" s="646"/>
      <c r="VWD199" s="646"/>
      <c r="VWE199" s="646"/>
      <c r="VWF199" s="646"/>
      <c r="VWG199" s="646"/>
      <c r="VWH199" s="646"/>
      <c r="VWI199" s="646"/>
      <c r="VWJ199" s="646"/>
      <c r="VWK199" s="646"/>
      <c r="VWL199" s="646"/>
      <c r="VWM199" s="646"/>
      <c r="VWN199" s="646"/>
      <c r="VWO199" s="646"/>
      <c r="VWP199" s="646"/>
      <c r="VWQ199" s="646"/>
      <c r="VWR199" s="646"/>
      <c r="VWS199" s="646"/>
      <c r="VWT199" s="646"/>
      <c r="VWU199" s="646"/>
      <c r="VWV199" s="646"/>
      <c r="VWW199" s="646"/>
      <c r="VWX199" s="646"/>
      <c r="VWY199" s="646"/>
      <c r="VWZ199" s="646"/>
      <c r="VXA199" s="646"/>
      <c r="VXB199" s="646"/>
      <c r="VXC199" s="646"/>
      <c r="VXD199" s="646"/>
      <c r="VXE199" s="646"/>
      <c r="VXF199" s="646"/>
      <c r="VXG199" s="646"/>
      <c r="VXH199" s="646"/>
      <c r="VXI199" s="646"/>
      <c r="VXJ199" s="646"/>
      <c r="VXK199" s="646"/>
      <c r="VXL199" s="646"/>
      <c r="VXM199" s="646"/>
      <c r="VXN199" s="646"/>
      <c r="VXO199" s="646"/>
      <c r="VXP199" s="646"/>
      <c r="VXQ199" s="646"/>
      <c r="VXR199" s="646"/>
      <c r="VXS199" s="646"/>
      <c r="VXT199" s="646"/>
      <c r="VXU199" s="646"/>
      <c r="VXV199" s="646"/>
      <c r="VXW199" s="646"/>
      <c r="VXX199" s="646"/>
      <c r="VXY199" s="646"/>
      <c r="VXZ199" s="646"/>
      <c r="VYA199" s="646"/>
      <c r="VYB199" s="646"/>
      <c r="VYC199" s="646"/>
      <c r="VYD199" s="646"/>
      <c r="VYE199" s="646"/>
      <c r="VYF199" s="646"/>
      <c r="VYG199" s="646"/>
      <c r="VYH199" s="646"/>
      <c r="VYI199" s="646"/>
      <c r="VYJ199" s="646"/>
      <c r="VYK199" s="646"/>
      <c r="VYL199" s="646"/>
      <c r="VYM199" s="646"/>
      <c r="VYN199" s="646"/>
      <c r="VYO199" s="646"/>
      <c r="VYP199" s="646"/>
      <c r="VYQ199" s="646"/>
      <c r="VYR199" s="646"/>
      <c r="VYS199" s="646"/>
      <c r="VYT199" s="646"/>
      <c r="VYU199" s="646"/>
      <c r="VYV199" s="646"/>
      <c r="VYW199" s="646"/>
      <c r="VYX199" s="646"/>
      <c r="VYY199" s="646"/>
      <c r="VYZ199" s="646"/>
      <c r="VZA199" s="646"/>
      <c r="VZB199" s="646"/>
      <c r="VZC199" s="646"/>
      <c r="VZD199" s="646"/>
      <c r="VZE199" s="646"/>
      <c r="VZF199" s="646"/>
      <c r="VZG199" s="646"/>
      <c r="VZH199" s="646"/>
      <c r="VZI199" s="646"/>
      <c r="VZJ199" s="646"/>
      <c r="VZK199" s="646"/>
      <c r="VZL199" s="646"/>
      <c r="VZM199" s="646"/>
      <c r="VZN199" s="646"/>
      <c r="VZO199" s="646"/>
      <c r="VZP199" s="646"/>
      <c r="VZQ199" s="646"/>
      <c r="VZR199" s="646"/>
      <c r="VZS199" s="646"/>
      <c r="VZT199" s="646"/>
      <c r="VZU199" s="646"/>
      <c r="VZV199" s="646"/>
      <c r="VZW199" s="646"/>
      <c r="VZX199" s="646"/>
      <c r="VZY199" s="646"/>
      <c r="VZZ199" s="646"/>
      <c r="WAA199" s="646"/>
      <c r="WAB199" s="646"/>
      <c r="WAC199" s="646"/>
      <c r="WAD199" s="646"/>
      <c r="WAE199" s="646"/>
      <c r="WAF199" s="646"/>
      <c r="WAG199" s="646"/>
      <c r="WAH199" s="646"/>
      <c r="WAI199" s="646"/>
      <c r="WAJ199" s="646"/>
      <c r="WAK199" s="646"/>
      <c r="WAL199" s="646"/>
      <c r="WAM199" s="646"/>
      <c r="WAN199" s="646"/>
      <c r="WAO199" s="646"/>
      <c r="WAP199" s="646"/>
      <c r="WAQ199" s="646"/>
      <c r="WAR199" s="646"/>
      <c r="WAS199" s="646"/>
      <c r="WAT199" s="646"/>
      <c r="WAU199" s="646"/>
      <c r="WAV199" s="646"/>
      <c r="WAW199" s="646"/>
      <c r="WAX199" s="646"/>
      <c r="WAY199" s="646"/>
      <c r="WAZ199" s="646"/>
      <c r="WBA199" s="646"/>
      <c r="WBB199" s="646"/>
      <c r="WBC199" s="646"/>
      <c r="WBD199" s="646"/>
      <c r="WBE199" s="646"/>
      <c r="WBF199" s="646"/>
      <c r="WBG199" s="646"/>
      <c r="WBH199" s="646"/>
      <c r="WBI199" s="646"/>
      <c r="WBJ199" s="646"/>
      <c r="WBK199" s="646"/>
      <c r="WBL199" s="646"/>
      <c r="WBM199" s="646"/>
      <c r="WBN199" s="646"/>
      <c r="WBO199" s="646"/>
      <c r="WBP199" s="646"/>
      <c r="WBQ199" s="646"/>
      <c r="WBR199" s="646"/>
      <c r="WBS199" s="646"/>
      <c r="WBT199" s="646"/>
      <c r="WBU199" s="646"/>
      <c r="WBV199" s="646"/>
      <c r="WBW199" s="646"/>
      <c r="WBX199" s="646"/>
      <c r="WBY199" s="646"/>
      <c r="WBZ199" s="646"/>
      <c r="WCA199" s="646"/>
      <c r="WCB199" s="646"/>
      <c r="WCC199" s="646"/>
      <c r="WCD199" s="646"/>
      <c r="WCE199" s="646"/>
      <c r="WCF199" s="646"/>
      <c r="WCG199" s="646"/>
      <c r="WCH199" s="646"/>
      <c r="WCI199" s="646"/>
      <c r="WCJ199" s="646"/>
      <c r="WCK199" s="646"/>
      <c r="WCL199" s="646"/>
      <c r="WCM199" s="646"/>
      <c r="WCN199" s="646"/>
      <c r="WCO199" s="646"/>
      <c r="WCP199" s="646"/>
      <c r="WCQ199" s="646"/>
      <c r="WCR199" s="646"/>
      <c r="WCS199" s="646"/>
      <c r="WCT199" s="646"/>
      <c r="WCU199" s="646"/>
      <c r="WCV199" s="646"/>
      <c r="WCW199" s="646"/>
      <c r="WCX199" s="646"/>
      <c r="WCY199" s="646"/>
      <c r="WCZ199" s="646"/>
      <c r="WDA199" s="646"/>
      <c r="WDB199" s="646"/>
      <c r="WDC199" s="646"/>
      <c r="WDD199" s="646"/>
      <c r="WDE199" s="646"/>
      <c r="WDF199" s="646"/>
      <c r="WDG199" s="646"/>
      <c r="WDH199" s="646"/>
      <c r="WDI199" s="646"/>
      <c r="WDJ199" s="646"/>
      <c r="WDK199" s="646"/>
      <c r="WDL199" s="646"/>
      <c r="WDM199" s="646"/>
      <c r="WDN199" s="646"/>
      <c r="WDO199" s="646"/>
      <c r="WDP199" s="646"/>
      <c r="WDQ199" s="646"/>
      <c r="WDR199" s="646"/>
      <c r="WDS199" s="646"/>
      <c r="WDT199" s="646"/>
      <c r="WDU199" s="646"/>
      <c r="WDV199" s="646"/>
      <c r="WDW199" s="646"/>
      <c r="WDX199" s="646"/>
      <c r="WDY199" s="646"/>
      <c r="WDZ199" s="646"/>
      <c r="WEA199" s="646"/>
      <c r="WEB199" s="646"/>
      <c r="WEC199" s="646"/>
      <c r="WED199" s="646"/>
      <c r="WEE199" s="646"/>
      <c r="WEF199" s="646"/>
      <c r="WEG199" s="646"/>
      <c r="WEH199" s="646"/>
      <c r="WEI199" s="646"/>
      <c r="WEJ199" s="646"/>
      <c r="WEK199" s="646"/>
      <c r="WEL199" s="646"/>
      <c r="WEM199" s="646"/>
      <c r="WEN199" s="646"/>
      <c r="WEO199" s="646"/>
      <c r="WEP199" s="646"/>
      <c r="WEQ199" s="646"/>
      <c r="WER199" s="646"/>
      <c r="WES199" s="646"/>
      <c r="WET199" s="646"/>
      <c r="WEU199" s="646"/>
      <c r="WEV199" s="646"/>
      <c r="WEW199" s="646"/>
      <c r="WEX199" s="646"/>
      <c r="WEY199" s="646"/>
      <c r="WEZ199" s="646"/>
      <c r="WFA199" s="646"/>
      <c r="WFB199" s="646"/>
      <c r="WFC199" s="646"/>
      <c r="WFD199" s="646"/>
      <c r="WFE199" s="646"/>
      <c r="WFF199" s="646"/>
      <c r="WFG199" s="646"/>
      <c r="WFH199" s="646"/>
      <c r="WFI199" s="646"/>
      <c r="WFJ199" s="646"/>
      <c r="WFK199" s="646"/>
      <c r="WFL199" s="646"/>
      <c r="WFM199" s="646"/>
      <c r="WFN199" s="646"/>
      <c r="WFO199" s="646"/>
      <c r="WFP199" s="646"/>
      <c r="WFQ199" s="646"/>
      <c r="WFR199" s="646"/>
      <c r="WFS199" s="646"/>
      <c r="WFT199" s="646"/>
      <c r="WFU199" s="646"/>
      <c r="WFV199" s="646"/>
      <c r="WFW199" s="646"/>
      <c r="WFX199" s="646"/>
      <c r="WFY199" s="646"/>
      <c r="WFZ199" s="646"/>
      <c r="WGA199" s="646"/>
      <c r="WGB199" s="646"/>
      <c r="WGC199" s="646"/>
      <c r="WGD199" s="646"/>
      <c r="WGE199" s="646"/>
      <c r="WGF199" s="646"/>
      <c r="WGG199" s="646"/>
      <c r="WGH199" s="646"/>
      <c r="WGI199" s="646"/>
      <c r="WGJ199" s="646"/>
      <c r="WGK199" s="646"/>
      <c r="WGL199" s="646"/>
      <c r="WGM199" s="646"/>
      <c r="WGN199" s="646"/>
      <c r="WGO199" s="646"/>
      <c r="WGP199" s="646"/>
      <c r="WGQ199" s="646"/>
      <c r="WGR199" s="646"/>
      <c r="WGS199" s="646"/>
      <c r="WGT199" s="646"/>
      <c r="WGU199" s="646"/>
      <c r="WGV199" s="646"/>
      <c r="WGW199" s="646"/>
      <c r="WGX199" s="646"/>
      <c r="WGY199" s="646"/>
      <c r="WGZ199" s="646"/>
      <c r="WHA199" s="646"/>
      <c r="WHB199" s="646"/>
      <c r="WHC199" s="646"/>
      <c r="WHD199" s="646"/>
      <c r="WHE199" s="646"/>
      <c r="WHF199" s="646"/>
      <c r="WHG199" s="646"/>
      <c r="WHH199" s="646"/>
      <c r="WHI199" s="646"/>
      <c r="WHJ199" s="646"/>
      <c r="WHK199" s="646"/>
      <c r="WHL199" s="646"/>
      <c r="WHM199" s="646"/>
      <c r="WHN199" s="646"/>
      <c r="WHO199" s="646"/>
      <c r="WHP199" s="646"/>
      <c r="WHQ199" s="646"/>
      <c r="WHR199" s="646"/>
      <c r="WHS199" s="646"/>
      <c r="WHT199" s="646"/>
      <c r="WHU199" s="646"/>
      <c r="WHV199" s="646"/>
      <c r="WHW199" s="646"/>
      <c r="WHX199" s="646"/>
      <c r="WHY199" s="646"/>
      <c r="WHZ199" s="646"/>
      <c r="WIA199" s="646"/>
      <c r="WIB199" s="646"/>
      <c r="WIC199" s="646"/>
      <c r="WID199" s="646"/>
      <c r="WIE199" s="646"/>
      <c r="WIF199" s="646"/>
      <c r="WIG199" s="646"/>
      <c r="WIH199" s="646"/>
      <c r="WII199" s="646"/>
      <c r="WIJ199" s="646"/>
      <c r="WIK199" s="646"/>
      <c r="WIL199" s="646"/>
      <c r="WIM199" s="646"/>
      <c r="WIN199" s="646"/>
      <c r="WIO199" s="646"/>
      <c r="WIP199" s="646"/>
      <c r="WIQ199" s="646"/>
      <c r="WIR199" s="646"/>
      <c r="WIS199" s="646"/>
      <c r="WIT199" s="646"/>
      <c r="WIU199" s="646"/>
      <c r="WIV199" s="646"/>
      <c r="WIW199" s="646"/>
      <c r="WIX199" s="646"/>
      <c r="WIY199" s="646"/>
      <c r="WIZ199" s="646"/>
      <c r="WJA199" s="646"/>
      <c r="WJB199" s="646"/>
      <c r="WJC199" s="646"/>
      <c r="WJD199" s="646"/>
      <c r="WJE199" s="646"/>
      <c r="WJF199" s="646"/>
      <c r="WJG199" s="646"/>
      <c r="WJH199" s="646"/>
      <c r="WJI199" s="646"/>
      <c r="WJJ199" s="646"/>
      <c r="WJK199" s="646"/>
      <c r="WJL199" s="646"/>
      <c r="WJM199" s="646"/>
      <c r="WJN199" s="646"/>
      <c r="WJO199" s="646"/>
      <c r="WJP199" s="646"/>
      <c r="WJQ199" s="646"/>
      <c r="WJR199" s="646"/>
      <c r="WJS199" s="646"/>
      <c r="WJT199" s="646"/>
      <c r="WJU199" s="646"/>
      <c r="WJV199" s="646"/>
      <c r="WJW199" s="646"/>
      <c r="WJX199" s="646"/>
      <c r="WJY199" s="646"/>
      <c r="WJZ199" s="646"/>
      <c r="WKA199" s="646"/>
      <c r="WKB199" s="646"/>
      <c r="WKC199" s="646"/>
      <c r="WKD199" s="646"/>
      <c r="WKE199" s="646"/>
      <c r="WKF199" s="646"/>
      <c r="WKG199" s="646"/>
      <c r="WKH199" s="646"/>
      <c r="WKI199" s="646"/>
      <c r="WKJ199" s="646"/>
      <c r="WKK199" s="646"/>
      <c r="WKL199" s="646"/>
      <c r="WKM199" s="646"/>
      <c r="WKN199" s="646"/>
      <c r="WKO199" s="646"/>
      <c r="WKP199" s="646"/>
      <c r="WKQ199" s="646"/>
      <c r="WKR199" s="646"/>
      <c r="WKS199" s="646"/>
      <c r="WKT199" s="646"/>
      <c r="WKU199" s="646"/>
      <c r="WKV199" s="646"/>
      <c r="WKW199" s="646"/>
      <c r="WKX199" s="646"/>
      <c r="WKY199" s="646"/>
      <c r="WKZ199" s="646"/>
      <c r="WLA199" s="646"/>
      <c r="WLB199" s="646"/>
      <c r="WLC199" s="646"/>
      <c r="WLD199" s="646"/>
      <c r="WLE199" s="646"/>
      <c r="WLF199" s="646"/>
      <c r="WLG199" s="646"/>
      <c r="WLH199" s="646"/>
      <c r="WLI199" s="646"/>
      <c r="WLJ199" s="646"/>
      <c r="WLK199" s="646"/>
      <c r="WLL199" s="646"/>
      <c r="WLM199" s="646"/>
      <c r="WLN199" s="646"/>
      <c r="WLO199" s="646"/>
      <c r="WLP199" s="646"/>
      <c r="WLQ199" s="646"/>
      <c r="WLR199" s="646"/>
      <c r="WLS199" s="646"/>
      <c r="WLT199" s="646"/>
      <c r="WLU199" s="646"/>
      <c r="WLV199" s="646"/>
      <c r="WLW199" s="646"/>
      <c r="WLX199" s="646"/>
      <c r="WLY199" s="646"/>
      <c r="WLZ199" s="646"/>
      <c r="WMA199" s="646"/>
      <c r="WMB199" s="646"/>
      <c r="WMC199" s="646"/>
      <c r="WMD199" s="646"/>
      <c r="WME199" s="646"/>
      <c r="WMF199" s="646"/>
      <c r="WMG199" s="646"/>
      <c r="WMH199" s="646"/>
      <c r="WMI199" s="646"/>
      <c r="WMJ199" s="646"/>
      <c r="WMK199" s="646"/>
      <c r="WML199" s="646"/>
      <c r="WMM199" s="646"/>
      <c r="WMN199" s="646"/>
      <c r="WMO199" s="646"/>
      <c r="WMP199" s="646"/>
      <c r="WMQ199" s="646"/>
      <c r="WMR199" s="646"/>
      <c r="WMS199" s="646"/>
      <c r="WMT199" s="646"/>
      <c r="WMU199" s="646"/>
      <c r="WMV199" s="646"/>
      <c r="WMW199" s="646"/>
      <c r="WMX199" s="646"/>
      <c r="WMY199" s="646"/>
      <c r="WMZ199" s="646"/>
      <c r="WNA199" s="646"/>
      <c r="WNB199" s="646"/>
      <c r="WNC199" s="646"/>
      <c r="WND199" s="646"/>
      <c r="WNE199" s="646"/>
      <c r="WNF199" s="646"/>
      <c r="WNG199" s="646"/>
      <c r="WNH199" s="646"/>
      <c r="WNI199" s="646"/>
      <c r="WNJ199" s="646"/>
      <c r="WNK199" s="646"/>
      <c r="WNL199" s="646"/>
      <c r="WNM199" s="646"/>
      <c r="WNN199" s="646"/>
      <c r="WNO199" s="646"/>
      <c r="WNP199" s="646"/>
      <c r="WNQ199" s="646"/>
      <c r="WNR199" s="646"/>
      <c r="WNS199" s="646"/>
      <c r="WNT199" s="646"/>
      <c r="WNU199" s="646"/>
      <c r="WNV199" s="646"/>
      <c r="WNW199" s="646"/>
      <c r="WNX199" s="646"/>
      <c r="WNY199" s="646"/>
      <c r="WNZ199" s="646"/>
      <c r="WOA199" s="646"/>
      <c r="WOB199" s="646"/>
      <c r="WOC199" s="646"/>
      <c r="WOD199" s="646"/>
      <c r="WOE199" s="646"/>
      <c r="WOF199" s="646"/>
      <c r="WOG199" s="646"/>
      <c r="WOH199" s="646"/>
      <c r="WOI199" s="646"/>
      <c r="WOJ199" s="646"/>
      <c r="WOK199" s="646"/>
      <c r="WOL199" s="646"/>
      <c r="WOM199" s="646"/>
      <c r="WON199" s="646"/>
      <c r="WOO199" s="646"/>
      <c r="WOP199" s="646"/>
      <c r="WOQ199" s="646"/>
      <c r="WOR199" s="646"/>
      <c r="WOS199" s="646"/>
      <c r="WOT199" s="646"/>
      <c r="WOU199" s="646"/>
      <c r="WOV199" s="646"/>
      <c r="WOW199" s="646"/>
      <c r="WOX199" s="646"/>
      <c r="WOY199" s="646"/>
      <c r="WOZ199" s="646"/>
      <c r="WPA199" s="646"/>
      <c r="WPB199" s="646"/>
      <c r="WPC199" s="646"/>
      <c r="WPD199" s="646"/>
      <c r="WPE199" s="646"/>
      <c r="WPF199" s="646"/>
      <c r="WPG199" s="646"/>
      <c r="WPH199" s="646"/>
      <c r="WPI199" s="646"/>
      <c r="WPJ199" s="646"/>
      <c r="WPK199" s="646"/>
      <c r="WPL199" s="646"/>
      <c r="WPM199" s="646"/>
      <c r="WPN199" s="646"/>
      <c r="WPO199" s="646"/>
      <c r="WPP199" s="646"/>
      <c r="WPQ199" s="646"/>
      <c r="WPR199" s="646"/>
      <c r="WPS199" s="646"/>
      <c r="WPT199" s="646"/>
      <c r="WPU199" s="646"/>
      <c r="WPV199" s="646"/>
      <c r="WPW199" s="646"/>
      <c r="WPX199" s="646"/>
      <c r="WPY199" s="646"/>
      <c r="WPZ199" s="646"/>
      <c r="WQA199" s="646"/>
      <c r="WQB199" s="646"/>
      <c r="WQC199" s="646"/>
      <c r="WQD199" s="646"/>
      <c r="WQE199" s="646"/>
      <c r="WQF199" s="646"/>
      <c r="WQG199" s="646"/>
      <c r="WQH199" s="646"/>
      <c r="WQI199" s="646"/>
      <c r="WQJ199" s="646"/>
      <c r="WQK199" s="646"/>
      <c r="WQL199" s="646"/>
      <c r="WQM199" s="646"/>
      <c r="WQN199" s="646"/>
      <c r="WQO199" s="646"/>
      <c r="WQP199" s="646"/>
      <c r="WQQ199" s="646"/>
      <c r="WQR199" s="646"/>
      <c r="WQS199" s="646"/>
      <c r="WQT199" s="646"/>
      <c r="WQU199" s="646"/>
      <c r="WQV199" s="646"/>
      <c r="WQW199" s="646"/>
      <c r="WQX199" s="646"/>
      <c r="WQY199" s="646"/>
      <c r="WQZ199" s="646"/>
      <c r="WRA199" s="646"/>
      <c r="WRB199" s="646"/>
      <c r="WRC199" s="646"/>
      <c r="WRD199" s="646"/>
      <c r="WRE199" s="646"/>
      <c r="WRF199" s="646"/>
      <c r="WRG199" s="646"/>
      <c r="WRH199" s="646"/>
      <c r="WRI199" s="646"/>
      <c r="WRJ199" s="646"/>
      <c r="WRK199" s="646"/>
      <c r="WRL199" s="646"/>
      <c r="WRM199" s="646"/>
      <c r="WRN199" s="646"/>
      <c r="WRO199" s="646"/>
      <c r="WRP199" s="646"/>
      <c r="WRQ199" s="646"/>
      <c r="WRR199" s="646"/>
      <c r="WRS199" s="646"/>
      <c r="WRT199" s="646"/>
      <c r="WRU199" s="646"/>
      <c r="WRV199" s="646"/>
      <c r="WRW199" s="646"/>
      <c r="WRX199" s="646"/>
      <c r="WRY199" s="646"/>
      <c r="WRZ199" s="646"/>
      <c r="WSA199" s="646"/>
      <c r="WSB199" s="646"/>
      <c r="WSC199" s="646"/>
      <c r="WSD199" s="646"/>
      <c r="WSE199" s="646"/>
      <c r="WSF199" s="646"/>
      <c r="WSG199" s="646"/>
      <c r="WSH199" s="646"/>
      <c r="WSI199" s="646"/>
      <c r="WSJ199" s="646"/>
      <c r="WSK199" s="646"/>
      <c r="WSL199" s="646"/>
      <c r="WSM199" s="646"/>
      <c r="WSN199" s="646"/>
      <c r="WSO199" s="646"/>
      <c r="WSP199" s="646"/>
      <c r="WSQ199" s="646"/>
      <c r="WSR199" s="646"/>
      <c r="WSS199" s="646"/>
      <c r="WST199" s="646"/>
      <c r="WSU199" s="646"/>
      <c r="WSV199" s="646"/>
      <c r="WSW199" s="646"/>
      <c r="WSX199" s="646"/>
      <c r="WSY199" s="646"/>
      <c r="WSZ199" s="646"/>
      <c r="WTA199" s="646"/>
      <c r="WTB199" s="646"/>
      <c r="WTC199" s="646"/>
      <c r="WTD199" s="646"/>
      <c r="WTE199" s="646"/>
      <c r="WTF199" s="646"/>
      <c r="WTG199" s="646"/>
      <c r="WTH199" s="646"/>
      <c r="WTI199" s="646"/>
      <c r="WTJ199" s="646"/>
      <c r="WTK199" s="646"/>
      <c r="WTL199" s="646"/>
      <c r="WTM199" s="646"/>
      <c r="WTN199" s="646"/>
      <c r="WTO199" s="646"/>
      <c r="WTP199" s="646"/>
      <c r="WTQ199" s="646"/>
      <c r="WTR199" s="646"/>
      <c r="WTS199" s="646"/>
      <c r="WTT199" s="646"/>
      <c r="WTU199" s="646"/>
      <c r="WTV199" s="646"/>
      <c r="WTW199" s="646"/>
      <c r="WTX199" s="646"/>
      <c r="WTY199" s="646"/>
      <c r="WTZ199" s="646"/>
      <c r="WUA199" s="646"/>
      <c r="WUB199" s="646"/>
      <c r="WUC199" s="646"/>
      <c r="WUD199" s="646"/>
      <c r="WUE199" s="646"/>
      <c r="WUF199" s="646"/>
      <c r="WUG199" s="646"/>
      <c r="WUH199" s="646"/>
      <c r="WUI199" s="646"/>
      <c r="WUJ199" s="646"/>
      <c r="WUK199" s="646"/>
      <c r="WUL199" s="646"/>
      <c r="WUM199" s="646"/>
      <c r="WUN199" s="646"/>
      <c r="WUO199" s="646"/>
      <c r="WUP199" s="646"/>
      <c r="WUQ199" s="646"/>
      <c r="WUR199" s="646"/>
      <c r="WUS199" s="646"/>
      <c r="WUT199" s="646"/>
      <c r="WUU199" s="646"/>
      <c r="WUV199" s="646"/>
      <c r="WUW199" s="646"/>
      <c r="WUX199" s="646"/>
      <c r="WUY199" s="646"/>
      <c r="WUZ199" s="646"/>
      <c r="WVA199" s="646"/>
      <c r="WVB199" s="646"/>
      <c r="WVC199" s="646"/>
      <c r="WVD199" s="646"/>
      <c r="WVE199" s="646"/>
      <c r="WVF199" s="646"/>
      <c r="WVG199" s="646"/>
      <c r="WVH199" s="646"/>
      <c r="WVI199" s="646"/>
      <c r="WVJ199" s="646"/>
      <c r="WVK199" s="646"/>
      <c r="WVL199" s="646"/>
      <c r="WVM199" s="646"/>
    </row>
    <row r="200" spans="1:16133" s="646" customFormat="1" ht="25.5" x14ac:dyDescent="0.25">
      <c r="A200" s="675" t="s">
        <v>479</v>
      </c>
      <c r="B200" s="565" t="s">
        <v>480</v>
      </c>
      <c r="C200" s="644" t="s">
        <v>200</v>
      </c>
      <c r="D200" s="636">
        <v>691</v>
      </c>
      <c r="E200" s="660">
        <v>667</v>
      </c>
      <c r="F200" s="660">
        <v>667</v>
      </c>
      <c r="G200" s="660">
        <v>667</v>
      </c>
      <c r="H200" s="661">
        <v>667</v>
      </c>
      <c r="I200" s="662">
        <f t="shared" si="94"/>
        <v>1</v>
      </c>
      <c r="J200" s="663">
        <f t="shared" si="95"/>
        <v>1</v>
      </c>
      <c r="K200" s="636">
        <v>888</v>
      </c>
      <c r="L200" s="660">
        <v>880</v>
      </c>
      <c r="M200" s="660">
        <v>880</v>
      </c>
      <c r="N200" s="660">
        <v>880</v>
      </c>
      <c r="O200" s="661">
        <v>590</v>
      </c>
      <c r="P200" s="662">
        <f t="shared" si="122"/>
        <v>1</v>
      </c>
      <c r="Q200" s="663">
        <f t="shared" si="123"/>
        <v>1</v>
      </c>
      <c r="R200" s="636">
        <v>513</v>
      </c>
      <c r="S200" s="660">
        <v>513</v>
      </c>
      <c r="T200" s="660">
        <v>513</v>
      </c>
      <c r="U200" s="660">
        <v>513</v>
      </c>
      <c r="V200" s="661">
        <v>513</v>
      </c>
      <c r="W200" s="662">
        <f t="shared" si="92"/>
        <v>1</v>
      </c>
      <c r="X200" s="663">
        <f t="shared" si="93"/>
        <v>1</v>
      </c>
      <c r="Y200" s="636">
        <v>396</v>
      </c>
      <c r="Z200" s="660">
        <v>392</v>
      </c>
      <c r="AA200" s="660">
        <v>392</v>
      </c>
      <c r="AB200" s="660">
        <v>392</v>
      </c>
      <c r="AC200" s="661">
        <v>392</v>
      </c>
      <c r="AD200" s="662">
        <f t="shared" si="124"/>
        <v>1</v>
      </c>
      <c r="AE200" s="663">
        <f t="shared" si="125"/>
        <v>1</v>
      </c>
      <c r="AF200" s="636">
        <v>520</v>
      </c>
      <c r="AG200" s="660">
        <v>519</v>
      </c>
      <c r="AH200" s="660">
        <v>519</v>
      </c>
      <c r="AI200" s="660">
        <v>519</v>
      </c>
      <c r="AJ200" s="661">
        <v>519</v>
      </c>
      <c r="AK200" s="662">
        <f t="shared" si="126"/>
        <v>1</v>
      </c>
      <c r="AL200" s="663">
        <f t="shared" si="127"/>
        <v>1</v>
      </c>
      <c r="AM200" s="636">
        <v>378</v>
      </c>
      <c r="AN200" s="660">
        <v>378</v>
      </c>
      <c r="AO200" s="660">
        <v>378</v>
      </c>
      <c r="AP200" s="660">
        <v>378</v>
      </c>
      <c r="AQ200" s="661">
        <v>378</v>
      </c>
      <c r="AR200" s="662">
        <f t="shared" si="128"/>
        <v>1</v>
      </c>
      <c r="AS200" s="663">
        <f t="shared" si="129"/>
        <v>1</v>
      </c>
      <c r="AT200" s="636">
        <v>358</v>
      </c>
      <c r="AU200" s="660">
        <v>356</v>
      </c>
      <c r="AV200" s="660">
        <v>356</v>
      </c>
      <c r="AW200" s="660">
        <v>356</v>
      </c>
      <c r="AX200" s="661">
        <v>356</v>
      </c>
      <c r="AY200" s="662">
        <f t="shared" ref="AY200" si="134">AW200/AU200</f>
        <v>1</v>
      </c>
      <c r="AZ200" s="663">
        <f t="shared" ref="AZ200" si="135">AW200/AV200</f>
        <v>1</v>
      </c>
      <c r="BA200" s="636" t="s">
        <v>67</v>
      </c>
      <c r="BB200" s="660" t="s">
        <v>67</v>
      </c>
      <c r="BC200" s="660" t="s">
        <v>67</v>
      </c>
      <c r="BD200" s="660" t="s">
        <v>67</v>
      </c>
      <c r="BE200" s="661" t="s">
        <v>67</v>
      </c>
      <c r="BF200" s="662" t="s">
        <v>67</v>
      </c>
      <c r="BG200" s="663" t="s">
        <v>67</v>
      </c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  <c r="OO200" s="4"/>
      <c r="OP200" s="4"/>
      <c r="OQ200" s="4"/>
      <c r="OR200" s="4"/>
      <c r="OS200" s="4"/>
      <c r="OT200" s="4"/>
      <c r="OU200" s="4"/>
      <c r="OV200" s="4"/>
      <c r="OW200" s="4"/>
      <c r="OX200" s="4"/>
      <c r="OY200" s="4"/>
      <c r="OZ200" s="4"/>
      <c r="PA200" s="4"/>
      <c r="PB200" s="4"/>
      <c r="PC200" s="4"/>
      <c r="PD200" s="4"/>
      <c r="PE200" s="4"/>
      <c r="PF200" s="4"/>
      <c r="PG200" s="4"/>
      <c r="PH200" s="4"/>
      <c r="PI200" s="4"/>
      <c r="PJ200" s="4"/>
      <c r="PK200" s="4"/>
      <c r="PL200" s="4"/>
      <c r="PM200" s="4"/>
      <c r="PN200" s="4"/>
      <c r="PO200" s="4"/>
      <c r="PP200" s="4"/>
      <c r="PQ200" s="4"/>
      <c r="PR200" s="4"/>
      <c r="PS200" s="4"/>
      <c r="PT200" s="4"/>
      <c r="PU200" s="4"/>
      <c r="PV200" s="4"/>
      <c r="PW200" s="4"/>
      <c r="PX200" s="4"/>
      <c r="PY200" s="4"/>
      <c r="PZ200" s="4"/>
      <c r="QA200" s="4"/>
      <c r="QB200" s="4"/>
      <c r="QC200" s="4"/>
      <c r="QD200" s="4"/>
      <c r="QE200" s="4"/>
      <c r="QF200" s="4"/>
      <c r="QG200" s="4"/>
      <c r="QH200" s="4"/>
      <c r="QI200" s="4"/>
      <c r="QJ200" s="4"/>
      <c r="QK200" s="4"/>
      <c r="QL200" s="4"/>
      <c r="QM200" s="4"/>
      <c r="QN200" s="4"/>
      <c r="QO200" s="4"/>
      <c r="QP200" s="4"/>
      <c r="QQ200" s="4"/>
      <c r="QR200" s="4"/>
      <c r="QS200" s="4"/>
      <c r="QT200" s="4"/>
      <c r="QU200" s="4"/>
      <c r="QV200" s="4"/>
      <c r="QW200" s="4"/>
      <c r="QX200" s="4"/>
      <c r="QY200" s="4"/>
      <c r="QZ200" s="4"/>
      <c r="RA200" s="4"/>
      <c r="RB200" s="4"/>
      <c r="RC200" s="4"/>
      <c r="RD200" s="4"/>
      <c r="RE200" s="4"/>
      <c r="RF200" s="4"/>
      <c r="RG200" s="4"/>
      <c r="RH200" s="4"/>
      <c r="RI200" s="4"/>
      <c r="RJ200" s="4"/>
      <c r="RK200" s="4"/>
      <c r="RL200" s="4"/>
      <c r="RM200" s="4"/>
      <c r="RN200" s="4"/>
      <c r="RO200" s="4"/>
      <c r="RP200" s="4"/>
      <c r="RQ200" s="4"/>
      <c r="RR200" s="4"/>
      <c r="RS200" s="4"/>
      <c r="RT200" s="4"/>
      <c r="RU200" s="4"/>
      <c r="RV200" s="4"/>
      <c r="RW200" s="4"/>
      <c r="RX200" s="4"/>
      <c r="RY200" s="4"/>
      <c r="RZ200" s="4"/>
      <c r="SA200" s="4"/>
      <c r="SB200" s="4"/>
      <c r="SC200" s="4"/>
      <c r="SD200" s="4"/>
      <c r="SE200" s="4"/>
      <c r="SF200" s="4"/>
      <c r="SG200" s="4"/>
      <c r="SH200" s="4"/>
      <c r="SI200" s="4"/>
      <c r="SJ200" s="4"/>
      <c r="SK200" s="4"/>
      <c r="SL200" s="4"/>
      <c r="SM200" s="4"/>
      <c r="SN200" s="4"/>
      <c r="SO200" s="4"/>
      <c r="SP200" s="4"/>
      <c r="SQ200" s="4"/>
      <c r="SR200" s="4"/>
      <c r="SS200" s="4"/>
      <c r="ST200" s="4"/>
      <c r="SU200" s="4"/>
      <c r="SV200" s="4"/>
      <c r="SW200" s="4"/>
      <c r="SX200" s="4"/>
      <c r="SY200" s="4"/>
      <c r="SZ200" s="4"/>
      <c r="TA200" s="4"/>
      <c r="TB200" s="4"/>
      <c r="TC200" s="4"/>
      <c r="TD200" s="4"/>
      <c r="TE200" s="4"/>
      <c r="TF200" s="4"/>
      <c r="TG200" s="4"/>
      <c r="TH200" s="4"/>
      <c r="TI200" s="4"/>
      <c r="TJ200" s="4"/>
      <c r="TK200" s="4"/>
      <c r="TL200" s="4"/>
      <c r="TM200" s="4"/>
      <c r="TN200" s="4"/>
      <c r="TO200" s="4"/>
      <c r="TP200" s="4"/>
      <c r="TQ200" s="4"/>
      <c r="TR200" s="4"/>
      <c r="TS200" s="4"/>
      <c r="TT200" s="4"/>
      <c r="TU200" s="4"/>
      <c r="TV200" s="4"/>
      <c r="TW200" s="4"/>
      <c r="TX200" s="4"/>
      <c r="TY200" s="4"/>
      <c r="TZ200" s="4"/>
      <c r="UA200" s="4"/>
      <c r="UB200" s="4"/>
      <c r="UC200" s="4"/>
      <c r="UD200" s="4"/>
      <c r="UE200" s="4"/>
      <c r="UF200" s="4"/>
      <c r="UG200" s="4"/>
      <c r="UH200" s="4"/>
      <c r="UI200" s="4"/>
      <c r="UJ200" s="4"/>
      <c r="UK200" s="4"/>
      <c r="UL200" s="4"/>
      <c r="UM200" s="4"/>
      <c r="UN200" s="4"/>
      <c r="UO200" s="4"/>
      <c r="UP200" s="4"/>
      <c r="UQ200" s="4"/>
      <c r="UR200" s="4"/>
      <c r="US200" s="4"/>
      <c r="UT200" s="4"/>
      <c r="UU200" s="4"/>
      <c r="UV200" s="4"/>
      <c r="UW200" s="4"/>
      <c r="UX200" s="4"/>
      <c r="UY200" s="4"/>
      <c r="UZ200" s="4"/>
      <c r="VA200" s="4"/>
      <c r="VB200" s="4"/>
      <c r="VC200" s="4"/>
      <c r="VD200" s="4"/>
      <c r="VE200" s="4"/>
      <c r="VF200" s="4"/>
      <c r="VG200" s="4"/>
      <c r="VH200" s="4"/>
      <c r="VI200" s="4"/>
      <c r="VJ200" s="4"/>
      <c r="VK200" s="4"/>
      <c r="VL200" s="4"/>
      <c r="VM200" s="4"/>
      <c r="VN200" s="4"/>
      <c r="VO200" s="4"/>
      <c r="VP200" s="4"/>
      <c r="VQ200" s="4"/>
      <c r="VR200" s="4"/>
      <c r="VS200" s="4"/>
      <c r="VT200" s="4"/>
      <c r="VU200" s="4"/>
      <c r="VV200" s="4"/>
      <c r="VW200" s="4"/>
      <c r="VX200" s="4"/>
      <c r="VY200" s="4"/>
      <c r="VZ200" s="4"/>
      <c r="WA200" s="4"/>
      <c r="WB200" s="4"/>
      <c r="WC200" s="4"/>
      <c r="WD200" s="4"/>
      <c r="WE200" s="4"/>
      <c r="WF200" s="4"/>
      <c r="WG200" s="4"/>
      <c r="WH200" s="4"/>
      <c r="WI200" s="4"/>
      <c r="WJ200" s="4"/>
      <c r="WK200" s="4"/>
      <c r="WL200" s="4"/>
      <c r="WM200" s="4"/>
      <c r="WN200" s="4"/>
      <c r="WO200" s="4"/>
      <c r="WP200" s="4"/>
      <c r="WQ200" s="4"/>
      <c r="WR200" s="4"/>
      <c r="WS200" s="4"/>
      <c r="WT200" s="4"/>
      <c r="WU200" s="4"/>
      <c r="WV200" s="4"/>
      <c r="WW200" s="4"/>
      <c r="WX200" s="4"/>
      <c r="WY200" s="4"/>
      <c r="WZ200" s="4"/>
      <c r="XA200" s="4"/>
      <c r="XB200" s="4"/>
      <c r="XC200" s="4"/>
      <c r="XD200" s="4"/>
      <c r="XE200" s="4"/>
      <c r="XF200" s="4"/>
      <c r="XG200" s="4"/>
      <c r="XH200" s="4"/>
      <c r="XI200" s="4"/>
      <c r="XJ200" s="4"/>
      <c r="XK200" s="4"/>
      <c r="XL200" s="4"/>
      <c r="XM200" s="4"/>
      <c r="XN200" s="4"/>
      <c r="XO200" s="4"/>
      <c r="XP200" s="4"/>
      <c r="XQ200" s="4"/>
      <c r="XR200" s="4"/>
      <c r="XS200" s="4"/>
      <c r="XT200" s="4"/>
      <c r="XU200" s="4"/>
      <c r="XV200" s="4"/>
      <c r="XW200" s="4"/>
      <c r="XX200" s="4"/>
      <c r="XY200" s="4"/>
      <c r="XZ200" s="4"/>
      <c r="YA200" s="4"/>
      <c r="YB200" s="4"/>
      <c r="YC200" s="4"/>
      <c r="YD200" s="4"/>
      <c r="YE200" s="4"/>
      <c r="YF200" s="4"/>
      <c r="YG200" s="4"/>
      <c r="YH200" s="4"/>
      <c r="YI200" s="4"/>
      <c r="YJ200" s="4"/>
      <c r="YK200" s="4"/>
      <c r="YL200" s="4"/>
      <c r="YM200" s="4"/>
      <c r="YN200" s="4"/>
      <c r="YO200" s="4"/>
      <c r="YP200" s="4"/>
      <c r="YQ200" s="4"/>
      <c r="YR200" s="4"/>
      <c r="YS200" s="4"/>
      <c r="YT200" s="4"/>
      <c r="YU200" s="4"/>
      <c r="YV200" s="4"/>
      <c r="YW200" s="4"/>
      <c r="YX200" s="4"/>
      <c r="YY200" s="4"/>
      <c r="YZ200" s="4"/>
      <c r="ZA200" s="4"/>
      <c r="ZB200" s="4"/>
      <c r="ZC200" s="4"/>
      <c r="ZD200" s="4"/>
      <c r="ZE200" s="4"/>
      <c r="ZF200" s="4"/>
      <c r="ZG200" s="4"/>
      <c r="ZH200" s="4"/>
      <c r="ZI200" s="4"/>
      <c r="ZJ200" s="4"/>
      <c r="ZK200" s="4"/>
      <c r="ZL200" s="4"/>
      <c r="ZM200" s="4"/>
      <c r="ZN200" s="4"/>
      <c r="ZO200" s="4"/>
      <c r="ZP200" s="4"/>
      <c r="ZQ200" s="4"/>
      <c r="ZR200" s="4"/>
      <c r="ZS200" s="4"/>
      <c r="ZT200" s="4"/>
      <c r="ZU200" s="4"/>
      <c r="ZV200" s="4"/>
      <c r="ZW200" s="4"/>
      <c r="ZX200" s="4"/>
      <c r="ZY200" s="4"/>
      <c r="ZZ200" s="4"/>
      <c r="AAA200" s="4"/>
      <c r="AAB200" s="4"/>
      <c r="AAC200" s="4"/>
      <c r="AAD200" s="4"/>
      <c r="AAE200" s="4"/>
      <c r="AAF200" s="4"/>
      <c r="AAG200" s="4"/>
      <c r="AAH200" s="4"/>
      <c r="AAI200" s="4"/>
      <c r="AAJ200" s="4"/>
      <c r="AAK200" s="4"/>
      <c r="AAL200" s="4"/>
      <c r="AAM200" s="4"/>
      <c r="AAN200" s="4"/>
      <c r="AAO200" s="4"/>
      <c r="AAP200" s="4"/>
      <c r="AAQ200" s="4"/>
      <c r="AAR200" s="4"/>
      <c r="AAS200" s="4"/>
      <c r="AAT200" s="4"/>
      <c r="AAU200" s="4"/>
      <c r="AAV200" s="4"/>
      <c r="AAW200" s="4"/>
      <c r="AAX200" s="4"/>
      <c r="AAY200" s="4"/>
      <c r="AAZ200" s="4"/>
      <c r="ABA200" s="4"/>
      <c r="ABB200" s="4"/>
      <c r="ABC200" s="4"/>
      <c r="ABD200" s="4"/>
      <c r="ABE200" s="4"/>
      <c r="ABF200" s="4"/>
      <c r="ABG200" s="4"/>
      <c r="ABH200" s="4"/>
      <c r="ABI200" s="4"/>
      <c r="ABJ200" s="4"/>
      <c r="ABK200" s="4"/>
      <c r="ABL200" s="4"/>
      <c r="ABM200" s="4"/>
      <c r="ABN200" s="4"/>
      <c r="ABO200" s="4"/>
      <c r="ABP200" s="4"/>
      <c r="ABQ200" s="4"/>
      <c r="ABR200" s="4"/>
      <c r="ABS200" s="4"/>
      <c r="ABT200" s="4"/>
      <c r="ABU200" s="4"/>
      <c r="ABV200" s="4"/>
      <c r="ABW200" s="4"/>
      <c r="ABX200" s="4"/>
      <c r="ABY200" s="4"/>
      <c r="ABZ200" s="4"/>
      <c r="ACA200" s="4"/>
      <c r="ACB200" s="4"/>
      <c r="ACC200" s="4"/>
      <c r="ACD200" s="4"/>
      <c r="ACE200" s="4"/>
      <c r="ACF200" s="4"/>
      <c r="ACG200" s="4"/>
      <c r="ACH200" s="4"/>
      <c r="ACI200" s="4"/>
      <c r="ACJ200" s="4"/>
      <c r="ACK200" s="4"/>
      <c r="ACL200" s="4"/>
      <c r="ACM200" s="4"/>
      <c r="ACN200" s="4"/>
      <c r="ACO200" s="4"/>
      <c r="ACP200" s="4"/>
      <c r="ACQ200" s="4"/>
      <c r="ACR200" s="4"/>
      <c r="ACS200" s="4"/>
      <c r="ACT200" s="4"/>
      <c r="ACU200" s="4"/>
      <c r="ACV200" s="4"/>
      <c r="ACW200" s="4"/>
      <c r="ACX200" s="4"/>
      <c r="ACY200" s="4"/>
      <c r="ACZ200" s="4"/>
      <c r="ADA200" s="4"/>
      <c r="ADB200" s="4"/>
      <c r="ADC200" s="4"/>
      <c r="ADD200" s="4"/>
      <c r="ADE200" s="4"/>
      <c r="ADF200" s="4"/>
      <c r="ADG200" s="4"/>
      <c r="ADH200" s="4"/>
      <c r="ADI200" s="4"/>
      <c r="ADJ200" s="4"/>
      <c r="ADK200" s="4"/>
      <c r="ADL200" s="4"/>
      <c r="ADM200" s="4"/>
      <c r="ADN200" s="4"/>
      <c r="ADO200" s="4"/>
      <c r="ADP200" s="4"/>
      <c r="ADQ200" s="4"/>
      <c r="ADR200" s="4"/>
      <c r="ADS200" s="4"/>
      <c r="ADT200" s="4"/>
      <c r="ADU200" s="4"/>
      <c r="ADV200" s="4"/>
      <c r="ADW200" s="4"/>
      <c r="ADX200" s="4"/>
      <c r="ADY200" s="4"/>
      <c r="ADZ200" s="4"/>
      <c r="AEA200" s="4"/>
      <c r="AEB200" s="4"/>
      <c r="AEC200" s="4"/>
      <c r="AED200" s="4"/>
      <c r="AEE200" s="4"/>
      <c r="AEF200" s="4"/>
      <c r="AEG200" s="4"/>
      <c r="AEH200" s="4"/>
      <c r="AEI200" s="4"/>
      <c r="AEJ200" s="4"/>
      <c r="AEK200" s="4"/>
      <c r="AEL200" s="4"/>
      <c r="AEM200" s="4"/>
      <c r="AEN200" s="4"/>
      <c r="AEO200" s="4"/>
      <c r="AEP200" s="4"/>
      <c r="AEQ200" s="4"/>
      <c r="AER200" s="4"/>
      <c r="AES200" s="4"/>
      <c r="AET200" s="4"/>
      <c r="AEU200" s="4"/>
      <c r="AEV200" s="4"/>
      <c r="AEW200" s="4"/>
      <c r="AEX200" s="4"/>
      <c r="AEY200" s="4"/>
      <c r="AEZ200" s="4"/>
      <c r="AFA200" s="4"/>
      <c r="AFB200" s="4"/>
      <c r="AFC200" s="4"/>
      <c r="AFD200" s="4"/>
      <c r="AFE200" s="4"/>
      <c r="AFF200" s="4"/>
      <c r="AFG200" s="4"/>
      <c r="AFH200" s="4"/>
      <c r="AFI200" s="4"/>
      <c r="AFJ200" s="4"/>
      <c r="AFK200" s="4"/>
      <c r="AFL200" s="4"/>
      <c r="AFM200" s="4"/>
      <c r="AFN200" s="4"/>
      <c r="AFO200" s="4"/>
      <c r="AFP200" s="4"/>
      <c r="AFQ200" s="4"/>
      <c r="AFR200" s="4"/>
      <c r="AFS200" s="4"/>
      <c r="AFT200" s="4"/>
      <c r="AFU200" s="4"/>
      <c r="AFV200" s="4"/>
      <c r="AFW200" s="4"/>
      <c r="AFX200" s="4"/>
      <c r="AFY200" s="4"/>
      <c r="AFZ200" s="4"/>
      <c r="AGA200" s="4"/>
      <c r="AGB200" s="4"/>
      <c r="AGC200" s="4"/>
      <c r="AGD200" s="4"/>
      <c r="AGE200" s="4"/>
      <c r="AGF200" s="4"/>
      <c r="AGG200" s="4"/>
      <c r="AGH200" s="4"/>
      <c r="AGI200" s="4"/>
      <c r="AGJ200" s="4"/>
      <c r="AGK200" s="4"/>
      <c r="AGL200" s="4"/>
      <c r="AGM200" s="4"/>
      <c r="AGN200" s="4"/>
      <c r="AGO200" s="4"/>
      <c r="AGP200" s="4"/>
      <c r="AGQ200" s="4"/>
      <c r="AGR200" s="4"/>
      <c r="AGS200" s="4"/>
      <c r="AGT200" s="4"/>
      <c r="AGU200" s="4"/>
      <c r="AGV200" s="4"/>
      <c r="AGW200" s="4"/>
      <c r="AGX200" s="4"/>
      <c r="AGY200" s="4"/>
      <c r="AGZ200" s="4"/>
      <c r="AHA200" s="4"/>
      <c r="AHB200" s="4"/>
      <c r="AHC200" s="4"/>
      <c r="AHD200" s="4"/>
      <c r="AHE200" s="4"/>
      <c r="AHF200" s="4"/>
      <c r="AHG200" s="4"/>
      <c r="AHH200" s="4"/>
      <c r="AHI200" s="4"/>
      <c r="AHJ200" s="4"/>
      <c r="AHK200" s="4"/>
      <c r="AHL200" s="4"/>
      <c r="AHM200" s="4"/>
      <c r="AHN200" s="4"/>
      <c r="AHO200" s="4"/>
      <c r="AHP200" s="4"/>
      <c r="AHQ200" s="4"/>
      <c r="AHR200" s="4"/>
      <c r="AHS200" s="4"/>
      <c r="AHT200" s="4"/>
      <c r="AHU200" s="4"/>
      <c r="AHV200" s="4"/>
      <c r="AHW200" s="4"/>
      <c r="AHX200" s="4"/>
      <c r="AHY200" s="4"/>
      <c r="AHZ200" s="4"/>
      <c r="AIA200" s="4"/>
      <c r="AIB200" s="4"/>
      <c r="AIC200" s="4"/>
      <c r="AID200" s="4"/>
      <c r="AIE200" s="4"/>
      <c r="AIF200" s="4"/>
      <c r="AIG200" s="4"/>
      <c r="AIH200" s="4"/>
      <c r="AII200" s="4"/>
      <c r="AIJ200" s="4"/>
      <c r="AIK200" s="4"/>
      <c r="AIL200" s="4"/>
      <c r="AIM200" s="4"/>
      <c r="AIN200" s="4"/>
      <c r="AIO200" s="4"/>
      <c r="AIP200" s="4"/>
      <c r="AIQ200" s="4"/>
      <c r="AIR200" s="4"/>
      <c r="AIS200" s="4"/>
      <c r="AIT200" s="4"/>
      <c r="AIU200" s="4"/>
      <c r="AIV200" s="4"/>
      <c r="AIW200" s="4"/>
      <c r="AIX200" s="4"/>
      <c r="AIY200" s="4"/>
      <c r="AIZ200" s="4"/>
      <c r="AJA200" s="4"/>
      <c r="AJB200" s="4"/>
      <c r="AJC200" s="4"/>
      <c r="AJD200" s="4"/>
      <c r="AJE200" s="4"/>
      <c r="AJF200" s="4"/>
      <c r="AJG200" s="4"/>
      <c r="AJH200" s="4"/>
      <c r="AJI200" s="4"/>
      <c r="AJJ200" s="4"/>
      <c r="AJK200" s="4"/>
      <c r="AJL200" s="4"/>
      <c r="AJM200" s="4"/>
      <c r="AJN200" s="4"/>
      <c r="AJO200" s="4"/>
      <c r="AJP200" s="4"/>
      <c r="AJQ200" s="4"/>
      <c r="AJR200" s="4"/>
      <c r="AJS200" s="4"/>
      <c r="AJT200" s="4"/>
      <c r="AJU200" s="4"/>
      <c r="AJV200" s="4"/>
      <c r="AJW200" s="4"/>
      <c r="AJX200" s="4"/>
      <c r="AJY200" s="4"/>
      <c r="AJZ200" s="4"/>
      <c r="AKA200" s="4"/>
      <c r="AKB200" s="4"/>
      <c r="AKC200" s="4"/>
      <c r="AKD200" s="4"/>
      <c r="AKE200" s="4"/>
      <c r="AKF200" s="4"/>
      <c r="AKG200" s="4"/>
      <c r="AKH200" s="4"/>
      <c r="AKI200" s="4"/>
      <c r="AKJ200" s="4"/>
      <c r="AKK200" s="4"/>
      <c r="AKL200" s="4"/>
      <c r="AKM200" s="4"/>
      <c r="AKN200" s="4"/>
      <c r="AKO200" s="4"/>
      <c r="AKP200" s="4"/>
      <c r="AKQ200" s="4"/>
      <c r="AKR200" s="4"/>
      <c r="AKS200" s="4"/>
      <c r="AKT200" s="4"/>
      <c r="AKU200" s="4"/>
      <c r="AKV200" s="4"/>
      <c r="AKW200" s="4"/>
      <c r="AKX200" s="4"/>
      <c r="AKY200" s="4"/>
      <c r="AKZ200" s="4"/>
      <c r="ALA200" s="4"/>
      <c r="ALB200" s="4"/>
      <c r="ALC200" s="4"/>
      <c r="ALD200" s="4"/>
      <c r="ALE200" s="4"/>
      <c r="ALF200" s="4"/>
      <c r="ALG200" s="4"/>
      <c r="ALH200" s="4"/>
      <c r="ALI200" s="4"/>
      <c r="ALJ200" s="4"/>
      <c r="ALK200" s="4"/>
      <c r="ALL200" s="4"/>
      <c r="ALM200" s="4"/>
      <c r="ALN200" s="4"/>
      <c r="ALO200" s="4"/>
      <c r="ALP200" s="4"/>
      <c r="ALQ200" s="4"/>
      <c r="ALR200" s="4"/>
      <c r="ALS200" s="4"/>
      <c r="ALT200" s="4"/>
      <c r="ALU200" s="4"/>
      <c r="ALV200" s="4"/>
      <c r="ALW200" s="4"/>
      <c r="ALX200" s="4"/>
      <c r="ALY200" s="4"/>
      <c r="ALZ200" s="4"/>
      <c r="AMA200" s="4"/>
      <c r="AMB200" s="4"/>
      <c r="AMC200" s="4"/>
      <c r="AMD200" s="4"/>
      <c r="AME200" s="4"/>
      <c r="AMF200" s="4"/>
      <c r="AMG200" s="4"/>
      <c r="AMH200" s="4"/>
      <c r="AMI200" s="4"/>
      <c r="AMJ200" s="4"/>
      <c r="AMK200" s="4"/>
      <c r="AML200" s="4"/>
      <c r="AMM200" s="4"/>
      <c r="AMN200" s="4"/>
      <c r="AMO200" s="4"/>
      <c r="AMP200" s="4"/>
      <c r="AMQ200" s="4"/>
      <c r="AMR200" s="4"/>
      <c r="AMS200" s="4"/>
      <c r="AMT200" s="4"/>
      <c r="AMU200" s="4"/>
      <c r="AMV200" s="4"/>
      <c r="AMW200" s="4"/>
      <c r="AMX200" s="4"/>
      <c r="AMY200" s="4"/>
      <c r="AMZ200" s="4"/>
      <c r="ANA200" s="4"/>
      <c r="ANB200" s="4"/>
      <c r="ANC200" s="4"/>
      <c r="AND200" s="4"/>
      <c r="ANE200" s="4"/>
      <c r="ANF200" s="4"/>
      <c r="ANG200" s="4"/>
      <c r="ANH200" s="4"/>
      <c r="ANI200" s="4"/>
      <c r="ANJ200" s="4"/>
      <c r="ANK200" s="4"/>
      <c r="ANL200" s="4"/>
      <c r="ANM200" s="4"/>
      <c r="ANN200" s="4"/>
      <c r="ANO200" s="4"/>
      <c r="ANP200" s="4"/>
      <c r="ANQ200" s="4"/>
      <c r="ANR200" s="4"/>
      <c r="ANS200" s="4"/>
      <c r="ANT200" s="4"/>
      <c r="ANU200" s="4"/>
      <c r="ANV200" s="4"/>
      <c r="ANW200" s="4"/>
      <c r="ANX200" s="4"/>
      <c r="ANY200" s="4"/>
      <c r="ANZ200" s="4"/>
      <c r="AOA200" s="4"/>
      <c r="AOB200" s="4"/>
      <c r="AOC200" s="4"/>
      <c r="AOD200" s="4"/>
      <c r="AOE200" s="4"/>
      <c r="AOF200" s="4"/>
      <c r="AOG200" s="4"/>
      <c r="AOH200" s="4"/>
      <c r="AOI200" s="4"/>
      <c r="AOJ200" s="4"/>
      <c r="AOK200" s="4"/>
      <c r="AOL200" s="4"/>
      <c r="AOM200" s="4"/>
      <c r="AON200" s="4"/>
      <c r="AOO200" s="4"/>
      <c r="AOP200" s="4"/>
      <c r="AOQ200" s="4"/>
      <c r="AOR200" s="4"/>
      <c r="AOS200" s="4"/>
      <c r="AOT200" s="4"/>
      <c r="AOU200" s="4"/>
      <c r="AOV200" s="4"/>
      <c r="AOW200" s="4"/>
      <c r="AOX200" s="4"/>
      <c r="AOY200" s="4"/>
      <c r="AOZ200" s="4"/>
      <c r="APA200" s="4"/>
      <c r="APB200" s="4"/>
      <c r="APC200" s="4"/>
      <c r="APD200" s="4"/>
      <c r="APE200" s="4"/>
      <c r="APF200" s="4"/>
      <c r="APG200" s="4"/>
      <c r="APH200" s="4"/>
      <c r="API200" s="4"/>
      <c r="APJ200" s="4"/>
      <c r="APK200" s="4"/>
      <c r="APL200" s="4"/>
      <c r="APM200" s="4"/>
      <c r="APN200" s="4"/>
      <c r="APO200" s="4"/>
      <c r="APP200" s="4"/>
      <c r="APQ200" s="4"/>
      <c r="APR200" s="4"/>
      <c r="APS200" s="4"/>
      <c r="APT200" s="4"/>
      <c r="APU200" s="4"/>
      <c r="APV200" s="4"/>
      <c r="APW200" s="4"/>
      <c r="APX200" s="4"/>
      <c r="APY200" s="4"/>
      <c r="APZ200" s="4"/>
      <c r="AQA200" s="4"/>
      <c r="AQB200" s="4"/>
      <c r="AQC200" s="4"/>
      <c r="AQD200" s="4"/>
      <c r="AQE200" s="4"/>
      <c r="AQF200" s="4"/>
      <c r="AQG200" s="4"/>
      <c r="AQH200" s="4"/>
      <c r="AQI200" s="4"/>
      <c r="AQJ200" s="4"/>
      <c r="AQK200" s="4"/>
      <c r="AQL200" s="4"/>
      <c r="AQM200" s="4"/>
      <c r="AQN200" s="4"/>
      <c r="AQO200" s="4"/>
      <c r="AQP200" s="4"/>
      <c r="AQQ200" s="4"/>
      <c r="AQR200" s="4"/>
      <c r="AQS200" s="4"/>
      <c r="AQT200" s="4"/>
      <c r="AQU200" s="4"/>
      <c r="AQV200" s="4"/>
      <c r="AQW200" s="4"/>
      <c r="AQX200" s="4"/>
      <c r="AQY200" s="4"/>
      <c r="AQZ200" s="4"/>
      <c r="ARA200" s="4"/>
      <c r="ARB200" s="4"/>
      <c r="ARC200" s="4"/>
      <c r="ARD200" s="4"/>
      <c r="ARE200" s="4"/>
      <c r="ARF200" s="4"/>
      <c r="ARG200" s="4"/>
      <c r="ARH200" s="4"/>
      <c r="ARI200" s="4"/>
      <c r="ARJ200" s="4"/>
      <c r="ARK200" s="4"/>
      <c r="ARL200" s="4"/>
      <c r="ARM200" s="4"/>
      <c r="ARN200" s="4"/>
      <c r="ARO200" s="4"/>
      <c r="ARP200" s="4"/>
      <c r="ARQ200" s="4"/>
      <c r="ARR200" s="4"/>
      <c r="ARS200" s="4"/>
      <c r="ART200" s="4"/>
      <c r="ARU200" s="4"/>
      <c r="ARV200" s="4"/>
      <c r="ARW200" s="4"/>
      <c r="ARX200" s="4"/>
      <c r="ARY200" s="4"/>
      <c r="ARZ200" s="4"/>
      <c r="ASA200" s="4"/>
      <c r="ASB200" s="4"/>
      <c r="ASC200" s="4"/>
      <c r="ASD200" s="4"/>
      <c r="ASE200" s="4"/>
      <c r="ASF200" s="4"/>
      <c r="ASG200" s="4"/>
      <c r="ASH200" s="4"/>
      <c r="ASI200" s="4"/>
      <c r="ASJ200" s="4"/>
      <c r="ASK200" s="4"/>
      <c r="ASL200" s="4"/>
      <c r="ASM200" s="4"/>
      <c r="ASN200" s="4"/>
      <c r="ASO200" s="4"/>
      <c r="ASP200" s="4"/>
      <c r="ASQ200" s="4"/>
      <c r="ASR200" s="4"/>
      <c r="ASS200" s="4"/>
      <c r="AST200" s="4"/>
      <c r="ASU200" s="4"/>
      <c r="ASV200" s="4"/>
      <c r="ASW200" s="4"/>
      <c r="ASX200" s="4"/>
      <c r="ASY200" s="4"/>
      <c r="ASZ200" s="4"/>
      <c r="ATA200" s="4"/>
      <c r="ATB200" s="4"/>
      <c r="ATC200" s="4"/>
      <c r="ATD200" s="4"/>
      <c r="ATE200" s="4"/>
      <c r="ATF200" s="4"/>
      <c r="ATG200" s="4"/>
      <c r="ATH200" s="4"/>
      <c r="ATI200" s="4"/>
      <c r="ATJ200" s="4"/>
      <c r="ATK200" s="4"/>
      <c r="ATL200" s="4"/>
      <c r="ATM200" s="4"/>
      <c r="ATN200" s="4"/>
      <c r="ATO200" s="4"/>
      <c r="ATP200" s="4"/>
      <c r="ATQ200" s="4"/>
      <c r="ATR200" s="4"/>
      <c r="ATS200" s="4"/>
      <c r="ATT200" s="4"/>
      <c r="ATU200" s="4"/>
      <c r="ATV200" s="4"/>
      <c r="ATW200" s="4"/>
      <c r="ATX200" s="4"/>
      <c r="ATY200" s="4"/>
      <c r="ATZ200" s="4"/>
      <c r="AUA200" s="4"/>
      <c r="AUB200" s="4"/>
      <c r="AUC200" s="4"/>
      <c r="AUD200" s="4"/>
      <c r="AUE200" s="4"/>
      <c r="AUF200" s="4"/>
      <c r="AUG200" s="4"/>
      <c r="AUH200" s="4"/>
      <c r="AUI200" s="4"/>
      <c r="AUJ200" s="4"/>
      <c r="AUK200" s="4"/>
      <c r="AUL200" s="4"/>
      <c r="AUM200" s="4"/>
      <c r="AUN200" s="4"/>
      <c r="AUO200" s="4"/>
      <c r="AUP200" s="4"/>
      <c r="AUQ200" s="4"/>
      <c r="AUR200" s="4"/>
      <c r="AUS200" s="4"/>
      <c r="AUT200" s="4"/>
      <c r="AUU200" s="4"/>
      <c r="AUV200" s="4"/>
      <c r="AUW200" s="4"/>
      <c r="AUX200" s="4"/>
      <c r="AUY200" s="4"/>
      <c r="AUZ200" s="4"/>
      <c r="AVA200" s="4"/>
      <c r="AVB200" s="4"/>
      <c r="AVC200" s="4"/>
      <c r="AVD200" s="4"/>
      <c r="AVE200" s="4"/>
      <c r="AVF200" s="4"/>
      <c r="AVG200" s="4"/>
      <c r="AVH200" s="4"/>
      <c r="AVI200" s="4"/>
      <c r="AVJ200" s="4"/>
      <c r="AVK200" s="4"/>
      <c r="AVL200" s="4"/>
      <c r="AVM200" s="4"/>
      <c r="AVN200" s="4"/>
      <c r="AVO200" s="4"/>
      <c r="AVP200" s="4"/>
      <c r="AVQ200" s="4"/>
      <c r="AVR200" s="4"/>
      <c r="AVS200" s="4"/>
      <c r="AVT200" s="4"/>
      <c r="AVU200" s="4"/>
      <c r="AVV200" s="4"/>
      <c r="AVW200" s="4"/>
      <c r="AVX200" s="4"/>
      <c r="AVY200" s="4"/>
      <c r="AVZ200" s="4"/>
      <c r="AWA200" s="4"/>
      <c r="AWB200" s="4"/>
      <c r="AWC200" s="4"/>
      <c r="AWD200" s="4"/>
      <c r="AWE200" s="4"/>
      <c r="AWF200" s="4"/>
      <c r="AWG200" s="4"/>
      <c r="AWH200" s="4"/>
      <c r="AWI200" s="4"/>
      <c r="AWJ200" s="4"/>
      <c r="AWK200" s="4"/>
      <c r="AWL200" s="4"/>
      <c r="AWM200" s="4"/>
      <c r="AWN200" s="4"/>
      <c r="AWO200" s="4"/>
      <c r="AWP200" s="4"/>
      <c r="AWQ200" s="4"/>
      <c r="AWR200" s="4"/>
      <c r="AWS200" s="4"/>
      <c r="AWT200" s="4"/>
      <c r="AWU200" s="4"/>
      <c r="AWV200" s="4"/>
      <c r="AWW200" s="4"/>
      <c r="AWX200" s="4"/>
      <c r="AWY200" s="4"/>
      <c r="AWZ200" s="4"/>
      <c r="AXA200" s="4"/>
      <c r="AXB200" s="4"/>
      <c r="AXC200" s="4"/>
      <c r="AXD200" s="4"/>
      <c r="AXE200" s="4"/>
      <c r="AXF200" s="4"/>
      <c r="AXG200" s="4"/>
      <c r="AXH200" s="4"/>
      <c r="AXI200" s="4"/>
      <c r="AXJ200" s="4"/>
      <c r="AXK200" s="4"/>
      <c r="AXL200" s="4"/>
      <c r="AXM200" s="4"/>
      <c r="AXN200" s="4"/>
      <c r="AXO200" s="4"/>
      <c r="AXP200" s="4"/>
      <c r="AXQ200" s="4"/>
      <c r="AXR200" s="4"/>
      <c r="AXS200" s="4"/>
      <c r="AXT200" s="4"/>
      <c r="AXU200" s="4"/>
      <c r="AXV200" s="4"/>
      <c r="AXW200" s="4"/>
      <c r="AXX200" s="4"/>
      <c r="AXY200" s="4"/>
      <c r="AXZ200" s="4"/>
      <c r="AYA200" s="4"/>
      <c r="AYB200" s="4"/>
      <c r="AYC200" s="4"/>
      <c r="AYD200" s="4"/>
      <c r="AYE200" s="4"/>
      <c r="AYF200" s="4"/>
      <c r="AYG200" s="4"/>
      <c r="AYH200" s="4"/>
      <c r="AYI200" s="4"/>
      <c r="AYJ200" s="4"/>
      <c r="AYK200" s="4"/>
      <c r="AYL200" s="4"/>
      <c r="AYM200" s="4"/>
      <c r="AYN200" s="4"/>
      <c r="AYO200" s="4"/>
      <c r="AYP200" s="4"/>
      <c r="AYQ200" s="4"/>
      <c r="AYR200" s="4"/>
      <c r="AYS200" s="4"/>
      <c r="AYT200" s="4"/>
      <c r="AYU200" s="4"/>
      <c r="AYV200" s="4"/>
      <c r="AYW200" s="4"/>
      <c r="AYX200" s="4"/>
      <c r="AYY200" s="4"/>
      <c r="AYZ200" s="4"/>
      <c r="AZA200" s="4"/>
      <c r="AZB200" s="4"/>
      <c r="AZC200" s="4"/>
      <c r="AZD200" s="4"/>
      <c r="AZE200" s="4"/>
      <c r="AZF200" s="4"/>
      <c r="AZG200" s="4"/>
      <c r="AZH200" s="4"/>
      <c r="AZI200" s="4"/>
      <c r="AZJ200" s="4"/>
      <c r="AZK200" s="4"/>
      <c r="AZL200" s="4"/>
      <c r="AZM200" s="4"/>
      <c r="AZN200" s="4"/>
      <c r="AZO200" s="4"/>
      <c r="AZP200" s="4"/>
      <c r="AZQ200" s="4"/>
      <c r="AZR200" s="4"/>
      <c r="AZS200" s="4"/>
      <c r="AZT200" s="4"/>
      <c r="AZU200" s="4"/>
      <c r="AZV200" s="4"/>
      <c r="AZW200" s="4"/>
      <c r="AZX200" s="4"/>
      <c r="AZY200" s="4"/>
      <c r="AZZ200" s="4"/>
      <c r="BAA200" s="4"/>
      <c r="BAB200" s="4"/>
      <c r="BAC200" s="4"/>
      <c r="BAD200" s="4"/>
      <c r="BAE200" s="4"/>
      <c r="BAF200" s="4"/>
      <c r="BAG200" s="4"/>
      <c r="BAH200" s="4"/>
      <c r="BAI200" s="4"/>
      <c r="BAJ200" s="4"/>
      <c r="BAK200" s="4"/>
      <c r="BAL200" s="4"/>
      <c r="BAM200" s="4"/>
      <c r="BAN200" s="4"/>
      <c r="BAO200" s="4"/>
      <c r="BAP200" s="4"/>
      <c r="BAQ200" s="4"/>
      <c r="BAR200" s="4"/>
      <c r="BAS200" s="4"/>
      <c r="BAT200" s="4"/>
      <c r="BAU200" s="4"/>
      <c r="BAV200" s="4"/>
      <c r="BAW200" s="4"/>
      <c r="BAX200" s="4"/>
      <c r="BAY200" s="4"/>
      <c r="BAZ200" s="4"/>
      <c r="BBA200" s="4"/>
      <c r="BBB200" s="4"/>
      <c r="BBC200" s="4"/>
      <c r="BBD200" s="4"/>
      <c r="BBE200" s="4"/>
      <c r="BBF200" s="4"/>
      <c r="BBG200" s="4"/>
      <c r="BBH200" s="4"/>
      <c r="BBI200" s="4"/>
      <c r="BBJ200" s="4"/>
      <c r="BBK200" s="4"/>
      <c r="BBL200" s="4"/>
      <c r="BBM200" s="4"/>
      <c r="BBN200" s="4"/>
      <c r="BBO200" s="4"/>
      <c r="BBP200" s="4"/>
      <c r="BBQ200" s="4"/>
      <c r="BBR200" s="4"/>
      <c r="BBS200" s="4"/>
      <c r="BBT200" s="4"/>
      <c r="BBU200" s="4"/>
      <c r="BBV200" s="4"/>
      <c r="BBW200" s="4"/>
      <c r="BBX200" s="4"/>
      <c r="BBY200" s="4"/>
      <c r="BBZ200" s="4"/>
      <c r="BCA200" s="4"/>
      <c r="BCB200" s="4"/>
      <c r="BCC200" s="4"/>
      <c r="BCD200" s="4"/>
      <c r="BCE200" s="4"/>
      <c r="BCF200" s="4"/>
      <c r="BCG200" s="4"/>
      <c r="BCH200" s="4"/>
      <c r="BCI200" s="4"/>
      <c r="BCJ200" s="4"/>
      <c r="BCK200" s="4"/>
      <c r="BCL200" s="4"/>
      <c r="BCM200" s="4"/>
      <c r="BCN200" s="4"/>
      <c r="BCO200" s="4"/>
      <c r="BCP200" s="4"/>
      <c r="BCQ200" s="4"/>
      <c r="BCR200" s="4"/>
      <c r="BCS200" s="4"/>
      <c r="BCT200" s="4"/>
      <c r="BCU200" s="4"/>
      <c r="BCV200" s="4"/>
      <c r="BCW200" s="4"/>
      <c r="BCX200" s="4"/>
      <c r="BCY200" s="4"/>
      <c r="BCZ200" s="4"/>
      <c r="BDA200" s="4"/>
      <c r="BDB200" s="4"/>
      <c r="BDC200" s="4"/>
      <c r="BDD200" s="4"/>
      <c r="BDE200" s="4"/>
      <c r="BDF200" s="4"/>
      <c r="BDG200" s="4"/>
      <c r="BDH200" s="4"/>
      <c r="BDI200" s="4"/>
      <c r="BDJ200" s="4"/>
      <c r="BDK200" s="4"/>
      <c r="BDL200" s="4"/>
      <c r="BDM200" s="4"/>
      <c r="BDN200" s="4"/>
      <c r="BDO200" s="4"/>
      <c r="BDP200" s="4"/>
      <c r="BDQ200" s="4"/>
      <c r="BDR200" s="4"/>
      <c r="BDS200" s="4"/>
      <c r="BDT200" s="4"/>
      <c r="BDU200" s="4"/>
      <c r="BDV200" s="4"/>
      <c r="BDW200" s="4"/>
      <c r="BDX200" s="4"/>
      <c r="BDY200" s="4"/>
      <c r="BDZ200" s="4"/>
      <c r="BEA200" s="4"/>
      <c r="BEB200" s="4"/>
      <c r="BEC200" s="4"/>
      <c r="BED200" s="4"/>
      <c r="BEE200" s="4"/>
      <c r="BEF200" s="4"/>
      <c r="BEG200" s="4"/>
      <c r="BEH200" s="4"/>
      <c r="BEI200" s="4"/>
      <c r="BEJ200" s="4"/>
      <c r="BEK200" s="4"/>
      <c r="BEL200" s="4"/>
      <c r="BEM200" s="4"/>
      <c r="BEN200" s="4"/>
      <c r="BEO200" s="4"/>
      <c r="BEP200" s="4"/>
      <c r="BEQ200" s="4"/>
      <c r="BER200" s="4"/>
      <c r="BES200" s="4"/>
      <c r="BET200" s="4"/>
      <c r="BEU200" s="4"/>
      <c r="BEV200" s="4"/>
      <c r="BEW200" s="4"/>
      <c r="BEX200" s="4"/>
      <c r="BEY200" s="4"/>
      <c r="BEZ200" s="4"/>
      <c r="BFA200" s="4"/>
      <c r="BFB200" s="4"/>
      <c r="BFC200" s="4"/>
      <c r="BFD200" s="4"/>
      <c r="BFE200" s="4"/>
      <c r="BFF200" s="4"/>
      <c r="BFG200" s="4"/>
      <c r="BFH200" s="4"/>
      <c r="BFI200" s="4"/>
      <c r="BFJ200" s="4"/>
      <c r="BFK200" s="4"/>
      <c r="BFL200" s="4"/>
      <c r="BFM200" s="4"/>
      <c r="BFN200" s="4"/>
      <c r="BFO200" s="4"/>
      <c r="BFP200" s="4"/>
      <c r="BFQ200" s="4"/>
      <c r="BFR200" s="4"/>
      <c r="BFS200" s="4"/>
      <c r="BFT200" s="4"/>
      <c r="BFU200" s="4"/>
      <c r="BFV200" s="4"/>
      <c r="BFW200" s="4"/>
      <c r="BFX200" s="4"/>
      <c r="BFY200" s="4"/>
      <c r="BFZ200" s="4"/>
      <c r="BGA200" s="4"/>
      <c r="BGB200" s="4"/>
      <c r="BGC200" s="4"/>
      <c r="BGD200" s="4"/>
      <c r="BGE200" s="4"/>
      <c r="BGF200" s="4"/>
      <c r="BGG200" s="4"/>
      <c r="BGH200" s="4"/>
      <c r="BGI200" s="4"/>
      <c r="BGJ200" s="4"/>
      <c r="BGK200" s="4"/>
      <c r="BGL200" s="4"/>
      <c r="BGM200" s="4"/>
      <c r="BGN200" s="4"/>
      <c r="BGO200" s="4"/>
      <c r="BGP200" s="4"/>
      <c r="BGQ200" s="4"/>
      <c r="BGR200" s="4"/>
      <c r="BGS200" s="4"/>
      <c r="BGT200" s="4"/>
      <c r="BGU200" s="4"/>
      <c r="BGV200" s="4"/>
      <c r="BGW200" s="4"/>
      <c r="BGX200" s="4"/>
      <c r="BGY200" s="4"/>
      <c r="BGZ200" s="4"/>
      <c r="BHA200" s="4"/>
      <c r="BHB200" s="4"/>
      <c r="BHC200" s="4"/>
      <c r="BHD200" s="4"/>
      <c r="BHE200" s="4"/>
      <c r="BHF200" s="4"/>
      <c r="BHG200" s="4"/>
      <c r="BHH200" s="4"/>
      <c r="BHI200" s="4"/>
      <c r="BHJ200" s="4"/>
      <c r="BHK200" s="4"/>
      <c r="BHL200" s="4"/>
      <c r="BHM200" s="4"/>
      <c r="BHN200" s="4"/>
      <c r="BHO200" s="4"/>
      <c r="BHP200" s="4"/>
      <c r="BHQ200" s="4"/>
      <c r="BHR200" s="4"/>
      <c r="BHS200" s="4"/>
      <c r="BHT200" s="4"/>
      <c r="BHU200" s="4"/>
      <c r="BHV200" s="4"/>
      <c r="BHW200" s="4"/>
      <c r="BHX200" s="4"/>
      <c r="BHY200" s="4"/>
      <c r="BHZ200" s="4"/>
      <c r="BIA200" s="4"/>
      <c r="BIB200" s="4"/>
      <c r="BIC200" s="4"/>
      <c r="BID200" s="4"/>
      <c r="BIE200" s="4"/>
      <c r="BIF200" s="4"/>
      <c r="BIG200" s="4"/>
      <c r="BIH200" s="4"/>
      <c r="BII200" s="4"/>
      <c r="BIJ200" s="4"/>
      <c r="BIK200" s="4"/>
      <c r="BIL200" s="4"/>
      <c r="BIM200" s="4"/>
      <c r="BIN200" s="4"/>
      <c r="BIO200" s="4"/>
      <c r="BIP200" s="4"/>
      <c r="BIQ200" s="4"/>
      <c r="BIR200" s="4"/>
      <c r="BIS200" s="4"/>
      <c r="BIT200" s="4"/>
      <c r="BIU200" s="4"/>
      <c r="BIV200" s="4"/>
      <c r="BIW200" s="4"/>
      <c r="BIX200" s="4"/>
      <c r="BIY200" s="4"/>
      <c r="BIZ200" s="4"/>
      <c r="BJA200" s="4"/>
      <c r="BJB200" s="4"/>
      <c r="BJC200" s="4"/>
      <c r="BJD200" s="4"/>
      <c r="BJE200" s="4"/>
      <c r="BJF200" s="4"/>
      <c r="BJG200" s="4"/>
      <c r="BJH200" s="4"/>
      <c r="BJI200" s="4"/>
      <c r="BJJ200" s="4"/>
      <c r="BJK200" s="4"/>
      <c r="BJL200" s="4"/>
      <c r="BJM200" s="4"/>
      <c r="BJN200" s="4"/>
      <c r="BJO200" s="4"/>
      <c r="BJP200" s="4"/>
      <c r="BJQ200" s="4"/>
      <c r="BJR200" s="4"/>
      <c r="BJS200" s="4"/>
      <c r="BJT200" s="4"/>
      <c r="BJU200" s="4"/>
      <c r="BJV200" s="4"/>
      <c r="BJW200" s="4"/>
      <c r="BJX200" s="4"/>
      <c r="BJY200" s="4"/>
      <c r="BJZ200" s="4"/>
      <c r="BKA200" s="4"/>
      <c r="BKB200" s="4"/>
      <c r="BKC200" s="4"/>
      <c r="BKD200" s="4"/>
      <c r="BKE200" s="4"/>
      <c r="BKF200" s="4"/>
      <c r="BKG200" s="4"/>
      <c r="BKH200" s="4"/>
      <c r="BKI200" s="4"/>
      <c r="BKJ200" s="4"/>
      <c r="BKK200" s="4"/>
      <c r="BKL200" s="4"/>
      <c r="BKM200" s="4"/>
      <c r="BKN200" s="4"/>
      <c r="BKO200" s="4"/>
      <c r="BKP200" s="4"/>
      <c r="BKQ200" s="4"/>
      <c r="BKR200" s="4"/>
      <c r="BKS200" s="4"/>
      <c r="BKT200" s="4"/>
      <c r="BKU200" s="4"/>
      <c r="BKV200" s="4"/>
      <c r="BKW200" s="4"/>
      <c r="BKX200" s="4"/>
      <c r="BKY200" s="4"/>
      <c r="BKZ200" s="4"/>
      <c r="BLA200" s="4"/>
      <c r="BLB200" s="4"/>
      <c r="BLC200" s="4"/>
      <c r="BLD200" s="4"/>
      <c r="BLE200" s="4"/>
      <c r="BLF200" s="4"/>
      <c r="BLG200" s="4"/>
      <c r="BLH200" s="4"/>
      <c r="BLI200" s="4"/>
      <c r="BLJ200" s="4"/>
      <c r="BLK200" s="4"/>
      <c r="BLL200" s="4"/>
      <c r="BLM200" s="4"/>
      <c r="BLN200" s="4"/>
      <c r="BLO200" s="4"/>
      <c r="BLP200" s="4"/>
      <c r="BLQ200" s="4"/>
      <c r="BLR200" s="4"/>
      <c r="BLS200" s="4"/>
      <c r="BLT200" s="4"/>
      <c r="BLU200" s="4"/>
      <c r="BLV200" s="4"/>
      <c r="BLW200" s="4"/>
      <c r="BLX200" s="4"/>
      <c r="BLY200" s="4"/>
      <c r="BLZ200" s="4"/>
      <c r="BMA200" s="4"/>
      <c r="BMB200" s="4"/>
      <c r="BMC200" s="4"/>
      <c r="BMD200" s="4"/>
      <c r="BME200" s="4"/>
      <c r="BMF200" s="4"/>
      <c r="BMG200" s="4"/>
      <c r="BMH200" s="4"/>
      <c r="BMI200" s="4"/>
      <c r="BMJ200" s="4"/>
      <c r="BMK200" s="4"/>
      <c r="BML200" s="4"/>
      <c r="BMM200" s="4"/>
      <c r="BMN200" s="4"/>
      <c r="BMO200" s="4"/>
      <c r="BMP200" s="4"/>
      <c r="BMQ200" s="4"/>
      <c r="BMR200" s="4"/>
      <c r="BMS200" s="4"/>
      <c r="BMT200" s="4"/>
      <c r="BMU200" s="4"/>
      <c r="BMV200" s="4"/>
      <c r="BMW200" s="4"/>
      <c r="BMX200" s="4"/>
      <c r="BMY200" s="4"/>
      <c r="BMZ200" s="4"/>
      <c r="BNA200" s="4"/>
      <c r="BNB200" s="4"/>
      <c r="BNC200" s="4"/>
      <c r="BND200" s="4"/>
      <c r="BNE200" s="4"/>
      <c r="BNF200" s="4"/>
      <c r="BNG200" s="4"/>
      <c r="BNH200" s="4"/>
      <c r="BNI200" s="4"/>
      <c r="BNJ200" s="4"/>
      <c r="BNK200" s="4"/>
      <c r="BNL200" s="4"/>
      <c r="BNM200" s="4"/>
      <c r="BNN200" s="4"/>
      <c r="BNO200" s="4"/>
      <c r="BNP200" s="4"/>
      <c r="BNQ200" s="4"/>
      <c r="BNR200" s="4"/>
      <c r="BNS200" s="4"/>
      <c r="BNT200" s="4"/>
      <c r="BNU200" s="4"/>
      <c r="BNV200" s="4"/>
      <c r="BNW200" s="4"/>
      <c r="BNX200" s="4"/>
      <c r="BNY200" s="4"/>
      <c r="BNZ200" s="4"/>
      <c r="BOA200" s="4"/>
      <c r="BOB200" s="4"/>
      <c r="BOC200" s="4"/>
      <c r="BOD200" s="4"/>
      <c r="BOE200" s="4"/>
      <c r="BOF200" s="4"/>
      <c r="BOG200" s="4"/>
      <c r="BOH200" s="4"/>
      <c r="BOI200" s="4"/>
      <c r="BOJ200" s="4"/>
      <c r="BOK200" s="4"/>
      <c r="BOL200" s="4"/>
      <c r="BOM200" s="4"/>
      <c r="BON200" s="4"/>
      <c r="BOO200" s="4"/>
      <c r="BOP200" s="4"/>
      <c r="BOQ200" s="4"/>
      <c r="BOR200" s="4"/>
      <c r="BOS200" s="4"/>
      <c r="BOT200" s="4"/>
      <c r="BOU200" s="4"/>
      <c r="BOV200" s="4"/>
      <c r="BOW200" s="4"/>
      <c r="BOX200" s="4"/>
      <c r="BOY200" s="4"/>
      <c r="BOZ200" s="4"/>
      <c r="BPA200" s="4"/>
      <c r="BPB200" s="4"/>
      <c r="BPC200" s="4"/>
      <c r="BPD200" s="4"/>
      <c r="BPE200" s="4"/>
      <c r="BPF200" s="4"/>
      <c r="BPG200" s="4"/>
      <c r="BPH200" s="4"/>
      <c r="BPI200" s="4"/>
      <c r="BPJ200" s="4"/>
      <c r="BPK200" s="4"/>
      <c r="BPL200" s="4"/>
      <c r="BPM200" s="4"/>
      <c r="BPN200" s="4"/>
      <c r="BPO200" s="4"/>
      <c r="BPP200" s="4"/>
      <c r="BPQ200" s="4"/>
      <c r="BPR200" s="4"/>
      <c r="BPS200" s="4"/>
      <c r="BPT200" s="4"/>
      <c r="BPU200" s="4"/>
      <c r="BPV200" s="4"/>
      <c r="BPW200" s="4"/>
      <c r="BPX200" s="4"/>
      <c r="BPY200" s="4"/>
      <c r="BPZ200" s="4"/>
      <c r="BQA200" s="4"/>
      <c r="BQB200" s="4"/>
      <c r="BQC200" s="4"/>
      <c r="BQD200" s="4"/>
      <c r="BQE200" s="4"/>
      <c r="BQF200" s="4"/>
      <c r="BQG200" s="4"/>
      <c r="BQH200" s="4"/>
      <c r="BQI200" s="4"/>
      <c r="BQJ200" s="4"/>
      <c r="BQK200" s="4"/>
      <c r="BQL200" s="4"/>
      <c r="BQM200" s="4"/>
      <c r="BQN200" s="4"/>
      <c r="BQO200" s="4"/>
      <c r="BQP200" s="4"/>
      <c r="BQQ200" s="4"/>
      <c r="BQR200" s="4"/>
      <c r="BQS200" s="4"/>
      <c r="BQT200" s="4"/>
      <c r="BQU200" s="4"/>
      <c r="BQV200" s="4"/>
      <c r="BQW200" s="4"/>
      <c r="BQX200" s="4"/>
      <c r="BQY200" s="4"/>
      <c r="BQZ200" s="4"/>
      <c r="BRA200" s="4"/>
      <c r="BRB200" s="4"/>
      <c r="BRC200" s="4"/>
      <c r="BRD200" s="4"/>
      <c r="BRE200" s="4"/>
      <c r="BRF200" s="4"/>
      <c r="BRG200" s="4"/>
      <c r="BRH200" s="4"/>
      <c r="BRI200" s="4"/>
      <c r="BRJ200" s="4"/>
      <c r="BRK200" s="4"/>
      <c r="BRL200" s="4"/>
      <c r="BRM200" s="4"/>
      <c r="BRN200" s="4"/>
      <c r="BRO200" s="4"/>
      <c r="BRP200" s="4"/>
      <c r="BRQ200" s="4"/>
      <c r="BRR200" s="4"/>
      <c r="BRS200" s="4"/>
      <c r="BRT200" s="4"/>
      <c r="BRU200" s="4"/>
      <c r="BRV200" s="4"/>
      <c r="BRW200" s="4"/>
      <c r="BRX200" s="4"/>
      <c r="BRY200" s="4"/>
      <c r="BRZ200" s="4"/>
      <c r="BSA200" s="4"/>
      <c r="BSB200" s="4"/>
      <c r="BSC200" s="4"/>
      <c r="BSD200" s="4"/>
      <c r="BSE200" s="4"/>
      <c r="BSF200" s="4"/>
      <c r="BSG200" s="4"/>
      <c r="BSH200" s="4"/>
      <c r="BSI200" s="4"/>
      <c r="BSJ200" s="4"/>
      <c r="BSK200" s="4"/>
      <c r="BSL200" s="4"/>
      <c r="BSM200" s="4"/>
      <c r="BSN200" s="4"/>
      <c r="BSO200" s="4"/>
      <c r="BSP200" s="4"/>
      <c r="BSQ200" s="4"/>
      <c r="BSR200" s="4"/>
      <c r="BSS200" s="4"/>
      <c r="BST200" s="4"/>
      <c r="BSU200" s="4"/>
      <c r="BSV200" s="4"/>
      <c r="BSW200" s="4"/>
      <c r="BSX200" s="4"/>
      <c r="BSY200" s="4"/>
      <c r="BSZ200" s="4"/>
      <c r="BTA200" s="4"/>
      <c r="BTB200" s="4"/>
      <c r="BTC200" s="4"/>
      <c r="BTD200" s="4"/>
      <c r="BTE200" s="4"/>
      <c r="BTF200" s="4"/>
      <c r="BTG200" s="4"/>
      <c r="BTH200" s="4"/>
      <c r="BTI200" s="4"/>
      <c r="BTJ200" s="4"/>
      <c r="BTK200" s="4"/>
      <c r="BTL200" s="4"/>
      <c r="BTM200" s="4"/>
      <c r="BTN200" s="4"/>
      <c r="BTO200" s="4"/>
      <c r="BTP200" s="4"/>
      <c r="BTQ200" s="4"/>
      <c r="BTR200" s="4"/>
      <c r="BTS200" s="4"/>
      <c r="BTT200" s="4"/>
      <c r="BTU200" s="4"/>
      <c r="BTV200" s="4"/>
      <c r="BTW200" s="4"/>
      <c r="BTX200" s="4"/>
      <c r="BTY200" s="4"/>
      <c r="BTZ200" s="4"/>
      <c r="BUA200" s="4"/>
      <c r="BUB200" s="4"/>
      <c r="BUC200" s="4"/>
      <c r="BUD200" s="4"/>
      <c r="BUE200" s="4"/>
      <c r="BUF200" s="4"/>
      <c r="BUG200" s="4"/>
      <c r="BUH200" s="4"/>
      <c r="BUI200" s="4"/>
      <c r="BUJ200" s="4"/>
      <c r="BUK200" s="4"/>
      <c r="BUL200" s="4"/>
      <c r="BUM200" s="4"/>
      <c r="BUN200" s="4"/>
      <c r="BUO200" s="4"/>
      <c r="BUP200" s="4"/>
      <c r="BUQ200" s="4"/>
      <c r="BUR200" s="4"/>
      <c r="BUS200" s="4"/>
      <c r="BUT200" s="4"/>
      <c r="BUU200" s="4"/>
      <c r="BUV200" s="4"/>
      <c r="BUW200" s="4"/>
      <c r="BUX200" s="4"/>
      <c r="BUY200" s="4"/>
      <c r="BUZ200" s="4"/>
      <c r="BVA200" s="4"/>
      <c r="BVB200" s="4"/>
      <c r="BVC200" s="4"/>
      <c r="BVD200" s="4"/>
      <c r="BVE200" s="4"/>
      <c r="BVF200" s="4"/>
      <c r="BVG200" s="4"/>
      <c r="BVH200" s="4"/>
      <c r="BVI200" s="4"/>
      <c r="BVJ200" s="4"/>
      <c r="BVK200" s="4"/>
      <c r="BVL200" s="4"/>
      <c r="BVM200" s="4"/>
      <c r="BVN200" s="4"/>
      <c r="BVO200" s="4"/>
      <c r="BVP200" s="4"/>
      <c r="BVQ200" s="4"/>
      <c r="BVR200" s="4"/>
      <c r="BVS200" s="4"/>
      <c r="BVT200" s="4"/>
      <c r="BVU200" s="4"/>
      <c r="BVV200" s="4"/>
      <c r="BVW200" s="4"/>
      <c r="BVX200" s="4"/>
      <c r="BVY200" s="4"/>
      <c r="BVZ200" s="4"/>
      <c r="BWA200" s="4"/>
      <c r="BWB200" s="4"/>
      <c r="BWC200" s="4"/>
      <c r="BWD200" s="4"/>
      <c r="BWE200" s="4"/>
      <c r="BWF200" s="4"/>
      <c r="BWG200" s="4"/>
      <c r="BWH200" s="4"/>
      <c r="BWI200" s="4"/>
      <c r="BWJ200" s="4"/>
      <c r="BWK200" s="4"/>
      <c r="BWL200" s="4"/>
      <c r="BWM200" s="4"/>
      <c r="BWN200" s="4"/>
      <c r="BWO200" s="4"/>
      <c r="BWP200" s="4"/>
      <c r="BWQ200" s="4"/>
      <c r="BWR200" s="4"/>
      <c r="BWS200" s="4"/>
      <c r="BWT200" s="4"/>
      <c r="BWU200" s="4"/>
      <c r="BWV200" s="4"/>
      <c r="BWW200" s="4"/>
      <c r="BWX200" s="4"/>
      <c r="BWY200" s="4"/>
      <c r="BWZ200" s="4"/>
      <c r="BXA200" s="4"/>
      <c r="BXB200" s="4"/>
      <c r="BXC200" s="4"/>
      <c r="BXD200" s="4"/>
      <c r="BXE200" s="4"/>
      <c r="BXF200" s="4"/>
      <c r="BXG200" s="4"/>
      <c r="BXH200" s="4"/>
      <c r="BXI200" s="4"/>
      <c r="BXJ200" s="4"/>
      <c r="BXK200" s="4"/>
      <c r="BXL200" s="4"/>
      <c r="BXM200" s="4"/>
      <c r="BXN200" s="4"/>
      <c r="BXO200" s="4"/>
      <c r="BXP200" s="4"/>
      <c r="BXQ200" s="4"/>
      <c r="BXR200" s="4"/>
      <c r="BXS200" s="4"/>
      <c r="BXT200" s="4"/>
      <c r="BXU200" s="4"/>
      <c r="BXV200" s="4"/>
      <c r="BXW200" s="4"/>
      <c r="BXX200" s="4"/>
      <c r="BXY200" s="4"/>
      <c r="BXZ200" s="4"/>
      <c r="BYA200" s="4"/>
      <c r="BYB200" s="4"/>
      <c r="BYC200" s="4"/>
      <c r="BYD200" s="4"/>
      <c r="BYE200" s="4"/>
      <c r="BYF200" s="4"/>
      <c r="BYG200" s="4"/>
      <c r="BYH200" s="4"/>
      <c r="BYI200" s="4"/>
      <c r="BYJ200" s="4"/>
      <c r="BYK200" s="4"/>
      <c r="BYL200" s="4"/>
      <c r="BYM200" s="4"/>
      <c r="BYN200" s="4"/>
      <c r="BYO200" s="4"/>
      <c r="BYP200" s="4"/>
      <c r="BYQ200" s="4"/>
      <c r="BYR200" s="4"/>
      <c r="BYS200" s="4"/>
      <c r="BYT200" s="4"/>
      <c r="BYU200" s="4"/>
      <c r="BYV200" s="4"/>
      <c r="BYW200" s="4"/>
      <c r="BYX200" s="4"/>
      <c r="BYY200" s="4"/>
      <c r="BYZ200" s="4"/>
      <c r="BZA200" s="4"/>
      <c r="BZB200" s="4"/>
      <c r="BZC200" s="4"/>
      <c r="BZD200" s="4"/>
      <c r="BZE200" s="4"/>
      <c r="BZF200" s="4"/>
      <c r="BZG200" s="4"/>
      <c r="BZH200" s="4"/>
      <c r="BZI200" s="4"/>
      <c r="BZJ200" s="4"/>
      <c r="BZK200" s="4"/>
      <c r="BZL200" s="4"/>
      <c r="BZM200" s="4"/>
      <c r="BZN200" s="4"/>
      <c r="BZO200" s="4"/>
      <c r="BZP200" s="4"/>
      <c r="BZQ200" s="4"/>
      <c r="BZR200" s="4"/>
      <c r="BZS200" s="4"/>
      <c r="BZT200" s="4"/>
      <c r="BZU200" s="4"/>
      <c r="BZV200" s="4"/>
      <c r="BZW200" s="4"/>
      <c r="BZX200" s="4"/>
      <c r="BZY200" s="4"/>
      <c r="BZZ200" s="4"/>
      <c r="CAA200" s="4"/>
      <c r="CAB200" s="4"/>
      <c r="CAC200" s="4"/>
      <c r="CAD200" s="4"/>
      <c r="CAE200" s="4"/>
      <c r="CAF200" s="4"/>
      <c r="CAG200" s="4"/>
      <c r="CAH200" s="4"/>
      <c r="CAI200" s="4"/>
      <c r="CAJ200" s="4"/>
      <c r="CAK200" s="4"/>
      <c r="CAL200" s="4"/>
      <c r="CAM200" s="4"/>
      <c r="CAN200" s="4"/>
      <c r="CAO200" s="4"/>
      <c r="CAP200" s="4"/>
      <c r="CAQ200" s="4"/>
      <c r="CAR200" s="4"/>
      <c r="CAS200" s="4"/>
      <c r="CAT200" s="4"/>
      <c r="CAU200" s="4"/>
      <c r="CAV200" s="4"/>
      <c r="CAW200" s="4"/>
      <c r="CAX200" s="4"/>
      <c r="CAY200" s="4"/>
      <c r="CAZ200" s="4"/>
      <c r="CBA200" s="4"/>
      <c r="CBB200" s="4"/>
      <c r="CBC200" s="4"/>
      <c r="CBD200" s="4"/>
      <c r="CBE200" s="4"/>
      <c r="CBF200" s="4"/>
      <c r="CBG200" s="4"/>
      <c r="CBH200" s="4"/>
      <c r="CBI200" s="4"/>
      <c r="CBJ200" s="4"/>
      <c r="CBK200" s="4"/>
      <c r="CBL200" s="4"/>
      <c r="CBM200" s="4"/>
      <c r="CBN200" s="4"/>
      <c r="CBO200" s="4"/>
      <c r="CBP200" s="4"/>
      <c r="CBQ200" s="4"/>
      <c r="CBR200" s="4"/>
      <c r="CBS200" s="4"/>
      <c r="CBT200" s="4"/>
      <c r="CBU200" s="4"/>
      <c r="CBV200" s="4"/>
      <c r="CBW200" s="4"/>
      <c r="CBX200" s="4"/>
      <c r="CBY200" s="4"/>
      <c r="CBZ200" s="4"/>
      <c r="CCA200" s="4"/>
      <c r="CCB200" s="4"/>
      <c r="CCC200" s="4"/>
      <c r="CCD200" s="4"/>
      <c r="CCE200" s="4"/>
      <c r="CCF200" s="4"/>
      <c r="CCG200" s="4"/>
      <c r="CCH200" s="4"/>
      <c r="CCI200" s="4"/>
      <c r="CCJ200" s="4"/>
      <c r="CCK200" s="4"/>
      <c r="CCL200" s="4"/>
      <c r="CCM200" s="4"/>
      <c r="CCN200" s="4"/>
      <c r="CCO200" s="4"/>
      <c r="CCP200" s="4"/>
      <c r="CCQ200" s="4"/>
      <c r="CCR200" s="4"/>
      <c r="CCS200" s="4"/>
      <c r="CCT200" s="4"/>
      <c r="CCU200" s="4"/>
      <c r="CCV200" s="4"/>
      <c r="CCW200" s="4"/>
      <c r="CCX200" s="4"/>
      <c r="CCY200" s="4"/>
      <c r="CCZ200" s="4"/>
      <c r="CDA200" s="4"/>
      <c r="CDB200" s="4"/>
      <c r="CDC200" s="4"/>
      <c r="CDD200" s="4"/>
      <c r="CDE200" s="4"/>
      <c r="CDF200" s="4"/>
      <c r="CDG200" s="4"/>
      <c r="CDH200" s="4"/>
      <c r="CDI200" s="4"/>
      <c r="CDJ200" s="4"/>
      <c r="CDK200" s="4"/>
      <c r="CDL200" s="4"/>
      <c r="CDM200" s="4"/>
      <c r="CDN200" s="4"/>
      <c r="CDO200" s="4"/>
      <c r="CDP200" s="4"/>
      <c r="CDQ200" s="4"/>
      <c r="CDR200" s="4"/>
      <c r="CDS200" s="4"/>
      <c r="CDT200" s="4"/>
      <c r="CDU200" s="4"/>
      <c r="CDV200" s="4"/>
      <c r="CDW200" s="4"/>
      <c r="CDX200" s="4"/>
      <c r="CDY200" s="4"/>
      <c r="CDZ200" s="4"/>
      <c r="CEA200" s="4"/>
      <c r="CEB200" s="4"/>
      <c r="CEC200" s="4"/>
      <c r="CED200" s="4"/>
      <c r="CEE200" s="4"/>
      <c r="CEF200" s="4"/>
      <c r="CEG200" s="4"/>
      <c r="CEH200" s="4"/>
      <c r="CEI200" s="4"/>
      <c r="CEJ200" s="4"/>
      <c r="CEK200" s="4"/>
      <c r="CEL200" s="4"/>
      <c r="CEM200" s="4"/>
      <c r="CEN200" s="4"/>
      <c r="CEO200" s="4"/>
      <c r="CEP200" s="4"/>
      <c r="CEQ200" s="4"/>
      <c r="CER200" s="4"/>
      <c r="CES200" s="4"/>
      <c r="CET200" s="4"/>
      <c r="CEU200" s="4"/>
      <c r="CEV200" s="4"/>
      <c r="CEW200" s="4"/>
      <c r="CEX200" s="4"/>
      <c r="CEY200" s="4"/>
      <c r="CEZ200" s="4"/>
      <c r="CFA200" s="4"/>
      <c r="CFB200" s="4"/>
      <c r="CFC200" s="4"/>
      <c r="CFD200" s="4"/>
      <c r="CFE200" s="4"/>
      <c r="CFF200" s="4"/>
      <c r="CFG200" s="4"/>
      <c r="CFH200" s="4"/>
      <c r="CFI200" s="4"/>
      <c r="CFJ200" s="4"/>
      <c r="CFK200" s="4"/>
      <c r="CFL200" s="4"/>
      <c r="CFM200" s="4"/>
      <c r="CFN200" s="4"/>
      <c r="CFO200" s="4"/>
      <c r="CFP200" s="4"/>
      <c r="CFQ200" s="4"/>
      <c r="CFR200" s="4"/>
      <c r="CFS200" s="4"/>
      <c r="CFT200" s="4"/>
      <c r="CFU200" s="4"/>
      <c r="CFV200" s="4"/>
      <c r="CFW200" s="4"/>
      <c r="CFX200" s="4"/>
      <c r="CFY200" s="4"/>
      <c r="CFZ200" s="4"/>
      <c r="CGA200" s="4"/>
      <c r="CGB200" s="4"/>
      <c r="CGC200" s="4"/>
      <c r="CGD200" s="4"/>
      <c r="CGE200" s="4"/>
      <c r="CGF200" s="4"/>
      <c r="CGG200" s="4"/>
      <c r="CGH200" s="4"/>
      <c r="CGI200" s="4"/>
      <c r="CGJ200" s="4"/>
      <c r="CGK200" s="4"/>
      <c r="CGL200" s="4"/>
      <c r="CGM200" s="4"/>
      <c r="CGN200" s="4"/>
      <c r="CGO200" s="4"/>
      <c r="CGP200" s="4"/>
      <c r="CGQ200" s="4"/>
      <c r="CGR200" s="4"/>
      <c r="CGS200" s="4"/>
      <c r="CGT200" s="4"/>
      <c r="CGU200" s="4"/>
      <c r="CGV200" s="4"/>
      <c r="CGW200" s="4"/>
      <c r="CGX200" s="4"/>
      <c r="CGY200" s="4"/>
      <c r="CGZ200" s="4"/>
      <c r="CHA200" s="4"/>
      <c r="CHB200" s="4"/>
      <c r="CHC200" s="4"/>
      <c r="CHD200" s="4"/>
      <c r="CHE200" s="4"/>
      <c r="CHF200" s="4"/>
      <c r="CHG200" s="4"/>
      <c r="CHH200" s="4"/>
      <c r="CHI200" s="4"/>
      <c r="CHJ200" s="4"/>
      <c r="CHK200" s="4"/>
      <c r="CHL200" s="4"/>
      <c r="CHM200" s="4"/>
      <c r="CHN200" s="4"/>
      <c r="CHO200" s="4"/>
      <c r="CHP200" s="4"/>
      <c r="CHQ200" s="4"/>
      <c r="CHR200" s="4"/>
      <c r="CHS200" s="4"/>
      <c r="CHT200" s="4"/>
      <c r="CHU200" s="4"/>
      <c r="CHV200" s="4"/>
      <c r="CHW200" s="4"/>
      <c r="CHX200" s="4"/>
      <c r="CHY200" s="4"/>
      <c r="CHZ200" s="4"/>
      <c r="CIA200" s="4"/>
      <c r="CIB200" s="4"/>
      <c r="CIC200" s="4"/>
      <c r="CID200" s="4"/>
      <c r="CIE200" s="4"/>
      <c r="CIF200" s="4"/>
      <c r="CIG200" s="4"/>
      <c r="CIH200" s="4"/>
      <c r="CII200" s="4"/>
      <c r="CIJ200" s="4"/>
      <c r="CIK200" s="4"/>
      <c r="CIL200" s="4"/>
      <c r="CIM200" s="4"/>
      <c r="CIN200" s="4"/>
      <c r="CIO200" s="4"/>
      <c r="CIP200" s="4"/>
      <c r="CIQ200" s="4"/>
      <c r="CIR200" s="4"/>
      <c r="CIS200" s="4"/>
      <c r="CIT200" s="4"/>
      <c r="CIU200" s="4"/>
      <c r="CIV200" s="4"/>
      <c r="CIW200" s="4"/>
      <c r="CIX200" s="4"/>
      <c r="CIY200" s="4"/>
      <c r="CIZ200" s="4"/>
      <c r="CJA200" s="4"/>
      <c r="CJB200" s="4"/>
      <c r="CJC200" s="4"/>
      <c r="CJD200" s="4"/>
      <c r="CJE200" s="4"/>
      <c r="CJF200" s="4"/>
      <c r="CJG200" s="4"/>
      <c r="CJH200" s="4"/>
      <c r="CJI200" s="4"/>
      <c r="CJJ200" s="4"/>
      <c r="CJK200" s="4"/>
      <c r="CJL200" s="4"/>
      <c r="CJM200" s="4"/>
      <c r="CJN200" s="4"/>
      <c r="CJO200" s="4"/>
      <c r="CJP200" s="4"/>
      <c r="CJQ200" s="4"/>
      <c r="CJR200" s="4"/>
      <c r="CJS200" s="4"/>
      <c r="CJT200" s="4"/>
      <c r="CJU200" s="4"/>
      <c r="CJV200" s="4"/>
      <c r="CJW200" s="4"/>
      <c r="CJX200" s="4"/>
      <c r="CJY200" s="4"/>
      <c r="CJZ200" s="4"/>
      <c r="CKA200" s="4"/>
      <c r="CKB200" s="4"/>
      <c r="CKC200" s="4"/>
      <c r="CKD200" s="4"/>
      <c r="CKE200" s="4"/>
      <c r="CKF200" s="4"/>
      <c r="CKG200" s="4"/>
      <c r="CKH200" s="4"/>
      <c r="CKI200" s="4"/>
      <c r="CKJ200" s="4"/>
      <c r="CKK200" s="4"/>
      <c r="CKL200" s="4"/>
      <c r="CKM200" s="4"/>
      <c r="CKN200" s="4"/>
      <c r="CKO200" s="4"/>
      <c r="CKP200" s="4"/>
      <c r="CKQ200" s="4"/>
      <c r="CKR200" s="4"/>
      <c r="CKS200" s="4"/>
      <c r="CKT200" s="4"/>
      <c r="CKU200" s="4"/>
      <c r="CKV200" s="4"/>
      <c r="CKW200" s="4"/>
      <c r="CKX200" s="4"/>
      <c r="CKY200" s="4"/>
      <c r="CKZ200" s="4"/>
      <c r="CLA200" s="4"/>
      <c r="CLB200" s="4"/>
      <c r="CLC200" s="4"/>
      <c r="CLD200" s="4"/>
      <c r="CLE200" s="4"/>
      <c r="CLF200" s="4"/>
      <c r="CLG200" s="4"/>
      <c r="CLH200" s="4"/>
      <c r="CLI200" s="4"/>
      <c r="CLJ200" s="4"/>
      <c r="CLK200" s="4"/>
      <c r="CLL200" s="4"/>
      <c r="CLM200" s="4"/>
      <c r="CLN200" s="4"/>
      <c r="CLO200" s="4"/>
      <c r="CLP200" s="4"/>
      <c r="CLQ200" s="4"/>
      <c r="CLR200" s="4"/>
      <c r="CLS200" s="4"/>
      <c r="CLT200" s="4"/>
      <c r="CLU200" s="4"/>
      <c r="CLV200" s="4"/>
      <c r="CLW200" s="4"/>
      <c r="CLX200" s="4"/>
      <c r="CLY200" s="4"/>
      <c r="CLZ200" s="4"/>
      <c r="CMA200" s="4"/>
      <c r="CMB200" s="4"/>
      <c r="CMC200" s="4"/>
      <c r="CMD200" s="4"/>
      <c r="CME200" s="4"/>
      <c r="CMF200" s="4"/>
      <c r="CMG200" s="4"/>
      <c r="CMH200" s="4"/>
      <c r="CMI200" s="4"/>
      <c r="CMJ200" s="4"/>
      <c r="CMK200" s="4"/>
      <c r="CML200" s="4"/>
      <c r="CMM200" s="4"/>
      <c r="CMN200" s="4"/>
      <c r="CMO200" s="4"/>
      <c r="CMP200" s="4"/>
      <c r="CMQ200" s="4"/>
      <c r="CMR200" s="4"/>
      <c r="CMS200" s="4"/>
      <c r="CMT200" s="4"/>
      <c r="CMU200" s="4"/>
      <c r="CMV200" s="4"/>
      <c r="CMW200" s="4"/>
      <c r="CMX200" s="4"/>
      <c r="CMY200" s="4"/>
      <c r="CMZ200" s="4"/>
      <c r="CNA200" s="4"/>
      <c r="CNB200" s="4"/>
      <c r="CNC200" s="4"/>
      <c r="CND200" s="4"/>
      <c r="CNE200" s="4"/>
      <c r="CNF200" s="4"/>
      <c r="CNG200" s="4"/>
      <c r="CNH200" s="4"/>
      <c r="CNI200" s="4"/>
      <c r="CNJ200" s="4"/>
      <c r="CNK200" s="4"/>
      <c r="CNL200" s="4"/>
      <c r="CNM200" s="4"/>
      <c r="CNN200" s="4"/>
      <c r="CNO200" s="4"/>
      <c r="CNP200" s="4"/>
      <c r="CNQ200" s="4"/>
      <c r="CNR200" s="4"/>
      <c r="CNS200" s="4"/>
      <c r="CNT200" s="4"/>
      <c r="CNU200" s="4"/>
      <c r="CNV200" s="4"/>
      <c r="CNW200" s="4"/>
      <c r="CNX200" s="4"/>
      <c r="CNY200" s="4"/>
      <c r="CNZ200" s="4"/>
      <c r="COA200" s="4"/>
      <c r="COB200" s="4"/>
      <c r="COC200" s="4"/>
      <c r="COD200" s="4"/>
      <c r="COE200" s="4"/>
      <c r="COF200" s="4"/>
      <c r="COG200" s="4"/>
      <c r="COH200" s="4"/>
      <c r="COI200" s="4"/>
      <c r="COJ200" s="4"/>
      <c r="COK200" s="4"/>
      <c r="COL200" s="4"/>
      <c r="COM200" s="4"/>
      <c r="CON200" s="4"/>
      <c r="COO200" s="4"/>
      <c r="COP200" s="4"/>
      <c r="COQ200" s="4"/>
      <c r="COR200" s="4"/>
      <c r="COS200" s="4"/>
      <c r="COT200" s="4"/>
      <c r="COU200" s="4"/>
      <c r="COV200" s="4"/>
      <c r="COW200" s="4"/>
      <c r="COX200" s="4"/>
      <c r="COY200" s="4"/>
      <c r="COZ200" s="4"/>
      <c r="CPA200" s="4"/>
      <c r="CPB200" s="4"/>
      <c r="CPC200" s="4"/>
      <c r="CPD200" s="4"/>
      <c r="CPE200" s="4"/>
      <c r="CPF200" s="4"/>
      <c r="CPG200" s="4"/>
      <c r="CPH200" s="4"/>
      <c r="CPI200" s="4"/>
      <c r="CPJ200" s="4"/>
      <c r="CPK200" s="4"/>
      <c r="CPL200" s="4"/>
      <c r="CPM200" s="4"/>
      <c r="CPN200" s="4"/>
      <c r="CPO200" s="4"/>
      <c r="CPP200" s="4"/>
      <c r="CPQ200" s="4"/>
      <c r="CPR200" s="4"/>
      <c r="CPS200" s="4"/>
      <c r="CPT200" s="4"/>
      <c r="CPU200" s="4"/>
      <c r="CPV200" s="4"/>
      <c r="CPW200" s="4"/>
      <c r="CPX200" s="4"/>
      <c r="CPY200" s="4"/>
      <c r="CPZ200" s="4"/>
      <c r="CQA200" s="4"/>
      <c r="CQB200" s="4"/>
      <c r="CQC200" s="4"/>
      <c r="CQD200" s="4"/>
      <c r="CQE200" s="4"/>
      <c r="CQF200" s="4"/>
      <c r="CQG200" s="4"/>
      <c r="CQH200" s="4"/>
      <c r="CQI200" s="4"/>
      <c r="CQJ200" s="4"/>
      <c r="CQK200" s="4"/>
      <c r="CQL200" s="4"/>
      <c r="CQM200" s="4"/>
      <c r="CQN200" s="4"/>
      <c r="CQO200" s="4"/>
      <c r="CQP200" s="4"/>
      <c r="CQQ200" s="4"/>
      <c r="CQR200" s="4"/>
      <c r="CQS200" s="4"/>
      <c r="CQT200" s="4"/>
      <c r="CQU200" s="4"/>
      <c r="CQV200" s="4"/>
      <c r="CQW200" s="4"/>
      <c r="CQX200" s="4"/>
      <c r="CQY200" s="4"/>
      <c r="CQZ200" s="4"/>
      <c r="CRA200" s="4"/>
      <c r="CRB200" s="4"/>
      <c r="CRC200" s="4"/>
      <c r="CRD200" s="4"/>
      <c r="CRE200" s="4"/>
      <c r="CRF200" s="4"/>
      <c r="CRG200" s="4"/>
      <c r="CRH200" s="4"/>
      <c r="CRI200" s="4"/>
      <c r="CRJ200" s="4"/>
      <c r="CRK200" s="4"/>
      <c r="CRL200" s="4"/>
      <c r="CRM200" s="4"/>
      <c r="CRN200" s="4"/>
      <c r="CRO200" s="4"/>
      <c r="CRP200" s="4"/>
      <c r="CRQ200" s="4"/>
      <c r="CRR200" s="4"/>
      <c r="CRS200" s="4"/>
      <c r="CRT200" s="4"/>
      <c r="CRU200" s="4"/>
      <c r="CRV200" s="4"/>
      <c r="CRW200" s="4"/>
      <c r="CRX200" s="4"/>
      <c r="CRY200" s="4"/>
      <c r="CRZ200" s="4"/>
      <c r="CSA200" s="4"/>
      <c r="CSB200" s="4"/>
      <c r="CSC200" s="4"/>
      <c r="CSD200" s="4"/>
      <c r="CSE200" s="4"/>
      <c r="CSF200" s="4"/>
      <c r="CSG200" s="4"/>
      <c r="CSH200" s="4"/>
      <c r="CSI200" s="4"/>
      <c r="CSJ200" s="4"/>
      <c r="CSK200" s="4"/>
      <c r="CSL200" s="4"/>
      <c r="CSM200" s="4"/>
      <c r="CSN200" s="4"/>
      <c r="CSO200" s="4"/>
      <c r="CSP200" s="4"/>
      <c r="CSQ200" s="4"/>
      <c r="CSR200" s="4"/>
      <c r="CSS200" s="4"/>
      <c r="CST200" s="4"/>
      <c r="CSU200" s="4"/>
      <c r="CSV200" s="4"/>
      <c r="CSW200" s="4"/>
      <c r="CSX200" s="4"/>
      <c r="CSY200" s="4"/>
      <c r="CSZ200" s="4"/>
      <c r="CTA200" s="4"/>
      <c r="CTB200" s="4"/>
      <c r="CTC200" s="4"/>
      <c r="CTD200" s="4"/>
      <c r="CTE200" s="4"/>
      <c r="CTF200" s="4"/>
      <c r="CTG200" s="4"/>
      <c r="CTH200" s="4"/>
      <c r="CTI200" s="4"/>
      <c r="CTJ200" s="4"/>
      <c r="CTK200" s="4"/>
      <c r="CTL200" s="4"/>
      <c r="CTM200" s="4"/>
      <c r="CTN200" s="4"/>
      <c r="CTO200" s="4"/>
      <c r="CTP200" s="4"/>
      <c r="CTQ200" s="4"/>
      <c r="CTR200" s="4"/>
      <c r="CTS200" s="4"/>
      <c r="CTT200" s="4"/>
      <c r="CTU200" s="4"/>
      <c r="CTV200" s="4"/>
      <c r="CTW200" s="4"/>
      <c r="CTX200" s="4"/>
      <c r="CTY200" s="4"/>
      <c r="CTZ200" s="4"/>
      <c r="CUA200" s="4"/>
      <c r="CUB200" s="4"/>
      <c r="CUC200" s="4"/>
      <c r="CUD200" s="4"/>
      <c r="CUE200" s="4"/>
      <c r="CUF200" s="4"/>
      <c r="CUG200" s="4"/>
      <c r="CUH200" s="4"/>
      <c r="CUI200" s="4"/>
      <c r="CUJ200" s="4"/>
      <c r="CUK200" s="4"/>
      <c r="CUL200" s="4"/>
      <c r="CUM200" s="4"/>
      <c r="CUN200" s="4"/>
      <c r="CUO200" s="4"/>
      <c r="CUP200" s="4"/>
      <c r="CUQ200" s="4"/>
      <c r="CUR200" s="4"/>
      <c r="CUS200" s="4"/>
      <c r="CUT200" s="4"/>
      <c r="CUU200" s="4"/>
      <c r="CUV200" s="4"/>
      <c r="CUW200" s="4"/>
      <c r="CUX200" s="4"/>
      <c r="CUY200" s="4"/>
      <c r="CUZ200" s="4"/>
      <c r="CVA200" s="4"/>
      <c r="CVB200" s="4"/>
      <c r="CVC200" s="4"/>
      <c r="CVD200" s="4"/>
      <c r="CVE200" s="4"/>
      <c r="CVF200" s="4"/>
      <c r="CVG200" s="4"/>
      <c r="CVH200" s="4"/>
      <c r="CVI200" s="4"/>
      <c r="CVJ200" s="4"/>
      <c r="CVK200" s="4"/>
      <c r="CVL200" s="4"/>
      <c r="CVM200" s="4"/>
      <c r="CVN200" s="4"/>
      <c r="CVO200" s="4"/>
      <c r="CVP200" s="4"/>
      <c r="CVQ200" s="4"/>
      <c r="CVR200" s="4"/>
      <c r="CVS200" s="4"/>
      <c r="CVT200" s="4"/>
      <c r="CVU200" s="4"/>
      <c r="CVV200" s="4"/>
      <c r="CVW200" s="4"/>
      <c r="CVX200" s="4"/>
      <c r="CVY200" s="4"/>
      <c r="CVZ200" s="4"/>
      <c r="CWA200" s="4"/>
      <c r="CWB200" s="4"/>
      <c r="CWC200" s="4"/>
      <c r="CWD200" s="4"/>
      <c r="CWE200" s="4"/>
      <c r="CWF200" s="4"/>
      <c r="CWG200" s="4"/>
      <c r="CWH200" s="4"/>
      <c r="CWI200" s="4"/>
      <c r="CWJ200" s="4"/>
      <c r="CWK200" s="4"/>
      <c r="CWL200" s="4"/>
      <c r="CWM200" s="4"/>
      <c r="CWN200" s="4"/>
      <c r="CWO200" s="4"/>
      <c r="CWP200" s="4"/>
      <c r="CWQ200" s="4"/>
      <c r="CWR200" s="4"/>
      <c r="CWS200" s="4"/>
      <c r="CWT200" s="4"/>
      <c r="CWU200" s="4"/>
      <c r="CWV200" s="4"/>
      <c r="CWW200" s="4"/>
      <c r="CWX200" s="4"/>
      <c r="CWY200" s="4"/>
      <c r="CWZ200" s="4"/>
      <c r="CXA200" s="4"/>
      <c r="CXB200" s="4"/>
      <c r="CXC200" s="4"/>
      <c r="CXD200" s="4"/>
      <c r="CXE200" s="4"/>
      <c r="CXF200" s="4"/>
      <c r="CXG200" s="4"/>
      <c r="CXH200" s="4"/>
      <c r="CXI200" s="4"/>
      <c r="CXJ200" s="4"/>
      <c r="CXK200" s="4"/>
      <c r="CXL200" s="4"/>
      <c r="CXM200" s="4"/>
      <c r="CXN200" s="4"/>
      <c r="CXO200" s="4"/>
      <c r="CXP200" s="4"/>
      <c r="CXQ200" s="4"/>
      <c r="CXR200" s="4"/>
      <c r="CXS200" s="4"/>
      <c r="CXT200" s="4"/>
      <c r="CXU200" s="4"/>
      <c r="CXV200" s="4"/>
      <c r="CXW200" s="4"/>
      <c r="CXX200" s="4"/>
      <c r="CXY200" s="4"/>
      <c r="CXZ200" s="4"/>
      <c r="CYA200" s="4"/>
      <c r="CYB200" s="4"/>
      <c r="CYC200" s="4"/>
      <c r="CYD200" s="4"/>
      <c r="CYE200" s="4"/>
      <c r="CYF200" s="4"/>
      <c r="CYG200" s="4"/>
      <c r="CYH200" s="4"/>
      <c r="CYI200" s="4"/>
      <c r="CYJ200" s="4"/>
      <c r="CYK200" s="4"/>
      <c r="CYL200" s="4"/>
      <c r="CYM200" s="4"/>
      <c r="CYN200" s="4"/>
      <c r="CYO200" s="4"/>
      <c r="CYP200" s="4"/>
      <c r="CYQ200" s="4"/>
      <c r="CYR200" s="4"/>
      <c r="CYS200" s="4"/>
      <c r="CYT200" s="4"/>
      <c r="CYU200" s="4"/>
      <c r="CYV200" s="4"/>
      <c r="CYW200" s="4"/>
      <c r="CYX200" s="4"/>
      <c r="CYY200" s="4"/>
      <c r="CYZ200" s="4"/>
      <c r="CZA200" s="4"/>
      <c r="CZB200" s="4"/>
      <c r="CZC200" s="4"/>
      <c r="CZD200" s="4"/>
      <c r="CZE200" s="4"/>
      <c r="CZF200" s="4"/>
      <c r="CZG200" s="4"/>
      <c r="CZH200" s="4"/>
      <c r="CZI200" s="4"/>
      <c r="CZJ200" s="4"/>
      <c r="CZK200" s="4"/>
      <c r="CZL200" s="4"/>
      <c r="CZM200" s="4"/>
      <c r="CZN200" s="4"/>
      <c r="CZO200" s="4"/>
      <c r="CZP200" s="4"/>
      <c r="CZQ200" s="4"/>
      <c r="CZR200" s="4"/>
      <c r="CZS200" s="4"/>
      <c r="CZT200" s="4"/>
      <c r="CZU200" s="4"/>
      <c r="CZV200" s="4"/>
      <c r="CZW200" s="4"/>
      <c r="CZX200" s="4"/>
      <c r="CZY200" s="4"/>
      <c r="CZZ200" s="4"/>
      <c r="DAA200" s="4"/>
      <c r="DAB200" s="4"/>
      <c r="DAC200" s="4"/>
      <c r="DAD200" s="4"/>
      <c r="DAE200" s="4"/>
      <c r="DAF200" s="4"/>
      <c r="DAG200" s="4"/>
      <c r="DAH200" s="4"/>
      <c r="DAI200" s="4"/>
      <c r="DAJ200" s="4"/>
      <c r="DAK200" s="4"/>
      <c r="DAL200" s="4"/>
      <c r="DAM200" s="4"/>
      <c r="DAN200" s="4"/>
      <c r="DAO200" s="4"/>
      <c r="DAP200" s="4"/>
      <c r="DAQ200" s="4"/>
      <c r="DAR200" s="4"/>
      <c r="DAS200" s="4"/>
      <c r="DAT200" s="4"/>
      <c r="DAU200" s="4"/>
      <c r="DAV200" s="4"/>
      <c r="DAW200" s="4"/>
      <c r="DAX200" s="4"/>
      <c r="DAY200" s="4"/>
      <c r="DAZ200" s="4"/>
      <c r="DBA200" s="4"/>
      <c r="DBB200" s="4"/>
      <c r="DBC200" s="4"/>
      <c r="DBD200" s="4"/>
      <c r="DBE200" s="4"/>
      <c r="DBF200" s="4"/>
      <c r="DBG200" s="4"/>
      <c r="DBH200" s="4"/>
      <c r="DBI200" s="4"/>
      <c r="DBJ200" s="4"/>
      <c r="DBK200" s="4"/>
      <c r="DBL200" s="4"/>
      <c r="DBM200" s="4"/>
      <c r="DBN200" s="4"/>
      <c r="DBO200" s="4"/>
      <c r="DBP200" s="4"/>
      <c r="DBQ200" s="4"/>
      <c r="DBR200" s="4"/>
      <c r="DBS200" s="4"/>
      <c r="DBT200" s="4"/>
      <c r="DBU200" s="4"/>
      <c r="DBV200" s="4"/>
      <c r="DBW200" s="4"/>
      <c r="DBX200" s="4"/>
      <c r="DBY200" s="4"/>
      <c r="DBZ200" s="4"/>
      <c r="DCA200" s="4"/>
      <c r="DCB200" s="4"/>
      <c r="DCC200" s="4"/>
      <c r="DCD200" s="4"/>
      <c r="DCE200" s="4"/>
      <c r="DCF200" s="4"/>
      <c r="DCG200" s="4"/>
      <c r="DCH200" s="4"/>
      <c r="DCI200" s="4"/>
      <c r="DCJ200" s="4"/>
      <c r="DCK200" s="4"/>
      <c r="DCL200" s="4"/>
      <c r="DCM200" s="4"/>
      <c r="DCN200" s="4"/>
      <c r="DCO200" s="4"/>
      <c r="DCP200" s="4"/>
      <c r="DCQ200" s="4"/>
      <c r="DCR200" s="4"/>
      <c r="DCS200" s="4"/>
      <c r="DCT200" s="4"/>
      <c r="DCU200" s="4"/>
      <c r="DCV200" s="4"/>
      <c r="DCW200" s="4"/>
      <c r="DCX200" s="4"/>
      <c r="DCY200" s="4"/>
      <c r="DCZ200" s="4"/>
      <c r="DDA200" s="4"/>
      <c r="DDB200" s="4"/>
      <c r="DDC200" s="4"/>
      <c r="DDD200" s="4"/>
      <c r="DDE200" s="4"/>
      <c r="DDF200" s="4"/>
      <c r="DDG200" s="4"/>
      <c r="DDH200" s="4"/>
      <c r="DDI200" s="4"/>
      <c r="DDJ200" s="4"/>
      <c r="DDK200" s="4"/>
      <c r="DDL200" s="4"/>
      <c r="DDM200" s="4"/>
      <c r="DDN200" s="4"/>
      <c r="DDO200" s="4"/>
      <c r="DDP200" s="4"/>
      <c r="DDQ200" s="4"/>
      <c r="DDR200" s="4"/>
      <c r="DDS200" s="4"/>
      <c r="DDT200" s="4"/>
      <c r="DDU200" s="4"/>
      <c r="DDV200" s="4"/>
      <c r="DDW200" s="4"/>
      <c r="DDX200" s="4"/>
      <c r="DDY200" s="4"/>
      <c r="DDZ200" s="4"/>
      <c r="DEA200" s="4"/>
      <c r="DEB200" s="4"/>
      <c r="DEC200" s="4"/>
      <c r="DED200" s="4"/>
      <c r="DEE200" s="4"/>
      <c r="DEF200" s="4"/>
      <c r="DEG200" s="4"/>
      <c r="DEH200" s="4"/>
      <c r="DEI200" s="4"/>
      <c r="DEJ200" s="4"/>
      <c r="DEK200" s="4"/>
      <c r="DEL200" s="4"/>
      <c r="DEM200" s="4"/>
      <c r="DEN200" s="4"/>
      <c r="DEO200" s="4"/>
      <c r="DEP200" s="4"/>
      <c r="DEQ200" s="4"/>
      <c r="DER200" s="4"/>
      <c r="DES200" s="4"/>
      <c r="DET200" s="4"/>
      <c r="DEU200" s="4"/>
      <c r="DEV200" s="4"/>
      <c r="DEW200" s="4"/>
      <c r="DEX200" s="4"/>
      <c r="DEY200" s="4"/>
      <c r="DEZ200" s="4"/>
      <c r="DFA200" s="4"/>
      <c r="DFB200" s="4"/>
      <c r="DFC200" s="4"/>
      <c r="DFD200" s="4"/>
      <c r="DFE200" s="4"/>
      <c r="DFF200" s="4"/>
      <c r="DFG200" s="4"/>
      <c r="DFH200" s="4"/>
      <c r="DFI200" s="4"/>
      <c r="DFJ200" s="4"/>
      <c r="DFK200" s="4"/>
      <c r="DFL200" s="4"/>
      <c r="DFM200" s="4"/>
      <c r="DFN200" s="4"/>
      <c r="DFO200" s="4"/>
      <c r="DFP200" s="4"/>
      <c r="DFQ200" s="4"/>
      <c r="DFR200" s="4"/>
      <c r="DFS200" s="4"/>
      <c r="DFT200" s="4"/>
      <c r="DFU200" s="4"/>
      <c r="DFV200" s="4"/>
      <c r="DFW200" s="4"/>
      <c r="DFX200" s="4"/>
      <c r="DFY200" s="4"/>
      <c r="DFZ200" s="4"/>
      <c r="DGA200" s="4"/>
      <c r="DGB200" s="4"/>
      <c r="DGC200" s="4"/>
      <c r="DGD200" s="4"/>
      <c r="DGE200" s="4"/>
      <c r="DGF200" s="4"/>
      <c r="DGG200" s="4"/>
      <c r="DGH200" s="4"/>
      <c r="DGI200" s="4"/>
      <c r="DGJ200" s="4"/>
      <c r="DGK200" s="4"/>
      <c r="DGL200" s="4"/>
      <c r="DGM200" s="4"/>
      <c r="DGN200" s="4"/>
      <c r="DGO200" s="4"/>
      <c r="DGP200" s="4"/>
      <c r="DGQ200" s="4"/>
      <c r="DGR200" s="4"/>
      <c r="DGS200" s="4"/>
      <c r="DGT200" s="4"/>
      <c r="DGU200" s="4"/>
      <c r="DGV200" s="4"/>
      <c r="DGW200" s="4"/>
      <c r="DGX200" s="4"/>
      <c r="DGY200" s="4"/>
      <c r="DGZ200" s="4"/>
      <c r="DHA200" s="4"/>
      <c r="DHB200" s="4"/>
      <c r="DHC200" s="4"/>
      <c r="DHD200" s="4"/>
      <c r="DHE200" s="4"/>
      <c r="DHF200" s="4"/>
      <c r="DHG200" s="4"/>
      <c r="DHH200" s="4"/>
      <c r="DHI200" s="4"/>
      <c r="DHJ200" s="4"/>
      <c r="DHK200" s="4"/>
      <c r="DHL200" s="4"/>
      <c r="DHM200" s="4"/>
      <c r="DHN200" s="4"/>
      <c r="DHO200" s="4"/>
      <c r="DHP200" s="4"/>
      <c r="DHQ200" s="4"/>
      <c r="DHR200" s="4"/>
      <c r="DHS200" s="4"/>
      <c r="DHT200" s="4"/>
      <c r="DHU200" s="4"/>
      <c r="DHV200" s="4"/>
      <c r="DHW200" s="4"/>
      <c r="DHX200" s="4"/>
      <c r="DHY200" s="4"/>
      <c r="DHZ200" s="4"/>
      <c r="DIA200" s="4"/>
      <c r="DIB200" s="4"/>
      <c r="DIC200" s="4"/>
      <c r="DID200" s="4"/>
      <c r="DIE200" s="4"/>
      <c r="DIF200" s="4"/>
      <c r="DIG200" s="4"/>
      <c r="DIH200" s="4"/>
      <c r="DII200" s="4"/>
      <c r="DIJ200" s="4"/>
      <c r="DIK200" s="4"/>
      <c r="DIL200" s="4"/>
      <c r="DIM200" s="4"/>
      <c r="DIN200" s="4"/>
      <c r="DIO200" s="4"/>
      <c r="DIP200" s="4"/>
      <c r="DIQ200" s="4"/>
      <c r="DIR200" s="4"/>
      <c r="DIS200" s="4"/>
      <c r="DIT200" s="4"/>
      <c r="DIU200" s="4"/>
      <c r="DIV200" s="4"/>
      <c r="DIW200" s="4"/>
      <c r="DIX200" s="4"/>
      <c r="DIY200" s="4"/>
      <c r="DIZ200" s="4"/>
      <c r="DJA200" s="4"/>
      <c r="DJB200" s="4"/>
      <c r="DJC200" s="4"/>
      <c r="DJD200" s="4"/>
      <c r="DJE200" s="4"/>
      <c r="DJF200" s="4"/>
      <c r="DJG200" s="4"/>
      <c r="DJH200" s="4"/>
      <c r="DJI200" s="4"/>
      <c r="DJJ200" s="4"/>
      <c r="DJK200" s="4"/>
      <c r="DJL200" s="4"/>
      <c r="DJM200" s="4"/>
      <c r="DJN200" s="4"/>
      <c r="DJO200" s="4"/>
      <c r="DJP200" s="4"/>
      <c r="DJQ200" s="4"/>
      <c r="DJR200" s="4"/>
      <c r="DJS200" s="4"/>
      <c r="DJT200" s="4"/>
      <c r="DJU200" s="4"/>
      <c r="DJV200" s="4"/>
      <c r="DJW200" s="4"/>
      <c r="DJX200" s="4"/>
      <c r="DJY200" s="4"/>
      <c r="DJZ200" s="4"/>
      <c r="DKA200" s="4"/>
      <c r="DKB200" s="4"/>
      <c r="DKC200" s="4"/>
      <c r="DKD200" s="4"/>
      <c r="DKE200" s="4"/>
      <c r="DKF200" s="4"/>
      <c r="DKG200" s="4"/>
      <c r="DKH200" s="4"/>
      <c r="DKI200" s="4"/>
      <c r="DKJ200" s="4"/>
      <c r="DKK200" s="4"/>
      <c r="DKL200" s="4"/>
      <c r="DKM200" s="4"/>
      <c r="DKN200" s="4"/>
      <c r="DKO200" s="4"/>
      <c r="DKP200" s="4"/>
      <c r="DKQ200" s="4"/>
      <c r="DKR200" s="4"/>
      <c r="DKS200" s="4"/>
      <c r="DKT200" s="4"/>
      <c r="DKU200" s="4"/>
      <c r="DKV200" s="4"/>
      <c r="DKW200" s="4"/>
      <c r="DKX200" s="4"/>
      <c r="DKY200" s="4"/>
      <c r="DKZ200" s="4"/>
      <c r="DLA200" s="4"/>
      <c r="DLB200" s="4"/>
      <c r="DLC200" s="4"/>
      <c r="DLD200" s="4"/>
      <c r="DLE200" s="4"/>
      <c r="DLF200" s="4"/>
      <c r="DLG200" s="4"/>
      <c r="DLH200" s="4"/>
      <c r="DLI200" s="4"/>
      <c r="DLJ200" s="4"/>
      <c r="DLK200" s="4"/>
      <c r="DLL200" s="4"/>
      <c r="DLM200" s="4"/>
      <c r="DLN200" s="4"/>
      <c r="DLO200" s="4"/>
      <c r="DLP200" s="4"/>
      <c r="DLQ200" s="4"/>
      <c r="DLR200" s="4"/>
      <c r="DLS200" s="4"/>
      <c r="DLT200" s="4"/>
      <c r="DLU200" s="4"/>
      <c r="DLV200" s="4"/>
      <c r="DLW200" s="4"/>
      <c r="DLX200" s="4"/>
      <c r="DLY200" s="4"/>
      <c r="DLZ200" s="4"/>
      <c r="DMA200" s="4"/>
      <c r="DMB200" s="4"/>
      <c r="DMC200" s="4"/>
      <c r="DMD200" s="4"/>
      <c r="DME200" s="4"/>
      <c r="DMF200" s="4"/>
      <c r="DMG200" s="4"/>
      <c r="DMH200" s="4"/>
      <c r="DMI200" s="4"/>
      <c r="DMJ200" s="4"/>
      <c r="DMK200" s="4"/>
      <c r="DML200" s="4"/>
      <c r="DMM200" s="4"/>
      <c r="DMN200" s="4"/>
      <c r="DMO200" s="4"/>
      <c r="DMP200" s="4"/>
      <c r="DMQ200" s="4"/>
      <c r="DMR200" s="4"/>
      <c r="DMS200" s="4"/>
      <c r="DMT200" s="4"/>
      <c r="DMU200" s="4"/>
      <c r="DMV200" s="4"/>
      <c r="DMW200" s="4"/>
      <c r="DMX200" s="4"/>
      <c r="DMY200" s="4"/>
      <c r="DMZ200" s="4"/>
      <c r="DNA200" s="4"/>
      <c r="DNB200" s="4"/>
      <c r="DNC200" s="4"/>
      <c r="DND200" s="4"/>
      <c r="DNE200" s="4"/>
      <c r="DNF200" s="4"/>
      <c r="DNG200" s="4"/>
      <c r="DNH200" s="4"/>
      <c r="DNI200" s="4"/>
      <c r="DNJ200" s="4"/>
      <c r="DNK200" s="4"/>
      <c r="DNL200" s="4"/>
      <c r="DNM200" s="4"/>
      <c r="DNN200" s="4"/>
      <c r="DNO200" s="4"/>
      <c r="DNP200" s="4"/>
      <c r="DNQ200" s="4"/>
      <c r="DNR200" s="4"/>
      <c r="DNS200" s="4"/>
      <c r="DNT200" s="4"/>
      <c r="DNU200" s="4"/>
      <c r="DNV200" s="4"/>
      <c r="DNW200" s="4"/>
      <c r="DNX200" s="4"/>
      <c r="DNY200" s="4"/>
      <c r="DNZ200" s="4"/>
      <c r="DOA200" s="4"/>
      <c r="DOB200" s="4"/>
      <c r="DOC200" s="4"/>
      <c r="DOD200" s="4"/>
      <c r="DOE200" s="4"/>
      <c r="DOF200" s="4"/>
      <c r="DOG200" s="4"/>
      <c r="DOH200" s="4"/>
      <c r="DOI200" s="4"/>
      <c r="DOJ200" s="4"/>
      <c r="DOK200" s="4"/>
      <c r="DOL200" s="4"/>
      <c r="DOM200" s="4"/>
      <c r="DON200" s="4"/>
      <c r="DOO200" s="4"/>
      <c r="DOP200" s="4"/>
      <c r="DOQ200" s="4"/>
      <c r="DOR200" s="4"/>
      <c r="DOS200" s="4"/>
      <c r="DOT200" s="4"/>
      <c r="DOU200" s="4"/>
      <c r="DOV200" s="4"/>
      <c r="DOW200" s="4"/>
      <c r="DOX200" s="4"/>
      <c r="DOY200" s="4"/>
      <c r="DOZ200" s="4"/>
      <c r="DPA200" s="4"/>
      <c r="DPB200" s="4"/>
      <c r="DPC200" s="4"/>
      <c r="DPD200" s="4"/>
      <c r="DPE200" s="4"/>
      <c r="DPF200" s="4"/>
      <c r="DPG200" s="4"/>
      <c r="DPH200" s="4"/>
      <c r="DPI200" s="4"/>
      <c r="DPJ200" s="4"/>
      <c r="DPK200" s="4"/>
      <c r="DPL200" s="4"/>
      <c r="DPM200" s="4"/>
      <c r="DPN200" s="4"/>
      <c r="DPO200" s="4"/>
      <c r="DPP200" s="4"/>
      <c r="DPQ200" s="4"/>
      <c r="DPR200" s="4"/>
      <c r="DPS200" s="4"/>
      <c r="DPT200" s="4"/>
      <c r="DPU200" s="4"/>
      <c r="DPV200" s="4"/>
      <c r="DPW200" s="4"/>
      <c r="DPX200" s="4"/>
      <c r="DPY200" s="4"/>
      <c r="DPZ200" s="4"/>
      <c r="DQA200" s="4"/>
      <c r="DQB200" s="4"/>
      <c r="DQC200" s="4"/>
      <c r="DQD200" s="4"/>
      <c r="DQE200" s="4"/>
      <c r="DQF200" s="4"/>
      <c r="DQG200" s="4"/>
      <c r="DQH200" s="4"/>
      <c r="DQI200" s="4"/>
      <c r="DQJ200" s="4"/>
      <c r="DQK200" s="4"/>
      <c r="DQL200" s="4"/>
      <c r="DQM200" s="4"/>
      <c r="DQN200" s="4"/>
      <c r="DQO200" s="4"/>
      <c r="DQP200" s="4"/>
      <c r="DQQ200" s="4"/>
      <c r="DQR200" s="4"/>
      <c r="DQS200" s="4"/>
      <c r="DQT200" s="4"/>
      <c r="DQU200" s="4"/>
      <c r="DQV200" s="4"/>
      <c r="DQW200" s="4"/>
      <c r="DQX200" s="4"/>
      <c r="DQY200" s="4"/>
      <c r="DQZ200" s="4"/>
      <c r="DRA200" s="4"/>
      <c r="DRB200" s="4"/>
      <c r="DRC200" s="4"/>
      <c r="DRD200" s="4"/>
      <c r="DRE200" s="4"/>
      <c r="DRF200" s="4"/>
      <c r="DRG200" s="4"/>
      <c r="DRH200" s="4"/>
      <c r="DRI200" s="4"/>
      <c r="DRJ200" s="4"/>
      <c r="DRK200" s="4"/>
      <c r="DRL200" s="4"/>
      <c r="DRM200" s="4"/>
      <c r="DRN200" s="4"/>
      <c r="DRO200" s="4"/>
      <c r="DRP200" s="4"/>
      <c r="DRQ200" s="4"/>
      <c r="DRR200" s="4"/>
      <c r="DRS200" s="4"/>
      <c r="DRT200" s="4"/>
      <c r="DRU200" s="4"/>
      <c r="DRV200" s="4"/>
      <c r="DRW200" s="4"/>
      <c r="DRX200" s="4"/>
      <c r="DRY200" s="4"/>
      <c r="DRZ200" s="4"/>
      <c r="DSA200" s="4"/>
      <c r="DSB200" s="4"/>
      <c r="DSC200" s="4"/>
      <c r="DSD200" s="4"/>
      <c r="DSE200" s="4"/>
      <c r="DSF200" s="4"/>
      <c r="DSG200" s="4"/>
      <c r="DSH200" s="4"/>
      <c r="DSI200" s="4"/>
      <c r="DSJ200" s="4"/>
      <c r="DSK200" s="4"/>
      <c r="DSL200" s="4"/>
      <c r="DSM200" s="4"/>
      <c r="DSN200" s="4"/>
      <c r="DSO200" s="4"/>
      <c r="DSP200" s="4"/>
      <c r="DSQ200" s="4"/>
      <c r="DSR200" s="4"/>
      <c r="DSS200" s="4"/>
      <c r="DST200" s="4"/>
      <c r="DSU200" s="4"/>
      <c r="DSV200" s="4"/>
      <c r="DSW200" s="4"/>
      <c r="DSX200" s="4"/>
      <c r="DSY200" s="4"/>
      <c r="DSZ200" s="4"/>
      <c r="DTA200" s="4"/>
      <c r="DTB200" s="4"/>
      <c r="DTC200" s="4"/>
      <c r="DTD200" s="4"/>
      <c r="DTE200" s="4"/>
      <c r="DTF200" s="4"/>
      <c r="DTG200" s="4"/>
      <c r="DTH200" s="4"/>
      <c r="DTI200" s="4"/>
      <c r="DTJ200" s="4"/>
      <c r="DTK200" s="4"/>
      <c r="DTL200" s="4"/>
      <c r="DTM200" s="4"/>
      <c r="DTN200" s="4"/>
      <c r="DTO200" s="4"/>
      <c r="DTP200" s="4"/>
      <c r="DTQ200" s="4"/>
      <c r="DTR200" s="4"/>
      <c r="DTS200" s="4"/>
      <c r="DTT200" s="4"/>
      <c r="DTU200" s="4"/>
      <c r="DTV200" s="4"/>
      <c r="DTW200" s="4"/>
      <c r="DTX200" s="4"/>
      <c r="DTY200" s="4"/>
      <c r="DTZ200" s="4"/>
      <c r="DUA200" s="4"/>
      <c r="DUB200" s="4"/>
      <c r="DUC200" s="4"/>
      <c r="DUD200" s="4"/>
      <c r="DUE200" s="4"/>
      <c r="DUF200" s="4"/>
      <c r="DUG200" s="4"/>
      <c r="DUH200" s="4"/>
      <c r="DUI200" s="4"/>
      <c r="DUJ200" s="4"/>
      <c r="DUK200" s="4"/>
      <c r="DUL200" s="4"/>
      <c r="DUM200" s="4"/>
      <c r="DUN200" s="4"/>
      <c r="DUO200" s="4"/>
      <c r="DUP200" s="4"/>
      <c r="DUQ200" s="4"/>
      <c r="DUR200" s="4"/>
      <c r="DUS200" s="4"/>
      <c r="DUT200" s="4"/>
      <c r="DUU200" s="4"/>
      <c r="DUV200" s="4"/>
      <c r="DUW200" s="4"/>
      <c r="DUX200" s="4"/>
      <c r="DUY200" s="4"/>
      <c r="DUZ200" s="4"/>
      <c r="DVA200" s="4"/>
      <c r="DVB200" s="4"/>
      <c r="DVC200" s="4"/>
      <c r="DVD200" s="4"/>
      <c r="DVE200" s="4"/>
      <c r="DVF200" s="4"/>
      <c r="DVG200" s="4"/>
      <c r="DVH200" s="4"/>
      <c r="DVI200" s="4"/>
      <c r="DVJ200" s="4"/>
      <c r="DVK200" s="4"/>
      <c r="DVL200" s="4"/>
      <c r="DVM200" s="4"/>
      <c r="DVN200" s="4"/>
      <c r="DVO200" s="4"/>
      <c r="DVP200" s="4"/>
      <c r="DVQ200" s="4"/>
      <c r="DVR200" s="4"/>
      <c r="DVS200" s="4"/>
      <c r="DVT200" s="4"/>
      <c r="DVU200" s="4"/>
      <c r="DVV200" s="4"/>
      <c r="DVW200" s="4"/>
      <c r="DVX200" s="4"/>
      <c r="DVY200" s="4"/>
      <c r="DVZ200" s="4"/>
      <c r="DWA200" s="4"/>
      <c r="DWB200" s="4"/>
      <c r="DWC200" s="4"/>
      <c r="DWD200" s="4"/>
      <c r="DWE200" s="4"/>
      <c r="DWF200" s="4"/>
      <c r="DWG200" s="4"/>
      <c r="DWH200" s="4"/>
      <c r="DWI200" s="4"/>
      <c r="DWJ200" s="4"/>
      <c r="DWK200" s="4"/>
      <c r="DWL200" s="4"/>
      <c r="DWM200" s="4"/>
      <c r="DWN200" s="4"/>
      <c r="DWO200" s="4"/>
      <c r="DWP200" s="4"/>
      <c r="DWQ200" s="4"/>
      <c r="DWR200" s="4"/>
      <c r="DWS200" s="4"/>
      <c r="DWT200" s="4"/>
      <c r="DWU200" s="4"/>
      <c r="DWV200" s="4"/>
      <c r="DWW200" s="4"/>
      <c r="DWX200" s="4"/>
      <c r="DWY200" s="4"/>
      <c r="DWZ200" s="4"/>
      <c r="DXA200" s="4"/>
      <c r="DXB200" s="4"/>
      <c r="DXC200" s="4"/>
      <c r="DXD200" s="4"/>
      <c r="DXE200" s="4"/>
      <c r="DXF200" s="4"/>
      <c r="DXG200" s="4"/>
      <c r="DXH200" s="4"/>
      <c r="DXI200" s="4"/>
      <c r="DXJ200" s="4"/>
      <c r="DXK200" s="4"/>
      <c r="DXL200" s="4"/>
      <c r="DXM200" s="4"/>
      <c r="DXN200" s="4"/>
      <c r="DXO200" s="4"/>
      <c r="DXP200" s="4"/>
      <c r="DXQ200" s="4"/>
      <c r="DXR200" s="4"/>
      <c r="DXS200" s="4"/>
      <c r="DXT200" s="4"/>
      <c r="DXU200" s="4"/>
      <c r="DXV200" s="4"/>
      <c r="DXW200" s="4"/>
      <c r="DXX200" s="4"/>
      <c r="DXY200" s="4"/>
      <c r="DXZ200" s="4"/>
      <c r="DYA200" s="4"/>
      <c r="DYB200" s="4"/>
      <c r="DYC200" s="4"/>
      <c r="DYD200" s="4"/>
      <c r="DYE200" s="4"/>
      <c r="DYF200" s="4"/>
      <c r="DYG200" s="4"/>
      <c r="DYH200" s="4"/>
      <c r="DYI200" s="4"/>
      <c r="DYJ200" s="4"/>
      <c r="DYK200" s="4"/>
      <c r="DYL200" s="4"/>
      <c r="DYM200" s="4"/>
      <c r="DYN200" s="4"/>
      <c r="DYO200" s="4"/>
      <c r="DYP200" s="4"/>
      <c r="DYQ200" s="4"/>
      <c r="DYR200" s="4"/>
      <c r="DYS200" s="4"/>
      <c r="DYT200" s="4"/>
      <c r="DYU200" s="4"/>
      <c r="DYV200" s="4"/>
      <c r="DYW200" s="4"/>
      <c r="DYX200" s="4"/>
      <c r="DYY200" s="4"/>
      <c r="DYZ200" s="4"/>
      <c r="DZA200" s="4"/>
      <c r="DZB200" s="4"/>
      <c r="DZC200" s="4"/>
      <c r="DZD200" s="4"/>
      <c r="DZE200" s="4"/>
      <c r="DZF200" s="4"/>
      <c r="DZG200" s="4"/>
      <c r="DZH200" s="4"/>
      <c r="DZI200" s="4"/>
      <c r="DZJ200" s="4"/>
      <c r="DZK200" s="4"/>
      <c r="DZL200" s="4"/>
      <c r="DZM200" s="4"/>
      <c r="DZN200" s="4"/>
      <c r="DZO200" s="4"/>
      <c r="DZP200" s="4"/>
      <c r="DZQ200" s="4"/>
      <c r="DZR200" s="4"/>
      <c r="DZS200" s="4"/>
      <c r="DZT200" s="4"/>
      <c r="DZU200" s="4"/>
      <c r="DZV200" s="4"/>
      <c r="DZW200" s="4"/>
      <c r="DZX200" s="4"/>
      <c r="DZY200" s="4"/>
      <c r="DZZ200" s="4"/>
      <c r="EAA200" s="4"/>
      <c r="EAB200" s="4"/>
      <c r="EAC200" s="4"/>
      <c r="EAD200" s="4"/>
      <c r="EAE200" s="4"/>
      <c r="EAF200" s="4"/>
      <c r="EAG200" s="4"/>
      <c r="EAH200" s="4"/>
      <c r="EAI200" s="4"/>
      <c r="EAJ200" s="4"/>
      <c r="EAK200" s="4"/>
      <c r="EAL200" s="4"/>
      <c r="EAM200" s="4"/>
      <c r="EAN200" s="4"/>
      <c r="EAO200" s="4"/>
      <c r="EAP200" s="4"/>
      <c r="EAQ200" s="4"/>
      <c r="EAR200" s="4"/>
      <c r="EAS200" s="4"/>
      <c r="EAT200" s="4"/>
      <c r="EAU200" s="4"/>
      <c r="EAV200" s="4"/>
      <c r="EAW200" s="4"/>
      <c r="EAX200" s="4"/>
      <c r="EAY200" s="4"/>
      <c r="EAZ200" s="4"/>
      <c r="EBA200" s="4"/>
      <c r="EBB200" s="4"/>
      <c r="EBC200" s="4"/>
      <c r="EBD200" s="4"/>
      <c r="EBE200" s="4"/>
      <c r="EBF200" s="4"/>
      <c r="EBG200" s="4"/>
      <c r="EBH200" s="4"/>
      <c r="EBI200" s="4"/>
      <c r="EBJ200" s="4"/>
      <c r="EBK200" s="4"/>
      <c r="EBL200" s="4"/>
      <c r="EBM200" s="4"/>
      <c r="EBN200" s="4"/>
      <c r="EBO200" s="4"/>
      <c r="EBP200" s="4"/>
      <c r="EBQ200" s="4"/>
      <c r="EBR200" s="4"/>
      <c r="EBS200" s="4"/>
      <c r="EBT200" s="4"/>
      <c r="EBU200" s="4"/>
      <c r="EBV200" s="4"/>
      <c r="EBW200" s="4"/>
      <c r="EBX200" s="4"/>
      <c r="EBY200" s="4"/>
      <c r="EBZ200" s="4"/>
      <c r="ECA200" s="4"/>
      <c r="ECB200" s="4"/>
      <c r="ECC200" s="4"/>
      <c r="ECD200" s="4"/>
      <c r="ECE200" s="4"/>
      <c r="ECF200" s="4"/>
      <c r="ECG200" s="4"/>
      <c r="ECH200" s="4"/>
      <c r="ECI200" s="4"/>
      <c r="ECJ200" s="4"/>
      <c r="ECK200" s="4"/>
      <c r="ECL200" s="4"/>
      <c r="ECM200" s="4"/>
      <c r="ECN200" s="4"/>
      <c r="ECO200" s="4"/>
      <c r="ECP200" s="4"/>
      <c r="ECQ200" s="4"/>
      <c r="ECR200" s="4"/>
      <c r="ECS200" s="4"/>
      <c r="ECT200" s="4"/>
      <c r="ECU200" s="4"/>
      <c r="ECV200" s="4"/>
      <c r="ECW200" s="4"/>
      <c r="ECX200" s="4"/>
      <c r="ECY200" s="4"/>
      <c r="ECZ200" s="4"/>
      <c r="EDA200" s="4"/>
      <c r="EDB200" s="4"/>
      <c r="EDC200" s="4"/>
      <c r="EDD200" s="4"/>
      <c r="EDE200" s="4"/>
      <c r="EDF200" s="4"/>
      <c r="EDG200" s="4"/>
      <c r="EDH200" s="4"/>
      <c r="EDI200" s="4"/>
      <c r="EDJ200" s="4"/>
      <c r="EDK200" s="4"/>
      <c r="EDL200" s="4"/>
      <c r="EDM200" s="4"/>
      <c r="EDN200" s="4"/>
      <c r="EDO200" s="4"/>
      <c r="EDP200" s="4"/>
      <c r="EDQ200" s="4"/>
      <c r="EDR200" s="4"/>
      <c r="EDS200" s="4"/>
      <c r="EDT200" s="4"/>
      <c r="EDU200" s="4"/>
      <c r="EDV200" s="4"/>
      <c r="EDW200" s="4"/>
      <c r="EDX200" s="4"/>
      <c r="EDY200" s="4"/>
      <c r="EDZ200" s="4"/>
      <c r="EEA200" s="4"/>
      <c r="EEB200" s="4"/>
      <c r="EEC200" s="4"/>
      <c r="EED200" s="4"/>
      <c r="EEE200" s="4"/>
      <c r="EEF200" s="4"/>
      <c r="EEG200" s="4"/>
      <c r="EEH200" s="4"/>
      <c r="EEI200" s="4"/>
      <c r="EEJ200" s="4"/>
      <c r="EEK200" s="4"/>
      <c r="EEL200" s="4"/>
      <c r="EEM200" s="4"/>
      <c r="EEN200" s="4"/>
      <c r="EEO200" s="4"/>
      <c r="EEP200" s="4"/>
      <c r="EEQ200" s="4"/>
      <c r="EER200" s="4"/>
      <c r="EES200" s="4"/>
      <c r="EET200" s="4"/>
      <c r="EEU200" s="4"/>
      <c r="EEV200" s="4"/>
      <c r="EEW200" s="4"/>
      <c r="EEX200" s="4"/>
      <c r="EEY200" s="4"/>
      <c r="EEZ200" s="4"/>
      <c r="EFA200" s="4"/>
      <c r="EFB200" s="4"/>
      <c r="EFC200" s="4"/>
      <c r="EFD200" s="4"/>
      <c r="EFE200" s="4"/>
      <c r="EFF200" s="4"/>
      <c r="EFG200" s="4"/>
      <c r="EFH200" s="4"/>
      <c r="EFI200" s="4"/>
      <c r="EFJ200" s="4"/>
      <c r="EFK200" s="4"/>
      <c r="EFL200" s="4"/>
      <c r="EFM200" s="4"/>
      <c r="EFN200" s="4"/>
      <c r="EFO200" s="4"/>
      <c r="EFP200" s="4"/>
      <c r="EFQ200" s="4"/>
      <c r="EFR200" s="4"/>
      <c r="EFS200" s="4"/>
      <c r="EFT200" s="4"/>
      <c r="EFU200" s="4"/>
      <c r="EFV200" s="4"/>
      <c r="EFW200" s="4"/>
      <c r="EFX200" s="4"/>
      <c r="EFY200" s="4"/>
      <c r="EFZ200" s="4"/>
      <c r="EGA200" s="4"/>
      <c r="EGB200" s="4"/>
      <c r="EGC200" s="4"/>
      <c r="EGD200" s="4"/>
      <c r="EGE200" s="4"/>
      <c r="EGF200" s="4"/>
      <c r="EGG200" s="4"/>
      <c r="EGH200" s="4"/>
      <c r="EGI200" s="4"/>
      <c r="EGJ200" s="4"/>
      <c r="EGK200" s="4"/>
      <c r="EGL200" s="4"/>
      <c r="EGM200" s="4"/>
      <c r="EGN200" s="4"/>
      <c r="EGO200" s="4"/>
      <c r="EGP200" s="4"/>
      <c r="EGQ200" s="4"/>
      <c r="EGR200" s="4"/>
      <c r="EGS200" s="4"/>
      <c r="EGT200" s="4"/>
      <c r="EGU200" s="4"/>
      <c r="EGV200" s="4"/>
      <c r="EGW200" s="4"/>
      <c r="EGX200" s="4"/>
      <c r="EGY200" s="4"/>
      <c r="EGZ200" s="4"/>
      <c r="EHA200" s="4"/>
      <c r="EHB200" s="4"/>
      <c r="EHC200" s="4"/>
      <c r="EHD200" s="4"/>
      <c r="EHE200" s="4"/>
      <c r="EHF200" s="4"/>
      <c r="EHG200" s="4"/>
      <c r="EHH200" s="4"/>
      <c r="EHI200" s="4"/>
      <c r="EHJ200" s="4"/>
      <c r="EHK200" s="4"/>
      <c r="EHL200" s="4"/>
      <c r="EHM200" s="4"/>
      <c r="EHN200" s="4"/>
      <c r="EHO200" s="4"/>
      <c r="EHP200" s="4"/>
      <c r="EHQ200" s="4"/>
      <c r="EHR200" s="4"/>
      <c r="EHS200" s="4"/>
      <c r="EHT200" s="4"/>
      <c r="EHU200" s="4"/>
      <c r="EHV200" s="4"/>
      <c r="EHW200" s="4"/>
      <c r="EHX200" s="4"/>
      <c r="EHY200" s="4"/>
      <c r="EHZ200" s="4"/>
      <c r="EIA200" s="4"/>
      <c r="EIB200" s="4"/>
      <c r="EIC200" s="4"/>
      <c r="EID200" s="4"/>
      <c r="EIE200" s="4"/>
      <c r="EIF200" s="4"/>
      <c r="EIG200" s="4"/>
      <c r="EIH200" s="4"/>
      <c r="EII200" s="4"/>
      <c r="EIJ200" s="4"/>
      <c r="EIK200" s="4"/>
      <c r="EIL200" s="4"/>
      <c r="EIM200" s="4"/>
      <c r="EIN200" s="4"/>
      <c r="EIO200" s="4"/>
      <c r="EIP200" s="4"/>
      <c r="EIQ200" s="4"/>
      <c r="EIR200" s="4"/>
      <c r="EIS200" s="4"/>
      <c r="EIT200" s="4"/>
      <c r="EIU200" s="4"/>
      <c r="EIV200" s="4"/>
      <c r="EIW200" s="4"/>
      <c r="EIX200" s="4"/>
      <c r="EIY200" s="4"/>
      <c r="EIZ200" s="4"/>
      <c r="EJA200" s="4"/>
      <c r="EJB200" s="4"/>
      <c r="EJC200" s="4"/>
      <c r="EJD200" s="4"/>
      <c r="EJE200" s="4"/>
      <c r="EJF200" s="4"/>
      <c r="EJG200" s="4"/>
      <c r="EJH200" s="4"/>
      <c r="EJI200" s="4"/>
      <c r="EJJ200" s="4"/>
      <c r="EJK200" s="4"/>
      <c r="EJL200" s="4"/>
      <c r="EJM200" s="4"/>
      <c r="EJN200" s="4"/>
      <c r="EJO200" s="4"/>
      <c r="EJP200" s="4"/>
      <c r="EJQ200" s="4"/>
      <c r="EJR200" s="4"/>
      <c r="EJS200" s="4"/>
      <c r="EJT200" s="4"/>
      <c r="EJU200" s="4"/>
      <c r="EJV200" s="4"/>
      <c r="EJW200" s="4"/>
      <c r="EJX200" s="4"/>
      <c r="EJY200" s="4"/>
      <c r="EJZ200" s="4"/>
      <c r="EKA200" s="4"/>
      <c r="EKB200" s="4"/>
      <c r="EKC200" s="4"/>
      <c r="EKD200" s="4"/>
      <c r="EKE200" s="4"/>
      <c r="EKF200" s="4"/>
      <c r="EKG200" s="4"/>
      <c r="EKH200" s="4"/>
      <c r="EKI200" s="4"/>
      <c r="EKJ200" s="4"/>
      <c r="EKK200" s="4"/>
      <c r="EKL200" s="4"/>
      <c r="EKM200" s="4"/>
      <c r="EKN200" s="4"/>
      <c r="EKO200" s="4"/>
      <c r="EKP200" s="4"/>
      <c r="EKQ200" s="4"/>
      <c r="EKR200" s="4"/>
      <c r="EKS200" s="4"/>
      <c r="EKT200" s="4"/>
      <c r="EKU200" s="4"/>
      <c r="EKV200" s="4"/>
      <c r="EKW200" s="4"/>
      <c r="EKX200" s="4"/>
      <c r="EKY200" s="4"/>
      <c r="EKZ200" s="4"/>
      <c r="ELA200" s="4"/>
      <c r="ELB200" s="4"/>
      <c r="ELC200" s="4"/>
      <c r="ELD200" s="4"/>
      <c r="ELE200" s="4"/>
      <c r="ELF200" s="4"/>
      <c r="ELG200" s="4"/>
      <c r="ELH200" s="4"/>
      <c r="ELI200" s="4"/>
      <c r="ELJ200" s="4"/>
      <c r="ELK200" s="4"/>
      <c r="ELL200" s="4"/>
      <c r="ELM200" s="4"/>
      <c r="ELN200" s="4"/>
      <c r="ELO200" s="4"/>
      <c r="ELP200" s="4"/>
      <c r="ELQ200" s="4"/>
      <c r="ELR200" s="4"/>
      <c r="ELS200" s="4"/>
      <c r="ELT200" s="4"/>
      <c r="ELU200" s="4"/>
      <c r="ELV200" s="4"/>
      <c r="ELW200" s="4"/>
      <c r="ELX200" s="4"/>
      <c r="ELY200" s="4"/>
      <c r="ELZ200" s="4"/>
      <c r="EMA200" s="4"/>
      <c r="EMB200" s="4"/>
      <c r="EMC200" s="4"/>
      <c r="EMD200" s="4"/>
      <c r="EME200" s="4"/>
      <c r="EMF200" s="4"/>
      <c r="EMG200" s="4"/>
      <c r="EMH200" s="4"/>
      <c r="EMI200" s="4"/>
      <c r="EMJ200" s="4"/>
      <c r="EMK200" s="4"/>
      <c r="EML200" s="4"/>
      <c r="EMM200" s="4"/>
      <c r="EMN200" s="4"/>
      <c r="EMO200" s="4"/>
      <c r="EMP200" s="4"/>
      <c r="EMQ200" s="4"/>
      <c r="EMR200" s="4"/>
      <c r="EMS200" s="4"/>
      <c r="EMT200" s="4"/>
      <c r="EMU200" s="4"/>
      <c r="EMV200" s="4"/>
      <c r="EMW200" s="4"/>
      <c r="EMX200" s="4"/>
      <c r="EMY200" s="4"/>
      <c r="EMZ200" s="4"/>
      <c r="ENA200" s="4"/>
      <c r="ENB200" s="4"/>
      <c r="ENC200" s="4"/>
      <c r="END200" s="4"/>
      <c r="ENE200" s="4"/>
      <c r="ENF200" s="4"/>
      <c r="ENG200" s="4"/>
      <c r="ENH200" s="4"/>
      <c r="ENI200" s="4"/>
      <c r="ENJ200" s="4"/>
      <c r="ENK200" s="4"/>
      <c r="ENL200" s="4"/>
      <c r="ENM200" s="4"/>
      <c r="ENN200" s="4"/>
      <c r="ENO200" s="4"/>
      <c r="ENP200" s="4"/>
      <c r="ENQ200" s="4"/>
      <c r="ENR200" s="4"/>
      <c r="ENS200" s="4"/>
      <c r="ENT200" s="4"/>
      <c r="ENU200" s="4"/>
      <c r="ENV200" s="4"/>
      <c r="ENW200" s="4"/>
      <c r="ENX200" s="4"/>
      <c r="ENY200" s="4"/>
      <c r="ENZ200" s="4"/>
      <c r="EOA200" s="4"/>
      <c r="EOB200" s="4"/>
      <c r="EOC200" s="4"/>
      <c r="EOD200" s="4"/>
      <c r="EOE200" s="4"/>
      <c r="EOF200" s="4"/>
      <c r="EOG200" s="4"/>
      <c r="EOH200" s="4"/>
      <c r="EOI200" s="4"/>
      <c r="EOJ200" s="4"/>
      <c r="EOK200" s="4"/>
      <c r="EOL200" s="4"/>
      <c r="EOM200" s="4"/>
      <c r="EON200" s="4"/>
      <c r="EOO200" s="4"/>
      <c r="EOP200" s="4"/>
      <c r="EOQ200" s="4"/>
      <c r="EOR200" s="4"/>
      <c r="EOS200" s="4"/>
      <c r="EOT200" s="4"/>
      <c r="EOU200" s="4"/>
      <c r="EOV200" s="4"/>
      <c r="EOW200" s="4"/>
      <c r="EOX200" s="4"/>
      <c r="EOY200" s="4"/>
      <c r="EOZ200" s="4"/>
      <c r="EPA200" s="4"/>
      <c r="EPB200" s="4"/>
      <c r="EPC200" s="4"/>
      <c r="EPD200" s="4"/>
      <c r="EPE200" s="4"/>
      <c r="EPF200" s="4"/>
      <c r="EPG200" s="4"/>
      <c r="EPH200" s="4"/>
      <c r="EPI200" s="4"/>
      <c r="EPJ200" s="4"/>
      <c r="EPK200" s="4"/>
      <c r="EPL200" s="4"/>
      <c r="EPM200" s="4"/>
      <c r="EPN200" s="4"/>
      <c r="EPO200" s="4"/>
      <c r="EPP200" s="4"/>
      <c r="EPQ200" s="4"/>
      <c r="EPR200" s="4"/>
      <c r="EPS200" s="4"/>
      <c r="EPT200" s="4"/>
      <c r="EPU200" s="4"/>
      <c r="EPV200" s="4"/>
      <c r="EPW200" s="4"/>
      <c r="EPX200" s="4"/>
      <c r="EPY200" s="4"/>
      <c r="EPZ200" s="4"/>
      <c r="EQA200" s="4"/>
      <c r="EQB200" s="4"/>
      <c r="EQC200" s="4"/>
      <c r="EQD200" s="4"/>
      <c r="EQE200" s="4"/>
      <c r="EQF200" s="4"/>
      <c r="EQG200" s="4"/>
      <c r="EQH200" s="4"/>
      <c r="EQI200" s="4"/>
      <c r="EQJ200" s="4"/>
      <c r="EQK200" s="4"/>
      <c r="EQL200" s="4"/>
      <c r="EQM200" s="4"/>
      <c r="EQN200" s="4"/>
      <c r="EQO200" s="4"/>
      <c r="EQP200" s="4"/>
      <c r="EQQ200" s="4"/>
      <c r="EQR200" s="4"/>
      <c r="EQS200" s="4"/>
      <c r="EQT200" s="4"/>
      <c r="EQU200" s="4"/>
      <c r="EQV200" s="4"/>
      <c r="EQW200" s="4"/>
      <c r="EQX200" s="4"/>
      <c r="EQY200" s="4"/>
      <c r="EQZ200" s="4"/>
      <c r="ERA200" s="4"/>
      <c r="ERB200" s="4"/>
      <c r="ERC200" s="4"/>
      <c r="ERD200" s="4"/>
      <c r="ERE200" s="4"/>
      <c r="ERF200" s="4"/>
      <c r="ERG200" s="4"/>
      <c r="ERH200" s="4"/>
      <c r="ERI200" s="4"/>
      <c r="ERJ200" s="4"/>
      <c r="ERK200" s="4"/>
      <c r="ERL200" s="4"/>
      <c r="ERM200" s="4"/>
      <c r="ERN200" s="4"/>
      <c r="ERO200" s="4"/>
      <c r="ERP200" s="4"/>
      <c r="ERQ200" s="4"/>
      <c r="ERR200" s="4"/>
      <c r="ERS200" s="4"/>
      <c r="ERT200" s="4"/>
      <c r="ERU200" s="4"/>
      <c r="ERV200" s="4"/>
      <c r="ERW200" s="4"/>
      <c r="ERX200" s="4"/>
      <c r="ERY200" s="4"/>
      <c r="ERZ200" s="4"/>
      <c r="ESA200" s="4"/>
      <c r="ESB200" s="4"/>
      <c r="ESC200" s="4"/>
      <c r="ESD200" s="4"/>
      <c r="ESE200" s="4"/>
      <c r="ESF200" s="4"/>
      <c r="ESG200" s="4"/>
      <c r="ESH200" s="4"/>
      <c r="ESI200" s="4"/>
      <c r="ESJ200" s="4"/>
      <c r="ESK200" s="4"/>
      <c r="ESL200" s="4"/>
      <c r="ESM200" s="4"/>
      <c r="ESN200" s="4"/>
      <c r="ESO200" s="4"/>
      <c r="ESP200" s="4"/>
      <c r="ESQ200" s="4"/>
      <c r="ESR200" s="4"/>
      <c r="ESS200" s="4"/>
      <c r="EST200" s="4"/>
      <c r="ESU200" s="4"/>
      <c r="ESV200" s="4"/>
      <c r="ESW200" s="4"/>
      <c r="ESX200" s="4"/>
      <c r="ESY200" s="4"/>
      <c r="ESZ200" s="4"/>
      <c r="ETA200" s="4"/>
      <c r="ETB200" s="4"/>
      <c r="ETC200" s="4"/>
      <c r="ETD200" s="4"/>
      <c r="ETE200" s="4"/>
      <c r="ETF200" s="4"/>
      <c r="ETG200" s="4"/>
      <c r="ETH200" s="4"/>
      <c r="ETI200" s="4"/>
      <c r="ETJ200" s="4"/>
      <c r="ETK200" s="4"/>
      <c r="ETL200" s="4"/>
      <c r="ETM200" s="4"/>
      <c r="ETN200" s="4"/>
      <c r="ETO200" s="4"/>
      <c r="ETP200" s="4"/>
      <c r="ETQ200" s="4"/>
      <c r="ETR200" s="4"/>
      <c r="ETS200" s="4"/>
      <c r="ETT200" s="4"/>
      <c r="ETU200" s="4"/>
      <c r="ETV200" s="4"/>
      <c r="ETW200" s="4"/>
      <c r="ETX200" s="4"/>
      <c r="ETY200" s="4"/>
      <c r="ETZ200" s="4"/>
      <c r="EUA200" s="4"/>
      <c r="EUB200" s="4"/>
      <c r="EUC200" s="4"/>
      <c r="EUD200" s="4"/>
      <c r="EUE200" s="4"/>
      <c r="EUF200" s="4"/>
      <c r="EUG200" s="4"/>
      <c r="EUH200" s="4"/>
      <c r="EUI200" s="4"/>
      <c r="EUJ200" s="4"/>
      <c r="EUK200" s="4"/>
      <c r="EUL200" s="4"/>
      <c r="EUM200" s="4"/>
      <c r="EUN200" s="4"/>
      <c r="EUO200" s="4"/>
      <c r="EUP200" s="4"/>
      <c r="EUQ200" s="4"/>
      <c r="EUR200" s="4"/>
      <c r="EUS200" s="4"/>
      <c r="EUT200" s="4"/>
      <c r="EUU200" s="4"/>
      <c r="EUV200" s="4"/>
      <c r="EUW200" s="4"/>
      <c r="EUX200" s="4"/>
      <c r="EUY200" s="4"/>
      <c r="EUZ200" s="4"/>
      <c r="EVA200" s="4"/>
      <c r="EVB200" s="4"/>
      <c r="EVC200" s="4"/>
      <c r="EVD200" s="4"/>
      <c r="EVE200" s="4"/>
      <c r="EVF200" s="4"/>
      <c r="EVG200" s="4"/>
      <c r="EVH200" s="4"/>
      <c r="EVI200" s="4"/>
      <c r="EVJ200" s="4"/>
      <c r="EVK200" s="4"/>
      <c r="EVL200" s="4"/>
      <c r="EVM200" s="4"/>
      <c r="EVN200" s="4"/>
      <c r="EVO200" s="4"/>
      <c r="EVP200" s="4"/>
      <c r="EVQ200" s="4"/>
      <c r="EVR200" s="4"/>
      <c r="EVS200" s="4"/>
      <c r="EVT200" s="4"/>
      <c r="EVU200" s="4"/>
      <c r="EVV200" s="4"/>
      <c r="EVW200" s="4"/>
      <c r="EVX200" s="4"/>
      <c r="EVY200" s="4"/>
      <c r="EVZ200" s="4"/>
      <c r="EWA200" s="4"/>
      <c r="EWB200" s="4"/>
      <c r="EWC200" s="4"/>
      <c r="EWD200" s="4"/>
      <c r="EWE200" s="4"/>
      <c r="EWF200" s="4"/>
      <c r="EWG200" s="4"/>
      <c r="EWH200" s="4"/>
      <c r="EWI200" s="4"/>
      <c r="EWJ200" s="4"/>
      <c r="EWK200" s="4"/>
      <c r="EWL200" s="4"/>
      <c r="EWM200" s="4"/>
      <c r="EWN200" s="4"/>
      <c r="EWO200" s="4"/>
      <c r="EWP200" s="4"/>
      <c r="EWQ200" s="4"/>
      <c r="EWR200" s="4"/>
      <c r="EWS200" s="4"/>
      <c r="EWT200" s="4"/>
      <c r="EWU200" s="4"/>
      <c r="EWV200" s="4"/>
      <c r="EWW200" s="4"/>
      <c r="EWX200" s="4"/>
      <c r="EWY200" s="4"/>
      <c r="EWZ200" s="4"/>
      <c r="EXA200" s="4"/>
      <c r="EXB200" s="4"/>
      <c r="EXC200" s="4"/>
      <c r="EXD200" s="4"/>
      <c r="EXE200" s="4"/>
      <c r="EXF200" s="4"/>
      <c r="EXG200" s="4"/>
      <c r="EXH200" s="4"/>
      <c r="EXI200" s="4"/>
      <c r="EXJ200" s="4"/>
      <c r="EXK200" s="4"/>
      <c r="EXL200" s="4"/>
      <c r="EXM200" s="4"/>
      <c r="EXN200" s="4"/>
      <c r="EXO200" s="4"/>
      <c r="EXP200" s="4"/>
      <c r="EXQ200" s="4"/>
      <c r="EXR200" s="4"/>
      <c r="EXS200" s="4"/>
      <c r="EXT200" s="4"/>
      <c r="EXU200" s="4"/>
      <c r="EXV200" s="4"/>
      <c r="EXW200" s="4"/>
      <c r="EXX200" s="4"/>
      <c r="EXY200" s="4"/>
      <c r="EXZ200" s="4"/>
      <c r="EYA200" s="4"/>
      <c r="EYB200" s="4"/>
      <c r="EYC200" s="4"/>
      <c r="EYD200" s="4"/>
      <c r="EYE200" s="4"/>
      <c r="EYF200" s="4"/>
      <c r="EYG200" s="4"/>
      <c r="EYH200" s="4"/>
      <c r="EYI200" s="4"/>
      <c r="EYJ200" s="4"/>
      <c r="EYK200" s="4"/>
      <c r="EYL200" s="4"/>
      <c r="EYM200" s="4"/>
      <c r="EYN200" s="4"/>
      <c r="EYO200" s="4"/>
      <c r="EYP200" s="4"/>
      <c r="EYQ200" s="4"/>
      <c r="EYR200" s="4"/>
      <c r="EYS200" s="4"/>
      <c r="EYT200" s="4"/>
      <c r="EYU200" s="4"/>
      <c r="EYV200" s="4"/>
      <c r="EYW200" s="4"/>
      <c r="EYX200" s="4"/>
      <c r="EYY200" s="4"/>
      <c r="EYZ200" s="4"/>
      <c r="EZA200" s="4"/>
      <c r="EZB200" s="4"/>
      <c r="EZC200" s="4"/>
      <c r="EZD200" s="4"/>
      <c r="EZE200" s="4"/>
      <c r="EZF200" s="4"/>
      <c r="EZG200" s="4"/>
      <c r="EZH200" s="4"/>
      <c r="EZI200" s="4"/>
      <c r="EZJ200" s="4"/>
      <c r="EZK200" s="4"/>
      <c r="EZL200" s="4"/>
      <c r="EZM200" s="4"/>
      <c r="EZN200" s="4"/>
      <c r="EZO200" s="4"/>
      <c r="EZP200" s="4"/>
      <c r="EZQ200" s="4"/>
      <c r="EZR200" s="4"/>
      <c r="EZS200" s="4"/>
      <c r="EZT200" s="4"/>
      <c r="EZU200" s="4"/>
      <c r="EZV200" s="4"/>
      <c r="EZW200" s="4"/>
      <c r="EZX200" s="4"/>
      <c r="EZY200" s="4"/>
      <c r="EZZ200" s="4"/>
      <c r="FAA200" s="4"/>
      <c r="FAB200" s="4"/>
      <c r="FAC200" s="4"/>
      <c r="FAD200" s="4"/>
      <c r="FAE200" s="4"/>
      <c r="FAF200" s="4"/>
      <c r="FAG200" s="4"/>
      <c r="FAH200" s="4"/>
      <c r="FAI200" s="4"/>
      <c r="FAJ200" s="4"/>
      <c r="FAK200" s="4"/>
      <c r="FAL200" s="4"/>
      <c r="FAM200" s="4"/>
      <c r="FAN200" s="4"/>
      <c r="FAO200" s="4"/>
      <c r="FAP200" s="4"/>
      <c r="FAQ200" s="4"/>
      <c r="FAR200" s="4"/>
      <c r="FAS200" s="4"/>
      <c r="FAT200" s="4"/>
      <c r="FAU200" s="4"/>
      <c r="FAV200" s="4"/>
      <c r="FAW200" s="4"/>
      <c r="FAX200" s="4"/>
      <c r="FAY200" s="4"/>
      <c r="FAZ200" s="4"/>
      <c r="FBA200" s="4"/>
      <c r="FBB200" s="4"/>
      <c r="FBC200" s="4"/>
      <c r="FBD200" s="4"/>
      <c r="FBE200" s="4"/>
      <c r="FBF200" s="4"/>
      <c r="FBG200" s="4"/>
      <c r="FBH200" s="4"/>
      <c r="FBI200" s="4"/>
      <c r="FBJ200" s="4"/>
      <c r="FBK200" s="4"/>
      <c r="FBL200" s="4"/>
      <c r="FBM200" s="4"/>
      <c r="FBN200" s="4"/>
      <c r="FBO200" s="4"/>
      <c r="FBP200" s="4"/>
      <c r="FBQ200" s="4"/>
      <c r="FBR200" s="4"/>
      <c r="FBS200" s="4"/>
      <c r="FBT200" s="4"/>
      <c r="FBU200" s="4"/>
      <c r="FBV200" s="4"/>
      <c r="FBW200" s="4"/>
      <c r="FBX200" s="4"/>
      <c r="FBY200" s="4"/>
      <c r="FBZ200" s="4"/>
      <c r="FCA200" s="4"/>
      <c r="FCB200" s="4"/>
      <c r="FCC200" s="4"/>
      <c r="FCD200" s="4"/>
      <c r="FCE200" s="4"/>
      <c r="FCF200" s="4"/>
      <c r="FCG200" s="4"/>
      <c r="FCH200" s="4"/>
      <c r="FCI200" s="4"/>
      <c r="FCJ200" s="4"/>
      <c r="FCK200" s="4"/>
      <c r="FCL200" s="4"/>
      <c r="FCM200" s="4"/>
      <c r="FCN200" s="4"/>
      <c r="FCO200" s="4"/>
      <c r="FCP200" s="4"/>
      <c r="FCQ200" s="4"/>
      <c r="FCR200" s="4"/>
      <c r="FCS200" s="4"/>
      <c r="FCT200" s="4"/>
      <c r="FCU200" s="4"/>
      <c r="FCV200" s="4"/>
      <c r="FCW200" s="4"/>
      <c r="FCX200" s="4"/>
      <c r="FCY200" s="4"/>
      <c r="FCZ200" s="4"/>
      <c r="FDA200" s="4"/>
      <c r="FDB200" s="4"/>
      <c r="FDC200" s="4"/>
      <c r="FDD200" s="4"/>
      <c r="FDE200" s="4"/>
      <c r="FDF200" s="4"/>
      <c r="FDG200" s="4"/>
      <c r="FDH200" s="4"/>
      <c r="FDI200" s="4"/>
      <c r="FDJ200" s="4"/>
      <c r="FDK200" s="4"/>
      <c r="FDL200" s="4"/>
      <c r="FDM200" s="4"/>
      <c r="FDN200" s="4"/>
      <c r="FDO200" s="4"/>
      <c r="FDP200" s="4"/>
      <c r="FDQ200" s="4"/>
      <c r="FDR200" s="4"/>
      <c r="FDS200" s="4"/>
      <c r="FDT200" s="4"/>
      <c r="FDU200" s="4"/>
      <c r="FDV200" s="4"/>
      <c r="FDW200" s="4"/>
      <c r="FDX200" s="4"/>
      <c r="FDY200" s="4"/>
      <c r="FDZ200" s="4"/>
      <c r="FEA200" s="4"/>
      <c r="FEB200" s="4"/>
      <c r="FEC200" s="4"/>
      <c r="FED200" s="4"/>
      <c r="FEE200" s="4"/>
      <c r="FEF200" s="4"/>
      <c r="FEG200" s="4"/>
      <c r="FEH200" s="4"/>
      <c r="FEI200" s="4"/>
      <c r="FEJ200" s="4"/>
      <c r="FEK200" s="4"/>
      <c r="FEL200" s="4"/>
      <c r="FEM200" s="4"/>
      <c r="FEN200" s="4"/>
      <c r="FEO200" s="4"/>
      <c r="FEP200" s="4"/>
      <c r="FEQ200" s="4"/>
      <c r="FER200" s="4"/>
      <c r="FES200" s="4"/>
      <c r="FET200" s="4"/>
      <c r="FEU200" s="4"/>
      <c r="FEV200" s="4"/>
      <c r="FEW200" s="4"/>
      <c r="FEX200" s="4"/>
      <c r="FEY200" s="4"/>
      <c r="FEZ200" s="4"/>
      <c r="FFA200" s="4"/>
      <c r="FFB200" s="4"/>
      <c r="FFC200" s="4"/>
      <c r="FFD200" s="4"/>
      <c r="FFE200" s="4"/>
      <c r="FFF200" s="4"/>
      <c r="FFG200" s="4"/>
      <c r="FFH200" s="4"/>
      <c r="FFI200" s="4"/>
      <c r="FFJ200" s="4"/>
      <c r="FFK200" s="4"/>
      <c r="FFL200" s="4"/>
      <c r="FFM200" s="4"/>
      <c r="FFN200" s="4"/>
      <c r="FFO200" s="4"/>
      <c r="FFP200" s="4"/>
      <c r="FFQ200" s="4"/>
      <c r="FFR200" s="4"/>
      <c r="FFS200" s="4"/>
      <c r="FFT200" s="4"/>
      <c r="FFU200" s="4"/>
      <c r="FFV200" s="4"/>
      <c r="FFW200" s="4"/>
      <c r="FFX200" s="4"/>
      <c r="FFY200" s="4"/>
      <c r="FFZ200" s="4"/>
      <c r="FGA200" s="4"/>
      <c r="FGB200" s="4"/>
      <c r="FGC200" s="4"/>
      <c r="FGD200" s="4"/>
      <c r="FGE200" s="4"/>
      <c r="FGF200" s="4"/>
      <c r="FGG200" s="4"/>
      <c r="FGH200" s="4"/>
      <c r="FGI200" s="4"/>
      <c r="FGJ200" s="4"/>
      <c r="FGK200" s="4"/>
      <c r="FGL200" s="4"/>
      <c r="FGM200" s="4"/>
      <c r="FGN200" s="4"/>
      <c r="FGO200" s="4"/>
      <c r="FGP200" s="4"/>
      <c r="FGQ200" s="4"/>
      <c r="FGR200" s="4"/>
      <c r="FGS200" s="4"/>
      <c r="FGT200" s="4"/>
      <c r="FGU200" s="4"/>
      <c r="FGV200" s="4"/>
      <c r="FGW200" s="4"/>
      <c r="FGX200" s="4"/>
      <c r="FGY200" s="4"/>
      <c r="FGZ200" s="4"/>
      <c r="FHA200" s="4"/>
      <c r="FHB200" s="4"/>
      <c r="FHC200" s="4"/>
      <c r="FHD200" s="4"/>
      <c r="FHE200" s="4"/>
      <c r="FHF200" s="4"/>
      <c r="FHG200" s="4"/>
      <c r="FHH200" s="4"/>
      <c r="FHI200" s="4"/>
      <c r="FHJ200" s="4"/>
      <c r="FHK200" s="4"/>
      <c r="FHL200" s="4"/>
      <c r="FHM200" s="4"/>
      <c r="FHN200" s="4"/>
      <c r="FHO200" s="4"/>
      <c r="FHP200" s="4"/>
      <c r="FHQ200" s="4"/>
      <c r="FHR200" s="4"/>
      <c r="FHS200" s="4"/>
      <c r="FHT200" s="4"/>
      <c r="FHU200" s="4"/>
      <c r="FHV200" s="4"/>
      <c r="FHW200" s="4"/>
      <c r="FHX200" s="4"/>
      <c r="FHY200" s="4"/>
      <c r="FHZ200" s="4"/>
      <c r="FIA200" s="4"/>
      <c r="FIB200" s="4"/>
      <c r="FIC200" s="4"/>
      <c r="FID200" s="4"/>
      <c r="FIE200" s="4"/>
      <c r="FIF200" s="4"/>
      <c r="FIG200" s="4"/>
      <c r="FIH200" s="4"/>
      <c r="FII200" s="4"/>
      <c r="FIJ200" s="4"/>
      <c r="FIK200" s="4"/>
      <c r="FIL200" s="4"/>
      <c r="FIM200" s="4"/>
      <c r="FIN200" s="4"/>
      <c r="FIO200" s="4"/>
      <c r="FIP200" s="4"/>
      <c r="FIQ200" s="4"/>
      <c r="FIR200" s="4"/>
      <c r="FIS200" s="4"/>
      <c r="FIT200" s="4"/>
      <c r="FIU200" s="4"/>
      <c r="FIV200" s="4"/>
      <c r="FIW200" s="4"/>
      <c r="FIX200" s="4"/>
      <c r="FIY200" s="4"/>
      <c r="FIZ200" s="4"/>
      <c r="FJA200" s="4"/>
      <c r="FJB200" s="4"/>
      <c r="FJC200" s="4"/>
      <c r="FJD200" s="4"/>
      <c r="FJE200" s="4"/>
      <c r="FJF200" s="4"/>
      <c r="FJG200" s="4"/>
      <c r="FJH200" s="4"/>
      <c r="FJI200" s="4"/>
      <c r="FJJ200" s="4"/>
      <c r="FJK200" s="4"/>
      <c r="FJL200" s="4"/>
      <c r="FJM200" s="4"/>
      <c r="FJN200" s="4"/>
      <c r="FJO200" s="4"/>
      <c r="FJP200" s="4"/>
      <c r="FJQ200" s="4"/>
      <c r="FJR200" s="4"/>
      <c r="FJS200" s="4"/>
      <c r="FJT200" s="4"/>
      <c r="FJU200" s="4"/>
      <c r="FJV200" s="4"/>
      <c r="FJW200" s="4"/>
      <c r="FJX200" s="4"/>
      <c r="FJY200" s="4"/>
      <c r="FJZ200" s="4"/>
      <c r="FKA200" s="4"/>
      <c r="FKB200" s="4"/>
      <c r="FKC200" s="4"/>
      <c r="FKD200" s="4"/>
      <c r="FKE200" s="4"/>
      <c r="FKF200" s="4"/>
      <c r="FKG200" s="4"/>
      <c r="FKH200" s="4"/>
      <c r="FKI200" s="4"/>
      <c r="FKJ200" s="4"/>
      <c r="FKK200" s="4"/>
      <c r="FKL200" s="4"/>
      <c r="FKM200" s="4"/>
      <c r="FKN200" s="4"/>
      <c r="FKO200" s="4"/>
      <c r="FKP200" s="4"/>
      <c r="FKQ200" s="4"/>
      <c r="FKR200" s="4"/>
      <c r="FKS200" s="4"/>
      <c r="FKT200" s="4"/>
      <c r="FKU200" s="4"/>
      <c r="FKV200" s="4"/>
      <c r="FKW200" s="4"/>
      <c r="FKX200" s="4"/>
      <c r="FKY200" s="4"/>
      <c r="FKZ200" s="4"/>
      <c r="FLA200" s="4"/>
      <c r="FLB200" s="4"/>
      <c r="FLC200" s="4"/>
      <c r="FLD200" s="4"/>
      <c r="FLE200" s="4"/>
      <c r="FLF200" s="4"/>
      <c r="FLG200" s="4"/>
      <c r="FLH200" s="4"/>
      <c r="FLI200" s="4"/>
      <c r="FLJ200" s="4"/>
      <c r="FLK200" s="4"/>
      <c r="FLL200" s="4"/>
      <c r="FLM200" s="4"/>
      <c r="FLN200" s="4"/>
      <c r="FLO200" s="4"/>
      <c r="FLP200" s="4"/>
      <c r="FLQ200" s="4"/>
      <c r="FLR200" s="4"/>
      <c r="FLS200" s="4"/>
      <c r="FLT200" s="4"/>
      <c r="FLU200" s="4"/>
      <c r="FLV200" s="4"/>
      <c r="FLW200" s="4"/>
      <c r="FLX200" s="4"/>
      <c r="FLY200" s="4"/>
      <c r="FLZ200" s="4"/>
      <c r="FMA200" s="4"/>
      <c r="FMB200" s="4"/>
      <c r="FMC200" s="4"/>
      <c r="FMD200" s="4"/>
      <c r="FME200" s="4"/>
      <c r="FMF200" s="4"/>
      <c r="FMG200" s="4"/>
      <c r="FMH200" s="4"/>
      <c r="FMI200" s="4"/>
      <c r="FMJ200" s="4"/>
      <c r="FMK200" s="4"/>
      <c r="FML200" s="4"/>
      <c r="FMM200" s="4"/>
      <c r="FMN200" s="4"/>
      <c r="FMO200" s="4"/>
      <c r="FMP200" s="4"/>
      <c r="FMQ200" s="4"/>
      <c r="FMR200" s="4"/>
      <c r="FMS200" s="4"/>
      <c r="FMT200" s="4"/>
      <c r="FMU200" s="4"/>
      <c r="FMV200" s="4"/>
      <c r="FMW200" s="4"/>
      <c r="FMX200" s="4"/>
      <c r="FMY200" s="4"/>
      <c r="FMZ200" s="4"/>
      <c r="FNA200" s="4"/>
      <c r="FNB200" s="4"/>
      <c r="FNC200" s="4"/>
      <c r="FND200" s="4"/>
      <c r="FNE200" s="4"/>
      <c r="FNF200" s="4"/>
      <c r="FNG200" s="4"/>
      <c r="FNH200" s="4"/>
      <c r="FNI200" s="4"/>
      <c r="FNJ200" s="4"/>
      <c r="FNK200" s="4"/>
      <c r="FNL200" s="4"/>
      <c r="FNM200" s="4"/>
      <c r="FNN200" s="4"/>
      <c r="FNO200" s="4"/>
      <c r="FNP200" s="4"/>
      <c r="FNQ200" s="4"/>
      <c r="FNR200" s="4"/>
      <c r="FNS200" s="4"/>
      <c r="FNT200" s="4"/>
      <c r="FNU200" s="4"/>
      <c r="FNV200" s="4"/>
      <c r="FNW200" s="4"/>
      <c r="FNX200" s="4"/>
      <c r="FNY200" s="4"/>
      <c r="FNZ200" s="4"/>
      <c r="FOA200" s="4"/>
      <c r="FOB200" s="4"/>
      <c r="FOC200" s="4"/>
      <c r="FOD200" s="4"/>
      <c r="FOE200" s="4"/>
      <c r="FOF200" s="4"/>
      <c r="FOG200" s="4"/>
      <c r="FOH200" s="4"/>
      <c r="FOI200" s="4"/>
      <c r="FOJ200" s="4"/>
      <c r="FOK200" s="4"/>
      <c r="FOL200" s="4"/>
      <c r="FOM200" s="4"/>
      <c r="FON200" s="4"/>
      <c r="FOO200" s="4"/>
      <c r="FOP200" s="4"/>
      <c r="FOQ200" s="4"/>
      <c r="FOR200" s="4"/>
      <c r="FOS200" s="4"/>
      <c r="FOT200" s="4"/>
      <c r="FOU200" s="4"/>
      <c r="FOV200" s="4"/>
      <c r="FOW200" s="4"/>
      <c r="FOX200" s="4"/>
      <c r="FOY200" s="4"/>
      <c r="FOZ200" s="4"/>
      <c r="FPA200" s="4"/>
      <c r="FPB200" s="4"/>
      <c r="FPC200" s="4"/>
      <c r="FPD200" s="4"/>
      <c r="FPE200" s="4"/>
      <c r="FPF200" s="4"/>
      <c r="FPG200" s="4"/>
      <c r="FPH200" s="4"/>
      <c r="FPI200" s="4"/>
      <c r="FPJ200" s="4"/>
      <c r="FPK200" s="4"/>
      <c r="FPL200" s="4"/>
      <c r="FPM200" s="4"/>
      <c r="FPN200" s="4"/>
      <c r="FPO200" s="4"/>
      <c r="FPP200" s="4"/>
      <c r="FPQ200" s="4"/>
      <c r="FPR200" s="4"/>
      <c r="FPS200" s="4"/>
      <c r="FPT200" s="4"/>
      <c r="FPU200" s="4"/>
      <c r="FPV200" s="4"/>
      <c r="FPW200" s="4"/>
      <c r="FPX200" s="4"/>
      <c r="FPY200" s="4"/>
      <c r="FPZ200" s="4"/>
      <c r="FQA200" s="4"/>
      <c r="FQB200" s="4"/>
      <c r="FQC200" s="4"/>
      <c r="FQD200" s="4"/>
      <c r="FQE200" s="4"/>
      <c r="FQF200" s="4"/>
      <c r="FQG200" s="4"/>
      <c r="FQH200" s="4"/>
      <c r="FQI200" s="4"/>
      <c r="FQJ200" s="4"/>
      <c r="FQK200" s="4"/>
      <c r="FQL200" s="4"/>
      <c r="FQM200" s="4"/>
      <c r="FQN200" s="4"/>
      <c r="FQO200" s="4"/>
      <c r="FQP200" s="4"/>
      <c r="FQQ200" s="4"/>
      <c r="FQR200" s="4"/>
      <c r="FQS200" s="4"/>
      <c r="FQT200" s="4"/>
      <c r="FQU200" s="4"/>
      <c r="FQV200" s="4"/>
      <c r="FQW200" s="4"/>
      <c r="FQX200" s="4"/>
      <c r="FQY200" s="4"/>
      <c r="FQZ200" s="4"/>
      <c r="FRA200" s="4"/>
      <c r="FRB200" s="4"/>
      <c r="FRC200" s="4"/>
      <c r="FRD200" s="4"/>
      <c r="FRE200" s="4"/>
      <c r="FRF200" s="4"/>
      <c r="FRG200" s="4"/>
      <c r="FRH200" s="4"/>
      <c r="FRI200" s="4"/>
      <c r="FRJ200" s="4"/>
      <c r="FRK200" s="4"/>
      <c r="FRL200" s="4"/>
      <c r="FRM200" s="4"/>
      <c r="FRN200" s="4"/>
      <c r="FRO200" s="4"/>
      <c r="FRP200" s="4"/>
      <c r="FRQ200" s="4"/>
      <c r="FRR200" s="4"/>
      <c r="FRS200" s="4"/>
      <c r="FRT200" s="4"/>
      <c r="FRU200" s="4"/>
      <c r="FRV200" s="4"/>
      <c r="FRW200" s="4"/>
      <c r="FRX200" s="4"/>
      <c r="FRY200" s="4"/>
      <c r="FRZ200" s="4"/>
      <c r="FSA200" s="4"/>
      <c r="FSB200" s="4"/>
      <c r="FSC200" s="4"/>
      <c r="FSD200" s="4"/>
      <c r="FSE200" s="4"/>
      <c r="FSF200" s="4"/>
      <c r="FSG200" s="4"/>
      <c r="FSH200" s="4"/>
      <c r="FSI200" s="4"/>
      <c r="FSJ200" s="4"/>
      <c r="FSK200" s="4"/>
      <c r="FSL200" s="4"/>
      <c r="FSM200" s="4"/>
      <c r="FSN200" s="4"/>
      <c r="FSO200" s="4"/>
      <c r="FSP200" s="4"/>
      <c r="FSQ200" s="4"/>
      <c r="FSR200" s="4"/>
      <c r="FSS200" s="4"/>
      <c r="FST200" s="4"/>
      <c r="FSU200" s="4"/>
      <c r="FSV200" s="4"/>
      <c r="FSW200" s="4"/>
      <c r="FSX200" s="4"/>
      <c r="FSY200" s="4"/>
      <c r="FSZ200" s="4"/>
      <c r="FTA200" s="4"/>
      <c r="FTB200" s="4"/>
      <c r="FTC200" s="4"/>
      <c r="FTD200" s="4"/>
      <c r="FTE200" s="4"/>
      <c r="FTF200" s="4"/>
      <c r="FTG200" s="4"/>
      <c r="FTH200" s="4"/>
      <c r="FTI200" s="4"/>
      <c r="FTJ200" s="4"/>
      <c r="FTK200" s="4"/>
      <c r="FTL200" s="4"/>
      <c r="FTM200" s="4"/>
      <c r="FTN200" s="4"/>
      <c r="FTO200" s="4"/>
      <c r="FTP200" s="4"/>
      <c r="FTQ200" s="4"/>
      <c r="FTR200" s="4"/>
      <c r="FTS200" s="4"/>
      <c r="FTT200" s="4"/>
      <c r="FTU200" s="4"/>
      <c r="FTV200" s="4"/>
      <c r="FTW200" s="4"/>
      <c r="FTX200" s="4"/>
      <c r="FTY200" s="4"/>
      <c r="FTZ200" s="4"/>
      <c r="FUA200" s="4"/>
      <c r="FUB200" s="4"/>
      <c r="FUC200" s="4"/>
      <c r="FUD200" s="4"/>
      <c r="FUE200" s="4"/>
      <c r="FUF200" s="4"/>
      <c r="FUG200" s="4"/>
      <c r="FUH200" s="4"/>
      <c r="FUI200" s="4"/>
      <c r="FUJ200" s="4"/>
      <c r="FUK200" s="4"/>
      <c r="FUL200" s="4"/>
      <c r="FUM200" s="4"/>
      <c r="FUN200" s="4"/>
      <c r="FUO200" s="4"/>
      <c r="FUP200" s="4"/>
      <c r="FUQ200" s="4"/>
      <c r="FUR200" s="4"/>
      <c r="FUS200" s="4"/>
      <c r="FUT200" s="4"/>
      <c r="FUU200" s="4"/>
      <c r="FUV200" s="4"/>
      <c r="FUW200" s="4"/>
      <c r="FUX200" s="4"/>
      <c r="FUY200" s="4"/>
      <c r="FUZ200" s="4"/>
      <c r="FVA200" s="4"/>
      <c r="FVB200" s="4"/>
      <c r="FVC200" s="4"/>
      <c r="FVD200" s="4"/>
      <c r="FVE200" s="4"/>
      <c r="FVF200" s="4"/>
      <c r="FVG200" s="4"/>
      <c r="FVH200" s="4"/>
      <c r="FVI200" s="4"/>
      <c r="FVJ200" s="4"/>
      <c r="FVK200" s="4"/>
      <c r="FVL200" s="4"/>
      <c r="FVM200" s="4"/>
      <c r="FVN200" s="4"/>
      <c r="FVO200" s="4"/>
      <c r="FVP200" s="4"/>
      <c r="FVQ200" s="4"/>
      <c r="FVR200" s="4"/>
      <c r="FVS200" s="4"/>
      <c r="FVT200" s="4"/>
      <c r="FVU200" s="4"/>
      <c r="FVV200" s="4"/>
      <c r="FVW200" s="4"/>
      <c r="FVX200" s="4"/>
      <c r="FVY200" s="4"/>
      <c r="FVZ200" s="4"/>
      <c r="FWA200" s="4"/>
      <c r="FWB200" s="4"/>
      <c r="FWC200" s="4"/>
      <c r="FWD200" s="4"/>
      <c r="FWE200" s="4"/>
      <c r="FWF200" s="4"/>
      <c r="FWG200" s="4"/>
      <c r="FWH200" s="4"/>
      <c r="FWI200" s="4"/>
      <c r="FWJ200" s="4"/>
      <c r="FWK200" s="4"/>
      <c r="FWL200" s="4"/>
      <c r="FWM200" s="4"/>
      <c r="FWN200" s="4"/>
      <c r="FWO200" s="4"/>
      <c r="FWP200" s="4"/>
      <c r="FWQ200" s="4"/>
      <c r="FWR200" s="4"/>
      <c r="FWS200" s="4"/>
      <c r="FWT200" s="4"/>
      <c r="FWU200" s="4"/>
      <c r="FWV200" s="4"/>
      <c r="FWW200" s="4"/>
      <c r="FWX200" s="4"/>
      <c r="FWY200" s="4"/>
      <c r="FWZ200" s="4"/>
      <c r="FXA200" s="4"/>
      <c r="FXB200" s="4"/>
      <c r="FXC200" s="4"/>
      <c r="FXD200" s="4"/>
      <c r="FXE200" s="4"/>
      <c r="FXF200" s="4"/>
      <c r="FXG200" s="4"/>
      <c r="FXH200" s="4"/>
      <c r="FXI200" s="4"/>
      <c r="FXJ200" s="4"/>
      <c r="FXK200" s="4"/>
      <c r="FXL200" s="4"/>
      <c r="FXM200" s="4"/>
      <c r="FXN200" s="4"/>
      <c r="FXO200" s="4"/>
      <c r="FXP200" s="4"/>
      <c r="FXQ200" s="4"/>
      <c r="FXR200" s="4"/>
      <c r="FXS200" s="4"/>
      <c r="FXT200" s="4"/>
      <c r="FXU200" s="4"/>
      <c r="FXV200" s="4"/>
      <c r="FXW200" s="4"/>
      <c r="FXX200" s="4"/>
      <c r="FXY200" s="4"/>
      <c r="FXZ200" s="4"/>
      <c r="FYA200" s="4"/>
      <c r="FYB200" s="4"/>
      <c r="FYC200" s="4"/>
      <c r="FYD200" s="4"/>
      <c r="FYE200" s="4"/>
      <c r="FYF200" s="4"/>
      <c r="FYG200" s="4"/>
      <c r="FYH200" s="4"/>
      <c r="FYI200" s="4"/>
      <c r="FYJ200" s="4"/>
      <c r="FYK200" s="4"/>
      <c r="FYL200" s="4"/>
      <c r="FYM200" s="4"/>
      <c r="FYN200" s="4"/>
      <c r="FYO200" s="4"/>
      <c r="FYP200" s="4"/>
      <c r="FYQ200" s="4"/>
      <c r="FYR200" s="4"/>
      <c r="FYS200" s="4"/>
      <c r="FYT200" s="4"/>
      <c r="FYU200" s="4"/>
      <c r="FYV200" s="4"/>
      <c r="FYW200" s="4"/>
      <c r="FYX200" s="4"/>
      <c r="FYY200" s="4"/>
      <c r="FYZ200" s="4"/>
      <c r="FZA200" s="4"/>
      <c r="FZB200" s="4"/>
      <c r="FZC200" s="4"/>
      <c r="FZD200" s="4"/>
      <c r="FZE200" s="4"/>
      <c r="FZF200" s="4"/>
      <c r="FZG200" s="4"/>
      <c r="FZH200" s="4"/>
      <c r="FZI200" s="4"/>
      <c r="FZJ200" s="4"/>
      <c r="FZK200" s="4"/>
      <c r="FZL200" s="4"/>
      <c r="FZM200" s="4"/>
      <c r="FZN200" s="4"/>
      <c r="FZO200" s="4"/>
      <c r="FZP200" s="4"/>
      <c r="FZQ200" s="4"/>
      <c r="FZR200" s="4"/>
      <c r="FZS200" s="4"/>
      <c r="FZT200" s="4"/>
      <c r="FZU200" s="4"/>
      <c r="FZV200" s="4"/>
      <c r="FZW200" s="4"/>
      <c r="FZX200" s="4"/>
      <c r="FZY200" s="4"/>
      <c r="FZZ200" s="4"/>
      <c r="GAA200" s="4"/>
      <c r="GAB200" s="4"/>
      <c r="GAC200" s="4"/>
      <c r="GAD200" s="4"/>
      <c r="GAE200" s="4"/>
      <c r="GAF200" s="4"/>
      <c r="GAG200" s="4"/>
      <c r="GAH200" s="4"/>
      <c r="GAI200" s="4"/>
      <c r="GAJ200" s="4"/>
      <c r="GAK200" s="4"/>
      <c r="GAL200" s="4"/>
      <c r="GAM200" s="4"/>
      <c r="GAN200" s="4"/>
      <c r="GAO200" s="4"/>
      <c r="GAP200" s="4"/>
      <c r="GAQ200" s="4"/>
      <c r="GAR200" s="4"/>
      <c r="GAS200" s="4"/>
      <c r="GAT200" s="4"/>
      <c r="GAU200" s="4"/>
      <c r="GAV200" s="4"/>
      <c r="GAW200" s="4"/>
      <c r="GAX200" s="4"/>
      <c r="GAY200" s="4"/>
      <c r="GAZ200" s="4"/>
      <c r="GBA200" s="4"/>
      <c r="GBB200" s="4"/>
      <c r="GBC200" s="4"/>
      <c r="GBD200" s="4"/>
      <c r="GBE200" s="4"/>
      <c r="GBF200" s="4"/>
      <c r="GBG200" s="4"/>
      <c r="GBH200" s="4"/>
      <c r="GBI200" s="4"/>
      <c r="GBJ200" s="4"/>
      <c r="GBK200" s="4"/>
      <c r="GBL200" s="4"/>
      <c r="GBM200" s="4"/>
      <c r="GBN200" s="4"/>
      <c r="GBO200" s="4"/>
      <c r="GBP200" s="4"/>
      <c r="GBQ200" s="4"/>
      <c r="GBR200" s="4"/>
      <c r="GBS200" s="4"/>
      <c r="GBT200" s="4"/>
      <c r="GBU200" s="4"/>
      <c r="GBV200" s="4"/>
      <c r="GBW200" s="4"/>
      <c r="GBX200" s="4"/>
      <c r="GBY200" s="4"/>
      <c r="GBZ200" s="4"/>
      <c r="GCA200" s="4"/>
      <c r="GCB200" s="4"/>
      <c r="GCC200" s="4"/>
      <c r="GCD200" s="4"/>
      <c r="GCE200" s="4"/>
      <c r="GCF200" s="4"/>
      <c r="GCG200" s="4"/>
      <c r="GCH200" s="4"/>
      <c r="GCI200" s="4"/>
      <c r="GCJ200" s="4"/>
      <c r="GCK200" s="4"/>
      <c r="GCL200" s="4"/>
      <c r="GCM200" s="4"/>
      <c r="GCN200" s="4"/>
      <c r="GCO200" s="4"/>
      <c r="GCP200" s="4"/>
      <c r="GCQ200" s="4"/>
      <c r="GCR200" s="4"/>
      <c r="GCS200" s="4"/>
      <c r="GCT200" s="4"/>
      <c r="GCU200" s="4"/>
      <c r="GCV200" s="4"/>
      <c r="GCW200" s="4"/>
      <c r="GCX200" s="4"/>
      <c r="GCY200" s="4"/>
      <c r="GCZ200" s="4"/>
      <c r="GDA200" s="4"/>
      <c r="GDB200" s="4"/>
      <c r="GDC200" s="4"/>
      <c r="GDD200" s="4"/>
      <c r="GDE200" s="4"/>
      <c r="GDF200" s="4"/>
      <c r="GDG200" s="4"/>
      <c r="GDH200" s="4"/>
      <c r="GDI200" s="4"/>
      <c r="GDJ200" s="4"/>
      <c r="GDK200" s="4"/>
      <c r="GDL200" s="4"/>
      <c r="GDM200" s="4"/>
      <c r="GDN200" s="4"/>
      <c r="GDO200" s="4"/>
      <c r="GDP200" s="4"/>
      <c r="GDQ200" s="4"/>
      <c r="GDR200" s="4"/>
      <c r="GDS200" s="4"/>
      <c r="GDT200" s="4"/>
      <c r="GDU200" s="4"/>
      <c r="GDV200" s="4"/>
      <c r="GDW200" s="4"/>
      <c r="GDX200" s="4"/>
      <c r="GDY200" s="4"/>
      <c r="GDZ200" s="4"/>
      <c r="GEA200" s="4"/>
      <c r="GEB200" s="4"/>
      <c r="GEC200" s="4"/>
      <c r="GED200" s="4"/>
      <c r="GEE200" s="4"/>
      <c r="GEF200" s="4"/>
      <c r="GEG200" s="4"/>
      <c r="GEH200" s="4"/>
      <c r="GEI200" s="4"/>
      <c r="GEJ200" s="4"/>
      <c r="GEK200" s="4"/>
      <c r="GEL200" s="4"/>
      <c r="GEM200" s="4"/>
      <c r="GEN200" s="4"/>
      <c r="GEO200" s="4"/>
      <c r="GEP200" s="4"/>
      <c r="GEQ200" s="4"/>
      <c r="GER200" s="4"/>
      <c r="GES200" s="4"/>
      <c r="GET200" s="4"/>
      <c r="GEU200" s="4"/>
      <c r="GEV200" s="4"/>
      <c r="GEW200" s="4"/>
      <c r="GEX200" s="4"/>
      <c r="GEY200" s="4"/>
      <c r="GEZ200" s="4"/>
      <c r="GFA200" s="4"/>
      <c r="GFB200" s="4"/>
      <c r="GFC200" s="4"/>
      <c r="GFD200" s="4"/>
      <c r="GFE200" s="4"/>
      <c r="GFF200" s="4"/>
      <c r="GFG200" s="4"/>
      <c r="GFH200" s="4"/>
      <c r="GFI200" s="4"/>
      <c r="GFJ200" s="4"/>
      <c r="GFK200" s="4"/>
      <c r="GFL200" s="4"/>
      <c r="GFM200" s="4"/>
      <c r="GFN200" s="4"/>
      <c r="GFO200" s="4"/>
      <c r="GFP200" s="4"/>
      <c r="GFQ200" s="4"/>
      <c r="GFR200" s="4"/>
      <c r="GFS200" s="4"/>
      <c r="GFT200" s="4"/>
      <c r="GFU200" s="4"/>
      <c r="GFV200" s="4"/>
      <c r="GFW200" s="4"/>
      <c r="GFX200" s="4"/>
      <c r="GFY200" s="4"/>
      <c r="GFZ200" s="4"/>
      <c r="GGA200" s="4"/>
      <c r="GGB200" s="4"/>
      <c r="GGC200" s="4"/>
      <c r="GGD200" s="4"/>
      <c r="GGE200" s="4"/>
      <c r="GGF200" s="4"/>
      <c r="GGG200" s="4"/>
      <c r="GGH200" s="4"/>
      <c r="GGI200" s="4"/>
      <c r="GGJ200" s="4"/>
      <c r="GGK200" s="4"/>
      <c r="GGL200" s="4"/>
      <c r="GGM200" s="4"/>
      <c r="GGN200" s="4"/>
      <c r="GGO200" s="4"/>
      <c r="GGP200" s="4"/>
      <c r="GGQ200" s="4"/>
      <c r="GGR200" s="4"/>
      <c r="GGS200" s="4"/>
      <c r="GGT200" s="4"/>
      <c r="GGU200" s="4"/>
      <c r="GGV200" s="4"/>
      <c r="GGW200" s="4"/>
      <c r="GGX200" s="4"/>
      <c r="GGY200" s="4"/>
      <c r="GGZ200" s="4"/>
      <c r="GHA200" s="4"/>
      <c r="GHB200" s="4"/>
      <c r="GHC200" s="4"/>
      <c r="GHD200" s="4"/>
      <c r="GHE200" s="4"/>
      <c r="GHF200" s="4"/>
      <c r="GHG200" s="4"/>
      <c r="GHH200" s="4"/>
      <c r="GHI200" s="4"/>
      <c r="GHJ200" s="4"/>
      <c r="GHK200" s="4"/>
      <c r="GHL200" s="4"/>
      <c r="GHM200" s="4"/>
      <c r="GHN200" s="4"/>
      <c r="GHO200" s="4"/>
      <c r="GHP200" s="4"/>
      <c r="GHQ200" s="4"/>
      <c r="GHR200" s="4"/>
      <c r="GHS200" s="4"/>
      <c r="GHT200" s="4"/>
      <c r="GHU200" s="4"/>
      <c r="GHV200" s="4"/>
      <c r="GHW200" s="4"/>
      <c r="GHX200" s="4"/>
      <c r="GHY200" s="4"/>
      <c r="GHZ200" s="4"/>
      <c r="GIA200" s="4"/>
      <c r="GIB200" s="4"/>
      <c r="GIC200" s="4"/>
      <c r="GID200" s="4"/>
      <c r="GIE200" s="4"/>
      <c r="GIF200" s="4"/>
      <c r="GIG200" s="4"/>
      <c r="GIH200" s="4"/>
      <c r="GII200" s="4"/>
      <c r="GIJ200" s="4"/>
      <c r="GIK200" s="4"/>
      <c r="GIL200" s="4"/>
      <c r="GIM200" s="4"/>
      <c r="GIN200" s="4"/>
      <c r="GIO200" s="4"/>
      <c r="GIP200" s="4"/>
      <c r="GIQ200" s="4"/>
      <c r="GIR200" s="4"/>
      <c r="GIS200" s="4"/>
      <c r="GIT200" s="4"/>
      <c r="GIU200" s="4"/>
      <c r="GIV200" s="4"/>
      <c r="GIW200" s="4"/>
      <c r="GIX200" s="4"/>
      <c r="GIY200" s="4"/>
      <c r="GIZ200" s="4"/>
      <c r="GJA200" s="4"/>
      <c r="GJB200" s="4"/>
      <c r="GJC200" s="4"/>
      <c r="GJD200" s="4"/>
      <c r="GJE200" s="4"/>
      <c r="GJF200" s="4"/>
      <c r="GJG200" s="4"/>
      <c r="GJH200" s="4"/>
      <c r="GJI200" s="4"/>
      <c r="GJJ200" s="4"/>
      <c r="GJK200" s="4"/>
      <c r="GJL200" s="4"/>
      <c r="GJM200" s="4"/>
      <c r="GJN200" s="4"/>
      <c r="GJO200" s="4"/>
      <c r="GJP200" s="4"/>
      <c r="GJQ200" s="4"/>
      <c r="GJR200" s="4"/>
      <c r="GJS200" s="4"/>
      <c r="GJT200" s="4"/>
      <c r="GJU200" s="4"/>
      <c r="GJV200" s="4"/>
      <c r="GJW200" s="4"/>
      <c r="GJX200" s="4"/>
      <c r="GJY200" s="4"/>
      <c r="GJZ200" s="4"/>
      <c r="GKA200" s="4"/>
      <c r="GKB200" s="4"/>
      <c r="GKC200" s="4"/>
      <c r="GKD200" s="4"/>
      <c r="GKE200" s="4"/>
      <c r="GKF200" s="4"/>
      <c r="GKG200" s="4"/>
      <c r="GKH200" s="4"/>
      <c r="GKI200" s="4"/>
      <c r="GKJ200" s="4"/>
      <c r="GKK200" s="4"/>
      <c r="GKL200" s="4"/>
      <c r="GKM200" s="4"/>
      <c r="GKN200" s="4"/>
      <c r="GKO200" s="4"/>
      <c r="GKP200" s="4"/>
      <c r="GKQ200" s="4"/>
      <c r="GKR200" s="4"/>
      <c r="GKS200" s="4"/>
      <c r="GKT200" s="4"/>
      <c r="GKU200" s="4"/>
      <c r="GKV200" s="4"/>
      <c r="GKW200" s="4"/>
      <c r="GKX200" s="4"/>
      <c r="GKY200" s="4"/>
      <c r="GKZ200" s="4"/>
      <c r="GLA200" s="4"/>
      <c r="GLB200" s="4"/>
      <c r="GLC200" s="4"/>
      <c r="GLD200" s="4"/>
      <c r="GLE200" s="4"/>
      <c r="GLF200" s="4"/>
      <c r="GLG200" s="4"/>
      <c r="GLH200" s="4"/>
      <c r="GLI200" s="4"/>
      <c r="GLJ200" s="4"/>
      <c r="GLK200" s="4"/>
      <c r="GLL200" s="4"/>
      <c r="GLM200" s="4"/>
      <c r="GLN200" s="4"/>
      <c r="GLO200" s="4"/>
      <c r="GLP200" s="4"/>
      <c r="GLQ200" s="4"/>
      <c r="GLR200" s="4"/>
      <c r="GLS200" s="4"/>
      <c r="GLT200" s="4"/>
      <c r="GLU200" s="4"/>
      <c r="GLV200" s="4"/>
      <c r="GLW200" s="4"/>
      <c r="GLX200" s="4"/>
      <c r="GLY200" s="4"/>
      <c r="GLZ200" s="4"/>
      <c r="GMA200" s="4"/>
      <c r="GMB200" s="4"/>
      <c r="GMC200" s="4"/>
      <c r="GMD200" s="4"/>
      <c r="GME200" s="4"/>
      <c r="GMF200" s="4"/>
      <c r="GMG200" s="4"/>
      <c r="GMH200" s="4"/>
      <c r="GMI200" s="4"/>
      <c r="GMJ200" s="4"/>
      <c r="GMK200" s="4"/>
      <c r="GML200" s="4"/>
      <c r="GMM200" s="4"/>
      <c r="GMN200" s="4"/>
      <c r="GMO200" s="4"/>
      <c r="GMP200" s="4"/>
      <c r="GMQ200" s="4"/>
      <c r="GMR200" s="4"/>
      <c r="GMS200" s="4"/>
      <c r="GMT200" s="4"/>
      <c r="GMU200" s="4"/>
      <c r="GMV200" s="4"/>
      <c r="GMW200" s="4"/>
      <c r="GMX200" s="4"/>
      <c r="GMY200" s="4"/>
      <c r="GMZ200" s="4"/>
      <c r="GNA200" s="4"/>
      <c r="GNB200" s="4"/>
      <c r="GNC200" s="4"/>
      <c r="GND200" s="4"/>
      <c r="GNE200" s="4"/>
      <c r="GNF200" s="4"/>
      <c r="GNG200" s="4"/>
      <c r="GNH200" s="4"/>
      <c r="GNI200" s="4"/>
      <c r="GNJ200" s="4"/>
      <c r="GNK200" s="4"/>
      <c r="GNL200" s="4"/>
      <c r="GNM200" s="4"/>
      <c r="GNN200" s="4"/>
      <c r="GNO200" s="4"/>
      <c r="GNP200" s="4"/>
      <c r="GNQ200" s="4"/>
      <c r="GNR200" s="4"/>
      <c r="GNS200" s="4"/>
      <c r="GNT200" s="4"/>
      <c r="GNU200" s="4"/>
      <c r="GNV200" s="4"/>
      <c r="GNW200" s="4"/>
      <c r="GNX200" s="4"/>
      <c r="GNY200" s="4"/>
      <c r="GNZ200" s="4"/>
      <c r="GOA200" s="4"/>
      <c r="GOB200" s="4"/>
      <c r="GOC200" s="4"/>
      <c r="GOD200" s="4"/>
      <c r="GOE200" s="4"/>
      <c r="GOF200" s="4"/>
      <c r="GOG200" s="4"/>
      <c r="GOH200" s="4"/>
      <c r="GOI200" s="4"/>
      <c r="GOJ200" s="4"/>
      <c r="GOK200" s="4"/>
      <c r="GOL200" s="4"/>
      <c r="GOM200" s="4"/>
      <c r="GON200" s="4"/>
      <c r="GOO200" s="4"/>
      <c r="GOP200" s="4"/>
      <c r="GOQ200" s="4"/>
      <c r="GOR200" s="4"/>
      <c r="GOS200" s="4"/>
      <c r="GOT200" s="4"/>
      <c r="GOU200" s="4"/>
      <c r="GOV200" s="4"/>
      <c r="GOW200" s="4"/>
      <c r="GOX200" s="4"/>
      <c r="GOY200" s="4"/>
      <c r="GOZ200" s="4"/>
      <c r="GPA200" s="4"/>
      <c r="GPB200" s="4"/>
      <c r="GPC200" s="4"/>
      <c r="GPD200" s="4"/>
      <c r="GPE200" s="4"/>
      <c r="GPF200" s="4"/>
      <c r="GPG200" s="4"/>
      <c r="GPH200" s="4"/>
      <c r="GPI200" s="4"/>
      <c r="GPJ200" s="4"/>
      <c r="GPK200" s="4"/>
      <c r="GPL200" s="4"/>
      <c r="GPM200" s="4"/>
      <c r="GPN200" s="4"/>
      <c r="GPO200" s="4"/>
      <c r="GPP200" s="4"/>
      <c r="GPQ200" s="4"/>
      <c r="GPR200" s="4"/>
      <c r="GPS200" s="4"/>
      <c r="GPT200" s="4"/>
      <c r="GPU200" s="4"/>
      <c r="GPV200" s="4"/>
      <c r="GPW200" s="4"/>
      <c r="GPX200" s="4"/>
      <c r="GPY200" s="4"/>
      <c r="GPZ200" s="4"/>
      <c r="GQA200" s="4"/>
      <c r="GQB200" s="4"/>
      <c r="GQC200" s="4"/>
      <c r="GQD200" s="4"/>
      <c r="GQE200" s="4"/>
      <c r="GQF200" s="4"/>
      <c r="GQG200" s="4"/>
      <c r="GQH200" s="4"/>
      <c r="GQI200" s="4"/>
      <c r="GQJ200" s="4"/>
      <c r="GQK200" s="4"/>
      <c r="GQL200" s="4"/>
      <c r="GQM200" s="4"/>
      <c r="GQN200" s="4"/>
      <c r="GQO200" s="4"/>
      <c r="GQP200" s="4"/>
      <c r="GQQ200" s="4"/>
      <c r="GQR200" s="4"/>
      <c r="GQS200" s="4"/>
      <c r="GQT200" s="4"/>
      <c r="GQU200" s="4"/>
      <c r="GQV200" s="4"/>
      <c r="GQW200" s="4"/>
      <c r="GQX200" s="4"/>
      <c r="GQY200" s="4"/>
      <c r="GQZ200" s="4"/>
      <c r="GRA200" s="4"/>
      <c r="GRB200" s="4"/>
      <c r="GRC200" s="4"/>
      <c r="GRD200" s="4"/>
      <c r="GRE200" s="4"/>
      <c r="GRF200" s="4"/>
      <c r="GRG200" s="4"/>
      <c r="GRH200" s="4"/>
      <c r="GRI200" s="4"/>
      <c r="GRJ200" s="4"/>
      <c r="GRK200" s="4"/>
      <c r="GRL200" s="4"/>
      <c r="GRM200" s="4"/>
      <c r="GRN200" s="4"/>
      <c r="GRO200" s="4"/>
      <c r="GRP200" s="4"/>
      <c r="GRQ200" s="4"/>
      <c r="GRR200" s="4"/>
      <c r="GRS200" s="4"/>
      <c r="GRT200" s="4"/>
      <c r="GRU200" s="4"/>
      <c r="GRV200" s="4"/>
      <c r="GRW200" s="4"/>
      <c r="GRX200" s="4"/>
      <c r="GRY200" s="4"/>
      <c r="GRZ200" s="4"/>
      <c r="GSA200" s="4"/>
      <c r="GSB200" s="4"/>
      <c r="GSC200" s="4"/>
      <c r="GSD200" s="4"/>
      <c r="GSE200" s="4"/>
      <c r="GSF200" s="4"/>
      <c r="GSG200" s="4"/>
      <c r="GSH200" s="4"/>
      <c r="GSI200" s="4"/>
      <c r="GSJ200" s="4"/>
      <c r="GSK200" s="4"/>
      <c r="GSL200" s="4"/>
      <c r="GSM200" s="4"/>
      <c r="GSN200" s="4"/>
      <c r="GSO200" s="4"/>
      <c r="GSP200" s="4"/>
      <c r="GSQ200" s="4"/>
      <c r="GSR200" s="4"/>
      <c r="GSS200" s="4"/>
      <c r="GST200" s="4"/>
      <c r="GSU200" s="4"/>
      <c r="GSV200" s="4"/>
      <c r="GSW200" s="4"/>
      <c r="GSX200" s="4"/>
      <c r="GSY200" s="4"/>
      <c r="GSZ200" s="4"/>
      <c r="GTA200" s="4"/>
      <c r="GTB200" s="4"/>
      <c r="GTC200" s="4"/>
      <c r="GTD200" s="4"/>
      <c r="GTE200" s="4"/>
      <c r="GTF200" s="4"/>
      <c r="GTG200" s="4"/>
      <c r="GTH200" s="4"/>
      <c r="GTI200" s="4"/>
      <c r="GTJ200" s="4"/>
      <c r="GTK200" s="4"/>
      <c r="GTL200" s="4"/>
      <c r="GTM200" s="4"/>
      <c r="GTN200" s="4"/>
      <c r="GTO200" s="4"/>
      <c r="GTP200" s="4"/>
      <c r="GTQ200" s="4"/>
      <c r="GTR200" s="4"/>
      <c r="GTS200" s="4"/>
      <c r="GTT200" s="4"/>
      <c r="GTU200" s="4"/>
      <c r="GTV200" s="4"/>
      <c r="GTW200" s="4"/>
      <c r="GTX200" s="4"/>
      <c r="GTY200" s="4"/>
      <c r="GTZ200" s="4"/>
      <c r="GUA200" s="4"/>
      <c r="GUB200" s="4"/>
      <c r="GUC200" s="4"/>
      <c r="GUD200" s="4"/>
      <c r="GUE200" s="4"/>
      <c r="GUF200" s="4"/>
      <c r="GUG200" s="4"/>
      <c r="GUH200" s="4"/>
      <c r="GUI200" s="4"/>
      <c r="GUJ200" s="4"/>
      <c r="GUK200" s="4"/>
      <c r="GUL200" s="4"/>
      <c r="GUM200" s="4"/>
      <c r="GUN200" s="4"/>
      <c r="GUO200" s="4"/>
      <c r="GUP200" s="4"/>
      <c r="GUQ200" s="4"/>
      <c r="GUR200" s="4"/>
      <c r="GUS200" s="4"/>
      <c r="GUT200" s="4"/>
      <c r="GUU200" s="4"/>
      <c r="GUV200" s="4"/>
      <c r="GUW200" s="4"/>
      <c r="GUX200" s="4"/>
      <c r="GUY200" s="4"/>
      <c r="GUZ200" s="4"/>
      <c r="GVA200" s="4"/>
      <c r="GVB200" s="4"/>
      <c r="GVC200" s="4"/>
      <c r="GVD200" s="4"/>
      <c r="GVE200" s="4"/>
      <c r="GVF200" s="4"/>
      <c r="GVG200" s="4"/>
      <c r="GVH200" s="4"/>
      <c r="GVI200" s="4"/>
      <c r="GVJ200" s="4"/>
      <c r="GVK200" s="4"/>
      <c r="GVL200" s="4"/>
      <c r="GVM200" s="4"/>
      <c r="GVN200" s="4"/>
      <c r="GVO200" s="4"/>
      <c r="GVP200" s="4"/>
      <c r="GVQ200" s="4"/>
      <c r="GVR200" s="4"/>
      <c r="GVS200" s="4"/>
      <c r="GVT200" s="4"/>
      <c r="GVU200" s="4"/>
      <c r="GVV200" s="4"/>
      <c r="GVW200" s="4"/>
      <c r="GVX200" s="4"/>
      <c r="GVY200" s="4"/>
      <c r="GVZ200" s="4"/>
      <c r="GWA200" s="4"/>
      <c r="GWB200" s="4"/>
      <c r="GWC200" s="4"/>
      <c r="GWD200" s="4"/>
      <c r="GWE200" s="4"/>
      <c r="GWF200" s="4"/>
      <c r="GWG200" s="4"/>
      <c r="GWH200" s="4"/>
      <c r="GWI200" s="4"/>
      <c r="GWJ200" s="4"/>
      <c r="GWK200" s="4"/>
      <c r="GWL200" s="4"/>
      <c r="GWM200" s="4"/>
      <c r="GWN200" s="4"/>
      <c r="GWO200" s="4"/>
      <c r="GWP200" s="4"/>
      <c r="GWQ200" s="4"/>
      <c r="GWR200" s="4"/>
      <c r="GWS200" s="4"/>
      <c r="GWT200" s="4"/>
      <c r="GWU200" s="4"/>
      <c r="GWV200" s="4"/>
      <c r="GWW200" s="4"/>
      <c r="GWX200" s="4"/>
      <c r="GWY200" s="4"/>
      <c r="GWZ200" s="4"/>
      <c r="GXA200" s="4"/>
      <c r="GXB200" s="4"/>
      <c r="GXC200" s="4"/>
      <c r="GXD200" s="4"/>
      <c r="GXE200" s="4"/>
      <c r="GXF200" s="4"/>
      <c r="GXG200" s="4"/>
      <c r="GXH200" s="4"/>
      <c r="GXI200" s="4"/>
      <c r="GXJ200" s="4"/>
      <c r="GXK200" s="4"/>
      <c r="GXL200" s="4"/>
      <c r="GXM200" s="4"/>
      <c r="GXN200" s="4"/>
      <c r="GXO200" s="4"/>
      <c r="GXP200" s="4"/>
      <c r="GXQ200" s="4"/>
      <c r="GXR200" s="4"/>
      <c r="GXS200" s="4"/>
      <c r="GXT200" s="4"/>
      <c r="GXU200" s="4"/>
      <c r="GXV200" s="4"/>
      <c r="GXW200" s="4"/>
      <c r="GXX200" s="4"/>
      <c r="GXY200" s="4"/>
      <c r="GXZ200" s="4"/>
      <c r="GYA200" s="4"/>
      <c r="GYB200" s="4"/>
      <c r="GYC200" s="4"/>
      <c r="GYD200" s="4"/>
      <c r="GYE200" s="4"/>
      <c r="GYF200" s="4"/>
      <c r="GYG200" s="4"/>
      <c r="GYH200" s="4"/>
      <c r="GYI200" s="4"/>
      <c r="GYJ200" s="4"/>
      <c r="GYK200" s="4"/>
      <c r="GYL200" s="4"/>
      <c r="GYM200" s="4"/>
      <c r="GYN200" s="4"/>
      <c r="GYO200" s="4"/>
      <c r="GYP200" s="4"/>
      <c r="GYQ200" s="4"/>
      <c r="GYR200" s="4"/>
      <c r="GYS200" s="4"/>
      <c r="GYT200" s="4"/>
      <c r="GYU200" s="4"/>
      <c r="GYV200" s="4"/>
      <c r="GYW200" s="4"/>
      <c r="GYX200" s="4"/>
      <c r="GYY200" s="4"/>
      <c r="GYZ200" s="4"/>
      <c r="GZA200" s="4"/>
      <c r="GZB200" s="4"/>
      <c r="GZC200" s="4"/>
      <c r="GZD200" s="4"/>
      <c r="GZE200" s="4"/>
      <c r="GZF200" s="4"/>
      <c r="GZG200" s="4"/>
      <c r="GZH200" s="4"/>
      <c r="GZI200" s="4"/>
      <c r="GZJ200" s="4"/>
      <c r="GZK200" s="4"/>
      <c r="GZL200" s="4"/>
      <c r="GZM200" s="4"/>
      <c r="GZN200" s="4"/>
      <c r="GZO200" s="4"/>
      <c r="GZP200" s="4"/>
      <c r="GZQ200" s="4"/>
      <c r="GZR200" s="4"/>
      <c r="GZS200" s="4"/>
      <c r="GZT200" s="4"/>
      <c r="GZU200" s="4"/>
      <c r="GZV200" s="4"/>
      <c r="GZW200" s="4"/>
      <c r="GZX200" s="4"/>
      <c r="GZY200" s="4"/>
      <c r="GZZ200" s="4"/>
      <c r="HAA200" s="4"/>
      <c r="HAB200" s="4"/>
      <c r="HAC200" s="4"/>
      <c r="HAD200" s="4"/>
      <c r="HAE200" s="4"/>
      <c r="HAF200" s="4"/>
      <c r="HAG200" s="4"/>
      <c r="HAH200" s="4"/>
      <c r="HAI200" s="4"/>
      <c r="HAJ200" s="4"/>
      <c r="HAK200" s="4"/>
      <c r="HAL200" s="4"/>
      <c r="HAM200" s="4"/>
      <c r="HAN200" s="4"/>
      <c r="HAO200" s="4"/>
      <c r="HAP200" s="4"/>
      <c r="HAQ200" s="4"/>
      <c r="HAR200" s="4"/>
      <c r="HAS200" s="4"/>
      <c r="HAT200" s="4"/>
      <c r="HAU200" s="4"/>
      <c r="HAV200" s="4"/>
      <c r="HAW200" s="4"/>
      <c r="HAX200" s="4"/>
      <c r="HAY200" s="4"/>
      <c r="HAZ200" s="4"/>
      <c r="HBA200" s="4"/>
      <c r="HBB200" s="4"/>
      <c r="HBC200" s="4"/>
      <c r="HBD200" s="4"/>
      <c r="HBE200" s="4"/>
      <c r="HBF200" s="4"/>
      <c r="HBG200" s="4"/>
      <c r="HBH200" s="4"/>
      <c r="HBI200" s="4"/>
      <c r="HBJ200" s="4"/>
      <c r="HBK200" s="4"/>
      <c r="HBL200" s="4"/>
      <c r="HBM200" s="4"/>
      <c r="HBN200" s="4"/>
      <c r="HBO200" s="4"/>
      <c r="HBP200" s="4"/>
      <c r="HBQ200" s="4"/>
      <c r="HBR200" s="4"/>
      <c r="HBS200" s="4"/>
      <c r="HBT200" s="4"/>
      <c r="HBU200" s="4"/>
      <c r="HBV200" s="4"/>
      <c r="HBW200" s="4"/>
      <c r="HBX200" s="4"/>
      <c r="HBY200" s="4"/>
      <c r="HBZ200" s="4"/>
      <c r="HCA200" s="4"/>
      <c r="HCB200" s="4"/>
      <c r="HCC200" s="4"/>
      <c r="HCD200" s="4"/>
      <c r="HCE200" s="4"/>
      <c r="HCF200" s="4"/>
      <c r="HCG200" s="4"/>
      <c r="HCH200" s="4"/>
      <c r="HCI200" s="4"/>
      <c r="HCJ200" s="4"/>
      <c r="HCK200" s="4"/>
      <c r="HCL200" s="4"/>
      <c r="HCM200" s="4"/>
      <c r="HCN200" s="4"/>
      <c r="HCO200" s="4"/>
      <c r="HCP200" s="4"/>
      <c r="HCQ200" s="4"/>
      <c r="HCR200" s="4"/>
      <c r="HCS200" s="4"/>
      <c r="HCT200" s="4"/>
      <c r="HCU200" s="4"/>
      <c r="HCV200" s="4"/>
      <c r="HCW200" s="4"/>
      <c r="HCX200" s="4"/>
      <c r="HCY200" s="4"/>
      <c r="HCZ200" s="4"/>
      <c r="HDA200" s="4"/>
      <c r="HDB200" s="4"/>
      <c r="HDC200" s="4"/>
      <c r="HDD200" s="4"/>
      <c r="HDE200" s="4"/>
      <c r="HDF200" s="4"/>
      <c r="HDG200" s="4"/>
      <c r="HDH200" s="4"/>
      <c r="HDI200" s="4"/>
      <c r="HDJ200" s="4"/>
      <c r="HDK200" s="4"/>
      <c r="HDL200" s="4"/>
      <c r="HDM200" s="4"/>
      <c r="HDN200" s="4"/>
      <c r="HDO200" s="4"/>
      <c r="HDP200" s="4"/>
      <c r="HDQ200" s="4"/>
      <c r="HDR200" s="4"/>
      <c r="HDS200" s="4"/>
      <c r="HDT200" s="4"/>
      <c r="HDU200" s="4"/>
      <c r="HDV200" s="4"/>
      <c r="HDW200" s="4"/>
      <c r="HDX200" s="4"/>
      <c r="HDY200" s="4"/>
      <c r="HDZ200" s="4"/>
      <c r="HEA200" s="4"/>
      <c r="HEB200" s="4"/>
      <c r="HEC200" s="4"/>
      <c r="HED200" s="4"/>
      <c r="HEE200" s="4"/>
      <c r="HEF200" s="4"/>
      <c r="HEG200" s="4"/>
      <c r="HEH200" s="4"/>
      <c r="HEI200" s="4"/>
      <c r="HEJ200" s="4"/>
      <c r="HEK200" s="4"/>
      <c r="HEL200" s="4"/>
      <c r="HEM200" s="4"/>
      <c r="HEN200" s="4"/>
      <c r="HEO200" s="4"/>
      <c r="HEP200" s="4"/>
      <c r="HEQ200" s="4"/>
      <c r="HER200" s="4"/>
      <c r="HES200" s="4"/>
      <c r="HET200" s="4"/>
      <c r="HEU200" s="4"/>
      <c r="HEV200" s="4"/>
      <c r="HEW200" s="4"/>
      <c r="HEX200" s="4"/>
      <c r="HEY200" s="4"/>
      <c r="HEZ200" s="4"/>
      <c r="HFA200" s="4"/>
      <c r="HFB200" s="4"/>
      <c r="HFC200" s="4"/>
      <c r="HFD200" s="4"/>
      <c r="HFE200" s="4"/>
      <c r="HFF200" s="4"/>
      <c r="HFG200" s="4"/>
      <c r="HFH200" s="4"/>
      <c r="HFI200" s="4"/>
      <c r="HFJ200" s="4"/>
      <c r="HFK200" s="4"/>
      <c r="HFL200" s="4"/>
      <c r="HFM200" s="4"/>
      <c r="HFN200" s="4"/>
      <c r="HFO200" s="4"/>
      <c r="HFP200" s="4"/>
      <c r="HFQ200" s="4"/>
      <c r="HFR200" s="4"/>
      <c r="HFS200" s="4"/>
      <c r="HFT200" s="4"/>
      <c r="HFU200" s="4"/>
      <c r="HFV200" s="4"/>
      <c r="HFW200" s="4"/>
      <c r="HFX200" s="4"/>
      <c r="HFY200" s="4"/>
      <c r="HFZ200" s="4"/>
      <c r="HGA200" s="4"/>
      <c r="HGB200" s="4"/>
      <c r="HGC200" s="4"/>
      <c r="HGD200" s="4"/>
      <c r="HGE200" s="4"/>
      <c r="HGF200" s="4"/>
      <c r="HGG200" s="4"/>
      <c r="HGH200" s="4"/>
      <c r="HGI200" s="4"/>
      <c r="HGJ200" s="4"/>
      <c r="HGK200" s="4"/>
      <c r="HGL200" s="4"/>
      <c r="HGM200" s="4"/>
      <c r="HGN200" s="4"/>
      <c r="HGO200" s="4"/>
      <c r="HGP200" s="4"/>
      <c r="HGQ200" s="4"/>
      <c r="HGR200" s="4"/>
      <c r="HGS200" s="4"/>
      <c r="HGT200" s="4"/>
      <c r="HGU200" s="4"/>
      <c r="HGV200" s="4"/>
      <c r="HGW200" s="4"/>
      <c r="HGX200" s="4"/>
      <c r="HGY200" s="4"/>
      <c r="HGZ200" s="4"/>
      <c r="HHA200" s="4"/>
      <c r="HHB200" s="4"/>
      <c r="HHC200" s="4"/>
      <c r="HHD200" s="4"/>
      <c r="HHE200" s="4"/>
      <c r="HHF200" s="4"/>
      <c r="HHG200" s="4"/>
      <c r="HHH200" s="4"/>
      <c r="HHI200" s="4"/>
      <c r="HHJ200" s="4"/>
      <c r="HHK200" s="4"/>
      <c r="HHL200" s="4"/>
      <c r="HHM200" s="4"/>
      <c r="HHN200" s="4"/>
      <c r="HHO200" s="4"/>
      <c r="HHP200" s="4"/>
      <c r="HHQ200" s="4"/>
      <c r="HHR200" s="4"/>
      <c r="HHS200" s="4"/>
      <c r="HHT200" s="4"/>
      <c r="HHU200" s="4"/>
      <c r="HHV200" s="4"/>
      <c r="HHW200" s="4"/>
      <c r="HHX200" s="4"/>
      <c r="HHY200" s="4"/>
      <c r="HHZ200" s="4"/>
      <c r="HIA200" s="4"/>
      <c r="HIB200" s="4"/>
      <c r="HIC200" s="4"/>
      <c r="HID200" s="4"/>
      <c r="HIE200" s="4"/>
      <c r="HIF200" s="4"/>
      <c r="HIG200" s="4"/>
      <c r="HIH200" s="4"/>
      <c r="HII200" s="4"/>
      <c r="HIJ200" s="4"/>
      <c r="HIK200" s="4"/>
      <c r="HIL200" s="4"/>
      <c r="HIM200" s="4"/>
      <c r="HIN200" s="4"/>
      <c r="HIO200" s="4"/>
      <c r="HIP200" s="4"/>
      <c r="HIQ200" s="4"/>
      <c r="HIR200" s="4"/>
      <c r="HIS200" s="4"/>
      <c r="HIT200" s="4"/>
      <c r="HIU200" s="4"/>
      <c r="HIV200" s="4"/>
      <c r="HIW200" s="4"/>
      <c r="HIX200" s="4"/>
      <c r="HIY200" s="4"/>
      <c r="HIZ200" s="4"/>
      <c r="HJA200" s="4"/>
      <c r="HJB200" s="4"/>
      <c r="HJC200" s="4"/>
      <c r="HJD200" s="4"/>
      <c r="HJE200" s="4"/>
      <c r="HJF200" s="4"/>
      <c r="HJG200" s="4"/>
      <c r="HJH200" s="4"/>
      <c r="HJI200" s="4"/>
      <c r="HJJ200" s="4"/>
      <c r="HJK200" s="4"/>
      <c r="HJL200" s="4"/>
      <c r="HJM200" s="4"/>
      <c r="HJN200" s="4"/>
      <c r="HJO200" s="4"/>
      <c r="HJP200" s="4"/>
      <c r="HJQ200" s="4"/>
      <c r="HJR200" s="4"/>
      <c r="HJS200" s="4"/>
      <c r="HJT200" s="4"/>
      <c r="HJU200" s="4"/>
      <c r="HJV200" s="4"/>
      <c r="HJW200" s="4"/>
      <c r="HJX200" s="4"/>
      <c r="HJY200" s="4"/>
      <c r="HJZ200" s="4"/>
      <c r="HKA200" s="4"/>
      <c r="HKB200" s="4"/>
      <c r="HKC200" s="4"/>
      <c r="HKD200" s="4"/>
      <c r="HKE200" s="4"/>
      <c r="HKF200" s="4"/>
      <c r="HKG200" s="4"/>
      <c r="HKH200" s="4"/>
      <c r="HKI200" s="4"/>
      <c r="HKJ200" s="4"/>
      <c r="HKK200" s="4"/>
      <c r="HKL200" s="4"/>
      <c r="HKM200" s="4"/>
      <c r="HKN200" s="4"/>
      <c r="HKO200" s="4"/>
      <c r="HKP200" s="4"/>
      <c r="HKQ200" s="4"/>
      <c r="HKR200" s="4"/>
      <c r="HKS200" s="4"/>
      <c r="HKT200" s="4"/>
      <c r="HKU200" s="4"/>
      <c r="HKV200" s="4"/>
      <c r="HKW200" s="4"/>
      <c r="HKX200" s="4"/>
      <c r="HKY200" s="4"/>
      <c r="HKZ200" s="4"/>
      <c r="HLA200" s="4"/>
      <c r="HLB200" s="4"/>
      <c r="HLC200" s="4"/>
      <c r="HLD200" s="4"/>
      <c r="HLE200" s="4"/>
      <c r="HLF200" s="4"/>
      <c r="HLG200" s="4"/>
      <c r="HLH200" s="4"/>
      <c r="HLI200" s="4"/>
      <c r="HLJ200" s="4"/>
      <c r="HLK200" s="4"/>
      <c r="HLL200" s="4"/>
      <c r="HLM200" s="4"/>
      <c r="HLN200" s="4"/>
      <c r="HLO200" s="4"/>
      <c r="HLP200" s="4"/>
      <c r="HLQ200" s="4"/>
      <c r="HLR200" s="4"/>
      <c r="HLS200" s="4"/>
      <c r="HLT200" s="4"/>
      <c r="HLU200" s="4"/>
      <c r="HLV200" s="4"/>
      <c r="HLW200" s="4"/>
      <c r="HLX200" s="4"/>
      <c r="HLY200" s="4"/>
      <c r="HLZ200" s="4"/>
      <c r="HMA200" s="4"/>
      <c r="HMB200" s="4"/>
      <c r="HMC200" s="4"/>
      <c r="HMD200" s="4"/>
      <c r="HME200" s="4"/>
      <c r="HMF200" s="4"/>
      <c r="HMG200" s="4"/>
      <c r="HMH200" s="4"/>
      <c r="HMI200" s="4"/>
      <c r="HMJ200" s="4"/>
      <c r="HMK200" s="4"/>
      <c r="HML200" s="4"/>
      <c r="HMM200" s="4"/>
      <c r="HMN200" s="4"/>
      <c r="HMO200" s="4"/>
      <c r="HMP200" s="4"/>
      <c r="HMQ200" s="4"/>
      <c r="HMR200" s="4"/>
      <c r="HMS200" s="4"/>
      <c r="HMT200" s="4"/>
      <c r="HMU200" s="4"/>
      <c r="HMV200" s="4"/>
      <c r="HMW200" s="4"/>
      <c r="HMX200" s="4"/>
      <c r="HMY200" s="4"/>
      <c r="HMZ200" s="4"/>
      <c r="HNA200" s="4"/>
      <c r="HNB200" s="4"/>
      <c r="HNC200" s="4"/>
      <c r="HND200" s="4"/>
      <c r="HNE200" s="4"/>
      <c r="HNF200" s="4"/>
      <c r="HNG200" s="4"/>
      <c r="HNH200" s="4"/>
      <c r="HNI200" s="4"/>
      <c r="HNJ200" s="4"/>
      <c r="HNK200" s="4"/>
      <c r="HNL200" s="4"/>
      <c r="HNM200" s="4"/>
      <c r="HNN200" s="4"/>
      <c r="HNO200" s="4"/>
      <c r="HNP200" s="4"/>
      <c r="HNQ200" s="4"/>
      <c r="HNR200" s="4"/>
      <c r="HNS200" s="4"/>
      <c r="HNT200" s="4"/>
      <c r="HNU200" s="4"/>
      <c r="HNV200" s="4"/>
      <c r="HNW200" s="4"/>
      <c r="HNX200" s="4"/>
      <c r="HNY200" s="4"/>
      <c r="HNZ200" s="4"/>
      <c r="HOA200" s="4"/>
      <c r="HOB200" s="4"/>
      <c r="HOC200" s="4"/>
      <c r="HOD200" s="4"/>
      <c r="HOE200" s="4"/>
      <c r="HOF200" s="4"/>
      <c r="HOG200" s="4"/>
      <c r="HOH200" s="4"/>
      <c r="HOI200" s="4"/>
      <c r="HOJ200" s="4"/>
      <c r="HOK200" s="4"/>
      <c r="HOL200" s="4"/>
      <c r="HOM200" s="4"/>
      <c r="HON200" s="4"/>
      <c r="HOO200" s="4"/>
      <c r="HOP200" s="4"/>
      <c r="HOQ200" s="4"/>
      <c r="HOR200" s="4"/>
      <c r="HOS200" s="4"/>
      <c r="HOT200" s="4"/>
      <c r="HOU200" s="4"/>
      <c r="HOV200" s="4"/>
      <c r="HOW200" s="4"/>
      <c r="HOX200" s="4"/>
      <c r="HOY200" s="4"/>
      <c r="HOZ200" s="4"/>
      <c r="HPA200" s="4"/>
      <c r="HPB200" s="4"/>
      <c r="HPC200" s="4"/>
      <c r="HPD200" s="4"/>
      <c r="HPE200" s="4"/>
      <c r="HPF200" s="4"/>
      <c r="HPG200" s="4"/>
      <c r="HPH200" s="4"/>
      <c r="HPI200" s="4"/>
      <c r="HPJ200" s="4"/>
      <c r="HPK200" s="4"/>
      <c r="HPL200" s="4"/>
      <c r="HPM200" s="4"/>
      <c r="HPN200" s="4"/>
      <c r="HPO200" s="4"/>
      <c r="HPP200" s="4"/>
      <c r="HPQ200" s="4"/>
      <c r="HPR200" s="4"/>
      <c r="HPS200" s="4"/>
      <c r="HPT200" s="4"/>
      <c r="HPU200" s="4"/>
      <c r="HPV200" s="4"/>
      <c r="HPW200" s="4"/>
      <c r="HPX200" s="4"/>
      <c r="HPY200" s="4"/>
      <c r="HPZ200" s="4"/>
      <c r="HQA200" s="4"/>
      <c r="HQB200" s="4"/>
      <c r="HQC200" s="4"/>
      <c r="HQD200" s="4"/>
      <c r="HQE200" s="4"/>
      <c r="HQF200" s="4"/>
      <c r="HQG200" s="4"/>
      <c r="HQH200" s="4"/>
      <c r="HQI200" s="4"/>
      <c r="HQJ200" s="4"/>
      <c r="HQK200" s="4"/>
      <c r="HQL200" s="4"/>
      <c r="HQM200" s="4"/>
      <c r="HQN200" s="4"/>
      <c r="HQO200" s="4"/>
      <c r="HQP200" s="4"/>
      <c r="HQQ200" s="4"/>
      <c r="HQR200" s="4"/>
      <c r="HQS200" s="4"/>
      <c r="HQT200" s="4"/>
      <c r="HQU200" s="4"/>
      <c r="HQV200" s="4"/>
      <c r="HQW200" s="4"/>
      <c r="HQX200" s="4"/>
      <c r="HQY200" s="4"/>
      <c r="HQZ200" s="4"/>
      <c r="HRA200" s="4"/>
      <c r="HRB200" s="4"/>
      <c r="HRC200" s="4"/>
      <c r="HRD200" s="4"/>
      <c r="HRE200" s="4"/>
      <c r="HRF200" s="4"/>
      <c r="HRG200" s="4"/>
      <c r="HRH200" s="4"/>
      <c r="HRI200" s="4"/>
      <c r="HRJ200" s="4"/>
      <c r="HRK200" s="4"/>
      <c r="HRL200" s="4"/>
      <c r="HRM200" s="4"/>
      <c r="HRN200" s="4"/>
      <c r="HRO200" s="4"/>
      <c r="HRP200" s="4"/>
      <c r="HRQ200" s="4"/>
      <c r="HRR200" s="4"/>
      <c r="HRS200" s="4"/>
      <c r="HRT200" s="4"/>
      <c r="HRU200" s="4"/>
      <c r="HRV200" s="4"/>
      <c r="HRW200" s="4"/>
      <c r="HRX200" s="4"/>
      <c r="HRY200" s="4"/>
      <c r="HRZ200" s="4"/>
      <c r="HSA200" s="4"/>
      <c r="HSB200" s="4"/>
      <c r="HSC200" s="4"/>
      <c r="HSD200" s="4"/>
      <c r="HSE200" s="4"/>
      <c r="HSF200" s="4"/>
      <c r="HSG200" s="4"/>
      <c r="HSH200" s="4"/>
      <c r="HSI200" s="4"/>
      <c r="HSJ200" s="4"/>
      <c r="HSK200" s="4"/>
      <c r="HSL200" s="4"/>
      <c r="HSM200" s="4"/>
      <c r="HSN200" s="4"/>
      <c r="HSO200" s="4"/>
      <c r="HSP200" s="4"/>
      <c r="HSQ200" s="4"/>
      <c r="HSR200" s="4"/>
      <c r="HSS200" s="4"/>
      <c r="HST200" s="4"/>
      <c r="HSU200" s="4"/>
      <c r="HSV200" s="4"/>
      <c r="HSW200" s="4"/>
      <c r="HSX200" s="4"/>
      <c r="HSY200" s="4"/>
      <c r="HSZ200" s="4"/>
      <c r="HTA200" s="4"/>
      <c r="HTB200" s="4"/>
      <c r="HTC200" s="4"/>
      <c r="HTD200" s="4"/>
      <c r="HTE200" s="4"/>
      <c r="HTF200" s="4"/>
      <c r="HTG200" s="4"/>
      <c r="HTH200" s="4"/>
      <c r="HTI200" s="4"/>
      <c r="HTJ200" s="4"/>
      <c r="HTK200" s="4"/>
      <c r="HTL200" s="4"/>
      <c r="HTM200" s="4"/>
      <c r="HTN200" s="4"/>
      <c r="HTO200" s="4"/>
      <c r="HTP200" s="4"/>
      <c r="HTQ200" s="4"/>
      <c r="HTR200" s="4"/>
      <c r="HTS200" s="4"/>
      <c r="HTT200" s="4"/>
      <c r="HTU200" s="4"/>
      <c r="HTV200" s="4"/>
      <c r="HTW200" s="4"/>
      <c r="HTX200" s="4"/>
      <c r="HTY200" s="4"/>
      <c r="HTZ200" s="4"/>
      <c r="HUA200" s="4"/>
      <c r="HUB200" s="4"/>
      <c r="HUC200" s="4"/>
      <c r="HUD200" s="4"/>
      <c r="HUE200" s="4"/>
      <c r="HUF200" s="4"/>
      <c r="HUG200" s="4"/>
      <c r="HUH200" s="4"/>
      <c r="HUI200" s="4"/>
      <c r="HUJ200" s="4"/>
      <c r="HUK200" s="4"/>
      <c r="HUL200" s="4"/>
      <c r="HUM200" s="4"/>
      <c r="HUN200" s="4"/>
      <c r="HUO200" s="4"/>
      <c r="HUP200" s="4"/>
      <c r="HUQ200" s="4"/>
      <c r="HUR200" s="4"/>
      <c r="HUS200" s="4"/>
      <c r="HUT200" s="4"/>
      <c r="HUU200" s="4"/>
      <c r="HUV200" s="4"/>
      <c r="HUW200" s="4"/>
      <c r="HUX200" s="4"/>
      <c r="HUY200" s="4"/>
      <c r="HUZ200" s="4"/>
      <c r="HVA200" s="4"/>
      <c r="HVB200" s="4"/>
      <c r="HVC200" s="4"/>
      <c r="HVD200" s="4"/>
      <c r="HVE200" s="4"/>
      <c r="HVF200" s="4"/>
      <c r="HVG200" s="4"/>
      <c r="HVH200" s="4"/>
      <c r="HVI200" s="4"/>
      <c r="HVJ200" s="4"/>
      <c r="HVK200" s="4"/>
      <c r="HVL200" s="4"/>
      <c r="HVM200" s="4"/>
      <c r="HVN200" s="4"/>
      <c r="HVO200" s="4"/>
      <c r="HVP200" s="4"/>
      <c r="HVQ200" s="4"/>
      <c r="HVR200" s="4"/>
      <c r="HVS200" s="4"/>
      <c r="HVT200" s="4"/>
      <c r="HVU200" s="4"/>
      <c r="HVV200" s="4"/>
      <c r="HVW200" s="4"/>
      <c r="HVX200" s="4"/>
      <c r="HVY200" s="4"/>
      <c r="HVZ200" s="4"/>
      <c r="HWA200" s="4"/>
      <c r="HWB200" s="4"/>
      <c r="HWC200" s="4"/>
      <c r="HWD200" s="4"/>
      <c r="HWE200" s="4"/>
      <c r="HWF200" s="4"/>
      <c r="HWG200" s="4"/>
      <c r="HWH200" s="4"/>
      <c r="HWI200" s="4"/>
      <c r="HWJ200" s="4"/>
      <c r="HWK200" s="4"/>
      <c r="HWL200" s="4"/>
      <c r="HWM200" s="4"/>
      <c r="HWN200" s="4"/>
      <c r="HWO200" s="4"/>
      <c r="HWP200" s="4"/>
      <c r="HWQ200" s="4"/>
      <c r="HWR200" s="4"/>
      <c r="HWS200" s="4"/>
      <c r="HWT200" s="4"/>
      <c r="HWU200" s="4"/>
      <c r="HWV200" s="4"/>
      <c r="HWW200" s="4"/>
      <c r="HWX200" s="4"/>
      <c r="HWY200" s="4"/>
      <c r="HWZ200" s="4"/>
      <c r="HXA200" s="4"/>
      <c r="HXB200" s="4"/>
      <c r="HXC200" s="4"/>
      <c r="HXD200" s="4"/>
      <c r="HXE200" s="4"/>
      <c r="HXF200" s="4"/>
      <c r="HXG200" s="4"/>
      <c r="HXH200" s="4"/>
      <c r="HXI200" s="4"/>
      <c r="HXJ200" s="4"/>
      <c r="HXK200" s="4"/>
      <c r="HXL200" s="4"/>
      <c r="HXM200" s="4"/>
      <c r="HXN200" s="4"/>
      <c r="HXO200" s="4"/>
      <c r="HXP200" s="4"/>
      <c r="HXQ200" s="4"/>
      <c r="HXR200" s="4"/>
      <c r="HXS200" s="4"/>
      <c r="HXT200" s="4"/>
      <c r="HXU200" s="4"/>
      <c r="HXV200" s="4"/>
      <c r="HXW200" s="4"/>
      <c r="HXX200" s="4"/>
      <c r="HXY200" s="4"/>
      <c r="HXZ200" s="4"/>
      <c r="HYA200" s="4"/>
      <c r="HYB200" s="4"/>
      <c r="HYC200" s="4"/>
      <c r="HYD200" s="4"/>
      <c r="HYE200" s="4"/>
      <c r="HYF200" s="4"/>
      <c r="HYG200" s="4"/>
      <c r="HYH200" s="4"/>
      <c r="HYI200" s="4"/>
      <c r="HYJ200" s="4"/>
      <c r="HYK200" s="4"/>
      <c r="HYL200" s="4"/>
      <c r="HYM200" s="4"/>
      <c r="HYN200" s="4"/>
      <c r="HYO200" s="4"/>
      <c r="HYP200" s="4"/>
      <c r="HYQ200" s="4"/>
      <c r="HYR200" s="4"/>
      <c r="HYS200" s="4"/>
      <c r="HYT200" s="4"/>
      <c r="HYU200" s="4"/>
      <c r="HYV200" s="4"/>
      <c r="HYW200" s="4"/>
      <c r="HYX200" s="4"/>
      <c r="HYY200" s="4"/>
      <c r="HYZ200" s="4"/>
      <c r="HZA200" s="4"/>
      <c r="HZB200" s="4"/>
      <c r="HZC200" s="4"/>
      <c r="HZD200" s="4"/>
      <c r="HZE200" s="4"/>
      <c r="HZF200" s="4"/>
      <c r="HZG200" s="4"/>
      <c r="HZH200" s="4"/>
      <c r="HZI200" s="4"/>
      <c r="HZJ200" s="4"/>
      <c r="HZK200" s="4"/>
      <c r="HZL200" s="4"/>
      <c r="HZM200" s="4"/>
      <c r="HZN200" s="4"/>
      <c r="HZO200" s="4"/>
      <c r="HZP200" s="4"/>
      <c r="HZQ200" s="4"/>
      <c r="HZR200" s="4"/>
      <c r="HZS200" s="4"/>
      <c r="HZT200" s="4"/>
      <c r="HZU200" s="4"/>
      <c r="HZV200" s="4"/>
      <c r="HZW200" s="4"/>
      <c r="HZX200" s="4"/>
      <c r="HZY200" s="4"/>
      <c r="HZZ200" s="4"/>
      <c r="IAA200" s="4"/>
      <c r="IAB200" s="4"/>
      <c r="IAC200" s="4"/>
      <c r="IAD200" s="4"/>
      <c r="IAE200" s="4"/>
      <c r="IAF200" s="4"/>
      <c r="IAG200" s="4"/>
      <c r="IAH200" s="4"/>
      <c r="IAI200" s="4"/>
      <c r="IAJ200" s="4"/>
      <c r="IAK200" s="4"/>
      <c r="IAL200" s="4"/>
      <c r="IAM200" s="4"/>
      <c r="IAN200" s="4"/>
      <c r="IAO200" s="4"/>
      <c r="IAP200" s="4"/>
      <c r="IAQ200" s="4"/>
      <c r="IAR200" s="4"/>
      <c r="IAS200" s="4"/>
      <c r="IAT200" s="4"/>
      <c r="IAU200" s="4"/>
      <c r="IAV200" s="4"/>
      <c r="IAW200" s="4"/>
      <c r="IAX200" s="4"/>
      <c r="IAY200" s="4"/>
      <c r="IAZ200" s="4"/>
      <c r="IBA200" s="4"/>
      <c r="IBB200" s="4"/>
      <c r="IBC200" s="4"/>
      <c r="IBD200" s="4"/>
      <c r="IBE200" s="4"/>
      <c r="IBF200" s="4"/>
      <c r="IBG200" s="4"/>
      <c r="IBH200" s="4"/>
      <c r="IBI200" s="4"/>
      <c r="IBJ200" s="4"/>
      <c r="IBK200" s="4"/>
      <c r="IBL200" s="4"/>
      <c r="IBM200" s="4"/>
      <c r="IBN200" s="4"/>
      <c r="IBO200" s="4"/>
      <c r="IBP200" s="4"/>
      <c r="IBQ200" s="4"/>
      <c r="IBR200" s="4"/>
      <c r="IBS200" s="4"/>
      <c r="IBT200" s="4"/>
      <c r="IBU200" s="4"/>
      <c r="IBV200" s="4"/>
      <c r="IBW200" s="4"/>
      <c r="IBX200" s="4"/>
      <c r="IBY200" s="4"/>
      <c r="IBZ200" s="4"/>
      <c r="ICA200" s="4"/>
      <c r="ICB200" s="4"/>
      <c r="ICC200" s="4"/>
      <c r="ICD200" s="4"/>
      <c r="ICE200" s="4"/>
      <c r="ICF200" s="4"/>
      <c r="ICG200" s="4"/>
      <c r="ICH200" s="4"/>
      <c r="ICI200" s="4"/>
      <c r="ICJ200" s="4"/>
      <c r="ICK200" s="4"/>
      <c r="ICL200" s="4"/>
      <c r="ICM200" s="4"/>
      <c r="ICN200" s="4"/>
      <c r="ICO200" s="4"/>
      <c r="ICP200" s="4"/>
      <c r="ICQ200" s="4"/>
      <c r="ICR200" s="4"/>
      <c r="ICS200" s="4"/>
      <c r="ICT200" s="4"/>
      <c r="ICU200" s="4"/>
      <c r="ICV200" s="4"/>
      <c r="ICW200" s="4"/>
      <c r="ICX200" s="4"/>
      <c r="ICY200" s="4"/>
      <c r="ICZ200" s="4"/>
      <c r="IDA200" s="4"/>
      <c r="IDB200" s="4"/>
      <c r="IDC200" s="4"/>
      <c r="IDD200" s="4"/>
      <c r="IDE200" s="4"/>
      <c r="IDF200" s="4"/>
      <c r="IDG200" s="4"/>
      <c r="IDH200" s="4"/>
      <c r="IDI200" s="4"/>
      <c r="IDJ200" s="4"/>
      <c r="IDK200" s="4"/>
      <c r="IDL200" s="4"/>
      <c r="IDM200" s="4"/>
      <c r="IDN200" s="4"/>
      <c r="IDO200" s="4"/>
      <c r="IDP200" s="4"/>
      <c r="IDQ200" s="4"/>
      <c r="IDR200" s="4"/>
      <c r="IDS200" s="4"/>
      <c r="IDT200" s="4"/>
      <c r="IDU200" s="4"/>
      <c r="IDV200" s="4"/>
      <c r="IDW200" s="4"/>
      <c r="IDX200" s="4"/>
      <c r="IDY200" s="4"/>
      <c r="IDZ200" s="4"/>
      <c r="IEA200" s="4"/>
      <c r="IEB200" s="4"/>
      <c r="IEC200" s="4"/>
      <c r="IED200" s="4"/>
      <c r="IEE200" s="4"/>
      <c r="IEF200" s="4"/>
      <c r="IEG200" s="4"/>
      <c r="IEH200" s="4"/>
      <c r="IEI200" s="4"/>
      <c r="IEJ200" s="4"/>
      <c r="IEK200" s="4"/>
      <c r="IEL200" s="4"/>
      <c r="IEM200" s="4"/>
      <c r="IEN200" s="4"/>
      <c r="IEO200" s="4"/>
      <c r="IEP200" s="4"/>
      <c r="IEQ200" s="4"/>
      <c r="IER200" s="4"/>
      <c r="IES200" s="4"/>
      <c r="IET200" s="4"/>
      <c r="IEU200" s="4"/>
      <c r="IEV200" s="4"/>
      <c r="IEW200" s="4"/>
      <c r="IEX200" s="4"/>
      <c r="IEY200" s="4"/>
      <c r="IEZ200" s="4"/>
      <c r="IFA200" s="4"/>
      <c r="IFB200" s="4"/>
      <c r="IFC200" s="4"/>
      <c r="IFD200" s="4"/>
      <c r="IFE200" s="4"/>
      <c r="IFF200" s="4"/>
      <c r="IFG200" s="4"/>
      <c r="IFH200" s="4"/>
      <c r="IFI200" s="4"/>
      <c r="IFJ200" s="4"/>
      <c r="IFK200" s="4"/>
      <c r="IFL200" s="4"/>
      <c r="IFM200" s="4"/>
      <c r="IFN200" s="4"/>
      <c r="IFO200" s="4"/>
      <c r="IFP200" s="4"/>
      <c r="IFQ200" s="4"/>
      <c r="IFR200" s="4"/>
      <c r="IFS200" s="4"/>
      <c r="IFT200" s="4"/>
      <c r="IFU200" s="4"/>
      <c r="IFV200" s="4"/>
      <c r="IFW200" s="4"/>
      <c r="IFX200" s="4"/>
      <c r="IFY200" s="4"/>
      <c r="IFZ200" s="4"/>
      <c r="IGA200" s="4"/>
      <c r="IGB200" s="4"/>
      <c r="IGC200" s="4"/>
      <c r="IGD200" s="4"/>
      <c r="IGE200" s="4"/>
      <c r="IGF200" s="4"/>
      <c r="IGG200" s="4"/>
      <c r="IGH200" s="4"/>
      <c r="IGI200" s="4"/>
      <c r="IGJ200" s="4"/>
      <c r="IGK200" s="4"/>
      <c r="IGL200" s="4"/>
      <c r="IGM200" s="4"/>
      <c r="IGN200" s="4"/>
      <c r="IGO200" s="4"/>
      <c r="IGP200" s="4"/>
      <c r="IGQ200" s="4"/>
      <c r="IGR200" s="4"/>
      <c r="IGS200" s="4"/>
      <c r="IGT200" s="4"/>
      <c r="IGU200" s="4"/>
      <c r="IGV200" s="4"/>
      <c r="IGW200" s="4"/>
      <c r="IGX200" s="4"/>
      <c r="IGY200" s="4"/>
      <c r="IGZ200" s="4"/>
      <c r="IHA200" s="4"/>
      <c r="IHB200" s="4"/>
      <c r="IHC200" s="4"/>
      <c r="IHD200" s="4"/>
      <c r="IHE200" s="4"/>
      <c r="IHF200" s="4"/>
      <c r="IHG200" s="4"/>
      <c r="IHH200" s="4"/>
      <c r="IHI200" s="4"/>
      <c r="IHJ200" s="4"/>
      <c r="IHK200" s="4"/>
      <c r="IHL200" s="4"/>
      <c r="IHM200" s="4"/>
      <c r="IHN200" s="4"/>
      <c r="IHO200" s="4"/>
      <c r="IHP200" s="4"/>
      <c r="IHQ200" s="4"/>
      <c r="IHR200" s="4"/>
      <c r="IHS200" s="4"/>
      <c r="IHT200" s="4"/>
      <c r="IHU200" s="4"/>
      <c r="IHV200" s="4"/>
      <c r="IHW200" s="4"/>
      <c r="IHX200" s="4"/>
      <c r="IHY200" s="4"/>
      <c r="IHZ200" s="4"/>
      <c r="IIA200" s="4"/>
      <c r="IIB200" s="4"/>
      <c r="IIC200" s="4"/>
      <c r="IID200" s="4"/>
      <c r="IIE200" s="4"/>
      <c r="IIF200" s="4"/>
      <c r="IIG200" s="4"/>
      <c r="IIH200" s="4"/>
      <c r="III200" s="4"/>
      <c r="IIJ200" s="4"/>
      <c r="IIK200" s="4"/>
      <c r="IIL200" s="4"/>
      <c r="IIM200" s="4"/>
      <c r="IIN200" s="4"/>
      <c r="IIO200" s="4"/>
      <c r="IIP200" s="4"/>
      <c r="IIQ200" s="4"/>
      <c r="IIR200" s="4"/>
      <c r="IIS200" s="4"/>
      <c r="IIT200" s="4"/>
      <c r="IIU200" s="4"/>
      <c r="IIV200" s="4"/>
      <c r="IIW200" s="4"/>
      <c r="IIX200" s="4"/>
      <c r="IIY200" s="4"/>
      <c r="IIZ200" s="4"/>
      <c r="IJA200" s="4"/>
      <c r="IJB200" s="4"/>
      <c r="IJC200" s="4"/>
      <c r="IJD200" s="4"/>
      <c r="IJE200" s="4"/>
      <c r="IJF200" s="4"/>
      <c r="IJG200" s="4"/>
      <c r="IJH200" s="4"/>
      <c r="IJI200" s="4"/>
      <c r="IJJ200" s="4"/>
      <c r="IJK200" s="4"/>
      <c r="IJL200" s="4"/>
      <c r="IJM200" s="4"/>
      <c r="IJN200" s="4"/>
      <c r="IJO200" s="4"/>
      <c r="IJP200" s="4"/>
      <c r="IJQ200" s="4"/>
      <c r="IJR200" s="4"/>
      <c r="IJS200" s="4"/>
      <c r="IJT200" s="4"/>
      <c r="IJU200" s="4"/>
      <c r="IJV200" s="4"/>
      <c r="IJW200" s="4"/>
      <c r="IJX200" s="4"/>
      <c r="IJY200" s="4"/>
      <c r="IJZ200" s="4"/>
      <c r="IKA200" s="4"/>
      <c r="IKB200" s="4"/>
      <c r="IKC200" s="4"/>
      <c r="IKD200" s="4"/>
      <c r="IKE200" s="4"/>
      <c r="IKF200" s="4"/>
      <c r="IKG200" s="4"/>
      <c r="IKH200" s="4"/>
      <c r="IKI200" s="4"/>
      <c r="IKJ200" s="4"/>
      <c r="IKK200" s="4"/>
      <c r="IKL200" s="4"/>
      <c r="IKM200" s="4"/>
      <c r="IKN200" s="4"/>
      <c r="IKO200" s="4"/>
      <c r="IKP200" s="4"/>
      <c r="IKQ200" s="4"/>
      <c r="IKR200" s="4"/>
      <c r="IKS200" s="4"/>
      <c r="IKT200" s="4"/>
      <c r="IKU200" s="4"/>
      <c r="IKV200" s="4"/>
      <c r="IKW200" s="4"/>
      <c r="IKX200" s="4"/>
      <c r="IKY200" s="4"/>
      <c r="IKZ200" s="4"/>
      <c r="ILA200" s="4"/>
      <c r="ILB200" s="4"/>
      <c r="ILC200" s="4"/>
      <c r="ILD200" s="4"/>
      <c r="ILE200" s="4"/>
      <c r="ILF200" s="4"/>
      <c r="ILG200" s="4"/>
      <c r="ILH200" s="4"/>
      <c r="ILI200" s="4"/>
      <c r="ILJ200" s="4"/>
      <c r="ILK200" s="4"/>
      <c r="ILL200" s="4"/>
      <c r="ILM200" s="4"/>
      <c r="ILN200" s="4"/>
      <c r="ILO200" s="4"/>
      <c r="ILP200" s="4"/>
      <c r="ILQ200" s="4"/>
      <c r="ILR200" s="4"/>
      <c r="ILS200" s="4"/>
      <c r="ILT200" s="4"/>
      <c r="ILU200" s="4"/>
      <c r="ILV200" s="4"/>
      <c r="ILW200" s="4"/>
      <c r="ILX200" s="4"/>
      <c r="ILY200" s="4"/>
      <c r="ILZ200" s="4"/>
      <c r="IMA200" s="4"/>
      <c r="IMB200" s="4"/>
      <c r="IMC200" s="4"/>
      <c r="IMD200" s="4"/>
      <c r="IME200" s="4"/>
      <c r="IMF200" s="4"/>
      <c r="IMG200" s="4"/>
      <c r="IMH200" s="4"/>
      <c r="IMI200" s="4"/>
      <c r="IMJ200" s="4"/>
      <c r="IMK200" s="4"/>
      <c r="IML200" s="4"/>
      <c r="IMM200" s="4"/>
      <c r="IMN200" s="4"/>
      <c r="IMO200" s="4"/>
      <c r="IMP200" s="4"/>
      <c r="IMQ200" s="4"/>
      <c r="IMR200" s="4"/>
      <c r="IMS200" s="4"/>
      <c r="IMT200" s="4"/>
      <c r="IMU200" s="4"/>
      <c r="IMV200" s="4"/>
      <c r="IMW200" s="4"/>
      <c r="IMX200" s="4"/>
      <c r="IMY200" s="4"/>
      <c r="IMZ200" s="4"/>
      <c r="INA200" s="4"/>
      <c r="INB200" s="4"/>
      <c r="INC200" s="4"/>
      <c r="IND200" s="4"/>
      <c r="INE200" s="4"/>
      <c r="INF200" s="4"/>
      <c r="ING200" s="4"/>
      <c r="INH200" s="4"/>
      <c r="INI200" s="4"/>
      <c r="INJ200" s="4"/>
      <c r="INK200" s="4"/>
      <c r="INL200" s="4"/>
      <c r="INM200" s="4"/>
      <c r="INN200" s="4"/>
      <c r="INO200" s="4"/>
      <c r="INP200" s="4"/>
      <c r="INQ200" s="4"/>
      <c r="INR200" s="4"/>
      <c r="INS200" s="4"/>
      <c r="INT200" s="4"/>
      <c r="INU200" s="4"/>
      <c r="INV200" s="4"/>
      <c r="INW200" s="4"/>
      <c r="INX200" s="4"/>
      <c r="INY200" s="4"/>
      <c r="INZ200" s="4"/>
      <c r="IOA200" s="4"/>
      <c r="IOB200" s="4"/>
      <c r="IOC200" s="4"/>
      <c r="IOD200" s="4"/>
      <c r="IOE200" s="4"/>
      <c r="IOF200" s="4"/>
      <c r="IOG200" s="4"/>
      <c r="IOH200" s="4"/>
      <c r="IOI200" s="4"/>
      <c r="IOJ200" s="4"/>
      <c r="IOK200" s="4"/>
      <c r="IOL200" s="4"/>
      <c r="IOM200" s="4"/>
      <c r="ION200" s="4"/>
      <c r="IOO200" s="4"/>
      <c r="IOP200" s="4"/>
      <c r="IOQ200" s="4"/>
      <c r="IOR200" s="4"/>
      <c r="IOS200" s="4"/>
      <c r="IOT200" s="4"/>
      <c r="IOU200" s="4"/>
      <c r="IOV200" s="4"/>
      <c r="IOW200" s="4"/>
      <c r="IOX200" s="4"/>
      <c r="IOY200" s="4"/>
      <c r="IOZ200" s="4"/>
      <c r="IPA200" s="4"/>
      <c r="IPB200" s="4"/>
      <c r="IPC200" s="4"/>
      <c r="IPD200" s="4"/>
      <c r="IPE200" s="4"/>
      <c r="IPF200" s="4"/>
      <c r="IPG200" s="4"/>
      <c r="IPH200" s="4"/>
      <c r="IPI200" s="4"/>
      <c r="IPJ200" s="4"/>
      <c r="IPK200" s="4"/>
      <c r="IPL200" s="4"/>
      <c r="IPM200" s="4"/>
      <c r="IPN200" s="4"/>
      <c r="IPO200" s="4"/>
      <c r="IPP200" s="4"/>
      <c r="IPQ200" s="4"/>
      <c r="IPR200" s="4"/>
      <c r="IPS200" s="4"/>
      <c r="IPT200" s="4"/>
      <c r="IPU200" s="4"/>
      <c r="IPV200" s="4"/>
      <c r="IPW200" s="4"/>
      <c r="IPX200" s="4"/>
      <c r="IPY200" s="4"/>
      <c r="IPZ200" s="4"/>
      <c r="IQA200" s="4"/>
      <c r="IQB200" s="4"/>
      <c r="IQC200" s="4"/>
      <c r="IQD200" s="4"/>
      <c r="IQE200" s="4"/>
      <c r="IQF200" s="4"/>
      <c r="IQG200" s="4"/>
      <c r="IQH200" s="4"/>
      <c r="IQI200" s="4"/>
      <c r="IQJ200" s="4"/>
      <c r="IQK200" s="4"/>
      <c r="IQL200" s="4"/>
      <c r="IQM200" s="4"/>
      <c r="IQN200" s="4"/>
      <c r="IQO200" s="4"/>
      <c r="IQP200" s="4"/>
      <c r="IQQ200" s="4"/>
      <c r="IQR200" s="4"/>
      <c r="IQS200" s="4"/>
      <c r="IQT200" s="4"/>
      <c r="IQU200" s="4"/>
      <c r="IQV200" s="4"/>
      <c r="IQW200" s="4"/>
      <c r="IQX200" s="4"/>
      <c r="IQY200" s="4"/>
      <c r="IQZ200" s="4"/>
      <c r="IRA200" s="4"/>
      <c r="IRB200" s="4"/>
      <c r="IRC200" s="4"/>
      <c r="IRD200" s="4"/>
      <c r="IRE200" s="4"/>
      <c r="IRF200" s="4"/>
      <c r="IRG200" s="4"/>
      <c r="IRH200" s="4"/>
      <c r="IRI200" s="4"/>
      <c r="IRJ200" s="4"/>
      <c r="IRK200" s="4"/>
      <c r="IRL200" s="4"/>
      <c r="IRM200" s="4"/>
      <c r="IRN200" s="4"/>
      <c r="IRO200" s="4"/>
      <c r="IRP200" s="4"/>
      <c r="IRQ200" s="4"/>
      <c r="IRR200" s="4"/>
      <c r="IRS200" s="4"/>
      <c r="IRT200" s="4"/>
      <c r="IRU200" s="4"/>
      <c r="IRV200" s="4"/>
      <c r="IRW200" s="4"/>
      <c r="IRX200" s="4"/>
      <c r="IRY200" s="4"/>
      <c r="IRZ200" s="4"/>
      <c r="ISA200" s="4"/>
      <c r="ISB200" s="4"/>
      <c r="ISC200" s="4"/>
      <c r="ISD200" s="4"/>
      <c r="ISE200" s="4"/>
      <c r="ISF200" s="4"/>
      <c r="ISG200" s="4"/>
      <c r="ISH200" s="4"/>
      <c r="ISI200" s="4"/>
      <c r="ISJ200" s="4"/>
      <c r="ISK200" s="4"/>
      <c r="ISL200" s="4"/>
      <c r="ISM200" s="4"/>
      <c r="ISN200" s="4"/>
      <c r="ISO200" s="4"/>
      <c r="ISP200" s="4"/>
      <c r="ISQ200" s="4"/>
      <c r="ISR200" s="4"/>
      <c r="ISS200" s="4"/>
      <c r="IST200" s="4"/>
      <c r="ISU200" s="4"/>
      <c r="ISV200" s="4"/>
      <c r="ISW200" s="4"/>
      <c r="ISX200" s="4"/>
      <c r="ISY200" s="4"/>
      <c r="ISZ200" s="4"/>
      <c r="ITA200" s="4"/>
      <c r="ITB200" s="4"/>
      <c r="ITC200" s="4"/>
      <c r="ITD200" s="4"/>
      <c r="ITE200" s="4"/>
      <c r="ITF200" s="4"/>
      <c r="ITG200" s="4"/>
      <c r="ITH200" s="4"/>
      <c r="ITI200" s="4"/>
      <c r="ITJ200" s="4"/>
      <c r="ITK200" s="4"/>
      <c r="ITL200" s="4"/>
      <c r="ITM200" s="4"/>
      <c r="ITN200" s="4"/>
      <c r="ITO200" s="4"/>
      <c r="ITP200" s="4"/>
      <c r="ITQ200" s="4"/>
      <c r="ITR200" s="4"/>
      <c r="ITS200" s="4"/>
      <c r="ITT200" s="4"/>
      <c r="ITU200" s="4"/>
      <c r="ITV200" s="4"/>
      <c r="ITW200" s="4"/>
      <c r="ITX200" s="4"/>
      <c r="ITY200" s="4"/>
      <c r="ITZ200" s="4"/>
      <c r="IUA200" s="4"/>
      <c r="IUB200" s="4"/>
      <c r="IUC200" s="4"/>
      <c r="IUD200" s="4"/>
      <c r="IUE200" s="4"/>
      <c r="IUF200" s="4"/>
      <c r="IUG200" s="4"/>
      <c r="IUH200" s="4"/>
      <c r="IUI200" s="4"/>
      <c r="IUJ200" s="4"/>
      <c r="IUK200" s="4"/>
      <c r="IUL200" s="4"/>
      <c r="IUM200" s="4"/>
      <c r="IUN200" s="4"/>
      <c r="IUO200" s="4"/>
      <c r="IUP200" s="4"/>
      <c r="IUQ200" s="4"/>
      <c r="IUR200" s="4"/>
      <c r="IUS200" s="4"/>
      <c r="IUT200" s="4"/>
      <c r="IUU200" s="4"/>
      <c r="IUV200" s="4"/>
      <c r="IUW200" s="4"/>
      <c r="IUX200" s="4"/>
      <c r="IUY200" s="4"/>
      <c r="IUZ200" s="4"/>
      <c r="IVA200" s="4"/>
      <c r="IVB200" s="4"/>
      <c r="IVC200" s="4"/>
      <c r="IVD200" s="4"/>
      <c r="IVE200" s="4"/>
      <c r="IVF200" s="4"/>
      <c r="IVG200" s="4"/>
      <c r="IVH200" s="4"/>
      <c r="IVI200" s="4"/>
      <c r="IVJ200" s="4"/>
      <c r="IVK200" s="4"/>
      <c r="IVL200" s="4"/>
      <c r="IVM200" s="4"/>
      <c r="IVN200" s="4"/>
      <c r="IVO200" s="4"/>
      <c r="IVP200" s="4"/>
      <c r="IVQ200" s="4"/>
      <c r="IVR200" s="4"/>
      <c r="IVS200" s="4"/>
      <c r="IVT200" s="4"/>
      <c r="IVU200" s="4"/>
      <c r="IVV200" s="4"/>
      <c r="IVW200" s="4"/>
      <c r="IVX200" s="4"/>
      <c r="IVY200" s="4"/>
      <c r="IVZ200" s="4"/>
      <c r="IWA200" s="4"/>
      <c r="IWB200" s="4"/>
      <c r="IWC200" s="4"/>
      <c r="IWD200" s="4"/>
      <c r="IWE200" s="4"/>
      <c r="IWF200" s="4"/>
      <c r="IWG200" s="4"/>
      <c r="IWH200" s="4"/>
      <c r="IWI200" s="4"/>
      <c r="IWJ200" s="4"/>
      <c r="IWK200" s="4"/>
      <c r="IWL200" s="4"/>
      <c r="IWM200" s="4"/>
      <c r="IWN200" s="4"/>
      <c r="IWO200" s="4"/>
      <c r="IWP200" s="4"/>
      <c r="IWQ200" s="4"/>
      <c r="IWR200" s="4"/>
      <c r="IWS200" s="4"/>
      <c r="IWT200" s="4"/>
      <c r="IWU200" s="4"/>
      <c r="IWV200" s="4"/>
      <c r="IWW200" s="4"/>
      <c r="IWX200" s="4"/>
      <c r="IWY200" s="4"/>
      <c r="IWZ200" s="4"/>
      <c r="IXA200" s="4"/>
      <c r="IXB200" s="4"/>
      <c r="IXC200" s="4"/>
      <c r="IXD200" s="4"/>
      <c r="IXE200" s="4"/>
      <c r="IXF200" s="4"/>
      <c r="IXG200" s="4"/>
      <c r="IXH200" s="4"/>
      <c r="IXI200" s="4"/>
      <c r="IXJ200" s="4"/>
      <c r="IXK200" s="4"/>
      <c r="IXL200" s="4"/>
      <c r="IXM200" s="4"/>
      <c r="IXN200" s="4"/>
      <c r="IXO200" s="4"/>
      <c r="IXP200" s="4"/>
      <c r="IXQ200" s="4"/>
      <c r="IXR200" s="4"/>
      <c r="IXS200" s="4"/>
      <c r="IXT200" s="4"/>
      <c r="IXU200" s="4"/>
      <c r="IXV200" s="4"/>
      <c r="IXW200" s="4"/>
      <c r="IXX200" s="4"/>
      <c r="IXY200" s="4"/>
      <c r="IXZ200" s="4"/>
      <c r="IYA200" s="4"/>
      <c r="IYB200" s="4"/>
      <c r="IYC200" s="4"/>
      <c r="IYD200" s="4"/>
      <c r="IYE200" s="4"/>
      <c r="IYF200" s="4"/>
      <c r="IYG200" s="4"/>
      <c r="IYH200" s="4"/>
      <c r="IYI200" s="4"/>
      <c r="IYJ200" s="4"/>
      <c r="IYK200" s="4"/>
      <c r="IYL200" s="4"/>
      <c r="IYM200" s="4"/>
      <c r="IYN200" s="4"/>
      <c r="IYO200" s="4"/>
      <c r="IYP200" s="4"/>
      <c r="IYQ200" s="4"/>
      <c r="IYR200" s="4"/>
      <c r="IYS200" s="4"/>
      <c r="IYT200" s="4"/>
      <c r="IYU200" s="4"/>
      <c r="IYV200" s="4"/>
      <c r="IYW200" s="4"/>
      <c r="IYX200" s="4"/>
      <c r="IYY200" s="4"/>
      <c r="IYZ200" s="4"/>
      <c r="IZA200" s="4"/>
      <c r="IZB200" s="4"/>
      <c r="IZC200" s="4"/>
      <c r="IZD200" s="4"/>
      <c r="IZE200" s="4"/>
      <c r="IZF200" s="4"/>
      <c r="IZG200" s="4"/>
      <c r="IZH200" s="4"/>
      <c r="IZI200" s="4"/>
      <c r="IZJ200" s="4"/>
      <c r="IZK200" s="4"/>
      <c r="IZL200" s="4"/>
      <c r="IZM200" s="4"/>
      <c r="IZN200" s="4"/>
      <c r="IZO200" s="4"/>
      <c r="IZP200" s="4"/>
      <c r="IZQ200" s="4"/>
      <c r="IZR200" s="4"/>
      <c r="IZS200" s="4"/>
      <c r="IZT200" s="4"/>
      <c r="IZU200" s="4"/>
      <c r="IZV200" s="4"/>
      <c r="IZW200" s="4"/>
      <c r="IZX200" s="4"/>
      <c r="IZY200" s="4"/>
      <c r="IZZ200" s="4"/>
      <c r="JAA200" s="4"/>
      <c r="JAB200" s="4"/>
      <c r="JAC200" s="4"/>
      <c r="JAD200" s="4"/>
      <c r="JAE200" s="4"/>
      <c r="JAF200" s="4"/>
      <c r="JAG200" s="4"/>
      <c r="JAH200" s="4"/>
      <c r="JAI200" s="4"/>
      <c r="JAJ200" s="4"/>
      <c r="JAK200" s="4"/>
      <c r="JAL200" s="4"/>
      <c r="JAM200" s="4"/>
      <c r="JAN200" s="4"/>
      <c r="JAO200" s="4"/>
      <c r="JAP200" s="4"/>
      <c r="JAQ200" s="4"/>
      <c r="JAR200" s="4"/>
      <c r="JAS200" s="4"/>
      <c r="JAT200" s="4"/>
      <c r="JAU200" s="4"/>
      <c r="JAV200" s="4"/>
      <c r="JAW200" s="4"/>
      <c r="JAX200" s="4"/>
      <c r="JAY200" s="4"/>
      <c r="JAZ200" s="4"/>
      <c r="JBA200" s="4"/>
      <c r="JBB200" s="4"/>
      <c r="JBC200" s="4"/>
      <c r="JBD200" s="4"/>
      <c r="JBE200" s="4"/>
      <c r="JBF200" s="4"/>
      <c r="JBG200" s="4"/>
      <c r="JBH200" s="4"/>
      <c r="JBI200" s="4"/>
      <c r="JBJ200" s="4"/>
      <c r="JBK200" s="4"/>
      <c r="JBL200" s="4"/>
      <c r="JBM200" s="4"/>
      <c r="JBN200" s="4"/>
      <c r="JBO200" s="4"/>
      <c r="JBP200" s="4"/>
      <c r="JBQ200" s="4"/>
      <c r="JBR200" s="4"/>
      <c r="JBS200" s="4"/>
      <c r="JBT200" s="4"/>
      <c r="JBU200" s="4"/>
      <c r="JBV200" s="4"/>
      <c r="JBW200" s="4"/>
      <c r="JBX200" s="4"/>
      <c r="JBY200" s="4"/>
      <c r="JBZ200" s="4"/>
      <c r="JCA200" s="4"/>
      <c r="JCB200" s="4"/>
      <c r="JCC200" s="4"/>
      <c r="JCD200" s="4"/>
      <c r="JCE200" s="4"/>
      <c r="JCF200" s="4"/>
      <c r="JCG200" s="4"/>
      <c r="JCH200" s="4"/>
      <c r="JCI200" s="4"/>
      <c r="JCJ200" s="4"/>
      <c r="JCK200" s="4"/>
      <c r="JCL200" s="4"/>
      <c r="JCM200" s="4"/>
      <c r="JCN200" s="4"/>
      <c r="JCO200" s="4"/>
      <c r="JCP200" s="4"/>
      <c r="JCQ200" s="4"/>
      <c r="JCR200" s="4"/>
      <c r="JCS200" s="4"/>
      <c r="JCT200" s="4"/>
      <c r="JCU200" s="4"/>
      <c r="JCV200" s="4"/>
      <c r="JCW200" s="4"/>
      <c r="JCX200" s="4"/>
      <c r="JCY200" s="4"/>
      <c r="JCZ200" s="4"/>
      <c r="JDA200" s="4"/>
      <c r="JDB200" s="4"/>
      <c r="JDC200" s="4"/>
      <c r="JDD200" s="4"/>
      <c r="JDE200" s="4"/>
      <c r="JDF200" s="4"/>
      <c r="JDG200" s="4"/>
      <c r="JDH200" s="4"/>
      <c r="JDI200" s="4"/>
      <c r="JDJ200" s="4"/>
      <c r="JDK200" s="4"/>
      <c r="JDL200" s="4"/>
      <c r="JDM200" s="4"/>
      <c r="JDN200" s="4"/>
      <c r="JDO200" s="4"/>
      <c r="JDP200" s="4"/>
      <c r="JDQ200" s="4"/>
      <c r="JDR200" s="4"/>
      <c r="JDS200" s="4"/>
      <c r="JDT200" s="4"/>
      <c r="JDU200" s="4"/>
      <c r="JDV200" s="4"/>
      <c r="JDW200" s="4"/>
      <c r="JDX200" s="4"/>
      <c r="JDY200" s="4"/>
      <c r="JDZ200" s="4"/>
      <c r="JEA200" s="4"/>
      <c r="JEB200" s="4"/>
      <c r="JEC200" s="4"/>
      <c r="JED200" s="4"/>
      <c r="JEE200" s="4"/>
      <c r="JEF200" s="4"/>
      <c r="JEG200" s="4"/>
      <c r="JEH200" s="4"/>
      <c r="JEI200" s="4"/>
      <c r="JEJ200" s="4"/>
      <c r="JEK200" s="4"/>
      <c r="JEL200" s="4"/>
      <c r="JEM200" s="4"/>
      <c r="JEN200" s="4"/>
      <c r="JEO200" s="4"/>
      <c r="JEP200" s="4"/>
      <c r="JEQ200" s="4"/>
      <c r="JER200" s="4"/>
      <c r="JES200" s="4"/>
      <c r="JET200" s="4"/>
      <c r="JEU200" s="4"/>
      <c r="JEV200" s="4"/>
      <c r="JEW200" s="4"/>
      <c r="JEX200" s="4"/>
      <c r="JEY200" s="4"/>
      <c r="JEZ200" s="4"/>
      <c r="JFA200" s="4"/>
      <c r="JFB200" s="4"/>
      <c r="JFC200" s="4"/>
      <c r="JFD200" s="4"/>
      <c r="JFE200" s="4"/>
      <c r="JFF200" s="4"/>
      <c r="JFG200" s="4"/>
      <c r="JFH200" s="4"/>
      <c r="JFI200" s="4"/>
      <c r="JFJ200" s="4"/>
      <c r="JFK200" s="4"/>
      <c r="JFL200" s="4"/>
      <c r="JFM200" s="4"/>
      <c r="JFN200" s="4"/>
      <c r="JFO200" s="4"/>
      <c r="JFP200" s="4"/>
      <c r="JFQ200" s="4"/>
      <c r="JFR200" s="4"/>
      <c r="JFS200" s="4"/>
      <c r="JFT200" s="4"/>
      <c r="JFU200" s="4"/>
      <c r="JFV200" s="4"/>
      <c r="JFW200" s="4"/>
      <c r="JFX200" s="4"/>
      <c r="JFY200" s="4"/>
      <c r="JFZ200" s="4"/>
      <c r="JGA200" s="4"/>
      <c r="JGB200" s="4"/>
      <c r="JGC200" s="4"/>
      <c r="JGD200" s="4"/>
      <c r="JGE200" s="4"/>
      <c r="JGF200" s="4"/>
      <c r="JGG200" s="4"/>
      <c r="JGH200" s="4"/>
      <c r="JGI200" s="4"/>
      <c r="JGJ200" s="4"/>
      <c r="JGK200" s="4"/>
      <c r="JGL200" s="4"/>
      <c r="JGM200" s="4"/>
      <c r="JGN200" s="4"/>
      <c r="JGO200" s="4"/>
      <c r="JGP200" s="4"/>
      <c r="JGQ200" s="4"/>
      <c r="JGR200" s="4"/>
      <c r="JGS200" s="4"/>
      <c r="JGT200" s="4"/>
      <c r="JGU200" s="4"/>
      <c r="JGV200" s="4"/>
      <c r="JGW200" s="4"/>
      <c r="JGX200" s="4"/>
      <c r="JGY200" s="4"/>
      <c r="JGZ200" s="4"/>
      <c r="JHA200" s="4"/>
      <c r="JHB200" s="4"/>
      <c r="JHC200" s="4"/>
      <c r="JHD200" s="4"/>
      <c r="JHE200" s="4"/>
      <c r="JHF200" s="4"/>
      <c r="JHG200" s="4"/>
      <c r="JHH200" s="4"/>
      <c r="JHI200" s="4"/>
      <c r="JHJ200" s="4"/>
      <c r="JHK200" s="4"/>
      <c r="JHL200" s="4"/>
      <c r="JHM200" s="4"/>
      <c r="JHN200" s="4"/>
      <c r="JHO200" s="4"/>
      <c r="JHP200" s="4"/>
      <c r="JHQ200" s="4"/>
      <c r="JHR200" s="4"/>
      <c r="JHS200" s="4"/>
      <c r="JHT200" s="4"/>
      <c r="JHU200" s="4"/>
      <c r="JHV200" s="4"/>
      <c r="JHW200" s="4"/>
      <c r="JHX200" s="4"/>
      <c r="JHY200" s="4"/>
      <c r="JHZ200" s="4"/>
      <c r="JIA200" s="4"/>
      <c r="JIB200" s="4"/>
      <c r="JIC200" s="4"/>
      <c r="JID200" s="4"/>
      <c r="JIE200" s="4"/>
      <c r="JIF200" s="4"/>
      <c r="JIG200" s="4"/>
      <c r="JIH200" s="4"/>
      <c r="JII200" s="4"/>
      <c r="JIJ200" s="4"/>
      <c r="JIK200" s="4"/>
      <c r="JIL200" s="4"/>
      <c r="JIM200" s="4"/>
      <c r="JIN200" s="4"/>
      <c r="JIO200" s="4"/>
      <c r="JIP200" s="4"/>
      <c r="JIQ200" s="4"/>
      <c r="JIR200" s="4"/>
      <c r="JIS200" s="4"/>
      <c r="JIT200" s="4"/>
      <c r="JIU200" s="4"/>
      <c r="JIV200" s="4"/>
      <c r="JIW200" s="4"/>
      <c r="JIX200" s="4"/>
      <c r="JIY200" s="4"/>
      <c r="JIZ200" s="4"/>
      <c r="JJA200" s="4"/>
      <c r="JJB200" s="4"/>
      <c r="JJC200" s="4"/>
      <c r="JJD200" s="4"/>
      <c r="JJE200" s="4"/>
      <c r="JJF200" s="4"/>
      <c r="JJG200" s="4"/>
      <c r="JJH200" s="4"/>
      <c r="JJI200" s="4"/>
      <c r="JJJ200" s="4"/>
      <c r="JJK200" s="4"/>
      <c r="JJL200" s="4"/>
      <c r="JJM200" s="4"/>
      <c r="JJN200" s="4"/>
      <c r="JJO200" s="4"/>
      <c r="JJP200" s="4"/>
      <c r="JJQ200" s="4"/>
      <c r="JJR200" s="4"/>
      <c r="JJS200" s="4"/>
      <c r="JJT200" s="4"/>
      <c r="JJU200" s="4"/>
      <c r="JJV200" s="4"/>
      <c r="JJW200" s="4"/>
      <c r="JJX200" s="4"/>
      <c r="JJY200" s="4"/>
      <c r="JJZ200" s="4"/>
      <c r="JKA200" s="4"/>
      <c r="JKB200" s="4"/>
      <c r="JKC200" s="4"/>
      <c r="JKD200" s="4"/>
      <c r="JKE200" s="4"/>
      <c r="JKF200" s="4"/>
      <c r="JKG200" s="4"/>
      <c r="JKH200" s="4"/>
      <c r="JKI200" s="4"/>
      <c r="JKJ200" s="4"/>
      <c r="JKK200" s="4"/>
      <c r="JKL200" s="4"/>
      <c r="JKM200" s="4"/>
      <c r="JKN200" s="4"/>
      <c r="JKO200" s="4"/>
      <c r="JKP200" s="4"/>
      <c r="JKQ200" s="4"/>
      <c r="JKR200" s="4"/>
      <c r="JKS200" s="4"/>
      <c r="JKT200" s="4"/>
      <c r="JKU200" s="4"/>
      <c r="JKV200" s="4"/>
      <c r="JKW200" s="4"/>
      <c r="JKX200" s="4"/>
      <c r="JKY200" s="4"/>
      <c r="JKZ200" s="4"/>
      <c r="JLA200" s="4"/>
      <c r="JLB200" s="4"/>
      <c r="JLC200" s="4"/>
      <c r="JLD200" s="4"/>
      <c r="JLE200" s="4"/>
      <c r="JLF200" s="4"/>
      <c r="JLG200" s="4"/>
      <c r="JLH200" s="4"/>
      <c r="JLI200" s="4"/>
      <c r="JLJ200" s="4"/>
      <c r="JLK200" s="4"/>
      <c r="JLL200" s="4"/>
      <c r="JLM200" s="4"/>
      <c r="JLN200" s="4"/>
      <c r="JLO200" s="4"/>
      <c r="JLP200" s="4"/>
      <c r="JLQ200" s="4"/>
      <c r="JLR200" s="4"/>
      <c r="JLS200" s="4"/>
      <c r="JLT200" s="4"/>
      <c r="JLU200" s="4"/>
      <c r="JLV200" s="4"/>
      <c r="JLW200" s="4"/>
      <c r="JLX200" s="4"/>
      <c r="JLY200" s="4"/>
      <c r="JLZ200" s="4"/>
      <c r="JMA200" s="4"/>
      <c r="JMB200" s="4"/>
      <c r="JMC200" s="4"/>
      <c r="JMD200" s="4"/>
      <c r="JME200" s="4"/>
      <c r="JMF200" s="4"/>
      <c r="JMG200" s="4"/>
      <c r="JMH200" s="4"/>
      <c r="JMI200" s="4"/>
      <c r="JMJ200" s="4"/>
      <c r="JMK200" s="4"/>
      <c r="JML200" s="4"/>
      <c r="JMM200" s="4"/>
      <c r="JMN200" s="4"/>
      <c r="JMO200" s="4"/>
      <c r="JMP200" s="4"/>
      <c r="JMQ200" s="4"/>
      <c r="JMR200" s="4"/>
      <c r="JMS200" s="4"/>
      <c r="JMT200" s="4"/>
      <c r="JMU200" s="4"/>
      <c r="JMV200" s="4"/>
      <c r="JMW200" s="4"/>
      <c r="JMX200" s="4"/>
      <c r="JMY200" s="4"/>
      <c r="JMZ200" s="4"/>
      <c r="JNA200" s="4"/>
      <c r="JNB200" s="4"/>
      <c r="JNC200" s="4"/>
      <c r="JND200" s="4"/>
      <c r="JNE200" s="4"/>
      <c r="JNF200" s="4"/>
      <c r="JNG200" s="4"/>
      <c r="JNH200" s="4"/>
      <c r="JNI200" s="4"/>
      <c r="JNJ200" s="4"/>
      <c r="JNK200" s="4"/>
      <c r="JNL200" s="4"/>
      <c r="JNM200" s="4"/>
      <c r="JNN200" s="4"/>
      <c r="JNO200" s="4"/>
      <c r="JNP200" s="4"/>
      <c r="JNQ200" s="4"/>
      <c r="JNR200" s="4"/>
      <c r="JNS200" s="4"/>
      <c r="JNT200" s="4"/>
      <c r="JNU200" s="4"/>
      <c r="JNV200" s="4"/>
      <c r="JNW200" s="4"/>
      <c r="JNX200" s="4"/>
      <c r="JNY200" s="4"/>
      <c r="JNZ200" s="4"/>
      <c r="JOA200" s="4"/>
      <c r="JOB200" s="4"/>
      <c r="JOC200" s="4"/>
      <c r="JOD200" s="4"/>
      <c r="JOE200" s="4"/>
      <c r="JOF200" s="4"/>
      <c r="JOG200" s="4"/>
      <c r="JOH200" s="4"/>
      <c r="JOI200" s="4"/>
      <c r="JOJ200" s="4"/>
      <c r="JOK200" s="4"/>
      <c r="JOL200" s="4"/>
      <c r="JOM200" s="4"/>
      <c r="JON200" s="4"/>
      <c r="JOO200" s="4"/>
      <c r="JOP200" s="4"/>
      <c r="JOQ200" s="4"/>
      <c r="JOR200" s="4"/>
      <c r="JOS200" s="4"/>
      <c r="JOT200" s="4"/>
      <c r="JOU200" s="4"/>
      <c r="JOV200" s="4"/>
      <c r="JOW200" s="4"/>
      <c r="JOX200" s="4"/>
      <c r="JOY200" s="4"/>
      <c r="JOZ200" s="4"/>
      <c r="JPA200" s="4"/>
      <c r="JPB200" s="4"/>
      <c r="JPC200" s="4"/>
      <c r="JPD200" s="4"/>
      <c r="JPE200" s="4"/>
      <c r="JPF200" s="4"/>
      <c r="JPG200" s="4"/>
      <c r="JPH200" s="4"/>
      <c r="JPI200" s="4"/>
      <c r="JPJ200" s="4"/>
      <c r="JPK200" s="4"/>
      <c r="JPL200" s="4"/>
      <c r="JPM200" s="4"/>
      <c r="JPN200" s="4"/>
      <c r="JPO200" s="4"/>
      <c r="JPP200" s="4"/>
      <c r="JPQ200" s="4"/>
      <c r="JPR200" s="4"/>
      <c r="JPS200" s="4"/>
      <c r="JPT200" s="4"/>
      <c r="JPU200" s="4"/>
      <c r="JPV200" s="4"/>
      <c r="JPW200" s="4"/>
      <c r="JPX200" s="4"/>
      <c r="JPY200" s="4"/>
      <c r="JPZ200" s="4"/>
      <c r="JQA200" s="4"/>
      <c r="JQB200" s="4"/>
      <c r="JQC200" s="4"/>
      <c r="JQD200" s="4"/>
      <c r="JQE200" s="4"/>
      <c r="JQF200" s="4"/>
      <c r="JQG200" s="4"/>
      <c r="JQH200" s="4"/>
      <c r="JQI200" s="4"/>
      <c r="JQJ200" s="4"/>
      <c r="JQK200" s="4"/>
      <c r="JQL200" s="4"/>
      <c r="JQM200" s="4"/>
      <c r="JQN200" s="4"/>
      <c r="JQO200" s="4"/>
      <c r="JQP200" s="4"/>
      <c r="JQQ200" s="4"/>
      <c r="JQR200" s="4"/>
      <c r="JQS200" s="4"/>
      <c r="JQT200" s="4"/>
      <c r="JQU200" s="4"/>
      <c r="JQV200" s="4"/>
      <c r="JQW200" s="4"/>
      <c r="JQX200" s="4"/>
      <c r="JQY200" s="4"/>
      <c r="JQZ200" s="4"/>
      <c r="JRA200" s="4"/>
      <c r="JRB200" s="4"/>
      <c r="JRC200" s="4"/>
      <c r="JRD200" s="4"/>
      <c r="JRE200" s="4"/>
      <c r="JRF200" s="4"/>
      <c r="JRG200" s="4"/>
      <c r="JRH200" s="4"/>
      <c r="JRI200" s="4"/>
      <c r="JRJ200" s="4"/>
      <c r="JRK200" s="4"/>
      <c r="JRL200" s="4"/>
      <c r="JRM200" s="4"/>
      <c r="JRN200" s="4"/>
      <c r="JRO200" s="4"/>
      <c r="JRP200" s="4"/>
      <c r="JRQ200" s="4"/>
      <c r="JRR200" s="4"/>
      <c r="JRS200" s="4"/>
      <c r="JRT200" s="4"/>
      <c r="JRU200" s="4"/>
      <c r="JRV200" s="4"/>
      <c r="JRW200" s="4"/>
      <c r="JRX200" s="4"/>
      <c r="JRY200" s="4"/>
      <c r="JRZ200" s="4"/>
      <c r="JSA200" s="4"/>
      <c r="JSB200" s="4"/>
      <c r="JSC200" s="4"/>
      <c r="JSD200" s="4"/>
      <c r="JSE200" s="4"/>
      <c r="JSF200" s="4"/>
      <c r="JSG200" s="4"/>
      <c r="JSH200" s="4"/>
      <c r="JSI200" s="4"/>
      <c r="JSJ200" s="4"/>
      <c r="JSK200" s="4"/>
      <c r="JSL200" s="4"/>
      <c r="JSM200" s="4"/>
      <c r="JSN200" s="4"/>
      <c r="JSO200" s="4"/>
      <c r="JSP200" s="4"/>
      <c r="JSQ200" s="4"/>
      <c r="JSR200" s="4"/>
      <c r="JSS200" s="4"/>
      <c r="JST200" s="4"/>
      <c r="JSU200" s="4"/>
      <c r="JSV200" s="4"/>
      <c r="JSW200" s="4"/>
      <c r="JSX200" s="4"/>
      <c r="JSY200" s="4"/>
      <c r="JSZ200" s="4"/>
      <c r="JTA200" s="4"/>
      <c r="JTB200" s="4"/>
      <c r="JTC200" s="4"/>
      <c r="JTD200" s="4"/>
      <c r="JTE200" s="4"/>
      <c r="JTF200" s="4"/>
      <c r="JTG200" s="4"/>
      <c r="JTH200" s="4"/>
      <c r="JTI200" s="4"/>
      <c r="JTJ200" s="4"/>
      <c r="JTK200" s="4"/>
      <c r="JTL200" s="4"/>
      <c r="JTM200" s="4"/>
      <c r="JTN200" s="4"/>
      <c r="JTO200" s="4"/>
      <c r="JTP200" s="4"/>
      <c r="JTQ200" s="4"/>
      <c r="JTR200" s="4"/>
      <c r="JTS200" s="4"/>
      <c r="JTT200" s="4"/>
      <c r="JTU200" s="4"/>
      <c r="JTV200" s="4"/>
      <c r="JTW200" s="4"/>
      <c r="JTX200" s="4"/>
      <c r="JTY200" s="4"/>
      <c r="JTZ200" s="4"/>
      <c r="JUA200" s="4"/>
      <c r="JUB200" s="4"/>
      <c r="JUC200" s="4"/>
      <c r="JUD200" s="4"/>
      <c r="JUE200" s="4"/>
      <c r="JUF200" s="4"/>
      <c r="JUG200" s="4"/>
      <c r="JUH200" s="4"/>
      <c r="JUI200" s="4"/>
      <c r="JUJ200" s="4"/>
      <c r="JUK200" s="4"/>
      <c r="JUL200" s="4"/>
      <c r="JUM200" s="4"/>
      <c r="JUN200" s="4"/>
      <c r="JUO200" s="4"/>
      <c r="JUP200" s="4"/>
      <c r="JUQ200" s="4"/>
      <c r="JUR200" s="4"/>
      <c r="JUS200" s="4"/>
      <c r="JUT200" s="4"/>
      <c r="JUU200" s="4"/>
      <c r="JUV200" s="4"/>
      <c r="JUW200" s="4"/>
      <c r="JUX200" s="4"/>
      <c r="JUY200" s="4"/>
      <c r="JUZ200" s="4"/>
      <c r="JVA200" s="4"/>
      <c r="JVB200" s="4"/>
      <c r="JVC200" s="4"/>
      <c r="JVD200" s="4"/>
      <c r="JVE200" s="4"/>
      <c r="JVF200" s="4"/>
      <c r="JVG200" s="4"/>
      <c r="JVH200" s="4"/>
      <c r="JVI200" s="4"/>
      <c r="JVJ200" s="4"/>
      <c r="JVK200" s="4"/>
      <c r="JVL200" s="4"/>
      <c r="JVM200" s="4"/>
      <c r="JVN200" s="4"/>
      <c r="JVO200" s="4"/>
      <c r="JVP200" s="4"/>
      <c r="JVQ200" s="4"/>
      <c r="JVR200" s="4"/>
      <c r="JVS200" s="4"/>
      <c r="JVT200" s="4"/>
      <c r="JVU200" s="4"/>
      <c r="JVV200" s="4"/>
      <c r="JVW200" s="4"/>
      <c r="JVX200" s="4"/>
      <c r="JVY200" s="4"/>
      <c r="JVZ200" s="4"/>
      <c r="JWA200" s="4"/>
      <c r="JWB200" s="4"/>
      <c r="JWC200" s="4"/>
      <c r="JWD200" s="4"/>
      <c r="JWE200" s="4"/>
      <c r="JWF200" s="4"/>
      <c r="JWG200" s="4"/>
      <c r="JWH200" s="4"/>
      <c r="JWI200" s="4"/>
      <c r="JWJ200" s="4"/>
      <c r="JWK200" s="4"/>
      <c r="JWL200" s="4"/>
      <c r="JWM200" s="4"/>
      <c r="JWN200" s="4"/>
      <c r="JWO200" s="4"/>
      <c r="JWP200" s="4"/>
      <c r="JWQ200" s="4"/>
      <c r="JWR200" s="4"/>
      <c r="JWS200" s="4"/>
      <c r="JWT200" s="4"/>
      <c r="JWU200" s="4"/>
      <c r="JWV200" s="4"/>
      <c r="JWW200" s="4"/>
      <c r="JWX200" s="4"/>
      <c r="JWY200" s="4"/>
      <c r="JWZ200" s="4"/>
      <c r="JXA200" s="4"/>
      <c r="JXB200" s="4"/>
      <c r="JXC200" s="4"/>
      <c r="JXD200" s="4"/>
      <c r="JXE200" s="4"/>
      <c r="JXF200" s="4"/>
      <c r="JXG200" s="4"/>
      <c r="JXH200" s="4"/>
      <c r="JXI200" s="4"/>
      <c r="JXJ200" s="4"/>
      <c r="JXK200" s="4"/>
      <c r="JXL200" s="4"/>
      <c r="JXM200" s="4"/>
      <c r="JXN200" s="4"/>
      <c r="JXO200" s="4"/>
      <c r="JXP200" s="4"/>
      <c r="JXQ200" s="4"/>
      <c r="JXR200" s="4"/>
      <c r="JXS200" s="4"/>
      <c r="JXT200" s="4"/>
      <c r="JXU200" s="4"/>
      <c r="JXV200" s="4"/>
      <c r="JXW200" s="4"/>
      <c r="JXX200" s="4"/>
      <c r="JXY200" s="4"/>
      <c r="JXZ200" s="4"/>
      <c r="JYA200" s="4"/>
      <c r="JYB200" s="4"/>
      <c r="JYC200" s="4"/>
      <c r="JYD200" s="4"/>
      <c r="JYE200" s="4"/>
      <c r="JYF200" s="4"/>
      <c r="JYG200" s="4"/>
      <c r="JYH200" s="4"/>
      <c r="JYI200" s="4"/>
      <c r="JYJ200" s="4"/>
      <c r="JYK200" s="4"/>
      <c r="JYL200" s="4"/>
      <c r="JYM200" s="4"/>
      <c r="JYN200" s="4"/>
      <c r="JYO200" s="4"/>
      <c r="JYP200" s="4"/>
      <c r="JYQ200" s="4"/>
      <c r="JYR200" s="4"/>
      <c r="JYS200" s="4"/>
      <c r="JYT200" s="4"/>
      <c r="JYU200" s="4"/>
      <c r="JYV200" s="4"/>
      <c r="JYW200" s="4"/>
      <c r="JYX200" s="4"/>
      <c r="JYY200" s="4"/>
      <c r="JYZ200" s="4"/>
      <c r="JZA200" s="4"/>
      <c r="JZB200" s="4"/>
      <c r="JZC200" s="4"/>
      <c r="JZD200" s="4"/>
      <c r="JZE200" s="4"/>
      <c r="JZF200" s="4"/>
      <c r="JZG200" s="4"/>
      <c r="JZH200" s="4"/>
      <c r="JZI200" s="4"/>
      <c r="JZJ200" s="4"/>
      <c r="JZK200" s="4"/>
      <c r="JZL200" s="4"/>
      <c r="JZM200" s="4"/>
      <c r="JZN200" s="4"/>
      <c r="JZO200" s="4"/>
      <c r="JZP200" s="4"/>
      <c r="JZQ200" s="4"/>
      <c r="JZR200" s="4"/>
      <c r="JZS200" s="4"/>
      <c r="JZT200" s="4"/>
      <c r="JZU200" s="4"/>
      <c r="JZV200" s="4"/>
      <c r="JZW200" s="4"/>
      <c r="JZX200" s="4"/>
      <c r="JZY200" s="4"/>
      <c r="JZZ200" s="4"/>
      <c r="KAA200" s="4"/>
      <c r="KAB200" s="4"/>
      <c r="KAC200" s="4"/>
      <c r="KAD200" s="4"/>
      <c r="KAE200" s="4"/>
      <c r="KAF200" s="4"/>
      <c r="KAG200" s="4"/>
      <c r="KAH200" s="4"/>
      <c r="KAI200" s="4"/>
      <c r="KAJ200" s="4"/>
      <c r="KAK200" s="4"/>
      <c r="KAL200" s="4"/>
      <c r="KAM200" s="4"/>
      <c r="KAN200" s="4"/>
      <c r="KAO200" s="4"/>
      <c r="KAP200" s="4"/>
      <c r="KAQ200" s="4"/>
      <c r="KAR200" s="4"/>
      <c r="KAS200" s="4"/>
      <c r="KAT200" s="4"/>
      <c r="KAU200" s="4"/>
      <c r="KAV200" s="4"/>
      <c r="KAW200" s="4"/>
      <c r="KAX200" s="4"/>
      <c r="KAY200" s="4"/>
      <c r="KAZ200" s="4"/>
      <c r="KBA200" s="4"/>
      <c r="KBB200" s="4"/>
      <c r="KBC200" s="4"/>
      <c r="KBD200" s="4"/>
      <c r="KBE200" s="4"/>
      <c r="KBF200" s="4"/>
      <c r="KBG200" s="4"/>
      <c r="KBH200" s="4"/>
      <c r="KBI200" s="4"/>
      <c r="KBJ200" s="4"/>
      <c r="KBK200" s="4"/>
      <c r="KBL200" s="4"/>
      <c r="KBM200" s="4"/>
      <c r="KBN200" s="4"/>
      <c r="KBO200" s="4"/>
      <c r="KBP200" s="4"/>
      <c r="KBQ200" s="4"/>
      <c r="KBR200" s="4"/>
      <c r="KBS200" s="4"/>
      <c r="KBT200" s="4"/>
      <c r="KBU200" s="4"/>
      <c r="KBV200" s="4"/>
      <c r="KBW200" s="4"/>
      <c r="KBX200" s="4"/>
      <c r="KBY200" s="4"/>
      <c r="KBZ200" s="4"/>
      <c r="KCA200" s="4"/>
      <c r="KCB200" s="4"/>
      <c r="KCC200" s="4"/>
      <c r="KCD200" s="4"/>
      <c r="KCE200" s="4"/>
      <c r="KCF200" s="4"/>
      <c r="KCG200" s="4"/>
      <c r="KCH200" s="4"/>
      <c r="KCI200" s="4"/>
      <c r="KCJ200" s="4"/>
      <c r="KCK200" s="4"/>
      <c r="KCL200" s="4"/>
      <c r="KCM200" s="4"/>
      <c r="KCN200" s="4"/>
      <c r="KCO200" s="4"/>
      <c r="KCP200" s="4"/>
      <c r="KCQ200" s="4"/>
      <c r="KCR200" s="4"/>
      <c r="KCS200" s="4"/>
      <c r="KCT200" s="4"/>
      <c r="KCU200" s="4"/>
      <c r="KCV200" s="4"/>
      <c r="KCW200" s="4"/>
      <c r="KCX200" s="4"/>
      <c r="KCY200" s="4"/>
      <c r="KCZ200" s="4"/>
      <c r="KDA200" s="4"/>
      <c r="KDB200" s="4"/>
      <c r="KDC200" s="4"/>
      <c r="KDD200" s="4"/>
      <c r="KDE200" s="4"/>
      <c r="KDF200" s="4"/>
      <c r="KDG200" s="4"/>
      <c r="KDH200" s="4"/>
      <c r="KDI200" s="4"/>
      <c r="KDJ200" s="4"/>
      <c r="KDK200" s="4"/>
      <c r="KDL200" s="4"/>
      <c r="KDM200" s="4"/>
      <c r="KDN200" s="4"/>
      <c r="KDO200" s="4"/>
      <c r="KDP200" s="4"/>
      <c r="KDQ200" s="4"/>
      <c r="KDR200" s="4"/>
      <c r="KDS200" s="4"/>
      <c r="KDT200" s="4"/>
      <c r="KDU200" s="4"/>
      <c r="KDV200" s="4"/>
      <c r="KDW200" s="4"/>
      <c r="KDX200" s="4"/>
      <c r="KDY200" s="4"/>
      <c r="KDZ200" s="4"/>
      <c r="KEA200" s="4"/>
      <c r="KEB200" s="4"/>
      <c r="KEC200" s="4"/>
      <c r="KED200" s="4"/>
      <c r="KEE200" s="4"/>
      <c r="KEF200" s="4"/>
      <c r="KEG200" s="4"/>
      <c r="KEH200" s="4"/>
      <c r="KEI200" s="4"/>
      <c r="KEJ200" s="4"/>
      <c r="KEK200" s="4"/>
      <c r="KEL200" s="4"/>
      <c r="KEM200" s="4"/>
      <c r="KEN200" s="4"/>
      <c r="KEO200" s="4"/>
      <c r="KEP200" s="4"/>
      <c r="KEQ200" s="4"/>
      <c r="KER200" s="4"/>
      <c r="KES200" s="4"/>
      <c r="KET200" s="4"/>
      <c r="KEU200" s="4"/>
      <c r="KEV200" s="4"/>
      <c r="KEW200" s="4"/>
      <c r="KEX200" s="4"/>
      <c r="KEY200" s="4"/>
      <c r="KEZ200" s="4"/>
      <c r="KFA200" s="4"/>
      <c r="KFB200" s="4"/>
      <c r="KFC200" s="4"/>
      <c r="KFD200" s="4"/>
      <c r="KFE200" s="4"/>
      <c r="KFF200" s="4"/>
      <c r="KFG200" s="4"/>
      <c r="KFH200" s="4"/>
      <c r="KFI200" s="4"/>
      <c r="KFJ200" s="4"/>
      <c r="KFK200" s="4"/>
      <c r="KFL200" s="4"/>
      <c r="KFM200" s="4"/>
      <c r="KFN200" s="4"/>
      <c r="KFO200" s="4"/>
      <c r="KFP200" s="4"/>
      <c r="KFQ200" s="4"/>
      <c r="KFR200" s="4"/>
      <c r="KFS200" s="4"/>
      <c r="KFT200" s="4"/>
      <c r="KFU200" s="4"/>
      <c r="KFV200" s="4"/>
      <c r="KFW200" s="4"/>
      <c r="KFX200" s="4"/>
      <c r="KFY200" s="4"/>
      <c r="KFZ200" s="4"/>
      <c r="KGA200" s="4"/>
      <c r="KGB200" s="4"/>
      <c r="KGC200" s="4"/>
      <c r="KGD200" s="4"/>
      <c r="KGE200" s="4"/>
      <c r="KGF200" s="4"/>
      <c r="KGG200" s="4"/>
      <c r="KGH200" s="4"/>
      <c r="KGI200" s="4"/>
      <c r="KGJ200" s="4"/>
      <c r="KGK200" s="4"/>
      <c r="KGL200" s="4"/>
      <c r="KGM200" s="4"/>
      <c r="KGN200" s="4"/>
      <c r="KGO200" s="4"/>
      <c r="KGP200" s="4"/>
      <c r="KGQ200" s="4"/>
      <c r="KGR200" s="4"/>
      <c r="KGS200" s="4"/>
      <c r="KGT200" s="4"/>
      <c r="KGU200" s="4"/>
      <c r="KGV200" s="4"/>
      <c r="KGW200" s="4"/>
      <c r="KGX200" s="4"/>
      <c r="KGY200" s="4"/>
      <c r="KGZ200" s="4"/>
      <c r="KHA200" s="4"/>
      <c r="KHB200" s="4"/>
      <c r="KHC200" s="4"/>
      <c r="KHD200" s="4"/>
      <c r="KHE200" s="4"/>
      <c r="KHF200" s="4"/>
      <c r="KHG200" s="4"/>
      <c r="KHH200" s="4"/>
      <c r="KHI200" s="4"/>
      <c r="KHJ200" s="4"/>
      <c r="KHK200" s="4"/>
      <c r="KHL200" s="4"/>
      <c r="KHM200" s="4"/>
      <c r="KHN200" s="4"/>
      <c r="KHO200" s="4"/>
      <c r="KHP200" s="4"/>
      <c r="KHQ200" s="4"/>
      <c r="KHR200" s="4"/>
      <c r="KHS200" s="4"/>
      <c r="KHT200" s="4"/>
      <c r="KHU200" s="4"/>
      <c r="KHV200" s="4"/>
      <c r="KHW200" s="4"/>
      <c r="KHX200" s="4"/>
      <c r="KHY200" s="4"/>
      <c r="KHZ200" s="4"/>
      <c r="KIA200" s="4"/>
      <c r="KIB200" s="4"/>
      <c r="KIC200" s="4"/>
      <c r="KID200" s="4"/>
      <c r="KIE200" s="4"/>
      <c r="KIF200" s="4"/>
      <c r="KIG200" s="4"/>
      <c r="KIH200" s="4"/>
      <c r="KII200" s="4"/>
      <c r="KIJ200" s="4"/>
      <c r="KIK200" s="4"/>
      <c r="KIL200" s="4"/>
      <c r="KIM200" s="4"/>
      <c r="KIN200" s="4"/>
      <c r="KIO200" s="4"/>
      <c r="KIP200" s="4"/>
      <c r="KIQ200" s="4"/>
      <c r="KIR200" s="4"/>
      <c r="KIS200" s="4"/>
      <c r="KIT200" s="4"/>
      <c r="KIU200" s="4"/>
      <c r="KIV200" s="4"/>
      <c r="KIW200" s="4"/>
      <c r="KIX200" s="4"/>
      <c r="KIY200" s="4"/>
      <c r="KIZ200" s="4"/>
      <c r="KJA200" s="4"/>
      <c r="KJB200" s="4"/>
      <c r="KJC200" s="4"/>
      <c r="KJD200" s="4"/>
      <c r="KJE200" s="4"/>
      <c r="KJF200" s="4"/>
      <c r="KJG200" s="4"/>
      <c r="KJH200" s="4"/>
      <c r="KJI200" s="4"/>
      <c r="KJJ200" s="4"/>
      <c r="KJK200" s="4"/>
      <c r="KJL200" s="4"/>
      <c r="KJM200" s="4"/>
      <c r="KJN200" s="4"/>
      <c r="KJO200" s="4"/>
      <c r="KJP200" s="4"/>
      <c r="KJQ200" s="4"/>
      <c r="KJR200" s="4"/>
      <c r="KJS200" s="4"/>
      <c r="KJT200" s="4"/>
      <c r="KJU200" s="4"/>
      <c r="KJV200" s="4"/>
      <c r="KJW200" s="4"/>
      <c r="KJX200" s="4"/>
      <c r="KJY200" s="4"/>
      <c r="KJZ200" s="4"/>
      <c r="KKA200" s="4"/>
      <c r="KKB200" s="4"/>
      <c r="KKC200" s="4"/>
      <c r="KKD200" s="4"/>
      <c r="KKE200" s="4"/>
      <c r="KKF200" s="4"/>
      <c r="KKG200" s="4"/>
      <c r="KKH200" s="4"/>
      <c r="KKI200" s="4"/>
      <c r="KKJ200" s="4"/>
      <c r="KKK200" s="4"/>
      <c r="KKL200" s="4"/>
      <c r="KKM200" s="4"/>
      <c r="KKN200" s="4"/>
      <c r="KKO200" s="4"/>
      <c r="KKP200" s="4"/>
      <c r="KKQ200" s="4"/>
      <c r="KKR200" s="4"/>
      <c r="KKS200" s="4"/>
      <c r="KKT200" s="4"/>
      <c r="KKU200" s="4"/>
      <c r="KKV200" s="4"/>
      <c r="KKW200" s="4"/>
      <c r="KKX200" s="4"/>
      <c r="KKY200" s="4"/>
      <c r="KKZ200" s="4"/>
      <c r="KLA200" s="4"/>
      <c r="KLB200" s="4"/>
      <c r="KLC200" s="4"/>
      <c r="KLD200" s="4"/>
      <c r="KLE200" s="4"/>
      <c r="KLF200" s="4"/>
      <c r="KLG200" s="4"/>
      <c r="KLH200" s="4"/>
      <c r="KLI200" s="4"/>
      <c r="KLJ200" s="4"/>
      <c r="KLK200" s="4"/>
      <c r="KLL200" s="4"/>
      <c r="KLM200" s="4"/>
      <c r="KLN200" s="4"/>
      <c r="KLO200" s="4"/>
      <c r="KLP200" s="4"/>
      <c r="KLQ200" s="4"/>
      <c r="KLR200" s="4"/>
      <c r="KLS200" s="4"/>
      <c r="KLT200" s="4"/>
      <c r="KLU200" s="4"/>
      <c r="KLV200" s="4"/>
      <c r="KLW200" s="4"/>
      <c r="KLX200" s="4"/>
      <c r="KLY200" s="4"/>
      <c r="KLZ200" s="4"/>
      <c r="KMA200" s="4"/>
      <c r="KMB200" s="4"/>
      <c r="KMC200" s="4"/>
      <c r="KMD200" s="4"/>
      <c r="KME200" s="4"/>
      <c r="KMF200" s="4"/>
      <c r="KMG200" s="4"/>
      <c r="KMH200" s="4"/>
      <c r="KMI200" s="4"/>
      <c r="KMJ200" s="4"/>
      <c r="KMK200" s="4"/>
      <c r="KML200" s="4"/>
      <c r="KMM200" s="4"/>
      <c r="KMN200" s="4"/>
      <c r="KMO200" s="4"/>
      <c r="KMP200" s="4"/>
      <c r="KMQ200" s="4"/>
      <c r="KMR200" s="4"/>
      <c r="KMS200" s="4"/>
      <c r="KMT200" s="4"/>
      <c r="KMU200" s="4"/>
      <c r="KMV200" s="4"/>
      <c r="KMW200" s="4"/>
      <c r="KMX200" s="4"/>
      <c r="KMY200" s="4"/>
      <c r="KMZ200" s="4"/>
      <c r="KNA200" s="4"/>
      <c r="KNB200" s="4"/>
      <c r="KNC200" s="4"/>
      <c r="KND200" s="4"/>
      <c r="KNE200" s="4"/>
      <c r="KNF200" s="4"/>
      <c r="KNG200" s="4"/>
      <c r="KNH200" s="4"/>
      <c r="KNI200" s="4"/>
      <c r="KNJ200" s="4"/>
      <c r="KNK200" s="4"/>
      <c r="KNL200" s="4"/>
      <c r="KNM200" s="4"/>
      <c r="KNN200" s="4"/>
      <c r="KNO200" s="4"/>
      <c r="KNP200" s="4"/>
      <c r="KNQ200" s="4"/>
      <c r="KNR200" s="4"/>
      <c r="KNS200" s="4"/>
      <c r="KNT200" s="4"/>
      <c r="KNU200" s="4"/>
      <c r="KNV200" s="4"/>
      <c r="KNW200" s="4"/>
      <c r="KNX200" s="4"/>
      <c r="KNY200" s="4"/>
      <c r="KNZ200" s="4"/>
      <c r="KOA200" s="4"/>
      <c r="KOB200" s="4"/>
      <c r="KOC200" s="4"/>
      <c r="KOD200" s="4"/>
      <c r="KOE200" s="4"/>
      <c r="KOF200" s="4"/>
      <c r="KOG200" s="4"/>
      <c r="KOH200" s="4"/>
      <c r="KOI200" s="4"/>
      <c r="KOJ200" s="4"/>
      <c r="KOK200" s="4"/>
      <c r="KOL200" s="4"/>
      <c r="KOM200" s="4"/>
      <c r="KON200" s="4"/>
      <c r="KOO200" s="4"/>
      <c r="KOP200" s="4"/>
      <c r="KOQ200" s="4"/>
      <c r="KOR200" s="4"/>
      <c r="KOS200" s="4"/>
      <c r="KOT200" s="4"/>
      <c r="KOU200" s="4"/>
      <c r="KOV200" s="4"/>
      <c r="KOW200" s="4"/>
      <c r="KOX200" s="4"/>
      <c r="KOY200" s="4"/>
      <c r="KOZ200" s="4"/>
      <c r="KPA200" s="4"/>
      <c r="KPB200" s="4"/>
      <c r="KPC200" s="4"/>
      <c r="KPD200" s="4"/>
      <c r="KPE200" s="4"/>
      <c r="KPF200" s="4"/>
      <c r="KPG200" s="4"/>
      <c r="KPH200" s="4"/>
      <c r="KPI200" s="4"/>
      <c r="KPJ200" s="4"/>
      <c r="KPK200" s="4"/>
      <c r="KPL200" s="4"/>
      <c r="KPM200" s="4"/>
      <c r="KPN200" s="4"/>
      <c r="KPO200" s="4"/>
      <c r="KPP200" s="4"/>
      <c r="KPQ200" s="4"/>
      <c r="KPR200" s="4"/>
      <c r="KPS200" s="4"/>
      <c r="KPT200" s="4"/>
      <c r="KPU200" s="4"/>
      <c r="KPV200" s="4"/>
      <c r="KPW200" s="4"/>
      <c r="KPX200" s="4"/>
      <c r="KPY200" s="4"/>
      <c r="KPZ200" s="4"/>
      <c r="KQA200" s="4"/>
      <c r="KQB200" s="4"/>
      <c r="KQC200" s="4"/>
      <c r="KQD200" s="4"/>
      <c r="KQE200" s="4"/>
      <c r="KQF200" s="4"/>
      <c r="KQG200" s="4"/>
      <c r="KQH200" s="4"/>
      <c r="KQI200" s="4"/>
      <c r="KQJ200" s="4"/>
      <c r="KQK200" s="4"/>
      <c r="KQL200" s="4"/>
      <c r="KQM200" s="4"/>
      <c r="KQN200" s="4"/>
      <c r="KQO200" s="4"/>
      <c r="KQP200" s="4"/>
      <c r="KQQ200" s="4"/>
      <c r="KQR200" s="4"/>
      <c r="KQS200" s="4"/>
      <c r="KQT200" s="4"/>
      <c r="KQU200" s="4"/>
      <c r="KQV200" s="4"/>
      <c r="KQW200" s="4"/>
      <c r="KQX200" s="4"/>
      <c r="KQY200" s="4"/>
      <c r="KQZ200" s="4"/>
      <c r="KRA200" s="4"/>
      <c r="KRB200" s="4"/>
      <c r="KRC200" s="4"/>
      <c r="KRD200" s="4"/>
      <c r="KRE200" s="4"/>
      <c r="KRF200" s="4"/>
      <c r="KRG200" s="4"/>
      <c r="KRH200" s="4"/>
      <c r="KRI200" s="4"/>
      <c r="KRJ200" s="4"/>
      <c r="KRK200" s="4"/>
      <c r="KRL200" s="4"/>
      <c r="KRM200" s="4"/>
      <c r="KRN200" s="4"/>
      <c r="KRO200" s="4"/>
      <c r="KRP200" s="4"/>
      <c r="KRQ200" s="4"/>
      <c r="KRR200" s="4"/>
      <c r="KRS200" s="4"/>
      <c r="KRT200" s="4"/>
      <c r="KRU200" s="4"/>
      <c r="KRV200" s="4"/>
      <c r="KRW200" s="4"/>
      <c r="KRX200" s="4"/>
      <c r="KRY200" s="4"/>
      <c r="KRZ200" s="4"/>
      <c r="KSA200" s="4"/>
      <c r="KSB200" s="4"/>
      <c r="KSC200" s="4"/>
      <c r="KSD200" s="4"/>
      <c r="KSE200" s="4"/>
      <c r="KSF200" s="4"/>
      <c r="KSG200" s="4"/>
      <c r="KSH200" s="4"/>
      <c r="KSI200" s="4"/>
      <c r="KSJ200" s="4"/>
      <c r="KSK200" s="4"/>
      <c r="KSL200" s="4"/>
      <c r="KSM200" s="4"/>
      <c r="KSN200" s="4"/>
      <c r="KSO200" s="4"/>
      <c r="KSP200" s="4"/>
      <c r="KSQ200" s="4"/>
      <c r="KSR200" s="4"/>
      <c r="KSS200" s="4"/>
      <c r="KST200" s="4"/>
      <c r="KSU200" s="4"/>
      <c r="KSV200" s="4"/>
      <c r="KSW200" s="4"/>
      <c r="KSX200" s="4"/>
      <c r="KSY200" s="4"/>
      <c r="KSZ200" s="4"/>
      <c r="KTA200" s="4"/>
      <c r="KTB200" s="4"/>
      <c r="KTC200" s="4"/>
      <c r="KTD200" s="4"/>
      <c r="KTE200" s="4"/>
      <c r="KTF200" s="4"/>
      <c r="KTG200" s="4"/>
      <c r="KTH200" s="4"/>
      <c r="KTI200" s="4"/>
      <c r="KTJ200" s="4"/>
      <c r="KTK200" s="4"/>
      <c r="KTL200" s="4"/>
      <c r="KTM200" s="4"/>
      <c r="KTN200" s="4"/>
      <c r="KTO200" s="4"/>
      <c r="KTP200" s="4"/>
      <c r="KTQ200" s="4"/>
      <c r="KTR200" s="4"/>
      <c r="KTS200" s="4"/>
      <c r="KTT200" s="4"/>
      <c r="KTU200" s="4"/>
      <c r="KTV200" s="4"/>
      <c r="KTW200" s="4"/>
      <c r="KTX200" s="4"/>
      <c r="KTY200" s="4"/>
      <c r="KTZ200" s="4"/>
      <c r="KUA200" s="4"/>
      <c r="KUB200" s="4"/>
      <c r="KUC200" s="4"/>
      <c r="KUD200" s="4"/>
      <c r="KUE200" s="4"/>
      <c r="KUF200" s="4"/>
      <c r="KUG200" s="4"/>
      <c r="KUH200" s="4"/>
      <c r="KUI200" s="4"/>
      <c r="KUJ200" s="4"/>
      <c r="KUK200" s="4"/>
      <c r="KUL200" s="4"/>
      <c r="KUM200" s="4"/>
      <c r="KUN200" s="4"/>
      <c r="KUO200" s="4"/>
      <c r="KUP200" s="4"/>
      <c r="KUQ200" s="4"/>
      <c r="KUR200" s="4"/>
      <c r="KUS200" s="4"/>
      <c r="KUT200" s="4"/>
      <c r="KUU200" s="4"/>
      <c r="KUV200" s="4"/>
      <c r="KUW200" s="4"/>
      <c r="KUX200" s="4"/>
      <c r="KUY200" s="4"/>
      <c r="KUZ200" s="4"/>
      <c r="KVA200" s="4"/>
      <c r="KVB200" s="4"/>
      <c r="KVC200" s="4"/>
      <c r="KVD200" s="4"/>
      <c r="KVE200" s="4"/>
      <c r="KVF200" s="4"/>
      <c r="KVG200" s="4"/>
      <c r="KVH200" s="4"/>
      <c r="KVI200" s="4"/>
      <c r="KVJ200" s="4"/>
      <c r="KVK200" s="4"/>
      <c r="KVL200" s="4"/>
      <c r="KVM200" s="4"/>
      <c r="KVN200" s="4"/>
      <c r="KVO200" s="4"/>
      <c r="KVP200" s="4"/>
      <c r="KVQ200" s="4"/>
      <c r="KVR200" s="4"/>
      <c r="KVS200" s="4"/>
      <c r="KVT200" s="4"/>
      <c r="KVU200" s="4"/>
      <c r="KVV200" s="4"/>
      <c r="KVW200" s="4"/>
      <c r="KVX200" s="4"/>
      <c r="KVY200" s="4"/>
      <c r="KVZ200" s="4"/>
      <c r="KWA200" s="4"/>
      <c r="KWB200" s="4"/>
      <c r="KWC200" s="4"/>
      <c r="KWD200" s="4"/>
      <c r="KWE200" s="4"/>
      <c r="KWF200" s="4"/>
      <c r="KWG200" s="4"/>
      <c r="KWH200" s="4"/>
      <c r="KWI200" s="4"/>
      <c r="KWJ200" s="4"/>
      <c r="KWK200" s="4"/>
      <c r="KWL200" s="4"/>
      <c r="KWM200" s="4"/>
      <c r="KWN200" s="4"/>
      <c r="KWO200" s="4"/>
      <c r="KWP200" s="4"/>
      <c r="KWQ200" s="4"/>
      <c r="KWR200" s="4"/>
      <c r="KWS200" s="4"/>
      <c r="KWT200" s="4"/>
      <c r="KWU200" s="4"/>
      <c r="KWV200" s="4"/>
      <c r="KWW200" s="4"/>
      <c r="KWX200" s="4"/>
      <c r="KWY200" s="4"/>
      <c r="KWZ200" s="4"/>
      <c r="KXA200" s="4"/>
      <c r="KXB200" s="4"/>
      <c r="KXC200" s="4"/>
      <c r="KXD200" s="4"/>
      <c r="KXE200" s="4"/>
      <c r="KXF200" s="4"/>
      <c r="KXG200" s="4"/>
      <c r="KXH200" s="4"/>
      <c r="KXI200" s="4"/>
      <c r="KXJ200" s="4"/>
      <c r="KXK200" s="4"/>
      <c r="KXL200" s="4"/>
      <c r="KXM200" s="4"/>
      <c r="KXN200" s="4"/>
      <c r="KXO200" s="4"/>
      <c r="KXP200" s="4"/>
      <c r="KXQ200" s="4"/>
      <c r="KXR200" s="4"/>
      <c r="KXS200" s="4"/>
      <c r="KXT200" s="4"/>
      <c r="KXU200" s="4"/>
      <c r="KXV200" s="4"/>
      <c r="KXW200" s="4"/>
      <c r="KXX200" s="4"/>
      <c r="KXY200" s="4"/>
      <c r="KXZ200" s="4"/>
      <c r="KYA200" s="4"/>
      <c r="KYB200" s="4"/>
      <c r="KYC200" s="4"/>
      <c r="KYD200" s="4"/>
      <c r="KYE200" s="4"/>
      <c r="KYF200" s="4"/>
      <c r="KYG200" s="4"/>
      <c r="KYH200" s="4"/>
      <c r="KYI200" s="4"/>
      <c r="KYJ200" s="4"/>
      <c r="KYK200" s="4"/>
      <c r="KYL200" s="4"/>
      <c r="KYM200" s="4"/>
      <c r="KYN200" s="4"/>
      <c r="KYO200" s="4"/>
      <c r="KYP200" s="4"/>
      <c r="KYQ200" s="4"/>
      <c r="KYR200" s="4"/>
      <c r="KYS200" s="4"/>
      <c r="KYT200" s="4"/>
      <c r="KYU200" s="4"/>
      <c r="KYV200" s="4"/>
      <c r="KYW200" s="4"/>
      <c r="KYX200" s="4"/>
      <c r="KYY200" s="4"/>
      <c r="KYZ200" s="4"/>
      <c r="KZA200" s="4"/>
      <c r="KZB200" s="4"/>
      <c r="KZC200" s="4"/>
      <c r="KZD200" s="4"/>
      <c r="KZE200" s="4"/>
      <c r="KZF200" s="4"/>
      <c r="KZG200" s="4"/>
      <c r="KZH200" s="4"/>
      <c r="KZI200" s="4"/>
      <c r="KZJ200" s="4"/>
      <c r="KZK200" s="4"/>
      <c r="KZL200" s="4"/>
      <c r="KZM200" s="4"/>
      <c r="KZN200" s="4"/>
      <c r="KZO200" s="4"/>
      <c r="KZP200" s="4"/>
      <c r="KZQ200" s="4"/>
      <c r="KZR200" s="4"/>
      <c r="KZS200" s="4"/>
      <c r="KZT200" s="4"/>
      <c r="KZU200" s="4"/>
      <c r="KZV200" s="4"/>
      <c r="KZW200" s="4"/>
      <c r="KZX200" s="4"/>
      <c r="KZY200" s="4"/>
      <c r="KZZ200" s="4"/>
      <c r="LAA200" s="4"/>
      <c r="LAB200" s="4"/>
      <c r="LAC200" s="4"/>
      <c r="LAD200" s="4"/>
      <c r="LAE200" s="4"/>
      <c r="LAF200" s="4"/>
      <c r="LAG200" s="4"/>
      <c r="LAH200" s="4"/>
      <c r="LAI200" s="4"/>
      <c r="LAJ200" s="4"/>
      <c r="LAK200" s="4"/>
      <c r="LAL200" s="4"/>
      <c r="LAM200" s="4"/>
      <c r="LAN200" s="4"/>
      <c r="LAO200" s="4"/>
      <c r="LAP200" s="4"/>
      <c r="LAQ200" s="4"/>
      <c r="LAR200" s="4"/>
      <c r="LAS200" s="4"/>
      <c r="LAT200" s="4"/>
      <c r="LAU200" s="4"/>
      <c r="LAV200" s="4"/>
      <c r="LAW200" s="4"/>
      <c r="LAX200" s="4"/>
      <c r="LAY200" s="4"/>
      <c r="LAZ200" s="4"/>
      <c r="LBA200" s="4"/>
      <c r="LBB200" s="4"/>
      <c r="LBC200" s="4"/>
      <c r="LBD200" s="4"/>
      <c r="LBE200" s="4"/>
      <c r="LBF200" s="4"/>
      <c r="LBG200" s="4"/>
      <c r="LBH200" s="4"/>
      <c r="LBI200" s="4"/>
      <c r="LBJ200" s="4"/>
      <c r="LBK200" s="4"/>
      <c r="LBL200" s="4"/>
      <c r="LBM200" s="4"/>
      <c r="LBN200" s="4"/>
      <c r="LBO200" s="4"/>
      <c r="LBP200" s="4"/>
      <c r="LBQ200" s="4"/>
      <c r="LBR200" s="4"/>
      <c r="LBS200" s="4"/>
      <c r="LBT200" s="4"/>
      <c r="LBU200" s="4"/>
      <c r="LBV200" s="4"/>
      <c r="LBW200" s="4"/>
      <c r="LBX200" s="4"/>
      <c r="LBY200" s="4"/>
      <c r="LBZ200" s="4"/>
      <c r="LCA200" s="4"/>
      <c r="LCB200" s="4"/>
      <c r="LCC200" s="4"/>
      <c r="LCD200" s="4"/>
      <c r="LCE200" s="4"/>
      <c r="LCF200" s="4"/>
      <c r="LCG200" s="4"/>
      <c r="LCH200" s="4"/>
      <c r="LCI200" s="4"/>
      <c r="LCJ200" s="4"/>
      <c r="LCK200" s="4"/>
      <c r="LCL200" s="4"/>
      <c r="LCM200" s="4"/>
      <c r="LCN200" s="4"/>
      <c r="LCO200" s="4"/>
      <c r="LCP200" s="4"/>
      <c r="LCQ200" s="4"/>
      <c r="LCR200" s="4"/>
      <c r="LCS200" s="4"/>
      <c r="LCT200" s="4"/>
      <c r="LCU200" s="4"/>
      <c r="LCV200" s="4"/>
      <c r="LCW200" s="4"/>
      <c r="LCX200" s="4"/>
      <c r="LCY200" s="4"/>
      <c r="LCZ200" s="4"/>
      <c r="LDA200" s="4"/>
      <c r="LDB200" s="4"/>
      <c r="LDC200" s="4"/>
      <c r="LDD200" s="4"/>
      <c r="LDE200" s="4"/>
      <c r="LDF200" s="4"/>
      <c r="LDG200" s="4"/>
      <c r="LDH200" s="4"/>
      <c r="LDI200" s="4"/>
      <c r="LDJ200" s="4"/>
      <c r="LDK200" s="4"/>
      <c r="LDL200" s="4"/>
      <c r="LDM200" s="4"/>
      <c r="LDN200" s="4"/>
      <c r="LDO200" s="4"/>
      <c r="LDP200" s="4"/>
      <c r="LDQ200" s="4"/>
      <c r="LDR200" s="4"/>
      <c r="LDS200" s="4"/>
      <c r="LDT200" s="4"/>
      <c r="LDU200" s="4"/>
      <c r="LDV200" s="4"/>
      <c r="LDW200" s="4"/>
      <c r="LDX200" s="4"/>
      <c r="LDY200" s="4"/>
      <c r="LDZ200" s="4"/>
      <c r="LEA200" s="4"/>
      <c r="LEB200" s="4"/>
      <c r="LEC200" s="4"/>
      <c r="LED200" s="4"/>
      <c r="LEE200" s="4"/>
      <c r="LEF200" s="4"/>
      <c r="LEG200" s="4"/>
      <c r="LEH200" s="4"/>
      <c r="LEI200" s="4"/>
      <c r="LEJ200" s="4"/>
      <c r="LEK200" s="4"/>
      <c r="LEL200" s="4"/>
      <c r="LEM200" s="4"/>
      <c r="LEN200" s="4"/>
      <c r="LEO200" s="4"/>
      <c r="LEP200" s="4"/>
      <c r="LEQ200" s="4"/>
      <c r="LER200" s="4"/>
      <c r="LES200" s="4"/>
      <c r="LET200" s="4"/>
      <c r="LEU200" s="4"/>
      <c r="LEV200" s="4"/>
      <c r="LEW200" s="4"/>
      <c r="LEX200" s="4"/>
      <c r="LEY200" s="4"/>
      <c r="LEZ200" s="4"/>
      <c r="LFA200" s="4"/>
      <c r="LFB200" s="4"/>
      <c r="LFC200" s="4"/>
      <c r="LFD200" s="4"/>
      <c r="LFE200" s="4"/>
      <c r="LFF200" s="4"/>
      <c r="LFG200" s="4"/>
      <c r="LFH200" s="4"/>
      <c r="LFI200" s="4"/>
      <c r="LFJ200" s="4"/>
      <c r="LFK200" s="4"/>
      <c r="LFL200" s="4"/>
      <c r="LFM200" s="4"/>
      <c r="LFN200" s="4"/>
      <c r="LFO200" s="4"/>
      <c r="LFP200" s="4"/>
      <c r="LFQ200" s="4"/>
      <c r="LFR200" s="4"/>
      <c r="LFS200" s="4"/>
      <c r="LFT200" s="4"/>
      <c r="LFU200" s="4"/>
      <c r="LFV200" s="4"/>
      <c r="LFW200" s="4"/>
      <c r="LFX200" s="4"/>
      <c r="LFY200" s="4"/>
      <c r="LFZ200" s="4"/>
      <c r="LGA200" s="4"/>
      <c r="LGB200" s="4"/>
      <c r="LGC200" s="4"/>
      <c r="LGD200" s="4"/>
      <c r="LGE200" s="4"/>
      <c r="LGF200" s="4"/>
      <c r="LGG200" s="4"/>
      <c r="LGH200" s="4"/>
      <c r="LGI200" s="4"/>
      <c r="LGJ200" s="4"/>
      <c r="LGK200" s="4"/>
      <c r="LGL200" s="4"/>
      <c r="LGM200" s="4"/>
      <c r="LGN200" s="4"/>
      <c r="LGO200" s="4"/>
      <c r="LGP200" s="4"/>
      <c r="LGQ200" s="4"/>
      <c r="LGR200" s="4"/>
      <c r="LGS200" s="4"/>
      <c r="LGT200" s="4"/>
      <c r="LGU200" s="4"/>
      <c r="LGV200" s="4"/>
      <c r="LGW200" s="4"/>
      <c r="LGX200" s="4"/>
      <c r="LGY200" s="4"/>
      <c r="LGZ200" s="4"/>
      <c r="LHA200" s="4"/>
      <c r="LHB200" s="4"/>
      <c r="LHC200" s="4"/>
      <c r="LHD200" s="4"/>
      <c r="LHE200" s="4"/>
      <c r="LHF200" s="4"/>
      <c r="LHG200" s="4"/>
      <c r="LHH200" s="4"/>
      <c r="LHI200" s="4"/>
      <c r="LHJ200" s="4"/>
      <c r="LHK200" s="4"/>
      <c r="LHL200" s="4"/>
      <c r="LHM200" s="4"/>
      <c r="LHN200" s="4"/>
      <c r="LHO200" s="4"/>
      <c r="LHP200" s="4"/>
      <c r="LHQ200" s="4"/>
      <c r="LHR200" s="4"/>
      <c r="LHS200" s="4"/>
      <c r="LHT200" s="4"/>
      <c r="LHU200" s="4"/>
      <c r="LHV200" s="4"/>
      <c r="LHW200" s="4"/>
      <c r="LHX200" s="4"/>
      <c r="LHY200" s="4"/>
      <c r="LHZ200" s="4"/>
      <c r="LIA200" s="4"/>
      <c r="LIB200" s="4"/>
      <c r="LIC200" s="4"/>
      <c r="LID200" s="4"/>
      <c r="LIE200" s="4"/>
      <c r="LIF200" s="4"/>
      <c r="LIG200" s="4"/>
      <c r="LIH200" s="4"/>
      <c r="LII200" s="4"/>
      <c r="LIJ200" s="4"/>
      <c r="LIK200" s="4"/>
      <c r="LIL200" s="4"/>
      <c r="LIM200" s="4"/>
      <c r="LIN200" s="4"/>
      <c r="LIO200" s="4"/>
      <c r="LIP200" s="4"/>
      <c r="LIQ200" s="4"/>
      <c r="LIR200" s="4"/>
      <c r="LIS200" s="4"/>
      <c r="LIT200" s="4"/>
      <c r="LIU200" s="4"/>
      <c r="LIV200" s="4"/>
      <c r="LIW200" s="4"/>
      <c r="LIX200" s="4"/>
      <c r="LIY200" s="4"/>
      <c r="LIZ200" s="4"/>
      <c r="LJA200" s="4"/>
      <c r="LJB200" s="4"/>
      <c r="LJC200" s="4"/>
      <c r="LJD200" s="4"/>
      <c r="LJE200" s="4"/>
      <c r="LJF200" s="4"/>
      <c r="LJG200" s="4"/>
      <c r="LJH200" s="4"/>
      <c r="LJI200" s="4"/>
      <c r="LJJ200" s="4"/>
      <c r="LJK200" s="4"/>
      <c r="LJL200" s="4"/>
      <c r="LJM200" s="4"/>
      <c r="LJN200" s="4"/>
      <c r="LJO200" s="4"/>
      <c r="LJP200" s="4"/>
      <c r="LJQ200" s="4"/>
      <c r="LJR200" s="4"/>
      <c r="LJS200" s="4"/>
      <c r="LJT200" s="4"/>
      <c r="LJU200" s="4"/>
      <c r="LJV200" s="4"/>
      <c r="LJW200" s="4"/>
      <c r="LJX200" s="4"/>
      <c r="LJY200" s="4"/>
      <c r="LJZ200" s="4"/>
      <c r="LKA200" s="4"/>
      <c r="LKB200" s="4"/>
      <c r="LKC200" s="4"/>
      <c r="LKD200" s="4"/>
      <c r="LKE200" s="4"/>
      <c r="LKF200" s="4"/>
      <c r="LKG200" s="4"/>
      <c r="LKH200" s="4"/>
      <c r="LKI200" s="4"/>
      <c r="LKJ200" s="4"/>
      <c r="LKK200" s="4"/>
      <c r="LKL200" s="4"/>
      <c r="LKM200" s="4"/>
      <c r="LKN200" s="4"/>
      <c r="LKO200" s="4"/>
      <c r="LKP200" s="4"/>
      <c r="LKQ200" s="4"/>
      <c r="LKR200" s="4"/>
      <c r="LKS200" s="4"/>
      <c r="LKT200" s="4"/>
      <c r="LKU200" s="4"/>
      <c r="LKV200" s="4"/>
      <c r="LKW200" s="4"/>
      <c r="LKX200" s="4"/>
      <c r="LKY200" s="4"/>
      <c r="LKZ200" s="4"/>
      <c r="LLA200" s="4"/>
      <c r="LLB200" s="4"/>
      <c r="LLC200" s="4"/>
      <c r="LLD200" s="4"/>
      <c r="LLE200" s="4"/>
      <c r="LLF200" s="4"/>
      <c r="LLG200" s="4"/>
      <c r="LLH200" s="4"/>
      <c r="LLI200" s="4"/>
      <c r="LLJ200" s="4"/>
      <c r="LLK200" s="4"/>
      <c r="LLL200" s="4"/>
      <c r="LLM200" s="4"/>
      <c r="LLN200" s="4"/>
      <c r="LLO200" s="4"/>
      <c r="LLP200" s="4"/>
      <c r="LLQ200" s="4"/>
      <c r="LLR200" s="4"/>
      <c r="LLS200" s="4"/>
      <c r="LLT200" s="4"/>
      <c r="LLU200" s="4"/>
      <c r="LLV200" s="4"/>
      <c r="LLW200" s="4"/>
      <c r="LLX200" s="4"/>
      <c r="LLY200" s="4"/>
      <c r="LLZ200" s="4"/>
      <c r="LMA200" s="4"/>
      <c r="LMB200" s="4"/>
      <c r="LMC200" s="4"/>
      <c r="LMD200" s="4"/>
      <c r="LME200" s="4"/>
      <c r="LMF200" s="4"/>
      <c r="LMG200" s="4"/>
      <c r="LMH200" s="4"/>
      <c r="LMI200" s="4"/>
      <c r="LMJ200" s="4"/>
      <c r="LMK200" s="4"/>
      <c r="LML200" s="4"/>
      <c r="LMM200" s="4"/>
      <c r="LMN200" s="4"/>
      <c r="LMO200" s="4"/>
      <c r="LMP200" s="4"/>
      <c r="LMQ200" s="4"/>
      <c r="LMR200" s="4"/>
      <c r="LMS200" s="4"/>
      <c r="LMT200" s="4"/>
      <c r="LMU200" s="4"/>
      <c r="LMV200" s="4"/>
      <c r="LMW200" s="4"/>
      <c r="LMX200" s="4"/>
      <c r="LMY200" s="4"/>
      <c r="LMZ200" s="4"/>
      <c r="LNA200" s="4"/>
      <c r="LNB200" s="4"/>
      <c r="LNC200" s="4"/>
      <c r="LND200" s="4"/>
      <c r="LNE200" s="4"/>
      <c r="LNF200" s="4"/>
      <c r="LNG200" s="4"/>
      <c r="LNH200" s="4"/>
      <c r="LNI200" s="4"/>
      <c r="LNJ200" s="4"/>
      <c r="LNK200" s="4"/>
      <c r="LNL200" s="4"/>
      <c r="LNM200" s="4"/>
      <c r="LNN200" s="4"/>
      <c r="LNO200" s="4"/>
      <c r="LNP200" s="4"/>
      <c r="LNQ200" s="4"/>
      <c r="LNR200" s="4"/>
      <c r="LNS200" s="4"/>
      <c r="LNT200" s="4"/>
      <c r="LNU200" s="4"/>
      <c r="LNV200" s="4"/>
      <c r="LNW200" s="4"/>
      <c r="LNX200" s="4"/>
      <c r="LNY200" s="4"/>
      <c r="LNZ200" s="4"/>
      <c r="LOA200" s="4"/>
      <c r="LOB200" s="4"/>
      <c r="LOC200" s="4"/>
      <c r="LOD200" s="4"/>
      <c r="LOE200" s="4"/>
      <c r="LOF200" s="4"/>
      <c r="LOG200" s="4"/>
      <c r="LOH200" s="4"/>
      <c r="LOI200" s="4"/>
      <c r="LOJ200" s="4"/>
      <c r="LOK200" s="4"/>
      <c r="LOL200" s="4"/>
      <c r="LOM200" s="4"/>
      <c r="LON200" s="4"/>
      <c r="LOO200" s="4"/>
      <c r="LOP200" s="4"/>
      <c r="LOQ200" s="4"/>
      <c r="LOR200" s="4"/>
      <c r="LOS200" s="4"/>
      <c r="LOT200" s="4"/>
      <c r="LOU200" s="4"/>
      <c r="LOV200" s="4"/>
      <c r="LOW200" s="4"/>
      <c r="LOX200" s="4"/>
      <c r="LOY200" s="4"/>
      <c r="LOZ200" s="4"/>
      <c r="LPA200" s="4"/>
      <c r="LPB200" s="4"/>
      <c r="LPC200" s="4"/>
      <c r="LPD200" s="4"/>
      <c r="LPE200" s="4"/>
      <c r="LPF200" s="4"/>
      <c r="LPG200" s="4"/>
      <c r="LPH200" s="4"/>
      <c r="LPI200" s="4"/>
      <c r="LPJ200" s="4"/>
      <c r="LPK200" s="4"/>
      <c r="LPL200" s="4"/>
      <c r="LPM200" s="4"/>
      <c r="LPN200" s="4"/>
      <c r="LPO200" s="4"/>
      <c r="LPP200" s="4"/>
      <c r="LPQ200" s="4"/>
      <c r="LPR200" s="4"/>
      <c r="LPS200" s="4"/>
      <c r="LPT200" s="4"/>
      <c r="LPU200" s="4"/>
      <c r="LPV200" s="4"/>
      <c r="LPW200" s="4"/>
      <c r="LPX200" s="4"/>
      <c r="LPY200" s="4"/>
      <c r="LPZ200" s="4"/>
      <c r="LQA200" s="4"/>
      <c r="LQB200" s="4"/>
      <c r="LQC200" s="4"/>
      <c r="LQD200" s="4"/>
      <c r="LQE200" s="4"/>
      <c r="LQF200" s="4"/>
      <c r="LQG200" s="4"/>
      <c r="LQH200" s="4"/>
      <c r="LQI200" s="4"/>
      <c r="LQJ200" s="4"/>
      <c r="LQK200" s="4"/>
      <c r="LQL200" s="4"/>
      <c r="LQM200" s="4"/>
      <c r="LQN200" s="4"/>
      <c r="LQO200" s="4"/>
      <c r="LQP200" s="4"/>
      <c r="LQQ200" s="4"/>
      <c r="LQR200" s="4"/>
      <c r="LQS200" s="4"/>
      <c r="LQT200" s="4"/>
      <c r="LQU200" s="4"/>
      <c r="LQV200" s="4"/>
      <c r="LQW200" s="4"/>
      <c r="LQX200" s="4"/>
      <c r="LQY200" s="4"/>
      <c r="LQZ200" s="4"/>
      <c r="LRA200" s="4"/>
      <c r="LRB200" s="4"/>
      <c r="LRC200" s="4"/>
      <c r="LRD200" s="4"/>
      <c r="LRE200" s="4"/>
      <c r="LRF200" s="4"/>
      <c r="LRG200" s="4"/>
      <c r="LRH200" s="4"/>
      <c r="LRI200" s="4"/>
      <c r="LRJ200" s="4"/>
      <c r="LRK200" s="4"/>
      <c r="LRL200" s="4"/>
      <c r="LRM200" s="4"/>
      <c r="LRN200" s="4"/>
      <c r="LRO200" s="4"/>
      <c r="LRP200" s="4"/>
      <c r="LRQ200" s="4"/>
      <c r="LRR200" s="4"/>
      <c r="LRS200" s="4"/>
      <c r="LRT200" s="4"/>
      <c r="LRU200" s="4"/>
      <c r="LRV200" s="4"/>
      <c r="LRW200" s="4"/>
      <c r="LRX200" s="4"/>
      <c r="LRY200" s="4"/>
      <c r="LRZ200" s="4"/>
      <c r="LSA200" s="4"/>
      <c r="LSB200" s="4"/>
      <c r="LSC200" s="4"/>
      <c r="LSD200" s="4"/>
      <c r="LSE200" s="4"/>
      <c r="LSF200" s="4"/>
      <c r="LSG200" s="4"/>
      <c r="LSH200" s="4"/>
      <c r="LSI200" s="4"/>
      <c r="LSJ200" s="4"/>
      <c r="LSK200" s="4"/>
      <c r="LSL200" s="4"/>
      <c r="LSM200" s="4"/>
      <c r="LSN200" s="4"/>
      <c r="LSO200" s="4"/>
      <c r="LSP200" s="4"/>
      <c r="LSQ200" s="4"/>
      <c r="LSR200" s="4"/>
      <c r="LSS200" s="4"/>
      <c r="LST200" s="4"/>
      <c r="LSU200" s="4"/>
      <c r="LSV200" s="4"/>
      <c r="LSW200" s="4"/>
      <c r="LSX200" s="4"/>
      <c r="LSY200" s="4"/>
      <c r="LSZ200" s="4"/>
      <c r="LTA200" s="4"/>
      <c r="LTB200" s="4"/>
      <c r="LTC200" s="4"/>
      <c r="LTD200" s="4"/>
      <c r="LTE200" s="4"/>
      <c r="LTF200" s="4"/>
      <c r="LTG200" s="4"/>
      <c r="LTH200" s="4"/>
      <c r="LTI200" s="4"/>
      <c r="LTJ200" s="4"/>
      <c r="LTK200" s="4"/>
      <c r="LTL200" s="4"/>
      <c r="LTM200" s="4"/>
      <c r="LTN200" s="4"/>
      <c r="LTO200" s="4"/>
      <c r="LTP200" s="4"/>
      <c r="LTQ200" s="4"/>
      <c r="LTR200" s="4"/>
      <c r="LTS200" s="4"/>
      <c r="LTT200" s="4"/>
      <c r="LTU200" s="4"/>
      <c r="LTV200" s="4"/>
      <c r="LTW200" s="4"/>
      <c r="LTX200" s="4"/>
      <c r="LTY200" s="4"/>
      <c r="LTZ200" s="4"/>
      <c r="LUA200" s="4"/>
      <c r="LUB200" s="4"/>
      <c r="LUC200" s="4"/>
      <c r="LUD200" s="4"/>
      <c r="LUE200" s="4"/>
      <c r="LUF200" s="4"/>
      <c r="LUG200" s="4"/>
      <c r="LUH200" s="4"/>
      <c r="LUI200" s="4"/>
      <c r="LUJ200" s="4"/>
      <c r="LUK200" s="4"/>
      <c r="LUL200" s="4"/>
      <c r="LUM200" s="4"/>
      <c r="LUN200" s="4"/>
      <c r="LUO200" s="4"/>
      <c r="LUP200" s="4"/>
      <c r="LUQ200" s="4"/>
      <c r="LUR200" s="4"/>
      <c r="LUS200" s="4"/>
      <c r="LUT200" s="4"/>
      <c r="LUU200" s="4"/>
      <c r="LUV200" s="4"/>
      <c r="LUW200" s="4"/>
      <c r="LUX200" s="4"/>
      <c r="LUY200" s="4"/>
      <c r="LUZ200" s="4"/>
      <c r="LVA200" s="4"/>
      <c r="LVB200" s="4"/>
      <c r="LVC200" s="4"/>
      <c r="LVD200" s="4"/>
      <c r="LVE200" s="4"/>
      <c r="LVF200" s="4"/>
      <c r="LVG200" s="4"/>
      <c r="LVH200" s="4"/>
      <c r="LVI200" s="4"/>
      <c r="LVJ200" s="4"/>
      <c r="LVK200" s="4"/>
      <c r="LVL200" s="4"/>
      <c r="LVM200" s="4"/>
      <c r="LVN200" s="4"/>
      <c r="LVO200" s="4"/>
      <c r="LVP200" s="4"/>
      <c r="LVQ200" s="4"/>
      <c r="LVR200" s="4"/>
      <c r="LVS200" s="4"/>
      <c r="LVT200" s="4"/>
      <c r="LVU200" s="4"/>
      <c r="LVV200" s="4"/>
      <c r="LVW200" s="4"/>
      <c r="LVX200" s="4"/>
      <c r="LVY200" s="4"/>
      <c r="LVZ200" s="4"/>
      <c r="LWA200" s="4"/>
      <c r="LWB200" s="4"/>
      <c r="LWC200" s="4"/>
      <c r="LWD200" s="4"/>
      <c r="LWE200" s="4"/>
      <c r="LWF200" s="4"/>
      <c r="LWG200" s="4"/>
      <c r="LWH200" s="4"/>
      <c r="LWI200" s="4"/>
      <c r="LWJ200" s="4"/>
      <c r="LWK200" s="4"/>
      <c r="LWL200" s="4"/>
      <c r="LWM200" s="4"/>
      <c r="LWN200" s="4"/>
      <c r="LWO200" s="4"/>
      <c r="LWP200" s="4"/>
      <c r="LWQ200" s="4"/>
      <c r="LWR200" s="4"/>
      <c r="LWS200" s="4"/>
      <c r="LWT200" s="4"/>
      <c r="LWU200" s="4"/>
      <c r="LWV200" s="4"/>
      <c r="LWW200" s="4"/>
      <c r="LWX200" s="4"/>
      <c r="LWY200" s="4"/>
      <c r="LWZ200" s="4"/>
      <c r="LXA200" s="4"/>
      <c r="LXB200" s="4"/>
      <c r="LXC200" s="4"/>
      <c r="LXD200" s="4"/>
      <c r="LXE200" s="4"/>
      <c r="LXF200" s="4"/>
      <c r="LXG200" s="4"/>
      <c r="LXH200" s="4"/>
      <c r="LXI200" s="4"/>
      <c r="LXJ200" s="4"/>
      <c r="LXK200" s="4"/>
      <c r="LXL200" s="4"/>
      <c r="LXM200" s="4"/>
      <c r="LXN200" s="4"/>
      <c r="LXO200" s="4"/>
      <c r="LXP200" s="4"/>
      <c r="LXQ200" s="4"/>
      <c r="LXR200" s="4"/>
      <c r="LXS200" s="4"/>
      <c r="LXT200" s="4"/>
      <c r="LXU200" s="4"/>
      <c r="LXV200" s="4"/>
      <c r="LXW200" s="4"/>
      <c r="LXX200" s="4"/>
      <c r="LXY200" s="4"/>
      <c r="LXZ200" s="4"/>
      <c r="LYA200" s="4"/>
      <c r="LYB200" s="4"/>
      <c r="LYC200" s="4"/>
      <c r="LYD200" s="4"/>
      <c r="LYE200" s="4"/>
      <c r="LYF200" s="4"/>
      <c r="LYG200" s="4"/>
      <c r="LYH200" s="4"/>
      <c r="LYI200" s="4"/>
      <c r="LYJ200" s="4"/>
      <c r="LYK200" s="4"/>
      <c r="LYL200" s="4"/>
      <c r="LYM200" s="4"/>
      <c r="LYN200" s="4"/>
      <c r="LYO200" s="4"/>
      <c r="LYP200" s="4"/>
      <c r="LYQ200" s="4"/>
      <c r="LYR200" s="4"/>
      <c r="LYS200" s="4"/>
      <c r="LYT200" s="4"/>
      <c r="LYU200" s="4"/>
      <c r="LYV200" s="4"/>
      <c r="LYW200" s="4"/>
      <c r="LYX200" s="4"/>
      <c r="LYY200" s="4"/>
      <c r="LYZ200" s="4"/>
      <c r="LZA200" s="4"/>
      <c r="LZB200" s="4"/>
      <c r="LZC200" s="4"/>
      <c r="LZD200" s="4"/>
      <c r="LZE200" s="4"/>
      <c r="LZF200" s="4"/>
      <c r="LZG200" s="4"/>
      <c r="LZH200" s="4"/>
      <c r="LZI200" s="4"/>
      <c r="LZJ200" s="4"/>
      <c r="LZK200" s="4"/>
      <c r="LZL200" s="4"/>
      <c r="LZM200" s="4"/>
      <c r="LZN200" s="4"/>
      <c r="LZO200" s="4"/>
      <c r="LZP200" s="4"/>
      <c r="LZQ200" s="4"/>
      <c r="LZR200" s="4"/>
      <c r="LZS200" s="4"/>
      <c r="LZT200" s="4"/>
      <c r="LZU200" s="4"/>
      <c r="LZV200" s="4"/>
      <c r="LZW200" s="4"/>
      <c r="LZX200" s="4"/>
      <c r="LZY200" s="4"/>
      <c r="LZZ200" s="4"/>
      <c r="MAA200" s="4"/>
      <c r="MAB200" s="4"/>
      <c r="MAC200" s="4"/>
      <c r="MAD200" s="4"/>
      <c r="MAE200" s="4"/>
      <c r="MAF200" s="4"/>
      <c r="MAG200" s="4"/>
      <c r="MAH200" s="4"/>
      <c r="MAI200" s="4"/>
      <c r="MAJ200" s="4"/>
      <c r="MAK200" s="4"/>
      <c r="MAL200" s="4"/>
      <c r="MAM200" s="4"/>
      <c r="MAN200" s="4"/>
      <c r="MAO200" s="4"/>
      <c r="MAP200" s="4"/>
      <c r="MAQ200" s="4"/>
      <c r="MAR200" s="4"/>
      <c r="MAS200" s="4"/>
      <c r="MAT200" s="4"/>
      <c r="MAU200" s="4"/>
      <c r="MAV200" s="4"/>
      <c r="MAW200" s="4"/>
      <c r="MAX200" s="4"/>
      <c r="MAY200" s="4"/>
      <c r="MAZ200" s="4"/>
      <c r="MBA200" s="4"/>
      <c r="MBB200" s="4"/>
      <c r="MBC200" s="4"/>
      <c r="MBD200" s="4"/>
      <c r="MBE200" s="4"/>
      <c r="MBF200" s="4"/>
      <c r="MBG200" s="4"/>
      <c r="MBH200" s="4"/>
      <c r="MBI200" s="4"/>
      <c r="MBJ200" s="4"/>
      <c r="MBK200" s="4"/>
      <c r="MBL200" s="4"/>
      <c r="MBM200" s="4"/>
      <c r="MBN200" s="4"/>
      <c r="MBO200" s="4"/>
      <c r="MBP200" s="4"/>
      <c r="MBQ200" s="4"/>
      <c r="MBR200" s="4"/>
      <c r="MBS200" s="4"/>
      <c r="MBT200" s="4"/>
      <c r="MBU200" s="4"/>
      <c r="MBV200" s="4"/>
      <c r="MBW200" s="4"/>
      <c r="MBX200" s="4"/>
      <c r="MBY200" s="4"/>
      <c r="MBZ200" s="4"/>
      <c r="MCA200" s="4"/>
      <c r="MCB200" s="4"/>
      <c r="MCC200" s="4"/>
      <c r="MCD200" s="4"/>
      <c r="MCE200" s="4"/>
      <c r="MCF200" s="4"/>
      <c r="MCG200" s="4"/>
      <c r="MCH200" s="4"/>
      <c r="MCI200" s="4"/>
      <c r="MCJ200" s="4"/>
      <c r="MCK200" s="4"/>
      <c r="MCL200" s="4"/>
      <c r="MCM200" s="4"/>
      <c r="MCN200" s="4"/>
      <c r="MCO200" s="4"/>
      <c r="MCP200" s="4"/>
      <c r="MCQ200" s="4"/>
      <c r="MCR200" s="4"/>
      <c r="MCS200" s="4"/>
      <c r="MCT200" s="4"/>
      <c r="MCU200" s="4"/>
      <c r="MCV200" s="4"/>
      <c r="MCW200" s="4"/>
      <c r="MCX200" s="4"/>
      <c r="MCY200" s="4"/>
      <c r="MCZ200" s="4"/>
      <c r="MDA200" s="4"/>
      <c r="MDB200" s="4"/>
      <c r="MDC200" s="4"/>
      <c r="MDD200" s="4"/>
      <c r="MDE200" s="4"/>
      <c r="MDF200" s="4"/>
      <c r="MDG200" s="4"/>
      <c r="MDH200" s="4"/>
      <c r="MDI200" s="4"/>
      <c r="MDJ200" s="4"/>
      <c r="MDK200" s="4"/>
      <c r="MDL200" s="4"/>
      <c r="MDM200" s="4"/>
      <c r="MDN200" s="4"/>
      <c r="MDO200" s="4"/>
      <c r="MDP200" s="4"/>
      <c r="MDQ200" s="4"/>
      <c r="MDR200" s="4"/>
      <c r="MDS200" s="4"/>
      <c r="MDT200" s="4"/>
      <c r="MDU200" s="4"/>
      <c r="MDV200" s="4"/>
      <c r="MDW200" s="4"/>
      <c r="MDX200" s="4"/>
      <c r="MDY200" s="4"/>
      <c r="MDZ200" s="4"/>
      <c r="MEA200" s="4"/>
      <c r="MEB200" s="4"/>
      <c r="MEC200" s="4"/>
      <c r="MED200" s="4"/>
      <c r="MEE200" s="4"/>
      <c r="MEF200" s="4"/>
      <c r="MEG200" s="4"/>
      <c r="MEH200" s="4"/>
      <c r="MEI200" s="4"/>
      <c r="MEJ200" s="4"/>
      <c r="MEK200" s="4"/>
      <c r="MEL200" s="4"/>
      <c r="MEM200" s="4"/>
      <c r="MEN200" s="4"/>
      <c r="MEO200" s="4"/>
      <c r="MEP200" s="4"/>
      <c r="MEQ200" s="4"/>
      <c r="MER200" s="4"/>
      <c r="MES200" s="4"/>
      <c r="MET200" s="4"/>
      <c r="MEU200" s="4"/>
      <c r="MEV200" s="4"/>
      <c r="MEW200" s="4"/>
      <c r="MEX200" s="4"/>
      <c r="MEY200" s="4"/>
      <c r="MEZ200" s="4"/>
      <c r="MFA200" s="4"/>
      <c r="MFB200" s="4"/>
      <c r="MFC200" s="4"/>
      <c r="MFD200" s="4"/>
      <c r="MFE200" s="4"/>
      <c r="MFF200" s="4"/>
      <c r="MFG200" s="4"/>
      <c r="MFH200" s="4"/>
      <c r="MFI200" s="4"/>
      <c r="MFJ200" s="4"/>
      <c r="MFK200" s="4"/>
      <c r="MFL200" s="4"/>
      <c r="MFM200" s="4"/>
      <c r="MFN200" s="4"/>
      <c r="MFO200" s="4"/>
      <c r="MFP200" s="4"/>
      <c r="MFQ200" s="4"/>
      <c r="MFR200" s="4"/>
      <c r="MFS200" s="4"/>
      <c r="MFT200" s="4"/>
      <c r="MFU200" s="4"/>
      <c r="MFV200" s="4"/>
      <c r="MFW200" s="4"/>
      <c r="MFX200" s="4"/>
      <c r="MFY200" s="4"/>
      <c r="MFZ200" s="4"/>
      <c r="MGA200" s="4"/>
      <c r="MGB200" s="4"/>
      <c r="MGC200" s="4"/>
      <c r="MGD200" s="4"/>
      <c r="MGE200" s="4"/>
      <c r="MGF200" s="4"/>
      <c r="MGG200" s="4"/>
      <c r="MGH200" s="4"/>
      <c r="MGI200" s="4"/>
      <c r="MGJ200" s="4"/>
      <c r="MGK200" s="4"/>
      <c r="MGL200" s="4"/>
      <c r="MGM200" s="4"/>
      <c r="MGN200" s="4"/>
      <c r="MGO200" s="4"/>
      <c r="MGP200" s="4"/>
      <c r="MGQ200" s="4"/>
      <c r="MGR200" s="4"/>
      <c r="MGS200" s="4"/>
      <c r="MGT200" s="4"/>
      <c r="MGU200" s="4"/>
      <c r="MGV200" s="4"/>
      <c r="MGW200" s="4"/>
      <c r="MGX200" s="4"/>
      <c r="MGY200" s="4"/>
      <c r="MGZ200" s="4"/>
      <c r="MHA200" s="4"/>
      <c r="MHB200" s="4"/>
      <c r="MHC200" s="4"/>
      <c r="MHD200" s="4"/>
      <c r="MHE200" s="4"/>
      <c r="MHF200" s="4"/>
      <c r="MHG200" s="4"/>
      <c r="MHH200" s="4"/>
      <c r="MHI200" s="4"/>
      <c r="MHJ200" s="4"/>
      <c r="MHK200" s="4"/>
      <c r="MHL200" s="4"/>
      <c r="MHM200" s="4"/>
      <c r="MHN200" s="4"/>
      <c r="MHO200" s="4"/>
      <c r="MHP200" s="4"/>
      <c r="MHQ200" s="4"/>
      <c r="MHR200" s="4"/>
      <c r="MHS200" s="4"/>
      <c r="MHT200" s="4"/>
      <c r="MHU200" s="4"/>
      <c r="MHV200" s="4"/>
      <c r="MHW200" s="4"/>
      <c r="MHX200" s="4"/>
      <c r="MHY200" s="4"/>
      <c r="MHZ200" s="4"/>
      <c r="MIA200" s="4"/>
      <c r="MIB200" s="4"/>
      <c r="MIC200" s="4"/>
      <c r="MID200" s="4"/>
      <c r="MIE200" s="4"/>
      <c r="MIF200" s="4"/>
      <c r="MIG200" s="4"/>
      <c r="MIH200" s="4"/>
      <c r="MII200" s="4"/>
      <c r="MIJ200" s="4"/>
      <c r="MIK200" s="4"/>
      <c r="MIL200" s="4"/>
      <c r="MIM200" s="4"/>
      <c r="MIN200" s="4"/>
      <c r="MIO200" s="4"/>
      <c r="MIP200" s="4"/>
      <c r="MIQ200" s="4"/>
      <c r="MIR200" s="4"/>
      <c r="MIS200" s="4"/>
      <c r="MIT200" s="4"/>
      <c r="MIU200" s="4"/>
      <c r="MIV200" s="4"/>
      <c r="MIW200" s="4"/>
      <c r="MIX200" s="4"/>
      <c r="MIY200" s="4"/>
      <c r="MIZ200" s="4"/>
      <c r="MJA200" s="4"/>
      <c r="MJB200" s="4"/>
      <c r="MJC200" s="4"/>
      <c r="MJD200" s="4"/>
      <c r="MJE200" s="4"/>
      <c r="MJF200" s="4"/>
      <c r="MJG200" s="4"/>
      <c r="MJH200" s="4"/>
      <c r="MJI200" s="4"/>
      <c r="MJJ200" s="4"/>
      <c r="MJK200" s="4"/>
      <c r="MJL200" s="4"/>
      <c r="MJM200" s="4"/>
      <c r="MJN200" s="4"/>
      <c r="MJO200" s="4"/>
      <c r="MJP200" s="4"/>
      <c r="MJQ200" s="4"/>
      <c r="MJR200" s="4"/>
      <c r="MJS200" s="4"/>
      <c r="MJT200" s="4"/>
      <c r="MJU200" s="4"/>
      <c r="MJV200" s="4"/>
      <c r="MJW200" s="4"/>
      <c r="MJX200" s="4"/>
      <c r="MJY200" s="4"/>
      <c r="MJZ200" s="4"/>
      <c r="MKA200" s="4"/>
      <c r="MKB200" s="4"/>
      <c r="MKC200" s="4"/>
      <c r="MKD200" s="4"/>
      <c r="MKE200" s="4"/>
      <c r="MKF200" s="4"/>
      <c r="MKG200" s="4"/>
      <c r="MKH200" s="4"/>
      <c r="MKI200" s="4"/>
      <c r="MKJ200" s="4"/>
      <c r="MKK200" s="4"/>
      <c r="MKL200" s="4"/>
      <c r="MKM200" s="4"/>
      <c r="MKN200" s="4"/>
      <c r="MKO200" s="4"/>
      <c r="MKP200" s="4"/>
      <c r="MKQ200" s="4"/>
      <c r="MKR200" s="4"/>
      <c r="MKS200" s="4"/>
      <c r="MKT200" s="4"/>
      <c r="MKU200" s="4"/>
      <c r="MKV200" s="4"/>
      <c r="MKW200" s="4"/>
      <c r="MKX200" s="4"/>
      <c r="MKY200" s="4"/>
      <c r="MKZ200" s="4"/>
      <c r="MLA200" s="4"/>
      <c r="MLB200" s="4"/>
      <c r="MLC200" s="4"/>
      <c r="MLD200" s="4"/>
      <c r="MLE200" s="4"/>
      <c r="MLF200" s="4"/>
      <c r="MLG200" s="4"/>
      <c r="MLH200" s="4"/>
      <c r="MLI200" s="4"/>
      <c r="MLJ200" s="4"/>
      <c r="MLK200" s="4"/>
      <c r="MLL200" s="4"/>
      <c r="MLM200" s="4"/>
      <c r="MLN200" s="4"/>
      <c r="MLO200" s="4"/>
      <c r="MLP200" s="4"/>
      <c r="MLQ200" s="4"/>
      <c r="MLR200" s="4"/>
      <c r="MLS200" s="4"/>
      <c r="MLT200" s="4"/>
      <c r="MLU200" s="4"/>
      <c r="MLV200" s="4"/>
      <c r="MLW200" s="4"/>
      <c r="MLX200" s="4"/>
      <c r="MLY200" s="4"/>
      <c r="MLZ200" s="4"/>
      <c r="MMA200" s="4"/>
      <c r="MMB200" s="4"/>
      <c r="MMC200" s="4"/>
      <c r="MMD200" s="4"/>
      <c r="MME200" s="4"/>
      <c r="MMF200" s="4"/>
      <c r="MMG200" s="4"/>
      <c r="MMH200" s="4"/>
      <c r="MMI200" s="4"/>
      <c r="MMJ200" s="4"/>
      <c r="MMK200" s="4"/>
      <c r="MML200" s="4"/>
      <c r="MMM200" s="4"/>
      <c r="MMN200" s="4"/>
      <c r="MMO200" s="4"/>
      <c r="MMP200" s="4"/>
      <c r="MMQ200" s="4"/>
      <c r="MMR200" s="4"/>
      <c r="MMS200" s="4"/>
      <c r="MMT200" s="4"/>
      <c r="MMU200" s="4"/>
      <c r="MMV200" s="4"/>
      <c r="MMW200" s="4"/>
      <c r="MMX200" s="4"/>
      <c r="MMY200" s="4"/>
      <c r="MMZ200" s="4"/>
      <c r="MNA200" s="4"/>
      <c r="MNB200" s="4"/>
      <c r="MNC200" s="4"/>
      <c r="MND200" s="4"/>
      <c r="MNE200" s="4"/>
      <c r="MNF200" s="4"/>
      <c r="MNG200" s="4"/>
      <c r="MNH200" s="4"/>
      <c r="MNI200" s="4"/>
      <c r="MNJ200" s="4"/>
      <c r="MNK200" s="4"/>
      <c r="MNL200" s="4"/>
      <c r="MNM200" s="4"/>
      <c r="MNN200" s="4"/>
      <c r="MNO200" s="4"/>
      <c r="MNP200" s="4"/>
      <c r="MNQ200" s="4"/>
      <c r="MNR200" s="4"/>
      <c r="MNS200" s="4"/>
      <c r="MNT200" s="4"/>
      <c r="MNU200" s="4"/>
      <c r="MNV200" s="4"/>
      <c r="MNW200" s="4"/>
      <c r="MNX200" s="4"/>
      <c r="MNY200" s="4"/>
      <c r="MNZ200" s="4"/>
      <c r="MOA200" s="4"/>
      <c r="MOB200" s="4"/>
      <c r="MOC200" s="4"/>
      <c r="MOD200" s="4"/>
      <c r="MOE200" s="4"/>
      <c r="MOF200" s="4"/>
      <c r="MOG200" s="4"/>
      <c r="MOH200" s="4"/>
      <c r="MOI200" s="4"/>
      <c r="MOJ200" s="4"/>
      <c r="MOK200" s="4"/>
      <c r="MOL200" s="4"/>
      <c r="MOM200" s="4"/>
      <c r="MON200" s="4"/>
      <c r="MOO200" s="4"/>
      <c r="MOP200" s="4"/>
      <c r="MOQ200" s="4"/>
      <c r="MOR200" s="4"/>
      <c r="MOS200" s="4"/>
      <c r="MOT200" s="4"/>
      <c r="MOU200" s="4"/>
      <c r="MOV200" s="4"/>
      <c r="MOW200" s="4"/>
      <c r="MOX200" s="4"/>
      <c r="MOY200" s="4"/>
      <c r="MOZ200" s="4"/>
      <c r="MPA200" s="4"/>
      <c r="MPB200" s="4"/>
      <c r="MPC200" s="4"/>
      <c r="MPD200" s="4"/>
      <c r="MPE200" s="4"/>
      <c r="MPF200" s="4"/>
      <c r="MPG200" s="4"/>
      <c r="MPH200" s="4"/>
      <c r="MPI200" s="4"/>
      <c r="MPJ200" s="4"/>
      <c r="MPK200" s="4"/>
      <c r="MPL200" s="4"/>
      <c r="MPM200" s="4"/>
      <c r="MPN200" s="4"/>
      <c r="MPO200" s="4"/>
      <c r="MPP200" s="4"/>
      <c r="MPQ200" s="4"/>
      <c r="MPR200" s="4"/>
      <c r="MPS200" s="4"/>
      <c r="MPT200" s="4"/>
      <c r="MPU200" s="4"/>
      <c r="MPV200" s="4"/>
      <c r="MPW200" s="4"/>
      <c r="MPX200" s="4"/>
      <c r="MPY200" s="4"/>
      <c r="MPZ200" s="4"/>
      <c r="MQA200" s="4"/>
      <c r="MQB200" s="4"/>
      <c r="MQC200" s="4"/>
      <c r="MQD200" s="4"/>
      <c r="MQE200" s="4"/>
      <c r="MQF200" s="4"/>
      <c r="MQG200" s="4"/>
      <c r="MQH200" s="4"/>
      <c r="MQI200" s="4"/>
      <c r="MQJ200" s="4"/>
      <c r="MQK200" s="4"/>
      <c r="MQL200" s="4"/>
      <c r="MQM200" s="4"/>
      <c r="MQN200" s="4"/>
      <c r="MQO200" s="4"/>
      <c r="MQP200" s="4"/>
      <c r="MQQ200" s="4"/>
      <c r="MQR200" s="4"/>
      <c r="MQS200" s="4"/>
      <c r="MQT200" s="4"/>
      <c r="MQU200" s="4"/>
      <c r="MQV200" s="4"/>
      <c r="MQW200" s="4"/>
      <c r="MQX200" s="4"/>
      <c r="MQY200" s="4"/>
      <c r="MQZ200" s="4"/>
      <c r="MRA200" s="4"/>
      <c r="MRB200" s="4"/>
      <c r="MRC200" s="4"/>
      <c r="MRD200" s="4"/>
      <c r="MRE200" s="4"/>
      <c r="MRF200" s="4"/>
      <c r="MRG200" s="4"/>
      <c r="MRH200" s="4"/>
      <c r="MRI200" s="4"/>
      <c r="MRJ200" s="4"/>
      <c r="MRK200" s="4"/>
      <c r="MRL200" s="4"/>
      <c r="MRM200" s="4"/>
      <c r="MRN200" s="4"/>
      <c r="MRO200" s="4"/>
      <c r="MRP200" s="4"/>
      <c r="MRQ200" s="4"/>
      <c r="MRR200" s="4"/>
      <c r="MRS200" s="4"/>
      <c r="MRT200" s="4"/>
      <c r="MRU200" s="4"/>
      <c r="MRV200" s="4"/>
      <c r="MRW200" s="4"/>
      <c r="MRX200" s="4"/>
      <c r="MRY200" s="4"/>
      <c r="MRZ200" s="4"/>
      <c r="MSA200" s="4"/>
      <c r="MSB200" s="4"/>
      <c r="MSC200" s="4"/>
      <c r="MSD200" s="4"/>
      <c r="MSE200" s="4"/>
      <c r="MSF200" s="4"/>
      <c r="MSG200" s="4"/>
      <c r="MSH200" s="4"/>
      <c r="MSI200" s="4"/>
      <c r="MSJ200" s="4"/>
      <c r="MSK200" s="4"/>
      <c r="MSL200" s="4"/>
      <c r="MSM200" s="4"/>
      <c r="MSN200" s="4"/>
      <c r="MSO200" s="4"/>
      <c r="MSP200" s="4"/>
      <c r="MSQ200" s="4"/>
      <c r="MSR200" s="4"/>
      <c r="MSS200" s="4"/>
      <c r="MST200" s="4"/>
      <c r="MSU200" s="4"/>
      <c r="MSV200" s="4"/>
      <c r="MSW200" s="4"/>
      <c r="MSX200" s="4"/>
      <c r="MSY200" s="4"/>
      <c r="MSZ200" s="4"/>
      <c r="MTA200" s="4"/>
      <c r="MTB200" s="4"/>
      <c r="MTC200" s="4"/>
      <c r="MTD200" s="4"/>
      <c r="MTE200" s="4"/>
      <c r="MTF200" s="4"/>
      <c r="MTG200" s="4"/>
      <c r="MTH200" s="4"/>
      <c r="MTI200" s="4"/>
      <c r="MTJ200" s="4"/>
      <c r="MTK200" s="4"/>
      <c r="MTL200" s="4"/>
      <c r="MTM200" s="4"/>
      <c r="MTN200" s="4"/>
      <c r="MTO200" s="4"/>
      <c r="MTP200" s="4"/>
      <c r="MTQ200" s="4"/>
      <c r="MTR200" s="4"/>
      <c r="MTS200" s="4"/>
      <c r="MTT200" s="4"/>
      <c r="MTU200" s="4"/>
      <c r="MTV200" s="4"/>
      <c r="MTW200" s="4"/>
      <c r="MTX200" s="4"/>
      <c r="MTY200" s="4"/>
      <c r="MTZ200" s="4"/>
      <c r="MUA200" s="4"/>
      <c r="MUB200" s="4"/>
      <c r="MUC200" s="4"/>
      <c r="MUD200" s="4"/>
      <c r="MUE200" s="4"/>
      <c r="MUF200" s="4"/>
      <c r="MUG200" s="4"/>
      <c r="MUH200" s="4"/>
      <c r="MUI200" s="4"/>
      <c r="MUJ200" s="4"/>
      <c r="MUK200" s="4"/>
      <c r="MUL200" s="4"/>
      <c r="MUM200" s="4"/>
      <c r="MUN200" s="4"/>
      <c r="MUO200" s="4"/>
      <c r="MUP200" s="4"/>
      <c r="MUQ200" s="4"/>
      <c r="MUR200" s="4"/>
      <c r="MUS200" s="4"/>
      <c r="MUT200" s="4"/>
      <c r="MUU200" s="4"/>
      <c r="MUV200" s="4"/>
      <c r="MUW200" s="4"/>
      <c r="MUX200" s="4"/>
      <c r="MUY200" s="4"/>
      <c r="MUZ200" s="4"/>
      <c r="MVA200" s="4"/>
      <c r="MVB200" s="4"/>
      <c r="MVC200" s="4"/>
      <c r="MVD200" s="4"/>
      <c r="MVE200" s="4"/>
      <c r="MVF200" s="4"/>
      <c r="MVG200" s="4"/>
      <c r="MVH200" s="4"/>
      <c r="MVI200" s="4"/>
      <c r="MVJ200" s="4"/>
      <c r="MVK200" s="4"/>
      <c r="MVL200" s="4"/>
      <c r="MVM200" s="4"/>
      <c r="MVN200" s="4"/>
      <c r="MVO200" s="4"/>
      <c r="MVP200" s="4"/>
      <c r="MVQ200" s="4"/>
      <c r="MVR200" s="4"/>
      <c r="MVS200" s="4"/>
      <c r="MVT200" s="4"/>
      <c r="MVU200" s="4"/>
      <c r="MVV200" s="4"/>
      <c r="MVW200" s="4"/>
      <c r="MVX200" s="4"/>
      <c r="MVY200" s="4"/>
      <c r="MVZ200" s="4"/>
      <c r="MWA200" s="4"/>
      <c r="MWB200" s="4"/>
      <c r="MWC200" s="4"/>
      <c r="MWD200" s="4"/>
      <c r="MWE200" s="4"/>
      <c r="MWF200" s="4"/>
      <c r="MWG200" s="4"/>
      <c r="MWH200" s="4"/>
      <c r="MWI200" s="4"/>
      <c r="MWJ200" s="4"/>
      <c r="MWK200" s="4"/>
      <c r="MWL200" s="4"/>
      <c r="MWM200" s="4"/>
      <c r="MWN200" s="4"/>
      <c r="MWO200" s="4"/>
      <c r="MWP200" s="4"/>
      <c r="MWQ200" s="4"/>
      <c r="MWR200" s="4"/>
      <c r="MWS200" s="4"/>
      <c r="MWT200" s="4"/>
      <c r="MWU200" s="4"/>
      <c r="MWV200" s="4"/>
      <c r="MWW200" s="4"/>
      <c r="MWX200" s="4"/>
      <c r="MWY200" s="4"/>
      <c r="MWZ200" s="4"/>
      <c r="MXA200" s="4"/>
      <c r="MXB200" s="4"/>
      <c r="MXC200" s="4"/>
      <c r="MXD200" s="4"/>
      <c r="MXE200" s="4"/>
      <c r="MXF200" s="4"/>
      <c r="MXG200" s="4"/>
      <c r="MXH200" s="4"/>
      <c r="MXI200" s="4"/>
      <c r="MXJ200" s="4"/>
      <c r="MXK200" s="4"/>
      <c r="MXL200" s="4"/>
      <c r="MXM200" s="4"/>
      <c r="MXN200" s="4"/>
      <c r="MXO200" s="4"/>
      <c r="MXP200" s="4"/>
      <c r="MXQ200" s="4"/>
      <c r="MXR200" s="4"/>
      <c r="MXS200" s="4"/>
      <c r="MXT200" s="4"/>
      <c r="MXU200" s="4"/>
      <c r="MXV200" s="4"/>
      <c r="MXW200" s="4"/>
      <c r="MXX200" s="4"/>
      <c r="MXY200" s="4"/>
      <c r="MXZ200" s="4"/>
      <c r="MYA200" s="4"/>
      <c r="MYB200" s="4"/>
      <c r="MYC200" s="4"/>
      <c r="MYD200" s="4"/>
      <c r="MYE200" s="4"/>
      <c r="MYF200" s="4"/>
      <c r="MYG200" s="4"/>
      <c r="MYH200" s="4"/>
      <c r="MYI200" s="4"/>
      <c r="MYJ200" s="4"/>
      <c r="MYK200" s="4"/>
      <c r="MYL200" s="4"/>
      <c r="MYM200" s="4"/>
      <c r="MYN200" s="4"/>
      <c r="MYO200" s="4"/>
      <c r="MYP200" s="4"/>
      <c r="MYQ200" s="4"/>
      <c r="MYR200" s="4"/>
      <c r="MYS200" s="4"/>
      <c r="MYT200" s="4"/>
      <c r="MYU200" s="4"/>
      <c r="MYV200" s="4"/>
      <c r="MYW200" s="4"/>
      <c r="MYX200" s="4"/>
      <c r="MYY200" s="4"/>
      <c r="MYZ200" s="4"/>
      <c r="MZA200" s="4"/>
      <c r="MZB200" s="4"/>
      <c r="MZC200" s="4"/>
      <c r="MZD200" s="4"/>
      <c r="MZE200" s="4"/>
      <c r="MZF200" s="4"/>
      <c r="MZG200" s="4"/>
      <c r="MZH200" s="4"/>
      <c r="MZI200" s="4"/>
      <c r="MZJ200" s="4"/>
      <c r="MZK200" s="4"/>
      <c r="MZL200" s="4"/>
      <c r="MZM200" s="4"/>
      <c r="MZN200" s="4"/>
      <c r="MZO200" s="4"/>
      <c r="MZP200" s="4"/>
      <c r="MZQ200" s="4"/>
      <c r="MZR200" s="4"/>
      <c r="MZS200" s="4"/>
      <c r="MZT200" s="4"/>
      <c r="MZU200" s="4"/>
      <c r="MZV200" s="4"/>
      <c r="MZW200" s="4"/>
      <c r="MZX200" s="4"/>
      <c r="MZY200" s="4"/>
      <c r="MZZ200" s="4"/>
      <c r="NAA200" s="4"/>
      <c r="NAB200" s="4"/>
      <c r="NAC200" s="4"/>
      <c r="NAD200" s="4"/>
      <c r="NAE200" s="4"/>
      <c r="NAF200" s="4"/>
      <c r="NAG200" s="4"/>
      <c r="NAH200" s="4"/>
      <c r="NAI200" s="4"/>
      <c r="NAJ200" s="4"/>
      <c r="NAK200" s="4"/>
      <c r="NAL200" s="4"/>
      <c r="NAM200" s="4"/>
      <c r="NAN200" s="4"/>
      <c r="NAO200" s="4"/>
      <c r="NAP200" s="4"/>
      <c r="NAQ200" s="4"/>
      <c r="NAR200" s="4"/>
      <c r="NAS200" s="4"/>
      <c r="NAT200" s="4"/>
      <c r="NAU200" s="4"/>
      <c r="NAV200" s="4"/>
      <c r="NAW200" s="4"/>
      <c r="NAX200" s="4"/>
      <c r="NAY200" s="4"/>
      <c r="NAZ200" s="4"/>
      <c r="NBA200" s="4"/>
      <c r="NBB200" s="4"/>
      <c r="NBC200" s="4"/>
      <c r="NBD200" s="4"/>
      <c r="NBE200" s="4"/>
      <c r="NBF200" s="4"/>
      <c r="NBG200" s="4"/>
      <c r="NBH200" s="4"/>
      <c r="NBI200" s="4"/>
      <c r="NBJ200" s="4"/>
      <c r="NBK200" s="4"/>
      <c r="NBL200" s="4"/>
      <c r="NBM200" s="4"/>
      <c r="NBN200" s="4"/>
      <c r="NBO200" s="4"/>
      <c r="NBP200" s="4"/>
      <c r="NBQ200" s="4"/>
      <c r="NBR200" s="4"/>
      <c r="NBS200" s="4"/>
      <c r="NBT200" s="4"/>
      <c r="NBU200" s="4"/>
      <c r="NBV200" s="4"/>
      <c r="NBW200" s="4"/>
      <c r="NBX200" s="4"/>
      <c r="NBY200" s="4"/>
      <c r="NBZ200" s="4"/>
      <c r="NCA200" s="4"/>
      <c r="NCB200" s="4"/>
      <c r="NCC200" s="4"/>
      <c r="NCD200" s="4"/>
      <c r="NCE200" s="4"/>
      <c r="NCF200" s="4"/>
      <c r="NCG200" s="4"/>
      <c r="NCH200" s="4"/>
      <c r="NCI200" s="4"/>
      <c r="NCJ200" s="4"/>
      <c r="NCK200" s="4"/>
      <c r="NCL200" s="4"/>
      <c r="NCM200" s="4"/>
      <c r="NCN200" s="4"/>
      <c r="NCO200" s="4"/>
      <c r="NCP200" s="4"/>
      <c r="NCQ200" s="4"/>
      <c r="NCR200" s="4"/>
      <c r="NCS200" s="4"/>
      <c r="NCT200" s="4"/>
      <c r="NCU200" s="4"/>
      <c r="NCV200" s="4"/>
      <c r="NCW200" s="4"/>
      <c r="NCX200" s="4"/>
      <c r="NCY200" s="4"/>
      <c r="NCZ200" s="4"/>
      <c r="NDA200" s="4"/>
      <c r="NDB200" s="4"/>
      <c r="NDC200" s="4"/>
      <c r="NDD200" s="4"/>
      <c r="NDE200" s="4"/>
      <c r="NDF200" s="4"/>
      <c r="NDG200" s="4"/>
      <c r="NDH200" s="4"/>
      <c r="NDI200" s="4"/>
      <c r="NDJ200" s="4"/>
      <c r="NDK200" s="4"/>
      <c r="NDL200" s="4"/>
      <c r="NDM200" s="4"/>
      <c r="NDN200" s="4"/>
      <c r="NDO200" s="4"/>
      <c r="NDP200" s="4"/>
      <c r="NDQ200" s="4"/>
      <c r="NDR200" s="4"/>
      <c r="NDS200" s="4"/>
      <c r="NDT200" s="4"/>
      <c r="NDU200" s="4"/>
      <c r="NDV200" s="4"/>
      <c r="NDW200" s="4"/>
      <c r="NDX200" s="4"/>
      <c r="NDY200" s="4"/>
      <c r="NDZ200" s="4"/>
      <c r="NEA200" s="4"/>
      <c r="NEB200" s="4"/>
      <c r="NEC200" s="4"/>
      <c r="NED200" s="4"/>
      <c r="NEE200" s="4"/>
      <c r="NEF200" s="4"/>
      <c r="NEG200" s="4"/>
      <c r="NEH200" s="4"/>
      <c r="NEI200" s="4"/>
      <c r="NEJ200" s="4"/>
      <c r="NEK200" s="4"/>
      <c r="NEL200" s="4"/>
      <c r="NEM200" s="4"/>
      <c r="NEN200" s="4"/>
      <c r="NEO200" s="4"/>
      <c r="NEP200" s="4"/>
      <c r="NEQ200" s="4"/>
      <c r="NER200" s="4"/>
      <c r="NES200" s="4"/>
      <c r="NET200" s="4"/>
      <c r="NEU200" s="4"/>
      <c r="NEV200" s="4"/>
      <c r="NEW200" s="4"/>
      <c r="NEX200" s="4"/>
      <c r="NEY200" s="4"/>
      <c r="NEZ200" s="4"/>
      <c r="NFA200" s="4"/>
      <c r="NFB200" s="4"/>
      <c r="NFC200" s="4"/>
      <c r="NFD200" s="4"/>
      <c r="NFE200" s="4"/>
      <c r="NFF200" s="4"/>
      <c r="NFG200" s="4"/>
      <c r="NFH200" s="4"/>
      <c r="NFI200" s="4"/>
      <c r="NFJ200" s="4"/>
      <c r="NFK200" s="4"/>
      <c r="NFL200" s="4"/>
      <c r="NFM200" s="4"/>
      <c r="NFN200" s="4"/>
      <c r="NFO200" s="4"/>
      <c r="NFP200" s="4"/>
      <c r="NFQ200" s="4"/>
      <c r="NFR200" s="4"/>
      <c r="NFS200" s="4"/>
      <c r="NFT200" s="4"/>
      <c r="NFU200" s="4"/>
      <c r="NFV200" s="4"/>
      <c r="NFW200" s="4"/>
      <c r="NFX200" s="4"/>
      <c r="NFY200" s="4"/>
      <c r="NFZ200" s="4"/>
      <c r="NGA200" s="4"/>
      <c r="NGB200" s="4"/>
      <c r="NGC200" s="4"/>
      <c r="NGD200" s="4"/>
      <c r="NGE200" s="4"/>
      <c r="NGF200" s="4"/>
      <c r="NGG200" s="4"/>
      <c r="NGH200" s="4"/>
      <c r="NGI200" s="4"/>
      <c r="NGJ200" s="4"/>
      <c r="NGK200" s="4"/>
      <c r="NGL200" s="4"/>
      <c r="NGM200" s="4"/>
      <c r="NGN200" s="4"/>
      <c r="NGO200" s="4"/>
      <c r="NGP200" s="4"/>
      <c r="NGQ200" s="4"/>
      <c r="NGR200" s="4"/>
      <c r="NGS200" s="4"/>
      <c r="NGT200" s="4"/>
      <c r="NGU200" s="4"/>
      <c r="NGV200" s="4"/>
      <c r="NGW200" s="4"/>
      <c r="NGX200" s="4"/>
      <c r="NGY200" s="4"/>
      <c r="NGZ200" s="4"/>
      <c r="NHA200" s="4"/>
      <c r="NHB200" s="4"/>
      <c r="NHC200" s="4"/>
      <c r="NHD200" s="4"/>
      <c r="NHE200" s="4"/>
      <c r="NHF200" s="4"/>
      <c r="NHG200" s="4"/>
      <c r="NHH200" s="4"/>
      <c r="NHI200" s="4"/>
      <c r="NHJ200" s="4"/>
      <c r="NHK200" s="4"/>
      <c r="NHL200" s="4"/>
      <c r="NHM200" s="4"/>
      <c r="NHN200" s="4"/>
      <c r="NHO200" s="4"/>
      <c r="NHP200" s="4"/>
      <c r="NHQ200" s="4"/>
      <c r="NHR200" s="4"/>
      <c r="NHS200" s="4"/>
      <c r="NHT200" s="4"/>
      <c r="NHU200" s="4"/>
      <c r="NHV200" s="4"/>
      <c r="NHW200" s="4"/>
      <c r="NHX200" s="4"/>
      <c r="NHY200" s="4"/>
      <c r="NHZ200" s="4"/>
      <c r="NIA200" s="4"/>
      <c r="NIB200" s="4"/>
      <c r="NIC200" s="4"/>
      <c r="NID200" s="4"/>
      <c r="NIE200" s="4"/>
      <c r="NIF200" s="4"/>
      <c r="NIG200" s="4"/>
      <c r="NIH200" s="4"/>
      <c r="NII200" s="4"/>
      <c r="NIJ200" s="4"/>
      <c r="NIK200" s="4"/>
      <c r="NIL200" s="4"/>
      <c r="NIM200" s="4"/>
      <c r="NIN200" s="4"/>
      <c r="NIO200" s="4"/>
      <c r="NIP200" s="4"/>
      <c r="NIQ200" s="4"/>
      <c r="NIR200" s="4"/>
      <c r="NIS200" s="4"/>
      <c r="NIT200" s="4"/>
      <c r="NIU200" s="4"/>
      <c r="NIV200" s="4"/>
      <c r="NIW200" s="4"/>
      <c r="NIX200" s="4"/>
      <c r="NIY200" s="4"/>
      <c r="NIZ200" s="4"/>
      <c r="NJA200" s="4"/>
      <c r="NJB200" s="4"/>
      <c r="NJC200" s="4"/>
      <c r="NJD200" s="4"/>
      <c r="NJE200" s="4"/>
      <c r="NJF200" s="4"/>
      <c r="NJG200" s="4"/>
      <c r="NJH200" s="4"/>
      <c r="NJI200" s="4"/>
      <c r="NJJ200" s="4"/>
      <c r="NJK200" s="4"/>
      <c r="NJL200" s="4"/>
      <c r="NJM200" s="4"/>
      <c r="NJN200" s="4"/>
      <c r="NJO200" s="4"/>
      <c r="NJP200" s="4"/>
      <c r="NJQ200" s="4"/>
      <c r="NJR200" s="4"/>
      <c r="NJS200" s="4"/>
      <c r="NJT200" s="4"/>
      <c r="NJU200" s="4"/>
      <c r="NJV200" s="4"/>
      <c r="NJW200" s="4"/>
      <c r="NJX200" s="4"/>
      <c r="NJY200" s="4"/>
      <c r="NJZ200" s="4"/>
      <c r="NKA200" s="4"/>
      <c r="NKB200" s="4"/>
      <c r="NKC200" s="4"/>
      <c r="NKD200" s="4"/>
      <c r="NKE200" s="4"/>
      <c r="NKF200" s="4"/>
      <c r="NKG200" s="4"/>
      <c r="NKH200" s="4"/>
      <c r="NKI200" s="4"/>
      <c r="NKJ200" s="4"/>
      <c r="NKK200" s="4"/>
      <c r="NKL200" s="4"/>
      <c r="NKM200" s="4"/>
      <c r="NKN200" s="4"/>
      <c r="NKO200" s="4"/>
      <c r="NKP200" s="4"/>
      <c r="NKQ200" s="4"/>
      <c r="NKR200" s="4"/>
      <c r="NKS200" s="4"/>
      <c r="NKT200" s="4"/>
      <c r="NKU200" s="4"/>
      <c r="NKV200" s="4"/>
      <c r="NKW200" s="4"/>
      <c r="NKX200" s="4"/>
      <c r="NKY200" s="4"/>
      <c r="NKZ200" s="4"/>
      <c r="NLA200" s="4"/>
      <c r="NLB200" s="4"/>
      <c r="NLC200" s="4"/>
      <c r="NLD200" s="4"/>
      <c r="NLE200" s="4"/>
      <c r="NLF200" s="4"/>
      <c r="NLG200" s="4"/>
      <c r="NLH200" s="4"/>
      <c r="NLI200" s="4"/>
      <c r="NLJ200" s="4"/>
      <c r="NLK200" s="4"/>
      <c r="NLL200" s="4"/>
      <c r="NLM200" s="4"/>
      <c r="NLN200" s="4"/>
      <c r="NLO200" s="4"/>
      <c r="NLP200" s="4"/>
      <c r="NLQ200" s="4"/>
      <c r="NLR200" s="4"/>
      <c r="NLS200" s="4"/>
      <c r="NLT200" s="4"/>
      <c r="NLU200" s="4"/>
      <c r="NLV200" s="4"/>
      <c r="NLW200" s="4"/>
      <c r="NLX200" s="4"/>
      <c r="NLY200" s="4"/>
      <c r="NLZ200" s="4"/>
      <c r="NMA200" s="4"/>
      <c r="NMB200" s="4"/>
      <c r="NMC200" s="4"/>
      <c r="NMD200" s="4"/>
      <c r="NME200" s="4"/>
      <c r="NMF200" s="4"/>
      <c r="NMG200" s="4"/>
      <c r="NMH200" s="4"/>
      <c r="NMI200" s="4"/>
      <c r="NMJ200" s="4"/>
      <c r="NMK200" s="4"/>
      <c r="NML200" s="4"/>
      <c r="NMM200" s="4"/>
      <c r="NMN200" s="4"/>
      <c r="NMO200" s="4"/>
      <c r="NMP200" s="4"/>
      <c r="NMQ200" s="4"/>
      <c r="NMR200" s="4"/>
      <c r="NMS200" s="4"/>
      <c r="NMT200" s="4"/>
      <c r="NMU200" s="4"/>
      <c r="NMV200" s="4"/>
      <c r="NMW200" s="4"/>
      <c r="NMX200" s="4"/>
      <c r="NMY200" s="4"/>
      <c r="NMZ200" s="4"/>
      <c r="NNA200" s="4"/>
      <c r="NNB200" s="4"/>
      <c r="NNC200" s="4"/>
      <c r="NND200" s="4"/>
      <c r="NNE200" s="4"/>
      <c r="NNF200" s="4"/>
      <c r="NNG200" s="4"/>
      <c r="NNH200" s="4"/>
      <c r="NNI200" s="4"/>
      <c r="NNJ200" s="4"/>
      <c r="NNK200" s="4"/>
      <c r="NNL200" s="4"/>
      <c r="NNM200" s="4"/>
      <c r="NNN200" s="4"/>
      <c r="NNO200" s="4"/>
      <c r="NNP200" s="4"/>
      <c r="NNQ200" s="4"/>
      <c r="NNR200" s="4"/>
      <c r="NNS200" s="4"/>
      <c r="NNT200" s="4"/>
      <c r="NNU200" s="4"/>
      <c r="NNV200" s="4"/>
      <c r="NNW200" s="4"/>
      <c r="NNX200" s="4"/>
      <c r="NNY200" s="4"/>
      <c r="NNZ200" s="4"/>
      <c r="NOA200" s="4"/>
      <c r="NOB200" s="4"/>
      <c r="NOC200" s="4"/>
      <c r="NOD200" s="4"/>
      <c r="NOE200" s="4"/>
      <c r="NOF200" s="4"/>
      <c r="NOG200" s="4"/>
      <c r="NOH200" s="4"/>
      <c r="NOI200" s="4"/>
      <c r="NOJ200" s="4"/>
      <c r="NOK200" s="4"/>
      <c r="NOL200" s="4"/>
      <c r="NOM200" s="4"/>
      <c r="NON200" s="4"/>
      <c r="NOO200" s="4"/>
      <c r="NOP200" s="4"/>
      <c r="NOQ200" s="4"/>
      <c r="NOR200" s="4"/>
      <c r="NOS200" s="4"/>
      <c r="NOT200" s="4"/>
      <c r="NOU200" s="4"/>
      <c r="NOV200" s="4"/>
      <c r="NOW200" s="4"/>
      <c r="NOX200" s="4"/>
      <c r="NOY200" s="4"/>
      <c r="NOZ200" s="4"/>
      <c r="NPA200" s="4"/>
      <c r="NPB200" s="4"/>
      <c r="NPC200" s="4"/>
      <c r="NPD200" s="4"/>
      <c r="NPE200" s="4"/>
      <c r="NPF200" s="4"/>
      <c r="NPG200" s="4"/>
      <c r="NPH200" s="4"/>
      <c r="NPI200" s="4"/>
      <c r="NPJ200" s="4"/>
      <c r="NPK200" s="4"/>
      <c r="NPL200" s="4"/>
      <c r="NPM200" s="4"/>
      <c r="NPN200" s="4"/>
      <c r="NPO200" s="4"/>
      <c r="NPP200" s="4"/>
      <c r="NPQ200" s="4"/>
      <c r="NPR200" s="4"/>
      <c r="NPS200" s="4"/>
      <c r="NPT200" s="4"/>
      <c r="NPU200" s="4"/>
      <c r="NPV200" s="4"/>
      <c r="NPW200" s="4"/>
      <c r="NPX200" s="4"/>
      <c r="NPY200" s="4"/>
      <c r="NPZ200" s="4"/>
      <c r="NQA200" s="4"/>
      <c r="NQB200" s="4"/>
      <c r="NQC200" s="4"/>
      <c r="NQD200" s="4"/>
      <c r="NQE200" s="4"/>
      <c r="NQF200" s="4"/>
      <c r="NQG200" s="4"/>
      <c r="NQH200" s="4"/>
      <c r="NQI200" s="4"/>
      <c r="NQJ200" s="4"/>
      <c r="NQK200" s="4"/>
      <c r="NQL200" s="4"/>
      <c r="NQM200" s="4"/>
      <c r="NQN200" s="4"/>
      <c r="NQO200" s="4"/>
      <c r="NQP200" s="4"/>
      <c r="NQQ200" s="4"/>
      <c r="NQR200" s="4"/>
      <c r="NQS200" s="4"/>
      <c r="NQT200" s="4"/>
      <c r="NQU200" s="4"/>
      <c r="NQV200" s="4"/>
      <c r="NQW200" s="4"/>
      <c r="NQX200" s="4"/>
      <c r="NQY200" s="4"/>
      <c r="NQZ200" s="4"/>
      <c r="NRA200" s="4"/>
      <c r="NRB200" s="4"/>
      <c r="NRC200" s="4"/>
      <c r="NRD200" s="4"/>
      <c r="NRE200" s="4"/>
      <c r="NRF200" s="4"/>
      <c r="NRG200" s="4"/>
      <c r="NRH200" s="4"/>
      <c r="NRI200" s="4"/>
      <c r="NRJ200" s="4"/>
      <c r="NRK200" s="4"/>
      <c r="NRL200" s="4"/>
      <c r="NRM200" s="4"/>
      <c r="NRN200" s="4"/>
      <c r="NRO200" s="4"/>
      <c r="NRP200" s="4"/>
      <c r="NRQ200" s="4"/>
      <c r="NRR200" s="4"/>
      <c r="NRS200" s="4"/>
      <c r="NRT200" s="4"/>
      <c r="NRU200" s="4"/>
      <c r="NRV200" s="4"/>
      <c r="NRW200" s="4"/>
      <c r="NRX200" s="4"/>
      <c r="NRY200" s="4"/>
      <c r="NRZ200" s="4"/>
      <c r="NSA200" s="4"/>
      <c r="NSB200" s="4"/>
      <c r="NSC200" s="4"/>
      <c r="NSD200" s="4"/>
      <c r="NSE200" s="4"/>
      <c r="NSF200" s="4"/>
      <c r="NSG200" s="4"/>
      <c r="NSH200" s="4"/>
      <c r="NSI200" s="4"/>
      <c r="NSJ200" s="4"/>
      <c r="NSK200" s="4"/>
      <c r="NSL200" s="4"/>
      <c r="NSM200" s="4"/>
      <c r="NSN200" s="4"/>
      <c r="NSO200" s="4"/>
      <c r="NSP200" s="4"/>
      <c r="NSQ200" s="4"/>
      <c r="NSR200" s="4"/>
      <c r="NSS200" s="4"/>
      <c r="NST200" s="4"/>
      <c r="NSU200" s="4"/>
      <c r="NSV200" s="4"/>
      <c r="NSW200" s="4"/>
      <c r="NSX200" s="4"/>
      <c r="NSY200" s="4"/>
      <c r="NSZ200" s="4"/>
      <c r="NTA200" s="4"/>
      <c r="NTB200" s="4"/>
      <c r="NTC200" s="4"/>
      <c r="NTD200" s="4"/>
      <c r="NTE200" s="4"/>
      <c r="NTF200" s="4"/>
      <c r="NTG200" s="4"/>
      <c r="NTH200" s="4"/>
      <c r="NTI200" s="4"/>
      <c r="NTJ200" s="4"/>
      <c r="NTK200" s="4"/>
      <c r="NTL200" s="4"/>
      <c r="NTM200" s="4"/>
      <c r="NTN200" s="4"/>
      <c r="NTO200" s="4"/>
      <c r="NTP200" s="4"/>
      <c r="NTQ200" s="4"/>
      <c r="NTR200" s="4"/>
      <c r="NTS200" s="4"/>
      <c r="NTT200" s="4"/>
      <c r="NTU200" s="4"/>
      <c r="NTV200" s="4"/>
      <c r="NTW200" s="4"/>
      <c r="NTX200" s="4"/>
      <c r="NTY200" s="4"/>
      <c r="NTZ200" s="4"/>
      <c r="NUA200" s="4"/>
      <c r="NUB200" s="4"/>
      <c r="NUC200" s="4"/>
      <c r="NUD200" s="4"/>
      <c r="NUE200" s="4"/>
      <c r="NUF200" s="4"/>
      <c r="NUG200" s="4"/>
      <c r="NUH200" s="4"/>
      <c r="NUI200" s="4"/>
      <c r="NUJ200" s="4"/>
      <c r="NUK200" s="4"/>
      <c r="NUL200" s="4"/>
      <c r="NUM200" s="4"/>
      <c r="NUN200" s="4"/>
      <c r="NUO200" s="4"/>
      <c r="NUP200" s="4"/>
      <c r="NUQ200" s="4"/>
      <c r="NUR200" s="4"/>
      <c r="NUS200" s="4"/>
      <c r="NUT200" s="4"/>
      <c r="NUU200" s="4"/>
      <c r="NUV200" s="4"/>
      <c r="NUW200" s="4"/>
      <c r="NUX200" s="4"/>
      <c r="NUY200" s="4"/>
      <c r="NUZ200" s="4"/>
      <c r="NVA200" s="4"/>
      <c r="NVB200" s="4"/>
      <c r="NVC200" s="4"/>
      <c r="NVD200" s="4"/>
      <c r="NVE200" s="4"/>
      <c r="NVF200" s="4"/>
      <c r="NVG200" s="4"/>
      <c r="NVH200" s="4"/>
      <c r="NVI200" s="4"/>
      <c r="NVJ200" s="4"/>
      <c r="NVK200" s="4"/>
      <c r="NVL200" s="4"/>
      <c r="NVM200" s="4"/>
      <c r="NVN200" s="4"/>
      <c r="NVO200" s="4"/>
      <c r="NVP200" s="4"/>
      <c r="NVQ200" s="4"/>
      <c r="NVR200" s="4"/>
      <c r="NVS200" s="4"/>
      <c r="NVT200" s="4"/>
      <c r="NVU200" s="4"/>
      <c r="NVV200" s="4"/>
      <c r="NVW200" s="4"/>
      <c r="NVX200" s="4"/>
      <c r="NVY200" s="4"/>
      <c r="NVZ200" s="4"/>
      <c r="NWA200" s="4"/>
      <c r="NWB200" s="4"/>
      <c r="NWC200" s="4"/>
      <c r="NWD200" s="4"/>
      <c r="NWE200" s="4"/>
      <c r="NWF200" s="4"/>
      <c r="NWG200" s="4"/>
      <c r="NWH200" s="4"/>
      <c r="NWI200" s="4"/>
      <c r="NWJ200" s="4"/>
      <c r="NWK200" s="4"/>
      <c r="NWL200" s="4"/>
      <c r="NWM200" s="4"/>
      <c r="NWN200" s="4"/>
      <c r="NWO200" s="4"/>
      <c r="NWP200" s="4"/>
      <c r="NWQ200" s="4"/>
      <c r="NWR200" s="4"/>
      <c r="NWS200" s="4"/>
      <c r="NWT200" s="4"/>
      <c r="NWU200" s="4"/>
      <c r="NWV200" s="4"/>
      <c r="NWW200" s="4"/>
      <c r="NWX200" s="4"/>
      <c r="NWY200" s="4"/>
      <c r="NWZ200" s="4"/>
      <c r="NXA200" s="4"/>
      <c r="NXB200" s="4"/>
      <c r="NXC200" s="4"/>
      <c r="NXD200" s="4"/>
      <c r="NXE200" s="4"/>
      <c r="NXF200" s="4"/>
      <c r="NXG200" s="4"/>
      <c r="NXH200" s="4"/>
      <c r="NXI200" s="4"/>
      <c r="NXJ200" s="4"/>
      <c r="NXK200" s="4"/>
      <c r="NXL200" s="4"/>
      <c r="NXM200" s="4"/>
      <c r="NXN200" s="4"/>
      <c r="NXO200" s="4"/>
      <c r="NXP200" s="4"/>
      <c r="NXQ200" s="4"/>
      <c r="NXR200" s="4"/>
      <c r="NXS200" s="4"/>
      <c r="NXT200" s="4"/>
      <c r="NXU200" s="4"/>
      <c r="NXV200" s="4"/>
      <c r="NXW200" s="4"/>
      <c r="NXX200" s="4"/>
      <c r="NXY200" s="4"/>
      <c r="NXZ200" s="4"/>
      <c r="NYA200" s="4"/>
      <c r="NYB200" s="4"/>
      <c r="NYC200" s="4"/>
      <c r="NYD200" s="4"/>
      <c r="NYE200" s="4"/>
      <c r="NYF200" s="4"/>
      <c r="NYG200" s="4"/>
      <c r="NYH200" s="4"/>
      <c r="NYI200" s="4"/>
      <c r="NYJ200" s="4"/>
      <c r="NYK200" s="4"/>
      <c r="NYL200" s="4"/>
      <c r="NYM200" s="4"/>
      <c r="NYN200" s="4"/>
      <c r="NYO200" s="4"/>
      <c r="NYP200" s="4"/>
      <c r="NYQ200" s="4"/>
      <c r="NYR200" s="4"/>
      <c r="NYS200" s="4"/>
      <c r="NYT200" s="4"/>
      <c r="NYU200" s="4"/>
      <c r="NYV200" s="4"/>
      <c r="NYW200" s="4"/>
      <c r="NYX200" s="4"/>
      <c r="NYY200" s="4"/>
      <c r="NYZ200" s="4"/>
      <c r="NZA200" s="4"/>
      <c r="NZB200" s="4"/>
      <c r="NZC200" s="4"/>
      <c r="NZD200" s="4"/>
      <c r="NZE200" s="4"/>
      <c r="NZF200" s="4"/>
      <c r="NZG200" s="4"/>
      <c r="NZH200" s="4"/>
      <c r="NZI200" s="4"/>
      <c r="NZJ200" s="4"/>
      <c r="NZK200" s="4"/>
      <c r="NZL200" s="4"/>
      <c r="NZM200" s="4"/>
      <c r="NZN200" s="4"/>
      <c r="NZO200" s="4"/>
      <c r="NZP200" s="4"/>
      <c r="NZQ200" s="4"/>
      <c r="NZR200" s="4"/>
      <c r="NZS200" s="4"/>
      <c r="NZT200" s="4"/>
      <c r="NZU200" s="4"/>
      <c r="NZV200" s="4"/>
      <c r="NZW200" s="4"/>
      <c r="NZX200" s="4"/>
      <c r="NZY200" s="4"/>
      <c r="NZZ200" s="4"/>
      <c r="OAA200" s="4"/>
      <c r="OAB200" s="4"/>
      <c r="OAC200" s="4"/>
      <c r="OAD200" s="4"/>
      <c r="OAE200" s="4"/>
      <c r="OAF200" s="4"/>
      <c r="OAG200" s="4"/>
      <c r="OAH200" s="4"/>
      <c r="OAI200" s="4"/>
      <c r="OAJ200" s="4"/>
      <c r="OAK200" s="4"/>
      <c r="OAL200" s="4"/>
      <c r="OAM200" s="4"/>
      <c r="OAN200" s="4"/>
      <c r="OAO200" s="4"/>
      <c r="OAP200" s="4"/>
      <c r="OAQ200" s="4"/>
      <c r="OAR200" s="4"/>
      <c r="OAS200" s="4"/>
      <c r="OAT200" s="4"/>
      <c r="OAU200" s="4"/>
      <c r="OAV200" s="4"/>
      <c r="OAW200" s="4"/>
      <c r="OAX200" s="4"/>
      <c r="OAY200" s="4"/>
      <c r="OAZ200" s="4"/>
      <c r="OBA200" s="4"/>
      <c r="OBB200" s="4"/>
      <c r="OBC200" s="4"/>
      <c r="OBD200" s="4"/>
      <c r="OBE200" s="4"/>
      <c r="OBF200" s="4"/>
      <c r="OBG200" s="4"/>
      <c r="OBH200" s="4"/>
      <c r="OBI200" s="4"/>
      <c r="OBJ200" s="4"/>
      <c r="OBK200" s="4"/>
      <c r="OBL200" s="4"/>
      <c r="OBM200" s="4"/>
      <c r="OBN200" s="4"/>
      <c r="OBO200" s="4"/>
      <c r="OBP200" s="4"/>
      <c r="OBQ200" s="4"/>
      <c r="OBR200" s="4"/>
      <c r="OBS200" s="4"/>
      <c r="OBT200" s="4"/>
      <c r="OBU200" s="4"/>
      <c r="OBV200" s="4"/>
      <c r="OBW200" s="4"/>
      <c r="OBX200" s="4"/>
      <c r="OBY200" s="4"/>
      <c r="OBZ200" s="4"/>
      <c r="OCA200" s="4"/>
      <c r="OCB200" s="4"/>
      <c r="OCC200" s="4"/>
      <c r="OCD200" s="4"/>
      <c r="OCE200" s="4"/>
      <c r="OCF200" s="4"/>
      <c r="OCG200" s="4"/>
      <c r="OCH200" s="4"/>
      <c r="OCI200" s="4"/>
      <c r="OCJ200" s="4"/>
      <c r="OCK200" s="4"/>
      <c r="OCL200" s="4"/>
      <c r="OCM200" s="4"/>
      <c r="OCN200" s="4"/>
      <c r="OCO200" s="4"/>
      <c r="OCP200" s="4"/>
      <c r="OCQ200" s="4"/>
      <c r="OCR200" s="4"/>
      <c r="OCS200" s="4"/>
      <c r="OCT200" s="4"/>
      <c r="OCU200" s="4"/>
      <c r="OCV200" s="4"/>
      <c r="OCW200" s="4"/>
      <c r="OCX200" s="4"/>
      <c r="OCY200" s="4"/>
      <c r="OCZ200" s="4"/>
      <c r="ODA200" s="4"/>
      <c r="ODB200" s="4"/>
      <c r="ODC200" s="4"/>
      <c r="ODD200" s="4"/>
      <c r="ODE200" s="4"/>
      <c r="ODF200" s="4"/>
      <c r="ODG200" s="4"/>
      <c r="ODH200" s="4"/>
      <c r="ODI200" s="4"/>
      <c r="ODJ200" s="4"/>
      <c r="ODK200" s="4"/>
      <c r="ODL200" s="4"/>
      <c r="ODM200" s="4"/>
      <c r="ODN200" s="4"/>
      <c r="ODO200" s="4"/>
      <c r="ODP200" s="4"/>
      <c r="ODQ200" s="4"/>
      <c r="ODR200" s="4"/>
      <c r="ODS200" s="4"/>
      <c r="ODT200" s="4"/>
      <c r="ODU200" s="4"/>
      <c r="ODV200" s="4"/>
      <c r="ODW200" s="4"/>
      <c r="ODX200" s="4"/>
      <c r="ODY200" s="4"/>
      <c r="ODZ200" s="4"/>
      <c r="OEA200" s="4"/>
      <c r="OEB200" s="4"/>
      <c r="OEC200" s="4"/>
      <c r="OED200" s="4"/>
      <c r="OEE200" s="4"/>
      <c r="OEF200" s="4"/>
      <c r="OEG200" s="4"/>
      <c r="OEH200" s="4"/>
      <c r="OEI200" s="4"/>
      <c r="OEJ200" s="4"/>
      <c r="OEK200" s="4"/>
      <c r="OEL200" s="4"/>
      <c r="OEM200" s="4"/>
      <c r="OEN200" s="4"/>
      <c r="OEO200" s="4"/>
      <c r="OEP200" s="4"/>
      <c r="OEQ200" s="4"/>
      <c r="OER200" s="4"/>
      <c r="OES200" s="4"/>
      <c r="OET200" s="4"/>
      <c r="OEU200" s="4"/>
      <c r="OEV200" s="4"/>
      <c r="OEW200" s="4"/>
      <c r="OEX200" s="4"/>
      <c r="OEY200" s="4"/>
      <c r="OEZ200" s="4"/>
      <c r="OFA200" s="4"/>
      <c r="OFB200" s="4"/>
      <c r="OFC200" s="4"/>
      <c r="OFD200" s="4"/>
      <c r="OFE200" s="4"/>
      <c r="OFF200" s="4"/>
      <c r="OFG200" s="4"/>
      <c r="OFH200" s="4"/>
      <c r="OFI200" s="4"/>
      <c r="OFJ200" s="4"/>
      <c r="OFK200" s="4"/>
      <c r="OFL200" s="4"/>
      <c r="OFM200" s="4"/>
      <c r="OFN200" s="4"/>
      <c r="OFO200" s="4"/>
      <c r="OFP200" s="4"/>
      <c r="OFQ200" s="4"/>
      <c r="OFR200" s="4"/>
      <c r="OFS200" s="4"/>
      <c r="OFT200" s="4"/>
      <c r="OFU200" s="4"/>
      <c r="OFV200" s="4"/>
      <c r="OFW200" s="4"/>
      <c r="OFX200" s="4"/>
      <c r="OFY200" s="4"/>
      <c r="OFZ200" s="4"/>
      <c r="OGA200" s="4"/>
      <c r="OGB200" s="4"/>
      <c r="OGC200" s="4"/>
      <c r="OGD200" s="4"/>
      <c r="OGE200" s="4"/>
      <c r="OGF200" s="4"/>
      <c r="OGG200" s="4"/>
      <c r="OGH200" s="4"/>
      <c r="OGI200" s="4"/>
      <c r="OGJ200" s="4"/>
      <c r="OGK200" s="4"/>
      <c r="OGL200" s="4"/>
      <c r="OGM200" s="4"/>
      <c r="OGN200" s="4"/>
      <c r="OGO200" s="4"/>
      <c r="OGP200" s="4"/>
      <c r="OGQ200" s="4"/>
      <c r="OGR200" s="4"/>
      <c r="OGS200" s="4"/>
      <c r="OGT200" s="4"/>
      <c r="OGU200" s="4"/>
      <c r="OGV200" s="4"/>
      <c r="OGW200" s="4"/>
      <c r="OGX200" s="4"/>
      <c r="OGY200" s="4"/>
      <c r="OGZ200" s="4"/>
      <c r="OHA200" s="4"/>
      <c r="OHB200" s="4"/>
      <c r="OHC200" s="4"/>
      <c r="OHD200" s="4"/>
      <c r="OHE200" s="4"/>
      <c r="OHF200" s="4"/>
      <c r="OHG200" s="4"/>
      <c r="OHH200" s="4"/>
      <c r="OHI200" s="4"/>
      <c r="OHJ200" s="4"/>
      <c r="OHK200" s="4"/>
      <c r="OHL200" s="4"/>
      <c r="OHM200" s="4"/>
      <c r="OHN200" s="4"/>
      <c r="OHO200" s="4"/>
      <c r="OHP200" s="4"/>
      <c r="OHQ200" s="4"/>
      <c r="OHR200" s="4"/>
      <c r="OHS200" s="4"/>
      <c r="OHT200" s="4"/>
      <c r="OHU200" s="4"/>
      <c r="OHV200" s="4"/>
      <c r="OHW200" s="4"/>
      <c r="OHX200" s="4"/>
      <c r="OHY200" s="4"/>
      <c r="OHZ200" s="4"/>
      <c r="OIA200" s="4"/>
      <c r="OIB200" s="4"/>
      <c r="OIC200" s="4"/>
      <c r="OID200" s="4"/>
      <c r="OIE200" s="4"/>
      <c r="OIF200" s="4"/>
      <c r="OIG200" s="4"/>
      <c r="OIH200" s="4"/>
      <c r="OII200" s="4"/>
      <c r="OIJ200" s="4"/>
      <c r="OIK200" s="4"/>
      <c r="OIL200" s="4"/>
      <c r="OIM200" s="4"/>
      <c r="OIN200" s="4"/>
      <c r="OIO200" s="4"/>
      <c r="OIP200" s="4"/>
      <c r="OIQ200" s="4"/>
      <c r="OIR200" s="4"/>
      <c r="OIS200" s="4"/>
      <c r="OIT200" s="4"/>
      <c r="OIU200" s="4"/>
      <c r="OIV200" s="4"/>
      <c r="OIW200" s="4"/>
      <c r="OIX200" s="4"/>
      <c r="OIY200" s="4"/>
      <c r="OIZ200" s="4"/>
      <c r="OJA200" s="4"/>
      <c r="OJB200" s="4"/>
      <c r="OJC200" s="4"/>
      <c r="OJD200" s="4"/>
      <c r="OJE200" s="4"/>
      <c r="OJF200" s="4"/>
      <c r="OJG200" s="4"/>
      <c r="OJH200" s="4"/>
      <c r="OJI200" s="4"/>
      <c r="OJJ200" s="4"/>
      <c r="OJK200" s="4"/>
      <c r="OJL200" s="4"/>
      <c r="OJM200" s="4"/>
      <c r="OJN200" s="4"/>
      <c r="OJO200" s="4"/>
      <c r="OJP200" s="4"/>
      <c r="OJQ200" s="4"/>
      <c r="OJR200" s="4"/>
      <c r="OJS200" s="4"/>
      <c r="OJT200" s="4"/>
      <c r="OJU200" s="4"/>
      <c r="OJV200" s="4"/>
      <c r="OJW200" s="4"/>
      <c r="OJX200" s="4"/>
      <c r="OJY200" s="4"/>
      <c r="OJZ200" s="4"/>
      <c r="OKA200" s="4"/>
      <c r="OKB200" s="4"/>
      <c r="OKC200" s="4"/>
      <c r="OKD200" s="4"/>
      <c r="OKE200" s="4"/>
      <c r="OKF200" s="4"/>
      <c r="OKG200" s="4"/>
      <c r="OKH200" s="4"/>
      <c r="OKI200" s="4"/>
      <c r="OKJ200" s="4"/>
      <c r="OKK200" s="4"/>
      <c r="OKL200" s="4"/>
      <c r="OKM200" s="4"/>
      <c r="OKN200" s="4"/>
      <c r="OKO200" s="4"/>
      <c r="OKP200" s="4"/>
      <c r="OKQ200" s="4"/>
      <c r="OKR200" s="4"/>
      <c r="OKS200" s="4"/>
      <c r="OKT200" s="4"/>
      <c r="OKU200" s="4"/>
      <c r="OKV200" s="4"/>
      <c r="OKW200" s="4"/>
      <c r="OKX200" s="4"/>
      <c r="OKY200" s="4"/>
      <c r="OKZ200" s="4"/>
      <c r="OLA200" s="4"/>
      <c r="OLB200" s="4"/>
      <c r="OLC200" s="4"/>
      <c r="OLD200" s="4"/>
      <c r="OLE200" s="4"/>
      <c r="OLF200" s="4"/>
      <c r="OLG200" s="4"/>
      <c r="OLH200" s="4"/>
      <c r="OLI200" s="4"/>
      <c r="OLJ200" s="4"/>
      <c r="OLK200" s="4"/>
      <c r="OLL200" s="4"/>
      <c r="OLM200" s="4"/>
      <c r="OLN200" s="4"/>
      <c r="OLO200" s="4"/>
      <c r="OLP200" s="4"/>
      <c r="OLQ200" s="4"/>
      <c r="OLR200" s="4"/>
      <c r="OLS200" s="4"/>
      <c r="OLT200" s="4"/>
      <c r="OLU200" s="4"/>
      <c r="OLV200" s="4"/>
      <c r="OLW200" s="4"/>
      <c r="OLX200" s="4"/>
      <c r="OLY200" s="4"/>
      <c r="OLZ200" s="4"/>
      <c r="OMA200" s="4"/>
      <c r="OMB200" s="4"/>
      <c r="OMC200" s="4"/>
      <c r="OMD200" s="4"/>
      <c r="OME200" s="4"/>
      <c r="OMF200" s="4"/>
      <c r="OMG200" s="4"/>
      <c r="OMH200" s="4"/>
      <c r="OMI200" s="4"/>
      <c r="OMJ200" s="4"/>
      <c r="OMK200" s="4"/>
      <c r="OML200" s="4"/>
      <c r="OMM200" s="4"/>
      <c r="OMN200" s="4"/>
      <c r="OMO200" s="4"/>
      <c r="OMP200" s="4"/>
      <c r="OMQ200" s="4"/>
      <c r="OMR200" s="4"/>
      <c r="OMS200" s="4"/>
      <c r="OMT200" s="4"/>
      <c r="OMU200" s="4"/>
      <c r="OMV200" s="4"/>
      <c r="OMW200" s="4"/>
      <c r="OMX200" s="4"/>
      <c r="OMY200" s="4"/>
      <c r="OMZ200" s="4"/>
      <c r="ONA200" s="4"/>
      <c r="ONB200" s="4"/>
      <c r="ONC200" s="4"/>
      <c r="OND200" s="4"/>
      <c r="ONE200" s="4"/>
      <c r="ONF200" s="4"/>
      <c r="ONG200" s="4"/>
      <c r="ONH200" s="4"/>
      <c r="ONI200" s="4"/>
      <c r="ONJ200" s="4"/>
      <c r="ONK200" s="4"/>
      <c r="ONL200" s="4"/>
      <c r="ONM200" s="4"/>
      <c r="ONN200" s="4"/>
      <c r="ONO200" s="4"/>
      <c r="ONP200" s="4"/>
      <c r="ONQ200" s="4"/>
      <c r="ONR200" s="4"/>
      <c r="ONS200" s="4"/>
      <c r="ONT200" s="4"/>
      <c r="ONU200" s="4"/>
      <c r="ONV200" s="4"/>
      <c r="ONW200" s="4"/>
      <c r="ONX200" s="4"/>
      <c r="ONY200" s="4"/>
      <c r="ONZ200" s="4"/>
      <c r="OOA200" s="4"/>
      <c r="OOB200" s="4"/>
      <c r="OOC200" s="4"/>
      <c r="OOD200" s="4"/>
      <c r="OOE200" s="4"/>
      <c r="OOF200" s="4"/>
      <c r="OOG200" s="4"/>
      <c r="OOH200" s="4"/>
      <c r="OOI200" s="4"/>
      <c r="OOJ200" s="4"/>
      <c r="OOK200" s="4"/>
      <c r="OOL200" s="4"/>
      <c r="OOM200" s="4"/>
      <c r="OON200" s="4"/>
      <c r="OOO200" s="4"/>
      <c r="OOP200" s="4"/>
      <c r="OOQ200" s="4"/>
      <c r="OOR200" s="4"/>
      <c r="OOS200" s="4"/>
      <c r="OOT200" s="4"/>
      <c r="OOU200" s="4"/>
      <c r="OOV200" s="4"/>
      <c r="OOW200" s="4"/>
      <c r="OOX200" s="4"/>
      <c r="OOY200" s="4"/>
      <c r="OOZ200" s="4"/>
      <c r="OPA200" s="4"/>
      <c r="OPB200" s="4"/>
      <c r="OPC200" s="4"/>
      <c r="OPD200" s="4"/>
      <c r="OPE200" s="4"/>
      <c r="OPF200" s="4"/>
      <c r="OPG200" s="4"/>
      <c r="OPH200" s="4"/>
      <c r="OPI200" s="4"/>
      <c r="OPJ200" s="4"/>
      <c r="OPK200" s="4"/>
      <c r="OPL200" s="4"/>
      <c r="OPM200" s="4"/>
      <c r="OPN200" s="4"/>
      <c r="OPO200" s="4"/>
      <c r="OPP200" s="4"/>
      <c r="OPQ200" s="4"/>
      <c r="OPR200" s="4"/>
      <c r="OPS200" s="4"/>
      <c r="OPT200" s="4"/>
      <c r="OPU200" s="4"/>
      <c r="OPV200" s="4"/>
      <c r="OPW200" s="4"/>
      <c r="OPX200" s="4"/>
      <c r="OPY200" s="4"/>
      <c r="OPZ200" s="4"/>
      <c r="OQA200" s="4"/>
      <c r="OQB200" s="4"/>
      <c r="OQC200" s="4"/>
      <c r="OQD200" s="4"/>
      <c r="OQE200" s="4"/>
      <c r="OQF200" s="4"/>
      <c r="OQG200" s="4"/>
      <c r="OQH200" s="4"/>
      <c r="OQI200" s="4"/>
      <c r="OQJ200" s="4"/>
      <c r="OQK200" s="4"/>
      <c r="OQL200" s="4"/>
      <c r="OQM200" s="4"/>
      <c r="OQN200" s="4"/>
      <c r="OQO200" s="4"/>
      <c r="OQP200" s="4"/>
      <c r="OQQ200" s="4"/>
      <c r="OQR200" s="4"/>
      <c r="OQS200" s="4"/>
      <c r="OQT200" s="4"/>
      <c r="OQU200" s="4"/>
      <c r="OQV200" s="4"/>
      <c r="OQW200" s="4"/>
      <c r="OQX200" s="4"/>
      <c r="OQY200" s="4"/>
      <c r="OQZ200" s="4"/>
      <c r="ORA200" s="4"/>
      <c r="ORB200" s="4"/>
      <c r="ORC200" s="4"/>
      <c r="ORD200" s="4"/>
      <c r="ORE200" s="4"/>
      <c r="ORF200" s="4"/>
      <c r="ORG200" s="4"/>
      <c r="ORH200" s="4"/>
      <c r="ORI200" s="4"/>
      <c r="ORJ200" s="4"/>
      <c r="ORK200" s="4"/>
      <c r="ORL200" s="4"/>
      <c r="ORM200" s="4"/>
      <c r="ORN200" s="4"/>
      <c r="ORO200" s="4"/>
      <c r="ORP200" s="4"/>
      <c r="ORQ200" s="4"/>
      <c r="ORR200" s="4"/>
      <c r="ORS200" s="4"/>
      <c r="ORT200" s="4"/>
      <c r="ORU200" s="4"/>
      <c r="ORV200" s="4"/>
      <c r="ORW200" s="4"/>
      <c r="ORX200" s="4"/>
      <c r="ORY200" s="4"/>
      <c r="ORZ200" s="4"/>
      <c r="OSA200" s="4"/>
      <c r="OSB200" s="4"/>
      <c r="OSC200" s="4"/>
      <c r="OSD200" s="4"/>
      <c r="OSE200" s="4"/>
      <c r="OSF200" s="4"/>
      <c r="OSG200" s="4"/>
      <c r="OSH200" s="4"/>
      <c r="OSI200" s="4"/>
      <c r="OSJ200" s="4"/>
      <c r="OSK200" s="4"/>
      <c r="OSL200" s="4"/>
      <c r="OSM200" s="4"/>
      <c r="OSN200" s="4"/>
      <c r="OSO200" s="4"/>
      <c r="OSP200" s="4"/>
      <c r="OSQ200" s="4"/>
      <c r="OSR200" s="4"/>
      <c r="OSS200" s="4"/>
      <c r="OST200" s="4"/>
      <c r="OSU200" s="4"/>
      <c r="OSV200" s="4"/>
      <c r="OSW200" s="4"/>
      <c r="OSX200" s="4"/>
      <c r="OSY200" s="4"/>
      <c r="OSZ200" s="4"/>
      <c r="OTA200" s="4"/>
      <c r="OTB200" s="4"/>
      <c r="OTC200" s="4"/>
      <c r="OTD200" s="4"/>
      <c r="OTE200" s="4"/>
      <c r="OTF200" s="4"/>
      <c r="OTG200" s="4"/>
      <c r="OTH200" s="4"/>
      <c r="OTI200" s="4"/>
      <c r="OTJ200" s="4"/>
      <c r="OTK200" s="4"/>
      <c r="OTL200" s="4"/>
      <c r="OTM200" s="4"/>
      <c r="OTN200" s="4"/>
      <c r="OTO200" s="4"/>
      <c r="OTP200" s="4"/>
      <c r="OTQ200" s="4"/>
      <c r="OTR200" s="4"/>
      <c r="OTS200" s="4"/>
      <c r="OTT200" s="4"/>
      <c r="OTU200" s="4"/>
      <c r="OTV200" s="4"/>
      <c r="OTW200" s="4"/>
      <c r="OTX200" s="4"/>
      <c r="OTY200" s="4"/>
      <c r="OTZ200" s="4"/>
      <c r="OUA200" s="4"/>
      <c r="OUB200" s="4"/>
      <c r="OUC200" s="4"/>
      <c r="OUD200" s="4"/>
      <c r="OUE200" s="4"/>
      <c r="OUF200" s="4"/>
      <c r="OUG200" s="4"/>
      <c r="OUH200" s="4"/>
      <c r="OUI200" s="4"/>
      <c r="OUJ200" s="4"/>
      <c r="OUK200" s="4"/>
      <c r="OUL200" s="4"/>
      <c r="OUM200" s="4"/>
      <c r="OUN200" s="4"/>
      <c r="OUO200" s="4"/>
      <c r="OUP200" s="4"/>
      <c r="OUQ200" s="4"/>
      <c r="OUR200" s="4"/>
      <c r="OUS200" s="4"/>
      <c r="OUT200" s="4"/>
      <c r="OUU200" s="4"/>
      <c r="OUV200" s="4"/>
      <c r="OUW200" s="4"/>
      <c r="OUX200" s="4"/>
      <c r="OUY200" s="4"/>
      <c r="OUZ200" s="4"/>
      <c r="OVA200" s="4"/>
      <c r="OVB200" s="4"/>
      <c r="OVC200" s="4"/>
      <c r="OVD200" s="4"/>
      <c r="OVE200" s="4"/>
      <c r="OVF200" s="4"/>
      <c r="OVG200" s="4"/>
      <c r="OVH200" s="4"/>
      <c r="OVI200" s="4"/>
      <c r="OVJ200" s="4"/>
      <c r="OVK200" s="4"/>
      <c r="OVL200" s="4"/>
      <c r="OVM200" s="4"/>
      <c r="OVN200" s="4"/>
      <c r="OVO200" s="4"/>
      <c r="OVP200" s="4"/>
      <c r="OVQ200" s="4"/>
      <c r="OVR200" s="4"/>
      <c r="OVS200" s="4"/>
      <c r="OVT200" s="4"/>
      <c r="OVU200" s="4"/>
      <c r="OVV200" s="4"/>
      <c r="OVW200" s="4"/>
      <c r="OVX200" s="4"/>
      <c r="OVY200" s="4"/>
      <c r="OVZ200" s="4"/>
      <c r="OWA200" s="4"/>
      <c r="OWB200" s="4"/>
      <c r="OWC200" s="4"/>
      <c r="OWD200" s="4"/>
      <c r="OWE200" s="4"/>
      <c r="OWF200" s="4"/>
      <c r="OWG200" s="4"/>
      <c r="OWH200" s="4"/>
      <c r="OWI200" s="4"/>
      <c r="OWJ200" s="4"/>
      <c r="OWK200" s="4"/>
      <c r="OWL200" s="4"/>
      <c r="OWM200" s="4"/>
      <c r="OWN200" s="4"/>
      <c r="OWO200" s="4"/>
      <c r="OWP200" s="4"/>
      <c r="OWQ200" s="4"/>
      <c r="OWR200" s="4"/>
      <c r="OWS200" s="4"/>
      <c r="OWT200" s="4"/>
      <c r="OWU200" s="4"/>
      <c r="OWV200" s="4"/>
      <c r="OWW200" s="4"/>
      <c r="OWX200" s="4"/>
      <c r="OWY200" s="4"/>
      <c r="OWZ200" s="4"/>
      <c r="OXA200" s="4"/>
      <c r="OXB200" s="4"/>
      <c r="OXC200" s="4"/>
      <c r="OXD200" s="4"/>
      <c r="OXE200" s="4"/>
      <c r="OXF200" s="4"/>
      <c r="OXG200" s="4"/>
      <c r="OXH200" s="4"/>
      <c r="OXI200" s="4"/>
      <c r="OXJ200" s="4"/>
      <c r="OXK200" s="4"/>
      <c r="OXL200" s="4"/>
      <c r="OXM200" s="4"/>
      <c r="OXN200" s="4"/>
      <c r="OXO200" s="4"/>
      <c r="OXP200" s="4"/>
      <c r="OXQ200" s="4"/>
      <c r="OXR200" s="4"/>
      <c r="OXS200" s="4"/>
      <c r="OXT200" s="4"/>
      <c r="OXU200" s="4"/>
      <c r="OXV200" s="4"/>
      <c r="OXW200" s="4"/>
      <c r="OXX200" s="4"/>
      <c r="OXY200" s="4"/>
      <c r="OXZ200" s="4"/>
      <c r="OYA200" s="4"/>
      <c r="OYB200" s="4"/>
      <c r="OYC200" s="4"/>
      <c r="OYD200" s="4"/>
      <c r="OYE200" s="4"/>
      <c r="OYF200" s="4"/>
      <c r="OYG200" s="4"/>
      <c r="OYH200" s="4"/>
      <c r="OYI200" s="4"/>
      <c r="OYJ200" s="4"/>
      <c r="OYK200" s="4"/>
      <c r="OYL200" s="4"/>
      <c r="OYM200" s="4"/>
      <c r="OYN200" s="4"/>
      <c r="OYO200" s="4"/>
      <c r="OYP200" s="4"/>
      <c r="OYQ200" s="4"/>
      <c r="OYR200" s="4"/>
      <c r="OYS200" s="4"/>
      <c r="OYT200" s="4"/>
      <c r="OYU200" s="4"/>
      <c r="OYV200" s="4"/>
      <c r="OYW200" s="4"/>
      <c r="OYX200" s="4"/>
      <c r="OYY200" s="4"/>
      <c r="OYZ200" s="4"/>
      <c r="OZA200" s="4"/>
      <c r="OZB200" s="4"/>
      <c r="OZC200" s="4"/>
      <c r="OZD200" s="4"/>
      <c r="OZE200" s="4"/>
      <c r="OZF200" s="4"/>
      <c r="OZG200" s="4"/>
      <c r="OZH200" s="4"/>
      <c r="OZI200" s="4"/>
      <c r="OZJ200" s="4"/>
      <c r="OZK200" s="4"/>
      <c r="OZL200" s="4"/>
      <c r="OZM200" s="4"/>
      <c r="OZN200" s="4"/>
      <c r="OZO200" s="4"/>
      <c r="OZP200" s="4"/>
      <c r="OZQ200" s="4"/>
      <c r="OZR200" s="4"/>
      <c r="OZS200" s="4"/>
      <c r="OZT200" s="4"/>
      <c r="OZU200" s="4"/>
      <c r="OZV200" s="4"/>
      <c r="OZW200" s="4"/>
      <c r="OZX200" s="4"/>
      <c r="OZY200" s="4"/>
      <c r="OZZ200" s="4"/>
      <c r="PAA200" s="4"/>
      <c r="PAB200" s="4"/>
      <c r="PAC200" s="4"/>
      <c r="PAD200" s="4"/>
      <c r="PAE200" s="4"/>
      <c r="PAF200" s="4"/>
      <c r="PAG200" s="4"/>
      <c r="PAH200" s="4"/>
      <c r="PAI200" s="4"/>
      <c r="PAJ200" s="4"/>
      <c r="PAK200" s="4"/>
      <c r="PAL200" s="4"/>
      <c r="PAM200" s="4"/>
      <c r="PAN200" s="4"/>
      <c r="PAO200" s="4"/>
      <c r="PAP200" s="4"/>
      <c r="PAQ200" s="4"/>
      <c r="PAR200" s="4"/>
      <c r="PAS200" s="4"/>
      <c r="PAT200" s="4"/>
      <c r="PAU200" s="4"/>
      <c r="PAV200" s="4"/>
      <c r="PAW200" s="4"/>
      <c r="PAX200" s="4"/>
      <c r="PAY200" s="4"/>
      <c r="PAZ200" s="4"/>
      <c r="PBA200" s="4"/>
      <c r="PBB200" s="4"/>
      <c r="PBC200" s="4"/>
      <c r="PBD200" s="4"/>
      <c r="PBE200" s="4"/>
      <c r="PBF200" s="4"/>
      <c r="PBG200" s="4"/>
      <c r="PBH200" s="4"/>
      <c r="PBI200" s="4"/>
      <c r="PBJ200" s="4"/>
      <c r="PBK200" s="4"/>
      <c r="PBL200" s="4"/>
      <c r="PBM200" s="4"/>
      <c r="PBN200" s="4"/>
      <c r="PBO200" s="4"/>
      <c r="PBP200" s="4"/>
      <c r="PBQ200" s="4"/>
      <c r="PBR200" s="4"/>
      <c r="PBS200" s="4"/>
      <c r="PBT200" s="4"/>
      <c r="PBU200" s="4"/>
      <c r="PBV200" s="4"/>
      <c r="PBW200" s="4"/>
      <c r="PBX200" s="4"/>
      <c r="PBY200" s="4"/>
      <c r="PBZ200" s="4"/>
      <c r="PCA200" s="4"/>
      <c r="PCB200" s="4"/>
      <c r="PCC200" s="4"/>
      <c r="PCD200" s="4"/>
      <c r="PCE200" s="4"/>
      <c r="PCF200" s="4"/>
      <c r="PCG200" s="4"/>
      <c r="PCH200" s="4"/>
      <c r="PCI200" s="4"/>
      <c r="PCJ200" s="4"/>
      <c r="PCK200" s="4"/>
      <c r="PCL200" s="4"/>
      <c r="PCM200" s="4"/>
      <c r="PCN200" s="4"/>
      <c r="PCO200" s="4"/>
      <c r="PCP200" s="4"/>
      <c r="PCQ200" s="4"/>
      <c r="PCR200" s="4"/>
      <c r="PCS200" s="4"/>
      <c r="PCT200" s="4"/>
      <c r="PCU200" s="4"/>
      <c r="PCV200" s="4"/>
      <c r="PCW200" s="4"/>
      <c r="PCX200" s="4"/>
      <c r="PCY200" s="4"/>
      <c r="PCZ200" s="4"/>
      <c r="PDA200" s="4"/>
      <c r="PDB200" s="4"/>
      <c r="PDC200" s="4"/>
      <c r="PDD200" s="4"/>
      <c r="PDE200" s="4"/>
      <c r="PDF200" s="4"/>
      <c r="PDG200" s="4"/>
      <c r="PDH200" s="4"/>
      <c r="PDI200" s="4"/>
      <c r="PDJ200" s="4"/>
      <c r="PDK200" s="4"/>
      <c r="PDL200" s="4"/>
      <c r="PDM200" s="4"/>
      <c r="PDN200" s="4"/>
      <c r="PDO200" s="4"/>
      <c r="PDP200" s="4"/>
      <c r="PDQ200" s="4"/>
      <c r="PDR200" s="4"/>
      <c r="PDS200" s="4"/>
      <c r="PDT200" s="4"/>
      <c r="PDU200" s="4"/>
      <c r="PDV200" s="4"/>
      <c r="PDW200" s="4"/>
      <c r="PDX200" s="4"/>
      <c r="PDY200" s="4"/>
      <c r="PDZ200" s="4"/>
      <c r="PEA200" s="4"/>
      <c r="PEB200" s="4"/>
      <c r="PEC200" s="4"/>
      <c r="PED200" s="4"/>
      <c r="PEE200" s="4"/>
      <c r="PEF200" s="4"/>
      <c r="PEG200" s="4"/>
      <c r="PEH200" s="4"/>
      <c r="PEI200" s="4"/>
      <c r="PEJ200" s="4"/>
      <c r="PEK200" s="4"/>
      <c r="PEL200" s="4"/>
      <c r="PEM200" s="4"/>
      <c r="PEN200" s="4"/>
      <c r="PEO200" s="4"/>
      <c r="PEP200" s="4"/>
      <c r="PEQ200" s="4"/>
      <c r="PER200" s="4"/>
      <c r="PES200" s="4"/>
      <c r="PET200" s="4"/>
      <c r="PEU200" s="4"/>
      <c r="PEV200" s="4"/>
      <c r="PEW200" s="4"/>
      <c r="PEX200" s="4"/>
      <c r="PEY200" s="4"/>
      <c r="PEZ200" s="4"/>
      <c r="PFA200" s="4"/>
      <c r="PFB200" s="4"/>
      <c r="PFC200" s="4"/>
      <c r="PFD200" s="4"/>
      <c r="PFE200" s="4"/>
      <c r="PFF200" s="4"/>
      <c r="PFG200" s="4"/>
      <c r="PFH200" s="4"/>
      <c r="PFI200" s="4"/>
      <c r="PFJ200" s="4"/>
      <c r="PFK200" s="4"/>
      <c r="PFL200" s="4"/>
      <c r="PFM200" s="4"/>
      <c r="PFN200" s="4"/>
      <c r="PFO200" s="4"/>
      <c r="PFP200" s="4"/>
      <c r="PFQ200" s="4"/>
      <c r="PFR200" s="4"/>
      <c r="PFS200" s="4"/>
      <c r="PFT200" s="4"/>
      <c r="PFU200" s="4"/>
      <c r="PFV200" s="4"/>
      <c r="PFW200" s="4"/>
      <c r="PFX200" s="4"/>
      <c r="PFY200" s="4"/>
      <c r="PFZ200" s="4"/>
      <c r="PGA200" s="4"/>
      <c r="PGB200" s="4"/>
      <c r="PGC200" s="4"/>
      <c r="PGD200" s="4"/>
      <c r="PGE200" s="4"/>
      <c r="PGF200" s="4"/>
      <c r="PGG200" s="4"/>
      <c r="PGH200" s="4"/>
      <c r="PGI200" s="4"/>
      <c r="PGJ200" s="4"/>
      <c r="PGK200" s="4"/>
      <c r="PGL200" s="4"/>
      <c r="PGM200" s="4"/>
      <c r="PGN200" s="4"/>
      <c r="PGO200" s="4"/>
      <c r="PGP200" s="4"/>
      <c r="PGQ200" s="4"/>
      <c r="PGR200" s="4"/>
      <c r="PGS200" s="4"/>
      <c r="PGT200" s="4"/>
      <c r="PGU200" s="4"/>
      <c r="PGV200" s="4"/>
      <c r="PGW200" s="4"/>
      <c r="PGX200" s="4"/>
      <c r="PGY200" s="4"/>
      <c r="PGZ200" s="4"/>
      <c r="PHA200" s="4"/>
      <c r="PHB200" s="4"/>
      <c r="PHC200" s="4"/>
      <c r="PHD200" s="4"/>
      <c r="PHE200" s="4"/>
      <c r="PHF200" s="4"/>
      <c r="PHG200" s="4"/>
      <c r="PHH200" s="4"/>
      <c r="PHI200" s="4"/>
      <c r="PHJ200" s="4"/>
      <c r="PHK200" s="4"/>
      <c r="PHL200" s="4"/>
      <c r="PHM200" s="4"/>
      <c r="PHN200" s="4"/>
      <c r="PHO200" s="4"/>
      <c r="PHP200" s="4"/>
      <c r="PHQ200" s="4"/>
      <c r="PHR200" s="4"/>
      <c r="PHS200" s="4"/>
      <c r="PHT200" s="4"/>
      <c r="PHU200" s="4"/>
      <c r="PHV200" s="4"/>
      <c r="PHW200" s="4"/>
      <c r="PHX200" s="4"/>
      <c r="PHY200" s="4"/>
      <c r="PHZ200" s="4"/>
      <c r="PIA200" s="4"/>
      <c r="PIB200" s="4"/>
      <c r="PIC200" s="4"/>
      <c r="PID200" s="4"/>
      <c r="PIE200" s="4"/>
      <c r="PIF200" s="4"/>
      <c r="PIG200" s="4"/>
      <c r="PIH200" s="4"/>
      <c r="PII200" s="4"/>
      <c r="PIJ200" s="4"/>
      <c r="PIK200" s="4"/>
      <c r="PIL200" s="4"/>
      <c r="PIM200" s="4"/>
      <c r="PIN200" s="4"/>
      <c r="PIO200" s="4"/>
      <c r="PIP200" s="4"/>
      <c r="PIQ200" s="4"/>
      <c r="PIR200" s="4"/>
      <c r="PIS200" s="4"/>
      <c r="PIT200" s="4"/>
      <c r="PIU200" s="4"/>
      <c r="PIV200" s="4"/>
      <c r="PIW200" s="4"/>
      <c r="PIX200" s="4"/>
      <c r="PIY200" s="4"/>
      <c r="PIZ200" s="4"/>
      <c r="PJA200" s="4"/>
      <c r="PJB200" s="4"/>
      <c r="PJC200" s="4"/>
      <c r="PJD200" s="4"/>
      <c r="PJE200" s="4"/>
      <c r="PJF200" s="4"/>
      <c r="PJG200" s="4"/>
      <c r="PJH200" s="4"/>
      <c r="PJI200" s="4"/>
      <c r="PJJ200" s="4"/>
      <c r="PJK200" s="4"/>
      <c r="PJL200" s="4"/>
      <c r="PJM200" s="4"/>
      <c r="PJN200" s="4"/>
      <c r="PJO200" s="4"/>
      <c r="PJP200" s="4"/>
      <c r="PJQ200" s="4"/>
      <c r="PJR200" s="4"/>
      <c r="PJS200" s="4"/>
      <c r="PJT200" s="4"/>
      <c r="PJU200" s="4"/>
      <c r="PJV200" s="4"/>
      <c r="PJW200" s="4"/>
      <c r="PJX200" s="4"/>
      <c r="PJY200" s="4"/>
      <c r="PJZ200" s="4"/>
      <c r="PKA200" s="4"/>
      <c r="PKB200" s="4"/>
      <c r="PKC200" s="4"/>
      <c r="PKD200" s="4"/>
      <c r="PKE200" s="4"/>
      <c r="PKF200" s="4"/>
      <c r="PKG200" s="4"/>
      <c r="PKH200" s="4"/>
      <c r="PKI200" s="4"/>
      <c r="PKJ200" s="4"/>
      <c r="PKK200" s="4"/>
      <c r="PKL200" s="4"/>
      <c r="PKM200" s="4"/>
      <c r="PKN200" s="4"/>
      <c r="PKO200" s="4"/>
      <c r="PKP200" s="4"/>
      <c r="PKQ200" s="4"/>
      <c r="PKR200" s="4"/>
      <c r="PKS200" s="4"/>
      <c r="PKT200" s="4"/>
      <c r="PKU200" s="4"/>
      <c r="PKV200" s="4"/>
      <c r="PKW200" s="4"/>
      <c r="PKX200" s="4"/>
      <c r="PKY200" s="4"/>
      <c r="PKZ200" s="4"/>
      <c r="PLA200" s="4"/>
      <c r="PLB200" s="4"/>
      <c r="PLC200" s="4"/>
      <c r="PLD200" s="4"/>
      <c r="PLE200" s="4"/>
      <c r="PLF200" s="4"/>
      <c r="PLG200" s="4"/>
      <c r="PLH200" s="4"/>
      <c r="PLI200" s="4"/>
      <c r="PLJ200" s="4"/>
      <c r="PLK200" s="4"/>
      <c r="PLL200" s="4"/>
      <c r="PLM200" s="4"/>
      <c r="PLN200" s="4"/>
      <c r="PLO200" s="4"/>
      <c r="PLP200" s="4"/>
      <c r="PLQ200" s="4"/>
      <c r="PLR200" s="4"/>
      <c r="PLS200" s="4"/>
      <c r="PLT200" s="4"/>
      <c r="PLU200" s="4"/>
      <c r="PLV200" s="4"/>
      <c r="PLW200" s="4"/>
      <c r="PLX200" s="4"/>
      <c r="PLY200" s="4"/>
      <c r="PLZ200" s="4"/>
      <c r="PMA200" s="4"/>
      <c r="PMB200" s="4"/>
      <c r="PMC200" s="4"/>
      <c r="PMD200" s="4"/>
      <c r="PME200" s="4"/>
      <c r="PMF200" s="4"/>
      <c r="PMG200" s="4"/>
      <c r="PMH200" s="4"/>
      <c r="PMI200" s="4"/>
      <c r="PMJ200" s="4"/>
      <c r="PMK200" s="4"/>
      <c r="PML200" s="4"/>
      <c r="PMM200" s="4"/>
      <c r="PMN200" s="4"/>
      <c r="PMO200" s="4"/>
      <c r="PMP200" s="4"/>
      <c r="PMQ200" s="4"/>
      <c r="PMR200" s="4"/>
      <c r="PMS200" s="4"/>
      <c r="PMT200" s="4"/>
      <c r="PMU200" s="4"/>
      <c r="PMV200" s="4"/>
      <c r="PMW200" s="4"/>
      <c r="PMX200" s="4"/>
      <c r="PMY200" s="4"/>
      <c r="PMZ200" s="4"/>
      <c r="PNA200" s="4"/>
      <c r="PNB200" s="4"/>
      <c r="PNC200" s="4"/>
      <c r="PND200" s="4"/>
      <c r="PNE200" s="4"/>
      <c r="PNF200" s="4"/>
      <c r="PNG200" s="4"/>
      <c r="PNH200" s="4"/>
      <c r="PNI200" s="4"/>
      <c r="PNJ200" s="4"/>
      <c r="PNK200" s="4"/>
      <c r="PNL200" s="4"/>
      <c r="PNM200" s="4"/>
      <c r="PNN200" s="4"/>
      <c r="PNO200" s="4"/>
      <c r="PNP200" s="4"/>
      <c r="PNQ200" s="4"/>
      <c r="PNR200" s="4"/>
      <c r="PNS200" s="4"/>
      <c r="PNT200" s="4"/>
      <c r="PNU200" s="4"/>
      <c r="PNV200" s="4"/>
      <c r="PNW200" s="4"/>
      <c r="PNX200" s="4"/>
      <c r="PNY200" s="4"/>
      <c r="PNZ200" s="4"/>
      <c r="POA200" s="4"/>
      <c r="POB200" s="4"/>
      <c r="POC200" s="4"/>
      <c r="POD200" s="4"/>
      <c r="POE200" s="4"/>
      <c r="POF200" s="4"/>
      <c r="POG200" s="4"/>
      <c r="POH200" s="4"/>
      <c r="POI200" s="4"/>
      <c r="POJ200" s="4"/>
      <c r="POK200" s="4"/>
      <c r="POL200" s="4"/>
      <c r="POM200" s="4"/>
      <c r="PON200" s="4"/>
      <c r="POO200" s="4"/>
      <c r="POP200" s="4"/>
      <c r="POQ200" s="4"/>
      <c r="POR200" s="4"/>
      <c r="POS200" s="4"/>
      <c r="POT200" s="4"/>
      <c r="POU200" s="4"/>
      <c r="POV200" s="4"/>
      <c r="POW200" s="4"/>
      <c r="POX200" s="4"/>
      <c r="POY200" s="4"/>
      <c r="POZ200" s="4"/>
      <c r="PPA200" s="4"/>
      <c r="PPB200" s="4"/>
      <c r="PPC200" s="4"/>
      <c r="PPD200" s="4"/>
      <c r="PPE200" s="4"/>
      <c r="PPF200" s="4"/>
      <c r="PPG200" s="4"/>
      <c r="PPH200" s="4"/>
      <c r="PPI200" s="4"/>
      <c r="PPJ200" s="4"/>
      <c r="PPK200" s="4"/>
      <c r="PPL200" s="4"/>
      <c r="PPM200" s="4"/>
      <c r="PPN200" s="4"/>
      <c r="PPO200" s="4"/>
      <c r="PPP200" s="4"/>
      <c r="PPQ200" s="4"/>
      <c r="PPR200" s="4"/>
      <c r="PPS200" s="4"/>
      <c r="PPT200" s="4"/>
      <c r="PPU200" s="4"/>
      <c r="PPV200" s="4"/>
      <c r="PPW200" s="4"/>
      <c r="PPX200" s="4"/>
      <c r="PPY200" s="4"/>
      <c r="PPZ200" s="4"/>
      <c r="PQA200" s="4"/>
      <c r="PQB200" s="4"/>
      <c r="PQC200" s="4"/>
      <c r="PQD200" s="4"/>
      <c r="PQE200" s="4"/>
      <c r="PQF200" s="4"/>
      <c r="PQG200" s="4"/>
      <c r="PQH200" s="4"/>
      <c r="PQI200" s="4"/>
      <c r="PQJ200" s="4"/>
      <c r="PQK200" s="4"/>
      <c r="PQL200" s="4"/>
      <c r="PQM200" s="4"/>
      <c r="PQN200" s="4"/>
      <c r="PQO200" s="4"/>
      <c r="PQP200" s="4"/>
      <c r="PQQ200" s="4"/>
      <c r="PQR200" s="4"/>
      <c r="PQS200" s="4"/>
      <c r="PQT200" s="4"/>
      <c r="PQU200" s="4"/>
      <c r="PQV200" s="4"/>
      <c r="PQW200" s="4"/>
      <c r="PQX200" s="4"/>
      <c r="PQY200" s="4"/>
      <c r="PQZ200" s="4"/>
      <c r="PRA200" s="4"/>
      <c r="PRB200" s="4"/>
      <c r="PRC200" s="4"/>
      <c r="PRD200" s="4"/>
      <c r="PRE200" s="4"/>
      <c r="PRF200" s="4"/>
      <c r="PRG200" s="4"/>
      <c r="PRH200" s="4"/>
      <c r="PRI200" s="4"/>
      <c r="PRJ200" s="4"/>
      <c r="PRK200" s="4"/>
      <c r="PRL200" s="4"/>
      <c r="PRM200" s="4"/>
      <c r="PRN200" s="4"/>
      <c r="PRO200" s="4"/>
      <c r="PRP200" s="4"/>
      <c r="PRQ200" s="4"/>
      <c r="PRR200" s="4"/>
      <c r="PRS200" s="4"/>
      <c r="PRT200" s="4"/>
      <c r="PRU200" s="4"/>
      <c r="PRV200" s="4"/>
      <c r="PRW200" s="4"/>
      <c r="PRX200" s="4"/>
      <c r="PRY200" s="4"/>
      <c r="PRZ200" s="4"/>
      <c r="PSA200" s="4"/>
      <c r="PSB200" s="4"/>
      <c r="PSC200" s="4"/>
      <c r="PSD200" s="4"/>
      <c r="PSE200" s="4"/>
      <c r="PSF200" s="4"/>
      <c r="PSG200" s="4"/>
      <c r="PSH200" s="4"/>
      <c r="PSI200" s="4"/>
      <c r="PSJ200" s="4"/>
      <c r="PSK200" s="4"/>
      <c r="PSL200" s="4"/>
      <c r="PSM200" s="4"/>
      <c r="PSN200" s="4"/>
      <c r="PSO200" s="4"/>
      <c r="PSP200" s="4"/>
      <c r="PSQ200" s="4"/>
      <c r="PSR200" s="4"/>
      <c r="PSS200" s="4"/>
      <c r="PST200" s="4"/>
      <c r="PSU200" s="4"/>
      <c r="PSV200" s="4"/>
      <c r="PSW200" s="4"/>
      <c r="PSX200" s="4"/>
      <c r="PSY200" s="4"/>
      <c r="PSZ200" s="4"/>
      <c r="PTA200" s="4"/>
      <c r="PTB200" s="4"/>
      <c r="PTC200" s="4"/>
      <c r="PTD200" s="4"/>
      <c r="PTE200" s="4"/>
      <c r="PTF200" s="4"/>
      <c r="PTG200" s="4"/>
      <c r="PTH200" s="4"/>
      <c r="PTI200" s="4"/>
      <c r="PTJ200" s="4"/>
      <c r="PTK200" s="4"/>
      <c r="PTL200" s="4"/>
      <c r="PTM200" s="4"/>
      <c r="PTN200" s="4"/>
      <c r="PTO200" s="4"/>
      <c r="PTP200" s="4"/>
      <c r="PTQ200" s="4"/>
      <c r="PTR200" s="4"/>
      <c r="PTS200" s="4"/>
      <c r="PTT200" s="4"/>
      <c r="PTU200" s="4"/>
      <c r="PTV200" s="4"/>
      <c r="PTW200" s="4"/>
      <c r="PTX200" s="4"/>
      <c r="PTY200" s="4"/>
      <c r="PTZ200" s="4"/>
      <c r="PUA200" s="4"/>
      <c r="PUB200" s="4"/>
      <c r="PUC200" s="4"/>
      <c r="PUD200" s="4"/>
      <c r="PUE200" s="4"/>
      <c r="PUF200" s="4"/>
      <c r="PUG200" s="4"/>
      <c r="PUH200" s="4"/>
      <c r="PUI200" s="4"/>
      <c r="PUJ200" s="4"/>
      <c r="PUK200" s="4"/>
      <c r="PUL200" s="4"/>
      <c r="PUM200" s="4"/>
      <c r="PUN200" s="4"/>
      <c r="PUO200" s="4"/>
      <c r="PUP200" s="4"/>
      <c r="PUQ200" s="4"/>
      <c r="PUR200" s="4"/>
      <c r="PUS200" s="4"/>
      <c r="PUT200" s="4"/>
      <c r="PUU200" s="4"/>
      <c r="PUV200" s="4"/>
      <c r="PUW200" s="4"/>
      <c r="PUX200" s="4"/>
      <c r="PUY200" s="4"/>
      <c r="PUZ200" s="4"/>
      <c r="PVA200" s="4"/>
      <c r="PVB200" s="4"/>
      <c r="PVC200" s="4"/>
      <c r="PVD200" s="4"/>
      <c r="PVE200" s="4"/>
      <c r="PVF200" s="4"/>
      <c r="PVG200" s="4"/>
      <c r="PVH200" s="4"/>
      <c r="PVI200" s="4"/>
      <c r="PVJ200" s="4"/>
      <c r="PVK200" s="4"/>
      <c r="PVL200" s="4"/>
      <c r="PVM200" s="4"/>
      <c r="PVN200" s="4"/>
      <c r="PVO200" s="4"/>
      <c r="PVP200" s="4"/>
      <c r="PVQ200" s="4"/>
      <c r="PVR200" s="4"/>
      <c r="PVS200" s="4"/>
      <c r="PVT200" s="4"/>
      <c r="PVU200" s="4"/>
      <c r="PVV200" s="4"/>
      <c r="PVW200" s="4"/>
      <c r="PVX200" s="4"/>
      <c r="PVY200" s="4"/>
      <c r="PVZ200" s="4"/>
      <c r="PWA200" s="4"/>
      <c r="PWB200" s="4"/>
      <c r="PWC200" s="4"/>
      <c r="PWD200" s="4"/>
      <c r="PWE200" s="4"/>
      <c r="PWF200" s="4"/>
      <c r="PWG200" s="4"/>
      <c r="PWH200" s="4"/>
      <c r="PWI200" s="4"/>
      <c r="PWJ200" s="4"/>
      <c r="PWK200" s="4"/>
      <c r="PWL200" s="4"/>
      <c r="PWM200" s="4"/>
      <c r="PWN200" s="4"/>
      <c r="PWO200" s="4"/>
      <c r="PWP200" s="4"/>
      <c r="PWQ200" s="4"/>
      <c r="PWR200" s="4"/>
      <c r="PWS200" s="4"/>
      <c r="PWT200" s="4"/>
      <c r="PWU200" s="4"/>
      <c r="PWV200" s="4"/>
      <c r="PWW200" s="4"/>
      <c r="PWX200" s="4"/>
      <c r="PWY200" s="4"/>
      <c r="PWZ200" s="4"/>
      <c r="PXA200" s="4"/>
      <c r="PXB200" s="4"/>
      <c r="PXC200" s="4"/>
      <c r="PXD200" s="4"/>
      <c r="PXE200" s="4"/>
      <c r="PXF200" s="4"/>
      <c r="PXG200" s="4"/>
      <c r="PXH200" s="4"/>
      <c r="PXI200" s="4"/>
      <c r="PXJ200" s="4"/>
      <c r="PXK200" s="4"/>
      <c r="PXL200" s="4"/>
      <c r="PXM200" s="4"/>
      <c r="PXN200" s="4"/>
      <c r="PXO200" s="4"/>
      <c r="PXP200" s="4"/>
      <c r="PXQ200" s="4"/>
      <c r="PXR200" s="4"/>
      <c r="PXS200" s="4"/>
      <c r="PXT200" s="4"/>
      <c r="PXU200" s="4"/>
      <c r="PXV200" s="4"/>
      <c r="PXW200" s="4"/>
      <c r="PXX200" s="4"/>
      <c r="PXY200" s="4"/>
      <c r="PXZ200" s="4"/>
      <c r="PYA200" s="4"/>
      <c r="PYB200" s="4"/>
      <c r="PYC200" s="4"/>
      <c r="PYD200" s="4"/>
      <c r="PYE200" s="4"/>
      <c r="PYF200" s="4"/>
      <c r="PYG200" s="4"/>
      <c r="PYH200" s="4"/>
      <c r="PYI200" s="4"/>
      <c r="PYJ200" s="4"/>
      <c r="PYK200" s="4"/>
      <c r="PYL200" s="4"/>
      <c r="PYM200" s="4"/>
      <c r="PYN200" s="4"/>
      <c r="PYO200" s="4"/>
      <c r="PYP200" s="4"/>
      <c r="PYQ200" s="4"/>
      <c r="PYR200" s="4"/>
      <c r="PYS200" s="4"/>
      <c r="PYT200" s="4"/>
      <c r="PYU200" s="4"/>
      <c r="PYV200" s="4"/>
      <c r="PYW200" s="4"/>
      <c r="PYX200" s="4"/>
      <c r="PYY200" s="4"/>
      <c r="PYZ200" s="4"/>
      <c r="PZA200" s="4"/>
      <c r="PZB200" s="4"/>
      <c r="PZC200" s="4"/>
      <c r="PZD200" s="4"/>
      <c r="PZE200" s="4"/>
      <c r="PZF200" s="4"/>
      <c r="PZG200" s="4"/>
      <c r="PZH200" s="4"/>
      <c r="PZI200" s="4"/>
      <c r="PZJ200" s="4"/>
      <c r="PZK200" s="4"/>
      <c r="PZL200" s="4"/>
      <c r="PZM200" s="4"/>
      <c r="PZN200" s="4"/>
      <c r="PZO200" s="4"/>
      <c r="PZP200" s="4"/>
      <c r="PZQ200" s="4"/>
      <c r="PZR200" s="4"/>
      <c r="PZS200" s="4"/>
      <c r="PZT200" s="4"/>
      <c r="PZU200" s="4"/>
      <c r="PZV200" s="4"/>
      <c r="PZW200" s="4"/>
      <c r="PZX200" s="4"/>
      <c r="PZY200" s="4"/>
      <c r="PZZ200" s="4"/>
      <c r="QAA200" s="4"/>
      <c r="QAB200" s="4"/>
      <c r="QAC200" s="4"/>
      <c r="QAD200" s="4"/>
      <c r="QAE200" s="4"/>
      <c r="QAF200" s="4"/>
      <c r="QAG200" s="4"/>
      <c r="QAH200" s="4"/>
      <c r="QAI200" s="4"/>
      <c r="QAJ200" s="4"/>
      <c r="QAK200" s="4"/>
      <c r="QAL200" s="4"/>
      <c r="QAM200" s="4"/>
      <c r="QAN200" s="4"/>
      <c r="QAO200" s="4"/>
      <c r="QAP200" s="4"/>
      <c r="QAQ200" s="4"/>
      <c r="QAR200" s="4"/>
      <c r="QAS200" s="4"/>
      <c r="QAT200" s="4"/>
      <c r="QAU200" s="4"/>
      <c r="QAV200" s="4"/>
      <c r="QAW200" s="4"/>
      <c r="QAX200" s="4"/>
      <c r="QAY200" s="4"/>
      <c r="QAZ200" s="4"/>
      <c r="QBA200" s="4"/>
      <c r="QBB200" s="4"/>
      <c r="QBC200" s="4"/>
      <c r="QBD200" s="4"/>
      <c r="QBE200" s="4"/>
      <c r="QBF200" s="4"/>
      <c r="QBG200" s="4"/>
      <c r="QBH200" s="4"/>
      <c r="QBI200" s="4"/>
      <c r="QBJ200" s="4"/>
      <c r="QBK200" s="4"/>
      <c r="QBL200" s="4"/>
      <c r="QBM200" s="4"/>
      <c r="QBN200" s="4"/>
      <c r="QBO200" s="4"/>
      <c r="QBP200" s="4"/>
      <c r="QBQ200" s="4"/>
      <c r="QBR200" s="4"/>
      <c r="QBS200" s="4"/>
      <c r="QBT200" s="4"/>
      <c r="QBU200" s="4"/>
      <c r="QBV200" s="4"/>
      <c r="QBW200" s="4"/>
      <c r="QBX200" s="4"/>
      <c r="QBY200" s="4"/>
      <c r="QBZ200" s="4"/>
      <c r="QCA200" s="4"/>
      <c r="QCB200" s="4"/>
      <c r="QCC200" s="4"/>
      <c r="QCD200" s="4"/>
      <c r="QCE200" s="4"/>
      <c r="QCF200" s="4"/>
      <c r="QCG200" s="4"/>
      <c r="QCH200" s="4"/>
      <c r="QCI200" s="4"/>
      <c r="QCJ200" s="4"/>
      <c r="QCK200" s="4"/>
      <c r="QCL200" s="4"/>
      <c r="QCM200" s="4"/>
      <c r="QCN200" s="4"/>
      <c r="QCO200" s="4"/>
      <c r="QCP200" s="4"/>
      <c r="QCQ200" s="4"/>
      <c r="QCR200" s="4"/>
      <c r="QCS200" s="4"/>
      <c r="QCT200" s="4"/>
      <c r="QCU200" s="4"/>
      <c r="QCV200" s="4"/>
      <c r="QCW200" s="4"/>
      <c r="QCX200" s="4"/>
      <c r="QCY200" s="4"/>
      <c r="QCZ200" s="4"/>
      <c r="QDA200" s="4"/>
      <c r="QDB200" s="4"/>
      <c r="QDC200" s="4"/>
      <c r="QDD200" s="4"/>
      <c r="QDE200" s="4"/>
      <c r="QDF200" s="4"/>
      <c r="QDG200" s="4"/>
      <c r="QDH200" s="4"/>
      <c r="QDI200" s="4"/>
      <c r="QDJ200" s="4"/>
      <c r="QDK200" s="4"/>
      <c r="QDL200" s="4"/>
      <c r="QDM200" s="4"/>
      <c r="QDN200" s="4"/>
      <c r="QDO200" s="4"/>
      <c r="QDP200" s="4"/>
      <c r="QDQ200" s="4"/>
      <c r="QDR200" s="4"/>
      <c r="QDS200" s="4"/>
      <c r="QDT200" s="4"/>
      <c r="QDU200" s="4"/>
      <c r="QDV200" s="4"/>
      <c r="QDW200" s="4"/>
      <c r="QDX200" s="4"/>
      <c r="QDY200" s="4"/>
      <c r="QDZ200" s="4"/>
      <c r="QEA200" s="4"/>
      <c r="QEB200" s="4"/>
      <c r="QEC200" s="4"/>
      <c r="QED200" s="4"/>
      <c r="QEE200" s="4"/>
      <c r="QEF200" s="4"/>
      <c r="QEG200" s="4"/>
      <c r="QEH200" s="4"/>
      <c r="QEI200" s="4"/>
      <c r="QEJ200" s="4"/>
      <c r="QEK200" s="4"/>
      <c r="QEL200" s="4"/>
      <c r="QEM200" s="4"/>
      <c r="QEN200" s="4"/>
      <c r="QEO200" s="4"/>
      <c r="QEP200" s="4"/>
      <c r="QEQ200" s="4"/>
      <c r="QER200" s="4"/>
      <c r="QES200" s="4"/>
      <c r="QET200" s="4"/>
      <c r="QEU200" s="4"/>
      <c r="QEV200" s="4"/>
      <c r="QEW200" s="4"/>
      <c r="QEX200" s="4"/>
      <c r="QEY200" s="4"/>
      <c r="QEZ200" s="4"/>
      <c r="QFA200" s="4"/>
      <c r="QFB200" s="4"/>
      <c r="QFC200" s="4"/>
      <c r="QFD200" s="4"/>
      <c r="QFE200" s="4"/>
      <c r="QFF200" s="4"/>
      <c r="QFG200" s="4"/>
      <c r="QFH200" s="4"/>
      <c r="QFI200" s="4"/>
      <c r="QFJ200" s="4"/>
      <c r="QFK200" s="4"/>
      <c r="QFL200" s="4"/>
      <c r="QFM200" s="4"/>
      <c r="QFN200" s="4"/>
      <c r="QFO200" s="4"/>
      <c r="QFP200" s="4"/>
      <c r="QFQ200" s="4"/>
      <c r="QFR200" s="4"/>
      <c r="QFS200" s="4"/>
      <c r="QFT200" s="4"/>
      <c r="QFU200" s="4"/>
      <c r="QFV200" s="4"/>
      <c r="QFW200" s="4"/>
      <c r="QFX200" s="4"/>
      <c r="QFY200" s="4"/>
      <c r="QFZ200" s="4"/>
      <c r="QGA200" s="4"/>
      <c r="QGB200" s="4"/>
      <c r="QGC200" s="4"/>
      <c r="QGD200" s="4"/>
      <c r="QGE200" s="4"/>
      <c r="QGF200" s="4"/>
      <c r="QGG200" s="4"/>
      <c r="QGH200" s="4"/>
      <c r="QGI200" s="4"/>
      <c r="QGJ200" s="4"/>
      <c r="QGK200" s="4"/>
      <c r="QGL200" s="4"/>
      <c r="QGM200" s="4"/>
      <c r="QGN200" s="4"/>
      <c r="QGO200" s="4"/>
      <c r="QGP200" s="4"/>
      <c r="QGQ200" s="4"/>
      <c r="QGR200" s="4"/>
      <c r="QGS200" s="4"/>
      <c r="QGT200" s="4"/>
      <c r="QGU200" s="4"/>
      <c r="QGV200" s="4"/>
      <c r="QGW200" s="4"/>
      <c r="QGX200" s="4"/>
      <c r="QGY200" s="4"/>
      <c r="QGZ200" s="4"/>
      <c r="QHA200" s="4"/>
      <c r="QHB200" s="4"/>
      <c r="QHC200" s="4"/>
      <c r="QHD200" s="4"/>
      <c r="QHE200" s="4"/>
      <c r="QHF200" s="4"/>
      <c r="QHG200" s="4"/>
      <c r="QHH200" s="4"/>
      <c r="QHI200" s="4"/>
      <c r="QHJ200" s="4"/>
      <c r="QHK200" s="4"/>
      <c r="QHL200" s="4"/>
      <c r="QHM200" s="4"/>
      <c r="QHN200" s="4"/>
      <c r="QHO200" s="4"/>
      <c r="QHP200" s="4"/>
      <c r="QHQ200" s="4"/>
      <c r="QHR200" s="4"/>
      <c r="QHS200" s="4"/>
      <c r="QHT200" s="4"/>
      <c r="QHU200" s="4"/>
      <c r="QHV200" s="4"/>
      <c r="QHW200" s="4"/>
      <c r="QHX200" s="4"/>
      <c r="QHY200" s="4"/>
      <c r="QHZ200" s="4"/>
      <c r="QIA200" s="4"/>
      <c r="QIB200" s="4"/>
      <c r="QIC200" s="4"/>
      <c r="QID200" s="4"/>
      <c r="QIE200" s="4"/>
      <c r="QIF200" s="4"/>
      <c r="QIG200" s="4"/>
      <c r="QIH200" s="4"/>
      <c r="QII200" s="4"/>
      <c r="QIJ200" s="4"/>
      <c r="QIK200" s="4"/>
      <c r="QIL200" s="4"/>
      <c r="QIM200" s="4"/>
      <c r="QIN200" s="4"/>
      <c r="QIO200" s="4"/>
      <c r="QIP200" s="4"/>
      <c r="QIQ200" s="4"/>
      <c r="QIR200" s="4"/>
      <c r="QIS200" s="4"/>
      <c r="QIT200" s="4"/>
      <c r="QIU200" s="4"/>
      <c r="QIV200" s="4"/>
      <c r="QIW200" s="4"/>
      <c r="QIX200" s="4"/>
      <c r="QIY200" s="4"/>
      <c r="QIZ200" s="4"/>
      <c r="QJA200" s="4"/>
      <c r="QJB200" s="4"/>
      <c r="QJC200" s="4"/>
      <c r="QJD200" s="4"/>
      <c r="QJE200" s="4"/>
      <c r="QJF200" s="4"/>
      <c r="QJG200" s="4"/>
      <c r="QJH200" s="4"/>
      <c r="QJI200" s="4"/>
      <c r="QJJ200" s="4"/>
      <c r="QJK200" s="4"/>
      <c r="QJL200" s="4"/>
      <c r="QJM200" s="4"/>
      <c r="QJN200" s="4"/>
      <c r="QJO200" s="4"/>
      <c r="QJP200" s="4"/>
      <c r="QJQ200" s="4"/>
      <c r="QJR200" s="4"/>
      <c r="QJS200" s="4"/>
      <c r="QJT200" s="4"/>
      <c r="QJU200" s="4"/>
      <c r="QJV200" s="4"/>
      <c r="QJW200" s="4"/>
      <c r="QJX200" s="4"/>
      <c r="QJY200" s="4"/>
      <c r="QJZ200" s="4"/>
      <c r="QKA200" s="4"/>
      <c r="QKB200" s="4"/>
      <c r="QKC200" s="4"/>
      <c r="QKD200" s="4"/>
      <c r="QKE200" s="4"/>
      <c r="QKF200" s="4"/>
      <c r="QKG200" s="4"/>
      <c r="QKH200" s="4"/>
      <c r="QKI200" s="4"/>
      <c r="QKJ200" s="4"/>
      <c r="QKK200" s="4"/>
      <c r="QKL200" s="4"/>
      <c r="QKM200" s="4"/>
      <c r="QKN200" s="4"/>
      <c r="QKO200" s="4"/>
      <c r="QKP200" s="4"/>
      <c r="QKQ200" s="4"/>
      <c r="QKR200" s="4"/>
      <c r="QKS200" s="4"/>
      <c r="QKT200" s="4"/>
      <c r="QKU200" s="4"/>
      <c r="QKV200" s="4"/>
      <c r="QKW200" s="4"/>
      <c r="QKX200" s="4"/>
      <c r="QKY200" s="4"/>
      <c r="QKZ200" s="4"/>
      <c r="QLA200" s="4"/>
      <c r="QLB200" s="4"/>
      <c r="QLC200" s="4"/>
      <c r="QLD200" s="4"/>
      <c r="QLE200" s="4"/>
      <c r="QLF200" s="4"/>
      <c r="QLG200" s="4"/>
      <c r="QLH200" s="4"/>
      <c r="QLI200" s="4"/>
      <c r="QLJ200" s="4"/>
      <c r="QLK200" s="4"/>
      <c r="QLL200" s="4"/>
      <c r="QLM200" s="4"/>
      <c r="QLN200" s="4"/>
      <c r="QLO200" s="4"/>
      <c r="QLP200" s="4"/>
      <c r="QLQ200" s="4"/>
      <c r="QLR200" s="4"/>
      <c r="QLS200" s="4"/>
      <c r="QLT200" s="4"/>
      <c r="QLU200" s="4"/>
      <c r="QLV200" s="4"/>
      <c r="QLW200" s="4"/>
      <c r="QLX200" s="4"/>
      <c r="QLY200" s="4"/>
      <c r="QLZ200" s="4"/>
      <c r="QMA200" s="4"/>
      <c r="QMB200" s="4"/>
      <c r="QMC200" s="4"/>
      <c r="QMD200" s="4"/>
      <c r="QME200" s="4"/>
      <c r="QMF200" s="4"/>
      <c r="QMG200" s="4"/>
      <c r="QMH200" s="4"/>
      <c r="QMI200" s="4"/>
      <c r="QMJ200" s="4"/>
      <c r="QMK200" s="4"/>
      <c r="QML200" s="4"/>
      <c r="QMM200" s="4"/>
      <c r="QMN200" s="4"/>
      <c r="QMO200" s="4"/>
      <c r="QMP200" s="4"/>
      <c r="QMQ200" s="4"/>
      <c r="QMR200" s="4"/>
      <c r="QMS200" s="4"/>
      <c r="QMT200" s="4"/>
      <c r="QMU200" s="4"/>
      <c r="QMV200" s="4"/>
      <c r="QMW200" s="4"/>
      <c r="QMX200" s="4"/>
      <c r="QMY200" s="4"/>
      <c r="QMZ200" s="4"/>
      <c r="QNA200" s="4"/>
      <c r="QNB200" s="4"/>
      <c r="QNC200" s="4"/>
      <c r="QND200" s="4"/>
      <c r="QNE200" s="4"/>
      <c r="QNF200" s="4"/>
      <c r="QNG200" s="4"/>
      <c r="QNH200" s="4"/>
      <c r="QNI200" s="4"/>
      <c r="QNJ200" s="4"/>
      <c r="QNK200" s="4"/>
      <c r="QNL200" s="4"/>
      <c r="QNM200" s="4"/>
      <c r="QNN200" s="4"/>
      <c r="QNO200" s="4"/>
      <c r="QNP200" s="4"/>
      <c r="QNQ200" s="4"/>
      <c r="QNR200" s="4"/>
      <c r="QNS200" s="4"/>
      <c r="QNT200" s="4"/>
      <c r="QNU200" s="4"/>
      <c r="QNV200" s="4"/>
      <c r="QNW200" s="4"/>
      <c r="QNX200" s="4"/>
      <c r="QNY200" s="4"/>
      <c r="QNZ200" s="4"/>
      <c r="QOA200" s="4"/>
      <c r="QOB200" s="4"/>
      <c r="QOC200" s="4"/>
      <c r="QOD200" s="4"/>
      <c r="QOE200" s="4"/>
      <c r="QOF200" s="4"/>
      <c r="QOG200" s="4"/>
      <c r="QOH200" s="4"/>
      <c r="QOI200" s="4"/>
      <c r="QOJ200" s="4"/>
      <c r="QOK200" s="4"/>
      <c r="QOL200" s="4"/>
      <c r="QOM200" s="4"/>
      <c r="QON200" s="4"/>
      <c r="QOO200" s="4"/>
      <c r="QOP200" s="4"/>
      <c r="QOQ200" s="4"/>
      <c r="QOR200" s="4"/>
      <c r="QOS200" s="4"/>
      <c r="QOT200" s="4"/>
      <c r="QOU200" s="4"/>
      <c r="QOV200" s="4"/>
      <c r="QOW200" s="4"/>
      <c r="QOX200" s="4"/>
      <c r="QOY200" s="4"/>
      <c r="QOZ200" s="4"/>
      <c r="QPA200" s="4"/>
      <c r="QPB200" s="4"/>
      <c r="QPC200" s="4"/>
      <c r="QPD200" s="4"/>
      <c r="QPE200" s="4"/>
      <c r="QPF200" s="4"/>
      <c r="QPG200" s="4"/>
      <c r="QPH200" s="4"/>
      <c r="QPI200" s="4"/>
      <c r="QPJ200" s="4"/>
      <c r="QPK200" s="4"/>
      <c r="QPL200" s="4"/>
      <c r="QPM200" s="4"/>
      <c r="QPN200" s="4"/>
      <c r="QPO200" s="4"/>
      <c r="QPP200" s="4"/>
      <c r="QPQ200" s="4"/>
      <c r="QPR200" s="4"/>
      <c r="QPS200" s="4"/>
      <c r="QPT200" s="4"/>
      <c r="QPU200" s="4"/>
      <c r="QPV200" s="4"/>
      <c r="QPW200" s="4"/>
      <c r="QPX200" s="4"/>
      <c r="QPY200" s="4"/>
      <c r="QPZ200" s="4"/>
      <c r="QQA200" s="4"/>
      <c r="QQB200" s="4"/>
      <c r="QQC200" s="4"/>
      <c r="QQD200" s="4"/>
      <c r="QQE200" s="4"/>
      <c r="QQF200" s="4"/>
      <c r="QQG200" s="4"/>
      <c r="QQH200" s="4"/>
      <c r="QQI200" s="4"/>
      <c r="QQJ200" s="4"/>
      <c r="QQK200" s="4"/>
      <c r="QQL200" s="4"/>
      <c r="QQM200" s="4"/>
      <c r="QQN200" s="4"/>
      <c r="QQO200" s="4"/>
      <c r="QQP200" s="4"/>
      <c r="QQQ200" s="4"/>
      <c r="QQR200" s="4"/>
      <c r="QQS200" s="4"/>
      <c r="QQT200" s="4"/>
      <c r="QQU200" s="4"/>
      <c r="QQV200" s="4"/>
      <c r="QQW200" s="4"/>
      <c r="QQX200" s="4"/>
      <c r="QQY200" s="4"/>
      <c r="QQZ200" s="4"/>
      <c r="QRA200" s="4"/>
      <c r="QRB200" s="4"/>
      <c r="QRC200" s="4"/>
      <c r="QRD200" s="4"/>
      <c r="QRE200" s="4"/>
      <c r="QRF200" s="4"/>
      <c r="QRG200" s="4"/>
      <c r="QRH200" s="4"/>
      <c r="QRI200" s="4"/>
      <c r="QRJ200" s="4"/>
      <c r="QRK200" s="4"/>
      <c r="QRL200" s="4"/>
      <c r="QRM200" s="4"/>
      <c r="QRN200" s="4"/>
      <c r="QRO200" s="4"/>
      <c r="QRP200" s="4"/>
      <c r="QRQ200" s="4"/>
      <c r="QRR200" s="4"/>
      <c r="QRS200" s="4"/>
      <c r="QRT200" s="4"/>
      <c r="QRU200" s="4"/>
      <c r="QRV200" s="4"/>
      <c r="QRW200" s="4"/>
      <c r="QRX200" s="4"/>
      <c r="QRY200" s="4"/>
      <c r="QRZ200" s="4"/>
      <c r="QSA200" s="4"/>
      <c r="QSB200" s="4"/>
      <c r="QSC200" s="4"/>
      <c r="QSD200" s="4"/>
      <c r="QSE200" s="4"/>
      <c r="QSF200" s="4"/>
      <c r="QSG200" s="4"/>
      <c r="QSH200" s="4"/>
      <c r="QSI200" s="4"/>
      <c r="QSJ200" s="4"/>
      <c r="QSK200" s="4"/>
      <c r="QSL200" s="4"/>
      <c r="QSM200" s="4"/>
      <c r="QSN200" s="4"/>
      <c r="QSO200" s="4"/>
      <c r="QSP200" s="4"/>
      <c r="QSQ200" s="4"/>
      <c r="QSR200" s="4"/>
      <c r="QSS200" s="4"/>
      <c r="QST200" s="4"/>
      <c r="QSU200" s="4"/>
      <c r="QSV200" s="4"/>
      <c r="QSW200" s="4"/>
      <c r="QSX200" s="4"/>
      <c r="QSY200" s="4"/>
      <c r="QSZ200" s="4"/>
      <c r="QTA200" s="4"/>
      <c r="QTB200" s="4"/>
      <c r="QTC200" s="4"/>
      <c r="QTD200" s="4"/>
      <c r="QTE200" s="4"/>
      <c r="QTF200" s="4"/>
      <c r="QTG200" s="4"/>
      <c r="QTH200" s="4"/>
      <c r="QTI200" s="4"/>
      <c r="QTJ200" s="4"/>
      <c r="QTK200" s="4"/>
      <c r="QTL200" s="4"/>
      <c r="QTM200" s="4"/>
      <c r="QTN200" s="4"/>
      <c r="QTO200" s="4"/>
      <c r="QTP200" s="4"/>
      <c r="QTQ200" s="4"/>
      <c r="QTR200" s="4"/>
      <c r="QTS200" s="4"/>
      <c r="QTT200" s="4"/>
      <c r="QTU200" s="4"/>
      <c r="QTV200" s="4"/>
      <c r="QTW200" s="4"/>
      <c r="QTX200" s="4"/>
      <c r="QTY200" s="4"/>
      <c r="QTZ200" s="4"/>
      <c r="QUA200" s="4"/>
      <c r="QUB200" s="4"/>
      <c r="QUC200" s="4"/>
      <c r="QUD200" s="4"/>
      <c r="QUE200" s="4"/>
      <c r="QUF200" s="4"/>
      <c r="QUG200" s="4"/>
      <c r="QUH200" s="4"/>
      <c r="QUI200" s="4"/>
      <c r="QUJ200" s="4"/>
      <c r="QUK200" s="4"/>
      <c r="QUL200" s="4"/>
      <c r="QUM200" s="4"/>
      <c r="QUN200" s="4"/>
      <c r="QUO200" s="4"/>
      <c r="QUP200" s="4"/>
      <c r="QUQ200" s="4"/>
      <c r="QUR200" s="4"/>
      <c r="QUS200" s="4"/>
      <c r="QUT200" s="4"/>
      <c r="QUU200" s="4"/>
      <c r="QUV200" s="4"/>
      <c r="QUW200" s="4"/>
      <c r="QUX200" s="4"/>
      <c r="QUY200" s="4"/>
      <c r="QUZ200" s="4"/>
      <c r="QVA200" s="4"/>
      <c r="QVB200" s="4"/>
      <c r="QVC200" s="4"/>
      <c r="QVD200" s="4"/>
      <c r="QVE200" s="4"/>
      <c r="QVF200" s="4"/>
      <c r="QVG200" s="4"/>
      <c r="QVH200" s="4"/>
      <c r="QVI200" s="4"/>
      <c r="QVJ200" s="4"/>
      <c r="QVK200" s="4"/>
      <c r="QVL200" s="4"/>
      <c r="QVM200" s="4"/>
      <c r="QVN200" s="4"/>
      <c r="QVO200" s="4"/>
      <c r="QVP200" s="4"/>
      <c r="QVQ200" s="4"/>
      <c r="QVR200" s="4"/>
      <c r="QVS200" s="4"/>
      <c r="QVT200" s="4"/>
      <c r="QVU200" s="4"/>
      <c r="QVV200" s="4"/>
      <c r="QVW200" s="4"/>
      <c r="QVX200" s="4"/>
      <c r="QVY200" s="4"/>
      <c r="QVZ200" s="4"/>
      <c r="QWA200" s="4"/>
      <c r="QWB200" s="4"/>
      <c r="QWC200" s="4"/>
      <c r="QWD200" s="4"/>
      <c r="QWE200" s="4"/>
      <c r="QWF200" s="4"/>
      <c r="QWG200" s="4"/>
      <c r="QWH200" s="4"/>
      <c r="QWI200" s="4"/>
      <c r="QWJ200" s="4"/>
      <c r="QWK200" s="4"/>
      <c r="QWL200" s="4"/>
      <c r="QWM200" s="4"/>
      <c r="QWN200" s="4"/>
      <c r="QWO200" s="4"/>
      <c r="QWP200" s="4"/>
      <c r="QWQ200" s="4"/>
      <c r="QWR200" s="4"/>
      <c r="QWS200" s="4"/>
      <c r="QWT200" s="4"/>
      <c r="QWU200" s="4"/>
      <c r="QWV200" s="4"/>
      <c r="QWW200" s="4"/>
      <c r="QWX200" s="4"/>
      <c r="QWY200" s="4"/>
      <c r="QWZ200" s="4"/>
      <c r="QXA200" s="4"/>
      <c r="QXB200" s="4"/>
      <c r="QXC200" s="4"/>
      <c r="QXD200" s="4"/>
      <c r="QXE200" s="4"/>
      <c r="QXF200" s="4"/>
      <c r="QXG200" s="4"/>
      <c r="QXH200" s="4"/>
      <c r="QXI200" s="4"/>
      <c r="QXJ200" s="4"/>
      <c r="QXK200" s="4"/>
      <c r="QXL200" s="4"/>
      <c r="QXM200" s="4"/>
      <c r="QXN200" s="4"/>
      <c r="QXO200" s="4"/>
      <c r="QXP200" s="4"/>
      <c r="QXQ200" s="4"/>
      <c r="QXR200" s="4"/>
      <c r="QXS200" s="4"/>
      <c r="QXT200" s="4"/>
      <c r="QXU200" s="4"/>
      <c r="QXV200" s="4"/>
      <c r="QXW200" s="4"/>
      <c r="QXX200" s="4"/>
      <c r="QXY200" s="4"/>
      <c r="QXZ200" s="4"/>
      <c r="QYA200" s="4"/>
      <c r="QYB200" s="4"/>
      <c r="QYC200" s="4"/>
      <c r="QYD200" s="4"/>
      <c r="QYE200" s="4"/>
      <c r="QYF200" s="4"/>
      <c r="QYG200" s="4"/>
      <c r="QYH200" s="4"/>
      <c r="QYI200" s="4"/>
      <c r="QYJ200" s="4"/>
      <c r="QYK200" s="4"/>
      <c r="QYL200" s="4"/>
      <c r="QYM200" s="4"/>
      <c r="QYN200" s="4"/>
      <c r="QYO200" s="4"/>
      <c r="QYP200" s="4"/>
      <c r="QYQ200" s="4"/>
      <c r="QYR200" s="4"/>
      <c r="QYS200" s="4"/>
      <c r="QYT200" s="4"/>
      <c r="QYU200" s="4"/>
      <c r="QYV200" s="4"/>
      <c r="QYW200" s="4"/>
      <c r="QYX200" s="4"/>
      <c r="QYY200" s="4"/>
      <c r="QYZ200" s="4"/>
      <c r="QZA200" s="4"/>
      <c r="QZB200" s="4"/>
      <c r="QZC200" s="4"/>
      <c r="QZD200" s="4"/>
      <c r="QZE200" s="4"/>
      <c r="QZF200" s="4"/>
      <c r="QZG200" s="4"/>
      <c r="QZH200" s="4"/>
      <c r="QZI200" s="4"/>
      <c r="QZJ200" s="4"/>
      <c r="QZK200" s="4"/>
      <c r="QZL200" s="4"/>
      <c r="QZM200" s="4"/>
      <c r="QZN200" s="4"/>
      <c r="QZO200" s="4"/>
      <c r="QZP200" s="4"/>
      <c r="QZQ200" s="4"/>
      <c r="QZR200" s="4"/>
      <c r="QZS200" s="4"/>
      <c r="QZT200" s="4"/>
      <c r="QZU200" s="4"/>
      <c r="QZV200" s="4"/>
      <c r="QZW200" s="4"/>
      <c r="QZX200" s="4"/>
      <c r="QZY200" s="4"/>
      <c r="QZZ200" s="4"/>
      <c r="RAA200" s="4"/>
      <c r="RAB200" s="4"/>
      <c r="RAC200" s="4"/>
      <c r="RAD200" s="4"/>
      <c r="RAE200" s="4"/>
      <c r="RAF200" s="4"/>
      <c r="RAG200" s="4"/>
      <c r="RAH200" s="4"/>
      <c r="RAI200" s="4"/>
      <c r="RAJ200" s="4"/>
      <c r="RAK200" s="4"/>
      <c r="RAL200" s="4"/>
      <c r="RAM200" s="4"/>
      <c r="RAN200" s="4"/>
      <c r="RAO200" s="4"/>
      <c r="RAP200" s="4"/>
      <c r="RAQ200" s="4"/>
      <c r="RAR200" s="4"/>
      <c r="RAS200" s="4"/>
      <c r="RAT200" s="4"/>
      <c r="RAU200" s="4"/>
      <c r="RAV200" s="4"/>
      <c r="RAW200" s="4"/>
      <c r="RAX200" s="4"/>
      <c r="RAY200" s="4"/>
      <c r="RAZ200" s="4"/>
      <c r="RBA200" s="4"/>
      <c r="RBB200" s="4"/>
      <c r="RBC200" s="4"/>
      <c r="RBD200" s="4"/>
      <c r="RBE200" s="4"/>
      <c r="RBF200" s="4"/>
      <c r="RBG200" s="4"/>
      <c r="RBH200" s="4"/>
      <c r="RBI200" s="4"/>
      <c r="RBJ200" s="4"/>
      <c r="RBK200" s="4"/>
      <c r="RBL200" s="4"/>
      <c r="RBM200" s="4"/>
      <c r="RBN200" s="4"/>
      <c r="RBO200" s="4"/>
      <c r="RBP200" s="4"/>
      <c r="RBQ200" s="4"/>
      <c r="RBR200" s="4"/>
      <c r="RBS200" s="4"/>
      <c r="RBT200" s="4"/>
      <c r="RBU200" s="4"/>
      <c r="RBV200" s="4"/>
      <c r="RBW200" s="4"/>
      <c r="RBX200" s="4"/>
      <c r="RBY200" s="4"/>
      <c r="RBZ200" s="4"/>
      <c r="RCA200" s="4"/>
      <c r="RCB200" s="4"/>
      <c r="RCC200" s="4"/>
      <c r="RCD200" s="4"/>
      <c r="RCE200" s="4"/>
      <c r="RCF200" s="4"/>
      <c r="RCG200" s="4"/>
      <c r="RCH200" s="4"/>
      <c r="RCI200" s="4"/>
      <c r="RCJ200" s="4"/>
      <c r="RCK200" s="4"/>
      <c r="RCL200" s="4"/>
      <c r="RCM200" s="4"/>
      <c r="RCN200" s="4"/>
      <c r="RCO200" s="4"/>
      <c r="RCP200" s="4"/>
      <c r="RCQ200" s="4"/>
      <c r="RCR200" s="4"/>
      <c r="RCS200" s="4"/>
      <c r="RCT200" s="4"/>
      <c r="RCU200" s="4"/>
      <c r="RCV200" s="4"/>
      <c r="RCW200" s="4"/>
      <c r="RCX200" s="4"/>
      <c r="RCY200" s="4"/>
      <c r="RCZ200" s="4"/>
      <c r="RDA200" s="4"/>
      <c r="RDB200" s="4"/>
      <c r="RDC200" s="4"/>
      <c r="RDD200" s="4"/>
      <c r="RDE200" s="4"/>
      <c r="RDF200" s="4"/>
      <c r="RDG200" s="4"/>
      <c r="RDH200" s="4"/>
      <c r="RDI200" s="4"/>
      <c r="RDJ200" s="4"/>
      <c r="RDK200" s="4"/>
      <c r="RDL200" s="4"/>
      <c r="RDM200" s="4"/>
      <c r="RDN200" s="4"/>
      <c r="RDO200" s="4"/>
      <c r="RDP200" s="4"/>
      <c r="RDQ200" s="4"/>
      <c r="RDR200" s="4"/>
      <c r="RDS200" s="4"/>
      <c r="RDT200" s="4"/>
      <c r="RDU200" s="4"/>
      <c r="RDV200" s="4"/>
      <c r="RDW200" s="4"/>
      <c r="RDX200" s="4"/>
      <c r="RDY200" s="4"/>
      <c r="RDZ200" s="4"/>
      <c r="REA200" s="4"/>
      <c r="REB200" s="4"/>
      <c r="REC200" s="4"/>
      <c r="RED200" s="4"/>
      <c r="REE200" s="4"/>
      <c r="REF200" s="4"/>
      <c r="REG200" s="4"/>
      <c r="REH200" s="4"/>
      <c r="REI200" s="4"/>
      <c r="REJ200" s="4"/>
      <c r="REK200" s="4"/>
      <c r="REL200" s="4"/>
      <c r="REM200" s="4"/>
      <c r="REN200" s="4"/>
      <c r="REO200" s="4"/>
      <c r="REP200" s="4"/>
      <c r="REQ200" s="4"/>
      <c r="RER200" s="4"/>
      <c r="RES200" s="4"/>
      <c r="RET200" s="4"/>
      <c r="REU200" s="4"/>
      <c r="REV200" s="4"/>
      <c r="REW200" s="4"/>
      <c r="REX200" s="4"/>
      <c r="REY200" s="4"/>
      <c r="REZ200" s="4"/>
      <c r="RFA200" s="4"/>
      <c r="RFB200" s="4"/>
      <c r="RFC200" s="4"/>
      <c r="RFD200" s="4"/>
      <c r="RFE200" s="4"/>
      <c r="RFF200" s="4"/>
      <c r="RFG200" s="4"/>
      <c r="RFH200" s="4"/>
      <c r="RFI200" s="4"/>
      <c r="RFJ200" s="4"/>
      <c r="RFK200" s="4"/>
      <c r="RFL200" s="4"/>
      <c r="RFM200" s="4"/>
      <c r="RFN200" s="4"/>
      <c r="RFO200" s="4"/>
      <c r="RFP200" s="4"/>
      <c r="RFQ200" s="4"/>
      <c r="RFR200" s="4"/>
      <c r="RFS200" s="4"/>
      <c r="RFT200" s="4"/>
      <c r="RFU200" s="4"/>
      <c r="RFV200" s="4"/>
      <c r="RFW200" s="4"/>
      <c r="RFX200" s="4"/>
      <c r="RFY200" s="4"/>
      <c r="RFZ200" s="4"/>
      <c r="RGA200" s="4"/>
      <c r="RGB200" s="4"/>
      <c r="RGC200" s="4"/>
      <c r="RGD200" s="4"/>
      <c r="RGE200" s="4"/>
      <c r="RGF200" s="4"/>
      <c r="RGG200" s="4"/>
      <c r="RGH200" s="4"/>
      <c r="RGI200" s="4"/>
      <c r="RGJ200" s="4"/>
      <c r="RGK200" s="4"/>
      <c r="RGL200" s="4"/>
      <c r="RGM200" s="4"/>
      <c r="RGN200" s="4"/>
      <c r="RGO200" s="4"/>
      <c r="RGP200" s="4"/>
      <c r="RGQ200" s="4"/>
      <c r="RGR200" s="4"/>
      <c r="RGS200" s="4"/>
      <c r="RGT200" s="4"/>
      <c r="RGU200" s="4"/>
      <c r="RGV200" s="4"/>
      <c r="RGW200" s="4"/>
      <c r="RGX200" s="4"/>
      <c r="RGY200" s="4"/>
      <c r="RGZ200" s="4"/>
      <c r="RHA200" s="4"/>
      <c r="RHB200" s="4"/>
      <c r="RHC200" s="4"/>
      <c r="RHD200" s="4"/>
      <c r="RHE200" s="4"/>
      <c r="RHF200" s="4"/>
      <c r="RHG200" s="4"/>
      <c r="RHH200" s="4"/>
      <c r="RHI200" s="4"/>
      <c r="RHJ200" s="4"/>
      <c r="RHK200" s="4"/>
      <c r="RHL200" s="4"/>
      <c r="RHM200" s="4"/>
      <c r="RHN200" s="4"/>
      <c r="RHO200" s="4"/>
      <c r="RHP200" s="4"/>
      <c r="RHQ200" s="4"/>
      <c r="RHR200" s="4"/>
      <c r="RHS200" s="4"/>
      <c r="RHT200" s="4"/>
      <c r="RHU200" s="4"/>
      <c r="RHV200" s="4"/>
      <c r="RHW200" s="4"/>
      <c r="RHX200" s="4"/>
      <c r="RHY200" s="4"/>
      <c r="RHZ200" s="4"/>
      <c r="RIA200" s="4"/>
      <c r="RIB200" s="4"/>
      <c r="RIC200" s="4"/>
      <c r="RID200" s="4"/>
      <c r="RIE200" s="4"/>
      <c r="RIF200" s="4"/>
      <c r="RIG200" s="4"/>
      <c r="RIH200" s="4"/>
      <c r="RII200" s="4"/>
      <c r="RIJ200" s="4"/>
      <c r="RIK200" s="4"/>
      <c r="RIL200" s="4"/>
      <c r="RIM200" s="4"/>
      <c r="RIN200" s="4"/>
      <c r="RIO200" s="4"/>
      <c r="RIP200" s="4"/>
      <c r="RIQ200" s="4"/>
      <c r="RIR200" s="4"/>
      <c r="RIS200" s="4"/>
      <c r="RIT200" s="4"/>
      <c r="RIU200" s="4"/>
      <c r="RIV200" s="4"/>
      <c r="RIW200" s="4"/>
      <c r="RIX200" s="4"/>
      <c r="RIY200" s="4"/>
      <c r="RIZ200" s="4"/>
      <c r="RJA200" s="4"/>
      <c r="RJB200" s="4"/>
      <c r="RJC200" s="4"/>
      <c r="RJD200" s="4"/>
      <c r="RJE200" s="4"/>
      <c r="RJF200" s="4"/>
      <c r="RJG200" s="4"/>
      <c r="RJH200" s="4"/>
      <c r="RJI200" s="4"/>
      <c r="RJJ200" s="4"/>
      <c r="RJK200" s="4"/>
      <c r="RJL200" s="4"/>
      <c r="RJM200" s="4"/>
      <c r="RJN200" s="4"/>
      <c r="RJO200" s="4"/>
      <c r="RJP200" s="4"/>
      <c r="RJQ200" s="4"/>
      <c r="RJR200" s="4"/>
      <c r="RJS200" s="4"/>
      <c r="RJT200" s="4"/>
      <c r="RJU200" s="4"/>
      <c r="RJV200" s="4"/>
      <c r="RJW200" s="4"/>
      <c r="RJX200" s="4"/>
      <c r="RJY200" s="4"/>
      <c r="RJZ200" s="4"/>
      <c r="RKA200" s="4"/>
      <c r="RKB200" s="4"/>
      <c r="RKC200" s="4"/>
      <c r="RKD200" s="4"/>
      <c r="RKE200" s="4"/>
      <c r="RKF200" s="4"/>
      <c r="RKG200" s="4"/>
      <c r="RKH200" s="4"/>
      <c r="RKI200" s="4"/>
      <c r="RKJ200" s="4"/>
      <c r="RKK200" s="4"/>
      <c r="RKL200" s="4"/>
      <c r="RKM200" s="4"/>
      <c r="RKN200" s="4"/>
      <c r="RKO200" s="4"/>
      <c r="RKP200" s="4"/>
      <c r="RKQ200" s="4"/>
      <c r="RKR200" s="4"/>
      <c r="RKS200" s="4"/>
      <c r="RKT200" s="4"/>
      <c r="RKU200" s="4"/>
      <c r="RKV200" s="4"/>
      <c r="RKW200" s="4"/>
      <c r="RKX200" s="4"/>
      <c r="RKY200" s="4"/>
      <c r="RKZ200" s="4"/>
      <c r="RLA200" s="4"/>
      <c r="RLB200" s="4"/>
      <c r="RLC200" s="4"/>
      <c r="RLD200" s="4"/>
      <c r="RLE200" s="4"/>
      <c r="RLF200" s="4"/>
      <c r="RLG200" s="4"/>
      <c r="RLH200" s="4"/>
      <c r="RLI200" s="4"/>
      <c r="RLJ200" s="4"/>
      <c r="RLK200" s="4"/>
      <c r="RLL200" s="4"/>
      <c r="RLM200" s="4"/>
      <c r="RLN200" s="4"/>
      <c r="RLO200" s="4"/>
      <c r="RLP200" s="4"/>
      <c r="RLQ200" s="4"/>
      <c r="RLR200" s="4"/>
      <c r="RLS200" s="4"/>
      <c r="RLT200" s="4"/>
      <c r="RLU200" s="4"/>
      <c r="RLV200" s="4"/>
      <c r="RLW200" s="4"/>
      <c r="RLX200" s="4"/>
      <c r="RLY200" s="4"/>
      <c r="RLZ200" s="4"/>
      <c r="RMA200" s="4"/>
      <c r="RMB200" s="4"/>
      <c r="RMC200" s="4"/>
      <c r="RMD200" s="4"/>
      <c r="RME200" s="4"/>
      <c r="RMF200" s="4"/>
      <c r="RMG200" s="4"/>
      <c r="RMH200" s="4"/>
      <c r="RMI200" s="4"/>
      <c r="RMJ200" s="4"/>
      <c r="RMK200" s="4"/>
      <c r="RML200" s="4"/>
      <c r="RMM200" s="4"/>
      <c r="RMN200" s="4"/>
      <c r="RMO200" s="4"/>
      <c r="RMP200" s="4"/>
      <c r="RMQ200" s="4"/>
      <c r="RMR200" s="4"/>
      <c r="RMS200" s="4"/>
      <c r="RMT200" s="4"/>
      <c r="RMU200" s="4"/>
      <c r="RMV200" s="4"/>
      <c r="RMW200" s="4"/>
      <c r="RMX200" s="4"/>
      <c r="RMY200" s="4"/>
      <c r="RMZ200" s="4"/>
      <c r="RNA200" s="4"/>
      <c r="RNB200" s="4"/>
      <c r="RNC200" s="4"/>
      <c r="RND200" s="4"/>
      <c r="RNE200" s="4"/>
      <c r="RNF200" s="4"/>
      <c r="RNG200" s="4"/>
      <c r="RNH200" s="4"/>
      <c r="RNI200" s="4"/>
      <c r="RNJ200" s="4"/>
      <c r="RNK200" s="4"/>
      <c r="RNL200" s="4"/>
      <c r="RNM200" s="4"/>
      <c r="RNN200" s="4"/>
      <c r="RNO200" s="4"/>
      <c r="RNP200" s="4"/>
      <c r="RNQ200" s="4"/>
      <c r="RNR200" s="4"/>
      <c r="RNS200" s="4"/>
      <c r="RNT200" s="4"/>
      <c r="RNU200" s="4"/>
      <c r="RNV200" s="4"/>
      <c r="RNW200" s="4"/>
      <c r="RNX200" s="4"/>
      <c r="RNY200" s="4"/>
      <c r="RNZ200" s="4"/>
      <c r="ROA200" s="4"/>
      <c r="ROB200" s="4"/>
      <c r="ROC200" s="4"/>
      <c r="ROD200" s="4"/>
      <c r="ROE200" s="4"/>
      <c r="ROF200" s="4"/>
      <c r="ROG200" s="4"/>
      <c r="ROH200" s="4"/>
      <c r="ROI200" s="4"/>
      <c r="ROJ200" s="4"/>
      <c r="ROK200" s="4"/>
      <c r="ROL200" s="4"/>
      <c r="ROM200" s="4"/>
      <c r="RON200" s="4"/>
      <c r="ROO200" s="4"/>
      <c r="ROP200" s="4"/>
      <c r="ROQ200" s="4"/>
      <c r="ROR200" s="4"/>
      <c r="ROS200" s="4"/>
      <c r="ROT200" s="4"/>
      <c r="ROU200" s="4"/>
      <c r="ROV200" s="4"/>
      <c r="ROW200" s="4"/>
      <c r="ROX200" s="4"/>
      <c r="ROY200" s="4"/>
      <c r="ROZ200" s="4"/>
      <c r="RPA200" s="4"/>
      <c r="RPB200" s="4"/>
      <c r="RPC200" s="4"/>
      <c r="RPD200" s="4"/>
      <c r="RPE200" s="4"/>
      <c r="RPF200" s="4"/>
      <c r="RPG200" s="4"/>
      <c r="RPH200" s="4"/>
      <c r="RPI200" s="4"/>
      <c r="RPJ200" s="4"/>
      <c r="RPK200" s="4"/>
      <c r="RPL200" s="4"/>
      <c r="RPM200" s="4"/>
      <c r="RPN200" s="4"/>
      <c r="RPO200" s="4"/>
      <c r="RPP200" s="4"/>
      <c r="RPQ200" s="4"/>
      <c r="RPR200" s="4"/>
      <c r="RPS200" s="4"/>
      <c r="RPT200" s="4"/>
      <c r="RPU200" s="4"/>
      <c r="RPV200" s="4"/>
      <c r="RPW200" s="4"/>
      <c r="RPX200" s="4"/>
      <c r="RPY200" s="4"/>
      <c r="RPZ200" s="4"/>
      <c r="RQA200" s="4"/>
      <c r="RQB200" s="4"/>
      <c r="RQC200" s="4"/>
      <c r="RQD200" s="4"/>
      <c r="RQE200" s="4"/>
      <c r="RQF200" s="4"/>
      <c r="RQG200" s="4"/>
      <c r="RQH200" s="4"/>
      <c r="RQI200" s="4"/>
      <c r="RQJ200" s="4"/>
      <c r="RQK200" s="4"/>
      <c r="RQL200" s="4"/>
      <c r="RQM200" s="4"/>
      <c r="RQN200" s="4"/>
      <c r="RQO200" s="4"/>
      <c r="RQP200" s="4"/>
      <c r="RQQ200" s="4"/>
      <c r="RQR200" s="4"/>
      <c r="RQS200" s="4"/>
      <c r="RQT200" s="4"/>
      <c r="RQU200" s="4"/>
      <c r="RQV200" s="4"/>
      <c r="RQW200" s="4"/>
      <c r="RQX200" s="4"/>
      <c r="RQY200" s="4"/>
      <c r="RQZ200" s="4"/>
      <c r="RRA200" s="4"/>
      <c r="RRB200" s="4"/>
      <c r="RRC200" s="4"/>
      <c r="RRD200" s="4"/>
      <c r="RRE200" s="4"/>
      <c r="RRF200" s="4"/>
      <c r="RRG200" s="4"/>
      <c r="RRH200" s="4"/>
      <c r="RRI200" s="4"/>
      <c r="RRJ200" s="4"/>
      <c r="RRK200" s="4"/>
      <c r="RRL200" s="4"/>
      <c r="RRM200" s="4"/>
      <c r="RRN200" s="4"/>
      <c r="RRO200" s="4"/>
      <c r="RRP200" s="4"/>
      <c r="RRQ200" s="4"/>
      <c r="RRR200" s="4"/>
      <c r="RRS200" s="4"/>
      <c r="RRT200" s="4"/>
      <c r="RRU200" s="4"/>
      <c r="RRV200" s="4"/>
      <c r="RRW200" s="4"/>
      <c r="RRX200" s="4"/>
      <c r="RRY200" s="4"/>
      <c r="RRZ200" s="4"/>
      <c r="RSA200" s="4"/>
      <c r="RSB200" s="4"/>
      <c r="RSC200" s="4"/>
      <c r="RSD200" s="4"/>
      <c r="RSE200" s="4"/>
      <c r="RSF200" s="4"/>
      <c r="RSG200" s="4"/>
      <c r="RSH200" s="4"/>
      <c r="RSI200" s="4"/>
      <c r="RSJ200" s="4"/>
      <c r="RSK200" s="4"/>
      <c r="RSL200" s="4"/>
      <c r="RSM200" s="4"/>
      <c r="RSN200" s="4"/>
      <c r="RSO200" s="4"/>
      <c r="RSP200" s="4"/>
      <c r="RSQ200" s="4"/>
      <c r="RSR200" s="4"/>
      <c r="RSS200" s="4"/>
      <c r="RST200" s="4"/>
      <c r="RSU200" s="4"/>
      <c r="RSV200" s="4"/>
      <c r="RSW200" s="4"/>
      <c r="RSX200" s="4"/>
      <c r="RSY200" s="4"/>
      <c r="RSZ200" s="4"/>
      <c r="RTA200" s="4"/>
      <c r="RTB200" s="4"/>
      <c r="RTC200" s="4"/>
      <c r="RTD200" s="4"/>
      <c r="RTE200" s="4"/>
      <c r="RTF200" s="4"/>
      <c r="RTG200" s="4"/>
      <c r="RTH200" s="4"/>
      <c r="RTI200" s="4"/>
      <c r="RTJ200" s="4"/>
      <c r="RTK200" s="4"/>
      <c r="RTL200" s="4"/>
      <c r="RTM200" s="4"/>
      <c r="RTN200" s="4"/>
      <c r="RTO200" s="4"/>
      <c r="RTP200" s="4"/>
      <c r="RTQ200" s="4"/>
      <c r="RTR200" s="4"/>
      <c r="RTS200" s="4"/>
      <c r="RTT200" s="4"/>
      <c r="RTU200" s="4"/>
      <c r="RTV200" s="4"/>
      <c r="RTW200" s="4"/>
      <c r="RTX200" s="4"/>
      <c r="RTY200" s="4"/>
      <c r="RTZ200" s="4"/>
      <c r="RUA200" s="4"/>
      <c r="RUB200" s="4"/>
      <c r="RUC200" s="4"/>
      <c r="RUD200" s="4"/>
      <c r="RUE200" s="4"/>
      <c r="RUF200" s="4"/>
      <c r="RUG200" s="4"/>
      <c r="RUH200" s="4"/>
      <c r="RUI200" s="4"/>
      <c r="RUJ200" s="4"/>
      <c r="RUK200" s="4"/>
      <c r="RUL200" s="4"/>
      <c r="RUM200" s="4"/>
      <c r="RUN200" s="4"/>
      <c r="RUO200" s="4"/>
      <c r="RUP200" s="4"/>
      <c r="RUQ200" s="4"/>
      <c r="RUR200" s="4"/>
      <c r="RUS200" s="4"/>
      <c r="RUT200" s="4"/>
      <c r="RUU200" s="4"/>
      <c r="RUV200" s="4"/>
      <c r="RUW200" s="4"/>
      <c r="RUX200" s="4"/>
      <c r="RUY200" s="4"/>
      <c r="RUZ200" s="4"/>
      <c r="RVA200" s="4"/>
      <c r="RVB200" s="4"/>
      <c r="RVC200" s="4"/>
      <c r="RVD200" s="4"/>
      <c r="RVE200" s="4"/>
      <c r="RVF200" s="4"/>
      <c r="RVG200" s="4"/>
      <c r="RVH200" s="4"/>
      <c r="RVI200" s="4"/>
      <c r="RVJ200" s="4"/>
      <c r="RVK200" s="4"/>
      <c r="RVL200" s="4"/>
      <c r="RVM200" s="4"/>
      <c r="RVN200" s="4"/>
      <c r="RVO200" s="4"/>
      <c r="RVP200" s="4"/>
      <c r="RVQ200" s="4"/>
      <c r="RVR200" s="4"/>
      <c r="RVS200" s="4"/>
      <c r="RVT200" s="4"/>
      <c r="RVU200" s="4"/>
      <c r="RVV200" s="4"/>
      <c r="RVW200" s="4"/>
      <c r="RVX200" s="4"/>
      <c r="RVY200" s="4"/>
      <c r="RVZ200" s="4"/>
      <c r="RWA200" s="4"/>
      <c r="RWB200" s="4"/>
      <c r="RWC200" s="4"/>
      <c r="RWD200" s="4"/>
      <c r="RWE200" s="4"/>
      <c r="RWF200" s="4"/>
      <c r="RWG200" s="4"/>
      <c r="RWH200" s="4"/>
      <c r="RWI200" s="4"/>
      <c r="RWJ200" s="4"/>
      <c r="RWK200" s="4"/>
      <c r="RWL200" s="4"/>
      <c r="RWM200" s="4"/>
      <c r="RWN200" s="4"/>
      <c r="RWO200" s="4"/>
      <c r="RWP200" s="4"/>
      <c r="RWQ200" s="4"/>
      <c r="RWR200" s="4"/>
      <c r="RWS200" s="4"/>
      <c r="RWT200" s="4"/>
      <c r="RWU200" s="4"/>
      <c r="RWV200" s="4"/>
      <c r="RWW200" s="4"/>
      <c r="RWX200" s="4"/>
      <c r="RWY200" s="4"/>
      <c r="RWZ200" s="4"/>
      <c r="RXA200" s="4"/>
      <c r="RXB200" s="4"/>
      <c r="RXC200" s="4"/>
      <c r="RXD200" s="4"/>
      <c r="RXE200" s="4"/>
      <c r="RXF200" s="4"/>
      <c r="RXG200" s="4"/>
      <c r="RXH200" s="4"/>
      <c r="RXI200" s="4"/>
      <c r="RXJ200" s="4"/>
      <c r="RXK200" s="4"/>
      <c r="RXL200" s="4"/>
      <c r="RXM200" s="4"/>
      <c r="RXN200" s="4"/>
      <c r="RXO200" s="4"/>
      <c r="RXP200" s="4"/>
      <c r="RXQ200" s="4"/>
      <c r="RXR200" s="4"/>
      <c r="RXS200" s="4"/>
      <c r="RXT200" s="4"/>
      <c r="RXU200" s="4"/>
      <c r="RXV200" s="4"/>
      <c r="RXW200" s="4"/>
      <c r="RXX200" s="4"/>
      <c r="RXY200" s="4"/>
      <c r="RXZ200" s="4"/>
      <c r="RYA200" s="4"/>
      <c r="RYB200" s="4"/>
      <c r="RYC200" s="4"/>
      <c r="RYD200" s="4"/>
      <c r="RYE200" s="4"/>
      <c r="RYF200" s="4"/>
      <c r="RYG200" s="4"/>
      <c r="RYH200" s="4"/>
      <c r="RYI200" s="4"/>
      <c r="RYJ200" s="4"/>
      <c r="RYK200" s="4"/>
      <c r="RYL200" s="4"/>
      <c r="RYM200" s="4"/>
      <c r="RYN200" s="4"/>
      <c r="RYO200" s="4"/>
      <c r="RYP200" s="4"/>
      <c r="RYQ200" s="4"/>
      <c r="RYR200" s="4"/>
      <c r="RYS200" s="4"/>
      <c r="RYT200" s="4"/>
      <c r="RYU200" s="4"/>
      <c r="RYV200" s="4"/>
      <c r="RYW200" s="4"/>
      <c r="RYX200" s="4"/>
      <c r="RYY200" s="4"/>
      <c r="RYZ200" s="4"/>
      <c r="RZA200" s="4"/>
      <c r="RZB200" s="4"/>
      <c r="RZC200" s="4"/>
      <c r="RZD200" s="4"/>
      <c r="RZE200" s="4"/>
      <c r="RZF200" s="4"/>
      <c r="RZG200" s="4"/>
      <c r="RZH200" s="4"/>
      <c r="RZI200" s="4"/>
      <c r="RZJ200" s="4"/>
      <c r="RZK200" s="4"/>
      <c r="RZL200" s="4"/>
      <c r="RZM200" s="4"/>
      <c r="RZN200" s="4"/>
      <c r="RZO200" s="4"/>
      <c r="RZP200" s="4"/>
      <c r="RZQ200" s="4"/>
      <c r="RZR200" s="4"/>
      <c r="RZS200" s="4"/>
      <c r="RZT200" s="4"/>
      <c r="RZU200" s="4"/>
      <c r="RZV200" s="4"/>
      <c r="RZW200" s="4"/>
      <c r="RZX200" s="4"/>
      <c r="RZY200" s="4"/>
      <c r="RZZ200" s="4"/>
      <c r="SAA200" s="4"/>
      <c r="SAB200" s="4"/>
      <c r="SAC200" s="4"/>
      <c r="SAD200" s="4"/>
      <c r="SAE200" s="4"/>
      <c r="SAF200" s="4"/>
      <c r="SAG200" s="4"/>
      <c r="SAH200" s="4"/>
      <c r="SAI200" s="4"/>
      <c r="SAJ200" s="4"/>
      <c r="SAK200" s="4"/>
      <c r="SAL200" s="4"/>
      <c r="SAM200" s="4"/>
      <c r="SAN200" s="4"/>
      <c r="SAO200" s="4"/>
      <c r="SAP200" s="4"/>
      <c r="SAQ200" s="4"/>
      <c r="SAR200" s="4"/>
      <c r="SAS200" s="4"/>
      <c r="SAT200" s="4"/>
      <c r="SAU200" s="4"/>
      <c r="SAV200" s="4"/>
      <c r="SAW200" s="4"/>
      <c r="SAX200" s="4"/>
      <c r="SAY200" s="4"/>
      <c r="SAZ200" s="4"/>
      <c r="SBA200" s="4"/>
      <c r="SBB200" s="4"/>
      <c r="SBC200" s="4"/>
      <c r="SBD200" s="4"/>
      <c r="SBE200" s="4"/>
      <c r="SBF200" s="4"/>
      <c r="SBG200" s="4"/>
      <c r="SBH200" s="4"/>
      <c r="SBI200" s="4"/>
      <c r="SBJ200" s="4"/>
      <c r="SBK200" s="4"/>
      <c r="SBL200" s="4"/>
      <c r="SBM200" s="4"/>
      <c r="SBN200" s="4"/>
      <c r="SBO200" s="4"/>
      <c r="SBP200" s="4"/>
      <c r="SBQ200" s="4"/>
      <c r="SBR200" s="4"/>
      <c r="SBS200" s="4"/>
      <c r="SBT200" s="4"/>
      <c r="SBU200" s="4"/>
      <c r="SBV200" s="4"/>
      <c r="SBW200" s="4"/>
      <c r="SBX200" s="4"/>
      <c r="SBY200" s="4"/>
      <c r="SBZ200" s="4"/>
      <c r="SCA200" s="4"/>
      <c r="SCB200" s="4"/>
      <c r="SCC200" s="4"/>
      <c r="SCD200" s="4"/>
      <c r="SCE200" s="4"/>
      <c r="SCF200" s="4"/>
      <c r="SCG200" s="4"/>
      <c r="SCH200" s="4"/>
      <c r="SCI200" s="4"/>
      <c r="SCJ200" s="4"/>
      <c r="SCK200" s="4"/>
      <c r="SCL200" s="4"/>
      <c r="SCM200" s="4"/>
      <c r="SCN200" s="4"/>
      <c r="SCO200" s="4"/>
      <c r="SCP200" s="4"/>
      <c r="SCQ200" s="4"/>
      <c r="SCR200" s="4"/>
      <c r="SCS200" s="4"/>
      <c r="SCT200" s="4"/>
      <c r="SCU200" s="4"/>
      <c r="SCV200" s="4"/>
      <c r="SCW200" s="4"/>
      <c r="SCX200" s="4"/>
      <c r="SCY200" s="4"/>
      <c r="SCZ200" s="4"/>
      <c r="SDA200" s="4"/>
      <c r="SDB200" s="4"/>
      <c r="SDC200" s="4"/>
      <c r="SDD200" s="4"/>
      <c r="SDE200" s="4"/>
      <c r="SDF200" s="4"/>
      <c r="SDG200" s="4"/>
      <c r="SDH200" s="4"/>
      <c r="SDI200" s="4"/>
      <c r="SDJ200" s="4"/>
      <c r="SDK200" s="4"/>
      <c r="SDL200" s="4"/>
      <c r="SDM200" s="4"/>
      <c r="SDN200" s="4"/>
      <c r="SDO200" s="4"/>
      <c r="SDP200" s="4"/>
      <c r="SDQ200" s="4"/>
      <c r="SDR200" s="4"/>
      <c r="SDS200" s="4"/>
      <c r="SDT200" s="4"/>
      <c r="SDU200" s="4"/>
      <c r="SDV200" s="4"/>
      <c r="SDW200" s="4"/>
      <c r="SDX200" s="4"/>
      <c r="SDY200" s="4"/>
      <c r="SDZ200" s="4"/>
      <c r="SEA200" s="4"/>
      <c r="SEB200" s="4"/>
      <c r="SEC200" s="4"/>
      <c r="SED200" s="4"/>
      <c r="SEE200" s="4"/>
      <c r="SEF200" s="4"/>
      <c r="SEG200" s="4"/>
      <c r="SEH200" s="4"/>
      <c r="SEI200" s="4"/>
      <c r="SEJ200" s="4"/>
      <c r="SEK200" s="4"/>
      <c r="SEL200" s="4"/>
      <c r="SEM200" s="4"/>
      <c r="SEN200" s="4"/>
      <c r="SEO200" s="4"/>
      <c r="SEP200" s="4"/>
      <c r="SEQ200" s="4"/>
      <c r="SER200" s="4"/>
      <c r="SES200" s="4"/>
      <c r="SET200" s="4"/>
      <c r="SEU200" s="4"/>
      <c r="SEV200" s="4"/>
      <c r="SEW200" s="4"/>
      <c r="SEX200" s="4"/>
      <c r="SEY200" s="4"/>
      <c r="SEZ200" s="4"/>
      <c r="SFA200" s="4"/>
      <c r="SFB200" s="4"/>
      <c r="SFC200" s="4"/>
      <c r="SFD200" s="4"/>
      <c r="SFE200" s="4"/>
      <c r="SFF200" s="4"/>
      <c r="SFG200" s="4"/>
      <c r="SFH200" s="4"/>
      <c r="SFI200" s="4"/>
      <c r="SFJ200" s="4"/>
      <c r="SFK200" s="4"/>
      <c r="SFL200" s="4"/>
      <c r="SFM200" s="4"/>
      <c r="SFN200" s="4"/>
      <c r="SFO200" s="4"/>
      <c r="SFP200" s="4"/>
      <c r="SFQ200" s="4"/>
      <c r="SFR200" s="4"/>
      <c r="SFS200" s="4"/>
      <c r="SFT200" s="4"/>
      <c r="SFU200" s="4"/>
      <c r="SFV200" s="4"/>
      <c r="SFW200" s="4"/>
      <c r="SFX200" s="4"/>
      <c r="SFY200" s="4"/>
      <c r="SFZ200" s="4"/>
      <c r="SGA200" s="4"/>
      <c r="SGB200" s="4"/>
      <c r="SGC200" s="4"/>
      <c r="SGD200" s="4"/>
      <c r="SGE200" s="4"/>
      <c r="SGF200" s="4"/>
      <c r="SGG200" s="4"/>
      <c r="SGH200" s="4"/>
      <c r="SGI200" s="4"/>
      <c r="SGJ200" s="4"/>
      <c r="SGK200" s="4"/>
      <c r="SGL200" s="4"/>
      <c r="SGM200" s="4"/>
      <c r="SGN200" s="4"/>
      <c r="SGO200" s="4"/>
      <c r="SGP200" s="4"/>
      <c r="SGQ200" s="4"/>
      <c r="SGR200" s="4"/>
      <c r="SGS200" s="4"/>
      <c r="SGT200" s="4"/>
      <c r="SGU200" s="4"/>
      <c r="SGV200" s="4"/>
      <c r="SGW200" s="4"/>
      <c r="SGX200" s="4"/>
      <c r="SGY200" s="4"/>
      <c r="SGZ200" s="4"/>
      <c r="SHA200" s="4"/>
      <c r="SHB200" s="4"/>
      <c r="SHC200" s="4"/>
      <c r="SHD200" s="4"/>
      <c r="SHE200" s="4"/>
      <c r="SHF200" s="4"/>
      <c r="SHG200" s="4"/>
      <c r="SHH200" s="4"/>
      <c r="SHI200" s="4"/>
      <c r="SHJ200" s="4"/>
      <c r="SHK200" s="4"/>
      <c r="SHL200" s="4"/>
      <c r="SHM200" s="4"/>
      <c r="SHN200" s="4"/>
      <c r="SHO200" s="4"/>
      <c r="SHP200" s="4"/>
      <c r="SHQ200" s="4"/>
      <c r="SHR200" s="4"/>
      <c r="SHS200" s="4"/>
      <c r="SHT200" s="4"/>
      <c r="SHU200" s="4"/>
      <c r="SHV200" s="4"/>
      <c r="SHW200" s="4"/>
      <c r="SHX200" s="4"/>
      <c r="SHY200" s="4"/>
      <c r="SHZ200" s="4"/>
      <c r="SIA200" s="4"/>
      <c r="SIB200" s="4"/>
      <c r="SIC200" s="4"/>
      <c r="SID200" s="4"/>
      <c r="SIE200" s="4"/>
      <c r="SIF200" s="4"/>
      <c r="SIG200" s="4"/>
      <c r="SIH200" s="4"/>
      <c r="SII200" s="4"/>
      <c r="SIJ200" s="4"/>
      <c r="SIK200" s="4"/>
      <c r="SIL200" s="4"/>
      <c r="SIM200" s="4"/>
      <c r="SIN200" s="4"/>
      <c r="SIO200" s="4"/>
      <c r="SIP200" s="4"/>
      <c r="SIQ200" s="4"/>
      <c r="SIR200" s="4"/>
      <c r="SIS200" s="4"/>
      <c r="SIT200" s="4"/>
      <c r="SIU200" s="4"/>
      <c r="SIV200" s="4"/>
      <c r="SIW200" s="4"/>
      <c r="SIX200" s="4"/>
      <c r="SIY200" s="4"/>
      <c r="SIZ200" s="4"/>
      <c r="SJA200" s="4"/>
      <c r="SJB200" s="4"/>
      <c r="SJC200" s="4"/>
      <c r="SJD200" s="4"/>
      <c r="SJE200" s="4"/>
      <c r="SJF200" s="4"/>
      <c r="SJG200" s="4"/>
      <c r="SJH200" s="4"/>
      <c r="SJI200" s="4"/>
      <c r="SJJ200" s="4"/>
      <c r="SJK200" s="4"/>
      <c r="SJL200" s="4"/>
      <c r="SJM200" s="4"/>
      <c r="SJN200" s="4"/>
      <c r="SJO200" s="4"/>
      <c r="SJP200" s="4"/>
      <c r="SJQ200" s="4"/>
      <c r="SJR200" s="4"/>
      <c r="SJS200" s="4"/>
      <c r="SJT200" s="4"/>
      <c r="SJU200" s="4"/>
      <c r="SJV200" s="4"/>
      <c r="SJW200" s="4"/>
      <c r="SJX200" s="4"/>
      <c r="SJY200" s="4"/>
      <c r="SJZ200" s="4"/>
      <c r="SKA200" s="4"/>
      <c r="SKB200" s="4"/>
      <c r="SKC200" s="4"/>
      <c r="SKD200" s="4"/>
      <c r="SKE200" s="4"/>
      <c r="SKF200" s="4"/>
      <c r="SKG200" s="4"/>
      <c r="SKH200" s="4"/>
      <c r="SKI200" s="4"/>
      <c r="SKJ200" s="4"/>
      <c r="SKK200" s="4"/>
      <c r="SKL200" s="4"/>
      <c r="SKM200" s="4"/>
      <c r="SKN200" s="4"/>
      <c r="SKO200" s="4"/>
      <c r="SKP200" s="4"/>
      <c r="SKQ200" s="4"/>
      <c r="SKR200" s="4"/>
      <c r="SKS200" s="4"/>
      <c r="SKT200" s="4"/>
      <c r="SKU200" s="4"/>
      <c r="SKV200" s="4"/>
      <c r="SKW200" s="4"/>
      <c r="SKX200" s="4"/>
      <c r="SKY200" s="4"/>
      <c r="SKZ200" s="4"/>
      <c r="SLA200" s="4"/>
      <c r="SLB200" s="4"/>
      <c r="SLC200" s="4"/>
      <c r="SLD200" s="4"/>
      <c r="SLE200" s="4"/>
      <c r="SLF200" s="4"/>
      <c r="SLG200" s="4"/>
      <c r="SLH200" s="4"/>
      <c r="SLI200" s="4"/>
      <c r="SLJ200" s="4"/>
      <c r="SLK200" s="4"/>
      <c r="SLL200" s="4"/>
      <c r="SLM200" s="4"/>
      <c r="SLN200" s="4"/>
      <c r="SLO200" s="4"/>
      <c r="SLP200" s="4"/>
      <c r="SLQ200" s="4"/>
      <c r="SLR200" s="4"/>
      <c r="SLS200" s="4"/>
      <c r="SLT200" s="4"/>
      <c r="SLU200" s="4"/>
      <c r="SLV200" s="4"/>
      <c r="SLW200" s="4"/>
      <c r="SLX200" s="4"/>
      <c r="SLY200" s="4"/>
      <c r="SLZ200" s="4"/>
      <c r="SMA200" s="4"/>
      <c r="SMB200" s="4"/>
      <c r="SMC200" s="4"/>
      <c r="SMD200" s="4"/>
      <c r="SME200" s="4"/>
      <c r="SMF200" s="4"/>
      <c r="SMG200" s="4"/>
      <c r="SMH200" s="4"/>
      <c r="SMI200" s="4"/>
      <c r="SMJ200" s="4"/>
      <c r="SMK200" s="4"/>
      <c r="SML200" s="4"/>
      <c r="SMM200" s="4"/>
      <c r="SMN200" s="4"/>
      <c r="SMO200" s="4"/>
      <c r="SMP200" s="4"/>
      <c r="SMQ200" s="4"/>
      <c r="SMR200" s="4"/>
      <c r="SMS200" s="4"/>
      <c r="SMT200" s="4"/>
      <c r="SMU200" s="4"/>
      <c r="SMV200" s="4"/>
      <c r="SMW200" s="4"/>
      <c r="SMX200" s="4"/>
      <c r="SMY200" s="4"/>
      <c r="SMZ200" s="4"/>
      <c r="SNA200" s="4"/>
      <c r="SNB200" s="4"/>
      <c r="SNC200" s="4"/>
      <c r="SND200" s="4"/>
      <c r="SNE200" s="4"/>
      <c r="SNF200" s="4"/>
      <c r="SNG200" s="4"/>
      <c r="SNH200" s="4"/>
      <c r="SNI200" s="4"/>
      <c r="SNJ200" s="4"/>
      <c r="SNK200" s="4"/>
      <c r="SNL200" s="4"/>
      <c r="SNM200" s="4"/>
      <c r="SNN200" s="4"/>
      <c r="SNO200" s="4"/>
      <c r="SNP200" s="4"/>
      <c r="SNQ200" s="4"/>
      <c r="SNR200" s="4"/>
      <c r="SNS200" s="4"/>
      <c r="SNT200" s="4"/>
      <c r="SNU200" s="4"/>
      <c r="SNV200" s="4"/>
      <c r="SNW200" s="4"/>
      <c r="SNX200" s="4"/>
      <c r="SNY200" s="4"/>
      <c r="SNZ200" s="4"/>
      <c r="SOA200" s="4"/>
      <c r="SOB200" s="4"/>
      <c r="SOC200" s="4"/>
      <c r="SOD200" s="4"/>
      <c r="SOE200" s="4"/>
      <c r="SOF200" s="4"/>
      <c r="SOG200" s="4"/>
      <c r="SOH200" s="4"/>
      <c r="SOI200" s="4"/>
      <c r="SOJ200" s="4"/>
      <c r="SOK200" s="4"/>
      <c r="SOL200" s="4"/>
      <c r="SOM200" s="4"/>
      <c r="SON200" s="4"/>
      <c r="SOO200" s="4"/>
      <c r="SOP200" s="4"/>
      <c r="SOQ200" s="4"/>
      <c r="SOR200" s="4"/>
      <c r="SOS200" s="4"/>
      <c r="SOT200" s="4"/>
      <c r="SOU200" s="4"/>
      <c r="SOV200" s="4"/>
      <c r="SOW200" s="4"/>
      <c r="SOX200" s="4"/>
      <c r="SOY200" s="4"/>
      <c r="SOZ200" s="4"/>
      <c r="SPA200" s="4"/>
      <c r="SPB200" s="4"/>
      <c r="SPC200" s="4"/>
      <c r="SPD200" s="4"/>
      <c r="SPE200" s="4"/>
      <c r="SPF200" s="4"/>
      <c r="SPG200" s="4"/>
      <c r="SPH200" s="4"/>
      <c r="SPI200" s="4"/>
      <c r="SPJ200" s="4"/>
      <c r="SPK200" s="4"/>
      <c r="SPL200" s="4"/>
      <c r="SPM200" s="4"/>
      <c r="SPN200" s="4"/>
      <c r="SPO200" s="4"/>
      <c r="SPP200" s="4"/>
      <c r="SPQ200" s="4"/>
      <c r="SPR200" s="4"/>
      <c r="SPS200" s="4"/>
      <c r="SPT200" s="4"/>
      <c r="SPU200" s="4"/>
      <c r="SPV200" s="4"/>
      <c r="SPW200" s="4"/>
      <c r="SPX200" s="4"/>
      <c r="SPY200" s="4"/>
      <c r="SPZ200" s="4"/>
      <c r="SQA200" s="4"/>
      <c r="SQB200" s="4"/>
      <c r="SQC200" s="4"/>
      <c r="SQD200" s="4"/>
      <c r="SQE200" s="4"/>
      <c r="SQF200" s="4"/>
      <c r="SQG200" s="4"/>
      <c r="SQH200" s="4"/>
      <c r="SQI200" s="4"/>
      <c r="SQJ200" s="4"/>
      <c r="SQK200" s="4"/>
      <c r="SQL200" s="4"/>
      <c r="SQM200" s="4"/>
      <c r="SQN200" s="4"/>
      <c r="SQO200" s="4"/>
      <c r="SQP200" s="4"/>
      <c r="SQQ200" s="4"/>
      <c r="SQR200" s="4"/>
      <c r="SQS200" s="4"/>
      <c r="SQT200" s="4"/>
      <c r="SQU200" s="4"/>
      <c r="SQV200" s="4"/>
      <c r="SQW200" s="4"/>
      <c r="SQX200" s="4"/>
      <c r="SQY200" s="4"/>
      <c r="SQZ200" s="4"/>
      <c r="SRA200" s="4"/>
      <c r="SRB200" s="4"/>
      <c r="SRC200" s="4"/>
      <c r="SRD200" s="4"/>
      <c r="SRE200" s="4"/>
      <c r="SRF200" s="4"/>
      <c r="SRG200" s="4"/>
      <c r="SRH200" s="4"/>
      <c r="SRI200" s="4"/>
      <c r="SRJ200" s="4"/>
      <c r="SRK200" s="4"/>
      <c r="SRL200" s="4"/>
      <c r="SRM200" s="4"/>
      <c r="SRN200" s="4"/>
      <c r="SRO200" s="4"/>
      <c r="SRP200" s="4"/>
      <c r="SRQ200" s="4"/>
      <c r="SRR200" s="4"/>
      <c r="SRS200" s="4"/>
      <c r="SRT200" s="4"/>
      <c r="SRU200" s="4"/>
      <c r="SRV200" s="4"/>
      <c r="SRW200" s="4"/>
      <c r="SRX200" s="4"/>
      <c r="SRY200" s="4"/>
      <c r="SRZ200" s="4"/>
      <c r="SSA200" s="4"/>
      <c r="SSB200" s="4"/>
      <c r="SSC200" s="4"/>
      <c r="SSD200" s="4"/>
      <c r="SSE200" s="4"/>
      <c r="SSF200" s="4"/>
      <c r="SSG200" s="4"/>
      <c r="SSH200" s="4"/>
      <c r="SSI200" s="4"/>
      <c r="SSJ200" s="4"/>
      <c r="SSK200" s="4"/>
      <c r="SSL200" s="4"/>
      <c r="SSM200" s="4"/>
      <c r="SSN200" s="4"/>
      <c r="SSO200" s="4"/>
      <c r="SSP200" s="4"/>
      <c r="SSQ200" s="4"/>
      <c r="SSR200" s="4"/>
      <c r="SSS200" s="4"/>
      <c r="SST200" s="4"/>
      <c r="SSU200" s="4"/>
      <c r="SSV200" s="4"/>
      <c r="SSW200" s="4"/>
      <c r="SSX200" s="4"/>
      <c r="SSY200" s="4"/>
      <c r="SSZ200" s="4"/>
      <c r="STA200" s="4"/>
      <c r="STB200" s="4"/>
      <c r="STC200" s="4"/>
      <c r="STD200" s="4"/>
      <c r="STE200" s="4"/>
      <c r="STF200" s="4"/>
      <c r="STG200" s="4"/>
      <c r="STH200" s="4"/>
      <c r="STI200" s="4"/>
      <c r="STJ200" s="4"/>
      <c r="STK200" s="4"/>
      <c r="STL200" s="4"/>
      <c r="STM200" s="4"/>
      <c r="STN200" s="4"/>
      <c r="STO200" s="4"/>
      <c r="STP200" s="4"/>
      <c r="STQ200" s="4"/>
      <c r="STR200" s="4"/>
      <c r="STS200" s="4"/>
      <c r="STT200" s="4"/>
      <c r="STU200" s="4"/>
      <c r="STV200" s="4"/>
      <c r="STW200" s="4"/>
      <c r="STX200" s="4"/>
      <c r="STY200" s="4"/>
      <c r="STZ200" s="4"/>
      <c r="SUA200" s="4"/>
      <c r="SUB200" s="4"/>
      <c r="SUC200" s="4"/>
      <c r="SUD200" s="4"/>
      <c r="SUE200" s="4"/>
      <c r="SUF200" s="4"/>
      <c r="SUG200" s="4"/>
      <c r="SUH200" s="4"/>
      <c r="SUI200" s="4"/>
      <c r="SUJ200" s="4"/>
      <c r="SUK200" s="4"/>
      <c r="SUL200" s="4"/>
      <c r="SUM200" s="4"/>
      <c r="SUN200" s="4"/>
      <c r="SUO200" s="4"/>
      <c r="SUP200" s="4"/>
      <c r="SUQ200" s="4"/>
      <c r="SUR200" s="4"/>
      <c r="SUS200" s="4"/>
      <c r="SUT200" s="4"/>
      <c r="SUU200" s="4"/>
      <c r="SUV200" s="4"/>
      <c r="SUW200" s="4"/>
      <c r="SUX200" s="4"/>
      <c r="SUY200" s="4"/>
      <c r="SUZ200" s="4"/>
      <c r="SVA200" s="4"/>
      <c r="SVB200" s="4"/>
      <c r="SVC200" s="4"/>
      <c r="SVD200" s="4"/>
      <c r="SVE200" s="4"/>
      <c r="SVF200" s="4"/>
      <c r="SVG200" s="4"/>
      <c r="SVH200" s="4"/>
      <c r="SVI200" s="4"/>
      <c r="SVJ200" s="4"/>
      <c r="SVK200" s="4"/>
      <c r="SVL200" s="4"/>
      <c r="SVM200" s="4"/>
      <c r="SVN200" s="4"/>
      <c r="SVO200" s="4"/>
      <c r="SVP200" s="4"/>
      <c r="SVQ200" s="4"/>
      <c r="SVR200" s="4"/>
      <c r="SVS200" s="4"/>
      <c r="SVT200" s="4"/>
      <c r="SVU200" s="4"/>
      <c r="SVV200" s="4"/>
      <c r="SVW200" s="4"/>
      <c r="SVX200" s="4"/>
      <c r="SVY200" s="4"/>
      <c r="SVZ200" s="4"/>
      <c r="SWA200" s="4"/>
      <c r="SWB200" s="4"/>
      <c r="SWC200" s="4"/>
      <c r="SWD200" s="4"/>
      <c r="SWE200" s="4"/>
      <c r="SWF200" s="4"/>
      <c r="SWG200" s="4"/>
      <c r="SWH200" s="4"/>
      <c r="SWI200" s="4"/>
      <c r="SWJ200" s="4"/>
      <c r="SWK200" s="4"/>
      <c r="SWL200" s="4"/>
      <c r="SWM200" s="4"/>
      <c r="SWN200" s="4"/>
      <c r="SWO200" s="4"/>
      <c r="SWP200" s="4"/>
      <c r="SWQ200" s="4"/>
      <c r="SWR200" s="4"/>
      <c r="SWS200" s="4"/>
      <c r="SWT200" s="4"/>
      <c r="SWU200" s="4"/>
      <c r="SWV200" s="4"/>
      <c r="SWW200" s="4"/>
      <c r="SWX200" s="4"/>
      <c r="SWY200" s="4"/>
      <c r="SWZ200" s="4"/>
      <c r="SXA200" s="4"/>
      <c r="SXB200" s="4"/>
      <c r="SXC200" s="4"/>
      <c r="SXD200" s="4"/>
      <c r="SXE200" s="4"/>
      <c r="SXF200" s="4"/>
      <c r="SXG200" s="4"/>
      <c r="SXH200" s="4"/>
      <c r="SXI200" s="4"/>
      <c r="SXJ200" s="4"/>
      <c r="SXK200" s="4"/>
      <c r="SXL200" s="4"/>
      <c r="SXM200" s="4"/>
      <c r="SXN200" s="4"/>
      <c r="SXO200" s="4"/>
      <c r="SXP200" s="4"/>
      <c r="SXQ200" s="4"/>
      <c r="SXR200" s="4"/>
      <c r="SXS200" s="4"/>
      <c r="SXT200" s="4"/>
      <c r="SXU200" s="4"/>
      <c r="SXV200" s="4"/>
      <c r="SXW200" s="4"/>
      <c r="SXX200" s="4"/>
      <c r="SXY200" s="4"/>
      <c r="SXZ200" s="4"/>
      <c r="SYA200" s="4"/>
      <c r="SYB200" s="4"/>
      <c r="SYC200" s="4"/>
      <c r="SYD200" s="4"/>
      <c r="SYE200" s="4"/>
      <c r="SYF200" s="4"/>
      <c r="SYG200" s="4"/>
      <c r="SYH200" s="4"/>
      <c r="SYI200" s="4"/>
      <c r="SYJ200" s="4"/>
      <c r="SYK200" s="4"/>
      <c r="SYL200" s="4"/>
      <c r="SYM200" s="4"/>
      <c r="SYN200" s="4"/>
      <c r="SYO200" s="4"/>
      <c r="SYP200" s="4"/>
      <c r="SYQ200" s="4"/>
      <c r="SYR200" s="4"/>
      <c r="SYS200" s="4"/>
      <c r="SYT200" s="4"/>
      <c r="SYU200" s="4"/>
      <c r="SYV200" s="4"/>
      <c r="SYW200" s="4"/>
      <c r="SYX200" s="4"/>
      <c r="SYY200" s="4"/>
      <c r="SYZ200" s="4"/>
      <c r="SZA200" s="4"/>
      <c r="SZB200" s="4"/>
      <c r="SZC200" s="4"/>
      <c r="SZD200" s="4"/>
      <c r="SZE200" s="4"/>
      <c r="SZF200" s="4"/>
      <c r="SZG200" s="4"/>
      <c r="SZH200" s="4"/>
      <c r="SZI200" s="4"/>
      <c r="SZJ200" s="4"/>
      <c r="SZK200" s="4"/>
      <c r="SZL200" s="4"/>
      <c r="SZM200" s="4"/>
      <c r="SZN200" s="4"/>
      <c r="SZO200" s="4"/>
      <c r="SZP200" s="4"/>
      <c r="SZQ200" s="4"/>
      <c r="SZR200" s="4"/>
      <c r="SZS200" s="4"/>
      <c r="SZT200" s="4"/>
      <c r="SZU200" s="4"/>
      <c r="SZV200" s="4"/>
      <c r="SZW200" s="4"/>
      <c r="SZX200" s="4"/>
      <c r="SZY200" s="4"/>
      <c r="SZZ200" s="4"/>
      <c r="TAA200" s="4"/>
      <c r="TAB200" s="4"/>
      <c r="TAC200" s="4"/>
      <c r="TAD200" s="4"/>
      <c r="TAE200" s="4"/>
      <c r="TAF200" s="4"/>
      <c r="TAG200" s="4"/>
      <c r="TAH200" s="4"/>
      <c r="TAI200" s="4"/>
      <c r="TAJ200" s="4"/>
      <c r="TAK200" s="4"/>
      <c r="TAL200" s="4"/>
      <c r="TAM200" s="4"/>
      <c r="TAN200" s="4"/>
      <c r="TAO200" s="4"/>
      <c r="TAP200" s="4"/>
      <c r="TAQ200" s="4"/>
      <c r="TAR200" s="4"/>
      <c r="TAS200" s="4"/>
      <c r="TAT200" s="4"/>
      <c r="TAU200" s="4"/>
      <c r="TAV200" s="4"/>
      <c r="TAW200" s="4"/>
      <c r="TAX200" s="4"/>
      <c r="TAY200" s="4"/>
      <c r="TAZ200" s="4"/>
      <c r="TBA200" s="4"/>
      <c r="TBB200" s="4"/>
      <c r="TBC200" s="4"/>
      <c r="TBD200" s="4"/>
      <c r="TBE200" s="4"/>
      <c r="TBF200" s="4"/>
      <c r="TBG200" s="4"/>
      <c r="TBH200" s="4"/>
      <c r="TBI200" s="4"/>
      <c r="TBJ200" s="4"/>
      <c r="TBK200" s="4"/>
      <c r="TBL200" s="4"/>
      <c r="TBM200" s="4"/>
      <c r="TBN200" s="4"/>
      <c r="TBO200" s="4"/>
      <c r="TBP200" s="4"/>
      <c r="TBQ200" s="4"/>
      <c r="TBR200" s="4"/>
      <c r="TBS200" s="4"/>
      <c r="TBT200" s="4"/>
      <c r="TBU200" s="4"/>
      <c r="TBV200" s="4"/>
      <c r="TBW200" s="4"/>
      <c r="TBX200" s="4"/>
      <c r="TBY200" s="4"/>
      <c r="TBZ200" s="4"/>
      <c r="TCA200" s="4"/>
      <c r="TCB200" s="4"/>
      <c r="TCC200" s="4"/>
      <c r="TCD200" s="4"/>
      <c r="TCE200" s="4"/>
      <c r="TCF200" s="4"/>
      <c r="TCG200" s="4"/>
      <c r="TCH200" s="4"/>
      <c r="TCI200" s="4"/>
      <c r="TCJ200" s="4"/>
      <c r="TCK200" s="4"/>
      <c r="TCL200" s="4"/>
      <c r="TCM200" s="4"/>
      <c r="TCN200" s="4"/>
      <c r="TCO200" s="4"/>
      <c r="TCP200" s="4"/>
      <c r="TCQ200" s="4"/>
      <c r="TCR200" s="4"/>
      <c r="TCS200" s="4"/>
      <c r="TCT200" s="4"/>
      <c r="TCU200" s="4"/>
      <c r="TCV200" s="4"/>
      <c r="TCW200" s="4"/>
      <c r="TCX200" s="4"/>
      <c r="TCY200" s="4"/>
      <c r="TCZ200" s="4"/>
      <c r="TDA200" s="4"/>
      <c r="TDB200" s="4"/>
      <c r="TDC200" s="4"/>
      <c r="TDD200" s="4"/>
      <c r="TDE200" s="4"/>
      <c r="TDF200" s="4"/>
      <c r="TDG200" s="4"/>
      <c r="TDH200" s="4"/>
      <c r="TDI200" s="4"/>
      <c r="TDJ200" s="4"/>
      <c r="TDK200" s="4"/>
      <c r="TDL200" s="4"/>
      <c r="TDM200" s="4"/>
      <c r="TDN200" s="4"/>
      <c r="TDO200" s="4"/>
      <c r="TDP200" s="4"/>
      <c r="TDQ200" s="4"/>
      <c r="TDR200" s="4"/>
      <c r="TDS200" s="4"/>
      <c r="TDT200" s="4"/>
      <c r="TDU200" s="4"/>
      <c r="TDV200" s="4"/>
      <c r="TDW200" s="4"/>
      <c r="TDX200" s="4"/>
      <c r="TDY200" s="4"/>
      <c r="TDZ200" s="4"/>
      <c r="TEA200" s="4"/>
      <c r="TEB200" s="4"/>
      <c r="TEC200" s="4"/>
      <c r="TED200" s="4"/>
      <c r="TEE200" s="4"/>
      <c r="TEF200" s="4"/>
      <c r="TEG200" s="4"/>
      <c r="TEH200" s="4"/>
      <c r="TEI200" s="4"/>
      <c r="TEJ200" s="4"/>
      <c r="TEK200" s="4"/>
      <c r="TEL200" s="4"/>
      <c r="TEM200" s="4"/>
      <c r="TEN200" s="4"/>
      <c r="TEO200" s="4"/>
      <c r="TEP200" s="4"/>
      <c r="TEQ200" s="4"/>
      <c r="TER200" s="4"/>
      <c r="TES200" s="4"/>
      <c r="TET200" s="4"/>
      <c r="TEU200" s="4"/>
      <c r="TEV200" s="4"/>
      <c r="TEW200" s="4"/>
      <c r="TEX200" s="4"/>
      <c r="TEY200" s="4"/>
      <c r="TEZ200" s="4"/>
      <c r="TFA200" s="4"/>
      <c r="TFB200" s="4"/>
      <c r="TFC200" s="4"/>
      <c r="TFD200" s="4"/>
      <c r="TFE200" s="4"/>
      <c r="TFF200" s="4"/>
      <c r="TFG200" s="4"/>
      <c r="TFH200" s="4"/>
      <c r="TFI200" s="4"/>
      <c r="TFJ200" s="4"/>
      <c r="TFK200" s="4"/>
      <c r="TFL200" s="4"/>
      <c r="TFM200" s="4"/>
      <c r="TFN200" s="4"/>
      <c r="TFO200" s="4"/>
      <c r="TFP200" s="4"/>
      <c r="TFQ200" s="4"/>
      <c r="TFR200" s="4"/>
      <c r="TFS200" s="4"/>
      <c r="TFT200" s="4"/>
      <c r="TFU200" s="4"/>
      <c r="TFV200" s="4"/>
      <c r="TFW200" s="4"/>
      <c r="TFX200" s="4"/>
      <c r="TFY200" s="4"/>
      <c r="TFZ200" s="4"/>
      <c r="TGA200" s="4"/>
      <c r="TGB200" s="4"/>
      <c r="TGC200" s="4"/>
      <c r="TGD200" s="4"/>
      <c r="TGE200" s="4"/>
      <c r="TGF200" s="4"/>
      <c r="TGG200" s="4"/>
      <c r="TGH200" s="4"/>
      <c r="TGI200" s="4"/>
      <c r="TGJ200" s="4"/>
      <c r="TGK200" s="4"/>
      <c r="TGL200" s="4"/>
      <c r="TGM200" s="4"/>
      <c r="TGN200" s="4"/>
      <c r="TGO200" s="4"/>
      <c r="TGP200" s="4"/>
      <c r="TGQ200" s="4"/>
      <c r="TGR200" s="4"/>
      <c r="TGS200" s="4"/>
      <c r="TGT200" s="4"/>
      <c r="TGU200" s="4"/>
      <c r="TGV200" s="4"/>
      <c r="TGW200" s="4"/>
      <c r="TGX200" s="4"/>
      <c r="TGY200" s="4"/>
      <c r="TGZ200" s="4"/>
      <c r="THA200" s="4"/>
      <c r="THB200" s="4"/>
      <c r="THC200" s="4"/>
      <c r="THD200" s="4"/>
      <c r="THE200" s="4"/>
      <c r="THF200" s="4"/>
      <c r="THG200" s="4"/>
      <c r="THH200" s="4"/>
      <c r="THI200" s="4"/>
      <c r="THJ200" s="4"/>
      <c r="THK200" s="4"/>
      <c r="THL200" s="4"/>
      <c r="THM200" s="4"/>
      <c r="THN200" s="4"/>
      <c r="THO200" s="4"/>
      <c r="THP200" s="4"/>
      <c r="THQ200" s="4"/>
      <c r="THR200" s="4"/>
      <c r="THS200" s="4"/>
      <c r="THT200" s="4"/>
      <c r="THU200" s="4"/>
      <c r="THV200" s="4"/>
      <c r="THW200" s="4"/>
      <c r="THX200" s="4"/>
      <c r="THY200" s="4"/>
      <c r="THZ200" s="4"/>
      <c r="TIA200" s="4"/>
      <c r="TIB200" s="4"/>
      <c r="TIC200" s="4"/>
      <c r="TID200" s="4"/>
      <c r="TIE200" s="4"/>
      <c r="TIF200" s="4"/>
      <c r="TIG200" s="4"/>
      <c r="TIH200" s="4"/>
      <c r="TII200" s="4"/>
      <c r="TIJ200" s="4"/>
      <c r="TIK200" s="4"/>
      <c r="TIL200" s="4"/>
      <c r="TIM200" s="4"/>
      <c r="TIN200" s="4"/>
      <c r="TIO200" s="4"/>
      <c r="TIP200" s="4"/>
      <c r="TIQ200" s="4"/>
      <c r="TIR200" s="4"/>
      <c r="TIS200" s="4"/>
      <c r="TIT200" s="4"/>
      <c r="TIU200" s="4"/>
      <c r="TIV200" s="4"/>
      <c r="TIW200" s="4"/>
      <c r="TIX200" s="4"/>
      <c r="TIY200" s="4"/>
      <c r="TIZ200" s="4"/>
      <c r="TJA200" s="4"/>
      <c r="TJB200" s="4"/>
      <c r="TJC200" s="4"/>
      <c r="TJD200" s="4"/>
      <c r="TJE200" s="4"/>
      <c r="TJF200" s="4"/>
      <c r="TJG200" s="4"/>
      <c r="TJH200" s="4"/>
      <c r="TJI200" s="4"/>
      <c r="TJJ200" s="4"/>
      <c r="TJK200" s="4"/>
      <c r="TJL200" s="4"/>
      <c r="TJM200" s="4"/>
      <c r="TJN200" s="4"/>
      <c r="TJO200" s="4"/>
      <c r="TJP200" s="4"/>
      <c r="TJQ200" s="4"/>
      <c r="TJR200" s="4"/>
      <c r="TJS200" s="4"/>
      <c r="TJT200" s="4"/>
      <c r="TJU200" s="4"/>
      <c r="TJV200" s="4"/>
      <c r="TJW200" s="4"/>
      <c r="TJX200" s="4"/>
      <c r="TJY200" s="4"/>
      <c r="TJZ200" s="4"/>
      <c r="TKA200" s="4"/>
      <c r="TKB200" s="4"/>
      <c r="TKC200" s="4"/>
      <c r="TKD200" s="4"/>
      <c r="TKE200" s="4"/>
      <c r="TKF200" s="4"/>
      <c r="TKG200" s="4"/>
      <c r="TKH200" s="4"/>
      <c r="TKI200" s="4"/>
      <c r="TKJ200" s="4"/>
      <c r="TKK200" s="4"/>
      <c r="TKL200" s="4"/>
      <c r="TKM200" s="4"/>
      <c r="TKN200" s="4"/>
      <c r="TKO200" s="4"/>
      <c r="TKP200" s="4"/>
      <c r="TKQ200" s="4"/>
      <c r="TKR200" s="4"/>
      <c r="TKS200" s="4"/>
      <c r="TKT200" s="4"/>
      <c r="TKU200" s="4"/>
      <c r="TKV200" s="4"/>
      <c r="TKW200" s="4"/>
      <c r="TKX200" s="4"/>
      <c r="TKY200" s="4"/>
      <c r="TKZ200" s="4"/>
      <c r="TLA200" s="4"/>
      <c r="TLB200" s="4"/>
      <c r="TLC200" s="4"/>
      <c r="TLD200" s="4"/>
      <c r="TLE200" s="4"/>
      <c r="TLF200" s="4"/>
      <c r="TLG200" s="4"/>
      <c r="TLH200" s="4"/>
      <c r="TLI200" s="4"/>
      <c r="TLJ200" s="4"/>
      <c r="TLK200" s="4"/>
      <c r="TLL200" s="4"/>
      <c r="TLM200" s="4"/>
      <c r="TLN200" s="4"/>
      <c r="TLO200" s="4"/>
      <c r="TLP200" s="4"/>
      <c r="TLQ200" s="4"/>
      <c r="TLR200" s="4"/>
      <c r="TLS200" s="4"/>
      <c r="TLT200" s="4"/>
      <c r="TLU200" s="4"/>
      <c r="TLV200" s="4"/>
      <c r="TLW200" s="4"/>
      <c r="TLX200" s="4"/>
      <c r="TLY200" s="4"/>
      <c r="TLZ200" s="4"/>
      <c r="TMA200" s="4"/>
      <c r="TMB200" s="4"/>
      <c r="TMC200" s="4"/>
      <c r="TMD200" s="4"/>
      <c r="TME200" s="4"/>
      <c r="TMF200" s="4"/>
      <c r="TMG200" s="4"/>
      <c r="TMH200" s="4"/>
      <c r="TMI200" s="4"/>
      <c r="TMJ200" s="4"/>
      <c r="TMK200" s="4"/>
      <c r="TML200" s="4"/>
      <c r="TMM200" s="4"/>
      <c r="TMN200" s="4"/>
      <c r="TMO200" s="4"/>
      <c r="TMP200" s="4"/>
      <c r="TMQ200" s="4"/>
      <c r="TMR200" s="4"/>
      <c r="TMS200" s="4"/>
      <c r="TMT200" s="4"/>
      <c r="TMU200" s="4"/>
      <c r="TMV200" s="4"/>
      <c r="TMW200" s="4"/>
      <c r="TMX200" s="4"/>
      <c r="TMY200" s="4"/>
      <c r="TMZ200" s="4"/>
      <c r="TNA200" s="4"/>
      <c r="TNB200" s="4"/>
      <c r="TNC200" s="4"/>
      <c r="TND200" s="4"/>
      <c r="TNE200" s="4"/>
      <c r="TNF200" s="4"/>
      <c r="TNG200" s="4"/>
      <c r="TNH200" s="4"/>
      <c r="TNI200" s="4"/>
      <c r="TNJ200" s="4"/>
      <c r="TNK200" s="4"/>
      <c r="TNL200" s="4"/>
      <c r="TNM200" s="4"/>
      <c r="TNN200" s="4"/>
      <c r="TNO200" s="4"/>
      <c r="TNP200" s="4"/>
      <c r="TNQ200" s="4"/>
      <c r="TNR200" s="4"/>
      <c r="TNS200" s="4"/>
      <c r="TNT200" s="4"/>
      <c r="TNU200" s="4"/>
      <c r="TNV200" s="4"/>
      <c r="TNW200" s="4"/>
      <c r="TNX200" s="4"/>
      <c r="TNY200" s="4"/>
      <c r="TNZ200" s="4"/>
      <c r="TOA200" s="4"/>
      <c r="TOB200" s="4"/>
      <c r="TOC200" s="4"/>
      <c r="TOD200" s="4"/>
      <c r="TOE200" s="4"/>
      <c r="TOF200" s="4"/>
      <c r="TOG200" s="4"/>
      <c r="TOH200" s="4"/>
      <c r="TOI200" s="4"/>
      <c r="TOJ200" s="4"/>
      <c r="TOK200" s="4"/>
      <c r="TOL200" s="4"/>
      <c r="TOM200" s="4"/>
      <c r="TON200" s="4"/>
      <c r="TOO200" s="4"/>
      <c r="TOP200" s="4"/>
      <c r="TOQ200" s="4"/>
      <c r="TOR200" s="4"/>
      <c r="TOS200" s="4"/>
      <c r="TOT200" s="4"/>
      <c r="TOU200" s="4"/>
      <c r="TOV200" s="4"/>
      <c r="TOW200" s="4"/>
      <c r="TOX200" s="4"/>
      <c r="TOY200" s="4"/>
      <c r="TOZ200" s="4"/>
      <c r="TPA200" s="4"/>
      <c r="TPB200" s="4"/>
      <c r="TPC200" s="4"/>
      <c r="TPD200" s="4"/>
      <c r="TPE200" s="4"/>
      <c r="TPF200" s="4"/>
      <c r="TPG200" s="4"/>
      <c r="TPH200" s="4"/>
      <c r="TPI200" s="4"/>
      <c r="TPJ200" s="4"/>
      <c r="TPK200" s="4"/>
      <c r="TPL200" s="4"/>
      <c r="TPM200" s="4"/>
      <c r="TPN200" s="4"/>
      <c r="TPO200" s="4"/>
      <c r="TPP200" s="4"/>
      <c r="TPQ200" s="4"/>
      <c r="TPR200" s="4"/>
      <c r="TPS200" s="4"/>
      <c r="TPT200" s="4"/>
      <c r="TPU200" s="4"/>
      <c r="TPV200" s="4"/>
      <c r="TPW200" s="4"/>
      <c r="TPX200" s="4"/>
      <c r="TPY200" s="4"/>
      <c r="TPZ200" s="4"/>
      <c r="TQA200" s="4"/>
      <c r="TQB200" s="4"/>
      <c r="TQC200" s="4"/>
      <c r="TQD200" s="4"/>
      <c r="TQE200" s="4"/>
      <c r="TQF200" s="4"/>
      <c r="TQG200" s="4"/>
      <c r="TQH200" s="4"/>
      <c r="TQI200" s="4"/>
      <c r="TQJ200" s="4"/>
      <c r="TQK200" s="4"/>
      <c r="TQL200" s="4"/>
      <c r="TQM200" s="4"/>
      <c r="TQN200" s="4"/>
      <c r="TQO200" s="4"/>
      <c r="TQP200" s="4"/>
      <c r="TQQ200" s="4"/>
      <c r="TQR200" s="4"/>
      <c r="TQS200" s="4"/>
      <c r="TQT200" s="4"/>
      <c r="TQU200" s="4"/>
      <c r="TQV200" s="4"/>
      <c r="TQW200" s="4"/>
      <c r="TQX200" s="4"/>
      <c r="TQY200" s="4"/>
      <c r="TQZ200" s="4"/>
      <c r="TRA200" s="4"/>
      <c r="TRB200" s="4"/>
      <c r="TRC200" s="4"/>
      <c r="TRD200" s="4"/>
      <c r="TRE200" s="4"/>
      <c r="TRF200" s="4"/>
      <c r="TRG200" s="4"/>
      <c r="TRH200" s="4"/>
      <c r="TRI200" s="4"/>
      <c r="TRJ200" s="4"/>
      <c r="TRK200" s="4"/>
      <c r="TRL200" s="4"/>
      <c r="TRM200" s="4"/>
      <c r="TRN200" s="4"/>
      <c r="TRO200" s="4"/>
      <c r="TRP200" s="4"/>
      <c r="TRQ200" s="4"/>
      <c r="TRR200" s="4"/>
      <c r="TRS200" s="4"/>
      <c r="TRT200" s="4"/>
      <c r="TRU200" s="4"/>
      <c r="TRV200" s="4"/>
      <c r="TRW200" s="4"/>
      <c r="TRX200" s="4"/>
      <c r="TRY200" s="4"/>
      <c r="TRZ200" s="4"/>
      <c r="TSA200" s="4"/>
      <c r="TSB200" s="4"/>
      <c r="TSC200" s="4"/>
      <c r="TSD200" s="4"/>
      <c r="TSE200" s="4"/>
      <c r="TSF200" s="4"/>
      <c r="TSG200" s="4"/>
      <c r="TSH200" s="4"/>
      <c r="TSI200" s="4"/>
      <c r="TSJ200" s="4"/>
      <c r="TSK200" s="4"/>
      <c r="TSL200" s="4"/>
      <c r="TSM200" s="4"/>
      <c r="TSN200" s="4"/>
      <c r="TSO200" s="4"/>
      <c r="TSP200" s="4"/>
      <c r="TSQ200" s="4"/>
      <c r="TSR200" s="4"/>
      <c r="TSS200" s="4"/>
      <c r="TST200" s="4"/>
      <c r="TSU200" s="4"/>
      <c r="TSV200" s="4"/>
      <c r="TSW200" s="4"/>
      <c r="TSX200" s="4"/>
      <c r="TSY200" s="4"/>
      <c r="TSZ200" s="4"/>
      <c r="TTA200" s="4"/>
      <c r="TTB200" s="4"/>
      <c r="TTC200" s="4"/>
      <c r="TTD200" s="4"/>
      <c r="TTE200" s="4"/>
      <c r="TTF200" s="4"/>
      <c r="TTG200" s="4"/>
      <c r="TTH200" s="4"/>
      <c r="TTI200" s="4"/>
      <c r="TTJ200" s="4"/>
      <c r="TTK200" s="4"/>
      <c r="TTL200" s="4"/>
      <c r="TTM200" s="4"/>
      <c r="TTN200" s="4"/>
      <c r="TTO200" s="4"/>
      <c r="TTP200" s="4"/>
      <c r="TTQ200" s="4"/>
      <c r="TTR200" s="4"/>
      <c r="TTS200" s="4"/>
      <c r="TTT200" s="4"/>
      <c r="TTU200" s="4"/>
      <c r="TTV200" s="4"/>
      <c r="TTW200" s="4"/>
      <c r="TTX200" s="4"/>
      <c r="TTY200" s="4"/>
      <c r="TTZ200" s="4"/>
      <c r="TUA200" s="4"/>
      <c r="TUB200" s="4"/>
      <c r="TUC200" s="4"/>
      <c r="TUD200" s="4"/>
      <c r="TUE200" s="4"/>
      <c r="TUF200" s="4"/>
      <c r="TUG200" s="4"/>
      <c r="TUH200" s="4"/>
      <c r="TUI200" s="4"/>
      <c r="TUJ200" s="4"/>
      <c r="TUK200" s="4"/>
      <c r="TUL200" s="4"/>
      <c r="TUM200" s="4"/>
      <c r="TUN200" s="4"/>
      <c r="TUO200" s="4"/>
      <c r="TUP200" s="4"/>
      <c r="TUQ200" s="4"/>
      <c r="TUR200" s="4"/>
      <c r="TUS200" s="4"/>
      <c r="TUT200" s="4"/>
      <c r="TUU200" s="4"/>
      <c r="TUV200" s="4"/>
      <c r="TUW200" s="4"/>
      <c r="TUX200" s="4"/>
      <c r="TUY200" s="4"/>
      <c r="TUZ200" s="4"/>
      <c r="TVA200" s="4"/>
      <c r="TVB200" s="4"/>
      <c r="TVC200" s="4"/>
      <c r="TVD200" s="4"/>
      <c r="TVE200" s="4"/>
      <c r="TVF200" s="4"/>
      <c r="TVG200" s="4"/>
      <c r="TVH200" s="4"/>
      <c r="TVI200" s="4"/>
      <c r="TVJ200" s="4"/>
      <c r="TVK200" s="4"/>
      <c r="TVL200" s="4"/>
      <c r="TVM200" s="4"/>
      <c r="TVN200" s="4"/>
      <c r="TVO200" s="4"/>
      <c r="TVP200" s="4"/>
      <c r="TVQ200" s="4"/>
      <c r="TVR200" s="4"/>
      <c r="TVS200" s="4"/>
      <c r="TVT200" s="4"/>
      <c r="TVU200" s="4"/>
      <c r="TVV200" s="4"/>
      <c r="TVW200" s="4"/>
      <c r="TVX200" s="4"/>
      <c r="TVY200" s="4"/>
      <c r="TVZ200" s="4"/>
      <c r="TWA200" s="4"/>
      <c r="TWB200" s="4"/>
      <c r="TWC200" s="4"/>
      <c r="TWD200" s="4"/>
      <c r="TWE200" s="4"/>
      <c r="TWF200" s="4"/>
      <c r="TWG200" s="4"/>
      <c r="TWH200" s="4"/>
      <c r="TWI200" s="4"/>
      <c r="TWJ200" s="4"/>
      <c r="TWK200" s="4"/>
      <c r="TWL200" s="4"/>
      <c r="TWM200" s="4"/>
      <c r="TWN200" s="4"/>
      <c r="TWO200" s="4"/>
      <c r="TWP200" s="4"/>
      <c r="TWQ200" s="4"/>
      <c r="TWR200" s="4"/>
      <c r="TWS200" s="4"/>
      <c r="TWT200" s="4"/>
      <c r="TWU200" s="4"/>
      <c r="TWV200" s="4"/>
      <c r="TWW200" s="4"/>
      <c r="TWX200" s="4"/>
      <c r="TWY200" s="4"/>
      <c r="TWZ200" s="4"/>
      <c r="TXA200" s="4"/>
      <c r="TXB200" s="4"/>
      <c r="TXC200" s="4"/>
      <c r="TXD200" s="4"/>
      <c r="TXE200" s="4"/>
      <c r="TXF200" s="4"/>
      <c r="TXG200" s="4"/>
      <c r="TXH200" s="4"/>
      <c r="TXI200" s="4"/>
      <c r="TXJ200" s="4"/>
      <c r="TXK200" s="4"/>
      <c r="TXL200" s="4"/>
      <c r="TXM200" s="4"/>
      <c r="TXN200" s="4"/>
      <c r="TXO200" s="4"/>
      <c r="TXP200" s="4"/>
      <c r="TXQ200" s="4"/>
      <c r="TXR200" s="4"/>
      <c r="TXS200" s="4"/>
      <c r="TXT200" s="4"/>
      <c r="TXU200" s="4"/>
      <c r="TXV200" s="4"/>
      <c r="TXW200" s="4"/>
      <c r="TXX200" s="4"/>
      <c r="TXY200" s="4"/>
      <c r="TXZ200" s="4"/>
      <c r="TYA200" s="4"/>
      <c r="TYB200" s="4"/>
      <c r="TYC200" s="4"/>
      <c r="TYD200" s="4"/>
      <c r="TYE200" s="4"/>
      <c r="TYF200" s="4"/>
      <c r="TYG200" s="4"/>
      <c r="TYH200" s="4"/>
      <c r="TYI200" s="4"/>
      <c r="TYJ200" s="4"/>
      <c r="TYK200" s="4"/>
      <c r="TYL200" s="4"/>
      <c r="TYM200" s="4"/>
      <c r="TYN200" s="4"/>
      <c r="TYO200" s="4"/>
      <c r="TYP200" s="4"/>
      <c r="TYQ200" s="4"/>
      <c r="TYR200" s="4"/>
      <c r="TYS200" s="4"/>
      <c r="TYT200" s="4"/>
      <c r="TYU200" s="4"/>
      <c r="TYV200" s="4"/>
      <c r="TYW200" s="4"/>
      <c r="TYX200" s="4"/>
      <c r="TYY200" s="4"/>
      <c r="TYZ200" s="4"/>
      <c r="TZA200" s="4"/>
      <c r="TZB200" s="4"/>
      <c r="TZC200" s="4"/>
      <c r="TZD200" s="4"/>
      <c r="TZE200" s="4"/>
      <c r="TZF200" s="4"/>
      <c r="TZG200" s="4"/>
      <c r="TZH200" s="4"/>
      <c r="TZI200" s="4"/>
      <c r="TZJ200" s="4"/>
      <c r="TZK200" s="4"/>
      <c r="TZL200" s="4"/>
      <c r="TZM200" s="4"/>
      <c r="TZN200" s="4"/>
      <c r="TZO200" s="4"/>
      <c r="TZP200" s="4"/>
      <c r="TZQ200" s="4"/>
      <c r="TZR200" s="4"/>
      <c r="TZS200" s="4"/>
      <c r="TZT200" s="4"/>
      <c r="TZU200" s="4"/>
      <c r="TZV200" s="4"/>
      <c r="TZW200" s="4"/>
      <c r="TZX200" s="4"/>
      <c r="TZY200" s="4"/>
      <c r="TZZ200" s="4"/>
      <c r="UAA200" s="4"/>
      <c r="UAB200" s="4"/>
      <c r="UAC200" s="4"/>
      <c r="UAD200" s="4"/>
      <c r="UAE200" s="4"/>
      <c r="UAF200" s="4"/>
      <c r="UAG200" s="4"/>
      <c r="UAH200" s="4"/>
      <c r="UAI200" s="4"/>
      <c r="UAJ200" s="4"/>
      <c r="UAK200" s="4"/>
      <c r="UAL200" s="4"/>
      <c r="UAM200" s="4"/>
      <c r="UAN200" s="4"/>
      <c r="UAO200" s="4"/>
      <c r="UAP200" s="4"/>
      <c r="UAQ200" s="4"/>
      <c r="UAR200" s="4"/>
      <c r="UAS200" s="4"/>
      <c r="UAT200" s="4"/>
      <c r="UAU200" s="4"/>
      <c r="UAV200" s="4"/>
      <c r="UAW200" s="4"/>
      <c r="UAX200" s="4"/>
      <c r="UAY200" s="4"/>
      <c r="UAZ200" s="4"/>
      <c r="UBA200" s="4"/>
      <c r="UBB200" s="4"/>
      <c r="UBC200" s="4"/>
      <c r="UBD200" s="4"/>
      <c r="UBE200" s="4"/>
      <c r="UBF200" s="4"/>
      <c r="UBG200" s="4"/>
      <c r="UBH200" s="4"/>
      <c r="UBI200" s="4"/>
      <c r="UBJ200" s="4"/>
      <c r="UBK200" s="4"/>
      <c r="UBL200" s="4"/>
      <c r="UBM200" s="4"/>
      <c r="UBN200" s="4"/>
      <c r="UBO200" s="4"/>
      <c r="UBP200" s="4"/>
      <c r="UBQ200" s="4"/>
      <c r="UBR200" s="4"/>
      <c r="UBS200" s="4"/>
      <c r="UBT200" s="4"/>
      <c r="UBU200" s="4"/>
      <c r="UBV200" s="4"/>
      <c r="UBW200" s="4"/>
      <c r="UBX200" s="4"/>
      <c r="UBY200" s="4"/>
      <c r="UBZ200" s="4"/>
      <c r="UCA200" s="4"/>
      <c r="UCB200" s="4"/>
      <c r="UCC200" s="4"/>
      <c r="UCD200" s="4"/>
      <c r="UCE200" s="4"/>
      <c r="UCF200" s="4"/>
      <c r="UCG200" s="4"/>
      <c r="UCH200" s="4"/>
      <c r="UCI200" s="4"/>
      <c r="UCJ200" s="4"/>
      <c r="UCK200" s="4"/>
      <c r="UCL200" s="4"/>
      <c r="UCM200" s="4"/>
      <c r="UCN200" s="4"/>
      <c r="UCO200" s="4"/>
      <c r="UCP200" s="4"/>
      <c r="UCQ200" s="4"/>
      <c r="UCR200" s="4"/>
      <c r="UCS200" s="4"/>
      <c r="UCT200" s="4"/>
      <c r="UCU200" s="4"/>
      <c r="UCV200" s="4"/>
      <c r="UCW200" s="4"/>
      <c r="UCX200" s="4"/>
      <c r="UCY200" s="4"/>
      <c r="UCZ200" s="4"/>
      <c r="UDA200" s="4"/>
      <c r="UDB200" s="4"/>
      <c r="UDC200" s="4"/>
      <c r="UDD200" s="4"/>
      <c r="UDE200" s="4"/>
      <c r="UDF200" s="4"/>
      <c r="UDG200" s="4"/>
      <c r="UDH200" s="4"/>
      <c r="UDI200" s="4"/>
      <c r="UDJ200" s="4"/>
      <c r="UDK200" s="4"/>
      <c r="UDL200" s="4"/>
      <c r="UDM200" s="4"/>
      <c r="UDN200" s="4"/>
      <c r="UDO200" s="4"/>
      <c r="UDP200" s="4"/>
      <c r="UDQ200" s="4"/>
      <c r="UDR200" s="4"/>
      <c r="UDS200" s="4"/>
      <c r="UDT200" s="4"/>
      <c r="UDU200" s="4"/>
      <c r="UDV200" s="4"/>
      <c r="UDW200" s="4"/>
      <c r="UDX200" s="4"/>
      <c r="UDY200" s="4"/>
      <c r="UDZ200" s="4"/>
      <c r="UEA200" s="4"/>
      <c r="UEB200" s="4"/>
      <c r="UEC200" s="4"/>
      <c r="UED200" s="4"/>
      <c r="UEE200" s="4"/>
      <c r="UEF200" s="4"/>
      <c r="UEG200" s="4"/>
      <c r="UEH200" s="4"/>
      <c r="UEI200" s="4"/>
      <c r="UEJ200" s="4"/>
      <c r="UEK200" s="4"/>
      <c r="UEL200" s="4"/>
      <c r="UEM200" s="4"/>
      <c r="UEN200" s="4"/>
      <c r="UEO200" s="4"/>
      <c r="UEP200" s="4"/>
      <c r="UEQ200" s="4"/>
      <c r="UER200" s="4"/>
      <c r="UES200" s="4"/>
      <c r="UET200" s="4"/>
      <c r="UEU200" s="4"/>
      <c r="UEV200" s="4"/>
      <c r="UEW200" s="4"/>
      <c r="UEX200" s="4"/>
      <c r="UEY200" s="4"/>
      <c r="UEZ200" s="4"/>
      <c r="UFA200" s="4"/>
      <c r="UFB200" s="4"/>
      <c r="UFC200" s="4"/>
      <c r="UFD200" s="4"/>
      <c r="UFE200" s="4"/>
      <c r="UFF200" s="4"/>
      <c r="UFG200" s="4"/>
      <c r="UFH200" s="4"/>
      <c r="UFI200" s="4"/>
      <c r="UFJ200" s="4"/>
      <c r="UFK200" s="4"/>
      <c r="UFL200" s="4"/>
      <c r="UFM200" s="4"/>
      <c r="UFN200" s="4"/>
      <c r="UFO200" s="4"/>
      <c r="UFP200" s="4"/>
      <c r="UFQ200" s="4"/>
      <c r="UFR200" s="4"/>
      <c r="UFS200" s="4"/>
      <c r="UFT200" s="4"/>
      <c r="UFU200" s="4"/>
      <c r="UFV200" s="4"/>
      <c r="UFW200" s="4"/>
      <c r="UFX200" s="4"/>
      <c r="UFY200" s="4"/>
      <c r="UFZ200" s="4"/>
      <c r="UGA200" s="4"/>
      <c r="UGB200" s="4"/>
      <c r="UGC200" s="4"/>
      <c r="UGD200" s="4"/>
      <c r="UGE200" s="4"/>
      <c r="UGF200" s="4"/>
      <c r="UGG200" s="4"/>
      <c r="UGH200" s="4"/>
      <c r="UGI200" s="4"/>
      <c r="UGJ200" s="4"/>
      <c r="UGK200" s="4"/>
      <c r="UGL200" s="4"/>
      <c r="UGM200" s="4"/>
      <c r="UGN200" s="4"/>
      <c r="UGO200" s="4"/>
      <c r="UGP200" s="4"/>
      <c r="UGQ200" s="4"/>
      <c r="UGR200" s="4"/>
      <c r="UGS200" s="4"/>
      <c r="UGT200" s="4"/>
      <c r="UGU200" s="4"/>
      <c r="UGV200" s="4"/>
      <c r="UGW200" s="4"/>
      <c r="UGX200" s="4"/>
      <c r="UGY200" s="4"/>
      <c r="UGZ200" s="4"/>
      <c r="UHA200" s="4"/>
      <c r="UHB200" s="4"/>
      <c r="UHC200" s="4"/>
      <c r="UHD200" s="4"/>
      <c r="UHE200" s="4"/>
      <c r="UHF200" s="4"/>
      <c r="UHG200" s="4"/>
      <c r="UHH200" s="4"/>
      <c r="UHI200" s="4"/>
      <c r="UHJ200" s="4"/>
      <c r="UHK200" s="4"/>
      <c r="UHL200" s="4"/>
      <c r="UHM200" s="4"/>
      <c r="UHN200" s="4"/>
      <c r="UHO200" s="4"/>
      <c r="UHP200" s="4"/>
      <c r="UHQ200" s="4"/>
      <c r="UHR200" s="4"/>
      <c r="UHS200" s="4"/>
      <c r="UHT200" s="4"/>
      <c r="UHU200" s="4"/>
      <c r="UHV200" s="4"/>
      <c r="UHW200" s="4"/>
      <c r="UHX200" s="4"/>
      <c r="UHY200" s="4"/>
      <c r="UHZ200" s="4"/>
      <c r="UIA200" s="4"/>
      <c r="UIB200" s="4"/>
      <c r="UIC200" s="4"/>
      <c r="UID200" s="4"/>
      <c r="UIE200" s="4"/>
      <c r="UIF200" s="4"/>
      <c r="UIG200" s="4"/>
      <c r="UIH200" s="4"/>
      <c r="UII200" s="4"/>
      <c r="UIJ200" s="4"/>
      <c r="UIK200" s="4"/>
      <c r="UIL200" s="4"/>
      <c r="UIM200" s="4"/>
      <c r="UIN200" s="4"/>
      <c r="UIO200" s="4"/>
      <c r="UIP200" s="4"/>
      <c r="UIQ200" s="4"/>
      <c r="UIR200" s="4"/>
      <c r="UIS200" s="4"/>
      <c r="UIT200" s="4"/>
      <c r="UIU200" s="4"/>
      <c r="UIV200" s="4"/>
      <c r="UIW200" s="4"/>
      <c r="UIX200" s="4"/>
      <c r="UIY200" s="4"/>
      <c r="UIZ200" s="4"/>
      <c r="UJA200" s="4"/>
      <c r="UJB200" s="4"/>
      <c r="UJC200" s="4"/>
      <c r="UJD200" s="4"/>
      <c r="UJE200" s="4"/>
      <c r="UJF200" s="4"/>
      <c r="UJG200" s="4"/>
      <c r="UJH200" s="4"/>
      <c r="UJI200" s="4"/>
      <c r="UJJ200" s="4"/>
      <c r="UJK200" s="4"/>
      <c r="UJL200" s="4"/>
      <c r="UJM200" s="4"/>
      <c r="UJN200" s="4"/>
      <c r="UJO200" s="4"/>
      <c r="UJP200" s="4"/>
      <c r="UJQ200" s="4"/>
      <c r="UJR200" s="4"/>
      <c r="UJS200" s="4"/>
      <c r="UJT200" s="4"/>
      <c r="UJU200" s="4"/>
      <c r="UJV200" s="4"/>
      <c r="UJW200" s="4"/>
      <c r="UJX200" s="4"/>
      <c r="UJY200" s="4"/>
      <c r="UJZ200" s="4"/>
      <c r="UKA200" s="4"/>
      <c r="UKB200" s="4"/>
      <c r="UKC200" s="4"/>
      <c r="UKD200" s="4"/>
      <c r="UKE200" s="4"/>
      <c r="UKF200" s="4"/>
      <c r="UKG200" s="4"/>
      <c r="UKH200" s="4"/>
      <c r="UKI200" s="4"/>
      <c r="UKJ200" s="4"/>
      <c r="UKK200" s="4"/>
      <c r="UKL200" s="4"/>
      <c r="UKM200" s="4"/>
      <c r="UKN200" s="4"/>
      <c r="UKO200" s="4"/>
      <c r="UKP200" s="4"/>
      <c r="UKQ200" s="4"/>
      <c r="UKR200" s="4"/>
      <c r="UKS200" s="4"/>
      <c r="UKT200" s="4"/>
      <c r="UKU200" s="4"/>
      <c r="UKV200" s="4"/>
      <c r="UKW200" s="4"/>
      <c r="UKX200" s="4"/>
      <c r="UKY200" s="4"/>
      <c r="UKZ200" s="4"/>
      <c r="ULA200" s="4"/>
      <c r="ULB200" s="4"/>
      <c r="ULC200" s="4"/>
      <c r="ULD200" s="4"/>
      <c r="ULE200" s="4"/>
      <c r="ULF200" s="4"/>
      <c r="ULG200" s="4"/>
      <c r="ULH200" s="4"/>
      <c r="ULI200" s="4"/>
      <c r="ULJ200" s="4"/>
      <c r="ULK200" s="4"/>
      <c r="ULL200" s="4"/>
      <c r="ULM200" s="4"/>
      <c r="ULN200" s="4"/>
      <c r="ULO200" s="4"/>
      <c r="ULP200" s="4"/>
      <c r="ULQ200" s="4"/>
      <c r="ULR200" s="4"/>
      <c r="ULS200" s="4"/>
      <c r="ULT200" s="4"/>
      <c r="ULU200" s="4"/>
      <c r="ULV200" s="4"/>
      <c r="ULW200" s="4"/>
      <c r="ULX200" s="4"/>
      <c r="ULY200" s="4"/>
      <c r="ULZ200" s="4"/>
      <c r="UMA200" s="4"/>
      <c r="UMB200" s="4"/>
      <c r="UMC200" s="4"/>
      <c r="UMD200" s="4"/>
      <c r="UME200" s="4"/>
      <c r="UMF200" s="4"/>
      <c r="UMG200" s="4"/>
      <c r="UMH200" s="4"/>
      <c r="UMI200" s="4"/>
      <c r="UMJ200" s="4"/>
      <c r="UMK200" s="4"/>
      <c r="UML200" s="4"/>
      <c r="UMM200" s="4"/>
      <c r="UMN200" s="4"/>
      <c r="UMO200" s="4"/>
      <c r="UMP200" s="4"/>
      <c r="UMQ200" s="4"/>
      <c r="UMR200" s="4"/>
      <c r="UMS200" s="4"/>
      <c r="UMT200" s="4"/>
      <c r="UMU200" s="4"/>
      <c r="UMV200" s="4"/>
      <c r="UMW200" s="4"/>
      <c r="UMX200" s="4"/>
      <c r="UMY200" s="4"/>
      <c r="UMZ200" s="4"/>
      <c r="UNA200" s="4"/>
      <c r="UNB200" s="4"/>
      <c r="UNC200" s="4"/>
      <c r="UND200" s="4"/>
      <c r="UNE200" s="4"/>
      <c r="UNF200" s="4"/>
      <c r="UNG200" s="4"/>
      <c r="UNH200" s="4"/>
      <c r="UNI200" s="4"/>
      <c r="UNJ200" s="4"/>
      <c r="UNK200" s="4"/>
      <c r="UNL200" s="4"/>
      <c r="UNM200" s="4"/>
      <c r="UNN200" s="4"/>
      <c r="UNO200" s="4"/>
      <c r="UNP200" s="4"/>
      <c r="UNQ200" s="4"/>
      <c r="UNR200" s="4"/>
      <c r="UNS200" s="4"/>
      <c r="UNT200" s="4"/>
      <c r="UNU200" s="4"/>
      <c r="UNV200" s="4"/>
      <c r="UNW200" s="4"/>
      <c r="UNX200" s="4"/>
      <c r="UNY200" s="4"/>
      <c r="UNZ200" s="4"/>
      <c r="UOA200" s="4"/>
      <c r="UOB200" s="4"/>
      <c r="UOC200" s="4"/>
      <c r="UOD200" s="4"/>
      <c r="UOE200" s="4"/>
      <c r="UOF200" s="4"/>
      <c r="UOG200" s="4"/>
      <c r="UOH200" s="4"/>
      <c r="UOI200" s="4"/>
      <c r="UOJ200" s="4"/>
      <c r="UOK200" s="4"/>
      <c r="UOL200" s="4"/>
      <c r="UOM200" s="4"/>
      <c r="UON200" s="4"/>
      <c r="UOO200" s="4"/>
      <c r="UOP200" s="4"/>
      <c r="UOQ200" s="4"/>
      <c r="UOR200" s="4"/>
      <c r="UOS200" s="4"/>
      <c r="UOT200" s="4"/>
      <c r="UOU200" s="4"/>
      <c r="UOV200" s="4"/>
      <c r="UOW200" s="4"/>
      <c r="UOX200" s="4"/>
      <c r="UOY200" s="4"/>
      <c r="UOZ200" s="4"/>
      <c r="UPA200" s="4"/>
      <c r="UPB200" s="4"/>
      <c r="UPC200" s="4"/>
      <c r="UPD200" s="4"/>
      <c r="UPE200" s="4"/>
      <c r="UPF200" s="4"/>
      <c r="UPG200" s="4"/>
      <c r="UPH200" s="4"/>
      <c r="UPI200" s="4"/>
      <c r="UPJ200" s="4"/>
      <c r="UPK200" s="4"/>
      <c r="UPL200" s="4"/>
      <c r="UPM200" s="4"/>
      <c r="UPN200" s="4"/>
      <c r="UPO200" s="4"/>
      <c r="UPP200" s="4"/>
      <c r="UPQ200" s="4"/>
      <c r="UPR200" s="4"/>
      <c r="UPS200" s="4"/>
      <c r="UPT200" s="4"/>
      <c r="UPU200" s="4"/>
      <c r="UPV200" s="4"/>
      <c r="UPW200" s="4"/>
      <c r="UPX200" s="4"/>
      <c r="UPY200" s="4"/>
      <c r="UPZ200" s="4"/>
      <c r="UQA200" s="4"/>
      <c r="UQB200" s="4"/>
      <c r="UQC200" s="4"/>
      <c r="UQD200" s="4"/>
      <c r="UQE200" s="4"/>
      <c r="UQF200" s="4"/>
      <c r="UQG200" s="4"/>
      <c r="UQH200" s="4"/>
      <c r="UQI200" s="4"/>
      <c r="UQJ200" s="4"/>
      <c r="UQK200" s="4"/>
      <c r="UQL200" s="4"/>
      <c r="UQM200" s="4"/>
      <c r="UQN200" s="4"/>
      <c r="UQO200" s="4"/>
      <c r="UQP200" s="4"/>
      <c r="UQQ200" s="4"/>
      <c r="UQR200" s="4"/>
      <c r="UQS200" s="4"/>
      <c r="UQT200" s="4"/>
      <c r="UQU200" s="4"/>
      <c r="UQV200" s="4"/>
      <c r="UQW200" s="4"/>
      <c r="UQX200" s="4"/>
      <c r="UQY200" s="4"/>
      <c r="UQZ200" s="4"/>
      <c r="URA200" s="4"/>
      <c r="URB200" s="4"/>
      <c r="URC200" s="4"/>
      <c r="URD200" s="4"/>
      <c r="URE200" s="4"/>
      <c r="URF200" s="4"/>
      <c r="URG200" s="4"/>
      <c r="URH200" s="4"/>
      <c r="URI200" s="4"/>
      <c r="URJ200" s="4"/>
      <c r="URK200" s="4"/>
      <c r="URL200" s="4"/>
      <c r="URM200" s="4"/>
      <c r="URN200" s="4"/>
      <c r="URO200" s="4"/>
      <c r="URP200" s="4"/>
      <c r="URQ200" s="4"/>
      <c r="URR200" s="4"/>
      <c r="URS200" s="4"/>
      <c r="URT200" s="4"/>
      <c r="URU200" s="4"/>
      <c r="URV200" s="4"/>
      <c r="URW200" s="4"/>
      <c r="URX200" s="4"/>
      <c r="URY200" s="4"/>
      <c r="URZ200" s="4"/>
      <c r="USA200" s="4"/>
      <c r="USB200" s="4"/>
      <c r="USC200" s="4"/>
      <c r="USD200" s="4"/>
      <c r="USE200" s="4"/>
      <c r="USF200" s="4"/>
      <c r="USG200" s="4"/>
      <c r="USH200" s="4"/>
      <c r="USI200" s="4"/>
      <c r="USJ200" s="4"/>
      <c r="USK200" s="4"/>
      <c r="USL200" s="4"/>
      <c r="USM200" s="4"/>
      <c r="USN200" s="4"/>
      <c r="USO200" s="4"/>
      <c r="USP200" s="4"/>
      <c r="USQ200" s="4"/>
      <c r="USR200" s="4"/>
      <c r="USS200" s="4"/>
      <c r="UST200" s="4"/>
      <c r="USU200" s="4"/>
      <c r="USV200" s="4"/>
      <c r="USW200" s="4"/>
      <c r="USX200" s="4"/>
      <c r="USY200" s="4"/>
      <c r="USZ200" s="4"/>
      <c r="UTA200" s="4"/>
      <c r="UTB200" s="4"/>
      <c r="UTC200" s="4"/>
      <c r="UTD200" s="4"/>
      <c r="UTE200" s="4"/>
      <c r="UTF200" s="4"/>
      <c r="UTG200" s="4"/>
      <c r="UTH200" s="4"/>
      <c r="UTI200" s="4"/>
      <c r="UTJ200" s="4"/>
      <c r="UTK200" s="4"/>
      <c r="UTL200" s="4"/>
      <c r="UTM200" s="4"/>
      <c r="UTN200" s="4"/>
      <c r="UTO200" s="4"/>
      <c r="UTP200" s="4"/>
      <c r="UTQ200" s="4"/>
      <c r="UTR200" s="4"/>
      <c r="UTS200" s="4"/>
      <c r="UTT200" s="4"/>
      <c r="UTU200" s="4"/>
      <c r="UTV200" s="4"/>
      <c r="UTW200" s="4"/>
      <c r="UTX200" s="4"/>
      <c r="UTY200" s="4"/>
      <c r="UTZ200" s="4"/>
      <c r="UUA200" s="4"/>
      <c r="UUB200" s="4"/>
      <c r="UUC200" s="4"/>
      <c r="UUD200" s="4"/>
      <c r="UUE200" s="4"/>
      <c r="UUF200" s="4"/>
      <c r="UUG200" s="4"/>
      <c r="UUH200" s="4"/>
      <c r="UUI200" s="4"/>
      <c r="UUJ200" s="4"/>
      <c r="UUK200" s="4"/>
      <c r="UUL200" s="4"/>
      <c r="UUM200" s="4"/>
      <c r="UUN200" s="4"/>
      <c r="UUO200" s="4"/>
      <c r="UUP200" s="4"/>
      <c r="UUQ200" s="4"/>
      <c r="UUR200" s="4"/>
      <c r="UUS200" s="4"/>
      <c r="UUT200" s="4"/>
      <c r="UUU200" s="4"/>
      <c r="UUV200" s="4"/>
      <c r="UUW200" s="4"/>
      <c r="UUX200" s="4"/>
      <c r="UUY200" s="4"/>
      <c r="UUZ200" s="4"/>
      <c r="UVA200" s="4"/>
      <c r="UVB200" s="4"/>
      <c r="UVC200" s="4"/>
      <c r="UVD200" s="4"/>
      <c r="UVE200" s="4"/>
      <c r="UVF200" s="4"/>
      <c r="UVG200" s="4"/>
      <c r="UVH200" s="4"/>
      <c r="UVI200" s="4"/>
      <c r="UVJ200" s="4"/>
      <c r="UVK200" s="4"/>
      <c r="UVL200" s="4"/>
      <c r="UVM200" s="4"/>
      <c r="UVN200" s="4"/>
      <c r="UVO200" s="4"/>
      <c r="UVP200" s="4"/>
      <c r="UVQ200" s="4"/>
      <c r="UVR200" s="4"/>
      <c r="UVS200" s="4"/>
      <c r="UVT200" s="4"/>
      <c r="UVU200" s="4"/>
      <c r="UVV200" s="4"/>
      <c r="UVW200" s="4"/>
      <c r="UVX200" s="4"/>
      <c r="UVY200" s="4"/>
      <c r="UVZ200" s="4"/>
      <c r="UWA200" s="4"/>
      <c r="UWB200" s="4"/>
      <c r="UWC200" s="4"/>
      <c r="UWD200" s="4"/>
      <c r="UWE200" s="4"/>
      <c r="UWF200" s="4"/>
      <c r="UWG200" s="4"/>
      <c r="UWH200" s="4"/>
      <c r="UWI200" s="4"/>
      <c r="UWJ200" s="4"/>
      <c r="UWK200" s="4"/>
      <c r="UWL200" s="4"/>
      <c r="UWM200" s="4"/>
      <c r="UWN200" s="4"/>
      <c r="UWO200" s="4"/>
      <c r="UWP200" s="4"/>
      <c r="UWQ200" s="4"/>
      <c r="UWR200" s="4"/>
      <c r="UWS200" s="4"/>
      <c r="UWT200" s="4"/>
      <c r="UWU200" s="4"/>
      <c r="UWV200" s="4"/>
      <c r="UWW200" s="4"/>
      <c r="UWX200" s="4"/>
      <c r="UWY200" s="4"/>
      <c r="UWZ200" s="4"/>
      <c r="UXA200" s="4"/>
      <c r="UXB200" s="4"/>
      <c r="UXC200" s="4"/>
      <c r="UXD200" s="4"/>
      <c r="UXE200" s="4"/>
      <c r="UXF200" s="4"/>
      <c r="UXG200" s="4"/>
      <c r="UXH200" s="4"/>
      <c r="UXI200" s="4"/>
      <c r="UXJ200" s="4"/>
      <c r="UXK200" s="4"/>
      <c r="UXL200" s="4"/>
      <c r="UXM200" s="4"/>
      <c r="UXN200" s="4"/>
      <c r="UXO200" s="4"/>
      <c r="UXP200" s="4"/>
      <c r="UXQ200" s="4"/>
      <c r="UXR200" s="4"/>
      <c r="UXS200" s="4"/>
      <c r="UXT200" s="4"/>
      <c r="UXU200" s="4"/>
      <c r="UXV200" s="4"/>
      <c r="UXW200" s="4"/>
      <c r="UXX200" s="4"/>
      <c r="UXY200" s="4"/>
      <c r="UXZ200" s="4"/>
      <c r="UYA200" s="4"/>
      <c r="UYB200" s="4"/>
      <c r="UYC200" s="4"/>
      <c r="UYD200" s="4"/>
      <c r="UYE200" s="4"/>
      <c r="UYF200" s="4"/>
      <c r="UYG200" s="4"/>
      <c r="UYH200" s="4"/>
      <c r="UYI200" s="4"/>
      <c r="UYJ200" s="4"/>
      <c r="UYK200" s="4"/>
      <c r="UYL200" s="4"/>
      <c r="UYM200" s="4"/>
      <c r="UYN200" s="4"/>
      <c r="UYO200" s="4"/>
      <c r="UYP200" s="4"/>
      <c r="UYQ200" s="4"/>
      <c r="UYR200" s="4"/>
      <c r="UYS200" s="4"/>
      <c r="UYT200" s="4"/>
      <c r="UYU200" s="4"/>
      <c r="UYV200" s="4"/>
      <c r="UYW200" s="4"/>
      <c r="UYX200" s="4"/>
      <c r="UYY200" s="4"/>
      <c r="UYZ200" s="4"/>
      <c r="UZA200" s="4"/>
      <c r="UZB200" s="4"/>
      <c r="UZC200" s="4"/>
      <c r="UZD200" s="4"/>
      <c r="UZE200" s="4"/>
      <c r="UZF200" s="4"/>
      <c r="UZG200" s="4"/>
      <c r="UZH200" s="4"/>
      <c r="UZI200" s="4"/>
      <c r="UZJ200" s="4"/>
      <c r="UZK200" s="4"/>
      <c r="UZL200" s="4"/>
      <c r="UZM200" s="4"/>
      <c r="UZN200" s="4"/>
      <c r="UZO200" s="4"/>
      <c r="UZP200" s="4"/>
      <c r="UZQ200" s="4"/>
      <c r="UZR200" s="4"/>
      <c r="UZS200" s="4"/>
      <c r="UZT200" s="4"/>
      <c r="UZU200" s="4"/>
      <c r="UZV200" s="4"/>
      <c r="UZW200" s="4"/>
      <c r="UZX200" s="4"/>
      <c r="UZY200" s="4"/>
      <c r="UZZ200" s="4"/>
      <c r="VAA200" s="4"/>
      <c r="VAB200" s="4"/>
      <c r="VAC200" s="4"/>
      <c r="VAD200" s="4"/>
      <c r="VAE200" s="4"/>
      <c r="VAF200" s="4"/>
      <c r="VAG200" s="4"/>
      <c r="VAH200" s="4"/>
      <c r="VAI200" s="4"/>
      <c r="VAJ200" s="4"/>
      <c r="VAK200" s="4"/>
      <c r="VAL200" s="4"/>
      <c r="VAM200" s="4"/>
      <c r="VAN200" s="4"/>
      <c r="VAO200" s="4"/>
      <c r="VAP200" s="4"/>
      <c r="VAQ200" s="4"/>
      <c r="VAR200" s="4"/>
      <c r="VAS200" s="4"/>
      <c r="VAT200" s="4"/>
      <c r="VAU200" s="4"/>
      <c r="VAV200" s="4"/>
      <c r="VAW200" s="4"/>
      <c r="VAX200" s="4"/>
      <c r="VAY200" s="4"/>
      <c r="VAZ200" s="4"/>
      <c r="VBA200" s="4"/>
      <c r="VBB200" s="4"/>
      <c r="VBC200" s="4"/>
      <c r="VBD200" s="4"/>
      <c r="VBE200" s="4"/>
      <c r="VBF200" s="4"/>
      <c r="VBG200" s="4"/>
      <c r="VBH200" s="4"/>
      <c r="VBI200" s="4"/>
      <c r="VBJ200" s="4"/>
      <c r="VBK200" s="4"/>
      <c r="VBL200" s="4"/>
      <c r="VBM200" s="4"/>
      <c r="VBN200" s="4"/>
      <c r="VBO200" s="4"/>
      <c r="VBP200" s="4"/>
      <c r="VBQ200" s="4"/>
      <c r="VBR200" s="4"/>
      <c r="VBS200" s="4"/>
      <c r="VBT200" s="4"/>
      <c r="VBU200" s="4"/>
      <c r="VBV200" s="4"/>
      <c r="VBW200" s="4"/>
      <c r="VBX200" s="4"/>
      <c r="VBY200" s="4"/>
      <c r="VBZ200" s="4"/>
      <c r="VCA200" s="4"/>
      <c r="VCB200" s="4"/>
      <c r="VCC200" s="4"/>
      <c r="VCD200" s="4"/>
      <c r="VCE200" s="4"/>
      <c r="VCF200" s="4"/>
      <c r="VCG200" s="4"/>
      <c r="VCH200" s="4"/>
      <c r="VCI200" s="4"/>
      <c r="VCJ200" s="4"/>
      <c r="VCK200" s="4"/>
      <c r="VCL200" s="4"/>
      <c r="VCM200" s="4"/>
      <c r="VCN200" s="4"/>
      <c r="VCO200" s="4"/>
      <c r="VCP200" s="4"/>
      <c r="VCQ200" s="4"/>
      <c r="VCR200" s="4"/>
      <c r="VCS200" s="4"/>
      <c r="VCT200" s="4"/>
      <c r="VCU200" s="4"/>
      <c r="VCV200" s="4"/>
      <c r="VCW200" s="4"/>
      <c r="VCX200" s="4"/>
      <c r="VCY200" s="4"/>
      <c r="VCZ200" s="4"/>
      <c r="VDA200" s="4"/>
      <c r="VDB200" s="4"/>
      <c r="VDC200" s="4"/>
      <c r="VDD200" s="4"/>
      <c r="VDE200" s="4"/>
      <c r="VDF200" s="4"/>
      <c r="VDG200" s="4"/>
      <c r="VDH200" s="4"/>
      <c r="VDI200" s="4"/>
      <c r="VDJ200" s="4"/>
      <c r="VDK200" s="4"/>
      <c r="VDL200" s="4"/>
      <c r="VDM200" s="4"/>
      <c r="VDN200" s="4"/>
      <c r="VDO200" s="4"/>
      <c r="VDP200" s="4"/>
      <c r="VDQ200" s="4"/>
      <c r="VDR200" s="4"/>
      <c r="VDS200" s="4"/>
      <c r="VDT200" s="4"/>
      <c r="VDU200" s="4"/>
      <c r="VDV200" s="4"/>
      <c r="VDW200" s="4"/>
      <c r="VDX200" s="4"/>
      <c r="VDY200" s="4"/>
      <c r="VDZ200" s="4"/>
      <c r="VEA200" s="4"/>
      <c r="VEB200" s="4"/>
      <c r="VEC200" s="4"/>
      <c r="VED200" s="4"/>
      <c r="VEE200" s="4"/>
      <c r="VEF200" s="4"/>
      <c r="VEG200" s="4"/>
      <c r="VEH200" s="4"/>
      <c r="VEI200" s="4"/>
      <c r="VEJ200" s="4"/>
      <c r="VEK200" s="4"/>
      <c r="VEL200" s="4"/>
      <c r="VEM200" s="4"/>
      <c r="VEN200" s="4"/>
      <c r="VEO200" s="4"/>
      <c r="VEP200" s="4"/>
      <c r="VEQ200" s="4"/>
      <c r="VER200" s="4"/>
      <c r="VES200" s="4"/>
      <c r="VET200" s="4"/>
      <c r="VEU200" s="4"/>
      <c r="VEV200" s="4"/>
      <c r="VEW200" s="4"/>
      <c r="VEX200" s="4"/>
      <c r="VEY200" s="4"/>
      <c r="VEZ200" s="4"/>
      <c r="VFA200" s="4"/>
      <c r="VFB200" s="4"/>
      <c r="VFC200" s="4"/>
      <c r="VFD200" s="4"/>
      <c r="VFE200" s="4"/>
      <c r="VFF200" s="4"/>
      <c r="VFG200" s="4"/>
      <c r="VFH200" s="4"/>
      <c r="VFI200" s="4"/>
      <c r="VFJ200" s="4"/>
      <c r="VFK200" s="4"/>
      <c r="VFL200" s="4"/>
      <c r="VFM200" s="4"/>
      <c r="VFN200" s="4"/>
      <c r="VFO200" s="4"/>
      <c r="VFP200" s="4"/>
      <c r="VFQ200" s="4"/>
      <c r="VFR200" s="4"/>
      <c r="VFS200" s="4"/>
      <c r="VFT200" s="4"/>
      <c r="VFU200" s="4"/>
      <c r="VFV200" s="4"/>
      <c r="VFW200" s="4"/>
      <c r="VFX200" s="4"/>
      <c r="VFY200" s="4"/>
      <c r="VFZ200" s="4"/>
      <c r="VGA200" s="4"/>
      <c r="VGB200" s="4"/>
      <c r="VGC200" s="4"/>
      <c r="VGD200" s="4"/>
      <c r="VGE200" s="4"/>
      <c r="VGF200" s="4"/>
      <c r="VGG200" s="4"/>
      <c r="VGH200" s="4"/>
      <c r="VGI200" s="4"/>
      <c r="VGJ200" s="4"/>
      <c r="VGK200" s="4"/>
      <c r="VGL200" s="4"/>
      <c r="VGM200" s="4"/>
      <c r="VGN200" s="4"/>
      <c r="VGO200" s="4"/>
      <c r="VGP200" s="4"/>
      <c r="VGQ200" s="4"/>
      <c r="VGR200" s="4"/>
      <c r="VGS200" s="4"/>
      <c r="VGT200" s="4"/>
      <c r="VGU200" s="4"/>
      <c r="VGV200" s="4"/>
      <c r="VGW200" s="4"/>
      <c r="VGX200" s="4"/>
      <c r="VGY200" s="4"/>
      <c r="VGZ200" s="4"/>
      <c r="VHA200" s="4"/>
      <c r="VHB200" s="4"/>
      <c r="VHC200" s="4"/>
      <c r="VHD200" s="4"/>
      <c r="VHE200" s="4"/>
      <c r="VHF200" s="4"/>
      <c r="VHG200" s="4"/>
      <c r="VHH200" s="4"/>
      <c r="VHI200" s="4"/>
      <c r="VHJ200" s="4"/>
      <c r="VHK200" s="4"/>
      <c r="VHL200" s="4"/>
      <c r="VHM200" s="4"/>
      <c r="VHN200" s="4"/>
      <c r="VHO200" s="4"/>
      <c r="VHP200" s="4"/>
      <c r="VHQ200" s="4"/>
      <c r="VHR200" s="4"/>
      <c r="VHS200" s="4"/>
      <c r="VHT200" s="4"/>
      <c r="VHU200" s="4"/>
      <c r="VHV200" s="4"/>
      <c r="VHW200" s="4"/>
      <c r="VHX200" s="4"/>
      <c r="VHY200" s="4"/>
      <c r="VHZ200" s="4"/>
      <c r="VIA200" s="4"/>
      <c r="VIB200" s="4"/>
      <c r="VIC200" s="4"/>
      <c r="VID200" s="4"/>
      <c r="VIE200" s="4"/>
      <c r="VIF200" s="4"/>
      <c r="VIG200" s="4"/>
      <c r="VIH200" s="4"/>
      <c r="VII200" s="4"/>
      <c r="VIJ200" s="4"/>
      <c r="VIK200" s="4"/>
      <c r="VIL200" s="4"/>
      <c r="VIM200" s="4"/>
      <c r="VIN200" s="4"/>
      <c r="VIO200" s="4"/>
      <c r="VIP200" s="4"/>
      <c r="VIQ200" s="4"/>
      <c r="VIR200" s="4"/>
      <c r="VIS200" s="4"/>
      <c r="VIT200" s="4"/>
      <c r="VIU200" s="4"/>
      <c r="VIV200" s="4"/>
      <c r="VIW200" s="4"/>
      <c r="VIX200" s="4"/>
      <c r="VIY200" s="4"/>
      <c r="VIZ200" s="4"/>
      <c r="VJA200" s="4"/>
      <c r="VJB200" s="4"/>
      <c r="VJC200" s="4"/>
      <c r="VJD200" s="4"/>
      <c r="VJE200" s="4"/>
      <c r="VJF200" s="4"/>
      <c r="VJG200" s="4"/>
      <c r="VJH200" s="4"/>
      <c r="VJI200" s="4"/>
      <c r="VJJ200" s="4"/>
      <c r="VJK200" s="4"/>
      <c r="VJL200" s="4"/>
      <c r="VJM200" s="4"/>
      <c r="VJN200" s="4"/>
      <c r="VJO200" s="4"/>
      <c r="VJP200" s="4"/>
      <c r="VJQ200" s="4"/>
      <c r="VJR200" s="4"/>
      <c r="VJS200" s="4"/>
      <c r="VJT200" s="4"/>
      <c r="VJU200" s="4"/>
      <c r="VJV200" s="4"/>
      <c r="VJW200" s="4"/>
      <c r="VJX200" s="4"/>
      <c r="VJY200" s="4"/>
      <c r="VJZ200" s="4"/>
      <c r="VKA200" s="4"/>
      <c r="VKB200" s="4"/>
      <c r="VKC200" s="4"/>
      <c r="VKD200" s="4"/>
      <c r="VKE200" s="4"/>
      <c r="VKF200" s="4"/>
      <c r="VKG200" s="4"/>
      <c r="VKH200" s="4"/>
      <c r="VKI200" s="4"/>
      <c r="VKJ200" s="4"/>
      <c r="VKK200" s="4"/>
      <c r="VKL200" s="4"/>
      <c r="VKM200" s="4"/>
      <c r="VKN200" s="4"/>
      <c r="VKO200" s="4"/>
      <c r="VKP200" s="4"/>
      <c r="VKQ200" s="4"/>
      <c r="VKR200" s="4"/>
      <c r="VKS200" s="4"/>
      <c r="VKT200" s="4"/>
      <c r="VKU200" s="4"/>
      <c r="VKV200" s="4"/>
      <c r="VKW200" s="4"/>
      <c r="VKX200" s="4"/>
      <c r="VKY200" s="4"/>
      <c r="VKZ200" s="4"/>
      <c r="VLA200" s="4"/>
      <c r="VLB200" s="4"/>
      <c r="VLC200" s="4"/>
      <c r="VLD200" s="4"/>
      <c r="VLE200" s="4"/>
      <c r="VLF200" s="4"/>
      <c r="VLG200" s="4"/>
      <c r="VLH200" s="4"/>
      <c r="VLI200" s="4"/>
      <c r="VLJ200" s="4"/>
      <c r="VLK200" s="4"/>
      <c r="VLL200" s="4"/>
      <c r="VLM200" s="4"/>
      <c r="VLN200" s="4"/>
      <c r="VLO200" s="4"/>
      <c r="VLP200" s="4"/>
      <c r="VLQ200" s="4"/>
      <c r="VLR200" s="4"/>
      <c r="VLS200" s="4"/>
      <c r="VLT200" s="4"/>
      <c r="VLU200" s="4"/>
      <c r="VLV200" s="4"/>
      <c r="VLW200" s="4"/>
      <c r="VLX200" s="4"/>
      <c r="VLY200" s="4"/>
      <c r="VLZ200" s="4"/>
      <c r="VMA200" s="4"/>
      <c r="VMB200" s="4"/>
      <c r="VMC200" s="4"/>
      <c r="VMD200" s="4"/>
      <c r="VME200" s="4"/>
      <c r="VMF200" s="4"/>
      <c r="VMG200" s="4"/>
      <c r="VMH200" s="4"/>
      <c r="VMI200" s="4"/>
      <c r="VMJ200" s="4"/>
      <c r="VMK200" s="4"/>
      <c r="VML200" s="4"/>
      <c r="VMM200" s="4"/>
      <c r="VMN200" s="4"/>
      <c r="VMO200" s="4"/>
      <c r="VMP200" s="4"/>
      <c r="VMQ200" s="4"/>
      <c r="VMR200" s="4"/>
      <c r="VMS200" s="4"/>
      <c r="VMT200" s="4"/>
      <c r="VMU200" s="4"/>
      <c r="VMV200" s="4"/>
      <c r="VMW200" s="4"/>
      <c r="VMX200" s="4"/>
      <c r="VMY200" s="4"/>
      <c r="VMZ200" s="4"/>
      <c r="VNA200" s="4"/>
      <c r="VNB200" s="4"/>
      <c r="VNC200" s="4"/>
      <c r="VND200" s="4"/>
      <c r="VNE200" s="4"/>
      <c r="VNF200" s="4"/>
      <c r="VNG200" s="4"/>
      <c r="VNH200" s="4"/>
      <c r="VNI200" s="4"/>
      <c r="VNJ200" s="4"/>
      <c r="VNK200" s="4"/>
      <c r="VNL200" s="4"/>
      <c r="VNM200" s="4"/>
      <c r="VNN200" s="4"/>
      <c r="VNO200" s="4"/>
      <c r="VNP200" s="4"/>
      <c r="VNQ200" s="4"/>
      <c r="VNR200" s="4"/>
      <c r="VNS200" s="4"/>
      <c r="VNT200" s="4"/>
      <c r="VNU200" s="4"/>
      <c r="VNV200" s="4"/>
      <c r="VNW200" s="4"/>
      <c r="VNX200" s="4"/>
      <c r="VNY200" s="4"/>
      <c r="VNZ200" s="4"/>
      <c r="VOA200" s="4"/>
      <c r="VOB200" s="4"/>
      <c r="VOC200" s="4"/>
      <c r="VOD200" s="4"/>
      <c r="VOE200" s="4"/>
      <c r="VOF200" s="4"/>
      <c r="VOG200" s="4"/>
      <c r="VOH200" s="4"/>
      <c r="VOI200" s="4"/>
      <c r="VOJ200" s="4"/>
      <c r="VOK200" s="4"/>
      <c r="VOL200" s="4"/>
      <c r="VOM200" s="4"/>
      <c r="VON200" s="4"/>
      <c r="VOO200" s="4"/>
      <c r="VOP200" s="4"/>
      <c r="VOQ200" s="4"/>
      <c r="VOR200" s="4"/>
      <c r="VOS200" s="4"/>
      <c r="VOT200" s="4"/>
      <c r="VOU200" s="4"/>
      <c r="VOV200" s="4"/>
      <c r="VOW200" s="4"/>
      <c r="VOX200" s="4"/>
      <c r="VOY200" s="4"/>
      <c r="VOZ200" s="4"/>
      <c r="VPA200" s="4"/>
      <c r="VPB200" s="4"/>
      <c r="VPC200" s="4"/>
      <c r="VPD200" s="4"/>
      <c r="VPE200" s="4"/>
      <c r="VPF200" s="4"/>
      <c r="VPG200" s="4"/>
      <c r="VPH200" s="4"/>
      <c r="VPI200" s="4"/>
      <c r="VPJ200" s="4"/>
      <c r="VPK200" s="4"/>
      <c r="VPL200" s="4"/>
      <c r="VPM200" s="4"/>
      <c r="VPN200" s="4"/>
      <c r="VPO200" s="4"/>
      <c r="VPP200" s="4"/>
      <c r="VPQ200" s="4"/>
      <c r="VPR200" s="4"/>
      <c r="VPS200" s="4"/>
      <c r="VPT200" s="4"/>
      <c r="VPU200" s="4"/>
      <c r="VPV200" s="4"/>
      <c r="VPW200" s="4"/>
      <c r="VPX200" s="4"/>
      <c r="VPY200" s="4"/>
      <c r="VPZ200" s="4"/>
      <c r="VQA200" s="4"/>
      <c r="VQB200" s="4"/>
      <c r="VQC200" s="4"/>
      <c r="VQD200" s="4"/>
      <c r="VQE200" s="4"/>
      <c r="VQF200" s="4"/>
      <c r="VQG200" s="4"/>
      <c r="VQH200" s="4"/>
      <c r="VQI200" s="4"/>
      <c r="VQJ200" s="4"/>
      <c r="VQK200" s="4"/>
      <c r="VQL200" s="4"/>
      <c r="VQM200" s="4"/>
      <c r="VQN200" s="4"/>
      <c r="VQO200" s="4"/>
      <c r="VQP200" s="4"/>
      <c r="VQQ200" s="4"/>
      <c r="VQR200" s="4"/>
      <c r="VQS200" s="4"/>
      <c r="VQT200" s="4"/>
      <c r="VQU200" s="4"/>
      <c r="VQV200" s="4"/>
      <c r="VQW200" s="4"/>
      <c r="VQX200" s="4"/>
      <c r="VQY200" s="4"/>
      <c r="VQZ200" s="4"/>
      <c r="VRA200" s="4"/>
      <c r="VRB200" s="4"/>
      <c r="VRC200" s="4"/>
      <c r="VRD200" s="4"/>
      <c r="VRE200" s="4"/>
      <c r="VRF200" s="4"/>
      <c r="VRG200" s="4"/>
      <c r="VRH200" s="4"/>
      <c r="VRI200" s="4"/>
      <c r="VRJ200" s="4"/>
      <c r="VRK200" s="4"/>
      <c r="VRL200" s="4"/>
      <c r="VRM200" s="4"/>
      <c r="VRN200" s="4"/>
      <c r="VRO200" s="4"/>
      <c r="VRP200" s="4"/>
      <c r="VRQ200" s="4"/>
      <c r="VRR200" s="4"/>
      <c r="VRS200" s="4"/>
      <c r="VRT200" s="4"/>
      <c r="VRU200" s="4"/>
      <c r="VRV200" s="4"/>
      <c r="VRW200" s="4"/>
      <c r="VRX200" s="4"/>
      <c r="VRY200" s="4"/>
      <c r="VRZ200" s="4"/>
      <c r="VSA200" s="4"/>
      <c r="VSB200" s="4"/>
      <c r="VSC200" s="4"/>
      <c r="VSD200" s="4"/>
      <c r="VSE200" s="4"/>
      <c r="VSF200" s="4"/>
      <c r="VSG200" s="4"/>
      <c r="VSH200" s="4"/>
      <c r="VSI200" s="4"/>
      <c r="VSJ200" s="4"/>
      <c r="VSK200" s="4"/>
      <c r="VSL200" s="4"/>
      <c r="VSM200" s="4"/>
      <c r="VSN200" s="4"/>
      <c r="VSO200" s="4"/>
      <c r="VSP200" s="4"/>
      <c r="VSQ200" s="4"/>
      <c r="VSR200" s="4"/>
      <c r="VSS200" s="4"/>
      <c r="VST200" s="4"/>
      <c r="VSU200" s="4"/>
      <c r="VSV200" s="4"/>
      <c r="VSW200" s="4"/>
      <c r="VSX200" s="4"/>
      <c r="VSY200" s="4"/>
      <c r="VSZ200" s="4"/>
      <c r="VTA200" s="4"/>
      <c r="VTB200" s="4"/>
      <c r="VTC200" s="4"/>
      <c r="VTD200" s="4"/>
      <c r="VTE200" s="4"/>
      <c r="VTF200" s="4"/>
      <c r="VTG200" s="4"/>
      <c r="VTH200" s="4"/>
      <c r="VTI200" s="4"/>
      <c r="VTJ200" s="4"/>
      <c r="VTK200" s="4"/>
      <c r="VTL200" s="4"/>
      <c r="VTM200" s="4"/>
      <c r="VTN200" s="4"/>
      <c r="VTO200" s="4"/>
      <c r="VTP200" s="4"/>
      <c r="VTQ200" s="4"/>
      <c r="VTR200" s="4"/>
      <c r="VTS200" s="4"/>
      <c r="VTT200" s="4"/>
      <c r="VTU200" s="4"/>
      <c r="VTV200" s="4"/>
      <c r="VTW200" s="4"/>
      <c r="VTX200" s="4"/>
      <c r="VTY200" s="4"/>
      <c r="VTZ200" s="4"/>
      <c r="VUA200" s="4"/>
      <c r="VUB200" s="4"/>
      <c r="VUC200" s="4"/>
      <c r="VUD200" s="4"/>
      <c r="VUE200" s="4"/>
      <c r="VUF200" s="4"/>
      <c r="VUG200" s="4"/>
      <c r="VUH200" s="4"/>
      <c r="VUI200" s="4"/>
      <c r="VUJ200" s="4"/>
      <c r="VUK200" s="4"/>
      <c r="VUL200" s="4"/>
      <c r="VUM200" s="4"/>
      <c r="VUN200" s="4"/>
      <c r="VUO200" s="4"/>
      <c r="VUP200" s="4"/>
      <c r="VUQ200" s="4"/>
      <c r="VUR200" s="4"/>
      <c r="VUS200" s="4"/>
      <c r="VUT200" s="4"/>
      <c r="VUU200" s="4"/>
      <c r="VUV200" s="4"/>
      <c r="VUW200" s="4"/>
      <c r="VUX200" s="4"/>
      <c r="VUY200" s="4"/>
      <c r="VUZ200" s="4"/>
      <c r="VVA200" s="4"/>
      <c r="VVB200" s="4"/>
      <c r="VVC200" s="4"/>
      <c r="VVD200" s="4"/>
      <c r="VVE200" s="4"/>
      <c r="VVF200" s="4"/>
      <c r="VVG200" s="4"/>
      <c r="VVH200" s="4"/>
      <c r="VVI200" s="4"/>
      <c r="VVJ200" s="4"/>
      <c r="VVK200" s="4"/>
      <c r="VVL200" s="4"/>
      <c r="VVM200" s="4"/>
      <c r="VVN200" s="4"/>
      <c r="VVO200" s="4"/>
      <c r="VVP200" s="4"/>
      <c r="VVQ200" s="4"/>
      <c r="VVR200" s="4"/>
      <c r="VVS200" s="4"/>
      <c r="VVT200" s="4"/>
      <c r="VVU200" s="4"/>
      <c r="VVV200" s="4"/>
      <c r="VVW200" s="4"/>
      <c r="VVX200" s="4"/>
      <c r="VVY200" s="4"/>
      <c r="VVZ200" s="4"/>
      <c r="VWA200" s="4"/>
      <c r="VWB200" s="4"/>
      <c r="VWC200" s="4"/>
      <c r="VWD200" s="4"/>
      <c r="VWE200" s="4"/>
      <c r="VWF200" s="4"/>
      <c r="VWG200" s="4"/>
      <c r="VWH200" s="4"/>
      <c r="VWI200" s="4"/>
      <c r="VWJ200" s="4"/>
      <c r="VWK200" s="4"/>
      <c r="VWL200" s="4"/>
      <c r="VWM200" s="4"/>
      <c r="VWN200" s="4"/>
      <c r="VWO200" s="4"/>
      <c r="VWP200" s="4"/>
      <c r="VWQ200" s="4"/>
      <c r="VWR200" s="4"/>
      <c r="VWS200" s="4"/>
      <c r="VWT200" s="4"/>
      <c r="VWU200" s="4"/>
      <c r="VWV200" s="4"/>
      <c r="VWW200" s="4"/>
      <c r="VWX200" s="4"/>
      <c r="VWY200" s="4"/>
      <c r="VWZ200" s="4"/>
      <c r="VXA200" s="4"/>
      <c r="VXB200" s="4"/>
      <c r="VXC200" s="4"/>
      <c r="VXD200" s="4"/>
      <c r="VXE200" s="4"/>
      <c r="VXF200" s="4"/>
      <c r="VXG200" s="4"/>
      <c r="VXH200" s="4"/>
      <c r="VXI200" s="4"/>
      <c r="VXJ200" s="4"/>
      <c r="VXK200" s="4"/>
      <c r="VXL200" s="4"/>
      <c r="VXM200" s="4"/>
      <c r="VXN200" s="4"/>
      <c r="VXO200" s="4"/>
      <c r="VXP200" s="4"/>
      <c r="VXQ200" s="4"/>
      <c r="VXR200" s="4"/>
      <c r="VXS200" s="4"/>
      <c r="VXT200" s="4"/>
      <c r="VXU200" s="4"/>
      <c r="VXV200" s="4"/>
      <c r="VXW200" s="4"/>
      <c r="VXX200" s="4"/>
      <c r="VXY200" s="4"/>
      <c r="VXZ200" s="4"/>
      <c r="VYA200" s="4"/>
      <c r="VYB200" s="4"/>
      <c r="VYC200" s="4"/>
      <c r="VYD200" s="4"/>
      <c r="VYE200" s="4"/>
      <c r="VYF200" s="4"/>
      <c r="VYG200" s="4"/>
      <c r="VYH200" s="4"/>
      <c r="VYI200" s="4"/>
      <c r="VYJ200" s="4"/>
      <c r="VYK200" s="4"/>
      <c r="VYL200" s="4"/>
      <c r="VYM200" s="4"/>
      <c r="VYN200" s="4"/>
      <c r="VYO200" s="4"/>
      <c r="VYP200" s="4"/>
      <c r="VYQ200" s="4"/>
      <c r="VYR200" s="4"/>
      <c r="VYS200" s="4"/>
      <c r="VYT200" s="4"/>
      <c r="VYU200" s="4"/>
      <c r="VYV200" s="4"/>
      <c r="VYW200" s="4"/>
      <c r="VYX200" s="4"/>
      <c r="VYY200" s="4"/>
      <c r="VYZ200" s="4"/>
      <c r="VZA200" s="4"/>
      <c r="VZB200" s="4"/>
      <c r="VZC200" s="4"/>
      <c r="VZD200" s="4"/>
      <c r="VZE200" s="4"/>
      <c r="VZF200" s="4"/>
      <c r="VZG200" s="4"/>
      <c r="VZH200" s="4"/>
      <c r="VZI200" s="4"/>
      <c r="VZJ200" s="4"/>
      <c r="VZK200" s="4"/>
      <c r="VZL200" s="4"/>
      <c r="VZM200" s="4"/>
      <c r="VZN200" s="4"/>
      <c r="VZO200" s="4"/>
      <c r="VZP200" s="4"/>
      <c r="VZQ200" s="4"/>
      <c r="VZR200" s="4"/>
      <c r="VZS200" s="4"/>
      <c r="VZT200" s="4"/>
      <c r="VZU200" s="4"/>
      <c r="VZV200" s="4"/>
      <c r="VZW200" s="4"/>
      <c r="VZX200" s="4"/>
      <c r="VZY200" s="4"/>
      <c r="VZZ200" s="4"/>
      <c r="WAA200" s="4"/>
      <c r="WAB200" s="4"/>
      <c r="WAC200" s="4"/>
      <c r="WAD200" s="4"/>
      <c r="WAE200" s="4"/>
      <c r="WAF200" s="4"/>
      <c r="WAG200" s="4"/>
      <c r="WAH200" s="4"/>
      <c r="WAI200" s="4"/>
      <c r="WAJ200" s="4"/>
      <c r="WAK200" s="4"/>
      <c r="WAL200" s="4"/>
      <c r="WAM200" s="4"/>
      <c r="WAN200" s="4"/>
      <c r="WAO200" s="4"/>
      <c r="WAP200" s="4"/>
      <c r="WAQ200" s="4"/>
      <c r="WAR200" s="4"/>
      <c r="WAS200" s="4"/>
      <c r="WAT200" s="4"/>
      <c r="WAU200" s="4"/>
      <c r="WAV200" s="4"/>
      <c r="WAW200" s="4"/>
      <c r="WAX200" s="4"/>
      <c r="WAY200" s="4"/>
      <c r="WAZ200" s="4"/>
      <c r="WBA200" s="4"/>
      <c r="WBB200" s="4"/>
      <c r="WBC200" s="4"/>
      <c r="WBD200" s="4"/>
      <c r="WBE200" s="4"/>
      <c r="WBF200" s="4"/>
      <c r="WBG200" s="4"/>
      <c r="WBH200" s="4"/>
      <c r="WBI200" s="4"/>
      <c r="WBJ200" s="4"/>
      <c r="WBK200" s="4"/>
      <c r="WBL200" s="4"/>
      <c r="WBM200" s="4"/>
      <c r="WBN200" s="4"/>
      <c r="WBO200" s="4"/>
      <c r="WBP200" s="4"/>
      <c r="WBQ200" s="4"/>
      <c r="WBR200" s="4"/>
      <c r="WBS200" s="4"/>
      <c r="WBT200" s="4"/>
      <c r="WBU200" s="4"/>
      <c r="WBV200" s="4"/>
      <c r="WBW200" s="4"/>
      <c r="WBX200" s="4"/>
      <c r="WBY200" s="4"/>
      <c r="WBZ200" s="4"/>
      <c r="WCA200" s="4"/>
      <c r="WCB200" s="4"/>
      <c r="WCC200" s="4"/>
      <c r="WCD200" s="4"/>
      <c r="WCE200" s="4"/>
      <c r="WCF200" s="4"/>
      <c r="WCG200" s="4"/>
      <c r="WCH200" s="4"/>
      <c r="WCI200" s="4"/>
      <c r="WCJ200" s="4"/>
      <c r="WCK200" s="4"/>
      <c r="WCL200" s="4"/>
      <c r="WCM200" s="4"/>
      <c r="WCN200" s="4"/>
      <c r="WCO200" s="4"/>
      <c r="WCP200" s="4"/>
      <c r="WCQ200" s="4"/>
      <c r="WCR200" s="4"/>
      <c r="WCS200" s="4"/>
      <c r="WCT200" s="4"/>
      <c r="WCU200" s="4"/>
      <c r="WCV200" s="4"/>
      <c r="WCW200" s="4"/>
      <c r="WCX200" s="4"/>
      <c r="WCY200" s="4"/>
      <c r="WCZ200" s="4"/>
      <c r="WDA200" s="4"/>
      <c r="WDB200" s="4"/>
      <c r="WDC200" s="4"/>
      <c r="WDD200" s="4"/>
      <c r="WDE200" s="4"/>
      <c r="WDF200" s="4"/>
      <c r="WDG200" s="4"/>
      <c r="WDH200" s="4"/>
      <c r="WDI200" s="4"/>
      <c r="WDJ200" s="4"/>
      <c r="WDK200" s="4"/>
      <c r="WDL200" s="4"/>
      <c r="WDM200" s="4"/>
      <c r="WDN200" s="4"/>
      <c r="WDO200" s="4"/>
      <c r="WDP200" s="4"/>
      <c r="WDQ200" s="4"/>
      <c r="WDR200" s="4"/>
      <c r="WDS200" s="4"/>
      <c r="WDT200" s="4"/>
      <c r="WDU200" s="4"/>
      <c r="WDV200" s="4"/>
      <c r="WDW200" s="4"/>
      <c r="WDX200" s="4"/>
      <c r="WDY200" s="4"/>
      <c r="WDZ200" s="4"/>
      <c r="WEA200" s="4"/>
      <c r="WEB200" s="4"/>
      <c r="WEC200" s="4"/>
      <c r="WED200" s="4"/>
      <c r="WEE200" s="4"/>
      <c r="WEF200" s="4"/>
      <c r="WEG200" s="4"/>
      <c r="WEH200" s="4"/>
      <c r="WEI200" s="4"/>
      <c r="WEJ200" s="4"/>
      <c r="WEK200" s="4"/>
      <c r="WEL200" s="4"/>
      <c r="WEM200" s="4"/>
      <c r="WEN200" s="4"/>
      <c r="WEO200" s="4"/>
      <c r="WEP200" s="4"/>
      <c r="WEQ200" s="4"/>
      <c r="WER200" s="4"/>
      <c r="WES200" s="4"/>
      <c r="WET200" s="4"/>
      <c r="WEU200" s="4"/>
      <c r="WEV200" s="4"/>
      <c r="WEW200" s="4"/>
      <c r="WEX200" s="4"/>
      <c r="WEY200" s="4"/>
      <c r="WEZ200" s="4"/>
      <c r="WFA200" s="4"/>
      <c r="WFB200" s="4"/>
      <c r="WFC200" s="4"/>
      <c r="WFD200" s="4"/>
      <c r="WFE200" s="4"/>
      <c r="WFF200" s="4"/>
      <c r="WFG200" s="4"/>
      <c r="WFH200" s="4"/>
      <c r="WFI200" s="4"/>
      <c r="WFJ200" s="4"/>
      <c r="WFK200" s="4"/>
      <c r="WFL200" s="4"/>
      <c r="WFM200" s="4"/>
      <c r="WFN200" s="4"/>
      <c r="WFO200" s="4"/>
      <c r="WFP200" s="4"/>
      <c r="WFQ200" s="4"/>
      <c r="WFR200" s="4"/>
      <c r="WFS200" s="4"/>
      <c r="WFT200" s="4"/>
      <c r="WFU200" s="4"/>
      <c r="WFV200" s="4"/>
      <c r="WFW200" s="4"/>
      <c r="WFX200" s="4"/>
      <c r="WFY200" s="4"/>
      <c r="WFZ200" s="4"/>
      <c r="WGA200" s="4"/>
      <c r="WGB200" s="4"/>
      <c r="WGC200" s="4"/>
      <c r="WGD200" s="4"/>
      <c r="WGE200" s="4"/>
      <c r="WGF200" s="4"/>
      <c r="WGG200" s="4"/>
      <c r="WGH200" s="4"/>
      <c r="WGI200" s="4"/>
      <c r="WGJ200" s="4"/>
      <c r="WGK200" s="4"/>
      <c r="WGL200" s="4"/>
      <c r="WGM200" s="4"/>
      <c r="WGN200" s="4"/>
      <c r="WGO200" s="4"/>
      <c r="WGP200" s="4"/>
      <c r="WGQ200" s="4"/>
      <c r="WGR200" s="4"/>
      <c r="WGS200" s="4"/>
      <c r="WGT200" s="4"/>
      <c r="WGU200" s="4"/>
      <c r="WGV200" s="4"/>
      <c r="WGW200" s="4"/>
      <c r="WGX200" s="4"/>
      <c r="WGY200" s="4"/>
      <c r="WGZ200" s="4"/>
      <c r="WHA200" s="4"/>
      <c r="WHB200" s="4"/>
      <c r="WHC200" s="4"/>
      <c r="WHD200" s="4"/>
      <c r="WHE200" s="4"/>
      <c r="WHF200" s="4"/>
      <c r="WHG200" s="4"/>
      <c r="WHH200" s="4"/>
      <c r="WHI200" s="4"/>
      <c r="WHJ200" s="4"/>
      <c r="WHK200" s="4"/>
      <c r="WHL200" s="4"/>
      <c r="WHM200" s="4"/>
      <c r="WHN200" s="4"/>
      <c r="WHO200" s="4"/>
      <c r="WHP200" s="4"/>
      <c r="WHQ200" s="4"/>
      <c r="WHR200" s="4"/>
      <c r="WHS200" s="4"/>
      <c r="WHT200" s="4"/>
      <c r="WHU200" s="4"/>
      <c r="WHV200" s="4"/>
      <c r="WHW200" s="4"/>
      <c r="WHX200" s="4"/>
      <c r="WHY200" s="4"/>
      <c r="WHZ200" s="4"/>
      <c r="WIA200" s="4"/>
      <c r="WIB200" s="4"/>
      <c r="WIC200" s="4"/>
      <c r="WID200" s="4"/>
      <c r="WIE200" s="4"/>
      <c r="WIF200" s="4"/>
      <c r="WIG200" s="4"/>
      <c r="WIH200" s="4"/>
      <c r="WII200" s="4"/>
      <c r="WIJ200" s="4"/>
      <c r="WIK200" s="4"/>
      <c r="WIL200" s="4"/>
      <c r="WIM200" s="4"/>
      <c r="WIN200" s="4"/>
      <c r="WIO200" s="4"/>
      <c r="WIP200" s="4"/>
      <c r="WIQ200" s="4"/>
      <c r="WIR200" s="4"/>
      <c r="WIS200" s="4"/>
      <c r="WIT200" s="4"/>
      <c r="WIU200" s="4"/>
      <c r="WIV200" s="4"/>
      <c r="WIW200" s="4"/>
      <c r="WIX200" s="4"/>
      <c r="WIY200" s="4"/>
      <c r="WIZ200" s="4"/>
      <c r="WJA200" s="4"/>
      <c r="WJB200" s="4"/>
      <c r="WJC200" s="4"/>
      <c r="WJD200" s="4"/>
      <c r="WJE200" s="4"/>
      <c r="WJF200" s="4"/>
      <c r="WJG200" s="4"/>
      <c r="WJH200" s="4"/>
      <c r="WJI200" s="4"/>
      <c r="WJJ200" s="4"/>
      <c r="WJK200" s="4"/>
      <c r="WJL200" s="4"/>
      <c r="WJM200" s="4"/>
      <c r="WJN200" s="4"/>
      <c r="WJO200" s="4"/>
      <c r="WJP200" s="4"/>
      <c r="WJQ200" s="4"/>
      <c r="WJR200" s="4"/>
      <c r="WJS200" s="4"/>
      <c r="WJT200" s="4"/>
      <c r="WJU200" s="4"/>
      <c r="WJV200" s="4"/>
      <c r="WJW200" s="4"/>
      <c r="WJX200" s="4"/>
      <c r="WJY200" s="4"/>
      <c r="WJZ200" s="4"/>
      <c r="WKA200" s="4"/>
      <c r="WKB200" s="4"/>
      <c r="WKC200" s="4"/>
      <c r="WKD200" s="4"/>
      <c r="WKE200" s="4"/>
      <c r="WKF200" s="4"/>
      <c r="WKG200" s="4"/>
      <c r="WKH200" s="4"/>
      <c r="WKI200" s="4"/>
      <c r="WKJ200" s="4"/>
      <c r="WKK200" s="4"/>
      <c r="WKL200" s="4"/>
      <c r="WKM200" s="4"/>
      <c r="WKN200" s="4"/>
      <c r="WKO200" s="4"/>
      <c r="WKP200" s="4"/>
      <c r="WKQ200" s="4"/>
      <c r="WKR200" s="4"/>
      <c r="WKS200" s="4"/>
      <c r="WKT200" s="4"/>
      <c r="WKU200" s="4"/>
      <c r="WKV200" s="4"/>
      <c r="WKW200" s="4"/>
      <c r="WKX200" s="4"/>
      <c r="WKY200" s="4"/>
      <c r="WKZ200" s="4"/>
      <c r="WLA200" s="4"/>
      <c r="WLB200" s="4"/>
      <c r="WLC200" s="4"/>
      <c r="WLD200" s="4"/>
      <c r="WLE200" s="4"/>
      <c r="WLF200" s="4"/>
      <c r="WLG200" s="4"/>
      <c r="WLH200" s="4"/>
      <c r="WLI200" s="4"/>
      <c r="WLJ200" s="4"/>
      <c r="WLK200" s="4"/>
      <c r="WLL200" s="4"/>
      <c r="WLM200" s="4"/>
      <c r="WLN200" s="4"/>
      <c r="WLO200" s="4"/>
      <c r="WLP200" s="4"/>
      <c r="WLQ200" s="4"/>
      <c r="WLR200" s="4"/>
      <c r="WLS200" s="4"/>
      <c r="WLT200" s="4"/>
      <c r="WLU200" s="4"/>
      <c r="WLV200" s="4"/>
      <c r="WLW200" s="4"/>
      <c r="WLX200" s="4"/>
      <c r="WLY200" s="4"/>
      <c r="WLZ200" s="4"/>
      <c r="WMA200" s="4"/>
      <c r="WMB200" s="4"/>
      <c r="WMC200" s="4"/>
      <c r="WMD200" s="4"/>
      <c r="WME200" s="4"/>
      <c r="WMF200" s="4"/>
      <c r="WMG200" s="4"/>
      <c r="WMH200" s="4"/>
      <c r="WMI200" s="4"/>
      <c r="WMJ200" s="4"/>
      <c r="WMK200" s="4"/>
      <c r="WML200" s="4"/>
      <c r="WMM200" s="4"/>
      <c r="WMN200" s="4"/>
      <c r="WMO200" s="4"/>
      <c r="WMP200" s="4"/>
      <c r="WMQ200" s="4"/>
      <c r="WMR200" s="4"/>
      <c r="WMS200" s="4"/>
      <c r="WMT200" s="4"/>
      <c r="WMU200" s="4"/>
      <c r="WMV200" s="4"/>
      <c r="WMW200" s="4"/>
      <c r="WMX200" s="4"/>
      <c r="WMY200" s="4"/>
      <c r="WMZ200" s="4"/>
      <c r="WNA200" s="4"/>
      <c r="WNB200" s="4"/>
      <c r="WNC200" s="4"/>
      <c r="WND200" s="4"/>
      <c r="WNE200" s="4"/>
      <c r="WNF200" s="4"/>
      <c r="WNG200" s="4"/>
      <c r="WNH200" s="4"/>
      <c r="WNI200" s="4"/>
      <c r="WNJ200" s="4"/>
      <c r="WNK200" s="4"/>
      <c r="WNL200" s="4"/>
      <c r="WNM200" s="4"/>
      <c r="WNN200" s="4"/>
      <c r="WNO200" s="4"/>
      <c r="WNP200" s="4"/>
      <c r="WNQ200" s="4"/>
      <c r="WNR200" s="4"/>
      <c r="WNS200" s="4"/>
      <c r="WNT200" s="4"/>
      <c r="WNU200" s="4"/>
      <c r="WNV200" s="4"/>
      <c r="WNW200" s="4"/>
      <c r="WNX200" s="4"/>
      <c r="WNY200" s="4"/>
      <c r="WNZ200" s="4"/>
      <c r="WOA200" s="4"/>
      <c r="WOB200" s="4"/>
      <c r="WOC200" s="4"/>
      <c r="WOD200" s="4"/>
      <c r="WOE200" s="4"/>
      <c r="WOF200" s="4"/>
      <c r="WOG200" s="4"/>
      <c r="WOH200" s="4"/>
      <c r="WOI200" s="4"/>
      <c r="WOJ200" s="4"/>
      <c r="WOK200" s="4"/>
      <c r="WOL200" s="4"/>
      <c r="WOM200" s="4"/>
      <c r="WON200" s="4"/>
      <c r="WOO200" s="4"/>
      <c r="WOP200" s="4"/>
      <c r="WOQ200" s="4"/>
      <c r="WOR200" s="4"/>
      <c r="WOS200" s="4"/>
      <c r="WOT200" s="4"/>
      <c r="WOU200" s="4"/>
      <c r="WOV200" s="4"/>
      <c r="WOW200" s="4"/>
      <c r="WOX200" s="4"/>
      <c r="WOY200" s="4"/>
      <c r="WOZ200" s="4"/>
      <c r="WPA200" s="4"/>
      <c r="WPB200" s="4"/>
      <c r="WPC200" s="4"/>
      <c r="WPD200" s="4"/>
      <c r="WPE200" s="4"/>
      <c r="WPF200" s="4"/>
      <c r="WPG200" s="4"/>
      <c r="WPH200" s="4"/>
      <c r="WPI200" s="4"/>
      <c r="WPJ200" s="4"/>
      <c r="WPK200" s="4"/>
      <c r="WPL200" s="4"/>
      <c r="WPM200" s="4"/>
      <c r="WPN200" s="4"/>
      <c r="WPO200" s="4"/>
      <c r="WPP200" s="4"/>
      <c r="WPQ200" s="4"/>
      <c r="WPR200" s="4"/>
      <c r="WPS200" s="4"/>
      <c r="WPT200" s="4"/>
      <c r="WPU200" s="4"/>
      <c r="WPV200" s="4"/>
      <c r="WPW200" s="4"/>
      <c r="WPX200" s="4"/>
      <c r="WPY200" s="4"/>
      <c r="WPZ200" s="4"/>
      <c r="WQA200" s="4"/>
      <c r="WQB200" s="4"/>
      <c r="WQC200" s="4"/>
      <c r="WQD200" s="4"/>
      <c r="WQE200" s="4"/>
      <c r="WQF200" s="4"/>
      <c r="WQG200" s="4"/>
      <c r="WQH200" s="4"/>
      <c r="WQI200" s="4"/>
      <c r="WQJ200" s="4"/>
      <c r="WQK200" s="4"/>
      <c r="WQL200" s="4"/>
      <c r="WQM200" s="4"/>
      <c r="WQN200" s="4"/>
      <c r="WQO200" s="4"/>
      <c r="WQP200" s="4"/>
      <c r="WQQ200" s="4"/>
      <c r="WQR200" s="4"/>
      <c r="WQS200" s="4"/>
      <c r="WQT200" s="4"/>
      <c r="WQU200" s="4"/>
      <c r="WQV200" s="4"/>
      <c r="WQW200" s="4"/>
      <c r="WQX200" s="4"/>
      <c r="WQY200" s="4"/>
      <c r="WQZ200" s="4"/>
      <c r="WRA200" s="4"/>
      <c r="WRB200" s="4"/>
      <c r="WRC200" s="4"/>
      <c r="WRD200" s="4"/>
      <c r="WRE200" s="4"/>
      <c r="WRF200" s="4"/>
      <c r="WRG200" s="4"/>
      <c r="WRH200" s="4"/>
      <c r="WRI200" s="4"/>
      <c r="WRJ200" s="4"/>
      <c r="WRK200" s="4"/>
      <c r="WRL200" s="4"/>
      <c r="WRM200" s="4"/>
      <c r="WRN200" s="4"/>
      <c r="WRO200" s="4"/>
      <c r="WRP200" s="4"/>
      <c r="WRQ200" s="4"/>
      <c r="WRR200" s="4"/>
      <c r="WRS200" s="4"/>
      <c r="WRT200" s="4"/>
      <c r="WRU200" s="4"/>
      <c r="WRV200" s="4"/>
      <c r="WRW200" s="4"/>
      <c r="WRX200" s="4"/>
      <c r="WRY200" s="4"/>
      <c r="WRZ200" s="4"/>
      <c r="WSA200" s="4"/>
      <c r="WSB200" s="4"/>
      <c r="WSC200" s="4"/>
      <c r="WSD200" s="4"/>
      <c r="WSE200" s="4"/>
      <c r="WSF200" s="4"/>
      <c r="WSG200" s="4"/>
      <c r="WSH200" s="4"/>
      <c r="WSI200" s="4"/>
      <c r="WSJ200" s="4"/>
      <c r="WSK200" s="4"/>
      <c r="WSL200" s="4"/>
      <c r="WSM200" s="4"/>
      <c r="WSN200" s="4"/>
      <c r="WSO200" s="4"/>
      <c r="WSP200" s="4"/>
      <c r="WSQ200" s="4"/>
      <c r="WSR200" s="4"/>
      <c r="WSS200" s="4"/>
      <c r="WST200" s="4"/>
      <c r="WSU200" s="4"/>
      <c r="WSV200" s="4"/>
      <c r="WSW200" s="4"/>
      <c r="WSX200" s="4"/>
      <c r="WSY200" s="4"/>
      <c r="WSZ200" s="4"/>
      <c r="WTA200" s="4"/>
      <c r="WTB200" s="4"/>
      <c r="WTC200" s="4"/>
      <c r="WTD200" s="4"/>
      <c r="WTE200" s="4"/>
      <c r="WTF200" s="4"/>
      <c r="WTG200" s="4"/>
      <c r="WTH200" s="4"/>
      <c r="WTI200" s="4"/>
      <c r="WTJ200" s="4"/>
      <c r="WTK200" s="4"/>
      <c r="WTL200" s="4"/>
      <c r="WTM200" s="4"/>
      <c r="WTN200" s="4"/>
      <c r="WTO200" s="4"/>
      <c r="WTP200" s="4"/>
      <c r="WTQ200" s="4"/>
      <c r="WTR200" s="4"/>
      <c r="WTS200" s="4"/>
      <c r="WTT200" s="4"/>
      <c r="WTU200" s="4"/>
      <c r="WTV200" s="4"/>
      <c r="WTW200" s="4"/>
      <c r="WTX200" s="4"/>
      <c r="WTY200" s="4"/>
      <c r="WTZ200" s="4"/>
      <c r="WUA200" s="4"/>
      <c r="WUB200" s="4"/>
      <c r="WUC200" s="4"/>
      <c r="WUD200" s="4"/>
      <c r="WUE200" s="4"/>
      <c r="WUF200" s="4"/>
      <c r="WUG200" s="4"/>
      <c r="WUH200" s="4"/>
      <c r="WUI200" s="4"/>
      <c r="WUJ200" s="4"/>
      <c r="WUK200" s="4"/>
      <c r="WUL200" s="4"/>
      <c r="WUM200" s="4"/>
      <c r="WUN200" s="4"/>
      <c r="WUO200" s="4"/>
      <c r="WUP200" s="4"/>
      <c r="WUQ200" s="4"/>
      <c r="WUR200" s="4"/>
      <c r="WUS200" s="4"/>
      <c r="WUT200" s="4"/>
      <c r="WUU200" s="4"/>
      <c r="WUV200" s="4"/>
      <c r="WUW200" s="4"/>
      <c r="WUX200" s="4"/>
      <c r="WUY200" s="4"/>
      <c r="WUZ200" s="4"/>
      <c r="WVA200" s="4"/>
      <c r="WVB200" s="4"/>
      <c r="WVC200" s="4"/>
      <c r="WVD200" s="4"/>
      <c r="WVE200" s="4"/>
      <c r="WVF200" s="4"/>
      <c r="WVG200" s="4"/>
      <c r="WVH200" s="4"/>
      <c r="WVI200" s="4"/>
      <c r="WVJ200" s="4"/>
      <c r="WVK200" s="4"/>
      <c r="WVL200" s="4"/>
      <c r="WVM200" s="4"/>
    </row>
    <row r="201" spans="1:16133" s="4" customFormat="1" ht="38.25" x14ac:dyDescent="0.25">
      <c r="A201" s="675" t="s">
        <v>481</v>
      </c>
      <c r="B201" s="565" t="s">
        <v>482</v>
      </c>
      <c r="C201" s="644" t="s">
        <v>200</v>
      </c>
      <c r="D201" s="636" t="s">
        <v>21</v>
      </c>
      <c r="E201" s="637" t="s">
        <v>21</v>
      </c>
      <c r="F201" s="637" t="s">
        <v>21</v>
      </c>
      <c r="G201" s="637" t="s">
        <v>21</v>
      </c>
      <c r="H201" s="638" t="s">
        <v>21</v>
      </c>
      <c r="I201" s="639" t="s">
        <v>67</v>
      </c>
      <c r="J201" s="640" t="s">
        <v>67</v>
      </c>
      <c r="K201" s="636" t="s">
        <v>67</v>
      </c>
      <c r="L201" s="637" t="s">
        <v>67</v>
      </c>
      <c r="M201" s="637" t="s">
        <v>67</v>
      </c>
      <c r="N201" s="637" t="s">
        <v>67</v>
      </c>
      <c r="O201" s="638" t="s">
        <v>67</v>
      </c>
      <c r="P201" s="639" t="s">
        <v>67</v>
      </c>
      <c r="Q201" s="640" t="s">
        <v>67</v>
      </c>
      <c r="R201" s="636" t="s">
        <v>67</v>
      </c>
      <c r="S201" s="637" t="s">
        <v>67</v>
      </c>
      <c r="T201" s="637" t="s">
        <v>67</v>
      </c>
      <c r="U201" s="637" t="s">
        <v>67</v>
      </c>
      <c r="V201" s="638" t="s">
        <v>67</v>
      </c>
      <c r="W201" s="639" t="s">
        <v>67</v>
      </c>
      <c r="X201" s="640" t="s">
        <v>67</v>
      </c>
      <c r="Y201" s="636" t="s">
        <v>67</v>
      </c>
      <c r="Z201" s="637" t="s">
        <v>67</v>
      </c>
      <c r="AA201" s="637" t="s">
        <v>67</v>
      </c>
      <c r="AB201" s="637" t="s">
        <v>67</v>
      </c>
      <c r="AC201" s="638" t="s">
        <v>67</v>
      </c>
      <c r="AD201" s="639" t="s">
        <v>67</v>
      </c>
      <c r="AE201" s="640" t="s">
        <v>67</v>
      </c>
      <c r="AF201" s="636" t="s">
        <v>67</v>
      </c>
      <c r="AG201" s="637" t="s">
        <v>67</v>
      </c>
      <c r="AH201" s="637" t="s">
        <v>67</v>
      </c>
      <c r="AI201" s="637" t="s">
        <v>67</v>
      </c>
      <c r="AJ201" s="638" t="s">
        <v>67</v>
      </c>
      <c r="AK201" s="639" t="s">
        <v>67</v>
      </c>
      <c r="AL201" s="640" t="s">
        <v>67</v>
      </c>
      <c r="AM201" s="636" t="s">
        <v>67</v>
      </c>
      <c r="AN201" s="637" t="s">
        <v>67</v>
      </c>
      <c r="AO201" s="637" t="s">
        <v>67</v>
      </c>
      <c r="AP201" s="637" t="s">
        <v>67</v>
      </c>
      <c r="AQ201" s="638" t="s">
        <v>67</v>
      </c>
      <c r="AR201" s="639" t="s">
        <v>67</v>
      </c>
      <c r="AS201" s="640" t="s">
        <v>67</v>
      </c>
      <c r="AT201" s="636" t="s">
        <v>67</v>
      </c>
      <c r="AU201" s="637" t="s">
        <v>67</v>
      </c>
      <c r="AV201" s="637" t="s">
        <v>67</v>
      </c>
      <c r="AW201" s="637" t="s">
        <v>67</v>
      </c>
      <c r="AX201" s="638" t="s">
        <v>67</v>
      </c>
      <c r="AY201" s="639" t="s">
        <v>67</v>
      </c>
      <c r="AZ201" s="640" t="s">
        <v>67</v>
      </c>
      <c r="BA201" s="636" t="s">
        <v>67</v>
      </c>
      <c r="BB201" s="637" t="s">
        <v>67</v>
      </c>
      <c r="BC201" s="637" t="s">
        <v>67</v>
      </c>
      <c r="BD201" s="637" t="s">
        <v>67</v>
      </c>
      <c r="BE201" s="638" t="s">
        <v>67</v>
      </c>
      <c r="BF201" s="639" t="s">
        <v>67</v>
      </c>
      <c r="BG201" s="640" t="s">
        <v>67</v>
      </c>
    </row>
    <row r="202" spans="1:16133" s="4" customFormat="1" ht="25.5" x14ac:dyDescent="0.25">
      <c r="A202" s="675" t="s">
        <v>483</v>
      </c>
      <c r="B202" s="565" t="s">
        <v>484</v>
      </c>
      <c r="C202" s="644" t="s">
        <v>200</v>
      </c>
      <c r="D202" s="636">
        <v>273</v>
      </c>
      <c r="E202" s="637">
        <v>273</v>
      </c>
      <c r="F202" s="637">
        <v>273</v>
      </c>
      <c r="G202" s="637">
        <v>224</v>
      </c>
      <c r="H202" s="638">
        <v>224</v>
      </c>
      <c r="I202" s="639">
        <f t="shared" si="94"/>
        <v>0.82051282051282048</v>
      </c>
      <c r="J202" s="640">
        <f t="shared" si="95"/>
        <v>0.82051282051282048</v>
      </c>
      <c r="K202" s="636">
        <v>154</v>
      </c>
      <c r="L202" s="637">
        <v>153</v>
      </c>
      <c r="M202" s="637">
        <v>153</v>
      </c>
      <c r="N202" s="637">
        <v>124</v>
      </c>
      <c r="O202" s="638">
        <v>124</v>
      </c>
      <c r="P202" s="639">
        <f>N202/L202</f>
        <v>0.81045751633986929</v>
      </c>
      <c r="Q202" s="640">
        <f>N202/M202</f>
        <v>0.81045751633986929</v>
      </c>
      <c r="R202" s="636">
        <v>115</v>
      </c>
      <c r="S202" s="637">
        <v>111</v>
      </c>
      <c r="T202" s="637">
        <v>111</v>
      </c>
      <c r="U202" s="637">
        <v>87</v>
      </c>
      <c r="V202" s="638">
        <v>87</v>
      </c>
      <c r="W202" s="639">
        <f t="shared" ref="W202:W240" si="136">U202/S202</f>
        <v>0.78378378378378377</v>
      </c>
      <c r="X202" s="640">
        <f t="shared" ref="X202:X240" si="137">U202/T202</f>
        <v>0.78378378378378377</v>
      </c>
      <c r="Y202" s="636">
        <v>81</v>
      </c>
      <c r="Z202" s="637">
        <v>79</v>
      </c>
      <c r="AA202" s="637">
        <v>79</v>
      </c>
      <c r="AB202" s="637">
        <v>71</v>
      </c>
      <c r="AC202" s="638">
        <v>71</v>
      </c>
      <c r="AD202" s="639">
        <f>AB202/Z202</f>
        <v>0.89873417721518989</v>
      </c>
      <c r="AE202" s="640">
        <f>AB202/AA202</f>
        <v>0.89873417721518989</v>
      </c>
      <c r="AF202" s="636">
        <v>56</v>
      </c>
      <c r="AG202" s="637">
        <v>56</v>
      </c>
      <c r="AH202" s="637">
        <v>56</v>
      </c>
      <c r="AI202" s="637">
        <v>47</v>
      </c>
      <c r="AJ202" s="638">
        <v>47</v>
      </c>
      <c r="AK202" s="639">
        <f>AI202/AG202</f>
        <v>0.8392857142857143</v>
      </c>
      <c r="AL202" s="640">
        <f>AI202/AH202</f>
        <v>0.8392857142857143</v>
      </c>
      <c r="AM202" s="636" t="s">
        <v>67</v>
      </c>
      <c r="AN202" s="637" t="s">
        <v>67</v>
      </c>
      <c r="AO202" s="637" t="s">
        <v>67</v>
      </c>
      <c r="AP202" s="637" t="s">
        <v>67</v>
      </c>
      <c r="AQ202" s="638" t="s">
        <v>67</v>
      </c>
      <c r="AR202" s="639" t="s">
        <v>67</v>
      </c>
      <c r="AS202" s="640" t="s">
        <v>67</v>
      </c>
      <c r="AT202" s="636" t="s">
        <v>67</v>
      </c>
      <c r="AU202" s="637" t="s">
        <v>67</v>
      </c>
      <c r="AV202" s="637" t="s">
        <v>67</v>
      </c>
      <c r="AW202" s="637" t="s">
        <v>67</v>
      </c>
      <c r="AX202" s="638" t="s">
        <v>67</v>
      </c>
      <c r="AY202" s="639" t="s">
        <v>67</v>
      </c>
      <c r="AZ202" s="640" t="s">
        <v>67</v>
      </c>
      <c r="BA202" s="636" t="s">
        <v>67</v>
      </c>
      <c r="BB202" s="637" t="s">
        <v>67</v>
      </c>
      <c r="BC202" s="637" t="s">
        <v>67</v>
      </c>
      <c r="BD202" s="637" t="s">
        <v>67</v>
      </c>
      <c r="BE202" s="638" t="s">
        <v>67</v>
      </c>
      <c r="BF202" s="639" t="s">
        <v>67</v>
      </c>
      <c r="BG202" s="640" t="s">
        <v>67</v>
      </c>
    </row>
    <row r="203" spans="1:16133" s="4" customFormat="1" ht="25.5" x14ac:dyDescent="0.25">
      <c r="A203" s="675" t="s">
        <v>485</v>
      </c>
      <c r="B203" s="565" t="s">
        <v>486</v>
      </c>
      <c r="C203" s="644" t="s">
        <v>200</v>
      </c>
      <c r="D203" s="636">
        <v>1018</v>
      </c>
      <c r="E203" s="637">
        <v>1009</v>
      </c>
      <c r="F203" s="637">
        <v>1009</v>
      </c>
      <c r="G203" s="637">
        <v>1004</v>
      </c>
      <c r="H203" s="638">
        <v>1004</v>
      </c>
      <c r="I203" s="639">
        <f t="shared" si="94"/>
        <v>0.99504459861248762</v>
      </c>
      <c r="J203" s="640">
        <f t="shared" si="95"/>
        <v>0.99504459861248762</v>
      </c>
      <c r="K203" s="636">
        <v>686</v>
      </c>
      <c r="L203" s="637">
        <v>677</v>
      </c>
      <c r="M203" s="637">
        <v>677</v>
      </c>
      <c r="N203" s="637">
        <v>668</v>
      </c>
      <c r="O203" s="638">
        <v>668</v>
      </c>
      <c r="P203" s="639">
        <f>N203/L203</f>
        <v>0.98670605612998519</v>
      </c>
      <c r="Q203" s="640">
        <f>N203/M203</f>
        <v>0.98670605612998519</v>
      </c>
      <c r="R203" s="636">
        <v>719</v>
      </c>
      <c r="S203" s="637">
        <v>715</v>
      </c>
      <c r="T203" s="637">
        <v>715</v>
      </c>
      <c r="U203" s="637">
        <v>705</v>
      </c>
      <c r="V203" s="638">
        <v>705</v>
      </c>
      <c r="W203" s="639">
        <f t="shared" si="136"/>
        <v>0.98601398601398604</v>
      </c>
      <c r="X203" s="640">
        <f t="shared" si="137"/>
        <v>0.98601398601398604</v>
      </c>
      <c r="Y203" s="636">
        <v>1024</v>
      </c>
      <c r="Z203" s="637">
        <v>1009</v>
      </c>
      <c r="AA203" s="637">
        <v>1009</v>
      </c>
      <c r="AB203" s="637">
        <v>934</v>
      </c>
      <c r="AC203" s="638">
        <v>934</v>
      </c>
      <c r="AD203" s="639">
        <f>AB203/Z203</f>
        <v>0.92566897918731417</v>
      </c>
      <c r="AE203" s="640">
        <f>AB203/AA203</f>
        <v>0.92566897918731417</v>
      </c>
      <c r="AF203" s="636">
        <v>671</v>
      </c>
      <c r="AG203" s="637">
        <v>634</v>
      </c>
      <c r="AH203" s="637">
        <v>548</v>
      </c>
      <c r="AI203" s="637">
        <v>548</v>
      </c>
      <c r="AJ203" s="638">
        <v>449</v>
      </c>
      <c r="AK203" s="639">
        <f>AI203/AG203</f>
        <v>0.86435331230283907</v>
      </c>
      <c r="AL203" s="640">
        <f>AI203/AH203</f>
        <v>1</v>
      </c>
      <c r="AM203" s="636">
        <v>375</v>
      </c>
      <c r="AN203" s="637">
        <v>364</v>
      </c>
      <c r="AO203" s="637">
        <v>311</v>
      </c>
      <c r="AP203" s="637">
        <v>311</v>
      </c>
      <c r="AQ203" s="638">
        <v>239</v>
      </c>
      <c r="AR203" s="639">
        <f>AP203/AN203</f>
        <v>0.85439560439560436</v>
      </c>
      <c r="AS203" s="640">
        <f>AP203/AO203</f>
        <v>1</v>
      </c>
      <c r="AT203" s="636">
        <v>314</v>
      </c>
      <c r="AU203" s="637">
        <v>313</v>
      </c>
      <c r="AV203" s="637">
        <v>294</v>
      </c>
      <c r="AW203" s="637">
        <v>294</v>
      </c>
      <c r="AX203" s="638">
        <v>276</v>
      </c>
      <c r="AY203" s="639">
        <f>AW203/AU203</f>
        <v>0.93929712460063897</v>
      </c>
      <c r="AZ203" s="640">
        <f>AW203/AV203</f>
        <v>1</v>
      </c>
      <c r="BA203" s="636">
        <v>307</v>
      </c>
      <c r="BB203" s="637">
        <v>304</v>
      </c>
      <c r="BC203" s="637">
        <v>298</v>
      </c>
      <c r="BD203" s="637">
        <v>298</v>
      </c>
      <c r="BE203" s="638">
        <v>277</v>
      </c>
      <c r="BF203" s="639">
        <f>BD203/BB203</f>
        <v>0.98026315789473684</v>
      </c>
      <c r="BG203" s="640">
        <f>BD203/BC203</f>
        <v>1</v>
      </c>
    </row>
    <row r="204" spans="1:16133" s="4" customFormat="1" ht="25.5" x14ac:dyDescent="0.25">
      <c r="A204" s="675" t="s">
        <v>487</v>
      </c>
      <c r="B204" s="565" t="s">
        <v>488</v>
      </c>
      <c r="C204" s="644" t="s">
        <v>200</v>
      </c>
      <c r="D204" s="636" t="s">
        <v>21</v>
      </c>
      <c r="E204" s="637" t="s">
        <v>21</v>
      </c>
      <c r="F204" s="637" t="s">
        <v>21</v>
      </c>
      <c r="G204" s="637" t="s">
        <v>21</v>
      </c>
      <c r="H204" s="638" t="s">
        <v>21</v>
      </c>
      <c r="I204" s="639" t="s">
        <v>67</v>
      </c>
      <c r="J204" s="640" t="s">
        <v>67</v>
      </c>
      <c r="K204" s="636" t="s">
        <v>21</v>
      </c>
      <c r="L204" s="637" t="s">
        <v>21</v>
      </c>
      <c r="M204" s="637" t="s">
        <v>21</v>
      </c>
      <c r="N204" s="637" t="s">
        <v>21</v>
      </c>
      <c r="O204" s="638" t="s">
        <v>21</v>
      </c>
      <c r="P204" s="639" t="s">
        <v>67</v>
      </c>
      <c r="Q204" s="640" t="s">
        <v>67</v>
      </c>
      <c r="R204" s="636" t="s">
        <v>67</v>
      </c>
      <c r="S204" s="637" t="s">
        <v>67</v>
      </c>
      <c r="T204" s="637" t="s">
        <v>67</v>
      </c>
      <c r="U204" s="637" t="s">
        <v>67</v>
      </c>
      <c r="V204" s="638" t="s">
        <v>67</v>
      </c>
      <c r="W204" s="639" t="s">
        <v>67</v>
      </c>
      <c r="X204" s="640" t="s">
        <v>67</v>
      </c>
      <c r="Y204" s="636" t="s">
        <v>67</v>
      </c>
      <c r="Z204" s="637" t="s">
        <v>67</v>
      </c>
      <c r="AA204" s="637" t="s">
        <v>67</v>
      </c>
      <c r="AB204" s="637" t="s">
        <v>67</v>
      </c>
      <c r="AC204" s="638" t="s">
        <v>67</v>
      </c>
      <c r="AD204" s="639" t="s">
        <v>67</v>
      </c>
      <c r="AE204" s="640" t="s">
        <v>67</v>
      </c>
      <c r="AF204" s="636" t="s">
        <v>67</v>
      </c>
      <c r="AG204" s="637" t="s">
        <v>67</v>
      </c>
      <c r="AH204" s="637" t="s">
        <v>67</v>
      </c>
      <c r="AI204" s="637" t="s">
        <v>67</v>
      </c>
      <c r="AJ204" s="638" t="s">
        <v>67</v>
      </c>
      <c r="AK204" s="639" t="s">
        <v>67</v>
      </c>
      <c r="AL204" s="640" t="s">
        <v>67</v>
      </c>
      <c r="AM204" s="636" t="s">
        <v>67</v>
      </c>
      <c r="AN204" s="637" t="s">
        <v>67</v>
      </c>
      <c r="AO204" s="637" t="s">
        <v>67</v>
      </c>
      <c r="AP204" s="637" t="s">
        <v>67</v>
      </c>
      <c r="AQ204" s="638" t="s">
        <v>67</v>
      </c>
      <c r="AR204" s="639" t="s">
        <v>67</v>
      </c>
      <c r="AS204" s="640" t="s">
        <v>67</v>
      </c>
      <c r="AT204" s="636" t="s">
        <v>67</v>
      </c>
      <c r="AU204" s="637" t="s">
        <v>67</v>
      </c>
      <c r="AV204" s="637" t="s">
        <v>67</v>
      </c>
      <c r="AW204" s="637" t="s">
        <v>67</v>
      </c>
      <c r="AX204" s="638" t="s">
        <v>67</v>
      </c>
      <c r="AY204" s="639" t="s">
        <v>67</v>
      </c>
      <c r="AZ204" s="640" t="s">
        <v>67</v>
      </c>
      <c r="BA204" s="636" t="s">
        <v>67</v>
      </c>
      <c r="BB204" s="637" t="s">
        <v>67</v>
      </c>
      <c r="BC204" s="637" t="s">
        <v>67</v>
      </c>
      <c r="BD204" s="637" t="s">
        <v>67</v>
      </c>
      <c r="BE204" s="638" t="s">
        <v>67</v>
      </c>
      <c r="BF204" s="639" t="s">
        <v>67</v>
      </c>
      <c r="BG204" s="640" t="s">
        <v>67</v>
      </c>
    </row>
    <row r="205" spans="1:16133" s="4" customFormat="1" ht="25.5" x14ac:dyDescent="0.25">
      <c r="A205" s="675" t="s">
        <v>489</v>
      </c>
      <c r="B205" s="565" t="s">
        <v>490</v>
      </c>
      <c r="C205" s="644" t="s">
        <v>200</v>
      </c>
      <c r="D205" s="636">
        <v>59</v>
      </c>
      <c r="E205" s="637">
        <v>42</v>
      </c>
      <c r="F205" s="637">
        <v>39</v>
      </c>
      <c r="G205" s="637">
        <v>37</v>
      </c>
      <c r="H205" s="638">
        <v>34</v>
      </c>
      <c r="I205" s="639">
        <f t="shared" ref="I205:I240" si="138">G205/E205</f>
        <v>0.88095238095238093</v>
      </c>
      <c r="J205" s="640">
        <f t="shared" ref="J205:J240" si="139">G205/F205</f>
        <v>0.94871794871794868</v>
      </c>
      <c r="K205" s="636">
        <v>42</v>
      </c>
      <c r="L205" s="637">
        <v>40</v>
      </c>
      <c r="M205" s="637">
        <v>38</v>
      </c>
      <c r="N205" s="637">
        <v>36</v>
      </c>
      <c r="O205" s="638">
        <v>33</v>
      </c>
      <c r="P205" s="639">
        <f>N205/L205</f>
        <v>0.9</v>
      </c>
      <c r="Q205" s="640">
        <f>N205/M205</f>
        <v>0.94736842105263153</v>
      </c>
      <c r="R205" s="636">
        <v>30</v>
      </c>
      <c r="S205" s="637">
        <v>30</v>
      </c>
      <c r="T205" s="637">
        <v>26</v>
      </c>
      <c r="U205" s="637">
        <v>26</v>
      </c>
      <c r="V205" s="638">
        <v>22</v>
      </c>
      <c r="W205" s="639">
        <f t="shared" si="136"/>
        <v>0.8666666666666667</v>
      </c>
      <c r="X205" s="640">
        <f t="shared" si="137"/>
        <v>1</v>
      </c>
      <c r="Y205" s="636">
        <v>29</v>
      </c>
      <c r="Z205" s="637">
        <v>29</v>
      </c>
      <c r="AA205" s="637">
        <v>23</v>
      </c>
      <c r="AB205" s="637">
        <v>23</v>
      </c>
      <c r="AC205" s="638">
        <v>23</v>
      </c>
      <c r="AD205" s="639">
        <f>AB205/Z205</f>
        <v>0.7931034482758621</v>
      </c>
      <c r="AE205" s="640">
        <f>AB205/AA205</f>
        <v>1</v>
      </c>
      <c r="AF205" s="636">
        <v>29</v>
      </c>
      <c r="AG205" s="637">
        <v>29</v>
      </c>
      <c r="AH205" s="637">
        <v>25</v>
      </c>
      <c r="AI205" s="637">
        <v>25</v>
      </c>
      <c r="AJ205" s="638">
        <v>23</v>
      </c>
      <c r="AK205" s="639">
        <f>AI205/AG205</f>
        <v>0.86206896551724133</v>
      </c>
      <c r="AL205" s="640">
        <f>AI205/AH205</f>
        <v>1</v>
      </c>
      <c r="AM205" s="636">
        <v>64</v>
      </c>
      <c r="AN205" s="637">
        <v>60</v>
      </c>
      <c r="AO205" s="637">
        <v>43</v>
      </c>
      <c r="AP205" s="637">
        <v>43</v>
      </c>
      <c r="AQ205" s="638">
        <v>37</v>
      </c>
      <c r="AR205" s="639">
        <f>AP205/AN205</f>
        <v>0.71666666666666667</v>
      </c>
      <c r="AS205" s="640">
        <f>AP205/AO205</f>
        <v>1</v>
      </c>
      <c r="AT205" s="636">
        <v>37</v>
      </c>
      <c r="AU205" s="637">
        <v>37</v>
      </c>
      <c r="AV205" s="637">
        <v>31</v>
      </c>
      <c r="AW205" s="637">
        <v>31</v>
      </c>
      <c r="AX205" s="638">
        <v>31</v>
      </c>
      <c r="AY205" s="639">
        <f>AW205/AU205</f>
        <v>0.83783783783783783</v>
      </c>
      <c r="AZ205" s="640">
        <f>AW205/AV205</f>
        <v>1</v>
      </c>
      <c r="BA205" s="636">
        <v>31</v>
      </c>
      <c r="BB205" s="637">
        <v>29</v>
      </c>
      <c r="BC205" s="637">
        <v>25</v>
      </c>
      <c r="BD205" s="637">
        <v>25</v>
      </c>
      <c r="BE205" s="638">
        <v>24</v>
      </c>
      <c r="BF205" s="639">
        <f>BD205/BB205</f>
        <v>0.86206896551724133</v>
      </c>
      <c r="BG205" s="640">
        <f>BD205/BC205</f>
        <v>1</v>
      </c>
    </row>
    <row r="206" spans="1:16133" s="4" customFormat="1" ht="25.5" x14ac:dyDescent="0.25">
      <c r="A206" s="675" t="s">
        <v>491</v>
      </c>
      <c r="B206" s="565" t="s">
        <v>492</v>
      </c>
      <c r="C206" s="644" t="s">
        <v>200</v>
      </c>
      <c r="D206" s="636">
        <v>765</v>
      </c>
      <c r="E206" s="637">
        <v>752</v>
      </c>
      <c r="F206" s="637">
        <v>752</v>
      </c>
      <c r="G206" s="637">
        <v>547</v>
      </c>
      <c r="H206" s="638">
        <v>463</v>
      </c>
      <c r="I206" s="639">
        <f t="shared" si="138"/>
        <v>0.72739361702127658</v>
      </c>
      <c r="J206" s="640">
        <f t="shared" si="139"/>
        <v>0.72739361702127658</v>
      </c>
      <c r="K206" s="636">
        <v>739</v>
      </c>
      <c r="L206" s="637">
        <v>728</v>
      </c>
      <c r="M206" s="637">
        <v>728</v>
      </c>
      <c r="N206" s="637">
        <v>541</v>
      </c>
      <c r="O206" s="638">
        <v>447</v>
      </c>
      <c r="P206" s="639">
        <f>N206/L206</f>
        <v>0.74313186813186816</v>
      </c>
      <c r="Q206" s="640">
        <f>N206/M206</f>
        <v>0.74313186813186816</v>
      </c>
      <c r="R206" s="636">
        <v>1134</v>
      </c>
      <c r="S206" s="637">
        <v>1118</v>
      </c>
      <c r="T206" s="637">
        <v>911</v>
      </c>
      <c r="U206" s="637">
        <v>910</v>
      </c>
      <c r="V206" s="638">
        <v>830</v>
      </c>
      <c r="W206" s="639">
        <f t="shared" si="136"/>
        <v>0.81395348837209303</v>
      </c>
      <c r="X206" s="640">
        <f t="shared" si="137"/>
        <v>0.99890230515916578</v>
      </c>
      <c r="Y206" s="636">
        <v>677</v>
      </c>
      <c r="Z206" s="637">
        <v>666</v>
      </c>
      <c r="AA206" s="637">
        <v>666</v>
      </c>
      <c r="AB206" s="637">
        <v>465</v>
      </c>
      <c r="AC206" s="638">
        <v>384</v>
      </c>
      <c r="AD206" s="639">
        <f>AB206/Z206</f>
        <v>0.69819819819819817</v>
      </c>
      <c r="AE206" s="640">
        <f>AB206/AA206</f>
        <v>0.69819819819819817</v>
      </c>
      <c r="AF206" s="636">
        <v>585</v>
      </c>
      <c r="AG206" s="637">
        <v>569</v>
      </c>
      <c r="AH206" s="637">
        <v>390</v>
      </c>
      <c r="AI206" s="637">
        <v>390</v>
      </c>
      <c r="AJ206" s="638">
        <v>319</v>
      </c>
      <c r="AK206" s="639">
        <f>AI206/AG206</f>
        <v>0.68541300527240778</v>
      </c>
      <c r="AL206" s="640">
        <f>AI206/AH206</f>
        <v>1</v>
      </c>
      <c r="AM206" s="636">
        <v>400</v>
      </c>
      <c r="AN206" s="637">
        <v>391</v>
      </c>
      <c r="AO206" s="637">
        <v>277</v>
      </c>
      <c r="AP206" s="637">
        <v>277</v>
      </c>
      <c r="AQ206" s="638">
        <v>225</v>
      </c>
      <c r="AR206" s="639">
        <f>AP206/AN206</f>
        <v>0.7084398976982097</v>
      </c>
      <c r="AS206" s="640">
        <f>AP206/AO206</f>
        <v>1</v>
      </c>
      <c r="AT206" s="636">
        <v>266</v>
      </c>
      <c r="AU206" s="637">
        <v>265</v>
      </c>
      <c r="AV206" s="637">
        <v>265</v>
      </c>
      <c r="AW206" s="637">
        <v>211</v>
      </c>
      <c r="AX206" s="638">
        <v>42</v>
      </c>
      <c r="AY206" s="639">
        <f>AW206/AU206</f>
        <v>0.79622641509433967</v>
      </c>
      <c r="AZ206" s="640">
        <f>AW206/AV206</f>
        <v>0.79622641509433967</v>
      </c>
      <c r="BA206" s="636" t="s">
        <v>67</v>
      </c>
      <c r="BB206" s="637" t="s">
        <v>67</v>
      </c>
      <c r="BC206" s="637" t="s">
        <v>67</v>
      </c>
      <c r="BD206" s="637" t="s">
        <v>67</v>
      </c>
      <c r="BE206" s="638" t="s">
        <v>67</v>
      </c>
      <c r="BF206" s="639" t="s">
        <v>67</v>
      </c>
      <c r="BG206" s="640" t="s">
        <v>67</v>
      </c>
      <c r="BI206" s="646"/>
      <c r="BJ206" s="646"/>
      <c r="BK206" s="646"/>
      <c r="BL206" s="646"/>
      <c r="BM206" s="646"/>
      <c r="BN206" s="646"/>
      <c r="BO206" s="646"/>
      <c r="BP206" s="646"/>
      <c r="BQ206" s="646"/>
      <c r="BR206" s="646"/>
      <c r="BS206" s="646"/>
      <c r="BT206" s="646"/>
      <c r="BU206" s="646"/>
      <c r="BV206" s="646"/>
      <c r="BW206" s="646"/>
      <c r="BX206" s="646"/>
      <c r="BY206" s="646"/>
      <c r="BZ206" s="646"/>
      <c r="CA206" s="646"/>
      <c r="CB206" s="646"/>
      <c r="CC206" s="646"/>
      <c r="CD206" s="646"/>
      <c r="CE206" s="646"/>
      <c r="CF206" s="646"/>
      <c r="CG206" s="646"/>
      <c r="CH206" s="646"/>
      <c r="CI206" s="646"/>
      <c r="CJ206" s="646"/>
      <c r="CK206" s="646"/>
      <c r="CL206" s="646"/>
      <c r="CM206" s="646"/>
      <c r="CN206" s="646"/>
      <c r="CO206" s="646"/>
      <c r="CP206" s="646"/>
      <c r="CQ206" s="646"/>
      <c r="CR206" s="646"/>
      <c r="CS206" s="646"/>
      <c r="CT206" s="646"/>
      <c r="CU206" s="646"/>
      <c r="CV206" s="646"/>
      <c r="CW206" s="646"/>
      <c r="CX206" s="646"/>
      <c r="CY206" s="646"/>
      <c r="CZ206" s="646"/>
      <c r="DA206" s="646"/>
      <c r="DB206" s="646"/>
      <c r="DC206" s="646"/>
      <c r="DD206" s="646"/>
      <c r="DE206" s="646"/>
      <c r="DF206" s="646"/>
      <c r="DG206" s="646"/>
      <c r="DH206" s="646"/>
      <c r="DI206" s="646"/>
      <c r="DJ206" s="646"/>
      <c r="DK206" s="646"/>
      <c r="DL206" s="646"/>
      <c r="DM206" s="646"/>
      <c r="DN206" s="646"/>
      <c r="DO206" s="646"/>
      <c r="DP206" s="646"/>
      <c r="DQ206" s="646"/>
      <c r="DR206" s="646"/>
      <c r="DS206" s="646"/>
      <c r="DT206" s="646"/>
      <c r="DU206" s="646"/>
      <c r="DV206" s="646"/>
      <c r="DW206" s="646"/>
      <c r="DX206" s="646"/>
      <c r="DY206" s="646"/>
      <c r="DZ206" s="646"/>
      <c r="EA206" s="646"/>
      <c r="EB206" s="646"/>
      <c r="EC206" s="646"/>
      <c r="ED206" s="646"/>
      <c r="EE206" s="646"/>
      <c r="EF206" s="646"/>
      <c r="EG206" s="646"/>
      <c r="EH206" s="646"/>
      <c r="EI206" s="646"/>
      <c r="EJ206" s="646"/>
      <c r="EK206" s="646"/>
      <c r="EL206" s="646"/>
      <c r="EM206" s="646"/>
      <c r="EN206" s="646"/>
      <c r="EO206" s="646"/>
      <c r="EP206" s="646"/>
      <c r="EQ206" s="646"/>
      <c r="ER206" s="646"/>
      <c r="ES206" s="646"/>
      <c r="ET206" s="646"/>
      <c r="EU206" s="646"/>
      <c r="EV206" s="646"/>
      <c r="EW206" s="646"/>
      <c r="EX206" s="646"/>
      <c r="EY206" s="646"/>
      <c r="EZ206" s="646"/>
      <c r="FA206" s="646"/>
      <c r="FB206" s="646"/>
      <c r="FC206" s="646"/>
      <c r="FD206" s="646"/>
      <c r="FE206" s="646"/>
      <c r="FF206" s="646"/>
      <c r="FG206" s="646"/>
      <c r="FH206" s="646"/>
      <c r="FI206" s="646"/>
      <c r="FJ206" s="646"/>
      <c r="FK206" s="646"/>
      <c r="FL206" s="646"/>
      <c r="FM206" s="646"/>
      <c r="FN206" s="646"/>
      <c r="FO206" s="646"/>
      <c r="FP206" s="646"/>
      <c r="FQ206" s="646"/>
      <c r="FR206" s="646"/>
      <c r="FS206" s="646"/>
      <c r="FT206" s="646"/>
      <c r="FU206" s="646"/>
      <c r="FV206" s="646"/>
      <c r="FW206" s="646"/>
      <c r="FX206" s="646"/>
      <c r="FY206" s="646"/>
      <c r="FZ206" s="646"/>
      <c r="GA206" s="646"/>
      <c r="GB206" s="646"/>
      <c r="GC206" s="646"/>
      <c r="GD206" s="646"/>
      <c r="GE206" s="646"/>
      <c r="GF206" s="646"/>
      <c r="GG206" s="646"/>
      <c r="GH206" s="646"/>
      <c r="GI206" s="646"/>
      <c r="GJ206" s="646"/>
      <c r="GK206" s="646"/>
      <c r="GL206" s="646"/>
      <c r="GM206" s="646"/>
      <c r="GN206" s="646"/>
      <c r="GO206" s="646"/>
      <c r="GP206" s="646"/>
      <c r="GQ206" s="646"/>
      <c r="GR206" s="646"/>
      <c r="GS206" s="646"/>
      <c r="GT206" s="646"/>
      <c r="GU206" s="646"/>
      <c r="GV206" s="646"/>
      <c r="GW206" s="646"/>
      <c r="GX206" s="646"/>
      <c r="GY206" s="646"/>
      <c r="GZ206" s="646"/>
      <c r="HA206" s="646"/>
      <c r="HB206" s="646"/>
      <c r="HC206" s="646"/>
      <c r="HD206" s="646"/>
      <c r="HE206" s="646"/>
      <c r="HF206" s="646"/>
      <c r="HG206" s="646"/>
      <c r="HH206" s="646"/>
      <c r="HI206" s="646"/>
      <c r="HJ206" s="646"/>
      <c r="HK206" s="646"/>
      <c r="HL206" s="646"/>
      <c r="HM206" s="646"/>
      <c r="HN206" s="646"/>
      <c r="HO206" s="646"/>
      <c r="HP206" s="646"/>
      <c r="HQ206" s="646"/>
      <c r="HR206" s="646"/>
      <c r="HS206" s="646"/>
      <c r="HT206" s="646"/>
      <c r="HU206" s="646"/>
      <c r="HV206" s="646"/>
      <c r="HW206" s="646"/>
      <c r="HX206" s="646"/>
      <c r="HY206" s="646"/>
      <c r="HZ206" s="646"/>
      <c r="IA206" s="646"/>
      <c r="IB206" s="646"/>
      <c r="IC206" s="646"/>
      <c r="ID206" s="646"/>
      <c r="IE206" s="646"/>
      <c r="IF206" s="646"/>
      <c r="IG206" s="646"/>
      <c r="IH206" s="646"/>
      <c r="II206" s="646"/>
      <c r="IJ206" s="646"/>
      <c r="IK206" s="646"/>
      <c r="IL206" s="646"/>
      <c r="IM206" s="646"/>
      <c r="IN206" s="646"/>
      <c r="IO206" s="646"/>
      <c r="IP206" s="646"/>
      <c r="IQ206" s="646"/>
      <c r="IR206" s="646"/>
      <c r="IS206" s="646"/>
      <c r="IT206" s="646"/>
      <c r="IU206" s="646"/>
      <c r="IV206" s="646"/>
      <c r="IW206" s="646"/>
      <c r="IX206" s="646"/>
      <c r="IY206" s="646"/>
      <c r="IZ206" s="646"/>
      <c r="JA206" s="646"/>
      <c r="JB206" s="646"/>
      <c r="JC206" s="646"/>
      <c r="JD206" s="646"/>
      <c r="JE206" s="646"/>
      <c r="JF206" s="646"/>
      <c r="JG206" s="646"/>
      <c r="JH206" s="646"/>
      <c r="JI206" s="646"/>
      <c r="JJ206" s="646"/>
      <c r="JK206" s="646"/>
      <c r="JL206" s="646"/>
      <c r="JM206" s="646"/>
      <c r="JN206" s="646"/>
      <c r="JO206" s="646"/>
      <c r="JP206" s="646"/>
      <c r="JQ206" s="646"/>
      <c r="JR206" s="646"/>
      <c r="JS206" s="646"/>
      <c r="JT206" s="646"/>
      <c r="JU206" s="646"/>
      <c r="JV206" s="646"/>
      <c r="JW206" s="646"/>
      <c r="JX206" s="646"/>
      <c r="JY206" s="646"/>
      <c r="JZ206" s="646"/>
      <c r="KA206" s="646"/>
      <c r="KB206" s="646"/>
      <c r="KC206" s="646"/>
      <c r="KD206" s="646"/>
      <c r="KE206" s="646"/>
      <c r="KF206" s="646"/>
      <c r="KG206" s="646"/>
      <c r="KH206" s="646"/>
      <c r="KI206" s="646"/>
      <c r="KJ206" s="646"/>
      <c r="KK206" s="646"/>
      <c r="KL206" s="646"/>
      <c r="KM206" s="646"/>
      <c r="KN206" s="646"/>
      <c r="KO206" s="646"/>
      <c r="KP206" s="646"/>
      <c r="KQ206" s="646"/>
      <c r="KR206" s="646"/>
      <c r="KS206" s="646"/>
      <c r="KT206" s="646"/>
      <c r="KU206" s="646"/>
      <c r="KV206" s="646"/>
      <c r="KW206" s="646"/>
      <c r="KX206" s="646"/>
      <c r="KY206" s="646"/>
      <c r="KZ206" s="646"/>
      <c r="LA206" s="646"/>
      <c r="LB206" s="646"/>
      <c r="LC206" s="646"/>
      <c r="LD206" s="646"/>
      <c r="LE206" s="646"/>
      <c r="LF206" s="646"/>
      <c r="LG206" s="646"/>
      <c r="LH206" s="646"/>
      <c r="LI206" s="646"/>
      <c r="LJ206" s="646"/>
      <c r="LK206" s="646"/>
      <c r="LL206" s="646"/>
      <c r="LM206" s="646"/>
      <c r="LN206" s="646"/>
      <c r="LO206" s="646"/>
      <c r="LP206" s="646"/>
      <c r="LQ206" s="646"/>
      <c r="LR206" s="646"/>
      <c r="LS206" s="646"/>
      <c r="LT206" s="646"/>
      <c r="LU206" s="646"/>
      <c r="LV206" s="646"/>
      <c r="LW206" s="646"/>
      <c r="LX206" s="646"/>
      <c r="LY206" s="646"/>
      <c r="LZ206" s="646"/>
      <c r="MA206" s="646"/>
      <c r="MB206" s="646"/>
      <c r="MC206" s="646"/>
      <c r="MD206" s="646"/>
      <c r="ME206" s="646"/>
      <c r="MF206" s="646"/>
      <c r="MG206" s="646"/>
      <c r="MH206" s="646"/>
      <c r="MI206" s="646"/>
      <c r="MJ206" s="646"/>
      <c r="MK206" s="646"/>
      <c r="ML206" s="646"/>
      <c r="MM206" s="646"/>
      <c r="MN206" s="646"/>
      <c r="MO206" s="646"/>
      <c r="MP206" s="646"/>
      <c r="MQ206" s="646"/>
      <c r="MR206" s="646"/>
      <c r="MS206" s="646"/>
      <c r="MT206" s="646"/>
      <c r="MU206" s="646"/>
      <c r="MV206" s="646"/>
      <c r="MW206" s="646"/>
      <c r="MX206" s="646"/>
      <c r="MY206" s="646"/>
      <c r="MZ206" s="646"/>
      <c r="NA206" s="646"/>
      <c r="NB206" s="646"/>
      <c r="NC206" s="646"/>
      <c r="ND206" s="646"/>
      <c r="NE206" s="646"/>
      <c r="NF206" s="646"/>
      <c r="NG206" s="646"/>
      <c r="NH206" s="646"/>
      <c r="NI206" s="646"/>
      <c r="NJ206" s="646"/>
      <c r="NK206" s="646"/>
      <c r="NL206" s="646"/>
      <c r="NM206" s="646"/>
      <c r="NN206" s="646"/>
      <c r="NO206" s="646"/>
      <c r="NP206" s="646"/>
      <c r="NQ206" s="646"/>
      <c r="NR206" s="646"/>
      <c r="NS206" s="646"/>
      <c r="NT206" s="646"/>
      <c r="NU206" s="646"/>
      <c r="NV206" s="646"/>
      <c r="NW206" s="646"/>
      <c r="NX206" s="646"/>
      <c r="NY206" s="646"/>
      <c r="NZ206" s="646"/>
      <c r="OA206" s="646"/>
      <c r="OB206" s="646"/>
      <c r="OC206" s="646"/>
      <c r="OD206" s="646"/>
      <c r="OE206" s="646"/>
      <c r="OF206" s="646"/>
      <c r="OG206" s="646"/>
      <c r="OH206" s="646"/>
      <c r="OI206" s="646"/>
      <c r="OJ206" s="646"/>
      <c r="OK206" s="646"/>
      <c r="OL206" s="646"/>
      <c r="OM206" s="646"/>
      <c r="ON206" s="646"/>
      <c r="OO206" s="646"/>
      <c r="OP206" s="646"/>
      <c r="OQ206" s="646"/>
      <c r="OR206" s="646"/>
      <c r="OS206" s="646"/>
      <c r="OT206" s="646"/>
      <c r="OU206" s="646"/>
      <c r="OV206" s="646"/>
      <c r="OW206" s="646"/>
      <c r="OX206" s="646"/>
      <c r="OY206" s="646"/>
      <c r="OZ206" s="646"/>
      <c r="PA206" s="646"/>
      <c r="PB206" s="646"/>
      <c r="PC206" s="646"/>
      <c r="PD206" s="646"/>
      <c r="PE206" s="646"/>
      <c r="PF206" s="646"/>
      <c r="PG206" s="646"/>
      <c r="PH206" s="646"/>
      <c r="PI206" s="646"/>
      <c r="PJ206" s="646"/>
      <c r="PK206" s="646"/>
      <c r="PL206" s="646"/>
      <c r="PM206" s="646"/>
      <c r="PN206" s="646"/>
      <c r="PO206" s="646"/>
      <c r="PP206" s="646"/>
      <c r="PQ206" s="646"/>
      <c r="PR206" s="646"/>
      <c r="PS206" s="646"/>
      <c r="PT206" s="646"/>
      <c r="PU206" s="646"/>
      <c r="PV206" s="646"/>
      <c r="PW206" s="646"/>
      <c r="PX206" s="646"/>
      <c r="PY206" s="646"/>
      <c r="PZ206" s="646"/>
      <c r="QA206" s="646"/>
      <c r="QB206" s="646"/>
      <c r="QC206" s="646"/>
      <c r="QD206" s="646"/>
      <c r="QE206" s="646"/>
      <c r="QF206" s="646"/>
      <c r="QG206" s="646"/>
      <c r="QH206" s="646"/>
      <c r="QI206" s="646"/>
      <c r="QJ206" s="646"/>
      <c r="QK206" s="646"/>
      <c r="QL206" s="646"/>
      <c r="QM206" s="646"/>
      <c r="QN206" s="646"/>
      <c r="QO206" s="646"/>
      <c r="QP206" s="646"/>
      <c r="QQ206" s="646"/>
      <c r="QR206" s="646"/>
      <c r="QS206" s="646"/>
      <c r="QT206" s="646"/>
      <c r="QU206" s="646"/>
      <c r="QV206" s="646"/>
      <c r="QW206" s="646"/>
      <c r="QX206" s="646"/>
      <c r="QY206" s="646"/>
      <c r="QZ206" s="646"/>
      <c r="RA206" s="646"/>
      <c r="RB206" s="646"/>
      <c r="RC206" s="646"/>
      <c r="RD206" s="646"/>
      <c r="RE206" s="646"/>
      <c r="RF206" s="646"/>
      <c r="RG206" s="646"/>
      <c r="RH206" s="646"/>
      <c r="RI206" s="646"/>
      <c r="RJ206" s="646"/>
      <c r="RK206" s="646"/>
      <c r="RL206" s="646"/>
      <c r="RM206" s="646"/>
      <c r="RN206" s="646"/>
      <c r="RO206" s="646"/>
      <c r="RP206" s="646"/>
      <c r="RQ206" s="646"/>
      <c r="RR206" s="646"/>
      <c r="RS206" s="646"/>
      <c r="RT206" s="646"/>
      <c r="RU206" s="646"/>
      <c r="RV206" s="646"/>
      <c r="RW206" s="646"/>
      <c r="RX206" s="646"/>
      <c r="RY206" s="646"/>
      <c r="RZ206" s="646"/>
      <c r="SA206" s="646"/>
      <c r="SB206" s="646"/>
      <c r="SC206" s="646"/>
      <c r="SD206" s="646"/>
      <c r="SE206" s="646"/>
      <c r="SF206" s="646"/>
      <c r="SG206" s="646"/>
      <c r="SH206" s="646"/>
      <c r="SI206" s="646"/>
      <c r="SJ206" s="646"/>
      <c r="SK206" s="646"/>
      <c r="SL206" s="646"/>
      <c r="SM206" s="646"/>
      <c r="SN206" s="646"/>
      <c r="SO206" s="646"/>
      <c r="SP206" s="646"/>
      <c r="SQ206" s="646"/>
      <c r="SR206" s="646"/>
      <c r="SS206" s="646"/>
      <c r="ST206" s="646"/>
      <c r="SU206" s="646"/>
      <c r="SV206" s="646"/>
      <c r="SW206" s="646"/>
      <c r="SX206" s="646"/>
      <c r="SY206" s="646"/>
      <c r="SZ206" s="646"/>
      <c r="TA206" s="646"/>
      <c r="TB206" s="646"/>
      <c r="TC206" s="646"/>
      <c r="TD206" s="646"/>
      <c r="TE206" s="646"/>
      <c r="TF206" s="646"/>
      <c r="TG206" s="646"/>
      <c r="TH206" s="646"/>
      <c r="TI206" s="646"/>
      <c r="TJ206" s="646"/>
      <c r="TK206" s="646"/>
      <c r="TL206" s="646"/>
      <c r="TM206" s="646"/>
      <c r="TN206" s="646"/>
      <c r="TO206" s="646"/>
      <c r="TP206" s="646"/>
      <c r="TQ206" s="646"/>
      <c r="TR206" s="646"/>
      <c r="TS206" s="646"/>
      <c r="TT206" s="646"/>
      <c r="TU206" s="646"/>
      <c r="TV206" s="646"/>
      <c r="TW206" s="646"/>
      <c r="TX206" s="646"/>
      <c r="TY206" s="646"/>
      <c r="TZ206" s="646"/>
      <c r="UA206" s="646"/>
      <c r="UB206" s="646"/>
      <c r="UC206" s="646"/>
      <c r="UD206" s="646"/>
      <c r="UE206" s="646"/>
      <c r="UF206" s="646"/>
      <c r="UG206" s="646"/>
      <c r="UH206" s="646"/>
      <c r="UI206" s="646"/>
      <c r="UJ206" s="646"/>
      <c r="UK206" s="646"/>
      <c r="UL206" s="646"/>
      <c r="UM206" s="646"/>
      <c r="UN206" s="646"/>
      <c r="UO206" s="646"/>
      <c r="UP206" s="646"/>
      <c r="UQ206" s="646"/>
      <c r="UR206" s="646"/>
      <c r="US206" s="646"/>
      <c r="UT206" s="646"/>
      <c r="UU206" s="646"/>
      <c r="UV206" s="646"/>
      <c r="UW206" s="646"/>
      <c r="UX206" s="646"/>
      <c r="UY206" s="646"/>
      <c r="UZ206" s="646"/>
      <c r="VA206" s="646"/>
      <c r="VB206" s="646"/>
      <c r="VC206" s="646"/>
      <c r="VD206" s="646"/>
      <c r="VE206" s="646"/>
      <c r="VF206" s="646"/>
      <c r="VG206" s="646"/>
      <c r="VH206" s="646"/>
      <c r="VI206" s="646"/>
      <c r="VJ206" s="646"/>
      <c r="VK206" s="646"/>
      <c r="VL206" s="646"/>
      <c r="VM206" s="646"/>
      <c r="VN206" s="646"/>
      <c r="VO206" s="646"/>
      <c r="VP206" s="646"/>
      <c r="VQ206" s="646"/>
      <c r="VR206" s="646"/>
      <c r="VS206" s="646"/>
      <c r="VT206" s="646"/>
      <c r="VU206" s="646"/>
      <c r="VV206" s="646"/>
      <c r="VW206" s="646"/>
      <c r="VX206" s="646"/>
      <c r="VY206" s="646"/>
      <c r="VZ206" s="646"/>
      <c r="WA206" s="646"/>
      <c r="WB206" s="646"/>
      <c r="WC206" s="646"/>
      <c r="WD206" s="646"/>
      <c r="WE206" s="646"/>
      <c r="WF206" s="646"/>
      <c r="WG206" s="646"/>
      <c r="WH206" s="646"/>
      <c r="WI206" s="646"/>
      <c r="WJ206" s="646"/>
      <c r="WK206" s="646"/>
      <c r="WL206" s="646"/>
      <c r="WM206" s="646"/>
      <c r="WN206" s="646"/>
      <c r="WO206" s="646"/>
      <c r="WP206" s="646"/>
      <c r="WQ206" s="646"/>
      <c r="WR206" s="646"/>
      <c r="WS206" s="646"/>
      <c r="WT206" s="646"/>
      <c r="WU206" s="646"/>
      <c r="WV206" s="646"/>
      <c r="WW206" s="646"/>
      <c r="WX206" s="646"/>
      <c r="WY206" s="646"/>
      <c r="WZ206" s="646"/>
      <c r="XA206" s="646"/>
      <c r="XB206" s="646"/>
      <c r="XC206" s="646"/>
      <c r="XD206" s="646"/>
      <c r="XE206" s="646"/>
      <c r="XF206" s="646"/>
      <c r="XG206" s="646"/>
      <c r="XH206" s="646"/>
      <c r="XI206" s="646"/>
      <c r="XJ206" s="646"/>
      <c r="XK206" s="646"/>
      <c r="XL206" s="646"/>
      <c r="XM206" s="646"/>
      <c r="XN206" s="646"/>
      <c r="XO206" s="646"/>
      <c r="XP206" s="646"/>
      <c r="XQ206" s="646"/>
      <c r="XR206" s="646"/>
      <c r="XS206" s="646"/>
      <c r="XT206" s="646"/>
      <c r="XU206" s="646"/>
      <c r="XV206" s="646"/>
      <c r="XW206" s="646"/>
      <c r="XX206" s="646"/>
      <c r="XY206" s="646"/>
      <c r="XZ206" s="646"/>
      <c r="YA206" s="646"/>
      <c r="YB206" s="646"/>
      <c r="YC206" s="646"/>
      <c r="YD206" s="646"/>
      <c r="YE206" s="646"/>
      <c r="YF206" s="646"/>
      <c r="YG206" s="646"/>
      <c r="YH206" s="646"/>
      <c r="YI206" s="646"/>
      <c r="YJ206" s="646"/>
      <c r="YK206" s="646"/>
      <c r="YL206" s="646"/>
      <c r="YM206" s="646"/>
      <c r="YN206" s="646"/>
      <c r="YO206" s="646"/>
      <c r="YP206" s="646"/>
      <c r="YQ206" s="646"/>
      <c r="YR206" s="646"/>
      <c r="YS206" s="646"/>
      <c r="YT206" s="646"/>
      <c r="YU206" s="646"/>
      <c r="YV206" s="646"/>
      <c r="YW206" s="646"/>
      <c r="YX206" s="646"/>
      <c r="YY206" s="646"/>
      <c r="YZ206" s="646"/>
      <c r="ZA206" s="646"/>
      <c r="ZB206" s="646"/>
      <c r="ZC206" s="646"/>
      <c r="ZD206" s="646"/>
      <c r="ZE206" s="646"/>
      <c r="ZF206" s="646"/>
      <c r="ZG206" s="646"/>
      <c r="ZH206" s="646"/>
      <c r="ZI206" s="646"/>
      <c r="ZJ206" s="646"/>
      <c r="ZK206" s="646"/>
      <c r="ZL206" s="646"/>
      <c r="ZM206" s="646"/>
      <c r="ZN206" s="646"/>
      <c r="ZO206" s="646"/>
      <c r="ZP206" s="646"/>
      <c r="ZQ206" s="646"/>
      <c r="ZR206" s="646"/>
      <c r="ZS206" s="646"/>
      <c r="ZT206" s="646"/>
      <c r="ZU206" s="646"/>
      <c r="ZV206" s="646"/>
      <c r="ZW206" s="646"/>
      <c r="ZX206" s="646"/>
      <c r="ZY206" s="646"/>
      <c r="ZZ206" s="646"/>
      <c r="AAA206" s="646"/>
      <c r="AAB206" s="646"/>
      <c r="AAC206" s="646"/>
      <c r="AAD206" s="646"/>
      <c r="AAE206" s="646"/>
      <c r="AAF206" s="646"/>
      <c r="AAG206" s="646"/>
      <c r="AAH206" s="646"/>
      <c r="AAI206" s="646"/>
      <c r="AAJ206" s="646"/>
      <c r="AAK206" s="646"/>
      <c r="AAL206" s="646"/>
      <c r="AAM206" s="646"/>
      <c r="AAN206" s="646"/>
      <c r="AAO206" s="646"/>
      <c r="AAP206" s="646"/>
      <c r="AAQ206" s="646"/>
      <c r="AAR206" s="646"/>
      <c r="AAS206" s="646"/>
      <c r="AAT206" s="646"/>
      <c r="AAU206" s="646"/>
      <c r="AAV206" s="646"/>
      <c r="AAW206" s="646"/>
      <c r="AAX206" s="646"/>
      <c r="AAY206" s="646"/>
      <c r="AAZ206" s="646"/>
      <c r="ABA206" s="646"/>
      <c r="ABB206" s="646"/>
      <c r="ABC206" s="646"/>
      <c r="ABD206" s="646"/>
      <c r="ABE206" s="646"/>
      <c r="ABF206" s="646"/>
      <c r="ABG206" s="646"/>
      <c r="ABH206" s="646"/>
      <c r="ABI206" s="646"/>
      <c r="ABJ206" s="646"/>
      <c r="ABK206" s="646"/>
      <c r="ABL206" s="646"/>
      <c r="ABM206" s="646"/>
      <c r="ABN206" s="646"/>
      <c r="ABO206" s="646"/>
      <c r="ABP206" s="646"/>
      <c r="ABQ206" s="646"/>
      <c r="ABR206" s="646"/>
      <c r="ABS206" s="646"/>
      <c r="ABT206" s="646"/>
      <c r="ABU206" s="646"/>
      <c r="ABV206" s="646"/>
      <c r="ABW206" s="646"/>
      <c r="ABX206" s="646"/>
      <c r="ABY206" s="646"/>
      <c r="ABZ206" s="646"/>
      <c r="ACA206" s="646"/>
      <c r="ACB206" s="646"/>
      <c r="ACC206" s="646"/>
      <c r="ACD206" s="646"/>
      <c r="ACE206" s="646"/>
      <c r="ACF206" s="646"/>
      <c r="ACG206" s="646"/>
      <c r="ACH206" s="646"/>
      <c r="ACI206" s="646"/>
      <c r="ACJ206" s="646"/>
      <c r="ACK206" s="646"/>
      <c r="ACL206" s="646"/>
      <c r="ACM206" s="646"/>
      <c r="ACN206" s="646"/>
      <c r="ACO206" s="646"/>
      <c r="ACP206" s="646"/>
      <c r="ACQ206" s="646"/>
      <c r="ACR206" s="646"/>
      <c r="ACS206" s="646"/>
      <c r="ACT206" s="646"/>
      <c r="ACU206" s="646"/>
      <c r="ACV206" s="646"/>
      <c r="ACW206" s="646"/>
      <c r="ACX206" s="646"/>
      <c r="ACY206" s="646"/>
      <c r="ACZ206" s="646"/>
      <c r="ADA206" s="646"/>
      <c r="ADB206" s="646"/>
      <c r="ADC206" s="646"/>
      <c r="ADD206" s="646"/>
      <c r="ADE206" s="646"/>
      <c r="ADF206" s="646"/>
      <c r="ADG206" s="646"/>
      <c r="ADH206" s="646"/>
      <c r="ADI206" s="646"/>
      <c r="ADJ206" s="646"/>
      <c r="ADK206" s="646"/>
      <c r="ADL206" s="646"/>
      <c r="ADM206" s="646"/>
      <c r="ADN206" s="646"/>
      <c r="ADO206" s="646"/>
      <c r="ADP206" s="646"/>
      <c r="ADQ206" s="646"/>
      <c r="ADR206" s="646"/>
      <c r="ADS206" s="646"/>
      <c r="ADT206" s="646"/>
      <c r="ADU206" s="646"/>
      <c r="ADV206" s="646"/>
      <c r="ADW206" s="646"/>
      <c r="ADX206" s="646"/>
      <c r="ADY206" s="646"/>
      <c r="ADZ206" s="646"/>
      <c r="AEA206" s="646"/>
      <c r="AEB206" s="646"/>
      <c r="AEC206" s="646"/>
      <c r="AED206" s="646"/>
      <c r="AEE206" s="646"/>
      <c r="AEF206" s="646"/>
      <c r="AEG206" s="646"/>
      <c r="AEH206" s="646"/>
      <c r="AEI206" s="646"/>
      <c r="AEJ206" s="646"/>
      <c r="AEK206" s="646"/>
      <c r="AEL206" s="646"/>
      <c r="AEM206" s="646"/>
      <c r="AEN206" s="646"/>
      <c r="AEO206" s="646"/>
      <c r="AEP206" s="646"/>
      <c r="AEQ206" s="646"/>
      <c r="AER206" s="646"/>
      <c r="AES206" s="646"/>
      <c r="AET206" s="646"/>
      <c r="AEU206" s="646"/>
      <c r="AEV206" s="646"/>
      <c r="AEW206" s="646"/>
      <c r="AEX206" s="646"/>
      <c r="AEY206" s="646"/>
      <c r="AEZ206" s="646"/>
      <c r="AFA206" s="646"/>
      <c r="AFB206" s="646"/>
      <c r="AFC206" s="646"/>
      <c r="AFD206" s="646"/>
      <c r="AFE206" s="646"/>
      <c r="AFF206" s="646"/>
      <c r="AFG206" s="646"/>
      <c r="AFH206" s="646"/>
      <c r="AFI206" s="646"/>
      <c r="AFJ206" s="646"/>
      <c r="AFK206" s="646"/>
      <c r="AFL206" s="646"/>
      <c r="AFM206" s="646"/>
      <c r="AFN206" s="646"/>
      <c r="AFO206" s="646"/>
      <c r="AFP206" s="646"/>
      <c r="AFQ206" s="646"/>
      <c r="AFR206" s="646"/>
      <c r="AFS206" s="646"/>
      <c r="AFT206" s="646"/>
      <c r="AFU206" s="646"/>
      <c r="AFV206" s="646"/>
      <c r="AFW206" s="646"/>
      <c r="AFX206" s="646"/>
      <c r="AFY206" s="646"/>
      <c r="AFZ206" s="646"/>
      <c r="AGA206" s="646"/>
      <c r="AGB206" s="646"/>
      <c r="AGC206" s="646"/>
      <c r="AGD206" s="646"/>
      <c r="AGE206" s="646"/>
      <c r="AGF206" s="646"/>
      <c r="AGG206" s="646"/>
      <c r="AGH206" s="646"/>
      <c r="AGI206" s="646"/>
      <c r="AGJ206" s="646"/>
      <c r="AGK206" s="646"/>
      <c r="AGL206" s="646"/>
      <c r="AGM206" s="646"/>
      <c r="AGN206" s="646"/>
      <c r="AGO206" s="646"/>
      <c r="AGP206" s="646"/>
      <c r="AGQ206" s="646"/>
      <c r="AGR206" s="646"/>
      <c r="AGS206" s="646"/>
      <c r="AGT206" s="646"/>
      <c r="AGU206" s="646"/>
      <c r="AGV206" s="646"/>
      <c r="AGW206" s="646"/>
      <c r="AGX206" s="646"/>
      <c r="AGY206" s="646"/>
      <c r="AGZ206" s="646"/>
      <c r="AHA206" s="646"/>
      <c r="AHB206" s="646"/>
      <c r="AHC206" s="646"/>
      <c r="AHD206" s="646"/>
      <c r="AHE206" s="646"/>
      <c r="AHF206" s="646"/>
      <c r="AHG206" s="646"/>
      <c r="AHH206" s="646"/>
      <c r="AHI206" s="646"/>
      <c r="AHJ206" s="646"/>
      <c r="AHK206" s="646"/>
      <c r="AHL206" s="646"/>
      <c r="AHM206" s="646"/>
      <c r="AHN206" s="646"/>
      <c r="AHO206" s="646"/>
      <c r="AHP206" s="646"/>
      <c r="AHQ206" s="646"/>
      <c r="AHR206" s="646"/>
      <c r="AHS206" s="646"/>
      <c r="AHT206" s="646"/>
      <c r="AHU206" s="646"/>
      <c r="AHV206" s="646"/>
      <c r="AHW206" s="646"/>
      <c r="AHX206" s="646"/>
      <c r="AHY206" s="646"/>
      <c r="AHZ206" s="646"/>
      <c r="AIA206" s="646"/>
      <c r="AIB206" s="646"/>
      <c r="AIC206" s="646"/>
      <c r="AID206" s="646"/>
      <c r="AIE206" s="646"/>
      <c r="AIF206" s="646"/>
      <c r="AIG206" s="646"/>
      <c r="AIH206" s="646"/>
      <c r="AII206" s="646"/>
      <c r="AIJ206" s="646"/>
      <c r="AIK206" s="646"/>
      <c r="AIL206" s="646"/>
      <c r="AIM206" s="646"/>
      <c r="AIN206" s="646"/>
      <c r="AIO206" s="646"/>
      <c r="AIP206" s="646"/>
      <c r="AIQ206" s="646"/>
      <c r="AIR206" s="646"/>
      <c r="AIS206" s="646"/>
      <c r="AIT206" s="646"/>
      <c r="AIU206" s="646"/>
      <c r="AIV206" s="646"/>
      <c r="AIW206" s="646"/>
      <c r="AIX206" s="646"/>
      <c r="AIY206" s="646"/>
      <c r="AIZ206" s="646"/>
      <c r="AJA206" s="646"/>
      <c r="AJB206" s="646"/>
      <c r="AJC206" s="646"/>
      <c r="AJD206" s="646"/>
      <c r="AJE206" s="646"/>
      <c r="AJF206" s="646"/>
      <c r="AJG206" s="646"/>
      <c r="AJH206" s="646"/>
      <c r="AJI206" s="646"/>
      <c r="AJJ206" s="646"/>
      <c r="AJK206" s="646"/>
      <c r="AJL206" s="646"/>
      <c r="AJM206" s="646"/>
      <c r="AJN206" s="646"/>
      <c r="AJO206" s="646"/>
      <c r="AJP206" s="646"/>
      <c r="AJQ206" s="646"/>
      <c r="AJR206" s="646"/>
      <c r="AJS206" s="646"/>
      <c r="AJT206" s="646"/>
      <c r="AJU206" s="646"/>
      <c r="AJV206" s="646"/>
      <c r="AJW206" s="646"/>
      <c r="AJX206" s="646"/>
      <c r="AJY206" s="646"/>
      <c r="AJZ206" s="646"/>
      <c r="AKA206" s="646"/>
      <c r="AKB206" s="646"/>
      <c r="AKC206" s="646"/>
      <c r="AKD206" s="646"/>
      <c r="AKE206" s="646"/>
      <c r="AKF206" s="646"/>
      <c r="AKG206" s="646"/>
      <c r="AKH206" s="646"/>
      <c r="AKI206" s="646"/>
      <c r="AKJ206" s="646"/>
      <c r="AKK206" s="646"/>
      <c r="AKL206" s="646"/>
      <c r="AKM206" s="646"/>
      <c r="AKN206" s="646"/>
      <c r="AKO206" s="646"/>
      <c r="AKP206" s="646"/>
      <c r="AKQ206" s="646"/>
      <c r="AKR206" s="646"/>
      <c r="AKS206" s="646"/>
      <c r="AKT206" s="646"/>
      <c r="AKU206" s="646"/>
      <c r="AKV206" s="646"/>
      <c r="AKW206" s="646"/>
      <c r="AKX206" s="646"/>
      <c r="AKY206" s="646"/>
      <c r="AKZ206" s="646"/>
      <c r="ALA206" s="646"/>
      <c r="ALB206" s="646"/>
      <c r="ALC206" s="646"/>
      <c r="ALD206" s="646"/>
      <c r="ALE206" s="646"/>
      <c r="ALF206" s="646"/>
      <c r="ALG206" s="646"/>
      <c r="ALH206" s="646"/>
      <c r="ALI206" s="646"/>
      <c r="ALJ206" s="646"/>
      <c r="ALK206" s="646"/>
      <c r="ALL206" s="646"/>
      <c r="ALM206" s="646"/>
      <c r="ALN206" s="646"/>
      <c r="ALO206" s="646"/>
      <c r="ALP206" s="646"/>
      <c r="ALQ206" s="646"/>
      <c r="ALR206" s="646"/>
      <c r="ALS206" s="646"/>
      <c r="ALT206" s="646"/>
      <c r="ALU206" s="646"/>
      <c r="ALV206" s="646"/>
      <c r="ALW206" s="646"/>
      <c r="ALX206" s="646"/>
      <c r="ALY206" s="646"/>
      <c r="ALZ206" s="646"/>
      <c r="AMA206" s="646"/>
      <c r="AMB206" s="646"/>
      <c r="AMC206" s="646"/>
      <c r="AMD206" s="646"/>
      <c r="AME206" s="646"/>
      <c r="AMF206" s="646"/>
      <c r="AMG206" s="646"/>
      <c r="AMH206" s="646"/>
      <c r="AMI206" s="646"/>
      <c r="AMJ206" s="646"/>
      <c r="AMK206" s="646"/>
      <c r="AML206" s="646"/>
      <c r="AMM206" s="646"/>
      <c r="AMN206" s="646"/>
      <c r="AMO206" s="646"/>
      <c r="AMP206" s="646"/>
      <c r="AMQ206" s="646"/>
      <c r="AMR206" s="646"/>
      <c r="AMS206" s="646"/>
      <c r="AMT206" s="646"/>
      <c r="AMU206" s="646"/>
      <c r="AMV206" s="646"/>
      <c r="AMW206" s="646"/>
      <c r="AMX206" s="646"/>
      <c r="AMY206" s="646"/>
      <c r="AMZ206" s="646"/>
      <c r="ANA206" s="646"/>
      <c r="ANB206" s="646"/>
      <c r="ANC206" s="646"/>
      <c r="AND206" s="646"/>
      <c r="ANE206" s="646"/>
      <c r="ANF206" s="646"/>
      <c r="ANG206" s="646"/>
      <c r="ANH206" s="646"/>
      <c r="ANI206" s="646"/>
      <c r="ANJ206" s="646"/>
      <c r="ANK206" s="646"/>
      <c r="ANL206" s="646"/>
      <c r="ANM206" s="646"/>
      <c r="ANN206" s="646"/>
      <c r="ANO206" s="646"/>
      <c r="ANP206" s="646"/>
      <c r="ANQ206" s="646"/>
      <c r="ANR206" s="646"/>
      <c r="ANS206" s="646"/>
      <c r="ANT206" s="646"/>
      <c r="ANU206" s="646"/>
      <c r="ANV206" s="646"/>
      <c r="ANW206" s="646"/>
      <c r="ANX206" s="646"/>
      <c r="ANY206" s="646"/>
      <c r="ANZ206" s="646"/>
      <c r="AOA206" s="646"/>
      <c r="AOB206" s="646"/>
      <c r="AOC206" s="646"/>
      <c r="AOD206" s="646"/>
      <c r="AOE206" s="646"/>
      <c r="AOF206" s="646"/>
      <c r="AOG206" s="646"/>
      <c r="AOH206" s="646"/>
      <c r="AOI206" s="646"/>
      <c r="AOJ206" s="646"/>
      <c r="AOK206" s="646"/>
      <c r="AOL206" s="646"/>
      <c r="AOM206" s="646"/>
      <c r="AON206" s="646"/>
      <c r="AOO206" s="646"/>
      <c r="AOP206" s="646"/>
      <c r="AOQ206" s="646"/>
      <c r="AOR206" s="646"/>
      <c r="AOS206" s="646"/>
      <c r="AOT206" s="646"/>
      <c r="AOU206" s="646"/>
      <c r="AOV206" s="646"/>
      <c r="AOW206" s="646"/>
      <c r="AOX206" s="646"/>
      <c r="AOY206" s="646"/>
      <c r="AOZ206" s="646"/>
      <c r="APA206" s="646"/>
      <c r="APB206" s="646"/>
      <c r="APC206" s="646"/>
      <c r="APD206" s="646"/>
      <c r="APE206" s="646"/>
      <c r="APF206" s="646"/>
      <c r="APG206" s="646"/>
      <c r="APH206" s="646"/>
      <c r="API206" s="646"/>
      <c r="APJ206" s="646"/>
      <c r="APK206" s="646"/>
      <c r="APL206" s="646"/>
      <c r="APM206" s="646"/>
      <c r="APN206" s="646"/>
      <c r="APO206" s="646"/>
      <c r="APP206" s="646"/>
      <c r="APQ206" s="646"/>
      <c r="APR206" s="646"/>
      <c r="APS206" s="646"/>
      <c r="APT206" s="646"/>
      <c r="APU206" s="646"/>
      <c r="APV206" s="646"/>
      <c r="APW206" s="646"/>
      <c r="APX206" s="646"/>
      <c r="APY206" s="646"/>
      <c r="APZ206" s="646"/>
      <c r="AQA206" s="646"/>
      <c r="AQB206" s="646"/>
      <c r="AQC206" s="646"/>
      <c r="AQD206" s="646"/>
      <c r="AQE206" s="646"/>
      <c r="AQF206" s="646"/>
      <c r="AQG206" s="646"/>
      <c r="AQH206" s="646"/>
      <c r="AQI206" s="646"/>
      <c r="AQJ206" s="646"/>
      <c r="AQK206" s="646"/>
      <c r="AQL206" s="646"/>
      <c r="AQM206" s="646"/>
      <c r="AQN206" s="646"/>
      <c r="AQO206" s="646"/>
      <c r="AQP206" s="646"/>
      <c r="AQQ206" s="646"/>
      <c r="AQR206" s="646"/>
      <c r="AQS206" s="646"/>
      <c r="AQT206" s="646"/>
      <c r="AQU206" s="646"/>
      <c r="AQV206" s="646"/>
      <c r="AQW206" s="646"/>
      <c r="AQX206" s="646"/>
      <c r="AQY206" s="646"/>
      <c r="AQZ206" s="646"/>
      <c r="ARA206" s="646"/>
      <c r="ARB206" s="646"/>
      <c r="ARC206" s="646"/>
      <c r="ARD206" s="646"/>
      <c r="ARE206" s="646"/>
      <c r="ARF206" s="646"/>
      <c r="ARG206" s="646"/>
      <c r="ARH206" s="646"/>
      <c r="ARI206" s="646"/>
      <c r="ARJ206" s="646"/>
      <c r="ARK206" s="646"/>
      <c r="ARL206" s="646"/>
      <c r="ARM206" s="646"/>
      <c r="ARN206" s="646"/>
      <c r="ARO206" s="646"/>
      <c r="ARP206" s="646"/>
      <c r="ARQ206" s="646"/>
      <c r="ARR206" s="646"/>
      <c r="ARS206" s="646"/>
      <c r="ART206" s="646"/>
      <c r="ARU206" s="646"/>
      <c r="ARV206" s="646"/>
      <c r="ARW206" s="646"/>
      <c r="ARX206" s="646"/>
      <c r="ARY206" s="646"/>
      <c r="ARZ206" s="646"/>
      <c r="ASA206" s="646"/>
      <c r="ASB206" s="646"/>
      <c r="ASC206" s="646"/>
      <c r="ASD206" s="646"/>
      <c r="ASE206" s="646"/>
      <c r="ASF206" s="646"/>
      <c r="ASG206" s="646"/>
      <c r="ASH206" s="646"/>
      <c r="ASI206" s="646"/>
      <c r="ASJ206" s="646"/>
      <c r="ASK206" s="646"/>
      <c r="ASL206" s="646"/>
      <c r="ASM206" s="646"/>
      <c r="ASN206" s="646"/>
      <c r="ASO206" s="646"/>
      <c r="ASP206" s="646"/>
      <c r="ASQ206" s="646"/>
      <c r="ASR206" s="646"/>
      <c r="ASS206" s="646"/>
      <c r="AST206" s="646"/>
      <c r="ASU206" s="646"/>
      <c r="ASV206" s="646"/>
      <c r="ASW206" s="646"/>
      <c r="ASX206" s="646"/>
      <c r="ASY206" s="646"/>
      <c r="ASZ206" s="646"/>
      <c r="ATA206" s="646"/>
      <c r="ATB206" s="646"/>
      <c r="ATC206" s="646"/>
      <c r="ATD206" s="646"/>
      <c r="ATE206" s="646"/>
      <c r="ATF206" s="646"/>
      <c r="ATG206" s="646"/>
      <c r="ATH206" s="646"/>
      <c r="ATI206" s="646"/>
      <c r="ATJ206" s="646"/>
      <c r="ATK206" s="646"/>
      <c r="ATL206" s="646"/>
      <c r="ATM206" s="646"/>
      <c r="ATN206" s="646"/>
      <c r="ATO206" s="646"/>
      <c r="ATP206" s="646"/>
      <c r="ATQ206" s="646"/>
      <c r="ATR206" s="646"/>
      <c r="ATS206" s="646"/>
      <c r="ATT206" s="646"/>
      <c r="ATU206" s="646"/>
      <c r="ATV206" s="646"/>
      <c r="ATW206" s="646"/>
      <c r="ATX206" s="646"/>
      <c r="ATY206" s="646"/>
      <c r="ATZ206" s="646"/>
      <c r="AUA206" s="646"/>
      <c r="AUB206" s="646"/>
      <c r="AUC206" s="646"/>
      <c r="AUD206" s="646"/>
      <c r="AUE206" s="646"/>
      <c r="AUF206" s="646"/>
      <c r="AUG206" s="646"/>
      <c r="AUH206" s="646"/>
      <c r="AUI206" s="646"/>
      <c r="AUJ206" s="646"/>
      <c r="AUK206" s="646"/>
      <c r="AUL206" s="646"/>
      <c r="AUM206" s="646"/>
      <c r="AUN206" s="646"/>
      <c r="AUO206" s="646"/>
      <c r="AUP206" s="646"/>
      <c r="AUQ206" s="646"/>
      <c r="AUR206" s="646"/>
      <c r="AUS206" s="646"/>
      <c r="AUT206" s="646"/>
      <c r="AUU206" s="646"/>
      <c r="AUV206" s="646"/>
      <c r="AUW206" s="646"/>
      <c r="AUX206" s="646"/>
      <c r="AUY206" s="646"/>
      <c r="AUZ206" s="646"/>
      <c r="AVA206" s="646"/>
      <c r="AVB206" s="646"/>
      <c r="AVC206" s="646"/>
      <c r="AVD206" s="646"/>
      <c r="AVE206" s="646"/>
      <c r="AVF206" s="646"/>
      <c r="AVG206" s="646"/>
      <c r="AVH206" s="646"/>
      <c r="AVI206" s="646"/>
      <c r="AVJ206" s="646"/>
      <c r="AVK206" s="646"/>
      <c r="AVL206" s="646"/>
      <c r="AVM206" s="646"/>
      <c r="AVN206" s="646"/>
      <c r="AVO206" s="646"/>
      <c r="AVP206" s="646"/>
      <c r="AVQ206" s="646"/>
      <c r="AVR206" s="646"/>
      <c r="AVS206" s="646"/>
      <c r="AVT206" s="646"/>
      <c r="AVU206" s="646"/>
      <c r="AVV206" s="646"/>
      <c r="AVW206" s="646"/>
      <c r="AVX206" s="646"/>
      <c r="AVY206" s="646"/>
      <c r="AVZ206" s="646"/>
      <c r="AWA206" s="646"/>
      <c r="AWB206" s="646"/>
      <c r="AWC206" s="646"/>
      <c r="AWD206" s="646"/>
      <c r="AWE206" s="646"/>
      <c r="AWF206" s="646"/>
      <c r="AWG206" s="646"/>
      <c r="AWH206" s="646"/>
      <c r="AWI206" s="646"/>
      <c r="AWJ206" s="646"/>
      <c r="AWK206" s="646"/>
      <c r="AWL206" s="646"/>
      <c r="AWM206" s="646"/>
      <c r="AWN206" s="646"/>
      <c r="AWO206" s="646"/>
      <c r="AWP206" s="646"/>
      <c r="AWQ206" s="646"/>
      <c r="AWR206" s="646"/>
      <c r="AWS206" s="646"/>
      <c r="AWT206" s="646"/>
      <c r="AWU206" s="646"/>
      <c r="AWV206" s="646"/>
      <c r="AWW206" s="646"/>
      <c r="AWX206" s="646"/>
      <c r="AWY206" s="646"/>
      <c r="AWZ206" s="646"/>
      <c r="AXA206" s="646"/>
      <c r="AXB206" s="646"/>
      <c r="AXC206" s="646"/>
      <c r="AXD206" s="646"/>
      <c r="AXE206" s="646"/>
      <c r="AXF206" s="646"/>
      <c r="AXG206" s="646"/>
      <c r="AXH206" s="646"/>
      <c r="AXI206" s="646"/>
      <c r="AXJ206" s="646"/>
      <c r="AXK206" s="646"/>
      <c r="AXL206" s="646"/>
      <c r="AXM206" s="646"/>
      <c r="AXN206" s="646"/>
      <c r="AXO206" s="646"/>
      <c r="AXP206" s="646"/>
      <c r="AXQ206" s="646"/>
      <c r="AXR206" s="646"/>
      <c r="AXS206" s="646"/>
      <c r="AXT206" s="646"/>
      <c r="AXU206" s="646"/>
      <c r="AXV206" s="646"/>
      <c r="AXW206" s="646"/>
      <c r="AXX206" s="646"/>
      <c r="AXY206" s="646"/>
      <c r="AXZ206" s="646"/>
      <c r="AYA206" s="646"/>
      <c r="AYB206" s="646"/>
      <c r="AYC206" s="646"/>
      <c r="AYD206" s="646"/>
      <c r="AYE206" s="646"/>
      <c r="AYF206" s="646"/>
      <c r="AYG206" s="646"/>
      <c r="AYH206" s="646"/>
      <c r="AYI206" s="646"/>
      <c r="AYJ206" s="646"/>
      <c r="AYK206" s="646"/>
      <c r="AYL206" s="646"/>
      <c r="AYM206" s="646"/>
      <c r="AYN206" s="646"/>
      <c r="AYO206" s="646"/>
      <c r="AYP206" s="646"/>
      <c r="AYQ206" s="646"/>
      <c r="AYR206" s="646"/>
      <c r="AYS206" s="646"/>
      <c r="AYT206" s="646"/>
      <c r="AYU206" s="646"/>
      <c r="AYV206" s="646"/>
      <c r="AYW206" s="646"/>
      <c r="AYX206" s="646"/>
      <c r="AYY206" s="646"/>
      <c r="AYZ206" s="646"/>
      <c r="AZA206" s="646"/>
      <c r="AZB206" s="646"/>
      <c r="AZC206" s="646"/>
      <c r="AZD206" s="646"/>
      <c r="AZE206" s="646"/>
      <c r="AZF206" s="646"/>
      <c r="AZG206" s="646"/>
      <c r="AZH206" s="646"/>
      <c r="AZI206" s="646"/>
      <c r="AZJ206" s="646"/>
      <c r="AZK206" s="646"/>
      <c r="AZL206" s="646"/>
      <c r="AZM206" s="646"/>
      <c r="AZN206" s="646"/>
      <c r="AZO206" s="646"/>
      <c r="AZP206" s="646"/>
      <c r="AZQ206" s="646"/>
      <c r="AZR206" s="646"/>
      <c r="AZS206" s="646"/>
      <c r="AZT206" s="646"/>
      <c r="AZU206" s="646"/>
      <c r="AZV206" s="646"/>
      <c r="AZW206" s="646"/>
      <c r="AZX206" s="646"/>
      <c r="AZY206" s="646"/>
      <c r="AZZ206" s="646"/>
      <c r="BAA206" s="646"/>
      <c r="BAB206" s="646"/>
      <c r="BAC206" s="646"/>
      <c r="BAD206" s="646"/>
      <c r="BAE206" s="646"/>
      <c r="BAF206" s="646"/>
      <c r="BAG206" s="646"/>
      <c r="BAH206" s="646"/>
      <c r="BAI206" s="646"/>
      <c r="BAJ206" s="646"/>
      <c r="BAK206" s="646"/>
      <c r="BAL206" s="646"/>
      <c r="BAM206" s="646"/>
      <c r="BAN206" s="646"/>
      <c r="BAO206" s="646"/>
      <c r="BAP206" s="646"/>
      <c r="BAQ206" s="646"/>
      <c r="BAR206" s="646"/>
      <c r="BAS206" s="646"/>
      <c r="BAT206" s="646"/>
      <c r="BAU206" s="646"/>
      <c r="BAV206" s="646"/>
      <c r="BAW206" s="646"/>
      <c r="BAX206" s="646"/>
      <c r="BAY206" s="646"/>
      <c r="BAZ206" s="646"/>
      <c r="BBA206" s="646"/>
      <c r="BBB206" s="646"/>
      <c r="BBC206" s="646"/>
      <c r="BBD206" s="646"/>
      <c r="BBE206" s="646"/>
      <c r="BBF206" s="646"/>
      <c r="BBG206" s="646"/>
      <c r="BBH206" s="646"/>
      <c r="BBI206" s="646"/>
      <c r="BBJ206" s="646"/>
      <c r="BBK206" s="646"/>
      <c r="BBL206" s="646"/>
      <c r="BBM206" s="646"/>
      <c r="BBN206" s="646"/>
      <c r="BBO206" s="646"/>
      <c r="BBP206" s="646"/>
      <c r="BBQ206" s="646"/>
      <c r="BBR206" s="646"/>
      <c r="BBS206" s="646"/>
      <c r="BBT206" s="646"/>
      <c r="BBU206" s="646"/>
      <c r="BBV206" s="646"/>
      <c r="BBW206" s="646"/>
      <c r="BBX206" s="646"/>
      <c r="BBY206" s="646"/>
      <c r="BBZ206" s="646"/>
      <c r="BCA206" s="646"/>
      <c r="BCB206" s="646"/>
      <c r="BCC206" s="646"/>
      <c r="BCD206" s="646"/>
      <c r="BCE206" s="646"/>
      <c r="BCF206" s="646"/>
      <c r="BCG206" s="646"/>
      <c r="BCH206" s="646"/>
      <c r="BCI206" s="646"/>
      <c r="BCJ206" s="646"/>
      <c r="BCK206" s="646"/>
      <c r="BCL206" s="646"/>
      <c r="BCM206" s="646"/>
      <c r="BCN206" s="646"/>
      <c r="BCO206" s="646"/>
      <c r="BCP206" s="646"/>
      <c r="BCQ206" s="646"/>
      <c r="BCR206" s="646"/>
      <c r="BCS206" s="646"/>
      <c r="BCT206" s="646"/>
      <c r="BCU206" s="646"/>
      <c r="BCV206" s="646"/>
      <c r="BCW206" s="646"/>
      <c r="BCX206" s="646"/>
      <c r="BCY206" s="646"/>
      <c r="BCZ206" s="646"/>
      <c r="BDA206" s="646"/>
      <c r="BDB206" s="646"/>
      <c r="BDC206" s="646"/>
      <c r="BDD206" s="646"/>
      <c r="BDE206" s="646"/>
      <c r="BDF206" s="646"/>
      <c r="BDG206" s="646"/>
      <c r="BDH206" s="646"/>
      <c r="BDI206" s="646"/>
      <c r="BDJ206" s="646"/>
      <c r="BDK206" s="646"/>
      <c r="BDL206" s="646"/>
      <c r="BDM206" s="646"/>
      <c r="BDN206" s="646"/>
      <c r="BDO206" s="646"/>
      <c r="BDP206" s="646"/>
      <c r="BDQ206" s="646"/>
      <c r="BDR206" s="646"/>
      <c r="BDS206" s="646"/>
      <c r="BDT206" s="646"/>
      <c r="BDU206" s="646"/>
      <c r="BDV206" s="646"/>
      <c r="BDW206" s="646"/>
      <c r="BDX206" s="646"/>
      <c r="BDY206" s="646"/>
      <c r="BDZ206" s="646"/>
      <c r="BEA206" s="646"/>
      <c r="BEB206" s="646"/>
      <c r="BEC206" s="646"/>
      <c r="BED206" s="646"/>
      <c r="BEE206" s="646"/>
      <c r="BEF206" s="646"/>
      <c r="BEG206" s="646"/>
      <c r="BEH206" s="646"/>
      <c r="BEI206" s="646"/>
      <c r="BEJ206" s="646"/>
      <c r="BEK206" s="646"/>
      <c r="BEL206" s="646"/>
      <c r="BEM206" s="646"/>
      <c r="BEN206" s="646"/>
      <c r="BEO206" s="646"/>
      <c r="BEP206" s="646"/>
      <c r="BEQ206" s="646"/>
      <c r="BER206" s="646"/>
      <c r="BES206" s="646"/>
      <c r="BET206" s="646"/>
      <c r="BEU206" s="646"/>
      <c r="BEV206" s="646"/>
      <c r="BEW206" s="646"/>
      <c r="BEX206" s="646"/>
      <c r="BEY206" s="646"/>
      <c r="BEZ206" s="646"/>
      <c r="BFA206" s="646"/>
      <c r="BFB206" s="646"/>
      <c r="BFC206" s="646"/>
      <c r="BFD206" s="646"/>
      <c r="BFE206" s="646"/>
      <c r="BFF206" s="646"/>
      <c r="BFG206" s="646"/>
      <c r="BFH206" s="646"/>
      <c r="BFI206" s="646"/>
      <c r="BFJ206" s="646"/>
      <c r="BFK206" s="646"/>
      <c r="BFL206" s="646"/>
      <c r="BFM206" s="646"/>
      <c r="BFN206" s="646"/>
      <c r="BFO206" s="646"/>
      <c r="BFP206" s="646"/>
      <c r="BFQ206" s="646"/>
      <c r="BFR206" s="646"/>
      <c r="BFS206" s="646"/>
      <c r="BFT206" s="646"/>
      <c r="BFU206" s="646"/>
      <c r="BFV206" s="646"/>
      <c r="BFW206" s="646"/>
      <c r="BFX206" s="646"/>
      <c r="BFY206" s="646"/>
      <c r="BFZ206" s="646"/>
      <c r="BGA206" s="646"/>
      <c r="BGB206" s="646"/>
      <c r="BGC206" s="646"/>
      <c r="BGD206" s="646"/>
      <c r="BGE206" s="646"/>
      <c r="BGF206" s="646"/>
      <c r="BGG206" s="646"/>
      <c r="BGH206" s="646"/>
      <c r="BGI206" s="646"/>
      <c r="BGJ206" s="646"/>
      <c r="BGK206" s="646"/>
      <c r="BGL206" s="646"/>
      <c r="BGM206" s="646"/>
      <c r="BGN206" s="646"/>
      <c r="BGO206" s="646"/>
      <c r="BGP206" s="646"/>
      <c r="BGQ206" s="646"/>
      <c r="BGR206" s="646"/>
      <c r="BGS206" s="646"/>
      <c r="BGT206" s="646"/>
      <c r="BGU206" s="646"/>
      <c r="BGV206" s="646"/>
      <c r="BGW206" s="646"/>
      <c r="BGX206" s="646"/>
      <c r="BGY206" s="646"/>
      <c r="BGZ206" s="646"/>
      <c r="BHA206" s="646"/>
      <c r="BHB206" s="646"/>
      <c r="BHC206" s="646"/>
      <c r="BHD206" s="646"/>
      <c r="BHE206" s="646"/>
      <c r="BHF206" s="646"/>
      <c r="BHG206" s="646"/>
      <c r="BHH206" s="646"/>
      <c r="BHI206" s="646"/>
      <c r="BHJ206" s="646"/>
      <c r="BHK206" s="646"/>
      <c r="BHL206" s="646"/>
      <c r="BHM206" s="646"/>
      <c r="BHN206" s="646"/>
      <c r="BHO206" s="646"/>
      <c r="BHP206" s="646"/>
      <c r="BHQ206" s="646"/>
      <c r="BHR206" s="646"/>
      <c r="BHS206" s="646"/>
      <c r="BHT206" s="646"/>
      <c r="BHU206" s="646"/>
      <c r="BHV206" s="646"/>
      <c r="BHW206" s="646"/>
      <c r="BHX206" s="646"/>
      <c r="BHY206" s="646"/>
      <c r="BHZ206" s="646"/>
      <c r="BIA206" s="646"/>
      <c r="BIB206" s="646"/>
      <c r="BIC206" s="646"/>
      <c r="BID206" s="646"/>
      <c r="BIE206" s="646"/>
      <c r="BIF206" s="646"/>
      <c r="BIG206" s="646"/>
      <c r="BIH206" s="646"/>
      <c r="BII206" s="646"/>
      <c r="BIJ206" s="646"/>
      <c r="BIK206" s="646"/>
      <c r="BIL206" s="646"/>
      <c r="BIM206" s="646"/>
      <c r="BIN206" s="646"/>
      <c r="BIO206" s="646"/>
      <c r="BIP206" s="646"/>
      <c r="BIQ206" s="646"/>
      <c r="BIR206" s="646"/>
      <c r="BIS206" s="646"/>
      <c r="BIT206" s="646"/>
      <c r="BIU206" s="646"/>
      <c r="BIV206" s="646"/>
      <c r="BIW206" s="646"/>
      <c r="BIX206" s="646"/>
      <c r="BIY206" s="646"/>
      <c r="BIZ206" s="646"/>
      <c r="BJA206" s="646"/>
      <c r="BJB206" s="646"/>
      <c r="BJC206" s="646"/>
      <c r="BJD206" s="646"/>
      <c r="BJE206" s="646"/>
      <c r="BJF206" s="646"/>
      <c r="BJG206" s="646"/>
      <c r="BJH206" s="646"/>
      <c r="BJI206" s="646"/>
      <c r="BJJ206" s="646"/>
      <c r="BJK206" s="646"/>
      <c r="BJL206" s="646"/>
      <c r="BJM206" s="646"/>
      <c r="BJN206" s="646"/>
      <c r="BJO206" s="646"/>
      <c r="BJP206" s="646"/>
      <c r="BJQ206" s="646"/>
      <c r="BJR206" s="646"/>
      <c r="BJS206" s="646"/>
      <c r="BJT206" s="646"/>
      <c r="BJU206" s="646"/>
      <c r="BJV206" s="646"/>
      <c r="BJW206" s="646"/>
      <c r="BJX206" s="646"/>
      <c r="BJY206" s="646"/>
      <c r="BJZ206" s="646"/>
      <c r="BKA206" s="646"/>
      <c r="BKB206" s="646"/>
      <c r="BKC206" s="646"/>
      <c r="BKD206" s="646"/>
      <c r="BKE206" s="646"/>
      <c r="BKF206" s="646"/>
      <c r="BKG206" s="646"/>
      <c r="BKH206" s="646"/>
      <c r="BKI206" s="646"/>
      <c r="BKJ206" s="646"/>
      <c r="BKK206" s="646"/>
      <c r="BKL206" s="646"/>
      <c r="BKM206" s="646"/>
      <c r="BKN206" s="646"/>
      <c r="BKO206" s="646"/>
      <c r="BKP206" s="646"/>
      <c r="BKQ206" s="646"/>
      <c r="BKR206" s="646"/>
      <c r="BKS206" s="646"/>
      <c r="BKT206" s="646"/>
      <c r="BKU206" s="646"/>
      <c r="BKV206" s="646"/>
      <c r="BKW206" s="646"/>
      <c r="BKX206" s="646"/>
      <c r="BKY206" s="646"/>
      <c r="BKZ206" s="646"/>
      <c r="BLA206" s="646"/>
      <c r="BLB206" s="646"/>
      <c r="BLC206" s="646"/>
      <c r="BLD206" s="646"/>
      <c r="BLE206" s="646"/>
      <c r="BLF206" s="646"/>
      <c r="BLG206" s="646"/>
      <c r="BLH206" s="646"/>
      <c r="BLI206" s="646"/>
      <c r="BLJ206" s="646"/>
      <c r="BLK206" s="646"/>
      <c r="BLL206" s="646"/>
      <c r="BLM206" s="646"/>
      <c r="BLN206" s="646"/>
      <c r="BLO206" s="646"/>
      <c r="BLP206" s="646"/>
      <c r="BLQ206" s="646"/>
      <c r="BLR206" s="646"/>
      <c r="BLS206" s="646"/>
      <c r="BLT206" s="646"/>
      <c r="BLU206" s="646"/>
      <c r="BLV206" s="646"/>
      <c r="BLW206" s="646"/>
      <c r="BLX206" s="646"/>
      <c r="BLY206" s="646"/>
      <c r="BLZ206" s="646"/>
      <c r="BMA206" s="646"/>
      <c r="BMB206" s="646"/>
      <c r="BMC206" s="646"/>
      <c r="BMD206" s="646"/>
      <c r="BME206" s="646"/>
      <c r="BMF206" s="646"/>
      <c r="BMG206" s="646"/>
      <c r="BMH206" s="646"/>
      <c r="BMI206" s="646"/>
      <c r="BMJ206" s="646"/>
      <c r="BMK206" s="646"/>
      <c r="BML206" s="646"/>
      <c r="BMM206" s="646"/>
      <c r="BMN206" s="646"/>
      <c r="BMO206" s="646"/>
      <c r="BMP206" s="646"/>
      <c r="BMQ206" s="646"/>
      <c r="BMR206" s="646"/>
      <c r="BMS206" s="646"/>
      <c r="BMT206" s="646"/>
      <c r="BMU206" s="646"/>
      <c r="BMV206" s="646"/>
      <c r="BMW206" s="646"/>
      <c r="BMX206" s="646"/>
      <c r="BMY206" s="646"/>
      <c r="BMZ206" s="646"/>
      <c r="BNA206" s="646"/>
      <c r="BNB206" s="646"/>
      <c r="BNC206" s="646"/>
      <c r="BND206" s="646"/>
      <c r="BNE206" s="646"/>
      <c r="BNF206" s="646"/>
      <c r="BNG206" s="646"/>
      <c r="BNH206" s="646"/>
      <c r="BNI206" s="646"/>
      <c r="BNJ206" s="646"/>
      <c r="BNK206" s="646"/>
      <c r="BNL206" s="646"/>
      <c r="BNM206" s="646"/>
      <c r="BNN206" s="646"/>
      <c r="BNO206" s="646"/>
      <c r="BNP206" s="646"/>
      <c r="BNQ206" s="646"/>
      <c r="BNR206" s="646"/>
      <c r="BNS206" s="646"/>
      <c r="BNT206" s="646"/>
      <c r="BNU206" s="646"/>
      <c r="BNV206" s="646"/>
      <c r="BNW206" s="646"/>
      <c r="BNX206" s="646"/>
      <c r="BNY206" s="646"/>
      <c r="BNZ206" s="646"/>
      <c r="BOA206" s="646"/>
      <c r="BOB206" s="646"/>
      <c r="BOC206" s="646"/>
      <c r="BOD206" s="646"/>
      <c r="BOE206" s="646"/>
      <c r="BOF206" s="646"/>
      <c r="BOG206" s="646"/>
      <c r="BOH206" s="646"/>
      <c r="BOI206" s="646"/>
      <c r="BOJ206" s="646"/>
      <c r="BOK206" s="646"/>
      <c r="BOL206" s="646"/>
      <c r="BOM206" s="646"/>
      <c r="BON206" s="646"/>
      <c r="BOO206" s="646"/>
      <c r="BOP206" s="646"/>
      <c r="BOQ206" s="646"/>
      <c r="BOR206" s="646"/>
      <c r="BOS206" s="646"/>
      <c r="BOT206" s="646"/>
      <c r="BOU206" s="646"/>
      <c r="BOV206" s="646"/>
      <c r="BOW206" s="646"/>
      <c r="BOX206" s="646"/>
      <c r="BOY206" s="646"/>
      <c r="BOZ206" s="646"/>
      <c r="BPA206" s="646"/>
      <c r="BPB206" s="646"/>
      <c r="BPC206" s="646"/>
      <c r="BPD206" s="646"/>
      <c r="BPE206" s="646"/>
      <c r="BPF206" s="646"/>
      <c r="BPG206" s="646"/>
      <c r="BPH206" s="646"/>
      <c r="BPI206" s="646"/>
      <c r="BPJ206" s="646"/>
      <c r="BPK206" s="646"/>
      <c r="BPL206" s="646"/>
      <c r="BPM206" s="646"/>
      <c r="BPN206" s="646"/>
      <c r="BPO206" s="646"/>
      <c r="BPP206" s="646"/>
      <c r="BPQ206" s="646"/>
      <c r="BPR206" s="646"/>
      <c r="BPS206" s="646"/>
      <c r="BPT206" s="646"/>
      <c r="BPU206" s="646"/>
      <c r="BPV206" s="646"/>
      <c r="BPW206" s="646"/>
      <c r="BPX206" s="646"/>
      <c r="BPY206" s="646"/>
      <c r="BPZ206" s="646"/>
      <c r="BQA206" s="646"/>
      <c r="BQB206" s="646"/>
      <c r="BQC206" s="646"/>
      <c r="BQD206" s="646"/>
      <c r="BQE206" s="646"/>
      <c r="BQF206" s="646"/>
      <c r="BQG206" s="646"/>
      <c r="BQH206" s="646"/>
      <c r="BQI206" s="646"/>
      <c r="BQJ206" s="646"/>
      <c r="BQK206" s="646"/>
      <c r="BQL206" s="646"/>
      <c r="BQM206" s="646"/>
      <c r="BQN206" s="646"/>
      <c r="BQO206" s="646"/>
      <c r="BQP206" s="646"/>
      <c r="BQQ206" s="646"/>
      <c r="BQR206" s="646"/>
      <c r="BQS206" s="646"/>
      <c r="BQT206" s="646"/>
      <c r="BQU206" s="646"/>
      <c r="BQV206" s="646"/>
      <c r="BQW206" s="646"/>
      <c r="BQX206" s="646"/>
      <c r="BQY206" s="646"/>
      <c r="BQZ206" s="646"/>
      <c r="BRA206" s="646"/>
      <c r="BRB206" s="646"/>
      <c r="BRC206" s="646"/>
      <c r="BRD206" s="646"/>
      <c r="BRE206" s="646"/>
      <c r="BRF206" s="646"/>
      <c r="BRG206" s="646"/>
      <c r="BRH206" s="646"/>
      <c r="BRI206" s="646"/>
      <c r="BRJ206" s="646"/>
      <c r="BRK206" s="646"/>
      <c r="BRL206" s="646"/>
      <c r="BRM206" s="646"/>
      <c r="BRN206" s="646"/>
      <c r="BRO206" s="646"/>
      <c r="BRP206" s="646"/>
      <c r="BRQ206" s="646"/>
      <c r="BRR206" s="646"/>
      <c r="BRS206" s="646"/>
      <c r="BRT206" s="646"/>
      <c r="BRU206" s="646"/>
      <c r="BRV206" s="646"/>
      <c r="BRW206" s="646"/>
      <c r="BRX206" s="646"/>
      <c r="BRY206" s="646"/>
      <c r="BRZ206" s="646"/>
      <c r="BSA206" s="646"/>
      <c r="BSB206" s="646"/>
      <c r="BSC206" s="646"/>
      <c r="BSD206" s="646"/>
      <c r="BSE206" s="646"/>
      <c r="BSF206" s="646"/>
      <c r="BSG206" s="646"/>
      <c r="BSH206" s="646"/>
      <c r="BSI206" s="646"/>
      <c r="BSJ206" s="646"/>
      <c r="BSK206" s="646"/>
      <c r="BSL206" s="646"/>
      <c r="BSM206" s="646"/>
      <c r="BSN206" s="646"/>
      <c r="BSO206" s="646"/>
      <c r="BSP206" s="646"/>
      <c r="BSQ206" s="646"/>
      <c r="BSR206" s="646"/>
      <c r="BSS206" s="646"/>
      <c r="BST206" s="646"/>
      <c r="BSU206" s="646"/>
      <c r="BSV206" s="646"/>
      <c r="BSW206" s="646"/>
      <c r="BSX206" s="646"/>
      <c r="BSY206" s="646"/>
      <c r="BSZ206" s="646"/>
      <c r="BTA206" s="646"/>
      <c r="BTB206" s="646"/>
      <c r="BTC206" s="646"/>
      <c r="BTD206" s="646"/>
      <c r="BTE206" s="646"/>
      <c r="BTF206" s="646"/>
      <c r="BTG206" s="646"/>
      <c r="BTH206" s="646"/>
      <c r="BTI206" s="646"/>
      <c r="BTJ206" s="646"/>
      <c r="BTK206" s="646"/>
      <c r="BTL206" s="646"/>
      <c r="BTM206" s="646"/>
      <c r="BTN206" s="646"/>
      <c r="BTO206" s="646"/>
      <c r="BTP206" s="646"/>
      <c r="BTQ206" s="646"/>
      <c r="BTR206" s="646"/>
      <c r="BTS206" s="646"/>
      <c r="BTT206" s="646"/>
      <c r="BTU206" s="646"/>
      <c r="BTV206" s="646"/>
      <c r="BTW206" s="646"/>
      <c r="BTX206" s="646"/>
      <c r="BTY206" s="646"/>
      <c r="BTZ206" s="646"/>
      <c r="BUA206" s="646"/>
      <c r="BUB206" s="646"/>
      <c r="BUC206" s="646"/>
      <c r="BUD206" s="646"/>
      <c r="BUE206" s="646"/>
      <c r="BUF206" s="646"/>
      <c r="BUG206" s="646"/>
      <c r="BUH206" s="646"/>
      <c r="BUI206" s="646"/>
      <c r="BUJ206" s="646"/>
      <c r="BUK206" s="646"/>
      <c r="BUL206" s="646"/>
      <c r="BUM206" s="646"/>
      <c r="BUN206" s="646"/>
      <c r="BUO206" s="646"/>
      <c r="BUP206" s="646"/>
      <c r="BUQ206" s="646"/>
      <c r="BUR206" s="646"/>
      <c r="BUS206" s="646"/>
      <c r="BUT206" s="646"/>
      <c r="BUU206" s="646"/>
      <c r="BUV206" s="646"/>
      <c r="BUW206" s="646"/>
      <c r="BUX206" s="646"/>
      <c r="BUY206" s="646"/>
      <c r="BUZ206" s="646"/>
      <c r="BVA206" s="646"/>
      <c r="BVB206" s="646"/>
      <c r="BVC206" s="646"/>
      <c r="BVD206" s="646"/>
      <c r="BVE206" s="646"/>
      <c r="BVF206" s="646"/>
      <c r="BVG206" s="646"/>
      <c r="BVH206" s="646"/>
      <c r="BVI206" s="646"/>
      <c r="BVJ206" s="646"/>
      <c r="BVK206" s="646"/>
      <c r="BVL206" s="646"/>
      <c r="BVM206" s="646"/>
      <c r="BVN206" s="646"/>
      <c r="BVO206" s="646"/>
      <c r="BVP206" s="646"/>
      <c r="BVQ206" s="646"/>
      <c r="BVR206" s="646"/>
      <c r="BVS206" s="646"/>
      <c r="BVT206" s="646"/>
      <c r="BVU206" s="646"/>
      <c r="BVV206" s="646"/>
      <c r="BVW206" s="646"/>
      <c r="BVX206" s="646"/>
      <c r="BVY206" s="646"/>
      <c r="BVZ206" s="646"/>
      <c r="BWA206" s="646"/>
      <c r="BWB206" s="646"/>
      <c r="BWC206" s="646"/>
      <c r="BWD206" s="646"/>
      <c r="BWE206" s="646"/>
      <c r="BWF206" s="646"/>
      <c r="BWG206" s="646"/>
      <c r="BWH206" s="646"/>
      <c r="BWI206" s="646"/>
      <c r="BWJ206" s="646"/>
      <c r="BWK206" s="646"/>
      <c r="BWL206" s="646"/>
      <c r="BWM206" s="646"/>
      <c r="BWN206" s="646"/>
      <c r="BWO206" s="646"/>
      <c r="BWP206" s="646"/>
      <c r="BWQ206" s="646"/>
      <c r="BWR206" s="646"/>
      <c r="BWS206" s="646"/>
      <c r="BWT206" s="646"/>
      <c r="BWU206" s="646"/>
      <c r="BWV206" s="646"/>
      <c r="BWW206" s="646"/>
      <c r="BWX206" s="646"/>
      <c r="BWY206" s="646"/>
      <c r="BWZ206" s="646"/>
      <c r="BXA206" s="646"/>
      <c r="BXB206" s="646"/>
      <c r="BXC206" s="646"/>
      <c r="BXD206" s="646"/>
      <c r="BXE206" s="646"/>
      <c r="BXF206" s="646"/>
      <c r="BXG206" s="646"/>
      <c r="BXH206" s="646"/>
      <c r="BXI206" s="646"/>
      <c r="BXJ206" s="646"/>
      <c r="BXK206" s="646"/>
      <c r="BXL206" s="646"/>
      <c r="BXM206" s="646"/>
      <c r="BXN206" s="646"/>
      <c r="BXO206" s="646"/>
      <c r="BXP206" s="646"/>
      <c r="BXQ206" s="646"/>
      <c r="BXR206" s="646"/>
      <c r="BXS206" s="646"/>
      <c r="BXT206" s="646"/>
      <c r="BXU206" s="646"/>
      <c r="BXV206" s="646"/>
      <c r="BXW206" s="646"/>
      <c r="BXX206" s="646"/>
      <c r="BXY206" s="646"/>
      <c r="BXZ206" s="646"/>
      <c r="BYA206" s="646"/>
      <c r="BYB206" s="646"/>
      <c r="BYC206" s="646"/>
      <c r="BYD206" s="646"/>
      <c r="BYE206" s="646"/>
      <c r="BYF206" s="646"/>
      <c r="BYG206" s="646"/>
      <c r="BYH206" s="646"/>
      <c r="BYI206" s="646"/>
      <c r="BYJ206" s="646"/>
      <c r="BYK206" s="646"/>
      <c r="BYL206" s="646"/>
      <c r="BYM206" s="646"/>
      <c r="BYN206" s="646"/>
      <c r="BYO206" s="646"/>
      <c r="BYP206" s="646"/>
      <c r="BYQ206" s="646"/>
      <c r="BYR206" s="646"/>
      <c r="BYS206" s="646"/>
      <c r="BYT206" s="646"/>
      <c r="BYU206" s="646"/>
      <c r="BYV206" s="646"/>
      <c r="BYW206" s="646"/>
      <c r="BYX206" s="646"/>
      <c r="BYY206" s="646"/>
      <c r="BYZ206" s="646"/>
      <c r="BZA206" s="646"/>
      <c r="BZB206" s="646"/>
      <c r="BZC206" s="646"/>
      <c r="BZD206" s="646"/>
      <c r="BZE206" s="646"/>
      <c r="BZF206" s="646"/>
      <c r="BZG206" s="646"/>
      <c r="BZH206" s="646"/>
      <c r="BZI206" s="646"/>
      <c r="BZJ206" s="646"/>
      <c r="BZK206" s="646"/>
      <c r="BZL206" s="646"/>
      <c r="BZM206" s="646"/>
      <c r="BZN206" s="646"/>
      <c r="BZO206" s="646"/>
      <c r="BZP206" s="646"/>
      <c r="BZQ206" s="646"/>
      <c r="BZR206" s="646"/>
      <c r="BZS206" s="646"/>
      <c r="BZT206" s="646"/>
      <c r="BZU206" s="646"/>
      <c r="BZV206" s="646"/>
      <c r="BZW206" s="646"/>
      <c r="BZX206" s="646"/>
      <c r="BZY206" s="646"/>
      <c r="BZZ206" s="646"/>
      <c r="CAA206" s="646"/>
      <c r="CAB206" s="646"/>
      <c r="CAC206" s="646"/>
      <c r="CAD206" s="646"/>
      <c r="CAE206" s="646"/>
      <c r="CAF206" s="646"/>
      <c r="CAG206" s="646"/>
      <c r="CAH206" s="646"/>
      <c r="CAI206" s="646"/>
      <c r="CAJ206" s="646"/>
      <c r="CAK206" s="646"/>
      <c r="CAL206" s="646"/>
      <c r="CAM206" s="646"/>
      <c r="CAN206" s="646"/>
      <c r="CAO206" s="646"/>
      <c r="CAP206" s="646"/>
      <c r="CAQ206" s="646"/>
      <c r="CAR206" s="646"/>
      <c r="CAS206" s="646"/>
      <c r="CAT206" s="646"/>
      <c r="CAU206" s="646"/>
      <c r="CAV206" s="646"/>
      <c r="CAW206" s="646"/>
      <c r="CAX206" s="646"/>
      <c r="CAY206" s="646"/>
      <c r="CAZ206" s="646"/>
      <c r="CBA206" s="646"/>
      <c r="CBB206" s="646"/>
      <c r="CBC206" s="646"/>
      <c r="CBD206" s="646"/>
      <c r="CBE206" s="646"/>
      <c r="CBF206" s="646"/>
      <c r="CBG206" s="646"/>
      <c r="CBH206" s="646"/>
      <c r="CBI206" s="646"/>
      <c r="CBJ206" s="646"/>
      <c r="CBK206" s="646"/>
      <c r="CBL206" s="646"/>
      <c r="CBM206" s="646"/>
      <c r="CBN206" s="646"/>
      <c r="CBO206" s="646"/>
      <c r="CBP206" s="646"/>
      <c r="CBQ206" s="646"/>
      <c r="CBR206" s="646"/>
      <c r="CBS206" s="646"/>
      <c r="CBT206" s="646"/>
      <c r="CBU206" s="646"/>
      <c r="CBV206" s="646"/>
      <c r="CBW206" s="646"/>
      <c r="CBX206" s="646"/>
      <c r="CBY206" s="646"/>
      <c r="CBZ206" s="646"/>
      <c r="CCA206" s="646"/>
      <c r="CCB206" s="646"/>
      <c r="CCC206" s="646"/>
      <c r="CCD206" s="646"/>
      <c r="CCE206" s="646"/>
      <c r="CCF206" s="646"/>
      <c r="CCG206" s="646"/>
      <c r="CCH206" s="646"/>
      <c r="CCI206" s="646"/>
      <c r="CCJ206" s="646"/>
      <c r="CCK206" s="646"/>
      <c r="CCL206" s="646"/>
      <c r="CCM206" s="646"/>
      <c r="CCN206" s="646"/>
      <c r="CCO206" s="646"/>
      <c r="CCP206" s="646"/>
      <c r="CCQ206" s="646"/>
      <c r="CCR206" s="646"/>
      <c r="CCS206" s="646"/>
      <c r="CCT206" s="646"/>
      <c r="CCU206" s="646"/>
      <c r="CCV206" s="646"/>
      <c r="CCW206" s="646"/>
      <c r="CCX206" s="646"/>
      <c r="CCY206" s="646"/>
      <c r="CCZ206" s="646"/>
      <c r="CDA206" s="646"/>
      <c r="CDB206" s="646"/>
      <c r="CDC206" s="646"/>
      <c r="CDD206" s="646"/>
      <c r="CDE206" s="646"/>
      <c r="CDF206" s="646"/>
      <c r="CDG206" s="646"/>
      <c r="CDH206" s="646"/>
      <c r="CDI206" s="646"/>
      <c r="CDJ206" s="646"/>
      <c r="CDK206" s="646"/>
      <c r="CDL206" s="646"/>
      <c r="CDM206" s="646"/>
      <c r="CDN206" s="646"/>
      <c r="CDO206" s="646"/>
      <c r="CDP206" s="646"/>
      <c r="CDQ206" s="646"/>
      <c r="CDR206" s="646"/>
      <c r="CDS206" s="646"/>
      <c r="CDT206" s="646"/>
      <c r="CDU206" s="646"/>
      <c r="CDV206" s="646"/>
      <c r="CDW206" s="646"/>
      <c r="CDX206" s="646"/>
      <c r="CDY206" s="646"/>
      <c r="CDZ206" s="646"/>
      <c r="CEA206" s="646"/>
      <c r="CEB206" s="646"/>
      <c r="CEC206" s="646"/>
      <c r="CED206" s="646"/>
      <c r="CEE206" s="646"/>
      <c r="CEF206" s="646"/>
      <c r="CEG206" s="646"/>
      <c r="CEH206" s="646"/>
      <c r="CEI206" s="646"/>
      <c r="CEJ206" s="646"/>
      <c r="CEK206" s="646"/>
      <c r="CEL206" s="646"/>
      <c r="CEM206" s="646"/>
      <c r="CEN206" s="646"/>
      <c r="CEO206" s="646"/>
      <c r="CEP206" s="646"/>
      <c r="CEQ206" s="646"/>
      <c r="CER206" s="646"/>
      <c r="CES206" s="646"/>
      <c r="CET206" s="646"/>
      <c r="CEU206" s="646"/>
      <c r="CEV206" s="646"/>
      <c r="CEW206" s="646"/>
      <c r="CEX206" s="646"/>
      <c r="CEY206" s="646"/>
      <c r="CEZ206" s="646"/>
      <c r="CFA206" s="646"/>
      <c r="CFB206" s="646"/>
      <c r="CFC206" s="646"/>
      <c r="CFD206" s="646"/>
      <c r="CFE206" s="646"/>
      <c r="CFF206" s="646"/>
      <c r="CFG206" s="646"/>
      <c r="CFH206" s="646"/>
      <c r="CFI206" s="646"/>
      <c r="CFJ206" s="646"/>
      <c r="CFK206" s="646"/>
      <c r="CFL206" s="646"/>
      <c r="CFM206" s="646"/>
      <c r="CFN206" s="646"/>
      <c r="CFO206" s="646"/>
      <c r="CFP206" s="646"/>
      <c r="CFQ206" s="646"/>
      <c r="CFR206" s="646"/>
      <c r="CFS206" s="646"/>
      <c r="CFT206" s="646"/>
      <c r="CFU206" s="646"/>
      <c r="CFV206" s="646"/>
      <c r="CFW206" s="646"/>
      <c r="CFX206" s="646"/>
      <c r="CFY206" s="646"/>
      <c r="CFZ206" s="646"/>
      <c r="CGA206" s="646"/>
      <c r="CGB206" s="646"/>
      <c r="CGC206" s="646"/>
      <c r="CGD206" s="646"/>
      <c r="CGE206" s="646"/>
      <c r="CGF206" s="646"/>
      <c r="CGG206" s="646"/>
      <c r="CGH206" s="646"/>
      <c r="CGI206" s="646"/>
      <c r="CGJ206" s="646"/>
      <c r="CGK206" s="646"/>
      <c r="CGL206" s="646"/>
      <c r="CGM206" s="646"/>
      <c r="CGN206" s="646"/>
      <c r="CGO206" s="646"/>
      <c r="CGP206" s="646"/>
      <c r="CGQ206" s="646"/>
      <c r="CGR206" s="646"/>
      <c r="CGS206" s="646"/>
      <c r="CGT206" s="646"/>
      <c r="CGU206" s="646"/>
      <c r="CGV206" s="646"/>
      <c r="CGW206" s="646"/>
      <c r="CGX206" s="646"/>
      <c r="CGY206" s="646"/>
      <c r="CGZ206" s="646"/>
      <c r="CHA206" s="646"/>
      <c r="CHB206" s="646"/>
      <c r="CHC206" s="646"/>
      <c r="CHD206" s="646"/>
      <c r="CHE206" s="646"/>
      <c r="CHF206" s="646"/>
      <c r="CHG206" s="646"/>
      <c r="CHH206" s="646"/>
      <c r="CHI206" s="646"/>
      <c r="CHJ206" s="646"/>
      <c r="CHK206" s="646"/>
      <c r="CHL206" s="646"/>
      <c r="CHM206" s="646"/>
      <c r="CHN206" s="646"/>
      <c r="CHO206" s="646"/>
      <c r="CHP206" s="646"/>
      <c r="CHQ206" s="646"/>
      <c r="CHR206" s="646"/>
      <c r="CHS206" s="646"/>
      <c r="CHT206" s="646"/>
      <c r="CHU206" s="646"/>
      <c r="CHV206" s="646"/>
      <c r="CHW206" s="646"/>
      <c r="CHX206" s="646"/>
      <c r="CHY206" s="646"/>
      <c r="CHZ206" s="646"/>
      <c r="CIA206" s="646"/>
      <c r="CIB206" s="646"/>
      <c r="CIC206" s="646"/>
      <c r="CID206" s="646"/>
      <c r="CIE206" s="646"/>
      <c r="CIF206" s="646"/>
      <c r="CIG206" s="646"/>
      <c r="CIH206" s="646"/>
      <c r="CII206" s="646"/>
      <c r="CIJ206" s="646"/>
      <c r="CIK206" s="646"/>
      <c r="CIL206" s="646"/>
      <c r="CIM206" s="646"/>
      <c r="CIN206" s="646"/>
      <c r="CIO206" s="646"/>
      <c r="CIP206" s="646"/>
      <c r="CIQ206" s="646"/>
      <c r="CIR206" s="646"/>
      <c r="CIS206" s="646"/>
      <c r="CIT206" s="646"/>
      <c r="CIU206" s="646"/>
      <c r="CIV206" s="646"/>
      <c r="CIW206" s="646"/>
      <c r="CIX206" s="646"/>
      <c r="CIY206" s="646"/>
      <c r="CIZ206" s="646"/>
      <c r="CJA206" s="646"/>
      <c r="CJB206" s="646"/>
      <c r="CJC206" s="646"/>
      <c r="CJD206" s="646"/>
      <c r="CJE206" s="646"/>
      <c r="CJF206" s="646"/>
      <c r="CJG206" s="646"/>
      <c r="CJH206" s="646"/>
      <c r="CJI206" s="646"/>
      <c r="CJJ206" s="646"/>
      <c r="CJK206" s="646"/>
      <c r="CJL206" s="646"/>
      <c r="CJM206" s="646"/>
      <c r="CJN206" s="646"/>
      <c r="CJO206" s="646"/>
      <c r="CJP206" s="646"/>
      <c r="CJQ206" s="646"/>
      <c r="CJR206" s="646"/>
      <c r="CJS206" s="646"/>
      <c r="CJT206" s="646"/>
      <c r="CJU206" s="646"/>
      <c r="CJV206" s="646"/>
      <c r="CJW206" s="646"/>
      <c r="CJX206" s="646"/>
      <c r="CJY206" s="646"/>
      <c r="CJZ206" s="646"/>
      <c r="CKA206" s="646"/>
      <c r="CKB206" s="646"/>
      <c r="CKC206" s="646"/>
      <c r="CKD206" s="646"/>
      <c r="CKE206" s="646"/>
      <c r="CKF206" s="646"/>
      <c r="CKG206" s="646"/>
      <c r="CKH206" s="646"/>
      <c r="CKI206" s="646"/>
      <c r="CKJ206" s="646"/>
      <c r="CKK206" s="646"/>
      <c r="CKL206" s="646"/>
      <c r="CKM206" s="646"/>
      <c r="CKN206" s="646"/>
      <c r="CKO206" s="646"/>
      <c r="CKP206" s="646"/>
      <c r="CKQ206" s="646"/>
      <c r="CKR206" s="646"/>
      <c r="CKS206" s="646"/>
      <c r="CKT206" s="646"/>
      <c r="CKU206" s="646"/>
      <c r="CKV206" s="646"/>
      <c r="CKW206" s="646"/>
      <c r="CKX206" s="646"/>
      <c r="CKY206" s="646"/>
      <c r="CKZ206" s="646"/>
      <c r="CLA206" s="646"/>
      <c r="CLB206" s="646"/>
      <c r="CLC206" s="646"/>
      <c r="CLD206" s="646"/>
      <c r="CLE206" s="646"/>
      <c r="CLF206" s="646"/>
      <c r="CLG206" s="646"/>
      <c r="CLH206" s="646"/>
      <c r="CLI206" s="646"/>
      <c r="CLJ206" s="646"/>
      <c r="CLK206" s="646"/>
      <c r="CLL206" s="646"/>
      <c r="CLM206" s="646"/>
      <c r="CLN206" s="646"/>
      <c r="CLO206" s="646"/>
      <c r="CLP206" s="646"/>
      <c r="CLQ206" s="646"/>
      <c r="CLR206" s="646"/>
      <c r="CLS206" s="646"/>
      <c r="CLT206" s="646"/>
      <c r="CLU206" s="646"/>
      <c r="CLV206" s="646"/>
      <c r="CLW206" s="646"/>
      <c r="CLX206" s="646"/>
      <c r="CLY206" s="646"/>
      <c r="CLZ206" s="646"/>
      <c r="CMA206" s="646"/>
      <c r="CMB206" s="646"/>
      <c r="CMC206" s="646"/>
      <c r="CMD206" s="646"/>
      <c r="CME206" s="646"/>
      <c r="CMF206" s="646"/>
      <c r="CMG206" s="646"/>
      <c r="CMH206" s="646"/>
      <c r="CMI206" s="646"/>
      <c r="CMJ206" s="646"/>
      <c r="CMK206" s="646"/>
      <c r="CML206" s="646"/>
      <c r="CMM206" s="646"/>
      <c r="CMN206" s="646"/>
      <c r="CMO206" s="646"/>
      <c r="CMP206" s="646"/>
      <c r="CMQ206" s="646"/>
      <c r="CMR206" s="646"/>
      <c r="CMS206" s="646"/>
      <c r="CMT206" s="646"/>
      <c r="CMU206" s="646"/>
      <c r="CMV206" s="646"/>
      <c r="CMW206" s="646"/>
      <c r="CMX206" s="646"/>
      <c r="CMY206" s="646"/>
      <c r="CMZ206" s="646"/>
      <c r="CNA206" s="646"/>
      <c r="CNB206" s="646"/>
      <c r="CNC206" s="646"/>
      <c r="CND206" s="646"/>
      <c r="CNE206" s="646"/>
      <c r="CNF206" s="646"/>
      <c r="CNG206" s="646"/>
      <c r="CNH206" s="646"/>
      <c r="CNI206" s="646"/>
      <c r="CNJ206" s="646"/>
      <c r="CNK206" s="646"/>
      <c r="CNL206" s="646"/>
      <c r="CNM206" s="646"/>
      <c r="CNN206" s="646"/>
      <c r="CNO206" s="646"/>
      <c r="CNP206" s="646"/>
      <c r="CNQ206" s="646"/>
      <c r="CNR206" s="646"/>
      <c r="CNS206" s="646"/>
      <c r="CNT206" s="646"/>
      <c r="CNU206" s="646"/>
      <c r="CNV206" s="646"/>
      <c r="CNW206" s="646"/>
      <c r="CNX206" s="646"/>
      <c r="CNY206" s="646"/>
      <c r="CNZ206" s="646"/>
      <c r="COA206" s="646"/>
      <c r="COB206" s="646"/>
      <c r="COC206" s="646"/>
      <c r="COD206" s="646"/>
      <c r="COE206" s="646"/>
      <c r="COF206" s="646"/>
      <c r="COG206" s="646"/>
      <c r="COH206" s="646"/>
      <c r="COI206" s="646"/>
      <c r="COJ206" s="646"/>
      <c r="COK206" s="646"/>
      <c r="COL206" s="646"/>
      <c r="COM206" s="646"/>
      <c r="CON206" s="646"/>
      <c r="COO206" s="646"/>
      <c r="COP206" s="646"/>
      <c r="COQ206" s="646"/>
      <c r="COR206" s="646"/>
      <c r="COS206" s="646"/>
      <c r="COT206" s="646"/>
      <c r="COU206" s="646"/>
      <c r="COV206" s="646"/>
      <c r="COW206" s="646"/>
      <c r="COX206" s="646"/>
      <c r="COY206" s="646"/>
      <c r="COZ206" s="646"/>
      <c r="CPA206" s="646"/>
      <c r="CPB206" s="646"/>
      <c r="CPC206" s="646"/>
      <c r="CPD206" s="646"/>
      <c r="CPE206" s="646"/>
      <c r="CPF206" s="646"/>
      <c r="CPG206" s="646"/>
      <c r="CPH206" s="646"/>
      <c r="CPI206" s="646"/>
      <c r="CPJ206" s="646"/>
      <c r="CPK206" s="646"/>
      <c r="CPL206" s="646"/>
      <c r="CPM206" s="646"/>
      <c r="CPN206" s="646"/>
      <c r="CPO206" s="646"/>
      <c r="CPP206" s="646"/>
      <c r="CPQ206" s="646"/>
      <c r="CPR206" s="646"/>
      <c r="CPS206" s="646"/>
      <c r="CPT206" s="646"/>
      <c r="CPU206" s="646"/>
      <c r="CPV206" s="646"/>
      <c r="CPW206" s="646"/>
      <c r="CPX206" s="646"/>
      <c r="CPY206" s="646"/>
      <c r="CPZ206" s="646"/>
      <c r="CQA206" s="646"/>
      <c r="CQB206" s="646"/>
      <c r="CQC206" s="646"/>
      <c r="CQD206" s="646"/>
      <c r="CQE206" s="646"/>
      <c r="CQF206" s="646"/>
      <c r="CQG206" s="646"/>
      <c r="CQH206" s="646"/>
      <c r="CQI206" s="646"/>
      <c r="CQJ206" s="646"/>
      <c r="CQK206" s="646"/>
      <c r="CQL206" s="646"/>
      <c r="CQM206" s="646"/>
      <c r="CQN206" s="646"/>
      <c r="CQO206" s="646"/>
      <c r="CQP206" s="646"/>
      <c r="CQQ206" s="646"/>
      <c r="CQR206" s="646"/>
      <c r="CQS206" s="646"/>
      <c r="CQT206" s="646"/>
      <c r="CQU206" s="646"/>
      <c r="CQV206" s="646"/>
      <c r="CQW206" s="646"/>
      <c r="CQX206" s="646"/>
      <c r="CQY206" s="646"/>
      <c r="CQZ206" s="646"/>
      <c r="CRA206" s="646"/>
      <c r="CRB206" s="646"/>
      <c r="CRC206" s="646"/>
      <c r="CRD206" s="646"/>
      <c r="CRE206" s="646"/>
      <c r="CRF206" s="646"/>
      <c r="CRG206" s="646"/>
      <c r="CRH206" s="646"/>
      <c r="CRI206" s="646"/>
      <c r="CRJ206" s="646"/>
      <c r="CRK206" s="646"/>
      <c r="CRL206" s="646"/>
      <c r="CRM206" s="646"/>
      <c r="CRN206" s="646"/>
      <c r="CRO206" s="646"/>
      <c r="CRP206" s="646"/>
      <c r="CRQ206" s="646"/>
      <c r="CRR206" s="646"/>
      <c r="CRS206" s="646"/>
      <c r="CRT206" s="646"/>
      <c r="CRU206" s="646"/>
      <c r="CRV206" s="646"/>
      <c r="CRW206" s="646"/>
      <c r="CRX206" s="646"/>
      <c r="CRY206" s="646"/>
      <c r="CRZ206" s="646"/>
      <c r="CSA206" s="646"/>
      <c r="CSB206" s="646"/>
      <c r="CSC206" s="646"/>
      <c r="CSD206" s="646"/>
      <c r="CSE206" s="646"/>
      <c r="CSF206" s="646"/>
      <c r="CSG206" s="646"/>
      <c r="CSH206" s="646"/>
      <c r="CSI206" s="646"/>
      <c r="CSJ206" s="646"/>
      <c r="CSK206" s="646"/>
      <c r="CSL206" s="646"/>
      <c r="CSM206" s="646"/>
      <c r="CSN206" s="646"/>
      <c r="CSO206" s="646"/>
      <c r="CSP206" s="646"/>
      <c r="CSQ206" s="646"/>
      <c r="CSR206" s="646"/>
      <c r="CSS206" s="646"/>
      <c r="CST206" s="646"/>
      <c r="CSU206" s="646"/>
      <c r="CSV206" s="646"/>
      <c r="CSW206" s="646"/>
      <c r="CSX206" s="646"/>
      <c r="CSY206" s="646"/>
      <c r="CSZ206" s="646"/>
      <c r="CTA206" s="646"/>
      <c r="CTB206" s="646"/>
      <c r="CTC206" s="646"/>
      <c r="CTD206" s="646"/>
      <c r="CTE206" s="646"/>
      <c r="CTF206" s="646"/>
      <c r="CTG206" s="646"/>
      <c r="CTH206" s="646"/>
      <c r="CTI206" s="646"/>
      <c r="CTJ206" s="646"/>
      <c r="CTK206" s="646"/>
      <c r="CTL206" s="646"/>
      <c r="CTM206" s="646"/>
      <c r="CTN206" s="646"/>
      <c r="CTO206" s="646"/>
      <c r="CTP206" s="646"/>
      <c r="CTQ206" s="646"/>
      <c r="CTR206" s="646"/>
      <c r="CTS206" s="646"/>
      <c r="CTT206" s="646"/>
      <c r="CTU206" s="646"/>
      <c r="CTV206" s="646"/>
      <c r="CTW206" s="646"/>
      <c r="CTX206" s="646"/>
      <c r="CTY206" s="646"/>
      <c r="CTZ206" s="646"/>
      <c r="CUA206" s="646"/>
      <c r="CUB206" s="646"/>
      <c r="CUC206" s="646"/>
      <c r="CUD206" s="646"/>
      <c r="CUE206" s="646"/>
      <c r="CUF206" s="646"/>
      <c r="CUG206" s="646"/>
      <c r="CUH206" s="646"/>
      <c r="CUI206" s="646"/>
      <c r="CUJ206" s="646"/>
      <c r="CUK206" s="646"/>
      <c r="CUL206" s="646"/>
      <c r="CUM206" s="646"/>
      <c r="CUN206" s="646"/>
      <c r="CUO206" s="646"/>
      <c r="CUP206" s="646"/>
      <c r="CUQ206" s="646"/>
      <c r="CUR206" s="646"/>
      <c r="CUS206" s="646"/>
      <c r="CUT206" s="646"/>
      <c r="CUU206" s="646"/>
      <c r="CUV206" s="646"/>
      <c r="CUW206" s="646"/>
      <c r="CUX206" s="646"/>
      <c r="CUY206" s="646"/>
      <c r="CUZ206" s="646"/>
      <c r="CVA206" s="646"/>
      <c r="CVB206" s="646"/>
      <c r="CVC206" s="646"/>
      <c r="CVD206" s="646"/>
      <c r="CVE206" s="646"/>
      <c r="CVF206" s="646"/>
      <c r="CVG206" s="646"/>
      <c r="CVH206" s="646"/>
      <c r="CVI206" s="646"/>
      <c r="CVJ206" s="646"/>
      <c r="CVK206" s="646"/>
      <c r="CVL206" s="646"/>
      <c r="CVM206" s="646"/>
      <c r="CVN206" s="646"/>
      <c r="CVO206" s="646"/>
      <c r="CVP206" s="646"/>
      <c r="CVQ206" s="646"/>
      <c r="CVR206" s="646"/>
      <c r="CVS206" s="646"/>
      <c r="CVT206" s="646"/>
      <c r="CVU206" s="646"/>
      <c r="CVV206" s="646"/>
      <c r="CVW206" s="646"/>
      <c r="CVX206" s="646"/>
      <c r="CVY206" s="646"/>
      <c r="CVZ206" s="646"/>
      <c r="CWA206" s="646"/>
      <c r="CWB206" s="646"/>
      <c r="CWC206" s="646"/>
      <c r="CWD206" s="646"/>
      <c r="CWE206" s="646"/>
      <c r="CWF206" s="646"/>
      <c r="CWG206" s="646"/>
      <c r="CWH206" s="646"/>
      <c r="CWI206" s="646"/>
      <c r="CWJ206" s="646"/>
      <c r="CWK206" s="646"/>
      <c r="CWL206" s="646"/>
      <c r="CWM206" s="646"/>
      <c r="CWN206" s="646"/>
      <c r="CWO206" s="646"/>
      <c r="CWP206" s="646"/>
      <c r="CWQ206" s="646"/>
      <c r="CWR206" s="646"/>
      <c r="CWS206" s="646"/>
      <c r="CWT206" s="646"/>
      <c r="CWU206" s="646"/>
      <c r="CWV206" s="646"/>
      <c r="CWW206" s="646"/>
      <c r="CWX206" s="646"/>
      <c r="CWY206" s="646"/>
      <c r="CWZ206" s="646"/>
      <c r="CXA206" s="646"/>
      <c r="CXB206" s="646"/>
      <c r="CXC206" s="646"/>
      <c r="CXD206" s="646"/>
      <c r="CXE206" s="646"/>
      <c r="CXF206" s="646"/>
      <c r="CXG206" s="646"/>
      <c r="CXH206" s="646"/>
      <c r="CXI206" s="646"/>
      <c r="CXJ206" s="646"/>
      <c r="CXK206" s="646"/>
      <c r="CXL206" s="646"/>
      <c r="CXM206" s="646"/>
      <c r="CXN206" s="646"/>
      <c r="CXO206" s="646"/>
      <c r="CXP206" s="646"/>
      <c r="CXQ206" s="646"/>
      <c r="CXR206" s="646"/>
      <c r="CXS206" s="646"/>
      <c r="CXT206" s="646"/>
      <c r="CXU206" s="646"/>
      <c r="CXV206" s="646"/>
      <c r="CXW206" s="646"/>
      <c r="CXX206" s="646"/>
      <c r="CXY206" s="646"/>
      <c r="CXZ206" s="646"/>
      <c r="CYA206" s="646"/>
      <c r="CYB206" s="646"/>
      <c r="CYC206" s="646"/>
      <c r="CYD206" s="646"/>
      <c r="CYE206" s="646"/>
      <c r="CYF206" s="646"/>
      <c r="CYG206" s="646"/>
      <c r="CYH206" s="646"/>
      <c r="CYI206" s="646"/>
      <c r="CYJ206" s="646"/>
      <c r="CYK206" s="646"/>
      <c r="CYL206" s="646"/>
      <c r="CYM206" s="646"/>
      <c r="CYN206" s="646"/>
      <c r="CYO206" s="646"/>
      <c r="CYP206" s="646"/>
      <c r="CYQ206" s="646"/>
      <c r="CYR206" s="646"/>
      <c r="CYS206" s="646"/>
      <c r="CYT206" s="646"/>
      <c r="CYU206" s="646"/>
      <c r="CYV206" s="646"/>
      <c r="CYW206" s="646"/>
      <c r="CYX206" s="646"/>
      <c r="CYY206" s="646"/>
      <c r="CYZ206" s="646"/>
      <c r="CZA206" s="646"/>
      <c r="CZB206" s="646"/>
      <c r="CZC206" s="646"/>
      <c r="CZD206" s="646"/>
      <c r="CZE206" s="646"/>
      <c r="CZF206" s="646"/>
      <c r="CZG206" s="646"/>
      <c r="CZH206" s="646"/>
      <c r="CZI206" s="646"/>
      <c r="CZJ206" s="646"/>
      <c r="CZK206" s="646"/>
      <c r="CZL206" s="646"/>
      <c r="CZM206" s="646"/>
      <c r="CZN206" s="646"/>
      <c r="CZO206" s="646"/>
      <c r="CZP206" s="646"/>
      <c r="CZQ206" s="646"/>
      <c r="CZR206" s="646"/>
      <c r="CZS206" s="646"/>
      <c r="CZT206" s="646"/>
      <c r="CZU206" s="646"/>
      <c r="CZV206" s="646"/>
      <c r="CZW206" s="646"/>
      <c r="CZX206" s="646"/>
      <c r="CZY206" s="646"/>
      <c r="CZZ206" s="646"/>
      <c r="DAA206" s="646"/>
      <c r="DAB206" s="646"/>
      <c r="DAC206" s="646"/>
      <c r="DAD206" s="646"/>
      <c r="DAE206" s="646"/>
      <c r="DAF206" s="646"/>
      <c r="DAG206" s="646"/>
      <c r="DAH206" s="646"/>
      <c r="DAI206" s="646"/>
      <c r="DAJ206" s="646"/>
      <c r="DAK206" s="646"/>
      <c r="DAL206" s="646"/>
      <c r="DAM206" s="646"/>
      <c r="DAN206" s="646"/>
      <c r="DAO206" s="646"/>
      <c r="DAP206" s="646"/>
      <c r="DAQ206" s="646"/>
      <c r="DAR206" s="646"/>
      <c r="DAS206" s="646"/>
      <c r="DAT206" s="646"/>
      <c r="DAU206" s="646"/>
      <c r="DAV206" s="646"/>
      <c r="DAW206" s="646"/>
      <c r="DAX206" s="646"/>
      <c r="DAY206" s="646"/>
      <c r="DAZ206" s="646"/>
      <c r="DBA206" s="646"/>
      <c r="DBB206" s="646"/>
      <c r="DBC206" s="646"/>
      <c r="DBD206" s="646"/>
      <c r="DBE206" s="646"/>
      <c r="DBF206" s="646"/>
      <c r="DBG206" s="646"/>
      <c r="DBH206" s="646"/>
      <c r="DBI206" s="646"/>
      <c r="DBJ206" s="646"/>
      <c r="DBK206" s="646"/>
      <c r="DBL206" s="646"/>
      <c r="DBM206" s="646"/>
      <c r="DBN206" s="646"/>
      <c r="DBO206" s="646"/>
      <c r="DBP206" s="646"/>
      <c r="DBQ206" s="646"/>
      <c r="DBR206" s="646"/>
      <c r="DBS206" s="646"/>
      <c r="DBT206" s="646"/>
      <c r="DBU206" s="646"/>
      <c r="DBV206" s="646"/>
      <c r="DBW206" s="646"/>
      <c r="DBX206" s="646"/>
      <c r="DBY206" s="646"/>
      <c r="DBZ206" s="646"/>
      <c r="DCA206" s="646"/>
      <c r="DCB206" s="646"/>
      <c r="DCC206" s="646"/>
      <c r="DCD206" s="646"/>
      <c r="DCE206" s="646"/>
      <c r="DCF206" s="646"/>
      <c r="DCG206" s="646"/>
      <c r="DCH206" s="646"/>
      <c r="DCI206" s="646"/>
      <c r="DCJ206" s="646"/>
      <c r="DCK206" s="646"/>
      <c r="DCL206" s="646"/>
      <c r="DCM206" s="646"/>
      <c r="DCN206" s="646"/>
      <c r="DCO206" s="646"/>
      <c r="DCP206" s="646"/>
      <c r="DCQ206" s="646"/>
      <c r="DCR206" s="646"/>
      <c r="DCS206" s="646"/>
      <c r="DCT206" s="646"/>
      <c r="DCU206" s="646"/>
      <c r="DCV206" s="646"/>
      <c r="DCW206" s="646"/>
      <c r="DCX206" s="646"/>
      <c r="DCY206" s="646"/>
      <c r="DCZ206" s="646"/>
      <c r="DDA206" s="646"/>
      <c r="DDB206" s="646"/>
      <c r="DDC206" s="646"/>
      <c r="DDD206" s="646"/>
      <c r="DDE206" s="646"/>
      <c r="DDF206" s="646"/>
      <c r="DDG206" s="646"/>
      <c r="DDH206" s="646"/>
      <c r="DDI206" s="646"/>
      <c r="DDJ206" s="646"/>
      <c r="DDK206" s="646"/>
      <c r="DDL206" s="646"/>
      <c r="DDM206" s="646"/>
      <c r="DDN206" s="646"/>
      <c r="DDO206" s="646"/>
      <c r="DDP206" s="646"/>
      <c r="DDQ206" s="646"/>
      <c r="DDR206" s="646"/>
      <c r="DDS206" s="646"/>
      <c r="DDT206" s="646"/>
      <c r="DDU206" s="646"/>
      <c r="DDV206" s="646"/>
      <c r="DDW206" s="646"/>
      <c r="DDX206" s="646"/>
      <c r="DDY206" s="646"/>
      <c r="DDZ206" s="646"/>
      <c r="DEA206" s="646"/>
      <c r="DEB206" s="646"/>
      <c r="DEC206" s="646"/>
      <c r="DED206" s="646"/>
      <c r="DEE206" s="646"/>
      <c r="DEF206" s="646"/>
      <c r="DEG206" s="646"/>
      <c r="DEH206" s="646"/>
      <c r="DEI206" s="646"/>
      <c r="DEJ206" s="646"/>
      <c r="DEK206" s="646"/>
      <c r="DEL206" s="646"/>
      <c r="DEM206" s="646"/>
      <c r="DEN206" s="646"/>
      <c r="DEO206" s="646"/>
      <c r="DEP206" s="646"/>
      <c r="DEQ206" s="646"/>
      <c r="DER206" s="646"/>
      <c r="DES206" s="646"/>
      <c r="DET206" s="646"/>
      <c r="DEU206" s="646"/>
      <c r="DEV206" s="646"/>
      <c r="DEW206" s="646"/>
      <c r="DEX206" s="646"/>
      <c r="DEY206" s="646"/>
      <c r="DEZ206" s="646"/>
      <c r="DFA206" s="646"/>
      <c r="DFB206" s="646"/>
      <c r="DFC206" s="646"/>
      <c r="DFD206" s="646"/>
      <c r="DFE206" s="646"/>
      <c r="DFF206" s="646"/>
      <c r="DFG206" s="646"/>
      <c r="DFH206" s="646"/>
      <c r="DFI206" s="646"/>
      <c r="DFJ206" s="646"/>
      <c r="DFK206" s="646"/>
      <c r="DFL206" s="646"/>
      <c r="DFM206" s="646"/>
      <c r="DFN206" s="646"/>
      <c r="DFO206" s="646"/>
      <c r="DFP206" s="646"/>
      <c r="DFQ206" s="646"/>
      <c r="DFR206" s="646"/>
      <c r="DFS206" s="646"/>
      <c r="DFT206" s="646"/>
      <c r="DFU206" s="646"/>
      <c r="DFV206" s="646"/>
      <c r="DFW206" s="646"/>
      <c r="DFX206" s="646"/>
      <c r="DFY206" s="646"/>
      <c r="DFZ206" s="646"/>
      <c r="DGA206" s="646"/>
      <c r="DGB206" s="646"/>
      <c r="DGC206" s="646"/>
      <c r="DGD206" s="646"/>
      <c r="DGE206" s="646"/>
      <c r="DGF206" s="646"/>
      <c r="DGG206" s="646"/>
      <c r="DGH206" s="646"/>
      <c r="DGI206" s="646"/>
      <c r="DGJ206" s="646"/>
      <c r="DGK206" s="646"/>
      <c r="DGL206" s="646"/>
      <c r="DGM206" s="646"/>
      <c r="DGN206" s="646"/>
      <c r="DGO206" s="646"/>
      <c r="DGP206" s="646"/>
      <c r="DGQ206" s="646"/>
      <c r="DGR206" s="646"/>
      <c r="DGS206" s="646"/>
      <c r="DGT206" s="646"/>
      <c r="DGU206" s="646"/>
      <c r="DGV206" s="646"/>
      <c r="DGW206" s="646"/>
      <c r="DGX206" s="646"/>
      <c r="DGY206" s="646"/>
      <c r="DGZ206" s="646"/>
      <c r="DHA206" s="646"/>
      <c r="DHB206" s="646"/>
      <c r="DHC206" s="646"/>
      <c r="DHD206" s="646"/>
      <c r="DHE206" s="646"/>
      <c r="DHF206" s="646"/>
      <c r="DHG206" s="646"/>
      <c r="DHH206" s="646"/>
      <c r="DHI206" s="646"/>
      <c r="DHJ206" s="646"/>
      <c r="DHK206" s="646"/>
      <c r="DHL206" s="646"/>
      <c r="DHM206" s="646"/>
      <c r="DHN206" s="646"/>
      <c r="DHO206" s="646"/>
      <c r="DHP206" s="646"/>
      <c r="DHQ206" s="646"/>
      <c r="DHR206" s="646"/>
      <c r="DHS206" s="646"/>
      <c r="DHT206" s="646"/>
      <c r="DHU206" s="646"/>
      <c r="DHV206" s="646"/>
      <c r="DHW206" s="646"/>
      <c r="DHX206" s="646"/>
      <c r="DHY206" s="646"/>
      <c r="DHZ206" s="646"/>
      <c r="DIA206" s="646"/>
      <c r="DIB206" s="646"/>
      <c r="DIC206" s="646"/>
      <c r="DID206" s="646"/>
      <c r="DIE206" s="646"/>
      <c r="DIF206" s="646"/>
      <c r="DIG206" s="646"/>
      <c r="DIH206" s="646"/>
      <c r="DII206" s="646"/>
      <c r="DIJ206" s="646"/>
      <c r="DIK206" s="646"/>
      <c r="DIL206" s="646"/>
      <c r="DIM206" s="646"/>
      <c r="DIN206" s="646"/>
      <c r="DIO206" s="646"/>
      <c r="DIP206" s="646"/>
      <c r="DIQ206" s="646"/>
      <c r="DIR206" s="646"/>
      <c r="DIS206" s="646"/>
      <c r="DIT206" s="646"/>
      <c r="DIU206" s="646"/>
      <c r="DIV206" s="646"/>
      <c r="DIW206" s="646"/>
      <c r="DIX206" s="646"/>
      <c r="DIY206" s="646"/>
      <c r="DIZ206" s="646"/>
      <c r="DJA206" s="646"/>
      <c r="DJB206" s="646"/>
      <c r="DJC206" s="646"/>
      <c r="DJD206" s="646"/>
      <c r="DJE206" s="646"/>
      <c r="DJF206" s="646"/>
      <c r="DJG206" s="646"/>
      <c r="DJH206" s="646"/>
      <c r="DJI206" s="646"/>
      <c r="DJJ206" s="646"/>
      <c r="DJK206" s="646"/>
      <c r="DJL206" s="646"/>
      <c r="DJM206" s="646"/>
      <c r="DJN206" s="646"/>
      <c r="DJO206" s="646"/>
      <c r="DJP206" s="646"/>
      <c r="DJQ206" s="646"/>
      <c r="DJR206" s="646"/>
      <c r="DJS206" s="646"/>
      <c r="DJT206" s="646"/>
      <c r="DJU206" s="646"/>
      <c r="DJV206" s="646"/>
      <c r="DJW206" s="646"/>
      <c r="DJX206" s="646"/>
      <c r="DJY206" s="646"/>
      <c r="DJZ206" s="646"/>
      <c r="DKA206" s="646"/>
      <c r="DKB206" s="646"/>
      <c r="DKC206" s="646"/>
      <c r="DKD206" s="646"/>
      <c r="DKE206" s="646"/>
      <c r="DKF206" s="646"/>
      <c r="DKG206" s="646"/>
      <c r="DKH206" s="646"/>
      <c r="DKI206" s="646"/>
      <c r="DKJ206" s="646"/>
      <c r="DKK206" s="646"/>
      <c r="DKL206" s="646"/>
      <c r="DKM206" s="646"/>
      <c r="DKN206" s="646"/>
      <c r="DKO206" s="646"/>
      <c r="DKP206" s="646"/>
      <c r="DKQ206" s="646"/>
      <c r="DKR206" s="646"/>
      <c r="DKS206" s="646"/>
      <c r="DKT206" s="646"/>
      <c r="DKU206" s="646"/>
      <c r="DKV206" s="646"/>
      <c r="DKW206" s="646"/>
      <c r="DKX206" s="646"/>
      <c r="DKY206" s="646"/>
      <c r="DKZ206" s="646"/>
      <c r="DLA206" s="646"/>
      <c r="DLB206" s="646"/>
      <c r="DLC206" s="646"/>
      <c r="DLD206" s="646"/>
      <c r="DLE206" s="646"/>
      <c r="DLF206" s="646"/>
      <c r="DLG206" s="646"/>
      <c r="DLH206" s="646"/>
      <c r="DLI206" s="646"/>
      <c r="DLJ206" s="646"/>
      <c r="DLK206" s="646"/>
      <c r="DLL206" s="646"/>
      <c r="DLM206" s="646"/>
      <c r="DLN206" s="646"/>
      <c r="DLO206" s="646"/>
      <c r="DLP206" s="646"/>
      <c r="DLQ206" s="646"/>
      <c r="DLR206" s="646"/>
      <c r="DLS206" s="646"/>
      <c r="DLT206" s="646"/>
      <c r="DLU206" s="646"/>
      <c r="DLV206" s="646"/>
      <c r="DLW206" s="646"/>
      <c r="DLX206" s="646"/>
      <c r="DLY206" s="646"/>
      <c r="DLZ206" s="646"/>
      <c r="DMA206" s="646"/>
      <c r="DMB206" s="646"/>
      <c r="DMC206" s="646"/>
      <c r="DMD206" s="646"/>
      <c r="DME206" s="646"/>
      <c r="DMF206" s="646"/>
      <c r="DMG206" s="646"/>
      <c r="DMH206" s="646"/>
      <c r="DMI206" s="646"/>
      <c r="DMJ206" s="646"/>
      <c r="DMK206" s="646"/>
      <c r="DML206" s="646"/>
      <c r="DMM206" s="646"/>
      <c r="DMN206" s="646"/>
      <c r="DMO206" s="646"/>
      <c r="DMP206" s="646"/>
      <c r="DMQ206" s="646"/>
      <c r="DMR206" s="646"/>
      <c r="DMS206" s="646"/>
      <c r="DMT206" s="646"/>
      <c r="DMU206" s="646"/>
      <c r="DMV206" s="646"/>
      <c r="DMW206" s="646"/>
      <c r="DMX206" s="646"/>
      <c r="DMY206" s="646"/>
      <c r="DMZ206" s="646"/>
      <c r="DNA206" s="646"/>
      <c r="DNB206" s="646"/>
      <c r="DNC206" s="646"/>
      <c r="DND206" s="646"/>
      <c r="DNE206" s="646"/>
      <c r="DNF206" s="646"/>
      <c r="DNG206" s="646"/>
      <c r="DNH206" s="646"/>
      <c r="DNI206" s="646"/>
      <c r="DNJ206" s="646"/>
      <c r="DNK206" s="646"/>
      <c r="DNL206" s="646"/>
      <c r="DNM206" s="646"/>
      <c r="DNN206" s="646"/>
      <c r="DNO206" s="646"/>
      <c r="DNP206" s="646"/>
      <c r="DNQ206" s="646"/>
      <c r="DNR206" s="646"/>
      <c r="DNS206" s="646"/>
      <c r="DNT206" s="646"/>
      <c r="DNU206" s="646"/>
      <c r="DNV206" s="646"/>
      <c r="DNW206" s="646"/>
      <c r="DNX206" s="646"/>
      <c r="DNY206" s="646"/>
      <c r="DNZ206" s="646"/>
      <c r="DOA206" s="646"/>
      <c r="DOB206" s="646"/>
      <c r="DOC206" s="646"/>
      <c r="DOD206" s="646"/>
      <c r="DOE206" s="646"/>
      <c r="DOF206" s="646"/>
      <c r="DOG206" s="646"/>
      <c r="DOH206" s="646"/>
      <c r="DOI206" s="646"/>
      <c r="DOJ206" s="646"/>
      <c r="DOK206" s="646"/>
      <c r="DOL206" s="646"/>
      <c r="DOM206" s="646"/>
      <c r="DON206" s="646"/>
      <c r="DOO206" s="646"/>
      <c r="DOP206" s="646"/>
      <c r="DOQ206" s="646"/>
      <c r="DOR206" s="646"/>
      <c r="DOS206" s="646"/>
      <c r="DOT206" s="646"/>
      <c r="DOU206" s="646"/>
      <c r="DOV206" s="646"/>
      <c r="DOW206" s="646"/>
      <c r="DOX206" s="646"/>
      <c r="DOY206" s="646"/>
      <c r="DOZ206" s="646"/>
      <c r="DPA206" s="646"/>
      <c r="DPB206" s="646"/>
      <c r="DPC206" s="646"/>
      <c r="DPD206" s="646"/>
      <c r="DPE206" s="646"/>
      <c r="DPF206" s="646"/>
      <c r="DPG206" s="646"/>
      <c r="DPH206" s="646"/>
      <c r="DPI206" s="646"/>
      <c r="DPJ206" s="646"/>
      <c r="DPK206" s="646"/>
      <c r="DPL206" s="646"/>
      <c r="DPM206" s="646"/>
      <c r="DPN206" s="646"/>
      <c r="DPO206" s="646"/>
      <c r="DPP206" s="646"/>
      <c r="DPQ206" s="646"/>
      <c r="DPR206" s="646"/>
      <c r="DPS206" s="646"/>
      <c r="DPT206" s="646"/>
      <c r="DPU206" s="646"/>
      <c r="DPV206" s="646"/>
      <c r="DPW206" s="646"/>
      <c r="DPX206" s="646"/>
      <c r="DPY206" s="646"/>
      <c r="DPZ206" s="646"/>
      <c r="DQA206" s="646"/>
      <c r="DQB206" s="646"/>
      <c r="DQC206" s="646"/>
      <c r="DQD206" s="646"/>
      <c r="DQE206" s="646"/>
      <c r="DQF206" s="646"/>
      <c r="DQG206" s="646"/>
      <c r="DQH206" s="646"/>
      <c r="DQI206" s="646"/>
      <c r="DQJ206" s="646"/>
      <c r="DQK206" s="646"/>
      <c r="DQL206" s="646"/>
      <c r="DQM206" s="646"/>
      <c r="DQN206" s="646"/>
      <c r="DQO206" s="646"/>
      <c r="DQP206" s="646"/>
      <c r="DQQ206" s="646"/>
      <c r="DQR206" s="646"/>
      <c r="DQS206" s="646"/>
      <c r="DQT206" s="646"/>
      <c r="DQU206" s="646"/>
      <c r="DQV206" s="646"/>
      <c r="DQW206" s="646"/>
      <c r="DQX206" s="646"/>
      <c r="DQY206" s="646"/>
      <c r="DQZ206" s="646"/>
      <c r="DRA206" s="646"/>
      <c r="DRB206" s="646"/>
      <c r="DRC206" s="646"/>
      <c r="DRD206" s="646"/>
      <c r="DRE206" s="646"/>
      <c r="DRF206" s="646"/>
      <c r="DRG206" s="646"/>
      <c r="DRH206" s="646"/>
      <c r="DRI206" s="646"/>
      <c r="DRJ206" s="646"/>
      <c r="DRK206" s="646"/>
      <c r="DRL206" s="646"/>
      <c r="DRM206" s="646"/>
      <c r="DRN206" s="646"/>
      <c r="DRO206" s="646"/>
      <c r="DRP206" s="646"/>
      <c r="DRQ206" s="646"/>
      <c r="DRR206" s="646"/>
      <c r="DRS206" s="646"/>
      <c r="DRT206" s="646"/>
      <c r="DRU206" s="646"/>
      <c r="DRV206" s="646"/>
      <c r="DRW206" s="646"/>
      <c r="DRX206" s="646"/>
      <c r="DRY206" s="646"/>
      <c r="DRZ206" s="646"/>
      <c r="DSA206" s="646"/>
      <c r="DSB206" s="646"/>
      <c r="DSC206" s="646"/>
      <c r="DSD206" s="646"/>
      <c r="DSE206" s="646"/>
      <c r="DSF206" s="646"/>
      <c r="DSG206" s="646"/>
      <c r="DSH206" s="646"/>
      <c r="DSI206" s="646"/>
      <c r="DSJ206" s="646"/>
      <c r="DSK206" s="646"/>
      <c r="DSL206" s="646"/>
      <c r="DSM206" s="646"/>
      <c r="DSN206" s="646"/>
      <c r="DSO206" s="646"/>
      <c r="DSP206" s="646"/>
      <c r="DSQ206" s="646"/>
      <c r="DSR206" s="646"/>
      <c r="DSS206" s="646"/>
      <c r="DST206" s="646"/>
      <c r="DSU206" s="646"/>
      <c r="DSV206" s="646"/>
      <c r="DSW206" s="646"/>
      <c r="DSX206" s="646"/>
      <c r="DSY206" s="646"/>
      <c r="DSZ206" s="646"/>
      <c r="DTA206" s="646"/>
      <c r="DTB206" s="646"/>
      <c r="DTC206" s="646"/>
      <c r="DTD206" s="646"/>
      <c r="DTE206" s="646"/>
      <c r="DTF206" s="646"/>
      <c r="DTG206" s="646"/>
      <c r="DTH206" s="646"/>
      <c r="DTI206" s="646"/>
      <c r="DTJ206" s="646"/>
      <c r="DTK206" s="646"/>
      <c r="DTL206" s="646"/>
      <c r="DTM206" s="646"/>
      <c r="DTN206" s="646"/>
      <c r="DTO206" s="646"/>
      <c r="DTP206" s="646"/>
      <c r="DTQ206" s="646"/>
      <c r="DTR206" s="646"/>
      <c r="DTS206" s="646"/>
      <c r="DTT206" s="646"/>
      <c r="DTU206" s="646"/>
      <c r="DTV206" s="646"/>
      <c r="DTW206" s="646"/>
      <c r="DTX206" s="646"/>
      <c r="DTY206" s="646"/>
      <c r="DTZ206" s="646"/>
      <c r="DUA206" s="646"/>
      <c r="DUB206" s="646"/>
      <c r="DUC206" s="646"/>
      <c r="DUD206" s="646"/>
      <c r="DUE206" s="646"/>
      <c r="DUF206" s="646"/>
      <c r="DUG206" s="646"/>
      <c r="DUH206" s="646"/>
      <c r="DUI206" s="646"/>
      <c r="DUJ206" s="646"/>
      <c r="DUK206" s="646"/>
      <c r="DUL206" s="646"/>
      <c r="DUM206" s="646"/>
      <c r="DUN206" s="646"/>
      <c r="DUO206" s="646"/>
      <c r="DUP206" s="646"/>
      <c r="DUQ206" s="646"/>
      <c r="DUR206" s="646"/>
      <c r="DUS206" s="646"/>
      <c r="DUT206" s="646"/>
      <c r="DUU206" s="646"/>
      <c r="DUV206" s="646"/>
      <c r="DUW206" s="646"/>
      <c r="DUX206" s="646"/>
      <c r="DUY206" s="646"/>
      <c r="DUZ206" s="646"/>
      <c r="DVA206" s="646"/>
      <c r="DVB206" s="646"/>
      <c r="DVC206" s="646"/>
      <c r="DVD206" s="646"/>
      <c r="DVE206" s="646"/>
      <c r="DVF206" s="646"/>
      <c r="DVG206" s="646"/>
      <c r="DVH206" s="646"/>
      <c r="DVI206" s="646"/>
      <c r="DVJ206" s="646"/>
      <c r="DVK206" s="646"/>
      <c r="DVL206" s="646"/>
      <c r="DVM206" s="646"/>
      <c r="DVN206" s="646"/>
      <c r="DVO206" s="646"/>
      <c r="DVP206" s="646"/>
      <c r="DVQ206" s="646"/>
      <c r="DVR206" s="646"/>
      <c r="DVS206" s="646"/>
      <c r="DVT206" s="646"/>
      <c r="DVU206" s="646"/>
      <c r="DVV206" s="646"/>
      <c r="DVW206" s="646"/>
      <c r="DVX206" s="646"/>
      <c r="DVY206" s="646"/>
      <c r="DVZ206" s="646"/>
      <c r="DWA206" s="646"/>
      <c r="DWB206" s="646"/>
      <c r="DWC206" s="646"/>
      <c r="DWD206" s="646"/>
      <c r="DWE206" s="646"/>
      <c r="DWF206" s="646"/>
      <c r="DWG206" s="646"/>
      <c r="DWH206" s="646"/>
      <c r="DWI206" s="646"/>
      <c r="DWJ206" s="646"/>
      <c r="DWK206" s="646"/>
      <c r="DWL206" s="646"/>
      <c r="DWM206" s="646"/>
      <c r="DWN206" s="646"/>
      <c r="DWO206" s="646"/>
      <c r="DWP206" s="646"/>
      <c r="DWQ206" s="646"/>
      <c r="DWR206" s="646"/>
      <c r="DWS206" s="646"/>
      <c r="DWT206" s="646"/>
      <c r="DWU206" s="646"/>
      <c r="DWV206" s="646"/>
      <c r="DWW206" s="646"/>
      <c r="DWX206" s="646"/>
      <c r="DWY206" s="646"/>
      <c r="DWZ206" s="646"/>
      <c r="DXA206" s="646"/>
      <c r="DXB206" s="646"/>
      <c r="DXC206" s="646"/>
      <c r="DXD206" s="646"/>
      <c r="DXE206" s="646"/>
      <c r="DXF206" s="646"/>
      <c r="DXG206" s="646"/>
      <c r="DXH206" s="646"/>
      <c r="DXI206" s="646"/>
      <c r="DXJ206" s="646"/>
      <c r="DXK206" s="646"/>
      <c r="DXL206" s="646"/>
      <c r="DXM206" s="646"/>
      <c r="DXN206" s="646"/>
      <c r="DXO206" s="646"/>
      <c r="DXP206" s="646"/>
      <c r="DXQ206" s="646"/>
      <c r="DXR206" s="646"/>
      <c r="DXS206" s="646"/>
      <c r="DXT206" s="646"/>
      <c r="DXU206" s="646"/>
      <c r="DXV206" s="646"/>
      <c r="DXW206" s="646"/>
      <c r="DXX206" s="646"/>
      <c r="DXY206" s="646"/>
      <c r="DXZ206" s="646"/>
      <c r="DYA206" s="646"/>
      <c r="DYB206" s="646"/>
      <c r="DYC206" s="646"/>
      <c r="DYD206" s="646"/>
      <c r="DYE206" s="646"/>
      <c r="DYF206" s="646"/>
      <c r="DYG206" s="646"/>
      <c r="DYH206" s="646"/>
      <c r="DYI206" s="646"/>
      <c r="DYJ206" s="646"/>
      <c r="DYK206" s="646"/>
      <c r="DYL206" s="646"/>
      <c r="DYM206" s="646"/>
      <c r="DYN206" s="646"/>
      <c r="DYO206" s="646"/>
      <c r="DYP206" s="646"/>
      <c r="DYQ206" s="646"/>
      <c r="DYR206" s="646"/>
      <c r="DYS206" s="646"/>
      <c r="DYT206" s="646"/>
      <c r="DYU206" s="646"/>
      <c r="DYV206" s="646"/>
      <c r="DYW206" s="646"/>
      <c r="DYX206" s="646"/>
      <c r="DYY206" s="646"/>
      <c r="DYZ206" s="646"/>
      <c r="DZA206" s="646"/>
      <c r="DZB206" s="646"/>
      <c r="DZC206" s="646"/>
      <c r="DZD206" s="646"/>
      <c r="DZE206" s="646"/>
      <c r="DZF206" s="646"/>
      <c r="DZG206" s="646"/>
      <c r="DZH206" s="646"/>
      <c r="DZI206" s="646"/>
      <c r="DZJ206" s="646"/>
      <c r="DZK206" s="646"/>
      <c r="DZL206" s="646"/>
      <c r="DZM206" s="646"/>
      <c r="DZN206" s="646"/>
      <c r="DZO206" s="646"/>
      <c r="DZP206" s="646"/>
      <c r="DZQ206" s="646"/>
      <c r="DZR206" s="646"/>
      <c r="DZS206" s="646"/>
      <c r="DZT206" s="646"/>
      <c r="DZU206" s="646"/>
      <c r="DZV206" s="646"/>
      <c r="DZW206" s="646"/>
      <c r="DZX206" s="646"/>
      <c r="DZY206" s="646"/>
      <c r="DZZ206" s="646"/>
      <c r="EAA206" s="646"/>
      <c r="EAB206" s="646"/>
      <c r="EAC206" s="646"/>
      <c r="EAD206" s="646"/>
      <c r="EAE206" s="646"/>
      <c r="EAF206" s="646"/>
      <c r="EAG206" s="646"/>
      <c r="EAH206" s="646"/>
      <c r="EAI206" s="646"/>
      <c r="EAJ206" s="646"/>
      <c r="EAK206" s="646"/>
      <c r="EAL206" s="646"/>
      <c r="EAM206" s="646"/>
      <c r="EAN206" s="646"/>
      <c r="EAO206" s="646"/>
      <c r="EAP206" s="646"/>
      <c r="EAQ206" s="646"/>
      <c r="EAR206" s="646"/>
      <c r="EAS206" s="646"/>
      <c r="EAT206" s="646"/>
      <c r="EAU206" s="646"/>
      <c r="EAV206" s="646"/>
      <c r="EAW206" s="646"/>
      <c r="EAX206" s="646"/>
      <c r="EAY206" s="646"/>
      <c r="EAZ206" s="646"/>
      <c r="EBA206" s="646"/>
      <c r="EBB206" s="646"/>
      <c r="EBC206" s="646"/>
      <c r="EBD206" s="646"/>
      <c r="EBE206" s="646"/>
      <c r="EBF206" s="646"/>
      <c r="EBG206" s="646"/>
      <c r="EBH206" s="646"/>
      <c r="EBI206" s="646"/>
      <c r="EBJ206" s="646"/>
      <c r="EBK206" s="646"/>
      <c r="EBL206" s="646"/>
      <c r="EBM206" s="646"/>
      <c r="EBN206" s="646"/>
      <c r="EBO206" s="646"/>
      <c r="EBP206" s="646"/>
      <c r="EBQ206" s="646"/>
      <c r="EBR206" s="646"/>
      <c r="EBS206" s="646"/>
      <c r="EBT206" s="646"/>
      <c r="EBU206" s="646"/>
      <c r="EBV206" s="646"/>
      <c r="EBW206" s="646"/>
      <c r="EBX206" s="646"/>
      <c r="EBY206" s="646"/>
      <c r="EBZ206" s="646"/>
      <c r="ECA206" s="646"/>
      <c r="ECB206" s="646"/>
      <c r="ECC206" s="646"/>
      <c r="ECD206" s="646"/>
      <c r="ECE206" s="646"/>
      <c r="ECF206" s="646"/>
      <c r="ECG206" s="646"/>
      <c r="ECH206" s="646"/>
      <c r="ECI206" s="646"/>
      <c r="ECJ206" s="646"/>
      <c r="ECK206" s="646"/>
      <c r="ECL206" s="646"/>
      <c r="ECM206" s="646"/>
      <c r="ECN206" s="646"/>
      <c r="ECO206" s="646"/>
      <c r="ECP206" s="646"/>
      <c r="ECQ206" s="646"/>
      <c r="ECR206" s="646"/>
      <c r="ECS206" s="646"/>
      <c r="ECT206" s="646"/>
      <c r="ECU206" s="646"/>
      <c r="ECV206" s="646"/>
      <c r="ECW206" s="646"/>
      <c r="ECX206" s="646"/>
      <c r="ECY206" s="646"/>
      <c r="ECZ206" s="646"/>
      <c r="EDA206" s="646"/>
      <c r="EDB206" s="646"/>
      <c r="EDC206" s="646"/>
      <c r="EDD206" s="646"/>
      <c r="EDE206" s="646"/>
      <c r="EDF206" s="646"/>
      <c r="EDG206" s="646"/>
      <c r="EDH206" s="646"/>
      <c r="EDI206" s="646"/>
      <c r="EDJ206" s="646"/>
      <c r="EDK206" s="646"/>
      <c r="EDL206" s="646"/>
      <c r="EDM206" s="646"/>
      <c r="EDN206" s="646"/>
      <c r="EDO206" s="646"/>
      <c r="EDP206" s="646"/>
      <c r="EDQ206" s="646"/>
      <c r="EDR206" s="646"/>
      <c r="EDS206" s="646"/>
      <c r="EDT206" s="646"/>
      <c r="EDU206" s="646"/>
      <c r="EDV206" s="646"/>
      <c r="EDW206" s="646"/>
      <c r="EDX206" s="646"/>
      <c r="EDY206" s="646"/>
      <c r="EDZ206" s="646"/>
      <c r="EEA206" s="646"/>
      <c r="EEB206" s="646"/>
      <c r="EEC206" s="646"/>
      <c r="EED206" s="646"/>
      <c r="EEE206" s="646"/>
      <c r="EEF206" s="646"/>
      <c r="EEG206" s="646"/>
      <c r="EEH206" s="646"/>
      <c r="EEI206" s="646"/>
      <c r="EEJ206" s="646"/>
      <c r="EEK206" s="646"/>
      <c r="EEL206" s="646"/>
      <c r="EEM206" s="646"/>
      <c r="EEN206" s="646"/>
      <c r="EEO206" s="646"/>
      <c r="EEP206" s="646"/>
      <c r="EEQ206" s="646"/>
      <c r="EER206" s="646"/>
      <c r="EES206" s="646"/>
      <c r="EET206" s="646"/>
      <c r="EEU206" s="646"/>
      <c r="EEV206" s="646"/>
      <c r="EEW206" s="646"/>
      <c r="EEX206" s="646"/>
      <c r="EEY206" s="646"/>
      <c r="EEZ206" s="646"/>
      <c r="EFA206" s="646"/>
      <c r="EFB206" s="646"/>
      <c r="EFC206" s="646"/>
      <c r="EFD206" s="646"/>
      <c r="EFE206" s="646"/>
      <c r="EFF206" s="646"/>
      <c r="EFG206" s="646"/>
      <c r="EFH206" s="646"/>
      <c r="EFI206" s="646"/>
      <c r="EFJ206" s="646"/>
      <c r="EFK206" s="646"/>
      <c r="EFL206" s="646"/>
      <c r="EFM206" s="646"/>
      <c r="EFN206" s="646"/>
      <c r="EFO206" s="646"/>
      <c r="EFP206" s="646"/>
      <c r="EFQ206" s="646"/>
      <c r="EFR206" s="646"/>
      <c r="EFS206" s="646"/>
      <c r="EFT206" s="646"/>
      <c r="EFU206" s="646"/>
      <c r="EFV206" s="646"/>
      <c r="EFW206" s="646"/>
      <c r="EFX206" s="646"/>
      <c r="EFY206" s="646"/>
      <c r="EFZ206" s="646"/>
      <c r="EGA206" s="646"/>
      <c r="EGB206" s="646"/>
      <c r="EGC206" s="646"/>
      <c r="EGD206" s="646"/>
      <c r="EGE206" s="646"/>
      <c r="EGF206" s="646"/>
      <c r="EGG206" s="646"/>
      <c r="EGH206" s="646"/>
      <c r="EGI206" s="646"/>
      <c r="EGJ206" s="646"/>
      <c r="EGK206" s="646"/>
      <c r="EGL206" s="646"/>
      <c r="EGM206" s="646"/>
      <c r="EGN206" s="646"/>
      <c r="EGO206" s="646"/>
      <c r="EGP206" s="646"/>
      <c r="EGQ206" s="646"/>
      <c r="EGR206" s="646"/>
      <c r="EGS206" s="646"/>
      <c r="EGT206" s="646"/>
      <c r="EGU206" s="646"/>
      <c r="EGV206" s="646"/>
      <c r="EGW206" s="646"/>
      <c r="EGX206" s="646"/>
      <c r="EGY206" s="646"/>
      <c r="EGZ206" s="646"/>
      <c r="EHA206" s="646"/>
      <c r="EHB206" s="646"/>
      <c r="EHC206" s="646"/>
      <c r="EHD206" s="646"/>
      <c r="EHE206" s="646"/>
      <c r="EHF206" s="646"/>
      <c r="EHG206" s="646"/>
      <c r="EHH206" s="646"/>
      <c r="EHI206" s="646"/>
      <c r="EHJ206" s="646"/>
      <c r="EHK206" s="646"/>
      <c r="EHL206" s="646"/>
      <c r="EHM206" s="646"/>
      <c r="EHN206" s="646"/>
      <c r="EHO206" s="646"/>
      <c r="EHP206" s="646"/>
      <c r="EHQ206" s="646"/>
      <c r="EHR206" s="646"/>
      <c r="EHS206" s="646"/>
      <c r="EHT206" s="646"/>
      <c r="EHU206" s="646"/>
      <c r="EHV206" s="646"/>
      <c r="EHW206" s="646"/>
      <c r="EHX206" s="646"/>
      <c r="EHY206" s="646"/>
      <c r="EHZ206" s="646"/>
      <c r="EIA206" s="646"/>
      <c r="EIB206" s="646"/>
      <c r="EIC206" s="646"/>
      <c r="EID206" s="646"/>
      <c r="EIE206" s="646"/>
      <c r="EIF206" s="646"/>
      <c r="EIG206" s="646"/>
      <c r="EIH206" s="646"/>
      <c r="EII206" s="646"/>
      <c r="EIJ206" s="646"/>
      <c r="EIK206" s="646"/>
      <c r="EIL206" s="646"/>
      <c r="EIM206" s="646"/>
      <c r="EIN206" s="646"/>
      <c r="EIO206" s="646"/>
      <c r="EIP206" s="646"/>
      <c r="EIQ206" s="646"/>
      <c r="EIR206" s="646"/>
      <c r="EIS206" s="646"/>
      <c r="EIT206" s="646"/>
      <c r="EIU206" s="646"/>
      <c r="EIV206" s="646"/>
      <c r="EIW206" s="646"/>
      <c r="EIX206" s="646"/>
      <c r="EIY206" s="646"/>
      <c r="EIZ206" s="646"/>
      <c r="EJA206" s="646"/>
      <c r="EJB206" s="646"/>
      <c r="EJC206" s="646"/>
      <c r="EJD206" s="646"/>
      <c r="EJE206" s="646"/>
      <c r="EJF206" s="646"/>
      <c r="EJG206" s="646"/>
      <c r="EJH206" s="646"/>
      <c r="EJI206" s="646"/>
      <c r="EJJ206" s="646"/>
      <c r="EJK206" s="646"/>
      <c r="EJL206" s="646"/>
      <c r="EJM206" s="646"/>
      <c r="EJN206" s="646"/>
      <c r="EJO206" s="646"/>
      <c r="EJP206" s="646"/>
      <c r="EJQ206" s="646"/>
      <c r="EJR206" s="646"/>
      <c r="EJS206" s="646"/>
      <c r="EJT206" s="646"/>
      <c r="EJU206" s="646"/>
      <c r="EJV206" s="646"/>
      <c r="EJW206" s="646"/>
      <c r="EJX206" s="646"/>
      <c r="EJY206" s="646"/>
      <c r="EJZ206" s="646"/>
      <c r="EKA206" s="646"/>
      <c r="EKB206" s="646"/>
      <c r="EKC206" s="646"/>
      <c r="EKD206" s="646"/>
      <c r="EKE206" s="646"/>
      <c r="EKF206" s="646"/>
      <c r="EKG206" s="646"/>
      <c r="EKH206" s="646"/>
      <c r="EKI206" s="646"/>
      <c r="EKJ206" s="646"/>
      <c r="EKK206" s="646"/>
      <c r="EKL206" s="646"/>
      <c r="EKM206" s="646"/>
      <c r="EKN206" s="646"/>
      <c r="EKO206" s="646"/>
      <c r="EKP206" s="646"/>
      <c r="EKQ206" s="646"/>
      <c r="EKR206" s="646"/>
      <c r="EKS206" s="646"/>
      <c r="EKT206" s="646"/>
      <c r="EKU206" s="646"/>
      <c r="EKV206" s="646"/>
      <c r="EKW206" s="646"/>
      <c r="EKX206" s="646"/>
      <c r="EKY206" s="646"/>
      <c r="EKZ206" s="646"/>
      <c r="ELA206" s="646"/>
      <c r="ELB206" s="646"/>
      <c r="ELC206" s="646"/>
      <c r="ELD206" s="646"/>
      <c r="ELE206" s="646"/>
      <c r="ELF206" s="646"/>
      <c r="ELG206" s="646"/>
      <c r="ELH206" s="646"/>
      <c r="ELI206" s="646"/>
      <c r="ELJ206" s="646"/>
      <c r="ELK206" s="646"/>
      <c r="ELL206" s="646"/>
      <c r="ELM206" s="646"/>
      <c r="ELN206" s="646"/>
      <c r="ELO206" s="646"/>
      <c r="ELP206" s="646"/>
      <c r="ELQ206" s="646"/>
      <c r="ELR206" s="646"/>
      <c r="ELS206" s="646"/>
      <c r="ELT206" s="646"/>
      <c r="ELU206" s="646"/>
      <c r="ELV206" s="646"/>
      <c r="ELW206" s="646"/>
      <c r="ELX206" s="646"/>
      <c r="ELY206" s="646"/>
      <c r="ELZ206" s="646"/>
      <c r="EMA206" s="646"/>
      <c r="EMB206" s="646"/>
      <c r="EMC206" s="646"/>
      <c r="EMD206" s="646"/>
      <c r="EME206" s="646"/>
      <c r="EMF206" s="646"/>
      <c r="EMG206" s="646"/>
      <c r="EMH206" s="646"/>
      <c r="EMI206" s="646"/>
      <c r="EMJ206" s="646"/>
      <c r="EMK206" s="646"/>
      <c r="EML206" s="646"/>
      <c r="EMM206" s="646"/>
      <c r="EMN206" s="646"/>
      <c r="EMO206" s="646"/>
      <c r="EMP206" s="646"/>
      <c r="EMQ206" s="646"/>
      <c r="EMR206" s="646"/>
      <c r="EMS206" s="646"/>
      <c r="EMT206" s="646"/>
      <c r="EMU206" s="646"/>
      <c r="EMV206" s="646"/>
      <c r="EMW206" s="646"/>
      <c r="EMX206" s="646"/>
      <c r="EMY206" s="646"/>
      <c r="EMZ206" s="646"/>
      <c r="ENA206" s="646"/>
      <c r="ENB206" s="646"/>
      <c r="ENC206" s="646"/>
      <c r="END206" s="646"/>
      <c r="ENE206" s="646"/>
      <c r="ENF206" s="646"/>
      <c r="ENG206" s="646"/>
      <c r="ENH206" s="646"/>
      <c r="ENI206" s="646"/>
      <c r="ENJ206" s="646"/>
      <c r="ENK206" s="646"/>
      <c r="ENL206" s="646"/>
      <c r="ENM206" s="646"/>
      <c r="ENN206" s="646"/>
      <c r="ENO206" s="646"/>
      <c r="ENP206" s="646"/>
      <c r="ENQ206" s="646"/>
      <c r="ENR206" s="646"/>
      <c r="ENS206" s="646"/>
      <c r="ENT206" s="646"/>
      <c r="ENU206" s="646"/>
      <c r="ENV206" s="646"/>
      <c r="ENW206" s="646"/>
      <c r="ENX206" s="646"/>
      <c r="ENY206" s="646"/>
      <c r="ENZ206" s="646"/>
      <c r="EOA206" s="646"/>
      <c r="EOB206" s="646"/>
      <c r="EOC206" s="646"/>
      <c r="EOD206" s="646"/>
      <c r="EOE206" s="646"/>
      <c r="EOF206" s="646"/>
      <c r="EOG206" s="646"/>
      <c r="EOH206" s="646"/>
      <c r="EOI206" s="646"/>
      <c r="EOJ206" s="646"/>
      <c r="EOK206" s="646"/>
      <c r="EOL206" s="646"/>
      <c r="EOM206" s="646"/>
      <c r="EON206" s="646"/>
      <c r="EOO206" s="646"/>
      <c r="EOP206" s="646"/>
      <c r="EOQ206" s="646"/>
      <c r="EOR206" s="646"/>
      <c r="EOS206" s="646"/>
      <c r="EOT206" s="646"/>
      <c r="EOU206" s="646"/>
      <c r="EOV206" s="646"/>
      <c r="EOW206" s="646"/>
      <c r="EOX206" s="646"/>
      <c r="EOY206" s="646"/>
      <c r="EOZ206" s="646"/>
      <c r="EPA206" s="646"/>
      <c r="EPB206" s="646"/>
      <c r="EPC206" s="646"/>
      <c r="EPD206" s="646"/>
      <c r="EPE206" s="646"/>
      <c r="EPF206" s="646"/>
      <c r="EPG206" s="646"/>
      <c r="EPH206" s="646"/>
      <c r="EPI206" s="646"/>
      <c r="EPJ206" s="646"/>
      <c r="EPK206" s="646"/>
      <c r="EPL206" s="646"/>
      <c r="EPM206" s="646"/>
      <c r="EPN206" s="646"/>
      <c r="EPO206" s="646"/>
      <c r="EPP206" s="646"/>
      <c r="EPQ206" s="646"/>
      <c r="EPR206" s="646"/>
      <c r="EPS206" s="646"/>
      <c r="EPT206" s="646"/>
      <c r="EPU206" s="646"/>
      <c r="EPV206" s="646"/>
      <c r="EPW206" s="646"/>
      <c r="EPX206" s="646"/>
      <c r="EPY206" s="646"/>
      <c r="EPZ206" s="646"/>
      <c r="EQA206" s="646"/>
      <c r="EQB206" s="646"/>
      <c r="EQC206" s="646"/>
      <c r="EQD206" s="646"/>
      <c r="EQE206" s="646"/>
      <c r="EQF206" s="646"/>
      <c r="EQG206" s="646"/>
      <c r="EQH206" s="646"/>
      <c r="EQI206" s="646"/>
      <c r="EQJ206" s="646"/>
      <c r="EQK206" s="646"/>
      <c r="EQL206" s="646"/>
      <c r="EQM206" s="646"/>
      <c r="EQN206" s="646"/>
      <c r="EQO206" s="646"/>
      <c r="EQP206" s="646"/>
      <c r="EQQ206" s="646"/>
      <c r="EQR206" s="646"/>
      <c r="EQS206" s="646"/>
      <c r="EQT206" s="646"/>
      <c r="EQU206" s="646"/>
      <c r="EQV206" s="646"/>
      <c r="EQW206" s="646"/>
      <c r="EQX206" s="646"/>
      <c r="EQY206" s="646"/>
      <c r="EQZ206" s="646"/>
      <c r="ERA206" s="646"/>
      <c r="ERB206" s="646"/>
      <c r="ERC206" s="646"/>
      <c r="ERD206" s="646"/>
      <c r="ERE206" s="646"/>
      <c r="ERF206" s="646"/>
      <c r="ERG206" s="646"/>
      <c r="ERH206" s="646"/>
      <c r="ERI206" s="646"/>
      <c r="ERJ206" s="646"/>
      <c r="ERK206" s="646"/>
      <c r="ERL206" s="646"/>
      <c r="ERM206" s="646"/>
      <c r="ERN206" s="646"/>
      <c r="ERO206" s="646"/>
      <c r="ERP206" s="646"/>
      <c r="ERQ206" s="646"/>
      <c r="ERR206" s="646"/>
      <c r="ERS206" s="646"/>
      <c r="ERT206" s="646"/>
      <c r="ERU206" s="646"/>
      <c r="ERV206" s="646"/>
      <c r="ERW206" s="646"/>
      <c r="ERX206" s="646"/>
      <c r="ERY206" s="646"/>
      <c r="ERZ206" s="646"/>
      <c r="ESA206" s="646"/>
      <c r="ESB206" s="646"/>
      <c r="ESC206" s="646"/>
      <c r="ESD206" s="646"/>
      <c r="ESE206" s="646"/>
      <c r="ESF206" s="646"/>
      <c r="ESG206" s="646"/>
      <c r="ESH206" s="646"/>
      <c r="ESI206" s="646"/>
      <c r="ESJ206" s="646"/>
      <c r="ESK206" s="646"/>
      <c r="ESL206" s="646"/>
      <c r="ESM206" s="646"/>
      <c r="ESN206" s="646"/>
      <c r="ESO206" s="646"/>
      <c r="ESP206" s="646"/>
      <c r="ESQ206" s="646"/>
      <c r="ESR206" s="646"/>
      <c r="ESS206" s="646"/>
      <c r="EST206" s="646"/>
      <c r="ESU206" s="646"/>
      <c r="ESV206" s="646"/>
      <c r="ESW206" s="646"/>
      <c r="ESX206" s="646"/>
      <c r="ESY206" s="646"/>
      <c r="ESZ206" s="646"/>
      <c r="ETA206" s="646"/>
      <c r="ETB206" s="646"/>
      <c r="ETC206" s="646"/>
      <c r="ETD206" s="646"/>
      <c r="ETE206" s="646"/>
      <c r="ETF206" s="646"/>
      <c r="ETG206" s="646"/>
      <c r="ETH206" s="646"/>
      <c r="ETI206" s="646"/>
      <c r="ETJ206" s="646"/>
      <c r="ETK206" s="646"/>
      <c r="ETL206" s="646"/>
      <c r="ETM206" s="646"/>
      <c r="ETN206" s="646"/>
      <c r="ETO206" s="646"/>
      <c r="ETP206" s="646"/>
      <c r="ETQ206" s="646"/>
      <c r="ETR206" s="646"/>
      <c r="ETS206" s="646"/>
      <c r="ETT206" s="646"/>
      <c r="ETU206" s="646"/>
      <c r="ETV206" s="646"/>
      <c r="ETW206" s="646"/>
      <c r="ETX206" s="646"/>
      <c r="ETY206" s="646"/>
      <c r="ETZ206" s="646"/>
      <c r="EUA206" s="646"/>
      <c r="EUB206" s="646"/>
      <c r="EUC206" s="646"/>
      <c r="EUD206" s="646"/>
      <c r="EUE206" s="646"/>
      <c r="EUF206" s="646"/>
      <c r="EUG206" s="646"/>
      <c r="EUH206" s="646"/>
      <c r="EUI206" s="646"/>
      <c r="EUJ206" s="646"/>
      <c r="EUK206" s="646"/>
      <c r="EUL206" s="646"/>
      <c r="EUM206" s="646"/>
      <c r="EUN206" s="646"/>
      <c r="EUO206" s="646"/>
      <c r="EUP206" s="646"/>
      <c r="EUQ206" s="646"/>
      <c r="EUR206" s="646"/>
      <c r="EUS206" s="646"/>
      <c r="EUT206" s="646"/>
      <c r="EUU206" s="646"/>
      <c r="EUV206" s="646"/>
      <c r="EUW206" s="646"/>
      <c r="EUX206" s="646"/>
      <c r="EUY206" s="646"/>
      <c r="EUZ206" s="646"/>
      <c r="EVA206" s="646"/>
      <c r="EVB206" s="646"/>
      <c r="EVC206" s="646"/>
      <c r="EVD206" s="646"/>
      <c r="EVE206" s="646"/>
      <c r="EVF206" s="646"/>
      <c r="EVG206" s="646"/>
      <c r="EVH206" s="646"/>
      <c r="EVI206" s="646"/>
      <c r="EVJ206" s="646"/>
      <c r="EVK206" s="646"/>
      <c r="EVL206" s="646"/>
      <c r="EVM206" s="646"/>
      <c r="EVN206" s="646"/>
      <c r="EVO206" s="646"/>
      <c r="EVP206" s="646"/>
      <c r="EVQ206" s="646"/>
      <c r="EVR206" s="646"/>
      <c r="EVS206" s="646"/>
      <c r="EVT206" s="646"/>
      <c r="EVU206" s="646"/>
      <c r="EVV206" s="646"/>
      <c r="EVW206" s="646"/>
      <c r="EVX206" s="646"/>
      <c r="EVY206" s="646"/>
      <c r="EVZ206" s="646"/>
      <c r="EWA206" s="646"/>
      <c r="EWB206" s="646"/>
      <c r="EWC206" s="646"/>
      <c r="EWD206" s="646"/>
      <c r="EWE206" s="646"/>
      <c r="EWF206" s="646"/>
      <c r="EWG206" s="646"/>
      <c r="EWH206" s="646"/>
      <c r="EWI206" s="646"/>
      <c r="EWJ206" s="646"/>
      <c r="EWK206" s="646"/>
      <c r="EWL206" s="646"/>
      <c r="EWM206" s="646"/>
      <c r="EWN206" s="646"/>
      <c r="EWO206" s="646"/>
      <c r="EWP206" s="646"/>
      <c r="EWQ206" s="646"/>
      <c r="EWR206" s="646"/>
      <c r="EWS206" s="646"/>
      <c r="EWT206" s="646"/>
      <c r="EWU206" s="646"/>
      <c r="EWV206" s="646"/>
      <c r="EWW206" s="646"/>
      <c r="EWX206" s="646"/>
      <c r="EWY206" s="646"/>
      <c r="EWZ206" s="646"/>
      <c r="EXA206" s="646"/>
      <c r="EXB206" s="646"/>
      <c r="EXC206" s="646"/>
      <c r="EXD206" s="646"/>
      <c r="EXE206" s="646"/>
      <c r="EXF206" s="646"/>
      <c r="EXG206" s="646"/>
      <c r="EXH206" s="646"/>
      <c r="EXI206" s="646"/>
      <c r="EXJ206" s="646"/>
      <c r="EXK206" s="646"/>
      <c r="EXL206" s="646"/>
      <c r="EXM206" s="646"/>
      <c r="EXN206" s="646"/>
      <c r="EXO206" s="646"/>
      <c r="EXP206" s="646"/>
      <c r="EXQ206" s="646"/>
      <c r="EXR206" s="646"/>
      <c r="EXS206" s="646"/>
      <c r="EXT206" s="646"/>
      <c r="EXU206" s="646"/>
      <c r="EXV206" s="646"/>
      <c r="EXW206" s="646"/>
      <c r="EXX206" s="646"/>
      <c r="EXY206" s="646"/>
      <c r="EXZ206" s="646"/>
      <c r="EYA206" s="646"/>
      <c r="EYB206" s="646"/>
      <c r="EYC206" s="646"/>
      <c r="EYD206" s="646"/>
      <c r="EYE206" s="646"/>
      <c r="EYF206" s="646"/>
      <c r="EYG206" s="646"/>
      <c r="EYH206" s="646"/>
      <c r="EYI206" s="646"/>
      <c r="EYJ206" s="646"/>
      <c r="EYK206" s="646"/>
      <c r="EYL206" s="646"/>
      <c r="EYM206" s="646"/>
      <c r="EYN206" s="646"/>
      <c r="EYO206" s="646"/>
      <c r="EYP206" s="646"/>
      <c r="EYQ206" s="646"/>
      <c r="EYR206" s="646"/>
      <c r="EYS206" s="646"/>
      <c r="EYT206" s="646"/>
      <c r="EYU206" s="646"/>
      <c r="EYV206" s="646"/>
      <c r="EYW206" s="646"/>
      <c r="EYX206" s="646"/>
      <c r="EYY206" s="646"/>
      <c r="EYZ206" s="646"/>
      <c r="EZA206" s="646"/>
      <c r="EZB206" s="646"/>
      <c r="EZC206" s="646"/>
      <c r="EZD206" s="646"/>
      <c r="EZE206" s="646"/>
      <c r="EZF206" s="646"/>
      <c r="EZG206" s="646"/>
      <c r="EZH206" s="646"/>
      <c r="EZI206" s="646"/>
      <c r="EZJ206" s="646"/>
      <c r="EZK206" s="646"/>
      <c r="EZL206" s="646"/>
      <c r="EZM206" s="646"/>
      <c r="EZN206" s="646"/>
      <c r="EZO206" s="646"/>
      <c r="EZP206" s="646"/>
      <c r="EZQ206" s="646"/>
      <c r="EZR206" s="646"/>
      <c r="EZS206" s="646"/>
      <c r="EZT206" s="646"/>
      <c r="EZU206" s="646"/>
      <c r="EZV206" s="646"/>
      <c r="EZW206" s="646"/>
      <c r="EZX206" s="646"/>
      <c r="EZY206" s="646"/>
      <c r="EZZ206" s="646"/>
      <c r="FAA206" s="646"/>
      <c r="FAB206" s="646"/>
      <c r="FAC206" s="646"/>
      <c r="FAD206" s="646"/>
      <c r="FAE206" s="646"/>
      <c r="FAF206" s="646"/>
      <c r="FAG206" s="646"/>
      <c r="FAH206" s="646"/>
      <c r="FAI206" s="646"/>
      <c r="FAJ206" s="646"/>
      <c r="FAK206" s="646"/>
      <c r="FAL206" s="646"/>
      <c r="FAM206" s="646"/>
      <c r="FAN206" s="646"/>
      <c r="FAO206" s="646"/>
      <c r="FAP206" s="646"/>
      <c r="FAQ206" s="646"/>
      <c r="FAR206" s="646"/>
      <c r="FAS206" s="646"/>
      <c r="FAT206" s="646"/>
      <c r="FAU206" s="646"/>
      <c r="FAV206" s="646"/>
      <c r="FAW206" s="646"/>
      <c r="FAX206" s="646"/>
      <c r="FAY206" s="646"/>
      <c r="FAZ206" s="646"/>
      <c r="FBA206" s="646"/>
      <c r="FBB206" s="646"/>
      <c r="FBC206" s="646"/>
      <c r="FBD206" s="646"/>
      <c r="FBE206" s="646"/>
      <c r="FBF206" s="646"/>
      <c r="FBG206" s="646"/>
      <c r="FBH206" s="646"/>
      <c r="FBI206" s="646"/>
      <c r="FBJ206" s="646"/>
      <c r="FBK206" s="646"/>
      <c r="FBL206" s="646"/>
      <c r="FBM206" s="646"/>
      <c r="FBN206" s="646"/>
      <c r="FBO206" s="646"/>
      <c r="FBP206" s="646"/>
      <c r="FBQ206" s="646"/>
      <c r="FBR206" s="646"/>
      <c r="FBS206" s="646"/>
      <c r="FBT206" s="646"/>
      <c r="FBU206" s="646"/>
      <c r="FBV206" s="646"/>
      <c r="FBW206" s="646"/>
      <c r="FBX206" s="646"/>
      <c r="FBY206" s="646"/>
      <c r="FBZ206" s="646"/>
      <c r="FCA206" s="646"/>
      <c r="FCB206" s="646"/>
      <c r="FCC206" s="646"/>
      <c r="FCD206" s="646"/>
      <c r="FCE206" s="646"/>
      <c r="FCF206" s="646"/>
      <c r="FCG206" s="646"/>
      <c r="FCH206" s="646"/>
      <c r="FCI206" s="646"/>
      <c r="FCJ206" s="646"/>
      <c r="FCK206" s="646"/>
      <c r="FCL206" s="646"/>
      <c r="FCM206" s="646"/>
      <c r="FCN206" s="646"/>
      <c r="FCO206" s="646"/>
      <c r="FCP206" s="646"/>
      <c r="FCQ206" s="646"/>
      <c r="FCR206" s="646"/>
      <c r="FCS206" s="646"/>
      <c r="FCT206" s="646"/>
      <c r="FCU206" s="646"/>
      <c r="FCV206" s="646"/>
      <c r="FCW206" s="646"/>
      <c r="FCX206" s="646"/>
      <c r="FCY206" s="646"/>
      <c r="FCZ206" s="646"/>
      <c r="FDA206" s="646"/>
      <c r="FDB206" s="646"/>
      <c r="FDC206" s="646"/>
      <c r="FDD206" s="646"/>
      <c r="FDE206" s="646"/>
      <c r="FDF206" s="646"/>
      <c r="FDG206" s="646"/>
      <c r="FDH206" s="646"/>
      <c r="FDI206" s="646"/>
      <c r="FDJ206" s="646"/>
      <c r="FDK206" s="646"/>
      <c r="FDL206" s="646"/>
      <c r="FDM206" s="646"/>
      <c r="FDN206" s="646"/>
      <c r="FDO206" s="646"/>
      <c r="FDP206" s="646"/>
      <c r="FDQ206" s="646"/>
      <c r="FDR206" s="646"/>
      <c r="FDS206" s="646"/>
      <c r="FDT206" s="646"/>
      <c r="FDU206" s="646"/>
      <c r="FDV206" s="646"/>
      <c r="FDW206" s="646"/>
      <c r="FDX206" s="646"/>
      <c r="FDY206" s="646"/>
      <c r="FDZ206" s="646"/>
      <c r="FEA206" s="646"/>
      <c r="FEB206" s="646"/>
      <c r="FEC206" s="646"/>
      <c r="FED206" s="646"/>
      <c r="FEE206" s="646"/>
      <c r="FEF206" s="646"/>
      <c r="FEG206" s="646"/>
      <c r="FEH206" s="646"/>
      <c r="FEI206" s="646"/>
      <c r="FEJ206" s="646"/>
      <c r="FEK206" s="646"/>
      <c r="FEL206" s="646"/>
      <c r="FEM206" s="646"/>
      <c r="FEN206" s="646"/>
      <c r="FEO206" s="646"/>
      <c r="FEP206" s="646"/>
      <c r="FEQ206" s="646"/>
      <c r="FER206" s="646"/>
      <c r="FES206" s="646"/>
      <c r="FET206" s="646"/>
      <c r="FEU206" s="646"/>
      <c r="FEV206" s="646"/>
      <c r="FEW206" s="646"/>
      <c r="FEX206" s="646"/>
      <c r="FEY206" s="646"/>
      <c r="FEZ206" s="646"/>
      <c r="FFA206" s="646"/>
      <c r="FFB206" s="646"/>
      <c r="FFC206" s="646"/>
      <c r="FFD206" s="646"/>
      <c r="FFE206" s="646"/>
      <c r="FFF206" s="646"/>
      <c r="FFG206" s="646"/>
      <c r="FFH206" s="646"/>
      <c r="FFI206" s="646"/>
      <c r="FFJ206" s="646"/>
      <c r="FFK206" s="646"/>
      <c r="FFL206" s="646"/>
      <c r="FFM206" s="646"/>
      <c r="FFN206" s="646"/>
      <c r="FFO206" s="646"/>
      <c r="FFP206" s="646"/>
      <c r="FFQ206" s="646"/>
      <c r="FFR206" s="646"/>
      <c r="FFS206" s="646"/>
      <c r="FFT206" s="646"/>
      <c r="FFU206" s="646"/>
      <c r="FFV206" s="646"/>
      <c r="FFW206" s="646"/>
      <c r="FFX206" s="646"/>
      <c r="FFY206" s="646"/>
      <c r="FFZ206" s="646"/>
      <c r="FGA206" s="646"/>
      <c r="FGB206" s="646"/>
      <c r="FGC206" s="646"/>
      <c r="FGD206" s="646"/>
      <c r="FGE206" s="646"/>
      <c r="FGF206" s="646"/>
      <c r="FGG206" s="646"/>
      <c r="FGH206" s="646"/>
      <c r="FGI206" s="646"/>
      <c r="FGJ206" s="646"/>
      <c r="FGK206" s="646"/>
      <c r="FGL206" s="646"/>
      <c r="FGM206" s="646"/>
      <c r="FGN206" s="646"/>
      <c r="FGO206" s="646"/>
      <c r="FGP206" s="646"/>
      <c r="FGQ206" s="646"/>
      <c r="FGR206" s="646"/>
      <c r="FGS206" s="646"/>
      <c r="FGT206" s="646"/>
      <c r="FGU206" s="646"/>
      <c r="FGV206" s="646"/>
      <c r="FGW206" s="646"/>
      <c r="FGX206" s="646"/>
      <c r="FGY206" s="646"/>
      <c r="FGZ206" s="646"/>
      <c r="FHA206" s="646"/>
      <c r="FHB206" s="646"/>
      <c r="FHC206" s="646"/>
      <c r="FHD206" s="646"/>
      <c r="FHE206" s="646"/>
      <c r="FHF206" s="646"/>
      <c r="FHG206" s="646"/>
      <c r="FHH206" s="646"/>
      <c r="FHI206" s="646"/>
      <c r="FHJ206" s="646"/>
      <c r="FHK206" s="646"/>
      <c r="FHL206" s="646"/>
      <c r="FHM206" s="646"/>
      <c r="FHN206" s="646"/>
      <c r="FHO206" s="646"/>
      <c r="FHP206" s="646"/>
      <c r="FHQ206" s="646"/>
      <c r="FHR206" s="646"/>
      <c r="FHS206" s="646"/>
      <c r="FHT206" s="646"/>
      <c r="FHU206" s="646"/>
      <c r="FHV206" s="646"/>
      <c r="FHW206" s="646"/>
      <c r="FHX206" s="646"/>
      <c r="FHY206" s="646"/>
      <c r="FHZ206" s="646"/>
      <c r="FIA206" s="646"/>
      <c r="FIB206" s="646"/>
      <c r="FIC206" s="646"/>
      <c r="FID206" s="646"/>
      <c r="FIE206" s="646"/>
      <c r="FIF206" s="646"/>
      <c r="FIG206" s="646"/>
      <c r="FIH206" s="646"/>
      <c r="FII206" s="646"/>
      <c r="FIJ206" s="646"/>
      <c r="FIK206" s="646"/>
      <c r="FIL206" s="646"/>
      <c r="FIM206" s="646"/>
      <c r="FIN206" s="646"/>
      <c r="FIO206" s="646"/>
      <c r="FIP206" s="646"/>
      <c r="FIQ206" s="646"/>
      <c r="FIR206" s="646"/>
      <c r="FIS206" s="646"/>
      <c r="FIT206" s="646"/>
      <c r="FIU206" s="646"/>
      <c r="FIV206" s="646"/>
      <c r="FIW206" s="646"/>
      <c r="FIX206" s="646"/>
      <c r="FIY206" s="646"/>
      <c r="FIZ206" s="646"/>
      <c r="FJA206" s="646"/>
      <c r="FJB206" s="646"/>
      <c r="FJC206" s="646"/>
      <c r="FJD206" s="646"/>
      <c r="FJE206" s="646"/>
      <c r="FJF206" s="646"/>
      <c r="FJG206" s="646"/>
      <c r="FJH206" s="646"/>
      <c r="FJI206" s="646"/>
      <c r="FJJ206" s="646"/>
      <c r="FJK206" s="646"/>
      <c r="FJL206" s="646"/>
      <c r="FJM206" s="646"/>
      <c r="FJN206" s="646"/>
      <c r="FJO206" s="646"/>
      <c r="FJP206" s="646"/>
      <c r="FJQ206" s="646"/>
      <c r="FJR206" s="646"/>
      <c r="FJS206" s="646"/>
      <c r="FJT206" s="646"/>
      <c r="FJU206" s="646"/>
      <c r="FJV206" s="646"/>
      <c r="FJW206" s="646"/>
      <c r="FJX206" s="646"/>
      <c r="FJY206" s="646"/>
      <c r="FJZ206" s="646"/>
      <c r="FKA206" s="646"/>
      <c r="FKB206" s="646"/>
      <c r="FKC206" s="646"/>
      <c r="FKD206" s="646"/>
      <c r="FKE206" s="646"/>
      <c r="FKF206" s="646"/>
      <c r="FKG206" s="646"/>
      <c r="FKH206" s="646"/>
      <c r="FKI206" s="646"/>
      <c r="FKJ206" s="646"/>
      <c r="FKK206" s="646"/>
      <c r="FKL206" s="646"/>
      <c r="FKM206" s="646"/>
      <c r="FKN206" s="646"/>
      <c r="FKO206" s="646"/>
      <c r="FKP206" s="646"/>
      <c r="FKQ206" s="646"/>
      <c r="FKR206" s="646"/>
      <c r="FKS206" s="646"/>
      <c r="FKT206" s="646"/>
      <c r="FKU206" s="646"/>
      <c r="FKV206" s="646"/>
      <c r="FKW206" s="646"/>
      <c r="FKX206" s="646"/>
      <c r="FKY206" s="646"/>
      <c r="FKZ206" s="646"/>
      <c r="FLA206" s="646"/>
      <c r="FLB206" s="646"/>
      <c r="FLC206" s="646"/>
      <c r="FLD206" s="646"/>
      <c r="FLE206" s="646"/>
      <c r="FLF206" s="646"/>
      <c r="FLG206" s="646"/>
      <c r="FLH206" s="646"/>
      <c r="FLI206" s="646"/>
      <c r="FLJ206" s="646"/>
      <c r="FLK206" s="646"/>
      <c r="FLL206" s="646"/>
      <c r="FLM206" s="646"/>
      <c r="FLN206" s="646"/>
      <c r="FLO206" s="646"/>
      <c r="FLP206" s="646"/>
      <c r="FLQ206" s="646"/>
      <c r="FLR206" s="646"/>
      <c r="FLS206" s="646"/>
      <c r="FLT206" s="646"/>
      <c r="FLU206" s="646"/>
      <c r="FLV206" s="646"/>
      <c r="FLW206" s="646"/>
      <c r="FLX206" s="646"/>
      <c r="FLY206" s="646"/>
      <c r="FLZ206" s="646"/>
      <c r="FMA206" s="646"/>
      <c r="FMB206" s="646"/>
      <c r="FMC206" s="646"/>
      <c r="FMD206" s="646"/>
      <c r="FME206" s="646"/>
      <c r="FMF206" s="646"/>
      <c r="FMG206" s="646"/>
      <c r="FMH206" s="646"/>
      <c r="FMI206" s="646"/>
      <c r="FMJ206" s="646"/>
      <c r="FMK206" s="646"/>
      <c r="FML206" s="646"/>
      <c r="FMM206" s="646"/>
      <c r="FMN206" s="646"/>
      <c r="FMO206" s="646"/>
      <c r="FMP206" s="646"/>
      <c r="FMQ206" s="646"/>
      <c r="FMR206" s="646"/>
      <c r="FMS206" s="646"/>
      <c r="FMT206" s="646"/>
      <c r="FMU206" s="646"/>
      <c r="FMV206" s="646"/>
      <c r="FMW206" s="646"/>
      <c r="FMX206" s="646"/>
      <c r="FMY206" s="646"/>
      <c r="FMZ206" s="646"/>
      <c r="FNA206" s="646"/>
      <c r="FNB206" s="646"/>
      <c r="FNC206" s="646"/>
      <c r="FND206" s="646"/>
      <c r="FNE206" s="646"/>
      <c r="FNF206" s="646"/>
      <c r="FNG206" s="646"/>
      <c r="FNH206" s="646"/>
      <c r="FNI206" s="646"/>
      <c r="FNJ206" s="646"/>
      <c r="FNK206" s="646"/>
      <c r="FNL206" s="646"/>
      <c r="FNM206" s="646"/>
      <c r="FNN206" s="646"/>
      <c r="FNO206" s="646"/>
      <c r="FNP206" s="646"/>
      <c r="FNQ206" s="646"/>
      <c r="FNR206" s="646"/>
      <c r="FNS206" s="646"/>
      <c r="FNT206" s="646"/>
      <c r="FNU206" s="646"/>
      <c r="FNV206" s="646"/>
      <c r="FNW206" s="646"/>
      <c r="FNX206" s="646"/>
      <c r="FNY206" s="646"/>
      <c r="FNZ206" s="646"/>
      <c r="FOA206" s="646"/>
      <c r="FOB206" s="646"/>
      <c r="FOC206" s="646"/>
      <c r="FOD206" s="646"/>
      <c r="FOE206" s="646"/>
      <c r="FOF206" s="646"/>
      <c r="FOG206" s="646"/>
      <c r="FOH206" s="646"/>
      <c r="FOI206" s="646"/>
      <c r="FOJ206" s="646"/>
      <c r="FOK206" s="646"/>
      <c r="FOL206" s="646"/>
      <c r="FOM206" s="646"/>
      <c r="FON206" s="646"/>
      <c r="FOO206" s="646"/>
      <c r="FOP206" s="646"/>
      <c r="FOQ206" s="646"/>
      <c r="FOR206" s="646"/>
      <c r="FOS206" s="646"/>
      <c r="FOT206" s="646"/>
      <c r="FOU206" s="646"/>
      <c r="FOV206" s="646"/>
      <c r="FOW206" s="646"/>
      <c r="FOX206" s="646"/>
      <c r="FOY206" s="646"/>
      <c r="FOZ206" s="646"/>
      <c r="FPA206" s="646"/>
      <c r="FPB206" s="646"/>
      <c r="FPC206" s="646"/>
      <c r="FPD206" s="646"/>
      <c r="FPE206" s="646"/>
      <c r="FPF206" s="646"/>
      <c r="FPG206" s="646"/>
      <c r="FPH206" s="646"/>
      <c r="FPI206" s="646"/>
      <c r="FPJ206" s="646"/>
      <c r="FPK206" s="646"/>
      <c r="FPL206" s="646"/>
      <c r="FPM206" s="646"/>
      <c r="FPN206" s="646"/>
      <c r="FPO206" s="646"/>
      <c r="FPP206" s="646"/>
      <c r="FPQ206" s="646"/>
      <c r="FPR206" s="646"/>
      <c r="FPS206" s="646"/>
      <c r="FPT206" s="646"/>
      <c r="FPU206" s="646"/>
      <c r="FPV206" s="646"/>
      <c r="FPW206" s="646"/>
      <c r="FPX206" s="646"/>
      <c r="FPY206" s="646"/>
      <c r="FPZ206" s="646"/>
      <c r="FQA206" s="646"/>
      <c r="FQB206" s="646"/>
      <c r="FQC206" s="646"/>
      <c r="FQD206" s="646"/>
      <c r="FQE206" s="646"/>
      <c r="FQF206" s="646"/>
      <c r="FQG206" s="646"/>
      <c r="FQH206" s="646"/>
      <c r="FQI206" s="646"/>
      <c r="FQJ206" s="646"/>
      <c r="FQK206" s="646"/>
      <c r="FQL206" s="646"/>
      <c r="FQM206" s="646"/>
      <c r="FQN206" s="646"/>
      <c r="FQO206" s="646"/>
      <c r="FQP206" s="646"/>
      <c r="FQQ206" s="646"/>
      <c r="FQR206" s="646"/>
      <c r="FQS206" s="646"/>
      <c r="FQT206" s="646"/>
      <c r="FQU206" s="646"/>
      <c r="FQV206" s="646"/>
      <c r="FQW206" s="646"/>
      <c r="FQX206" s="646"/>
      <c r="FQY206" s="646"/>
      <c r="FQZ206" s="646"/>
      <c r="FRA206" s="646"/>
      <c r="FRB206" s="646"/>
      <c r="FRC206" s="646"/>
      <c r="FRD206" s="646"/>
      <c r="FRE206" s="646"/>
      <c r="FRF206" s="646"/>
      <c r="FRG206" s="646"/>
      <c r="FRH206" s="646"/>
      <c r="FRI206" s="646"/>
      <c r="FRJ206" s="646"/>
      <c r="FRK206" s="646"/>
      <c r="FRL206" s="646"/>
      <c r="FRM206" s="646"/>
      <c r="FRN206" s="646"/>
      <c r="FRO206" s="646"/>
      <c r="FRP206" s="646"/>
      <c r="FRQ206" s="646"/>
      <c r="FRR206" s="646"/>
      <c r="FRS206" s="646"/>
      <c r="FRT206" s="646"/>
      <c r="FRU206" s="646"/>
      <c r="FRV206" s="646"/>
      <c r="FRW206" s="646"/>
      <c r="FRX206" s="646"/>
      <c r="FRY206" s="646"/>
      <c r="FRZ206" s="646"/>
      <c r="FSA206" s="646"/>
      <c r="FSB206" s="646"/>
      <c r="FSC206" s="646"/>
      <c r="FSD206" s="646"/>
      <c r="FSE206" s="646"/>
      <c r="FSF206" s="646"/>
      <c r="FSG206" s="646"/>
      <c r="FSH206" s="646"/>
      <c r="FSI206" s="646"/>
      <c r="FSJ206" s="646"/>
      <c r="FSK206" s="646"/>
      <c r="FSL206" s="646"/>
      <c r="FSM206" s="646"/>
      <c r="FSN206" s="646"/>
      <c r="FSO206" s="646"/>
      <c r="FSP206" s="646"/>
      <c r="FSQ206" s="646"/>
      <c r="FSR206" s="646"/>
      <c r="FSS206" s="646"/>
      <c r="FST206" s="646"/>
      <c r="FSU206" s="646"/>
      <c r="FSV206" s="646"/>
      <c r="FSW206" s="646"/>
      <c r="FSX206" s="646"/>
      <c r="FSY206" s="646"/>
      <c r="FSZ206" s="646"/>
      <c r="FTA206" s="646"/>
      <c r="FTB206" s="646"/>
      <c r="FTC206" s="646"/>
      <c r="FTD206" s="646"/>
      <c r="FTE206" s="646"/>
      <c r="FTF206" s="646"/>
      <c r="FTG206" s="646"/>
      <c r="FTH206" s="646"/>
      <c r="FTI206" s="646"/>
      <c r="FTJ206" s="646"/>
      <c r="FTK206" s="646"/>
      <c r="FTL206" s="646"/>
      <c r="FTM206" s="646"/>
      <c r="FTN206" s="646"/>
      <c r="FTO206" s="646"/>
      <c r="FTP206" s="646"/>
      <c r="FTQ206" s="646"/>
      <c r="FTR206" s="646"/>
      <c r="FTS206" s="646"/>
      <c r="FTT206" s="646"/>
      <c r="FTU206" s="646"/>
      <c r="FTV206" s="646"/>
      <c r="FTW206" s="646"/>
      <c r="FTX206" s="646"/>
      <c r="FTY206" s="646"/>
      <c r="FTZ206" s="646"/>
      <c r="FUA206" s="646"/>
      <c r="FUB206" s="646"/>
      <c r="FUC206" s="646"/>
      <c r="FUD206" s="646"/>
      <c r="FUE206" s="646"/>
      <c r="FUF206" s="646"/>
      <c r="FUG206" s="646"/>
      <c r="FUH206" s="646"/>
      <c r="FUI206" s="646"/>
      <c r="FUJ206" s="646"/>
      <c r="FUK206" s="646"/>
      <c r="FUL206" s="646"/>
      <c r="FUM206" s="646"/>
      <c r="FUN206" s="646"/>
      <c r="FUO206" s="646"/>
      <c r="FUP206" s="646"/>
      <c r="FUQ206" s="646"/>
      <c r="FUR206" s="646"/>
      <c r="FUS206" s="646"/>
      <c r="FUT206" s="646"/>
      <c r="FUU206" s="646"/>
      <c r="FUV206" s="646"/>
      <c r="FUW206" s="646"/>
      <c r="FUX206" s="646"/>
      <c r="FUY206" s="646"/>
      <c r="FUZ206" s="646"/>
      <c r="FVA206" s="646"/>
      <c r="FVB206" s="646"/>
      <c r="FVC206" s="646"/>
      <c r="FVD206" s="646"/>
      <c r="FVE206" s="646"/>
      <c r="FVF206" s="646"/>
      <c r="FVG206" s="646"/>
      <c r="FVH206" s="646"/>
      <c r="FVI206" s="646"/>
      <c r="FVJ206" s="646"/>
      <c r="FVK206" s="646"/>
      <c r="FVL206" s="646"/>
      <c r="FVM206" s="646"/>
      <c r="FVN206" s="646"/>
      <c r="FVO206" s="646"/>
      <c r="FVP206" s="646"/>
      <c r="FVQ206" s="646"/>
      <c r="FVR206" s="646"/>
      <c r="FVS206" s="646"/>
      <c r="FVT206" s="646"/>
      <c r="FVU206" s="646"/>
      <c r="FVV206" s="646"/>
      <c r="FVW206" s="646"/>
      <c r="FVX206" s="646"/>
      <c r="FVY206" s="646"/>
      <c r="FVZ206" s="646"/>
      <c r="FWA206" s="646"/>
      <c r="FWB206" s="646"/>
      <c r="FWC206" s="646"/>
      <c r="FWD206" s="646"/>
      <c r="FWE206" s="646"/>
      <c r="FWF206" s="646"/>
      <c r="FWG206" s="646"/>
      <c r="FWH206" s="646"/>
      <c r="FWI206" s="646"/>
      <c r="FWJ206" s="646"/>
      <c r="FWK206" s="646"/>
      <c r="FWL206" s="646"/>
      <c r="FWM206" s="646"/>
      <c r="FWN206" s="646"/>
      <c r="FWO206" s="646"/>
      <c r="FWP206" s="646"/>
      <c r="FWQ206" s="646"/>
      <c r="FWR206" s="646"/>
      <c r="FWS206" s="646"/>
      <c r="FWT206" s="646"/>
      <c r="FWU206" s="646"/>
      <c r="FWV206" s="646"/>
      <c r="FWW206" s="646"/>
      <c r="FWX206" s="646"/>
      <c r="FWY206" s="646"/>
      <c r="FWZ206" s="646"/>
      <c r="FXA206" s="646"/>
      <c r="FXB206" s="646"/>
      <c r="FXC206" s="646"/>
      <c r="FXD206" s="646"/>
      <c r="FXE206" s="646"/>
      <c r="FXF206" s="646"/>
      <c r="FXG206" s="646"/>
      <c r="FXH206" s="646"/>
      <c r="FXI206" s="646"/>
      <c r="FXJ206" s="646"/>
      <c r="FXK206" s="646"/>
      <c r="FXL206" s="646"/>
      <c r="FXM206" s="646"/>
      <c r="FXN206" s="646"/>
      <c r="FXO206" s="646"/>
      <c r="FXP206" s="646"/>
      <c r="FXQ206" s="646"/>
      <c r="FXR206" s="646"/>
      <c r="FXS206" s="646"/>
      <c r="FXT206" s="646"/>
      <c r="FXU206" s="646"/>
      <c r="FXV206" s="646"/>
      <c r="FXW206" s="646"/>
      <c r="FXX206" s="646"/>
      <c r="FXY206" s="646"/>
      <c r="FXZ206" s="646"/>
      <c r="FYA206" s="646"/>
      <c r="FYB206" s="646"/>
      <c r="FYC206" s="646"/>
      <c r="FYD206" s="646"/>
      <c r="FYE206" s="646"/>
      <c r="FYF206" s="646"/>
      <c r="FYG206" s="646"/>
      <c r="FYH206" s="646"/>
      <c r="FYI206" s="646"/>
      <c r="FYJ206" s="646"/>
      <c r="FYK206" s="646"/>
      <c r="FYL206" s="646"/>
      <c r="FYM206" s="646"/>
      <c r="FYN206" s="646"/>
      <c r="FYO206" s="646"/>
      <c r="FYP206" s="646"/>
      <c r="FYQ206" s="646"/>
      <c r="FYR206" s="646"/>
      <c r="FYS206" s="646"/>
      <c r="FYT206" s="646"/>
      <c r="FYU206" s="646"/>
      <c r="FYV206" s="646"/>
      <c r="FYW206" s="646"/>
      <c r="FYX206" s="646"/>
      <c r="FYY206" s="646"/>
      <c r="FYZ206" s="646"/>
      <c r="FZA206" s="646"/>
      <c r="FZB206" s="646"/>
      <c r="FZC206" s="646"/>
      <c r="FZD206" s="646"/>
      <c r="FZE206" s="646"/>
      <c r="FZF206" s="646"/>
      <c r="FZG206" s="646"/>
      <c r="FZH206" s="646"/>
      <c r="FZI206" s="646"/>
      <c r="FZJ206" s="646"/>
      <c r="FZK206" s="646"/>
      <c r="FZL206" s="646"/>
      <c r="FZM206" s="646"/>
      <c r="FZN206" s="646"/>
      <c r="FZO206" s="646"/>
      <c r="FZP206" s="646"/>
      <c r="FZQ206" s="646"/>
      <c r="FZR206" s="646"/>
      <c r="FZS206" s="646"/>
      <c r="FZT206" s="646"/>
      <c r="FZU206" s="646"/>
      <c r="FZV206" s="646"/>
      <c r="FZW206" s="646"/>
      <c r="FZX206" s="646"/>
      <c r="FZY206" s="646"/>
      <c r="FZZ206" s="646"/>
      <c r="GAA206" s="646"/>
      <c r="GAB206" s="646"/>
      <c r="GAC206" s="646"/>
      <c r="GAD206" s="646"/>
      <c r="GAE206" s="646"/>
      <c r="GAF206" s="646"/>
      <c r="GAG206" s="646"/>
      <c r="GAH206" s="646"/>
      <c r="GAI206" s="646"/>
      <c r="GAJ206" s="646"/>
      <c r="GAK206" s="646"/>
      <c r="GAL206" s="646"/>
      <c r="GAM206" s="646"/>
      <c r="GAN206" s="646"/>
      <c r="GAO206" s="646"/>
      <c r="GAP206" s="646"/>
      <c r="GAQ206" s="646"/>
      <c r="GAR206" s="646"/>
      <c r="GAS206" s="646"/>
      <c r="GAT206" s="646"/>
      <c r="GAU206" s="646"/>
      <c r="GAV206" s="646"/>
      <c r="GAW206" s="646"/>
      <c r="GAX206" s="646"/>
      <c r="GAY206" s="646"/>
      <c r="GAZ206" s="646"/>
      <c r="GBA206" s="646"/>
      <c r="GBB206" s="646"/>
      <c r="GBC206" s="646"/>
      <c r="GBD206" s="646"/>
      <c r="GBE206" s="646"/>
      <c r="GBF206" s="646"/>
      <c r="GBG206" s="646"/>
      <c r="GBH206" s="646"/>
      <c r="GBI206" s="646"/>
      <c r="GBJ206" s="646"/>
      <c r="GBK206" s="646"/>
      <c r="GBL206" s="646"/>
      <c r="GBM206" s="646"/>
      <c r="GBN206" s="646"/>
      <c r="GBO206" s="646"/>
      <c r="GBP206" s="646"/>
      <c r="GBQ206" s="646"/>
      <c r="GBR206" s="646"/>
      <c r="GBS206" s="646"/>
      <c r="GBT206" s="646"/>
      <c r="GBU206" s="646"/>
      <c r="GBV206" s="646"/>
      <c r="GBW206" s="646"/>
      <c r="GBX206" s="646"/>
      <c r="GBY206" s="646"/>
      <c r="GBZ206" s="646"/>
      <c r="GCA206" s="646"/>
      <c r="GCB206" s="646"/>
      <c r="GCC206" s="646"/>
      <c r="GCD206" s="646"/>
      <c r="GCE206" s="646"/>
      <c r="GCF206" s="646"/>
      <c r="GCG206" s="646"/>
      <c r="GCH206" s="646"/>
      <c r="GCI206" s="646"/>
      <c r="GCJ206" s="646"/>
      <c r="GCK206" s="646"/>
      <c r="GCL206" s="646"/>
      <c r="GCM206" s="646"/>
      <c r="GCN206" s="646"/>
      <c r="GCO206" s="646"/>
      <c r="GCP206" s="646"/>
      <c r="GCQ206" s="646"/>
      <c r="GCR206" s="646"/>
      <c r="GCS206" s="646"/>
      <c r="GCT206" s="646"/>
      <c r="GCU206" s="646"/>
      <c r="GCV206" s="646"/>
      <c r="GCW206" s="646"/>
      <c r="GCX206" s="646"/>
      <c r="GCY206" s="646"/>
      <c r="GCZ206" s="646"/>
      <c r="GDA206" s="646"/>
      <c r="GDB206" s="646"/>
      <c r="GDC206" s="646"/>
      <c r="GDD206" s="646"/>
      <c r="GDE206" s="646"/>
      <c r="GDF206" s="646"/>
      <c r="GDG206" s="646"/>
      <c r="GDH206" s="646"/>
      <c r="GDI206" s="646"/>
      <c r="GDJ206" s="646"/>
      <c r="GDK206" s="646"/>
      <c r="GDL206" s="646"/>
      <c r="GDM206" s="646"/>
      <c r="GDN206" s="646"/>
      <c r="GDO206" s="646"/>
      <c r="GDP206" s="646"/>
      <c r="GDQ206" s="646"/>
      <c r="GDR206" s="646"/>
      <c r="GDS206" s="646"/>
      <c r="GDT206" s="646"/>
      <c r="GDU206" s="646"/>
      <c r="GDV206" s="646"/>
      <c r="GDW206" s="646"/>
      <c r="GDX206" s="646"/>
      <c r="GDY206" s="646"/>
      <c r="GDZ206" s="646"/>
      <c r="GEA206" s="646"/>
      <c r="GEB206" s="646"/>
      <c r="GEC206" s="646"/>
      <c r="GED206" s="646"/>
      <c r="GEE206" s="646"/>
      <c r="GEF206" s="646"/>
      <c r="GEG206" s="646"/>
      <c r="GEH206" s="646"/>
      <c r="GEI206" s="646"/>
      <c r="GEJ206" s="646"/>
      <c r="GEK206" s="646"/>
      <c r="GEL206" s="646"/>
      <c r="GEM206" s="646"/>
      <c r="GEN206" s="646"/>
      <c r="GEO206" s="646"/>
      <c r="GEP206" s="646"/>
      <c r="GEQ206" s="646"/>
      <c r="GER206" s="646"/>
      <c r="GES206" s="646"/>
      <c r="GET206" s="646"/>
      <c r="GEU206" s="646"/>
      <c r="GEV206" s="646"/>
      <c r="GEW206" s="646"/>
      <c r="GEX206" s="646"/>
      <c r="GEY206" s="646"/>
      <c r="GEZ206" s="646"/>
      <c r="GFA206" s="646"/>
      <c r="GFB206" s="646"/>
      <c r="GFC206" s="646"/>
      <c r="GFD206" s="646"/>
      <c r="GFE206" s="646"/>
      <c r="GFF206" s="646"/>
      <c r="GFG206" s="646"/>
      <c r="GFH206" s="646"/>
      <c r="GFI206" s="646"/>
      <c r="GFJ206" s="646"/>
      <c r="GFK206" s="646"/>
      <c r="GFL206" s="646"/>
      <c r="GFM206" s="646"/>
      <c r="GFN206" s="646"/>
      <c r="GFO206" s="646"/>
      <c r="GFP206" s="646"/>
      <c r="GFQ206" s="646"/>
      <c r="GFR206" s="646"/>
      <c r="GFS206" s="646"/>
      <c r="GFT206" s="646"/>
      <c r="GFU206" s="646"/>
      <c r="GFV206" s="646"/>
      <c r="GFW206" s="646"/>
      <c r="GFX206" s="646"/>
      <c r="GFY206" s="646"/>
      <c r="GFZ206" s="646"/>
      <c r="GGA206" s="646"/>
      <c r="GGB206" s="646"/>
      <c r="GGC206" s="646"/>
      <c r="GGD206" s="646"/>
      <c r="GGE206" s="646"/>
      <c r="GGF206" s="646"/>
      <c r="GGG206" s="646"/>
      <c r="GGH206" s="646"/>
      <c r="GGI206" s="646"/>
      <c r="GGJ206" s="646"/>
      <c r="GGK206" s="646"/>
      <c r="GGL206" s="646"/>
      <c r="GGM206" s="646"/>
      <c r="GGN206" s="646"/>
      <c r="GGO206" s="646"/>
      <c r="GGP206" s="646"/>
      <c r="GGQ206" s="646"/>
      <c r="GGR206" s="646"/>
      <c r="GGS206" s="646"/>
      <c r="GGT206" s="646"/>
      <c r="GGU206" s="646"/>
      <c r="GGV206" s="646"/>
      <c r="GGW206" s="646"/>
      <c r="GGX206" s="646"/>
      <c r="GGY206" s="646"/>
      <c r="GGZ206" s="646"/>
      <c r="GHA206" s="646"/>
      <c r="GHB206" s="646"/>
      <c r="GHC206" s="646"/>
      <c r="GHD206" s="646"/>
      <c r="GHE206" s="646"/>
      <c r="GHF206" s="646"/>
      <c r="GHG206" s="646"/>
      <c r="GHH206" s="646"/>
      <c r="GHI206" s="646"/>
      <c r="GHJ206" s="646"/>
      <c r="GHK206" s="646"/>
      <c r="GHL206" s="646"/>
      <c r="GHM206" s="646"/>
      <c r="GHN206" s="646"/>
      <c r="GHO206" s="646"/>
      <c r="GHP206" s="646"/>
      <c r="GHQ206" s="646"/>
      <c r="GHR206" s="646"/>
      <c r="GHS206" s="646"/>
      <c r="GHT206" s="646"/>
      <c r="GHU206" s="646"/>
      <c r="GHV206" s="646"/>
      <c r="GHW206" s="646"/>
      <c r="GHX206" s="646"/>
      <c r="GHY206" s="646"/>
      <c r="GHZ206" s="646"/>
      <c r="GIA206" s="646"/>
      <c r="GIB206" s="646"/>
      <c r="GIC206" s="646"/>
      <c r="GID206" s="646"/>
      <c r="GIE206" s="646"/>
      <c r="GIF206" s="646"/>
      <c r="GIG206" s="646"/>
      <c r="GIH206" s="646"/>
      <c r="GII206" s="646"/>
      <c r="GIJ206" s="646"/>
      <c r="GIK206" s="646"/>
      <c r="GIL206" s="646"/>
      <c r="GIM206" s="646"/>
      <c r="GIN206" s="646"/>
      <c r="GIO206" s="646"/>
      <c r="GIP206" s="646"/>
      <c r="GIQ206" s="646"/>
      <c r="GIR206" s="646"/>
      <c r="GIS206" s="646"/>
      <c r="GIT206" s="646"/>
      <c r="GIU206" s="646"/>
      <c r="GIV206" s="646"/>
      <c r="GIW206" s="646"/>
      <c r="GIX206" s="646"/>
      <c r="GIY206" s="646"/>
      <c r="GIZ206" s="646"/>
      <c r="GJA206" s="646"/>
      <c r="GJB206" s="646"/>
      <c r="GJC206" s="646"/>
      <c r="GJD206" s="646"/>
      <c r="GJE206" s="646"/>
      <c r="GJF206" s="646"/>
      <c r="GJG206" s="646"/>
      <c r="GJH206" s="646"/>
      <c r="GJI206" s="646"/>
      <c r="GJJ206" s="646"/>
      <c r="GJK206" s="646"/>
      <c r="GJL206" s="646"/>
      <c r="GJM206" s="646"/>
      <c r="GJN206" s="646"/>
      <c r="GJO206" s="646"/>
      <c r="GJP206" s="646"/>
      <c r="GJQ206" s="646"/>
      <c r="GJR206" s="646"/>
      <c r="GJS206" s="646"/>
      <c r="GJT206" s="646"/>
      <c r="GJU206" s="646"/>
      <c r="GJV206" s="646"/>
      <c r="GJW206" s="646"/>
      <c r="GJX206" s="646"/>
      <c r="GJY206" s="646"/>
      <c r="GJZ206" s="646"/>
      <c r="GKA206" s="646"/>
      <c r="GKB206" s="646"/>
      <c r="GKC206" s="646"/>
      <c r="GKD206" s="646"/>
      <c r="GKE206" s="646"/>
      <c r="GKF206" s="646"/>
      <c r="GKG206" s="646"/>
      <c r="GKH206" s="646"/>
      <c r="GKI206" s="646"/>
      <c r="GKJ206" s="646"/>
      <c r="GKK206" s="646"/>
      <c r="GKL206" s="646"/>
      <c r="GKM206" s="646"/>
      <c r="GKN206" s="646"/>
      <c r="GKO206" s="646"/>
      <c r="GKP206" s="646"/>
      <c r="GKQ206" s="646"/>
      <c r="GKR206" s="646"/>
      <c r="GKS206" s="646"/>
      <c r="GKT206" s="646"/>
      <c r="GKU206" s="646"/>
      <c r="GKV206" s="646"/>
      <c r="GKW206" s="646"/>
      <c r="GKX206" s="646"/>
      <c r="GKY206" s="646"/>
      <c r="GKZ206" s="646"/>
      <c r="GLA206" s="646"/>
      <c r="GLB206" s="646"/>
      <c r="GLC206" s="646"/>
      <c r="GLD206" s="646"/>
      <c r="GLE206" s="646"/>
      <c r="GLF206" s="646"/>
      <c r="GLG206" s="646"/>
      <c r="GLH206" s="646"/>
      <c r="GLI206" s="646"/>
      <c r="GLJ206" s="646"/>
      <c r="GLK206" s="646"/>
      <c r="GLL206" s="646"/>
      <c r="GLM206" s="646"/>
      <c r="GLN206" s="646"/>
      <c r="GLO206" s="646"/>
      <c r="GLP206" s="646"/>
      <c r="GLQ206" s="646"/>
      <c r="GLR206" s="646"/>
      <c r="GLS206" s="646"/>
      <c r="GLT206" s="646"/>
      <c r="GLU206" s="646"/>
      <c r="GLV206" s="646"/>
      <c r="GLW206" s="646"/>
      <c r="GLX206" s="646"/>
      <c r="GLY206" s="646"/>
      <c r="GLZ206" s="646"/>
      <c r="GMA206" s="646"/>
      <c r="GMB206" s="646"/>
      <c r="GMC206" s="646"/>
      <c r="GMD206" s="646"/>
      <c r="GME206" s="646"/>
      <c r="GMF206" s="646"/>
      <c r="GMG206" s="646"/>
      <c r="GMH206" s="646"/>
      <c r="GMI206" s="646"/>
      <c r="GMJ206" s="646"/>
      <c r="GMK206" s="646"/>
      <c r="GML206" s="646"/>
      <c r="GMM206" s="646"/>
      <c r="GMN206" s="646"/>
      <c r="GMO206" s="646"/>
      <c r="GMP206" s="646"/>
      <c r="GMQ206" s="646"/>
      <c r="GMR206" s="646"/>
      <c r="GMS206" s="646"/>
      <c r="GMT206" s="646"/>
      <c r="GMU206" s="646"/>
      <c r="GMV206" s="646"/>
      <c r="GMW206" s="646"/>
      <c r="GMX206" s="646"/>
      <c r="GMY206" s="646"/>
      <c r="GMZ206" s="646"/>
      <c r="GNA206" s="646"/>
      <c r="GNB206" s="646"/>
      <c r="GNC206" s="646"/>
      <c r="GND206" s="646"/>
      <c r="GNE206" s="646"/>
      <c r="GNF206" s="646"/>
      <c r="GNG206" s="646"/>
      <c r="GNH206" s="646"/>
      <c r="GNI206" s="646"/>
      <c r="GNJ206" s="646"/>
      <c r="GNK206" s="646"/>
      <c r="GNL206" s="646"/>
      <c r="GNM206" s="646"/>
      <c r="GNN206" s="646"/>
      <c r="GNO206" s="646"/>
      <c r="GNP206" s="646"/>
      <c r="GNQ206" s="646"/>
      <c r="GNR206" s="646"/>
      <c r="GNS206" s="646"/>
      <c r="GNT206" s="646"/>
      <c r="GNU206" s="646"/>
      <c r="GNV206" s="646"/>
      <c r="GNW206" s="646"/>
      <c r="GNX206" s="646"/>
      <c r="GNY206" s="646"/>
      <c r="GNZ206" s="646"/>
      <c r="GOA206" s="646"/>
      <c r="GOB206" s="646"/>
      <c r="GOC206" s="646"/>
      <c r="GOD206" s="646"/>
      <c r="GOE206" s="646"/>
      <c r="GOF206" s="646"/>
      <c r="GOG206" s="646"/>
      <c r="GOH206" s="646"/>
      <c r="GOI206" s="646"/>
      <c r="GOJ206" s="646"/>
      <c r="GOK206" s="646"/>
      <c r="GOL206" s="646"/>
      <c r="GOM206" s="646"/>
      <c r="GON206" s="646"/>
      <c r="GOO206" s="646"/>
      <c r="GOP206" s="646"/>
      <c r="GOQ206" s="646"/>
      <c r="GOR206" s="646"/>
      <c r="GOS206" s="646"/>
      <c r="GOT206" s="646"/>
      <c r="GOU206" s="646"/>
      <c r="GOV206" s="646"/>
      <c r="GOW206" s="646"/>
      <c r="GOX206" s="646"/>
      <c r="GOY206" s="646"/>
      <c r="GOZ206" s="646"/>
      <c r="GPA206" s="646"/>
      <c r="GPB206" s="646"/>
      <c r="GPC206" s="646"/>
      <c r="GPD206" s="646"/>
      <c r="GPE206" s="646"/>
      <c r="GPF206" s="646"/>
      <c r="GPG206" s="646"/>
      <c r="GPH206" s="646"/>
      <c r="GPI206" s="646"/>
      <c r="GPJ206" s="646"/>
      <c r="GPK206" s="646"/>
      <c r="GPL206" s="646"/>
      <c r="GPM206" s="646"/>
      <c r="GPN206" s="646"/>
      <c r="GPO206" s="646"/>
      <c r="GPP206" s="646"/>
      <c r="GPQ206" s="646"/>
      <c r="GPR206" s="646"/>
      <c r="GPS206" s="646"/>
      <c r="GPT206" s="646"/>
      <c r="GPU206" s="646"/>
      <c r="GPV206" s="646"/>
      <c r="GPW206" s="646"/>
      <c r="GPX206" s="646"/>
      <c r="GPY206" s="646"/>
      <c r="GPZ206" s="646"/>
      <c r="GQA206" s="646"/>
      <c r="GQB206" s="646"/>
      <c r="GQC206" s="646"/>
      <c r="GQD206" s="646"/>
      <c r="GQE206" s="646"/>
      <c r="GQF206" s="646"/>
      <c r="GQG206" s="646"/>
      <c r="GQH206" s="646"/>
      <c r="GQI206" s="646"/>
      <c r="GQJ206" s="646"/>
      <c r="GQK206" s="646"/>
      <c r="GQL206" s="646"/>
      <c r="GQM206" s="646"/>
      <c r="GQN206" s="646"/>
      <c r="GQO206" s="646"/>
      <c r="GQP206" s="646"/>
      <c r="GQQ206" s="646"/>
      <c r="GQR206" s="646"/>
      <c r="GQS206" s="646"/>
      <c r="GQT206" s="646"/>
      <c r="GQU206" s="646"/>
      <c r="GQV206" s="646"/>
      <c r="GQW206" s="646"/>
      <c r="GQX206" s="646"/>
      <c r="GQY206" s="646"/>
      <c r="GQZ206" s="646"/>
      <c r="GRA206" s="646"/>
      <c r="GRB206" s="646"/>
      <c r="GRC206" s="646"/>
      <c r="GRD206" s="646"/>
      <c r="GRE206" s="646"/>
      <c r="GRF206" s="646"/>
      <c r="GRG206" s="646"/>
      <c r="GRH206" s="646"/>
      <c r="GRI206" s="646"/>
      <c r="GRJ206" s="646"/>
      <c r="GRK206" s="646"/>
      <c r="GRL206" s="646"/>
      <c r="GRM206" s="646"/>
      <c r="GRN206" s="646"/>
      <c r="GRO206" s="646"/>
      <c r="GRP206" s="646"/>
      <c r="GRQ206" s="646"/>
      <c r="GRR206" s="646"/>
      <c r="GRS206" s="646"/>
      <c r="GRT206" s="646"/>
      <c r="GRU206" s="646"/>
      <c r="GRV206" s="646"/>
      <c r="GRW206" s="646"/>
      <c r="GRX206" s="646"/>
      <c r="GRY206" s="646"/>
      <c r="GRZ206" s="646"/>
      <c r="GSA206" s="646"/>
      <c r="GSB206" s="646"/>
      <c r="GSC206" s="646"/>
      <c r="GSD206" s="646"/>
      <c r="GSE206" s="646"/>
      <c r="GSF206" s="646"/>
      <c r="GSG206" s="646"/>
      <c r="GSH206" s="646"/>
      <c r="GSI206" s="646"/>
      <c r="GSJ206" s="646"/>
      <c r="GSK206" s="646"/>
      <c r="GSL206" s="646"/>
      <c r="GSM206" s="646"/>
      <c r="GSN206" s="646"/>
      <c r="GSO206" s="646"/>
      <c r="GSP206" s="646"/>
      <c r="GSQ206" s="646"/>
      <c r="GSR206" s="646"/>
      <c r="GSS206" s="646"/>
      <c r="GST206" s="646"/>
      <c r="GSU206" s="646"/>
      <c r="GSV206" s="646"/>
      <c r="GSW206" s="646"/>
      <c r="GSX206" s="646"/>
      <c r="GSY206" s="646"/>
      <c r="GSZ206" s="646"/>
      <c r="GTA206" s="646"/>
      <c r="GTB206" s="646"/>
      <c r="GTC206" s="646"/>
      <c r="GTD206" s="646"/>
      <c r="GTE206" s="646"/>
      <c r="GTF206" s="646"/>
      <c r="GTG206" s="646"/>
      <c r="GTH206" s="646"/>
      <c r="GTI206" s="646"/>
      <c r="GTJ206" s="646"/>
      <c r="GTK206" s="646"/>
      <c r="GTL206" s="646"/>
      <c r="GTM206" s="646"/>
      <c r="GTN206" s="646"/>
      <c r="GTO206" s="646"/>
      <c r="GTP206" s="646"/>
      <c r="GTQ206" s="646"/>
      <c r="GTR206" s="646"/>
      <c r="GTS206" s="646"/>
      <c r="GTT206" s="646"/>
      <c r="GTU206" s="646"/>
      <c r="GTV206" s="646"/>
      <c r="GTW206" s="646"/>
      <c r="GTX206" s="646"/>
      <c r="GTY206" s="646"/>
      <c r="GTZ206" s="646"/>
      <c r="GUA206" s="646"/>
      <c r="GUB206" s="646"/>
      <c r="GUC206" s="646"/>
      <c r="GUD206" s="646"/>
      <c r="GUE206" s="646"/>
      <c r="GUF206" s="646"/>
      <c r="GUG206" s="646"/>
      <c r="GUH206" s="646"/>
      <c r="GUI206" s="646"/>
      <c r="GUJ206" s="646"/>
      <c r="GUK206" s="646"/>
      <c r="GUL206" s="646"/>
      <c r="GUM206" s="646"/>
      <c r="GUN206" s="646"/>
      <c r="GUO206" s="646"/>
      <c r="GUP206" s="646"/>
      <c r="GUQ206" s="646"/>
      <c r="GUR206" s="646"/>
      <c r="GUS206" s="646"/>
      <c r="GUT206" s="646"/>
      <c r="GUU206" s="646"/>
      <c r="GUV206" s="646"/>
      <c r="GUW206" s="646"/>
      <c r="GUX206" s="646"/>
      <c r="GUY206" s="646"/>
      <c r="GUZ206" s="646"/>
      <c r="GVA206" s="646"/>
      <c r="GVB206" s="646"/>
      <c r="GVC206" s="646"/>
      <c r="GVD206" s="646"/>
      <c r="GVE206" s="646"/>
      <c r="GVF206" s="646"/>
      <c r="GVG206" s="646"/>
      <c r="GVH206" s="646"/>
      <c r="GVI206" s="646"/>
      <c r="GVJ206" s="646"/>
      <c r="GVK206" s="646"/>
      <c r="GVL206" s="646"/>
      <c r="GVM206" s="646"/>
      <c r="GVN206" s="646"/>
      <c r="GVO206" s="646"/>
      <c r="GVP206" s="646"/>
      <c r="GVQ206" s="646"/>
      <c r="GVR206" s="646"/>
      <c r="GVS206" s="646"/>
      <c r="GVT206" s="646"/>
      <c r="GVU206" s="646"/>
      <c r="GVV206" s="646"/>
      <c r="GVW206" s="646"/>
      <c r="GVX206" s="646"/>
      <c r="GVY206" s="646"/>
      <c r="GVZ206" s="646"/>
      <c r="GWA206" s="646"/>
      <c r="GWB206" s="646"/>
      <c r="GWC206" s="646"/>
      <c r="GWD206" s="646"/>
      <c r="GWE206" s="646"/>
      <c r="GWF206" s="646"/>
      <c r="GWG206" s="646"/>
      <c r="GWH206" s="646"/>
      <c r="GWI206" s="646"/>
      <c r="GWJ206" s="646"/>
      <c r="GWK206" s="646"/>
      <c r="GWL206" s="646"/>
      <c r="GWM206" s="646"/>
      <c r="GWN206" s="646"/>
      <c r="GWO206" s="646"/>
      <c r="GWP206" s="646"/>
      <c r="GWQ206" s="646"/>
      <c r="GWR206" s="646"/>
      <c r="GWS206" s="646"/>
      <c r="GWT206" s="646"/>
      <c r="GWU206" s="646"/>
      <c r="GWV206" s="646"/>
      <c r="GWW206" s="646"/>
      <c r="GWX206" s="646"/>
      <c r="GWY206" s="646"/>
      <c r="GWZ206" s="646"/>
      <c r="GXA206" s="646"/>
      <c r="GXB206" s="646"/>
      <c r="GXC206" s="646"/>
      <c r="GXD206" s="646"/>
      <c r="GXE206" s="646"/>
      <c r="GXF206" s="646"/>
      <c r="GXG206" s="646"/>
      <c r="GXH206" s="646"/>
      <c r="GXI206" s="646"/>
      <c r="GXJ206" s="646"/>
      <c r="GXK206" s="646"/>
      <c r="GXL206" s="646"/>
      <c r="GXM206" s="646"/>
      <c r="GXN206" s="646"/>
      <c r="GXO206" s="646"/>
      <c r="GXP206" s="646"/>
      <c r="GXQ206" s="646"/>
      <c r="GXR206" s="646"/>
      <c r="GXS206" s="646"/>
      <c r="GXT206" s="646"/>
      <c r="GXU206" s="646"/>
      <c r="GXV206" s="646"/>
      <c r="GXW206" s="646"/>
      <c r="GXX206" s="646"/>
      <c r="GXY206" s="646"/>
      <c r="GXZ206" s="646"/>
      <c r="GYA206" s="646"/>
      <c r="GYB206" s="646"/>
      <c r="GYC206" s="646"/>
      <c r="GYD206" s="646"/>
      <c r="GYE206" s="646"/>
      <c r="GYF206" s="646"/>
      <c r="GYG206" s="646"/>
      <c r="GYH206" s="646"/>
      <c r="GYI206" s="646"/>
      <c r="GYJ206" s="646"/>
      <c r="GYK206" s="646"/>
      <c r="GYL206" s="646"/>
      <c r="GYM206" s="646"/>
      <c r="GYN206" s="646"/>
      <c r="GYO206" s="646"/>
      <c r="GYP206" s="646"/>
      <c r="GYQ206" s="646"/>
      <c r="GYR206" s="646"/>
      <c r="GYS206" s="646"/>
      <c r="GYT206" s="646"/>
      <c r="GYU206" s="646"/>
      <c r="GYV206" s="646"/>
      <c r="GYW206" s="646"/>
      <c r="GYX206" s="646"/>
      <c r="GYY206" s="646"/>
      <c r="GYZ206" s="646"/>
      <c r="GZA206" s="646"/>
      <c r="GZB206" s="646"/>
      <c r="GZC206" s="646"/>
      <c r="GZD206" s="646"/>
      <c r="GZE206" s="646"/>
      <c r="GZF206" s="646"/>
      <c r="GZG206" s="646"/>
      <c r="GZH206" s="646"/>
      <c r="GZI206" s="646"/>
      <c r="GZJ206" s="646"/>
      <c r="GZK206" s="646"/>
      <c r="GZL206" s="646"/>
      <c r="GZM206" s="646"/>
      <c r="GZN206" s="646"/>
      <c r="GZO206" s="646"/>
      <c r="GZP206" s="646"/>
      <c r="GZQ206" s="646"/>
      <c r="GZR206" s="646"/>
      <c r="GZS206" s="646"/>
      <c r="GZT206" s="646"/>
      <c r="GZU206" s="646"/>
      <c r="GZV206" s="646"/>
      <c r="GZW206" s="646"/>
      <c r="GZX206" s="646"/>
      <c r="GZY206" s="646"/>
      <c r="GZZ206" s="646"/>
      <c r="HAA206" s="646"/>
      <c r="HAB206" s="646"/>
      <c r="HAC206" s="646"/>
      <c r="HAD206" s="646"/>
      <c r="HAE206" s="646"/>
      <c r="HAF206" s="646"/>
      <c r="HAG206" s="646"/>
      <c r="HAH206" s="646"/>
      <c r="HAI206" s="646"/>
      <c r="HAJ206" s="646"/>
      <c r="HAK206" s="646"/>
      <c r="HAL206" s="646"/>
      <c r="HAM206" s="646"/>
      <c r="HAN206" s="646"/>
      <c r="HAO206" s="646"/>
      <c r="HAP206" s="646"/>
      <c r="HAQ206" s="646"/>
      <c r="HAR206" s="646"/>
      <c r="HAS206" s="646"/>
      <c r="HAT206" s="646"/>
      <c r="HAU206" s="646"/>
      <c r="HAV206" s="646"/>
      <c r="HAW206" s="646"/>
      <c r="HAX206" s="646"/>
      <c r="HAY206" s="646"/>
      <c r="HAZ206" s="646"/>
      <c r="HBA206" s="646"/>
      <c r="HBB206" s="646"/>
      <c r="HBC206" s="646"/>
      <c r="HBD206" s="646"/>
      <c r="HBE206" s="646"/>
      <c r="HBF206" s="646"/>
      <c r="HBG206" s="646"/>
      <c r="HBH206" s="646"/>
      <c r="HBI206" s="646"/>
      <c r="HBJ206" s="646"/>
      <c r="HBK206" s="646"/>
      <c r="HBL206" s="646"/>
      <c r="HBM206" s="646"/>
      <c r="HBN206" s="646"/>
      <c r="HBO206" s="646"/>
      <c r="HBP206" s="646"/>
      <c r="HBQ206" s="646"/>
      <c r="HBR206" s="646"/>
      <c r="HBS206" s="646"/>
      <c r="HBT206" s="646"/>
      <c r="HBU206" s="646"/>
      <c r="HBV206" s="646"/>
      <c r="HBW206" s="646"/>
      <c r="HBX206" s="646"/>
      <c r="HBY206" s="646"/>
      <c r="HBZ206" s="646"/>
      <c r="HCA206" s="646"/>
      <c r="HCB206" s="646"/>
      <c r="HCC206" s="646"/>
      <c r="HCD206" s="646"/>
      <c r="HCE206" s="646"/>
      <c r="HCF206" s="646"/>
      <c r="HCG206" s="646"/>
      <c r="HCH206" s="646"/>
      <c r="HCI206" s="646"/>
      <c r="HCJ206" s="646"/>
      <c r="HCK206" s="646"/>
      <c r="HCL206" s="646"/>
      <c r="HCM206" s="646"/>
      <c r="HCN206" s="646"/>
      <c r="HCO206" s="646"/>
      <c r="HCP206" s="646"/>
      <c r="HCQ206" s="646"/>
      <c r="HCR206" s="646"/>
      <c r="HCS206" s="646"/>
      <c r="HCT206" s="646"/>
      <c r="HCU206" s="646"/>
      <c r="HCV206" s="646"/>
      <c r="HCW206" s="646"/>
      <c r="HCX206" s="646"/>
      <c r="HCY206" s="646"/>
      <c r="HCZ206" s="646"/>
      <c r="HDA206" s="646"/>
      <c r="HDB206" s="646"/>
      <c r="HDC206" s="646"/>
      <c r="HDD206" s="646"/>
      <c r="HDE206" s="646"/>
      <c r="HDF206" s="646"/>
      <c r="HDG206" s="646"/>
      <c r="HDH206" s="646"/>
      <c r="HDI206" s="646"/>
      <c r="HDJ206" s="646"/>
      <c r="HDK206" s="646"/>
      <c r="HDL206" s="646"/>
      <c r="HDM206" s="646"/>
      <c r="HDN206" s="646"/>
      <c r="HDO206" s="646"/>
      <c r="HDP206" s="646"/>
      <c r="HDQ206" s="646"/>
      <c r="HDR206" s="646"/>
      <c r="HDS206" s="646"/>
      <c r="HDT206" s="646"/>
      <c r="HDU206" s="646"/>
      <c r="HDV206" s="646"/>
      <c r="HDW206" s="646"/>
      <c r="HDX206" s="646"/>
      <c r="HDY206" s="646"/>
      <c r="HDZ206" s="646"/>
      <c r="HEA206" s="646"/>
      <c r="HEB206" s="646"/>
      <c r="HEC206" s="646"/>
      <c r="HED206" s="646"/>
      <c r="HEE206" s="646"/>
      <c r="HEF206" s="646"/>
      <c r="HEG206" s="646"/>
      <c r="HEH206" s="646"/>
      <c r="HEI206" s="646"/>
      <c r="HEJ206" s="646"/>
      <c r="HEK206" s="646"/>
      <c r="HEL206" s="646"/>
      <c r="HEM206" s="646"/>
      <c r="HEN206" s="646"/>
      <c r="HEO206" s="646"/>
      <c r="HEP206" s="646"/>
      <c r="HEQ206" s="646"/>
      <c r="HER206" s="646"/>
      <c r="HES206" s="646"/>
      <c r="HET206" s="646"/>
      <c r="HEU206" s="646"/>
      <c r="HEV206" s="646"/>
      <c r="HEW206" s="646"/>
      <c r="HEX206" s="646"/>
      <c r="HEY206" s="646"/>
      <c r="HEZ206" s="646"/>
      <c r="HFA206" s="646"/>
      <c r="HFB206" s="646"/>
      <c r="HFC206" s="646"/>
      <c r="HFD206" s="646"/>
      <c r="HFE206" s="646"/>
      <c r="HFF206" s="646"/>
      <c r="HFG206" s="646"/>
      <c r="HFH206" s="646"/>
      <c r="HFI206" s="646"/>
      <c r="HFJ206" s="646"/>
      <c r="HFK206" s="646"/>
      <c r="HFL206" s="646"/>
      <c r="HFM206" s="646"/>
      <c r="HFN206" s="646"/>
      <c r="HFO206" s="646"/>
      <c r="HFP206" s="646"/>
      <c r="HFQ206" s="646"/>
      <c r="HFR206" s="646"/>
      <c r="HFS206" s="646"/>
      <c r="HFT206" s="646"/>
      <c r="HFU206" s="646"/>
      <c r="HFV206" s="646"/>
      <c r="HFW206" s="646"/>
      <c r="HFX206" s="646"/>
      <c r="HFY206" s="646"/>
      <c r="HFZ206" s="646"/>
      <c r="HGA206" s="646"/>
      <c r="HGB206" s="646"/>
      <c r="HGC206" s="646"/>
      <c r="HGD206" s="646"/>
      <c r="HGE206" s="646"/>
      <c r="HGF206" s="646"/>
      <c r="HGG206" s="646"/>
      <c r="HGH206" s="646"/>
      <c r="HGI206" s="646"/>
      <c r="HGJ206" s="646"/>
      <c r="HGK206" s="646"/>
      <c r="HGL206" s="646"/>
      <c r="HGM206" s="646"/>
      <c r="HGN206" s="646"/>
      <c r="HGO206" s="646"/>
      <c r="HGP206" s="646"/>
      <c r="HGQ206" s="646"/>
      <c r="HGR206" s="646"/>
      <c r="HGS206" s="646"/>
      <c r="HGT206" s="646"/>
      <c r="HGU206" s="646"/>
      <c r="HGV206" s="646"/>
      <c r="HGW206" s="646"/>
      <c r="HGX206" s="646"/>
      <c r="HGY206" s="646"/>
      <c r="HGZ206" s="646"/>
      <c r="HHA206" s="646"/>
      <c r="HHB206" s="646"/>
      <c r="HHC206" s="646"/>
      <c r="HHD206" s="646"/>
      <c r="HHE206" s="646"/>
      <c r="HHF206" s="646"/>
      <c r="HHG206" s="646"/>
      <c r="HHH206" s="646"/>
      <c r="HHI206" s="646"/>
      <c r="HHJ206" s="646"/>
      <c r="HHK206" s="646"/>
      <c r="HHL206" s="646"/>
      <c r="HHM206" s="646"/>
      <c r="HHN206" s="646"/>
      <c r="HHO206" s="646"/>
      <c r="HHP206" s="646"/>
      <c r="HHQ206" s="646"/>
      <c r="HHR206" s="646"/>
      <c r="HHS206" s="646"/>
      <c r="HHT206" s="646"/>
      <c r="HHU206" s="646"/>
      <c r="HHV206" s="646"/>
      <c r="HHW206" s="646"/>
      <c r="HHX206" s="646"/>
      <c r="HHY206" s="646"/>
      <c r="HHZ206" s="646"/>
      <c r="HIA206" s="646"/>
      <c r="HIB206" s="646"/>
      <c r="HIC206" s="646"/>
      <c r="HID206" s="646"/>
      <c r="HIE206" s="646"/>
      <c r="HIF206" s="646"/>
      <c r="HIG206" s="646"/>
      <c r="HIH206" s="646"/>
      <c r="HII206" s="646"/>
      <c r="HIJ206" s="646"/>
      <c r="HIK206" s="646"/>
      <c r="HIL206" s="646"/>
      <c r="HIM206" s="646"/>
      <c r="HIN206" s="646"/>
      <c r="HIO206" s="646"/>
      <c r="HIP206" s="646"/>
      <c r="HIQ206" s="646"/>
      <c r="HIR206" s="646"/>
      <c r="HIS206" s="646"/>
      <c r="HIT206" s="646"/>
      <c r="HIU206" s="646"/>
      <c r="HIV206" s="646"/>
      <c r="HIW206" s="646"/>
      <c r="HIX206" s="646"/>
      <c r="HIY206" s="646"/>
      <c r="HIZ206" s="646"/>
      <c r="HJA206" s="646"/>
      <c r="HJB206" s="646"/>
      <c r="HJC206" s="646"/>
      <c r="HJD206" s="646"/>
      <c r="HJE206" s="646"/>
      <c r="HJF206" s="646"/>
      <c r="HJG206" s="646"/>
      <c r="HJH206" s="646"/>
      <c r="HJI206" s="646"/>
      <c r="HJJ206" s="646"/>
      <c r="HJK206" s="646"/>
      <c r="HJL206" s="646"/>
      <c r="HJM206" s="646"/>
      <c r="HJN206" s="646"/>
      <c r="HJO206" s="646"/>
      <c r="HJP206" s="646"/>
      <c r="HJQ206" s="646"/>
      <c r="HJR206" s="646"/>
      <c r="HJS206" s="646"/>
      <c r="HJT206" s="646"/>
      <c r="HJU206" s="646"/>
      <c r="HJV206" s="646"/>
      <c r="HJW206" s="646"/>
      <c r="HJX206" s="646"/>
      <c r="HJY206" s="646"/>
      <c r="HJZ206" s="646"/>
      <c r="HKA206" s="646"/>
      <c r="HKB206" s="646"/>
      <c r="HKC206" s="646"/>
      <c r="HKD206" s="646"/>
      <c r="HKE206" s="646"/>
      <c r="HKF206" s="646"/>
      <c r="HKG206" s="646"/>
      <c r="HKH206" s="646"/>
      <c r="HKI206" s="646"/>
      <c r="HKJ206" s="646"/>
      <c r="HKK206" s="646"/>
      <c r="HKL206" s="646"/>
      <c r="HKM206" s="646"/>
      <c r="HKN206" s="646"/>
      <c r="HKO206" s="646"/>
      <c r="HKP206" s="646"/>
      <c r="HKQ206" s="646"/>
      <c r="HKR206" s="646"/>
      <c r="HKS206" s="646"/>
      <c r="HKT206" s="646"/>
      <c r="HKU206" s="646"/>
      <c r="HKV206" s="646"/>
      <c r="HKW206" s="646"/>
      <c r="HKX206" s="646"/>
      <c r="HKY206" s="646"/>
      <c r="HKZ206" s="646"/>
      <c r="HLA206" s="646"/>
      <c r="HLB206" s="646"/>
      <c r="HLC206" s="646"/>
      <c r="HLD206" s="646"/>
      <c r="HLE206" s="646"/>
      <c r="HLF206" s="646"/>
      <c r="HLG206" s="646"/>
      <c r="HLH206" s="646"/>
      <c r="HLI206" s="646"/>
      <c r="HLJ206" s="646"/>
      <c r="HLK206" s="646"/>
      <c r="HLL206" s="646"/>
      <c r="HLM206" s="646"/>
      <c r="HLN206" s="646"/>
      <c r="HLO206" s="646"/>
      <c r="HLP206" s="646"/>
      <c r="HLQ206" s="646"/>
      <c r="HLR206" s="646"/>
      <c r="HLS206" s="646"/>
      <c r="HLT206" s="646"/>
      <c r="HLU206" s="646"/>
      <c r="HLV206" s="646"/>
      <c r="HLW206" s="646"/>
      <c r="HLX206" s="646"/>
      <c r="HLY206" s="646"/>
      <c r="HLZ206" s="646"/>
      <c r="HMA206" s="646"/>
      <c r="HMB206" s="646"/>
      <c r="HMC206" s="646"/>
      <c r="HMD206" s="646"/>
      <c r="HME206" s="646"/>
      <c r="HMF206" s="646"/>
      <c r="HMG206" s="646"/>
      <c r="HMH206" s="646"/>
      <c r="HMI206" s="646"/>
      <c r="HMJ206" s="646"/>
      <c r="HMK206" s="646"/>
      <c r="HML206" s="646"/>
      <c r="HMM206" s="646"/>
      <c r="HMN206" s="646"/>
      <c r="HMO206" s="646"/>
      <c r="HMP206" s="646"/>
      <c r="HMQ206" s="646"/>
      <c r="HMR206" s="646"/>
      <c r="HMS206" s="646"/>
      <c r="HMT206" s="646"/>
      <c r="HMU206" s="646"/>
      <c r="HMV206" s="646"/>
      <c r="HMW206" s="646"/>
      <c r="HMX206" s="646"/>
      <c r="HMY206" s="646"/>
      <c r="HMZ206" s="646"/>
      <c r="HNA206" s="646"/>
      <c r="HNB206" s="646"/>
      <c r="HNC206" s="646"/>
      <c r="HND206" s="646"/>
      <c r="HNE206" s="646"/>
      <c r="HNF206" s="646"/>
      <c r="HNG206" s="646"/>
      <c r="HNH206" s="646"/>
      <c r="HNI206" s="646"/>
      <c r="HNJ206" s="646"/>
      <c r="HNK206" s="646"/>
      <c r="HNL206" s="646"/>
      <c r="HNM206" s="646"/>
      <c r="HNN206" s="646"/>
      <c r="HNO206" s="646"/>
      <c r="HNP206" s="646"/>
      <c r="HNQ206" s="646"/>
      <c r="HNR206" s="646"/>
      <c r="HNS206" s="646"/>
      <c r="HNT206" s="646"/>
      <c r="HNU206" s="646"/>
      <c r="HNV206" s="646"/>
      <c r="HNW206" s="646"/>
      <c r="HNX206" s="646"/>
      <c r="HNY206" s="646"/>
      <c r="HNZ206" s="646"/>
      <c r="HOA206" s="646"/>
      <c r="HOB206" s="646"/>
      <c r="HOC206" s="646"/>
      <c r="HOD206" s="646"/>
      <c r="HOE206" s="646"/>
      <c r="HOF206" s="646"/>
      <c r="HOG206" s="646"/>
      <c r="HOH206" s="646"/>
      <c r="HOI206" s="646"/>
      <c r="HOJ206" s="646"/>
      <c r="HOK206" s="646"/>
      <c r="HOL206" s="646"/>
      <c r="HOM206" s="646"/>
      <c r="HON206" s="646"/>
      <c r="HOO206" s="646"/>
      <c r="HOP206" s="646"/>
      <c r="HOQ206" s="646"/>
      <c r="HOR206" s="646"/>
      <c r="HOS206" s="646"/>
      <c r="HOT206" s="646"/>
      <c r="HOU206" s="646"/>
      <c r="HOV206" s="646"/>
      <c r="HOW206" s="646"/>
      <c r="HOX206" s="646"/>
      <c r="HOY206" s="646"/>
      <c r="HOZ206" s="646"/>
      <c r="HPA206" s="646"/>
      <c r="HPB206" s="646"/>
      <c r="HPC206" s="646"/>
      <c r="HPD206" s="646"/>
      <c r="HPE206" s="646"/>
      <c r="HPF206" s="646"/>
      <c r="HPG206" s="646"/>
      <c r="HPH206" s="646"/>
      <c r="HPI206" s="646"/>
      <c r="HPJ206" s="646"/>
      <c r="HPK206" s="646"/>
      <c r="HPL206" s="646"/>
      <c r="HPM206" s="646"/>
      <c r="HPN206" s="646"/>
      <c r="HPO206" s="646"/>
      <c r="HPP206" s="646"/>
      <c r="HPQ206" s="646"/>
      <c r="HPR206" s="646"/>
      <c r="HPS206" s="646"/>
      <c r="HPT206" s="646"/>
      <c r="HPU206" s="646"/>
      <c r="HPV206" s="646"/>
      <c r="HPW206" s="646"/>
      <c r="HPX206" s="646"/>
      <c r="HPY206" s="646"/>
      <c r="HPZ206" s="646"/>
      <c r="HQA206" s="646"/>
      <c r="HQB206" s="646"/>
      <c r="HQC206" s="646"/>
      <c r="HQD206" s="646"/>
      <c r="HQE206" s="646"/>
      <c r="HQF206" s="646"/>
      <c r="HQG206" s="646"/>
      <c r="HQH206" s="646"/>
      <c r="HQI206" s="646"/>
      <c r="HQJ206" s="646"/>
      <c r="HQK206" s="646"/>
      <c r="HQL206" s="646"/>
      <c r="HQM206" s="646"/>
      <c r="HQN206" s="646"/>
      <c r="HQO206" s="646"/>
      <c r="HQP206" s="646"/>
      <c r="HQQ206" s="646"/>
      <c r="HQR206" s="646"/>
      <c r="HQS206" s="646"/>
      <c r="HQT206" s="646"/>
      <c r="HQU206" s="646"/>
      <c r="HQV206" s="646"/>
      <c r="HQW206" s="646"/>
      <c r="HQX206" s="646"/>
      <c r="HQY206" s="646"/>
      <c r="HQZ206" s="646"/>
      <c r="HRA206" s="646"/>
      <c r="HRB206" s="646"/>
      <c r="HRC206" s="646"/>
      <c r="HRD206" s="646"/>
      <c r="HRE206" s="646"/>
      <c r="HRF206" s="646"/>
      <c r="HRG206" s="646"/>
      <c r="HRH206" s="646"/>
      <c r="HRI206" s="646"/>
      <c r="HRJ206" s="646"/>
      <c r="HRK206" s="646"/>
      <c r="HRL206" s="646"/>
      <c r="HRM206" s="646"/>
      <c r="HRN206" s="646"/>
      <c r="HRO206" s="646"/>
      <c r="HRP206" s="646"/>
      <c r="HRQ206" s="646"/>
      <c r="HRR206" s="646"/>
      <c r="HRS206" s="646"/>
      <c r="HRT206" s="646"/>
      <c r="HRU206" s="646"/>
      <c r="HRV206" s="646"/>
      <c r="HRW206" s="646"/>
      <c r="HRX206" s="646"/>
      <c r="HRY206" s="646"/>
      <c r="HRZ206" s="646"/>
      <c r="HSA206" s="646"/>
      <c r="HSB206" s="646"/>
      <c r="HSC206" s="646"/>
      <c r="HSD206" s="646"/>
      <c r="HSE206" s="646"/>
      <c r="HSF206" s="646"/>
      <c r="HSG206" s="646"/>
      <c r="HSH206" s="646"/>
      <c r="HSI206" s="646"/>
      <c r="HSJ206" s="646"/>
      <c r="HSK206" s="646"/>
      <c r="HSL206" s="646"/>
      <c r="HSM206" s="646"/>
      <c r="HSN206" s="646"/>
      <c r="HSO206" s="646"/>
      <c r="HSP206" s="646"/>
      <c r="HSQ206" s="646"/>
      <c r="HSR206" s="646"/>
      <c r="HSS206" s="646"/>
      <c r="HST206" s="646"/>
      <c r="HSU206" s="646"/>
      <c r="HSV206" s="646"/>
      <c r="HSW206" s="646"/>
      <c r="HSX206" s="646"/>
      <c r="HSY206" s="646"/>
      <c r="HSZ206" s="646"/>
      <c r="HTA206" s="646"/>
      <c r="HTB206" s="646"/>
      <c r="HTC206" s="646"/>
      <c r="HTD206" s="646"/>
      <c r="HTE206" s="646"/>
      <c r="HTF206" s="646"/>
      <c r="HTG206" s="646"/>
      <c r="HTH206" s="646"/>
      <c r="HTI206" s="646"/>
      <c r="HTJ206" s="646"/>
      <c r="HTK206" s="646"/>
      <c r="HTL206" s="646"/>
      <c r="HTM206" s="646"/>
      <c r="HTN206" s="646"/>
      <c r="HTO206" s="646"/>
      <c r="HTP206" s="646"/>
      <c r="HTQ206" s="646"/>
      <c r="HTR206" s="646"/>
      <c r="HTS206" s="646"/>
      <c r="HTT206" s="646"/>
      <c r="HTU206" s="646"/>
      <c r="HTV206" s="646"/>
      <c r="HTW206" s="646"/>
      <c r="HTX206" s="646"/>
      <c r="HTY206" s="646"/>
      <c r="HTZ206" s="646"/>
      <c r="HUA206" s="646"/>
      <c r="HUB206" s="646"/>
      <c r="HUC206" s="646"/>
      <c r="HUD206" s="646"/>
      <c r="HUE206" s="646"/>
      <c r="HUF206" s="646"/>
      <c r="HUG206" s="646"/>
      <c r="HUH206" s="646"/>
      <c r="HUI206" s="646"/>
      <c r="HUJ206" s="646"/>
      <c r="HUK206" s="646"/>
      <c r="HUL206" s="646"/>
      <c r="HUM206" s="646"/>
      <c r="HUN206" s="646"/>
      <c r="HUO206" s="646"/>
      <c r="HUP206" s="646"/>
      <c r="HUQ206" s="646"/>
      <c r="HUR206" s="646"/>
      <c r="HUS206" s="646"/>
      <c r="HUT206" s="646"/>
      <c r="HUU206" s="646"/>
      <c r="HUV206" s="646"/>
      <c r="HUW206" s="646"/>
      <c r="HUX206" s="646"/>
      <c r="HUY206" s="646"/>
      <c r="HUZ206" s="646"/>
      <c r="HVA206" s="646"/>
      <c r="HVB206" s="646"/>
      <c r="HVC206" s="646"/>
      <c r="HVD206" s="646"/>
      <c r="HVE206" s="646"/>
      <c r="HVF206" s="646"/>
      <c r="HVG206" s="646"/>
      <c r="HVH206" s="646"/>
      <c r="HVI206" s="646"/>
      <c r="HVJ206" s="646"/>
      <c r="HVK206" s="646"/>
      <c r="HVL206" s="646"/>
      <c r="HVM206" s="646"/>
      <c r="HVN206" s="646"/>
      <c r="HVO206" s="646"/>
      <c r="HVP206" s="646"/>
      <c r="HVQ206" s="646"/>
      <c r="HVR206" s="646"/>
      <c r="HVS206" s="646"/>
      <c r="HVT206" s="646"/>
      <c r="HVU206" s="646"/>
      <c r="HVV206" s="646"/>
      <c r="HVW206" s="646"/>
      <c r="HVX206" s="646"/>
      <c r="HVY206" s="646"/>
      <c r="HVZ206" s="646"/>
      <c r="HWA206" s="646"/>
      <c r="HWB206" s="646"/>
      <c r="HWC206" s="646"/>
      <c r="HWD206" s="646"/>
      <c r="HWE206" s="646"/>
      <c r="HWF206" s="646"/>
      <c r="HWG206" s="646"/>
      <c r="HWH206" s="646"/>
      <c r="HWI206" s="646"/>
      <c r="HWJ206" s="646"/>
      <c r="HWK206" s="646"/>
      <c r="HWL206" s="646"/>
      <c r="HWM206" s="646"/>
      <c r="HWN206" s="646"/>
      <c r="HWO206" s="646"/>
      <c r="HWP206" s="646"/>
      <c r="HWQ206" s="646"/>
      <c r="HWR206" s="646"/>
      <c r="HWS206" s="646"/>
      <c r="HWT206" s="646"/>
      <c r="HWU206" s="646"/>
      <c r="HWV206" s="646"/>
      <c r="HWW206" s="646"/>
      <c r="HWX206" s="646"/>
      <c r="HWY206" s="646"/>
      <c r="HWZ206" s="646"/>
      <c r="HXA206" s="646"/>
      <c r="HXB206" s="646"/>
      <c r="HXC206" s="646"/>
      <c r="HXD206" s="646"/>
      <c r="HXE206" s="646"/>
      <c r="HXF206" s="646"/>
      <c r="HXG206" s="646"/>
      <c r="HXH206" s="646"/>
      <c r="HXI206" s="646"/>
      <c r="HXJ206" s="646"/>
      <c r="HXK206" s="646"/>
      <c r="HXL206" s="646"/>
      <c r="HXM206" s="646"/>
      <c r="HXN206" s="646"/>
      <c r="HXO206" s="646"/>
      <c r="HXP206" s="646"/>
      <c r="HXQ206" s="646"/>
      <c r="HXR206" s="646"/>
      <c r="HXS206" s="646"/>
      <c r="HXT206" s="646"/>
      <c r="HXU206" s="646"/>
      <c r="HXV206" s="646"/>
      <c r="HXW206" s="646"/>
      <c r="HXX206" s="646"/>
      <c r="HXY206" s="646"/>
      <c r="HXZ206" s="646"/>
      <c r="HYA206" s="646"/>
      <c r="HYB206" s="646"/>
      <c r="HYC206" s="646"/>
      <c r="HYD206" s="646"/>
      <c r="HYE206" s="646"/>
      <c r="HYF206" s="646"/>
      <c r="HYG206" s="646"/>
      <c r="HYH206" s="646"/>
      <c r="HYI206" s="646"/>
      <c r="HYJ206" s="646"/>
      <c r="HYK206" s="646"/>
      <c r="HYL206" s="646"/>
      <c r="HYM206" s="646"/>
      <c r="HYN206" s="646"/>
      <c r="HYO206" s="646"/>
      <c r="HYP206" s="646"/>
      <c r="HYQ206" s="646"/>
      <c r="HYR206" s="646"/>
      <c r="HYS206" s="646"/>
      <c r="HYT206" s="646"/>
      <c r="HYU206" s="646"/>
      <c r="HYV206" s="646"/>
      <c r="HYW206" s="646"/>
      <c r="HYX206" s="646"/>
      <c r="HYY206" s="646"/>
      <c r="HYZ206" s="646"/>
      <c r="HZA206" s="646"/>
      <c r="HZB206" s="646"/>
      <c r="HZC206" s="646"/>
      <c r="HZD206" s="646"/>
      <c r="HZE206" s="646"/>
      <c r="HZF206" s="646"/>
      <c r="HZG206" s="646"/>
      <c r="HZH206" s="646"/>
      <c r="HZI206" s="646"/>
      <c r="HZJ206" s="646"/>
      <c r="HZK206" s="646"/>
      <c r="HZL206" s="646"/>
      <c r="HZM206" s="646"/>
      <c r="HZN206" s="646"/>
      <c r="HZO206" s="646"/>
      <c r="HZP206" s="646"/>
      <c r="HZQ206" s="646"/>
      <c r="HZR206" s="646"/>
      <c r="HZS206" s="646"/>
      <c r="HZT206" s="646"/>
      <c r="HZU206" s="646"/>
      <c r="HZV206" s="646"/>
      <c r="HZW206" s="646"/>
      <c r="HZX206" s="646"/>
      <c r="HZY206" s="646"/>
      <c r="HZZ206" s="646"/>
      <c r="IAA206" s="646"/>
      <c r="IAB206" s="646"/>
      <c r="IAC206" s="646"/>
      <c r="IAD206" s="646"/>
      <c r="IAE206" s="646"/>
      <c r="IAF206" s="646"/>
      <c r="IAG206" s="646"/>
      <c r="IAH206" s="646"/>
      <c r="IAI206" s="646"/>
      <c r="IAJ206" s="646"/>
      <c r="IAK206" s="646"/>
      <c r="IAL206" s="646"/>
      <c r="IAM206" s="646"/>
      <c r="IAN206" s="646"/>
      <c r="IAO206" s="646"/>
      <c r="IAP206" s="646"/>
      <c r="IAQ206" s="646"/>
      <c r="IAR206" s="646"/>
      <c r="IAS206" s="646"/>
      <c r="IAT206" s="646"/>
      <c r="IAU206" s="646"/>
      <c r="IAV206" s="646"/>
      <c r="IAW206" s="646"/>
      <c r="IAX206" s="646"/>
      <c r="IAY206" s="646"/>
      <c r="IAZ206" s="646"/>
      <c r="IBA206" s="646"/>
      <c r="IBB206" s="646"/>
      <c r="IBC206" s="646"/>
      <c r="IBD206" s="646"/>
      <c r="IBE206" s="646"/>
      <c r="IBF206" s="646"/>
      <c r="IBG206" s="646"/>
      <c r="IBH206" s="646"/>
      <c r="IBI206" s="646"/>
      <c r="IBJ206" s="646"/>
      <c r="IBK206" s="646"/>
      <c r="IBL206" s="646"/>
      <c r="IBM206" s="646"/>
      <c r="IBN206" s="646"/>
      <c r="IBO206" s="646"/>
      <c r="IBP206" s="646"/>
      <c r="IBQ206" s="646"/>
      <c r="IBR206" s="646"/>
      <c r="IBS206" s="646"/>
      <c r="IBT206" s="646"/>
      <c r="IBU206" s="646"/>
      <c r="IBV206" s="646"/>
      <c r="IBW206" s="646"/>
      <c r="IBX206" s="646"/>
      <c r="IBY206" s="646"/>
      <c r="IBZ206" s="646"/>
      <c r="ICA206" s="646"/>
      <c r="ICB206" s="646"/>
      <c r="ICC206" s="646"/>
      <c r="ICD206" s="646"/>
      <c r="ICE206" s="646"/>
      <c r="ICF206" s="646"/>
      <c r="ICG206" s="646"/>
      <c r="ICH206" s="646"/>
      <c r="ICI206" s="646"/>
      <c r="ICJ206" s="646"/>
      <c r="ICK206" s="646"/>
      <c r="ICL206" s="646"/>
      <c r="ICM206" s="646"/>
      <c r="ICN206" s="646"/>
      <c r="ICO206" s="646"/>
      <c r="ICP206" s="646"/>
      <c r="ICQ206" s="646"/>
      <c r="ICR206" s="646"/>
      <c r="ICS206" s="646"/>
      <c r="ICT206" s="646"/>
      <c r="ICU206" s="646"/>
      <c r="ICV206" s="646"/>
      <c r="ICW206" s="646"/>
      <c r="ICX206" s="646"/>
      <c r="ICY206" s="646"/>
      <c r="ICZ206" s="646"/>
      <c r="IDA206" s="646"/>
      <c r="IDB206" s="646"/>
      <c r="IDC206" s="646"/>
      <c r="IDD206" s="646"/>
      <c r="IDE206" s="646"/>
      <c r="IDF206" s="646"/>
      <c r="IDG206" s="646"/>
      <c r="IDH206" s="646"/>
      <c r="IDI206" s="646"/>
      <c r="IDJ206" s="646"/>
      <c r="IDK206" s="646"/>
      <c r="IDL206" s="646"/>
      <c r="IDM206" s="646"/>
      <c r="IDN206" s="646"/>
      <c r="IDO206" s="646"/>
      <c r="IDP206" s="646"/>
      <c r="IDQ206" s="646"/>
      <c r="IDR206" s="646"/>
      <c r="IDS206" s="646"/>
      <c r="IDT206" s="646"/>
      <c r="IDU206" s="646"/>
      <c r="IDV206" s="646"/>
      <c r="IDW206" s="646"/>
      <c r="IDX206" s="646"/>
      <c r="IDY206" s="646"/>
      <c r="IDZ206" s="646"/>
      <c r="IEA206" s="646"/>
      <c r="IEB206" s="646"/>
      <c r="IEC206" s="646"/>
      <c r="IED206" s="646"/>
      <c r="IEE206" s="646"/>
      <c r="IEF206" s="646"/>
      <c r="IEG206" s="646"/>
      <c r="IEH206" s="646"/>
      <c r="IEI206" s="646"/>
      <c r="IEJ206" s="646"/>
      <c r="IEK206" s="646"/>
      <c r="IEL206" s="646"/>
      <c r="IEM206" s="646"/>
      <c r="IEN206" s="646"/>
      <c r="IEO206" s="646"/>
      <c r="IEP206" s="646"/>
      <c r="IEQ206" s="646"/>
      <c r="IER206" s="646"/>
      <c r="IES206" s="646"/>
      <c r="IET206" s="646"/>
      <c r="IEU206" s="646"/>
      <c r="IEV206" s="646"/>
      <c r="IEW206" s="646"/>
      <c r="IEX206" s="646"/>
      <c r="IEY206" s="646"/>
      <c r="IEZ206" s="646"/>
      <c r="IFA206" s="646"/>
      <c r="IFB206" s="646"/>
      <c r="IFC206" s="646"/>
      <c r="IFD206" s="646"/>
      <c r="IFE206" s="646"/>
      <c r="IFF206" s="646"/>
      <c r="IFG206" s="646"/>
      <c r="IFH206" s="646"/>
      <c r="IFI206" s="646"/>
      <c r="IFJ206" s="646"/>
      <c r="IFK206" s="646"/>
      <c r="IFL206" s="646"/>
      <c r="IFM206" s="646"/>
      <c r="IFN206" s="646"/>
      <c r="IFO206" s="646"/>
      <c r="IFP206" s="646"/>
      <c r="IFQ206" s="646"/>
      <c r="IFR206" s="646"/>
      <c r="IFS206" s="646"/>
      <c r="IFT206" s="646"/>
      <c r="IFU206" s="646"/>
      <c r="IFV206" s="646"/>
      <c r="IFW206" s="646"/>
      <c r="IFX206" s="646"/>
      <c r="IFY206" s="646"/>
      <c r="IFZ206" s="646"/>
      <c r="IGA206" s="646"/>
      <c r="IGB206" s="646"/>
      <c r="IGC206" s="646"/>
      <c r="IGD206" s="646"/>
      <c r="IGE206" s="646"/>
      <c r="IGF206" s="646"/>
      <c r="IGG206" s="646"/>
      <c r="IGH206" s="646"/>
      <c r="IGI206" s="646"/>
      <c r="IGJ206" s="646"/>
      <c r="IGK206" s="646"/>
      <c r="IGL206" s="646"/>
      <c r="IGM206" s="646"/>
      <c r="IGN206" s="646"/>
      <c r="IGO206" s="646"/>
      <c r="IGP206" s="646"/>
      <c r="IGQ206" s="646"/>
      <c r="IGR206" s="646"/>
      <c r="IGS206" s="646"/>
      <c r="IGT206" s="646"/>
      <c r="IGU206" s="646"/>
      <c r="IGV206" s="646"/>
      <c r="IGW206" s="646"/>
      <c r="IGX206" s="646"/>
      <c r="IGY206" s="646"/>
      <c r="IGZ206" s="646"/>
      <c r="IHA206" s="646"/>
      <c r="IHB206" s="646"/>
      <c r="IHC206" s="646"/>
      <c r="IHD206" s="646"/>
      <c r="IHE206" s="646"/>
      <c r="IHF206" s="646"/>
      <c r="IHG206" s="646"/>
      <c r="IHH206" s="646"/>
      <c r="IHI206" s="646"/>
      <c r="IHJ206" s="646"/>
      <c r="IHK206" s="646"/>
      <c r="IHL206" s="646"/>
      <c r="IHM206" s="646"/>
      <c r="IHN206" s="646"/>
      <c r="IHO206" s="646"/>
      <c r="IHP206" s="646"/>
      <c r="IHQ206" s="646"/>
      <c r="IHR206" s="646"/>
      <c r="IHS206" s="646"/>
      <c r="IHT206" s="646"/>
      <c r="IHU206" s="646"/>
      <c r="IHV206" s="646"/>
      <c r="IHW206" s="646"/>
      <c r="IHX206" s="646"/>
      <c r="IHY206" s="646"/>
      <c r="IHZ206" s="646"/>
      <c r="IIA206" s="646"/>
      <c r="IIB206" s="646"/>
      <c r="IIC206" s="646"/>
      <c r="IID206" s="646"/>
      <c r="IIE206" s="646"/>
      <c r="IIF206" s="646"/>
      <c r="IIG206" s="646"/>
      <c r="IIH206" s="646"/>
      <c r="III206" s="646"/>
      <c r="IIJ206" s="646"/>
      <c r="IIK206" s="646"/>
      <c r="IIL206" s="646"/>
      <c r="IIM206" s="646"/>
      <c r="IIN206" s="646"/>
      <c r="IIO206" s="646"/>
      <c r="IIP206" s="646"/>
      <c r="IIQ206" s="646"/>
      <c r="IIR206" s="646"/>
      <c r="IIS206" s="646"/>
      <c r="IIT206" s="646"/>
      <c r="IIU206" s="646"/>
      <c r="IIV206" s="646"/>
      <c r="IIW206" s="646"/>
      <c r="IIX206" s="646"/>
      <c r="IIY206" s="646"/>
      <c r="IIZ206" s="646"/>
      <c r="IJA206" s="646"/>
      <c r="IJB206" s="646"/>
      <c r="IJC206" s="646"/>
      <c r="IJD206" s="646"/>
      <c r="IJE206" s="646"/>
      <c r="IJF206" s="646"/>
      <c r="IJG206" s="646"/>
      <c r="IJH206" s="646"/>
      <c r="IJI206" s="646"/>
      <c r="IJJ206" s="646"/>
      <c r="IJK206" s="646"/>
      <c r="IJL206" s="646"/>
      <c r="IJM206" s="646"/>
      <c r="IJN206" s="646"/>
      <c r="IJO206" s="646"/>
      <c r="IJP206" s="646"/>
      <c r="IJQ206" s="646"/>
      <c r="IJR206" s="646"/>
      <c r="IJS206" s="646"/>
      <c r="IJT206" s="646"/>
      <c r="IJU206" s="646"/>
      <c r="IJV206" s="646"/>
      <c r="IJW206" s="646"/>
      <c r="IJX206" s="646"/>
      <c r="IJY206" s="646"/>
      <c r="IJZ206" s="646"/>
      <c r="IKA206" s="646"/>
      <c r="IKB206" s="646"/>
      <c r="IKC206" s="646"/>
      <c r="IKD206" s="646"/>
      <c r="IKE206" s="646"/>
      <c r="IKF206" s="646"/>
      <c r="IKG206" s="646"/>
      <c r="IKH206" s="646"/>
      <c r="IKI206" s="646"/>
      <c r="IKJ206" s="646"/>
      <c r="IKK206" s="646"/>
      <c r="IKL206" s="646"/>
      <c r="IKM206" s="646"/>
      <c r="IKN206" s="646"/>
      <c r="IKO206" s="646"/>
      <c r="IKP206" s="646"/>
      <c r="IKQ206" s="646"/>
      <c r="IKR206" s="646"/>
      <c r="IKS206" s="646"/>
      <c r="IKT206" s="646"/>
      <c r="IKU206" s="646"/>
      <c r="IKV206" s="646"/>
      <c r="IKW206" s="646"/>
      <c r="IKX206" s="646"/>
      <c r="IKY206" s="646"/>
      <c r="IKZ206" s="646"/>
      <c r="ILA206" s="646"/>
      <c r="ILB206" s="646"/>
      <c r="ILC206" s="646"/>
      <c r="ILD206" s="646"/>
      <c r="ILE206" s="646"/>
      <c r="ILF206" s="646"/>
      <c r="ILG206" s="646"/>
      <c r="ILH206" s="646"/>
      <c r="ILI206" s="646"/>
      <c r="ILJ206" s="646"/>
      <c r="ILK206" s="646"/>
      <c r="ILL206" s="646"/>
      <c r="ILM206" s="646"/>
      <c r="ILN206" s="646"/>
      <c r="ILO206" s="646"/>
      <c r="ILP206" s="646"/>
      <c r="ILQ206" s="646"/>
      <c r="ILR206" s="646"/>
      <c r="ILS206" s="646"/>
      <c r="ILT206" s="646"/>
      <c r="ILU206" s="646"/>
      <c r="ILV206" s="646"/>
      <c r="ILW206" s="646"/>
      <c r="ILX206" s="646"/>
      <c r="ILY206" s="646"/>
      <c r="ILZ206" s="646"/>
      <c r="IMA206" s="646"/>
      <c r="IMB206" s="646"/>
      <c r="IMC206" s="646"/>
      <c r="IMD206" s="646"/>
      <c r="IME206" s="646"/>
      <c r="IMF206" s="646"/>
      <c r="IMG206" s="646"/>
      <c r="IMH206" s="646"/>
      <c r="IMI206" s="646"/>
      <c r="IMJ206" s="646"/>
      <c r="IMK206" s="646"/>
      <c r="IML206" s="646"/>
      <c r="IMM206" s="646"/>
      <c r="IMN206" s="646"/>
      <c r="IMO206" s="646"/>
      <c r="IMP206" s="646"/>
      <c r="IMQ206" s="646"/>
      <c r="IMR206" s="646"/>
      <c r="IMS206" s="646"/>
      <c r="IMT206" s="646"/>
      <c r="IMU206" s="646"/>
      <c r="IMV206" s="646"/>
      <c r="IMW206" s="646"/>
      <c r="IMX206" s="646"/>
      <c r="IMY206" s="646"/>
      <c r="IMZ206" s="646"/>
      <c r="INA206" s="646"/>
      <c r="INB206" s="646"/>
      <c r="INC206" s="646"/>
      <c r="IND206" s="646"/>
      <c r="INE206" s="646"/>
      <c r="INF206" s="646"/>
      <c r="ING206" s="646"/>
      <c r="INH206" s="646"/>
      <c r="INI206" s="646"/>
      <c r="INJ206" s="646"/>
      <c r="INK206" s="646"/>
      <c r="INL206" s="646"/>
      <c r="INM206" s="646"/>
      <c r="INN206" s="646"/>
      <c r="INO206" s="646"/>
      <c r="INP206" s="646"/>
      <c r="INQ206" s="646"/>
      <c r="INR206" s="646"/>
      <c r="INS206" s="646"/>
      <c r="INT206" s="646"/>
      <c r="INU206" s="646"/>
      <c r="INV206" s="646"/>
      <c r="INW206" s="646"/>
      <c r="INX206" s="646"/>
      <c r="INY206" s="646"/>
      <c r="INZ206" s="646"/>
      <c r="IOA206" s="646"/>
      <c r="IOB206" s="646"/>
      <c r="IOC206" s="646"/>
      <c r="IOD206" s="646"/>
      <c r="IOE206" s="646"/>
      <c r="IOF206" s="646"/>
      <c r="IOG206" s="646"/>
      <c r="IOH206" s="646"/>
      <c r="IOI206" s="646"/>
      <c r="IOJ206" s="646"/>
      <c r="IOK206" s="646"/>
      <c r="IOL206" s="646"/>
      <c r="IOM206" s="646"/>
      <c r="ION206" s="646"/>
      <c r="IOO206" s="646"/>
      <c r="IOP206" s="646"/>
      <c r="IOQ206" s="646"/>
      <c r="IOR206" s="646"/>
      <c r="IOS206" s="646"/>
      <c r="IOT206" s="646"/>
      <c r="IOU206" s="646"/>
      <c r="IOV206" s="646"/>
      <c r="IOW206" s="646"/>
      <c r="IOX206" s="646"/>
      <c r="IOY206" s="646"/>
      <c r="IOZ206" s="646"/>
      <c r="IPA206" s="646"/>
      <c r="IPB206" s="646"/>
      <c r="IPC206" s="646"/>
      <c r="IPD206" s="646"/>
      <c r="IPE206" s="646"/>
      <c r="IPF206" s="646"/>
      <c r="IPG206" s="646"/>
      <c r="IPH206" s="646"/>
      <c r="IPI206" s="646"/>
      <c r="IPJ206" s="646"/>
      <c r="IPK206" s="646"/>
      <c r="IPL206" s="646"/>
      <c r="IPM206" s="646"/>
      <c r="IPN206" s="646"/>
      <c r="IPO206" s="646"/>
      <c r="IPP206" s="646"/>
      <c r="IPQ206" s="646"/>
      <c r="IPR206" s="646"/>
      <c r="IPS206" s="646"/>
      <c r="IPT206" s="646"/>
      <c r="IPU206" s="646"/>
      <c r="IPV206" s="646"/>
      <c r="IPW206" s="646"/>
      <c r="IPX206" s="646"/>
      <c r="IPY206" s="646"/>
      <c r="IPZ206" s="646"/>
      <c r="IQA206" s="646"/>
      <c r="IQB206" s="646"/>
      <c r="IQC206" s="646"/>
      <c r="IQD206" s="646"/>
      <c r="IQE206" s="646"/>
      <c r="IQF206" s="646"/>
      <c r="IQG206" s="646"/>
      <c r="IQH206" s="646"/>
      <c r="IQI206" s="646"/>
      <c r="IQJ206" s="646"/>
      <c r="IQK206" s="646"/>
      <c r="IQL206" s="646"/>
      <c r="IQM206" s="646"/>
      <c r="IQN206" s="646"/>
      <c r="IQO206" s="646"/>
      <c r="IQP206" s="646"/>
      <c r="IQQ206" s="646"/>
      <c r="IQR206" s="646"/>
      <c r="IQS206" s="646"/>
      <c r="IQT206" s="646"/>
      <c r="IQU206" s="646"/>
      <c r="IQV206" s="646"/>
      <c r="IQW206" s="646"/>
      <c r="IQX206" s="646"/>
      <c r="IQY206" s="646"/>
      <c r="IQZ206" s="646"/>
      <c r="IRA206" s="646"/>
      <c r="IRB206" s="646"/>
      <c r="IRC206" s="646"/>
      <c r="IRD206" s="646"/>
      <c r="IRE206" s="646"/>
      <c r="IRF206" s="646"/>
      <c r="IRG206" s="646"/>
      <c r="IRH206" s="646"/>
      <c r="IRI206" s="646"/>
      <c r="IRJ206" s="646"/>
      <c r="IRK206" s="646"/>
      <c r="IRL206" s="646"/>
      <c r="IRM206" s="646"/>
      <c r="IRN206" s="646"/>
      <c r="IRO206" s="646"/>
      <c r="IRP206" s="646"/>
      <c r="IRQ206" s="646"/>
      <c r="IRR206" s="646"/>
      <c r="IRS206" s="646"/>
      <c r="IRT206" s="646"/>
      <c r="IRU206" s="646"/>
      <c r="IRV206" s="646"/>
      <c r="IRW206" s="646"/>
      <c r="IRX206" s="646"/>
      <c r="IRY206" s="646"/>
      <c r="IRZ206" s="646"/>
      <c r="ISA206" s="646"/>
      <c r="ISB206" s="646"/>
      <c r="ISC206" s="646"/>
      <c r="ISD206" s="646"/>
      <c r="ISE206" s="646"/>
      <c r="ISF206" s="646"/>
      <c r="ISG206" s="646"/>
      <c r="ISH206" s="646"/>
      <c r="ISI206" s="646"/>
      <c r="ISJ206" s="646"/>
      <c r="ISK206" s="646"/>
      <c r="ISL206" s="646"/>
      <c r="ISM206" s="646"/>
      <c r="ISN206" s="646"/>
      <c r="ISO206" s="646"/>
      <c r="ISP206" s="646"/>
      <c r="ISQ206" s="646"/>
      <c r="ISR206" s="646"/>
      <c r="ISS206" s="646"/>
      <c r="IST206" s="646"/>
      <c r="ISU206" s="646"/>
      <c r="ISV206" s="646"/>
      <c r="ISW206" s="646"/>
      <c r="ISX206" s="646"/>
      <c r="ISY206" s="646"/>
      <c r="ISZ206" s="646"/>
      <c r="ITA206" s="646"/>
      <c r="ITB206" s="646"/>
      <c r="ITC206" s="646"/>
      <c r="ITD206" s="646"/>
      <c r="ITE206" s="646"/>
      <c r="ITF206" s="646"/>
      <c r="ITG206" s="646"/>
      <c r="ITH206" s="646"/>
      <c r="ITI206" s="646"/>
      <c r="ITJ206" s="646"/>
      <c r="ITK206" s="646"/>
      <c r="ITL206" s="646"/>
      <c r="ITM206" s="646"/>
      <c r="ITN206" s="646"/>
      <c r="ITO206" s="646"/>
      <c r="ITP206" s="646"/>
      <c r="ITQ206" s="646"/>
      <c r="ITR206" s="646"/>
      <c r="ITS206" s="646"/>
      <c r="ITT206" s="646"/>
      <c r="ITU206" s="646"/>
      <c r="ITV206" s="646"/>
      <c r="ITW206" s="646"/>
      <c r="ITX206" s="646"/>
      <c r="ITY206" s="646"/>
      <c r="ITZ206" s="646"/>
      <c r="IUA206" s="646"/>
      <c r="IUB206" s="646"/>
      <c r="IUC206" s="646"/>
      <c r="IUD206" s="646"/>
      <c r="IUE206" s="646"/>
      <c r="IUF206" s="646"/>
      <c r="IUG206" s="646"/>
      <c r="IUH206" s="646"/>
      <c r="IUI206" s="646"/>
      <c r="IUJ206" s="646"/>
      <c r="IUK206" s="646"/>
      <c r="IUL206" s="646"/>
      <c r="IUM206" s="646"/>
      <c r="IUN206" s="646"/>
      <c r="IUO206" s="646"/>
      <c r="IUP206" s="646"/>
      <c r="IUQ206" s="646"/>
      <c r="IUR206" s="646"/>
      <c r="IUS206" s="646"/>
      <c r="IUT206" s="646"/>
      <c r="IUU206" s="646"/>
      <c r="IUV206" s="646"/>
      <c r="IUW206" s="646"/>
      <c r="IUX206" s="646"/>
      <c r="IUY206" s="646"/>
      <c r="IUZ206" s="646"/>
      <c r="IVA206" s="646"/>
      <c r="IVB206" s="646"/>
      <c r="IVC206" s="646"/>
      <c r="IVD206" s="646"/>
      <c r="IVE206" s="646"/>
      <c r="IVF206" s="646"/>
      <c r="IVG206" s="646"/>
      <c r="IVH206" s="646"/>
      <c r="IVI206" s="646"/>
      <c r="IVJ206" s="646"/>
      <c r="IVK206" s="646"/>
      <c r="IVL206" s="646"/>
      <c r="IVM206" s="646"/>
      <c r="IVN206" s="646"/>
      <c r="IVO206" s="646"/>
      <c r="IVP206" s="646"/>
      <c r="IVQ206" s="646"/>
      <c r="IVR206" s="646"/>
      <c r="IVS206" s="646"/>
      <c r="IVT206" s="646"/>
      <c r="IVU206" s="646"/>
      <c r="IVV206" s="646"/>
      <c r="IVW206" s="646"/>
      <c r="IVX206" s="646"/>
      <c r="IVY206" s="646"/>
      <c r="IVZ206" s="646"/>
      <c r="IWA206" s="646"/>
      <c r="IWB206" s="646"/>
      <c r="IWC206" s="646"/>
      <c r="IWD206" s="646"/>
      <c r="IWE206" s="646"/>
      <c r="IWF206" s="646"/>
      <c r="IWG206" s="646"/>
      <c r="IWH206" s="646"/>
      <c r="IWI206" s="646"/>
      <c r="IWJ206" s="646"/>
      <c r="IWK206" s="646"/>
      <c r="IWL206" s="646"/>
      <c r="IWM206" s="646"/>
      <c r="IWN206" s="646"/>
      <c r="IWO206" s="646"/>
      <c r="IWP206" s="646"/>
      <c r="IWQ206" s="646"/>
      <c r="IWR206" s="646"/>
      <c r="IWS206" s="646"/>
      <c r="IWT206" s="646"/>
      <c r="IWU206" s="646"/>
      <c r="IWV206" s="646"/>
      <c r="IWW206" s="646"/>
      <c r="IWX206" s="646"/>
      <c r="IWY206" s="646"/>
      <c r="IWZ206" s="646"/>
      <c r="IXA206" s="646"/>
      <c r="IXB206" s="646"/>
      <c r="IXC206" s="646"/>
      <c r="IXD206" s="646"/>
      <c r="IXE206" s="646"/>
      <c r="IXF206" s="646"/>
      <c r="IXG206" s="646"/>
      <c r="IXH206" s="646"/>
      <c r="IXI206" s="646"/>
      <c r="IXJ206" s="646"/>
      <c r="IXK206" s="646"/>
      <c r="IXL206" s="646"/>
      <c r="IXM206" s="646"/>
      <c r="IXN206" s="646"/>
      <c r="IXO206" s="646"/>
      <c r="IXP206" s="646"/>
      <c r="IXQ206" s="646"/>
      <c r="IXR206" s="646"/>
      <c r="IXS206" s="646"/>
      <c r="IXT206" s="646"/>
      <c r="IXU206" s="646"/>
      <c r="IXV206" s="646"/>
      <c r="IXW206" s="646"/>
      <c r="IXX206" s="646"/>
      <c r="IXY206" s="646"/>
      <c r="IXZ206" s="646"/>
      <c r="IYA206" s="646"/>
      <c r="IYB206" s="646"/>
      <c r="IYC206" s="646"/>
      <c r="IYD206" s="646"/>
      <c r="IYE206" s="646"/>
      <c r="IYF206" s="646"/>
      <c r="IYG206" s="646"/>
      <c r="IYH206" s="646"/>
      <c r="IYI206" s="646"/>
      <c r="IYJ206" s="646"/>
      <c r="IYK206" s="646"/>
      <c r="IYL206" s="646"/>
      <c r="IYM206" s="646"/>
      <c r="IYN206" s="646"/>
      <c r="IYO206" s="646"/>
      <c r="IYP206" s="646"/>
      <c r="IYQ206" s="646"/>
      <c r="IYR206" s="646"/>
      <c r="IYS206" s="646"/>
      <c r="IYT206" s="646"/>
      <c r="IYU206" s="646"/>
      <c r="IYV206" s="646"/>
      <c r="IYW206" s="646"/>
      <c r="IYX206" s="646"/>
      <c r="IYY206" s="646"/>
      <c r="IYZ206" s="646"/>
      <c r="IZA206" s="646"/>
      <c r="IZB206" s="646"/>
      <c r="IZC206" s="646"/>
      <c r="IZD206" s="646"/>
      <c r="IZE206" s="646"/>
      <c r="IZF206" s="646"/>
      <c r="IZG206" s="646"/>
      <c r="IZH206" s="646"/>
      <c r="IZI206" s="646"/>
      <c r="IZJ206" s="646"/>
      <c r="IZK206" s="646"/>
      <c r="IZL206" s="646"/>
      <c r="IZM206" s="646"/>
      <c r="IZN206" s="646"/>
      <c r="IZO206" s="646"/>
      <c r="IZP206" s="646"/>
      <c r="IZQ206" s="646"/>
      <c r="IZR206" s="646"/>
      <c r="IZS206" s="646"/>
      <c r="IZT206" s="646"/>
      <c r="IZU206" s="646"/>
      <c r="IZV206" s="646"/>
      <c r="IZW206" s="646"/>
      <c r="IZX206" s="646"/>
      <c r="IZY206" s="646"/>
      <c r="IZZ206" s="646"/>
      <c r="JAA206" s="646"/>
      <c r="JAB206" s="646"/>
      <c r="JAC206" s="646"/>
      <c r="JAD206" s="646"/>
      <c r="JAE206" s="646"/>
      <c r="JAF206" s="646"/>
      <c r="JAG206" s="646"/>
      <c r="JAH206" s="646"/>
      <c r="JAI206" s="646"/>
      <c r="JAJ206" s="646"/>
      <c r="JAK206" s="646"/>
      <c r="JAL206" s="646"/>
      <c r="JAM206" s="646"/>
      <c r="JAN206" s="646"/>
      <c r="JAO206" s="646"/>
      <c r="JAP206" s="646"/>
      <c r="JAQ206" s="646"/>
      <c r="JAR206" s="646"/>
      <c r="JAS206" s="646"/>
      <c r="JAT206" s="646"/>
      <c r="JAU206" s="646"/>
      <c r="JAV206" s="646"/>
      <c r="JAW206" s="646"/>
      <c r="JAX206" s="646"/>
      <c r="JAY206" s="646"/>
      <c r="JAZ206" s="646"/>
      <c r="JBA206" s="646"/>
      <c r="JBB206" s="646"/>
      <c r="JBC206" s="646"/>
      <c r="JBD206" s="646"/>
      <c r="JBE206" s="646"/>
      <c r="JBF206" s="646"/>
      <c r="JBG206" s="646"/>
      <c r="JBH206" s="646"/>
      <c r="JBI206" s="646"/>
      <c r="JBJ206" s="646"/>
      <c r="JBK206" s="646"/>
      <c r="JBL206" s="646"/>
      <c r="JBM206" s="646"/>
      <c r="JBN206" s="646"/>
      <c r="JBO206" s="646"/>
      <c r="JBP206" s="646"/>
      <c r="JBQ206" s="646"/>
      <c r="JBR206" s="646"/>
      <c r="JBS206" s="646"/>
      <c r="JBT206" s="646"/>
      <c r="JBU206" s="646"/>
      <c r="JBV206" s="646"/>
      <c r="JBW206" s="646"/>
      <c r="JBX206" s="646"/>
      <c r="JBY206" s="646"/>
      <c r="JBZ206" s="646"/>
      <c r="JCA206" s="646"/>
      <c r="JCB206" s="646"/>
      <c r="JCC206" s="646"/>
      <c r="JCD206" s="646"/>
      <c r="JCE206" s="646"/>
      <c r="JCF206" s="646"/>
      <c r="JCG206" s="646"/>
      <c r="JCH206" s="646"/>
      <c r="JCI206" s="646"/>
      <c r="JCJ206" s="646"/>
      <c r="JCK206" s="646"/>
      <c r="JCL206" s="646"/>
      <c r="JCM206" s="646"/>
      <c r="JCN206" s="646"/>
      <c r="JCO206" s="646"/>
      <c r="JCP206" s="646"/>
      <c r="JCQ206" s="646"/>
      <c r="JCR206" s="646"/>
      <c r="JCS206" s="646"/>
      <c r="JCT206" s="646"/>
      <c r="JCU206" s="646"/>
      <c r="JCV206" s="646"/>
      <c r="JCW206" s="646"/>
      <c r="JCX206" s="646"/>
      <c r="JCY206" s="646"/>
      <c r="JCZ206" s="646"/>
      <c r="JDA206" s="646"/>
      <c r="JDB206" s="646"/>
      <c r="JDC206" s="646"/>
      <c r="JDD206" s="646"/>
      <c r="JDE206" s="646"/>
      <c r="JDF206" s="646"/>
      <c r="JDG206" s="646"/>
      <c r="JDH206" s="646"/>
      <c r="JDI206" s="646"/>
      <c r="JDJ206" s="646"/>
      <c r="JDK206" s="646"/>
      <c r="JDL206" s="646"/>
      <c r="JDM206" s="646"/>
      <c r="JDN206" s="646"/>
      <c r="JDO206" s="646"/>
      <c r="JDP206" s="646"/>
      <c r="JDQ206" s="646"/>
      <c r="JDR206" s="646"/>
      <c r="JDS206" s="646"/>
      <c r="JDT206" s="646"/>
      <c r="JDU206" s="646"/>
      <c r="JDV206" s="646"/>
      <c r="JDW206" s="646"/>
      <c r="JDX206" s="646"/>
      <c r="JDY206" s="646"/>
      <c r="JDZ206" s="646"/>
      <c r="JEA206" s="646"/>
      <c r="JEB206" s="646"/>
      <c r="JEC206" s="646"/>
      <c r="JED206" s="646"/>
      <c r="JEE206" s="646"/>
      <c r="JEF206" s="646"/>
      <c r="JEG206" s="646"/>
      <c r="JEH206" s="646"/>
      <c r="JEI206" s="646"/>
      <c r="JEJ206" s="646"/>
      <c r="JEK206" s="646"/>
      <c r="JEL206" s="646"/>
      <c r="JEM206" s="646"/>
      <c r="JEN206" s="646"/>
      <c r="JEO206" s="646"/>
      <c r="JEP206" s="646"/>
      <c r="JEQ206" s="646"/>
      <c r="JER206" s="646"/>
      <c r="JES206" s="646"/>
      <c r="JET206" s="646"/>
      <c r="JEU206" s="646"/>
      <c r="JEV206" s="646"/>
      <c r="JEW206" s="646"/>
      <c r="JEX206" s="646"/>
      <c r="JEY206" s="646"/>
      <c r="JEZ206" s="646"/>
      <c r="JFA206" s="646"/>
      <c r="JFB206" s="646"/>
      <c r="JFC206" s="646"/>
      <c r="JFD206" s="646"/>
      <c r="JFE206" s="646"/>
      <c r="JFF206" s="646"/>
      <c r="JFG206" s="646"/>
      <c r="JFH206" s="646"/>
      <c r="JFI206" s="646"/>
      <c r="JFJ206" s="646"/>
      <c r="JFK206" s="646"/>
      <c r="JFL206" s="646"/>
      <c r="JFM206" s="646"/>
      <c r="JFN206" s="646"/>
      <c r="JFO206" s="646"/>
      <c r="JFP206" s="646"/>
      <c r="JFQ206" s="646"/>
      <c r="JFR206" s="646"/>
      <c r="JFS206" s="646"/>
      <c r="JFT206" s="646"/>
      <c r="JFU206" s="646"/>
      <c r="JFV206" s="646"/>
      <c r="JFW206" s="646"/>
      <c r="JFX206" s="646"/>
      <c r="JFY206" s="646"/>
      <c r="JFZ206" s="646"/>
      <c r="JGA206" s="646"/>
      <c r="JGB206" s="646"/>
      <c r="JGC206" s="646"/>
      <c r="JGD206" s="646"/>
      <c r="JGE206" s="646"/>
      <c r="JGF206" s="646"/>
      <c r="JGG206" s="646"/>
      <c r="JGH206" s="646"/>
      <c r="JGI206" s="646"/>
      <c r="JGJ206" s="646"/>
      <c r="JGK206" s="646"/>
      <c r="JGL206" s="646"/>
      <c r="JGM206" s="646"/>
      <c r="JGN206" s="646"/>
      <c r="JGO206" s="646"/>
      <c r="JGP206" s="646"/>
      <c r="JGQ206" s="646"/>
      <c r="JGR206" s="646"/>
      <c r="JGS206" s="646"/>
      <c r="JGT206" s="646"/>
      <c r="JGU206" s="646"/>
      <c r="JGV206" s="646"/>
      <c r="JGW206" s="646"/>
      <c r="JGX206" s="646"/>
      <c r="JGY206" s="646"/>
      <c r="JGZ206" s="646"/>
      <c r="JHA206" s="646"/>
      <c r="JHB206" s="646"/>
      <c r="JHC206" s="646"/>
      <c r="JHD206" s="646"/>
      <c r="JHE206" s="646"/>
      <c r="JHF206" s="646"/>
      <c r="JHG206" s="646"/>
      <c r="JHH206" s="646"/>
      <c r="JHI206" s="646"/>
      <c r="JHJ206" s="646"/>
      <c r="JHK206" s="646"/>
      <c r="JHL206" s="646"/>
      <c r="JHM206" s="646"/>
      <c r="JHN206" s="646"/>
      <c r="JHO206" s="646"/>
      <c r="JHP206" s="646"/>
      <c r="JHQ206" s="646"/>
      <c r="JHR206" s="646"/>
      <c r="JHS206" s="646"/>
      <c r="JHT206" s="646"/>
      <c r="JHU206" s="646"/>
      <c r="JHV206" s="646"/>
      <c r="JHW206" s="646"/>
      <c r="JHX206" s="646"/>
      <c r="JHY206" s="646"/>
      <c r="JHZ206" s="646"/>
      <c r="JIA206" s="646"/>
      <c r="JIB206" s="646"/>
      <c r="JIC206" s="646"/>
      <c r="JID206" s="646"/>
      <c r="JIE206" s="646"/>
      <c r="JIF206" s="646"/>
      <c r="JIG206" s="646"/>
      <c r="JIH206" s="646"/>
      <c r="JII206" s="646"/>
      <c r="JIJ206" s="646"/>
      <c r="JIK206" s="646"/>
      <c r="JIL206" s="646"/>
      <c r="JIM206" s="646"/>
      <c r="JIN206" s="646"/>
      <c r="JIO206" s="646"/>
      <c r="JIP206" s="646"/>
      <c r="JIQ206" s="646"/>
      <c r="JIR206" s="646"/>
      <c r="JIS206" s="646"/>
      <c r="JIT206" s="646"/>
      <c r="JIU206" s="646"/>
      <c r="JIV206" s="646"/>
      <c r="JIW206" s="646"/>
      <c r="JIX206" s="646"/>
      <c r="JIY206" s="646"/>
      <c r="JIZ206" s="646"/>
      <c r="JJA206" s="646"/>
      <c r="JJB206" s="646"/>
      <c r="JJC206" s="646"/>
      <c r="JJD206" s="646"/>
      <c r="JJE206" s="646"/>
      <c r="JJF206" s="646"/>
      <c r="JJG206" s="646"/>
      <c r="JJH206" s="646"/>
      <c r="JJI206" s="646"/>
      <c r="JJJ206" s="646"/>
      <c r="JJK206" s="646"/>
      <c r="JJL206" s="646"/>
      <c r="JJM206" s="646"/>
      <c r="JJN206" s="646"/>
      <c r="JJO206" s="646"/>
      <c r="JJP206" s="646"/>
      <c r="JJQ206" s="646"/>
      <c r="JJR206" s="646"/>
      <c r="JJS206" s="646"/>
      <c r="JJT206" s="646"/>
      <c r="JJU206" s="646"/>
      <c r="JJV206" s="646"/>
      <c r="JJW206" s="646"/>
      <c r="JJX206" s="646"/>
      <c r="JJY206" s="646"/>
      <c r="JJZ206" s="646"/>
      <c r="JKA206" s="646"/>
      <c r="JKB206" s="646"/>
      <c r="JKC206" s="646"/>
      <c r="JKD206" s="646"/>
      <c r="JKE206" s="646"/>
      <c r="JKF206" s="646"/>
      <c r="JKG206" s="646"/>
      <c r="JKH206" s="646"/>
      <c r="JKI206" s="646"/>
      <c r="JKJ206" s="646"/>
      <c r="JKK206" s="646"/>
      <c r="JKL206" s="646"/>
      <c r="JKM206" s="646"/>
      <c r="JKN206" s="646"/>
      <c r="JKO206" s="646"/>
      <c r="JKP206" s="646"/>
      <c r="JKQ206" s="646"/>
      <c r="JKR206" s="646"/>
      <c r="JKS206" s="646"/>
      <c r="JKT206" s="646"/>
      <c r="JKU206" s="646"/>
      <c r="JKV206" s="646"/>
      <c r="JKW206" s="646"/>
      <c r="JKX206" s="646"/>
      <c r="JKY206" s="646"/>
      <c r="JKZ206" s="646"/>
      <c r="JLA206" s="646"/>
      <c r="JLB206" s="646"/>
      <c r="JLC206" s="646"/>
      <c r="JLD206" s="646"/>
      <c r="JLE206" s="646"/>
      <c r="JLF206" s="646"/>
      <c r="JLG206" s="646"/>
      <c r="JLH206" s="646"/>
      <c r="JLI206" s="646"/>
      <c r="JLJ206" s="646"/>
      <c r="JLK206" s="646"/>
      <c r="JLL206" s="646"/>
      <c r="JLM206" s="646"/>
      <c r="JLN206" s="646"/>
      <c r="JLO206" s="646"/>
      <c r="JLP206" s="646"/>
      <c r="JLQ206" s="646"/>
      <c r="JLR206" s="646"/>
      <c r="JLS206" s="646"/>
      <c r="JLT206" s="646"/>
      <c r="JLU206" s="646"/>
      <c r="JLV206" s="646"/>
      <c r="JLW206" s="646"/>
      <c r="JLX206" s="646"/>
      <c r="JLY206" s="646"/>
      <c r="JLZ206" s="646"/>
      <c r="JMA206" s="646"/>
      <c r="JMB206" s="646"/>
      <c r="JMC206" s="646"/>
      <c r="JMD206" s="646"/>
      <c r="JME206" s="646"/>
      <c r="JMF206" s="646"/>
      <c r="JMG206" s="646"/>
      <c r="JMH206" s="646"/>
      <c r="JMI206" s="646"/>
      <c r="JMJ206" s="646"/>
      <c r="JMK206" s="646"/>
      <c r="JML206" s="646"/>
      <c r="JMM206" s="646"/>
      <c r="JMN206" s="646"/>
      <c r="JMO206" s="646"/>
      <c r="JMP206" s="646"/>
      <c r="JMQ206" s="646"/>
      <c r="JMR206" s="646"/>
      <c r="JMS206" s="646"/>
      <c r="JMT206" s="646"/>
      <c r="JMU206" s="646"/>
      <c r="JMV206" s="646"/>
      <c r="JMW206" s="646"/>
      <c r="JMX206" s="646"/>
      <c r="JMY206" s="646"/>
      <c r="JMZ206" s="646"/>
      <c r="JNA206" s="646"/>
      <c r="JNB206" s="646"/>
      <c r="JNC206" s="646"/>
      <c r="JND206" s="646"/>
      <c r="JNE206" s="646"/>
      <c r="JNF206" s="646"/>
      <c r="JNG206" s="646"/>
      <c r="JNH206" s="646"/>
      <c r="JNI206" s="646"/>
      <c r="JNJ206" s="646"/>
      <c r="JNK206" s="646"/>
      <c r="JNL206" s="646"/>
      <c r="JNM206" s="646"/>
      <c r="JNN206" s="646"/>
      <c r="JNO206" s="646"/>
      <c r="JNP206" s="646"/>
      <c r="JNQ206" s="646"/>
      <c r="JNR206" s="646"/>
      <c r="JNS206" s="646"/>
      <c r="JNT206" s="646"/>
      <c r="JNU206" s="646"/>
      <c r="JNV206" s="646"/>
      <c r="JNW206" s="646"/>
      <c r="JNX206" s="646"/>
      <c r="JNY206" s="646"/>
      <c r="JNZ206" s="646"/>
      <c r="JOA206" s="646"/>
      <c r="JOB206" s="646"/>
      <c r="JOC206" s="646"/>
      <c r="JOD206" s="646"/>
      <c r="JOE206" s="646"/>
      <c r="JOF206" s="646"/>
      <c r="JOG206" s="646"/>
      <c r="JOH206" s="646"/>
      <c r="JOI206" s="646"/>
      <c r="JOJ206" s="646"/>
      <c r="JOK206" s="646"/>
      <c r="JOL206" s="646"/>
      <c r="JOM206" s="646"/>
      <c r="JON206" s="646"/>
      <c r="JOO206" s="646"/>
      <c r="JOP206" s="646"/>
      <c r="JOQ206" s="646"/>
      <c r="JOR206" s="646"/>
      <c r="JOS206" s="646"/>
      <c r="JOT206" s="646"/>
      <c r="JOU206" s="646"/>
      <c r="JOV206" s="646"/>
      <c r="JOW206" s="646"/>
      <c r="JOX206" s="646"/>
      <c r="JOY206" s="646"/>
      <c r="JOZ206" s="646"/>
      <c r="JPA206" s="646"/>
      <c r="JPB206" s="646"/>
      <c r="JPC206" s="646"/>
      <c r="JPD206" s="646"/>
      <c r="JPE206" s="646"/>
      <c r="JPF206" s="646"/>
      <c r="JPG206" s="646"/>
      <c r="JPH206" s="646"/>
      <c r="JPI206" s="646"/>
      <c r="JPJ206" s="646"/>
      <c r="JPK206" s="646"/>
      <c r="JPL206" s="646"/>
      <c r="JPM206" s="646"/>
      <c r="JPN206" s="646"/>
      <c r="JPO206" s="646"/>
      <c r="JPP206" s="646"/>
      <c r="JPQ206" s="646"/>
      <c r="JPR206" s="646"/>
      <c r="JPS206" s="646"/>
      <c r="JPT206" s="646"/>
      <c r="JPU206" s="646"/>
      <c r="JPV206" s="646"/>
      <c r="JPW206" s="646"/>
      <c r="JPX206" s="646"/>
      <c r="JPY206" s="646"/>
      <c r="JPZ206" s="646"/>
      <c r="JQA206" s="646"/>
      <c r="JQB206" s="646"/>
      <c r="JQC206" s="646"/>
      <c r="JQD206" s="646"/>
      <c r="JQE206" s="646"/>
      <c r="JQF206" s="646"/>
      <c r="JQG206" s="646"/>
      <c r="JQH206" s="646"/>
      <c r="JQI206" s="646"/>
      <c r="JQJ206" s="646"/>
      <c r="JQK206" s="646"/>
      <c r="JQL206" s="646"/>
      <c r="JQM206" s="646"/>
      <c r="JQN206" s="646"/>
      <c r="JQO206" s="646"/>
      <c r="JQP206" s="646"/>
      <c r="JQQ206" s="646"/>
      <c r="JQR206" s="646"/>
      <c r="JQS206" s="646"/>
      <c r="JQT206" s="646"/>
      <c r="JQU206" s="646"/>
      <c r="JQV206" s="646"/>
      <c r="JQW206" s="646"/>
      <c r="JQX206" s="646"/>
      <c r="JQY206" s="646"/>
      <c r="JQZ206" s="646"/>
      <c r="JRA206" s="646"/>
      <c r="JRB206" s="646"/>
      <c r="JRC206" s="646"/>
      <c r="JRD206" s="646"/>
      <c r="JRE206" s="646"/>
      <c r="JRF206" s="646"/>
      <c r="JRG206" s="646"/>
      <c r="JRH206" s="646"/>
      <c r="JRI206" s="646"/>
      <c r="JRJ206" s="646"/>
      <c r="JRK206" s="646"/>
      <c r="JRL206" s="646"/>
      <c r="JRM206" s="646"/>
      <c r="JRN206" s="646"/>
      <c r="JRO206" s="646"/>
      <c r="JRP206" s="646"/>
      <c r="JRQ206" s="646"/>
      <c r="JRR206" s="646"/>
      <c r="JRS206" s="646"/>
      <c r="JRT206" s="646"/>
      <c r="JRU206" s="646"/>
      <c r="JRV206" s="646"/>
      <c r="JRW206" s="646"/>
      <c r="JRX206" s="646"/>
      <c r="JRY206" s="646"/>
      <c r="JRZ206" s="646"/>
      <c r="JSA206" s="646"/>
      <c r="JSB206" s="646"/>
      <c r="JSC206" s="646"/>
      <c r="JSD206" s="646"/>
      <c r="JSE206" s="646"/>
      <c r="JSF206" s="646"/>
      <c r="JSG206" s="646"/>
      <c r="JSH206" s="646"/>
      <c r="JSI206" s="646"/>
      <c r="JSJ206" s="646"/>
      <c r="JSK206" s="646"/>
      <c r="JSL206" s="646"/>
      <c r="JSM206" s="646"/>
      <c r="JSN206" s="646"/>
      <c r="JSO206" s="646"/>
      <c r="JSP206" s="646"/>
      <c r="JSQ206" s="646"/>
      <c r="JSR206" s="646"/>
      <c r="JSS206" s="646"/>
      <c r="JST206" s="646"/>
      <c r="JSU206" s="646"/>
      <c r="JSV206" s="646"/>
      <c r="JSW206" s="646"/>
      <c r="JSX206" s="646"/>
      <c r="JSY206" s="646"/>
      <c r="JSZ206" s="646"/>
      <c r="JTA206" s="646"/>
      <c r="JTB206" s="646"/>
      <c r="JTC206" s="646"/>
      <c r="JTD206" s="646"/>
      <c r="JTE206" s="646"/>
      <c r="JTF206" s="646"/>
      <c r="JTG206" s="646"/>
      <c r="JTH206" s="646"/>
      <c r="JTI206" s="646"/>
      <c r="JTJ206" s="646"/>
      <c r="JTK206" s="646"/>
      <c r="JTL206" s="646"/>
      <c r="JTM206" s="646"/>
      <c r="JTN206" s="646"/>
      <c r="JTO206" s="646"/>
      <c r="JTP206" s="646"/>
      <c r="JTQ206" s="646"/>
      <c r="JTR206" s="646"/>
      <c r="JTS206" s="646"/>
      <c r="JTT206" s="646"/>
      <c r="JTU206" s="646"/>
      <c r="JTV206" s="646"/>
      <c r="JTW206" s="646"/>
      <c r="JTX206" s="646"/>
      <c r="JTY206" s="646"/>
      <c r="JTZ206" s="646"/>
      <c r="JUA206" s="646"/>
      <c r="JUB206" s="646"/>
      <c r="JUC206" s="646"/>
      <c r="JUD206" s="646"/>
      <c r="JUE206" s="646"/>
      <c r="JUF206" s="646"/>
      <c r="JUG206" s="646"/>
      <c r="JUH206" s="646"/>
      <c r="JUI206" s="646"/>
      <c r="JUJ206" s="646"/>
      <c r="JUK206" s="646"/>
      <c r="JUL206" s="646"/>
      <c r="JUM206" s="646"/>
      <c r="JUN206" s="646"/>
      <c r="JUO206" s="646"/>
      <c r="JUP206" s="646"/>
      <c r="JUQ206" s="646"/>
      <c r="JUR206" s="646"/>
      <c r="JUS206" s="646"/>
      <c r="JUT206" s="646"/>
      <c r="JUU206" s="646"/>
      <c r="JUV206" s="646"/>
      <c r="JUW206" s="646"/>
      <c r="JUX206" s="646"/>
      <c r="JUY206" s="646"/>
      <c r="JUZ206" s="646"/>
      <c r="JVA206" s="646"/>
      <c r="JVB206" s="646"/>
      <c r="JVC206" s="646"/>
      <c r="JVD206" s="646"/>
      <c r="JVE206" s="646"/>
      <c r="JVF206" s="646"/>
      <c r="JVG206" s="646"/>
      <c r="JVH206" s="646"/>
      <c r="JVI206" s="646"/>
      <c r="JVJ206" s="646"/>
      <c r="JVK206" s="646"/>
      <c r="JVL206" s="646"/>
      <c r="JVM206" s="646"/>
      <c r="JVN206" s="646"/>
      <c r="JVO206" s="646"/>
      <c r="JVP206" s="646"/>
      <c r="JVQ206" s="646"/>
      <c r="JVR206" s="646"/>
      <c r="JVS206" s="646"/>
      <c r="JVT206" s="646"/>
      <c r="JVU206" s="646"/>
      <c r="JVV206" s="646"/>
      <c r="JVW206" s="646"/>
      <c r="JVX206" s="646"/>
      <c r="JVY206" s="646"/>
      <c r="JVZ206" s="646"/>
      <c r="JWA206" s="646"/>
      <c r="JWB206" s="646"/>
      <c r="JWC206" s="646"/>
      <c r="JWD206" s="646"/>
      <c r="JWE206" s="646"/>
      <c r="JWF206" s="646"/>
      <c r="JWG206" s="646"/>
      <c r="JWH206" s="646"/>
      <c r="JWI206" s="646"/>
      <c r="JWJ206" s="646"/>
      <c r="JWK206" s="646"/>
      <c r="JWL206" s="646"/>
      <c r="JWM206" s="646"/>
      <c r="JWN206" s="646"/>
      <c r="JWO206" s="646"/>
      <c r="JWP206" s="646"/>
      <c r="JWQ206" s="646"/>
      <c r="JWR206" s="646"/>
      <c r="JWS206" s="646"/>
      <c r="JWT206" s="646"/>
      <c r="JWU206" s="646"/>
      <c r="JWV206" s="646"/>
      <c r="JWW206" s="646"/>
      <c r="JWX206" s="646"/>
      <c r="JWY206" s="646"/>
      <c r="JWZ206" s="646"/>
      <c r="JXA206" s="646"/>
      <c r="JXB206" s="646"/>
      <c r="JXC206" s="646"/>
      <c r="JXD206" s="646"/>
      <c r="JXE206" s="646"/>
      <c r="JXF206" s="646"/>
      <c r="JXG206" s="646"/>
      <c r="JXH206" s="646"/>
      <c r="JXI206" s="646"/>
      <c r="JXJ206" s="646"/>
      <c r="JXK206" s="646"/>
      <c r="JXL206" s="646"/>
      <c r="JXM206" s="646"/>
      <c r="JXN206" s="646"/>
      <c r="JXO206" s="646"/>
      <c r="JXP206" s="646"/>
      <c r="JXQ206" s="646"/>
      <c r="JXR206" s="646"/>
      <c r="JXS206" s="646"/>
      <c r="JXT206" s="646"/>
      <c r="JXU206" s="646"/>
      <c r="JXV206" s="646"/>
      <c r="JXW206" s="646"/>
      <c r="JXX206" s="646"/>
      <c r="JXY206" s="646"/>
      <c r="JXZ206" s="646"/>
      <c r="JYA206" s="646"/>
      <c r="JYB206" s="646"/>
      <c r="JYC206" s="646"/>
      <c r="JYD206" s="646"/>
      <c r="JYE206" s="646"/>
      <c r="JYF206" s="646"/>
      <c r="JYG206" s="646"/>
      <c r="JYH206" s="646"/>
      <c r="JYI206" s="646"/>
      <c r="JYJ206" s="646"/>
      <c r="JYK206" s="646"/>
      <c r="JYL206" s="646"/>
      <c r="JYM206" s="646"/>
      <c r="JYN206" s="646"/>
      <c r="JYO206" s="646"/>
      <c r="JYP206" s="646"/>
      <c r="JYQ206" s="646"/>
      <c r="JYR206" s="646"/>
      <c r="JYS206" s="646"/>
      <c r="JYT206" s="646"/>
      <c r="JYU206" s="646"/>
      <c r="JYV206" s="646"/>
      <c r="JYW206" s="646"/>
      <c r="JYX206" s="646"/>
      <c r="JYY206" s="646"/>
      <c r="JYZ206" s="646"/>
      <c r="JZA206" s="646"/>
      <c r="JZB206" s="646"/>
      <c r="JZC206" s="646"/>
      <c r="JZD206" s="646"/>
      <c r="JZE206" s="646"/>
      <c r="JZF206" s="646"/>
      <c r="JZG206" s="646"/>
      <c r="JZH206" s="646"/>
      <c r="JZI206" s="646"/>
      <c r="JZJ206" s="646"/>
      <c r="JZK206" s="646"/>
      <c r="JZL206" s="646"/>
      <c r="JZM206" s="646"/>
      <c r="JZN206" s="646"/>
      <c r="JZO206" s="646"/>
      <c r="JZP206" s="646"/>
      <c r="JZQ206" s="646"/>
      <c r="JZR206" s="646"/>
      <c r="JZS206" s="646"/>
      <c r="JZT206" s="646"/>
      <c r="JZU206" s="646"/>
      <c r="JZV206" s="646"/>
      <c r="JZW206" s="646"/>
      <c r="JZX206" s="646"/>
      <c r="JZY206" s="646"/>
      <c r="JZZ206" s="646"/>
      <c r="KAA206" s="646"/>
      <c r="KAB206" s="646"/>
      <c r="KAC206" s="646"/>
      <c r="KAD206" s="646"/>
      <c r="KAE206" s="646"/>
      <c r="KAF206" s="646"/>
      <c r="KAG206" s="646"/>
      <c r="KAH206" s="646"/>
      <c r="KAI206" s="646"/>
      <c r="KAJ206" s="646"/>
      <c r="KAK206" s="646"/>
      <c r="KAL206" s="646"/>
      <c r="KAM206" s="646"/>
      <c r="KAN206" s="646"/>
      <c r="KAO206" s="646"/>
      <c r="KAP206" s="646"/>
      <c r="KAQ206" s="646"/>
      <c r="KAR206" s="646"/>
      <c r="KAS206" s="646"/>
      <c r="KAT206" s="646"/>
      <c r="KAU206" s="646"/>
      <c r="KAV206" s="646"/>
      <c r="KAW206" s="646"/>
      <c r="KAX206" s="646"/>
      <c r="KAY206" s="646"/>
      <c r="KAZ206" s="646"/>
      <c r="KBA206" s="646"/>
      <c r="KBB206" s="646"/>
      <c r="KBC206" s="646"/>
      <c r="KBD206" s="646"/>
      <c r="KBE206" s="646"/>
      <c r="KBF206" s="646"/>
      <c r="KBG206" s="646"/>
      <c r="KBH206" s="646"/>
      <c r="KBI206" s="646"/>
      <c r="KBJ206" s="646"/>
      <c r="KBK206" s="646"/>
      <c r="KBL206" s="646"/>
      <c r="KBM206" s="646"/>
      <c r="KBN206" s="646"/>
      <c r="KBO206" s="646"/>
      <c r="KBP206" s="646"/>
      <c r="KBQ206" s="646"/>
      <c r="KBR206" s="646"/>
      <c r="KBS206" s="646"/>
      <c r="KBT206" s="646"/>
      <c r="KBU206" s="646"/>
      <c r="KBV206" s="646"/>
      <c r="KBW206" s="646"/>
      <c r="KBX206" s="646"/>
      <c r="KBY206" s="646"/>
      <c r="KBZ206" s="646"/>
      <c r="KCA206" s="646"/>
      <c r="KCB206" s="646"/>
      <c r="KCC206" s="646"/>
      <c r="KCD206" s="646"/>
      <c r="KCE206" s="646"/>
      <c r="KCF206" s="646"/>
      <c r="KCG206" s="646"/>
      <c r="KCH206" s="646"/>
      <c r="KCI206" s="646"/>
      <c r="KCJ206" s="646"/>
      <c r="KCK206" s="646"/>
      <c r="KCL206" s="646"/>
      <c r="KCM206" s="646"/>
      <c r="KCN206" s="646"/>
      <c r="KCO206" s="646"/>
      <c r="KCP206" s="646"/>
      <c r="KCQ206" s="646"/>
      <c r="KCR206" s="646"/>
      <c r="KCS206" s="646"/>
      <c r="KCT206" s="646"/>
      <c r="KCU206" s="646"/>
      <c r="KCV206" s="646"/>
      <c r="KCW206" s="646"/>
      <c r="KCX206" s="646"/>
      <c r="KCY206" s="646"/>
      <c r="KCZ206" s="646"/>
      <c r="KDA206" s="646"/>
      <c r="KDB206" s="646"/>
      <c r="KDC206" s="646"/>
      <c r="KDD206" s="646"/>
      <c r="KDE206" s="646"/>
      <c r="KDF206" s="646"/>
      <c r="KDG206" s="646"/>
      <c r="KDH206" s="646"/>
      <c r="KDI206" s="646"/>
      <c r="KDJ206" s="646"/>
      <c r="KDK206" s="646"/>
      <c r="KDL206" s="646"/>
      <c r="KDM206" s="646"/>
      <c r="KDN206" s="646"/>
      <c r="KDO206" s="646"/>
      <c r="KDP206" s="646"/>
      <c r="KDQ206" s="646"/>
      <c r="KDR206" s="646"/>
      <c r="KDS206" s="646"/>
      <c r="KDT206" s="646"/>
      <c r="KDU206" s="646"/>
      <c r="KDV206" s="646"/>
      <c r="KDW206" s="646"/>
      <c r="KDX206" s="646"/>
      <c r="KDY206" s="646"/>
      <c r="KDZ206" s="646"/>
      <c r="KEA206" s="646"/>
      <c r="KEB206" s="646"/>
      <c r="KEC206" s="646"/>
      <c r="KED206" s="646"/>
      <c r="KEE206" s="646"/>
      <c r="KEF206" s="646"/>
      <c r="KEG206" s="646"/>
      <c r="KEH206" s="646"/>
      <c r="KEI206" s="646"/>
      <c r="KEJ206" s="646"/>
      <c r="KEK206" s="646"/>
      <c r="KEL206" s="646"/>
      <c r="KEM206" s="646"/>
      <c r="KEN206" s="646"/>
      <c r="KEO206" s="646"/>
      <c r="KEP206" s="646"/>
      <c r="KEQ206" s="646"/>
      <c r="KER206" s="646"/>
      <c r="KES206" s="646"/>
      <c r="KET206" s="646"/>
      <c r="KEU206" s="646"/>
      <c r="KEV206" s="646"/>
      <c r="KEW206" s="646"/>
      <c r="KEX206" s="646"/>
      <c r="KEY206" s="646"/>
      <c r="KEZ206" s="646"/>
      <c r="KFA206" s="646"/>
      <c r="KFB206" s="646"/>
      <c r="KFC206" s="646"/>
      <c r="KFD206" s="646"/>
      <c r="KFE206" s="646"/>
      <c r="KFF206" s="646"/>
      <c r="KFG206" s="646"/>
      <c r="KFH206" s="646"/>
      <c r="KFI206" s="646"/>
      <c r="KFJ206" s="646"/>
      <c r="KFK206" s="646"/>
      <c r="KFL206" s="646"/>
      <c r="KFM206" s="646"/>
      <c r="KFN206" s="646"/>
      <c r="KFO206" s="646"/>
      <c r="KFP206" s="646"/>
      <c r="KFQ206" s="646"/>
      <c r="KFR206" s="646"/>
      <c r="KFS206" s="646"/>
      <c r="KFT206" s="646"/>
      <c r="KFU206" s="646"/>
      <c r="KFV206" s="646"/>
      <c r="KFW206" s="646"/>
      <c r="KFX206" s="646"/>
      <c r="KFY206" s="646"/>
      <c r="KFZ206" s="646"/>
      <c r="KGA206" s="646"/>
      <c r="KGB206" s="646"/>
      <c r="KGC206" s="646"/>
      <c r="KGD206" s="646"/>
      <c r="KGE206" s="646"/>
      <c r="KGF206" s="646"/>
      <c r="KGG206" s="646"/>
      <c r="KGH206" s="646"/>
      <c r="KGI206" s="646"/>
      <c r="KGJ206" s="646"/>
      <c r="KGK206" s="646"/>
      <c r="KGL206" s="646"/>
      <c r="KGM206" s="646"/>
      <c r="KGN206" s="646"/>
      <c r="KGO206" s="646"/>
      <c r="KGP206" s="646"/>
      <c r="KGQ206" s="646"/>
      <c r="KGR206" s="646"/>
      <c r="KGS206" s="646"/>
      <c r="KGT206" s="646"/>
      <c r="KGU206" s="646"/>
      <c r="KGV206" s="646"/>
      <c r="KGW206" s="646"/>
      <c r="KGX206" s="646"/>
      <c r="KGY206" s="646"/>
      <c r="KGZ206" s="646"/>
      <c r="KHA206" s="646"/>
      <c r="KHB206" s="646"/>
      <c r="KHC206" s="646"/>
      <c r="KHD206" s="646"/>
      <c r="KHE206" s="646"/>
      <c r="KHF206" s="646"/>
      <c r="KHG206" s="646"/>
      <c r="KHH206" s="646"/>
      <c r="KHI206" s="646"/>
      <c r="KHJ206" s="646"/>
      <c r="KHK206" s="646"/>
      <c r="KHL206" s="646"/>
      <c r="KHM206" s="646"/>
      <c r="KHN206" s="646"/>
      <c r="KHO206" s="646"/>
      <c r="KHP206" s="646"/>
      <c r="KHQ206" s="646"/>
      <c r="KHR206" s="646"/>
      <c r="KHS206" s="646"/>
      <c r="KHT206" s="646"/>
      <c r="KHU206" s="646"/>
      <c r="KHV206" s="646"/>
      <c r="KHW206" s="646"/>
      <c r="KHX206" s="646"/>
      <c r="KHY206" s="646"/>
      <c r="KHZ206" s="646"/>
      <c r="KIA206" s="646"/>
      <c r="KIB206" s="646"/>
      <c r="KIC206" s="646"/>
      <c r="KID206" s="646"/>
      <c r="KIE206" s="646"/>
      <c r="KIF206" s="646"/>
      <c r="KIG206" s="646"/>
      <c r="KIH206" s="646"/>
      <c r="KII206" s="646"/>
      <c r="KIJ206" s="646"/>
      <c r="KIK206" s="646"/>
      <c r="KIL206" s="646"/>
      <c r="KIM206" s="646"/>
      <c r="KIN206" s="646"/>
      <c r="KIO206" s="646"/>
      <c r="KIP206" s="646"/>
      <c r="KIQ206" s="646"/>
      <c r="KIR206" s="646"/>
      <c r="KIS206" s="646"/>
      <c r="KIT206" s="646"/>
      <c r="KIU206" s="646"/>
      <c r="KIV206" s="646"/>
      <c r="KIW206" s="646"/>
      <c r="KIX206" s="646"/>
      <c r="KIY206" s="646"/>
      <c r="KIZ206" s="646"/>
      <c r="KJA206" s="646"/>
      <c r="KJB206" s="646"/>
      <c r="KJC206" s="646"/>
      <c r="KJD206" s="646"/>
      <c r="KJE206" s="646"/>
      <c r="KJF206" s="646"/>
      <c r="KJG206" s="646"/>
      <c r="KJH206" s="646"/>
      <c r="KJI206" s="646"/>
      <c r="KJJ206" s="646"/>
      <c r="KJK206" s="646"/>
      <c r="KJL206" s="646"/>
      <c r="KJM206" s="646"/>
      <c r="KJN206" s="646"/>
      <c r="KJO206" s="646"/>
      <c r="KJP206" s="646"/>
      <c r="KJQ206" s="646"/>
      <c r="KJR206" s="646"/>
      <c r="KJS206" s="646"/>
      <c r="KJT206" s="646"/>
      <c r="KJU206" s="646"/>
      <c r="KJV206" s="646"/>
      <c r="KJW206" s="646"/>
      <c r="KJX206" s="646"/>
      <c r="KJY206" s="646"/>
      <c r="KJZ206" s="646"/>
      <c r="KKA206" s="646"/>
      <c r="KKB206" s="646"/>
      <c r="KKC206" s="646"/>
      <c r="KKD206" s="646"/>
      <c r="KKE206" s="646"/>
      <c r="KKF206" s="646"/>
      <c r="KKG206" s="646"/>
      <c r="KKH206" s="646"/>
      <c r="KKI206" s="646"/>
      <c r="KKJ206" s="646"/>
      <c r="KKK206" s="646"/>
      <c r="KKL206" s="646"/>
      <c r="KKM206" s="646"/>
      <c r="KKN206" s="646"/>
      <c r="KKO206" s="646"/>
      <c r="KKP206" s="646"/>
      <c r="KKQ206" s="646"/>
      <c r="KKR206" s="646"/>
      <c r="KKS206" s="646"/>
      <c r="KKT206" s="646"/>
      <c r="KKU206" s="646"/>
      <c r="KKV206" s="646"/>
      <c r="KKW206" s="646"/>
      <c r="KKX206" s="646"/>
      <c r="KKY206" s="646"/>
      <c r="KKZ206" s="646"/>
      <c r="KLA206" s="646"/>
      <c r="KLB206" s="646"/>
      <c r="KLC206" s="646"/>
      <c r="KLD206" s="646"/>
      <c r="KLE206" s="646"/>
      <c r="KLF206" s="646"/>
      <c r="KLG206" s="646"/>
      <c r="KLH206" s="646"/>
      <c r="KLI206" s="646"/>
      <c r="KLJ206" s="646"/>
      <c r="KLK206" s="646"/>
      <c r="KLL206" s="646"/>
      <c r="KLM206" s="646"/>
      <c r="KLN206" s="646"/>
      <c r="KLO206" s="646"/>
      <c r="KLP206" s="646"/>
      <c r="KLQ206" s="646"/>
      <c r="KLR206" s="646"/>
      <c r="KLS206" s="646"/>
      <c r="KLT206" s="646"/>
      <c r="KLU206" s="646"/>
      <c r="KLV206" s="646"/>
      <c r="KLW206" s="646"/>
      <c r="KLX206" s="646"/>
      <c r="KLY206" s="646"/>
      <c r="KLZ206" s="646"/>
      <c r="KMA206" s="646"/>
      <c r="KMB206" s="646"/>
      <c r="KMC206" s="646"/>
      <c r="KMD206" s="646"/>
      <c r="KME206" s="646"/>
      <c r="KMF206" s="646"/>
      <c r="KMG206" s="646"/>
      <c r="KMH206" s="646"/>
      <c r="KMI206" s="646"/>
      <c r="KMJ206" s="646"/>
      <c r="KMK206" s="646"/>
      <c r="KML206" s="646"/>
      <c r="KMM206" s="646"/>
      <c r="KMN206" s="646"/>
      <c r="KMO206" s="646"/>
      <c r="KMP206" s="646"/>
      <c r="KMQ206" s="646"/>
      <c r="KMR206" s="646"/>
      <c r="KMS206" s="646"/>
      <c r="KMT206" s="646"/>
      <c r="KMU206" s="646"/>
      <c r="KMV206" s="646"/>
      <c r="KMW206" s="646"/>
      <c r="KMX206" s="646"/>
      <c r="KMY206" s="646"/>
      <c r="KMZ206" s="646"/>
      <c r="KNA206" s="646"/>
      <c r="KNB206" s="646"/>
      <c r="KNC206" s="646"/>
      <c r="KND206" s="646"/>
      <c r="KNE206" s="646"/>
      <c r="KNF206" s="646"/>
      <c r="KNG206" s="646"/>
      <c r="KNH206" s="646"/>
      <c r="KNI206" s="646"/>
      <c r="KNJ206" s="646"/>
      <c r="KNK206" s="646"/>
      <c r="KNL206" s="646"/>
      <c r="KNM206" s="646"/>
      <c r="KNN206" s="646"/>
      <c r="KNO206" s="646"/>
      <c r="KNP206" s="646"/>
      <c r="KNQ206" s="646"/>
      <c r="KNR206" s="646"/>
      <c r="KNS206" s="646"/>
      <c r="KNT206" s="646"/>
      <c r="KNU206" s="646"/>
      <c r="KNV206" s="646"/>
      <c r="KNW206" s="646"/>
      <c r="KNX206" s="646"/>
      <c r="KNY206" s="646"/>
      <c r="KNZ206" s="646"/>
      <c r="KOA206" s="646"/>
      <c r="KOB206" s="646"/>
      <c r="KOC206" s="646"/>
      <c r="KOD206" s="646"/>
      <c r="KOE206" s="646"/>
      <c r="KOF206" s="646"/>
      <c r="KOG206" s="646"/>
      <c r="KOH206" s="646"/>
      <c r="KOI206" s="646"/>
      <c r="KOJ206" s="646"/>
      <c r="KOK206" s="646"/>
      <c r="KOL206" s="646"/>
      <c r="KOM206" s="646"/>
      <c r="KON206" s="646"/>
      <c r="KOO206" s="646"/>
      <c r="KOP206" s="646"/>
      <c r="KOQ206" s="646"/>
      <c r="KOR206" s="646"/>
      <c r="KOS206" s="646"/>
      <c r="KOT206" s="646"/>
      <c r="KOU206" s="646"/>
      <c r="KOV206" s="646"/>
      <c r="KOW206" s="646"/>
      <c r="KOX206" s="646"/>
      <c r="KOY206" s="646"/>
      <c r="KOZ206" s="646"/>
      <c r="KPA206" s="646"/>
      <c r="KPB206" s="646"/>
      <c r="KPC206" s="646"/>
      <c r="KPD206" s="646"/>
      <c r="KPE206" s="646"/>
      <c r="KPF206" s="646"/>
      <c r="KPG206" s="646"/>
      <c r="KPH206" s="646"/>
      <c r="KPI206" s="646"/>
      <c r="KPJ206" s="646"/>
      <c r="KPK206" s="646"/>
      <c r="KPL206" s="646"/>
      <c r="KPM206" s="646"/>
      <c r="KPN206" s="646"/>
      <c r="KPO206" s="646"/>
      <c r="KPP206" s="646"/>
      <c r="KPQ206" s="646"/>
      <c r="KPR206" s="646"/>
      <c r="KPS206" s="646"/>
      <c r="KPT206" s="646"/>
      <c r="KPU206" s="646"/>
      <c r="KPV206" s="646"/>
      <c r="KPW206" s="646"/>
      <c r="KPX206" s="646"/>
      <c r="KPY206" s="646"/>
      <c r="KPZ206" s="646"/>
      <c r="KQA206" s="646"/>
      <c r="KQB206" s="646"/>
      <c r="KQC206" s="646"/>
      <c r="KQD206" s="646"/>
      <c r="KQE206" s="646"/>
      <c r="KQF206" s="646"/>
      <c r="KQG206" s="646"/>
      <c r="KQH206" s="646"/>
      <c r="KQI206" s="646"/>
      <c r="KQJ206" s="646"/>
      <c r="KQK206" s="646"/>
      <c r="KQL206" s="646"/>
      <c r="KQM206" s="646"/>
      <c r="KQN206" s="646"/>
      <c r="KQO206" s="646"/>
      <c r="KQP206" s="646"/>
      <c r="KQQ206" s="646"/>
      <c r="KQR206" s="646"/>
      <c r="KQS206" s="646"/>
      <c r="KQT206" s="646"/>
      <c r="KQU206" s="646"/>
      <c r="KQV206" s="646"/>
      <c r="KQW206" s="646"/>
      <c r="KQX206" s="646"/>
      <c r="KQY206" s="646"/>
      <c r="KQZ206" s="646"/>
      <c r="KRA206" s="646"/>
      <c r="KRB206" s="646"/>
      <c r="KRC206" s="646"/>
      <c r="KRD206" s="646"/>
      <c r="KRE206" s="646"/>
      <c r="KRF206" s="646"/>
      <c r="KRG206" s="646"/>
      <c r="KRH206" s="646"/>
      <c r="KRI206" s="646"/>
      <c r="KRJ206" s="646"/>
      <c r="KRK206" s="646"/>
      <c r="KRL206" s="646"/>
      <c r="KRM206" s="646"/>
      <c r="KRN206" s="646"/>
      <c r="KRO206" s="646"/>
      <c r="KRP206" s="646"/>
      <c r="KRQ206" s="646"/>
      <c r="KRR206" s="646"/>
      <c r="KRS206" s="646"/>
      <c r="KRT206" s="646"/>
      <c r="KRU206" s="646"/>
      <c r="KRV206" s="646"/>
      <c r="KRW206" s="646"/>
      <c r="KRX206" s="646"/>
      <c r="KRY206" s="646"/>
      <c r="KRZ206" s="646"/>
      <c r="KSA206" s="646"/>
      <c r="KSB206" s="646"/>
      <c r="KSC206" s="646"/>
      <c r="KSD206" s="646"/>
      <c r="KSE206" s="646"/>
      <c r="KSF206" s="646"/>
      <c r="KSG206" s="646"/>
      <c r="KSH206" s="646"/>
      <c r="KSI206" s="646"/>
      <c r="KSJ206" s="646"/>
      <c r="KSK206" s="646"/>
      <c r="KSL206" s="646"/>
      <c r="KSM206" s="646"/>
      <c r="KSN206" s="646"/>
      <c r="KSO206" s="646"/>
      <c r="KSP206" s="646"/>
      <c r="KSQ206" s="646"/>
      <c r="KSR206" s="646"/>
      <c r="KSS206" s="646"/>
      <c r="KST206" s="646"/>
      <c r="KSU206" s="646"/>
      <c r="KSV206" s="646"/>
      <c r="KSW206" s="646"/>
      <c r="KSX206" s="646"/>
      <c r="KSY206" s="646"/>
      <c r="KSZ206" s="646"/>
      <c r="KTA206" s="646"/>
      <c r="KTB206" s="646"/>
      <c r="KTC206" s="646"/>
      <c r="KTD206" s="646"/>
      <c r="KTE206" s="646"/>
      <c r="KTF206" s="646"/>
      <c r="KTG206" s="646"/>
      <c r="KTH206" s="646"/>
      <c r="KTI206" s="646"/>
      <c r="KTJ206" s="646"/>
      <c r="KTK206" s="646"/>
      <c r="KTL206" s="646"/>
      <c r="KTM206" s="646"/>
      <c r="KTN206" s="646"/>
      <c r="KTO206" s="646"/>
      <c r="KTP206" s="646"/>
      <c r="KTQ206" s="646"/>
      <c r="KTR206" s="646"/>
      <c r="KTS206" s="646"/>
      <c r="KTT206" s="646"/>
      <c r="KTU206" s="646"/>
      <c r="KTV206" s="646"/>
      <c r="KTW206" s="646"/>
      <c r="KTX206" s="646"/>
      <c r="KTY206" s="646"/>
      <c r="KTZ206" s="646"/>
      <c r="KUA206" s="646"/>
      <c r="KUB206" s="646"/>
      <c r="KUC206" s="646"/>
      <c r="KUD206" s="646"/>
      <c r="KUE206" s="646"/>
      <c r="KUF206" s="646"/>
      <c r="KUG206" s="646"/>
      <c r="KUH206" s="646"/>
      <c r="KUI206" s="646"/>
      <c r="KUJ206" s="646"/>
      <c r="KUK206" s="646"/>
      <c r="KUL206" s="646"/>
      <c r="KUM206" s="646"/>
      <c r="KUN206" s="646"/>
      <c r="KUO206" s="646"/>
      <c r="KUP206" s="646"/>
      <c r="KUQ206" s="646"/>
      <c r="KUR206" s="646"/>
      <c r="KUS206" s="646"/>
      <c r="KUT206" s="646"/>
      <c r="KUU206" s="646"/>
      <c r="KUV206" s="646"/>
      <c r="KUW206" s="646"/>
      <c r="KUX206" s="646"/>
      <c r="KUY206" s="646"/>
      <c r="KUZ206" s="646"/>
      <c r="KVA206" s="646"/>
      <c r="KVB206" s="646"/>
      <c r="KVC206" s="646"/>
      <c r="KVD206" s="646"/>
      <c r="KVE206" s="646"/>
      <c r="KVF206" s="646"/>
      <c r="KVG206" s="646"/>
      <c r="KVH206" s="646"/>
      <c r="KVI206" s="646"/>
      <c r="KVJ206" s="646"/>
      <c r="KVK206" s="646"/>
      <c r="KVL206" s="646"/>
      <c r="KVM206" s="646"/>
      <c r="KVN206" s="646"/>
      <c r="KVO206" s="646"/>
      <c r="KVP206" s="646"/>
      <c r="KVQ206" s="646"/>
      <c r="KVR206" s="646"/>
      <c r="KVS206" s="646"/>
      <c r="KVT206" s="646"/>
      <c r="KVU206" s="646"/>
      <c r="KVV206" s="646"/>
      <c r="KVW206" s="646"/>
      <c r="KVX206" s="646"/>
      <c r="KVY206" s="646"/>
      <c r="KVZ206" s="646"/>
      <c r="KWA206" s="646"/>
      <c r="KWB206" s="646"/>
      <c r="KWC206" s="646"/>
      <c r="KWD206" s="646"/>
      <c r="KWE206" s="646"/>
      <c r="KWF206" s="646"/>
      <c r="KWG206" s="646"/>
      <c r="KWH206" s="646"/>
      <c r="KWI206" s="646"/>
      <c r="KWJ206" s="646"/>
      <c r="KWK206" s="646"/>
      <c r="KWL206" s="646"/>
      <c r="KWM206" s="646"/>
      <c r="KWN206" s="646"/>
      <c r="KWO206" s="646"/>
      <c r="KWP206" s="646"/>
      <c r="KWQ206" s="646"/>
      <c r="KWR206" s="646"/>
      <c r="KWS206" s="646"/>
      <c r="KWT206" s="646"/>
      <c r="KWU206" s="646"/>
      <c r="KWV206" s="646"/>
      <c r="KWW206" s="646"/>
      <c r="KWX206" s="646"/>
      <c r="KWY206" s="646"/>
      <c r="KWZ206" s="646"/>
      <c r="KXA206" s="646"/>
      <c r="KXB206" s="646"/>
      <c r="KXC206" s="646"/>
      <c r="KXD206" s="646"/>
      <c r="KXE206" s="646"/>
      <c r="KXF206" s="646"/>
      <c r="KXG206" s="646"/>
      <c r="KXH206" s="646"/>
      <c r="KXI206" s="646"/>
      <c r="KXJ206" s="646"/>
      <c r="KXK206" s="646"/>
      <c r="KXL206" s="646"/>
      <c r="KXM206" s="646"/>
      <c r="KXN206" s="646"/>
      <c r="KXO206" s="646"/>
      <c r="KXP206" s="646"/>
      <c r="KXQ206" s="646"/>
      <c r="KXR206" s="646"/>
      <c r="KXS206" s="646"/>
      <c r="KXT206" s="646"/>
      <c r="KXU206" s="646"/>
      <c r="KXV206" s="646"/>
      <c r="KXW206" s="646"/>
      <c r="KXX206" s="646"/>
      <c r="KXY206" s="646"/>
      <c r="KXZ206" s="646"/>
      <c r="KYA206" s="646"/>
      <c r="KYB206" s="646"/>
      <c r="KYC206" s="646"/>
      <c r="KYD206" s="646"/>
      <c r="KYE206" s="646"/>
      <c r="KYF206" s="646"/>
      <c r="KYG206" s="646"/>
      <c r="KYH206" s="646"/>
      <c r="KYI206" s="646"/>
      <c r="KYJ206" s="646"/>
      <c r="KYK206" s="646"/>
      <c r="KYL206" s="646"/>
      <c r="KYM206" s="646"/>
      <c r="KYN206" s="646"/>
      <c r="KYO206" s="646"/>
      <c r="KYP206" s="646"/>
      <c r="KYQ206" s="646"/>
      <c r="KYR206" s="646"/>
      <c r="KYS206" s="646"/>
      <c r="KYT206" s="646"/>
      <c r="KYU206" s="646"/>
      <c r="KYV206" s="646"/>
      <c r="KYW206" s="646"/>
      <c r="KYX206" s="646"/>
      <c r="KYY206" s="646"/>
      <c r="KYZ206" s="646"/>
      <c r="KZA206" s="646"/>
      <c r="KZB206" s="646"/>
      <c r="KZC206" s="646"/>
      <c r="KZD206" s="646"/>
      <c r="KZE206" s="646"/>
      <c r="KZF206" s="646"/>
      <c r="KZG206" s="646"/>
      <c r="KZH206" s="646"/>
      <c r="KZI206" s="646"/>
      <c r="KZJ206" s="646"/>
      <c r="KZK206" s="646"/>
      <c r="KZL206" s="646"/>
      <c r="KZM206" s="646"/>
      <c r="KZN206" s="646"/>
      <c r="KZO206" s="646"/>
      <c r="KZP206" s="646"/>
      <c r="KZQ206" s="646"/>
      <c r="KZR206" s="646"/>
      <c r="KZS206" s="646"/>
      <c r="KZT206" s="646"/>
      <c r="KZU206" s="646"/>
      <c r="KZV206" s="646"/>
      <c r="KZW206" s="646"/>
      <c r="KZX206" s="646"/>
      <c r="KZY206" s="646"/>
      <c r="KZZ206" s="646"/>
      <c r="LAA206" s="646"/>
      <c r="LAB206" s="646"/>
      <c r="LAC206" s="646"/>
      <c r="LAD206" s="646"/>
      <c r="LAE206" s="646"/>
      <c r="LAF206" s="646"/>
      <c r="LAG206" s="646"/>
      <c r="LAH206" s="646"/>
      <c r="LAI206" s="646"/>
      <c r="LAJ206" s="646"/>
      <c r="LAK206" s="646"/>
      <c r="LAL206" s="646"/>
      <c r="LAM206" s="646"/>
      <c r="LAN206" s="646"/>
      <c r="LAO206" s="646"/>
      <c r="LAP206" s="646"/>
      <c r="LAQ206" s="646"/>
      <c r="LAR206" s="646"/>
      <c r="LAS206" s="646"/>
      <c r="LAT206" s="646"/>
      <c r="LAU206" s="646"/>
      <c r="LAV206" s="646"/>
      <c r="LAW206" s="646"/>
      <c r="LAX206" s="646"/>
      <c r="LAY206" s="646"/>
      <c r="LAZ206" s="646"/>
      <c r="LBA206" s="646"/>
      <c r="LBB206" s="646"/>
      <c r="LBC206" s="646"/>
      <c r="LBD206" s="646"/>
      <c r="LBE206" s="646"/>
      <c r="LBF206" s="646"/>
      <c r="LBG206" s="646"/>
      <c r="LBH206" s="646"/>
      <c r="LBI206" s="646"/>
      <c r="LBJ206" s="646"/>
      <c r="LBK206" s="646"/>
      <c r="LBL206" s="646"/>
      <c r="LBM206" s="646"/>
      <c r="LBN206" s="646"/>
      <c r="LBO206" s="646"/>
      <c r="LBP206" s="646"/>
      <c r="LBQ206" s="646"/>
      <c r="LBR206" s="646"/>
      <c r="LBS206" s="646"/>
      <c r="LBT206" s="646"/>
      <c r="LBU206" s="646"/>
      <c r="LBV206" s="646"/>
      <c r="LBW206" s="646"/>
      <c r="LBX206" s="646"/>
      <c r="LBY206" s="646"/>
      <c r="LBZ206" s="646"/>
      <c r="LCA206" s="646"/>
      <c r="LCB206" s="646"/>
      <c r="LCC206" s="646"/>
      <c r="LCD206" s="646"/>
      <c r="LCE206" s="646"/>
      <c r="LCF206" s="646"/>
      <c r="LCG206" s="646"/>
      <c r="LCH206" s="646"/>
      <c r="LCI206" s="646"/>
      <c r="LCJ206" s="646"/>
      <c r="LCK206" s="646"/>
      <c r="LCL206" s="646"/>
      <c r="LCM206" s="646"/>
      <c r="LCN206" s="646"/>
      <c r="LCO206" s="646"/>
      <c r="LCP206" s="646"/>
      <c r="LCQ206" s="646"/>
      <c r="LCR206" s="646"/>
      <c r="LCS206" s="646"/>
      <c r="LCT206" s="646"/>
      <c r="LCU206" s="646"/>
      <c r="LCV206" s="646"/>
      <c r="LCW206" s="646"/>
      <c r="LCX206" s="646"/>
      <c r="LCY206" s="646"/>
      <c r="LCZ206" s="646"/>
      <c r="LDA206" s="646"/>
      <c r="LDB206" s="646"/>
      <c r="LDC206" s="646"/>
      <c r="LDD206" s="646"/>
      <c r="LDE206" s="646"/>
      <c r="LDF206" s="646"/>
      <c r="LDG206" s="646"/>
      <c r="LDH206" s="646"/>
      <c r="LDI206" s="646"/>
      <c r="LDJ206" s="646"/>
      <c r="LDK206" s="646"/>
      <c r="LDL206" s="646"/>
      <c r="LDM206" s="646"/>
      <c r="LDN206" s="646"/>
      <c r="LDO206" s="646"/>
      <c r="LDP206" s="646"/>
      <c r="LDQ206" s="646"/>
      <c r="LDR206" s="646"/>
      <c r="LDS206" s="646"/>
      <c r="LDT206" s="646"/>
      <c r="LDU206" s="646"/>
      <c r="LDV206" s="646"/>
      <c r="LDW206" s="646"/>
      <c r="LDX206" s="646"/>
      <c r="LDY206" s="646"/>
      <c r="LDZ206" s="646"/>
      <c r="LEA206" s="646"/>
      <c r="LEB206" s="646"/>
      <c r="LEC206" s="646"/>
      <c r="LED206" s="646"/>
      <c r="LEE206" s="646"/>
      <c r="LEF206" s="646"/>
      <c r="LEG206" s="646"/>
      <c r="LEH206" s="646"/>
      <c r="LEI206" s="646"/>
      <c r="LEJ206" s="646"/>
      <c r="LEK206" s="646"/>
      <c r="LEL206" s="646"/>
      <c r="LEM206" s="646"/>
      <c r="LEN206" s="646"/>
      <c r="LEO206" s="646"/>
      <c r="LEP206" s="646"/>
      <c r="LEQ206" s="646"/>
      <c r="LER206" s="646"/>
      <c r="LES206" s="646"/>
      <c r="LET206" s="646"/>
      <c r="LEU206" s="646"/>
      <c r="LEV206" s="646"/>
      <c r="LEW206" s="646"/>
      <c r="LEX206" s="646"/>
      <c r="LEY206" s="646"/>
      <c r="LEZ206" s="646"/>
      <c r="LFA206" s="646"/>
      <c r="LFB206" s="646"/>
      <c r="LFC206" s="646"/>
      <c r="LFD206" s="646"/>
      <c r="LFE206" s="646"/>
      <c r="LFF206" s="646"/>
      <c r="LFG206" s="646"/>
      <c r="LFH206" s="646"/>
      <c r="LFI206" s="646"/>
      <c r="LFJ206" s="646"/>
      <c r="LFK206" s="646"/>
      <c r="LFL206" s="646"/>
      <c r="LFM206" s="646"/>
      <c r="LFN206" s="646"/>
      <c r="LFO206" s="646"/>
      <c r="LFP206" s="646"/>
      <c r="LFQ206" s="646"/>
      <c r="LFR206" s="646"/>
      <c r="LFS206" s="646"/>
      <c r="LFT206" s="646"/>
      <c r="LFU206" s="646"/>
      <c r="LFV206" s="646"/>
      <c r="LFW206" s="646"/>
      <c r="LFX206" s="646"/>
      <c r="LFY206" s="646"/>
      <c r="LFZ206" s="646"/>
      <c r="LGA206" s="646"/>
      <c r="LGB206" s="646"/>
      <c r="LGC206" s="646"/>
      <c r="LGD206" s="646"/>
      <c r="LGE206" s="646"/>
      <c r="LGF206" s="646"/>
      <c r="LGG206" s="646"/>
      <c r="LGH206" s="646"/>
      <c r="LGI206" s="646"/>
      <c r="LGJ206" s="646"/>
      <c r="LGK206" s="646"/>
      <c r="LGL206" s="646"/>
      <c r="LGM206" s="646"/>
      <c r="LGN206" s="646"/>
      <c r="LGO206" s="646"/>
      <c r="LGP206" s="646"/>
      <c r="LGQ206" s="646"/>
      <c r="LGR206" s="646"/>
      <c r="LGS206" s="646"/>
      <c r="LGT206" s="646"/>
      <c r="LGU206" s="646"/>
      <c r="LGV206" s="646"/>
      <c r="LGW206" s="646"/>
      <c r="LGX206" s="646"/>
      <c r="LGY206" s="646"/>
      <c r="LGZ206" s="646"/>
      <c r="LHA206" s="646"/>
      <c r="LHB206" s="646"/>
      <c r="LHC206" s="646"/>
      <c r="LHD206" s="646"/>
      <c r="LHE206" s="646"/>
      <c r="LHF206" s="646"/>
      <c r="LHG206" s="646"/>
      <c r="LHH206" s="646"/>
      <c r="LHI206" s="646"/>
      <c r="LHJ206" s="646"/>
      <c r="LHK206" s="646"/>
      <c r="LHL206" s="646"/>
      <c r="LHM206" s="646"/>
      <c r="LHN206" s="646"/>
      <c r="LHO206" s="646"/>
      <c r="LHP206" s="646"/>
      <c r="LHQ206" s="646"/>
      <c r="LHR206" s="646"/>
      <c r="LHS206" s="646"/>
      <c r="LHT206" s="646"/>
      <c r="LHU206" s="646"/>
      <c r="LHV206" s="646"/>
      <c r="LHW206" s="646"/>
      <c r="LHX206" s="646"/>
      <c r="LHY206" s="646"/>
      <c r="LHZ206" s="646"/>
      <c r="LIA206" s="646"/>
      <c r="LIB206" s="646"/>
      <c r="LIC206" s="646"/>
      <c r="LID206" s="646"/>
      <c r="LIE206" s="646"/>
      <c r="LIF206" s="646"/>
      <c r="LIG206" s="646"/>
      <c r="LIH206" s="646"/>
      <c r="LII206" s="646"/>
      <c r="LIJ206" s="646"/>
      <c r="LIK206" s="646"/>
      <c r="LIL206" s="646"/>
      <c r="LIM206" s="646"/>
      <c r="LIN206" s="646"/>
      <c r="LIO206" s="646"/>
      <c r="LIP206" s="646"/>
      <c r="LIQ206" s="646"/>
      <c r="LIR206" s="646"/>
      <c r="LIS206" s="646"/>
      <c r="LIT206" s="646"/>
      <c r="LIU206" s="646"/>
      <c r="LIV206" s="646"/>
      <c r="LIW206" s="646"/>
      <c r="LIX206" s="646"/>
      <c r="LIY206" s="646"/>
      <c r="LIZ206" s="646"/>
      <c r="LJA206" s="646"/>
      <c r="LJB206" s="646"/>
      <c r="LJC206" s="646"/>
      <c r="LJD206" s="646"/>
      <c r="LJE206" s="646"/>
      <c r="LJF206" s="646"/>
      <c r="LJG206" s="646"/>
      <c r="LJH206" s="646"/>
      <c r="LJI206" s="646"/>
      <c r="LJJ206" s="646"/>
      <c r="LJK206" s="646"/>
      <c r="LJL206" s="646"/>
      <c r="LJM206" s="646"/>
      <c r="LJN206" s="646"/>
      <c r="LJO206" s="646"/>
      <c r="LJP206" s="646"/>
      <c r="LJQ206" s="646"/>
      <c r="LJR206" s="646"/>
      <c r="LJS206" s="646"/>
      <c r="LJT206" s="646"/>
      <c r="LJU206" s="646"/>
      <c r="LJV206" s="646"/>
      <c r="LJW206" s="646"/>
      <c r="LJX206" s="646"/>
      <c r="LJY206" s="646"/>
      <c r="LJZ206" s="646"/>
      <c r="LKA206" s="646"/>
      <c r="LKB206" s="646"/>
      <c r="LKC206" s="646"/>
      <c r="LKD206" s="646"/>
      <c r="LKE206" s="646"/>
      <c r="LKF206" s="646"/>
      <c r="LKG206" s="646"/>
      <c r="LKH206" s="646"/>
      <c r="LKI206" s="646"/>
      <c r="LKJ206" s="646"/>
      <c r="LKK206" s="646"/>
      <c r="LKL206" s="646"/>
      <c r="LKM206" s="646"/>
      <c r="LKN206" s="646"/>
      <c r="LKO206" s="646"/>
      <c r="LKP206" s="646"/>
      <c r="LKQ206" s="646"/>
      <c r="LKR206" s="646"/>
      <c r="LKS206" s="646"/>
      <c r="LKT206" s="646"/>
      <c r="LKU206" s="646"/>
      <c r="LKV206" s="646"/>
      <c r="LKW206" s="646"/>
      <c r="LKX206" s="646"/>
      <c r="LKY206" s="646"/>
      <c r="LKZ206" s="646"/>
      <c r="LLA206" s="646"/>
      <c r="LLB206" s="646"/>
      <c r="LLC206" s="646"/>
      <c r="LLD206" s="646"/>
      <c r="LLE206" s="646"/>
      <c r="LLF206" s="646"/>
      <c r="LLG206" s="646"/>
      <c r="LLH206" s="646"/>
      <c r="LLI206" s="646"/>
      <c r="LLJ206" s="646"/>
      <c r="LLK206" s="646"/>
      <c r="LLL206" s="646"/>
      <c r="LLM206" s="646"/>
      <c r="LLN206" s="646"/>
      <c r="LLO206" s="646"/>
      <c r="LLP206" s="646"/>
      <c r="LLQ206" s="646"/>
      <c r="LLR206" s="646"/>
      <c r="LLS206" s="646"/>
      <c r="LLT206" s="646"/>
      <c r="LLU206" s="646"/>
      <c r="LLV206" s="646"/>
      <c r="LLW206" s="646"/>
      <c r="LLX206" s="646"/>
      <c r="LLY206" s="646"/>
      <c r="LLZ206" s="646"/>
      <c r="LMA206" s="646"/>
      <c r="LMB206" s="646"/>
      <c r="LMC206" s="646"/>
      <c r="LMD206" s="646"/>
      <c r="LME206" s="646"/>
      <c r="LMF206" s="646"/>
      <c r="LMG206" s="646"/>
      <c r="LMH206" s="646"/>
      <c r="LMI206" s="646"/>
      <c r="LMJ206" s="646"/>
      <c r="LMK206" s="646"/>
      <c r="LML206" s="646"/>
      <c r="LMM206" s="646"/>
      <c r="LMN206" s="646"/>
      <c r="LMO206" s="646"/>
      <c r="LMP206" s="646"/>
      <c r="LMQ206" s="646"/>
      <c r="LMR206" s="646"/>
      <c r="LMS206" s="646"/>
      <c r="LMT206" s="646"/>
      <c r="LMU206" s="646"/>
      <c r="LMV206" s="646"/>
      <c r="LMW206" s="646"/>
      <c r="LMX206" s="646"/>
      <c r="LMY206" s="646"/>
      <c r="LMZ206" s="646"/>
      <c r="LNA206" s="646"/>
      <c r="LNB206" s="646"/>
      <c r="LNC206" s="646"/>
      <c r="LND206" s="646"/>
      <c r="LNE206" s="646"/>
      <c r="LNF206" s="646"/>
      <c r="LNG206" s="646"/>
      <c r="LNH206" s="646"/>
      <c r="LNI206" s="646"/>
      <c r="LNJ206" s="646"/>
      <c r="LNK206" s="646"/>
      <c r="LNL206" s="646"/>
      <c r="LNM206" s="646"/>
      <c r="LNN206" s="646"/>
      <c r="LNO206" s="646"/>
      <c r="LNP206" s="646"/>
      <c r="LNQ206" s="646"/>
      <c r="LNR206" s="646"/>
      <c r="LNS206" s="646"/>
      <c r="LNT206" s="646"/>
      <c r="LNU206" s="646"/>
      <c r="LNV206" s="646"/>
      <c r="LNW206" s="646"/>
      <c r="LNX206" s="646"/>
      <c r="LNY206" s="646"/>
      <c r="LNZ206" s="646"/>
      <c r="LOA206" s="646"/>
      <c r="LOB206" s="646"/>
      <c r="LOC206" s="646"/>
      <c r="LOD206" s="646"/>
      <c r="LOE206" s="646"/>
      <c r="LOF206" s="646"/>
      <c r="LOG206" s="646"/>
      <c r="LOH206" s="646"/>
      <c r="LOI206" s="646"/>
      <c r="LOJ206" s="646"/>
      <c r="LOK206" s="646"/>
      <c r="LOL206" s="646"/>
      <c r="LOM206" s="646"/>
      <c r="LON206" s="646"/>
      <c r="LOO206" s="646"/>
      <c r="LOP206" s="646"/>
      <c r="LOQ206" s="646"/>
      <c r="LOR206" s="646"/>
      <c r="LOS206" s="646"/>
      <c r="LOT206" s="646"/>
      <c r="LOU206" s="646"/>
      <c r="LOV206" s="646"/>
      <c r="LOW206" s="646"/>
      <c r="LOX206" s="646"/>
      <c r="LOY206" s="646"/>
      <c r="LOZ206" s="646"/>
      <c r="LPA206" s="646"/>
      <c r="LPB206" s="646"/>
      <c r="LPC206" s="646"/>
      <c r="LPD206" s="646"/>
      <c r="LPE206" s="646"/>
      <c r="LPF206" s="646"/>
      <c r="LPG206" s="646"/>
      <c r="LPH206" s="646"/>
      <c r="LPI206" s="646"/>
      <c r="LPJ206" s="646"/>
      <c r="LPK206" s="646"/>
      <c r="LPL206" s="646"/>
      <c r="LPM206" s="646"/>
      <c r="LPN206" s="646"/>
      <c r="LPO206" s="646"/>
      <c r="LPP206" s="646"/>
      <c r="LPQ206" s="646"/>
      <c r="LPR206" s="646"/>
      <c r="LPS206" s="646"/>
      <c r="LPT206" s="646"/>
      <c r="LPU206" s="646"/>
      <c r="LPV206" s="646"/>
      <c r="LPW206" s="646"/>
      <c r="LPX206" s="646"/>
      <c r="LPY206" s="646"/>
      <c r="LPZ206" s="646"/>
      <c r="LQA206" s="646"/>
      <c r="LQB206" s="646"/>
      <c r="LQC206" s="646"/>
      <c r="LQD206" s="646"/>
      <c r="LQE206" s="646"/>
      <c r="LQF206" s="646"/>
      <c r="LQG206" s="646"/>
      <c r="LQH206" s="646"/>
      <c r="LQI206" s="646"/>
      <c r="LQJ206" s="646"/>
      <c r="LQK206" s="646"/>
      <c r="LQL206" s="646"/>
      <c r="LQM206" s="646"/>
      <c r="LQN206" s="646"/>
      <c r="LQO206" s="646"/>
      <c r="LQP206" s="646"/>
      <c r="LQQ206" s="646"/>
      <c r="LQR206" s="646"/>
      <c r="LQS206" s="646"/>
      <c r="LQT206" s="646"/>
      <c r="LQU206" s="646"/>
      <c r="LQV206" s="646"/>
      <c r="LQW206" s="646"/>
      <c r="LQX206" s="646"/>
      <c r="LQY206" s="646"/>
      <c r="LQZ206" s="646"/>
      <c r="LRA206" s="646"/>
      <c r="LRB206" s="646"/>
      <c r="LRC206" s="646"/>
      <c r="LRD206" s="646"/>
      <c r="LRE206" s="646"/>
      <c r="LRF206" s="646"/>
      <c r="LRG206" s="646"/>
      <c r="LRH206" s="646"/>
      <c r="LRI206" s="646"/>
      <c r="LRJ206" s="646"/>
      <c r="LRK206" s="646"/>
      <c r="LRL206" s="646"/>
      <c r="LRM206" s="646"/>
      <c r="LRN206" s="646"/>
      <c r="LRO206" s="646"/>
      <c r="LRP206" s="646"/>
      <c r="LRQ206" s="646"/>
      <c r="LRR206" s="646"/>
      <c r="LRS206" s="646"/>
      <c r="LRT206" s="646"/>
      <c r="LRU206" s="646"/>
      <c r="LRV206" s="646"/>
      <c r="LRW206" s="646"/>
      <c r="LRX206" s="646"/>
      <c r="LRY206" s="646"/>
      <c r="LRZ206" s="646"/>
      <c r="LSA206" s="646"/>
      <c r="LSB206" s="646"/>
      <c r="LSC206" s="646"/>
      <c r="LSD206" s="646"/>
      <c r="LSE206" s="646"/>
      <c r="LSF206" s="646"/>
      <c r="LSG206" s="646"/>
      <c r="LSH206" s="646"/>
      <c r="LSI206" s="646"/>
      <c r="LSJ206" s="646"/>
      <c r="LSK206" s="646"/>
      <c r="LSL206" s="646"/>
      <c r="LSM206" s="646"/>
      <c r="LSN206" s="646"/>
      <c r="LSO206" s="646"/>
      <c r="LSP206" s="646"/>
      <c r="LSQ206" s="646"/>
      <c r="LSR206" s="646"/>
      <c r="LSS206" s="646"/>
      <c r="LST206" s="646"/>
      <c r="LSU206" s="646"/>
      <c r="LSV206" s="646"/>
      <c r="LSW206" s="646"/>
      <c r="LSX206" s="646"/>
      <c r="LSY206" s="646"/>
      <c r="LSZ206" s="646"/>
      <c r="LTA206" s="646"/>
      <c r="LTB206" s="646"/>
      <c r="LTC206" s="646"/>
      <c r="LTD206" s="646"/>
      <c r="LTE206" s="646"/>
      <c r="LTF206" s="646"/>
      <c r="LTG206" s="646"/>
      <c r="LTH206" s="646"/>
      <c r="LTI206" s="646"/>
      <c r="LTJ206" s="646"/>
      <c r="LTK206" s="646"/>
      <c r="LTL206" s="646"/>
      <c r="LTM206" s="646"/>
      <c r="LTN206" s="646"/>
      <c r="LTO206" s="646"/>
      <c r="LTP206" s="646"/>
      <c r="LTQ206" s="646"/>
      <c r="LTR206" s="646"/>
      <c r="LTS206" s="646"/>
      <c r="LTT206" s="646"/>
      <c r="LTU206" s="646"/>
      <c r="LTV206" s="646"/>
      <c r="LTW206" s="646"/>
      <c r="LTX206" s="646"/>
      <c r="LTY206" s="646"/>
      <c r="LTZ206" s="646"/>
      <c r="LUA206" s="646"/>
      <c r="LUB206" s="646"/>
      <c r="LUC206" s="646"/>
      <c r="LUD206" s="646"/>
      <c r="LUE206" s="646"/>
      <c r="LUF206" s="646"/>
      <c r="LUG206" s="646"/>
      <c r="LUH206" s="646"/>
      <c r="LUI206" s="646"/>
      <c r="LUJ206" s="646"/>
      <c r="LUK206" s="646"/>
      <c r="LUL206" s="646"/>
      <c r="LUM206" s="646"/>
      <c r="LUN206" s="646"/>
      <c r="LUO206" s="646"/>
      <c r="LUP206" s="646"/>
      <c r="LUQ206" s="646"/>
      <c r="LUR206" s="646"/>
      <c r="LUS206" s="646"/>
      <c r="LUT206" s="646"/>
      <c r="LUU206" s="646"/>
      <c r="LUV206" s="646"/>
      <c r="LUW206" s="646"/>
      <c r="LUX206" s="646"/>
      <c r="LUY206" s="646"/>
      <c r="LUZ206" s="646"/>
      <c r="LVA206" s="646"/>
      <c r="LVB206" s="646"/>
      <c r="LVC206" s="646"/>
      <c r="LVD206" s="646"/>
      <c r="LVE206" s="646"/>
      <c r="LVF206" s="646"/>
      <c r="LVG206" s="646"/>
      <c r="LVH206" s="646"/>
      <c r="LVI206" s="646"/>
      <c r="LVJ206" s="646"/>
      <c r="LVK206" s="646"/>
      <c r="LVL206" s="646"/>
      <c r="LVM206" s="646"/>
      <c r="LVN206" s="646"/>
      <c r="LVO206" s="646"/>
      <c r="LVP206" s="646"/>
      <c r="LVQ206" s="646"/>
      <c r="LVR206" s="646"/>
      <c r="LVS206" s="646"/>
      <c r="LVT206" s="646"/>
      <c r="LVU206" s="646"/>
      <c r="LVV206" s="646"/>
      <c r="LVW206" s="646"/>
      <c r="LVX206" s="646"/>
      <c r="LVY206" s="646"/>
      <c r="LVZ206" s="646"/>
      <c r="LWA206" s="646"/>
      <c r="LWB206" s="646"/>
      <c r="LWC206" s="646"/>
      <c r="LWD206" s="646"/>
      <c r="LWE206" s="646"/>
      <c r="LWF206" s="646"/>
      <c r="LWG206" s="646"/>
      <c r="LWH206" s="646"/>
      <c r="LWI206" s="646"/>
      <c r="LWJ206" s="646"/>
      <c r="LWK206" s="646"/>
      <c r="LWL206" s="646"/>
      <c r="LWM206" s="646"/>
      <c r="LWN206" s="646"/>
      <c r="LWO206" s="646"/>
      <c r="LWP206" s="646"/>
      <c r="LWQ206" s="646"/>
      <c r="LWR206" s="646"/>
      <c r="LWS206" s="646"/>
      <c r="LWT206" s="646"/>
      <c r="LWU206" s="646"/>
      <c r="LWV206" s="646"/>
      <c r="LWW206" s="646"/>
      <c r="LWX206" s="646"/>
      <c r="LWY206" s="646"/>
      <c r="LWZ206" s="646"/>
      <c r="LXA206" s="646"/>
      <c r="LXB206" s="646"/>
      <c r="LXC206" s="646"/>
      <c r="LXD206" s="646"/>
      <c r="LXE206" s="646"/>
      <c r="LXF206" s="646"/>
      <c r="LXG206" s="646"/>
      <c r="LXH206" s="646"/>
      <c r="LXI206" s="646"/>
      <c r="LXJ206" s="646"/>
      <c r="LXK206" s="646"/>
      <c r="LXL206" s="646"/>
      <c r="LXM206" s="646"/>
      <c r="LXN206" s="646"/>
      <c r="LXO206" s="646"/>
      <c r="LXP206" s="646"/>
      <c r="LXQ206" s="646"/>
      <c r="LXR206" s="646"/>
      <c r="LXS206" s="646"/>
      <c r="LXT206" s="646"/>
      <c r="LXU206" s="646"/>
      <c r="LXV206" s="646"/>
      <c r="LXW206" s="646"/>
      <c r="LXX206" s="646"/>
      <c r="LXY206" s="646"/>
      <c r="LXZ206" s="646"/>
      <c r="LYA206" s="646"/>
      <c r="LYB206" s="646"/>
      <c r="LYC206" s="646"/>
      <c r="LYD206" s="646"/>
      <c r="LYE206" s="646"/>
      <c r="LYF206" s="646"/>
      <c r="LYG206" s="646"/>
      <c r="LYH206" s="646"/>
      <c r="LYI206" s="646"/>
      <c r="LYJ206" s="646"/>
      <c r="LYK206" s="646"/>
      <c r="LYL206" s="646"/>
      <c r="LYM206" s="646"/>
      <c r="LYN206" s="646"/>
      <c r="LYO206" s="646"/>
      <c r="LYP206" s="646"/>
      <c r="LYQ206" s="646"/>
      <c r="LYR206" s="646"/>
      <c r="LYS206" s="646"/>
      <c r="LYT206" s="646"/>
      <c r="LYU206" s="646"/>
      <c r="LYV206" s="646"/>
      <c r="LYW206" s="646"/>
      <c r="LYX206" s="646"/>
      <c r="LYY206" s="646"/>
      <c r="LYZ206" s="646"/>
      <c r="LZA206" s="646"/>
      <c r="LZB206" s="646"/>
      <c r="LZC206" s="646"/>
      <c r="LZD206" s="646"/>
      <c r="LZE206" s="646"/>
      <c r="LZF206" s="646"/>
      <c r="LZG206" s="646"/>
      <c r="LZH206" s="646"/>
      <c r="LZI206" s="646"/>
      <c r="LZJ206" s="646"/>
      <c r="LZK206" s="646"/>
      <c r="LZL206" s="646"/>
      <c r="LZM206" s="646"/>
      <c r="LZN206" s="646"/>
      <c r="LZO206" s="646"/>
      <c r="LZP206" s="646"/>
      <c r="LZQ206" s="646"/>
      <c r="LZR206" s="646"/>
      <c r="LZS206" s="646"/>
      <c r="LZT206" s="646"/>
      <c r="LZU206" s="646"/>
      <c r="LZV206" s="646"/>
      <c r="LZW206" s="646"/>
      <c r="LZX206" s="646"/>
      <c r="LZY206" s="646"/>
      <c r="LZZ206" s="646"/>
      <c r="MAA206" s="646"/>
      <c r="MAB206" s="646"/>
      <c r="MAC206" s="646"/>
      <c r="MAD206" s="646"/>
      <c r="MAE206" s="646"/>
      <c r="MAF206" s="646"/>
      <c r="MAG206" s="646"/>
      <c r="MAH206" s="646"/>
      <c r="MAI206" s="646"/>
      <c r="MAJ206" s="646"/>
      <c r="MAK206" s="646"/>
      <c r="MAL206" s="646"/>
      <c r="MAM206" s="646"/>
      <c r="MAN206" s="646"/>
      <c r="MAO206" s="646"/>
      <c r="MAP206" s="646"/>
      <c r="MAQ206" s="646"/>
      <c r="MAR206" s="646"/>
      <c r="MAS206" s="646"/>
      <c r="MAT206" s="646"/>
      <c r="MAU206" s="646"/>
      <c r="MAV206" s="646"/>
      <c r="MAW206" s="646"/>
      <c r="MAX206" s="646"/>
      <c r="MAY206" s="646"/>
      <c r="MAZ206" s="646"/>
      <c r="MBA206" s="646"/>
      <c r="MBB206" s="646"/>
      <c r="MBC206" s="646"/>
      <c r="MBD206" s="646"/>
      <c r="MBE206" s="646"/>
      <c r="MBF206" s="646"/>
      <c r="MBG206" s="646"/>
      <c r="MBH206" s="646"/>
      <c r="MBI206" s="646"/>
      <c r="MBJ206" s="646"/>
      <c r="MBK206" s="646"/>
      <c r="MBL206" s="646"/>
      <c r="MBM206" s="646"/>
      <c r="MBN206" s="646"/>
      <c r="MBO206" s="646"/>
      <c r="MBP206" s="646"/>
      <c r="MBQ206" s="646"/>
      <c r="MBR206" s="646"/>
      <c r="MBS206" s="646"/>
      <c r="MBT206" s="646"/>
      <c r="MBU206" s="646"/>
      <c r="MBV206" s="646"/>
      <c r="MBW206" s="646"/>
      <c r="MBX206" s="646"/>
      <c r="MBY206" s="646"/>
      <c r="MBZ206" s="646"/>
      <c r="MCA206" s="646"/>
      <c r="MCB206" s="646"/>
      <c r="MCC206" s="646"/>
      <c r="MCD206" s="646"/>
      <c r="MCE206" s="646"/>
      <c r="MCF206" s="646"/>
      <c r="MCG206" s="646"/>
      <c r="MCH206" s="646"/>
      <c r="MCI206" s="646"/>
      <c r="MCJ206" s="646"/>
      <c r="MCK206" s="646"/>
      <c r="MCL206" s="646"/>
      <c r="MCM206" s="646"/>
      <c r="MCN206" s="646"/>
      <c r="MCO206" s="646"/>
      <c r="MCP206" s="646"/>
      <c r="MCQ206" s="646"/>
      <c r="MCR206" s="646"/>
      <c r="MCS206" s="646"/>
      <c r="MCT206" s="646"/>
      <c r="MCU206" s="646"/>
      <c r="MCV206" s="646"/>
      <c r="MCW206" s="646"/>
      <c r="MCX206" s="646"/>
      <c r="MCY206" s="646"/>
      <c r="MCZ206" s="646"/>
      <c r="MDA206" s="646"/>
      <c r="MDB206" s="646"/>
      <c r="MDC206" s="646"/>
      <c r="MDD206" s="646"/>
      <c r="MDE206" s="646"/>
      <c r="MDF206" s="646"/>
      <c r="MDG206" s="646"/>
      <c r="MDH206" s="646"/>
      <c r="MDI206" s="646"/>
      <c r="MDJ206" s="646"/>
      <c r="MDK206" s="646"/>
      <c r="MDL206" s="646"/>
      <c r="MDM206" s="646"/>
      <c r="MDN206" s="646"/>
      <c r="MDO206" s="646"/>
      <c r="MDP206" s="646"/>
      <c r="MDQ206" s="646"/>
      <c r="MDR206" s="646"/>
      <c r="MDS206" s="646"/>
      <c r="MDT206" s="646"/>
      <c r="MDU206" s="646"/>
      <c r="MDV206" s="646"/>
      <c r="MDW206" s="646"/>
      <c r="MDX206" s="646"/>
      <c r="MDY206" s="646"/>
      <c r="MDZ206" s="646"/>
      <c r="MEA206" s="646"/>
      <c r="MEB206" s="646"/>
      <c r="MEC206" s="646"/>
      <c r="MED206" s="646"/>
      <c r="MEE206" s="646"/>
      <c r="MEF206" s="646"/>
      <c r="MEG206" s="646"/>
      <c r="MEH206" s="646"/>
      <c r="MEI206" s="646"/>
      <c r="MEJ206" s="646"/>
      <c r="MEK206" s="646"/>
      <c r="MEL206" s="646"/>
      <c r="MEM206" s="646"/>
      <c r="MEN206" s="646"/>
      <c r="MEO206" s="646"/>
      <c r="MEP206" s="646"/>
      <c r="MEQ206" s="646"/>
      <c r="MER206" s="646"/>
      <c r="MES206" s="646"/>
      <c r="MET206" s="646"/>
      <c r="MEU206" s="646"/>
      <c r="MEV206" s="646"/>
      <c r="MEW206" s="646"/>
      <c r="MEX206" s="646"/>
      <c r="MEY206" s="646"/>
      <c r="MEZ206" s="646"/>
      <c r="MFA206" s="646"/>
      <c r="MFB206" s="646"/>
      <c r="MFC206" s="646"/>
      <c r="MFD206" s="646"/>
      <c r="MFE206" s="646"/>
      <c r="MFF206" s="646"/>
      <c r="MFG206" s="646"/>
      <c r="MFH206" s="646"/>
      <c r="MFI206" s="646"/>
      <c r="MFJ206" s="646"/>
      <c r="MFK206" s="646"/>
      <c r="MFL206" s="646"/>
      <c r="MFM206" s="646"/>
      <c r="MFN206" s="646"/>
      <c r="MFO206" s="646"/>
      <c r="MFP206" s="646"/>
      <c r="MFQ206" s="646"/>
      <c r="MFR206" s="646"/>
      <c r="MFS206" s="646"/>
      <c r="MFT206" s="646"/>
      <c r="MFU206" s="646"/>
      <c r="MFV206" s="646"/>
      <c r="MFW206" s="646"/>
      <c r="MFX206" s="646"/>
      <c r="MFY206" s="646"/>
      <c r="MFZ206" s="646"/>
      <c r="MGA206" s="646"/>
      <c r="MGB206" s="646"/>
      <c r="MGC206" s="646"/>
      <c r="MGD206" s="646"/>
      <c r="MGE206" s="646"/>
      <c r="MGF206" s="646"/>
      <c r="MGG206" s="646"/>
      <c r="MGH206" s="646"/>
      <c r="MGI206" s="646"/>
      <c r="MGJ206" s="646"/>
      <c r="MGK206" s="646"/>
      <c r="MGL206" s="646"/>
      <c r="MGM206" s="646"/>
      <c r="MGN206" s="646"/>
      <c r="MGO206" s="646"/>
      <c r="MGP206" s="646"/>
      <c r="MGQ206" s="646"/>
      <c r="MGR206" s="646"/>
      <c r="MGS206" s="646"/>
      <c r="MGT206" s="646"/>
      <c r="MGU206" s="646"/>
      <c r="MGV206" s="646"/>
      <c r="MGW206" s="646"/>
      <c r="MGX206" s="646"/>
      <c r="MGY206" s="646"/>
      <c r="MGZ206" s="646"/>
      <c r="MHA206" s="646"/>
      <c r="MHB206" s="646"/>
      <c r="MHC206" s="646"/>
      <c r="MHD206" s="646"/>
      <c r="MHE206" s="646"/>
      <c r="MHF206" s="646"/>
      <c r="MHG206" s="646"/>
      <c r="MHH206" s="646"/>
      <c r="MHI206" s="646"/>
      <c r="MHJ206" s="646"/>
      <c r="MHK206" s="646"/>
      <c r="MHL206" s="646"/>
      <c r="MHM206" s="646"/>
      <c r="MHN206" s="646"/>
      <c r="MHO206" s="646"/>
      <c r="MHP206" s="646"/>
      <c r="MHQ206" s="646"/>
      <c r="MHR206" s="646"/>
      <c r="MHS206" s="646"/>
      <c r="MHT206" s="646"/>
      <c r="MHU206" s="646"/>
      <c r="MHV206" s="646"/>
      <c r="MHW206" s="646"/>
      <c r="MHX206" s="646"/>
      <c r="MHY206" s="646"/>
      <c r="MHZ206" s="646"/>
      <c r="MIA206" s="646"/>
      <c r="MIB206" s="646"/>
      <c r="MIC206" s="646"/>
      <c r="MID206" s="646"/>
      <c r="MIE206" s="646"/>
      <c r="MIF206" s="646"/>
      <c r="MIG206" s="646"/>
      <c r="MIH206" s="646"/>
      <c r="MII206" s="646"/>
      <c r="MIJ206" s="646"/>
      <c r="MIK206" s="646"/>
      <c r="MIL206" s="646"/>
      <c r="MIM206" s="646"/>
      <c r="MIN206" s="646"/>
      <c r="MIO206" s="646"/>
      <c r="MIP206" s="646"/>
      <c r="MIQ206" s="646"/>
      <c r="MIR206" s="646"/>
      <c r="MIS206" s="646"/>
      <c r="MIT206" s="646"/>
      <c r="MIU206" s="646"/>
      <c r="MIV206" s="646"/>
      <c r="MIW206" s="646"/>
      <c r="MIX206" s="646"/>
      <c r="MIY206" s="646"/>
      <c r="MIZ206" s="646"/>
      <c r="MJA206" s="646"/>
      <c r="MJB206" s="646"/>
      <c r="MJC206" s="646"/>
      <c r="MJD206" s="646"/>
      <c r="MJE206" s="646"/>
      <c r="MJF206" s="646"/>
      <c r="MJG206" s="646"/>
      <c r="MJH206" s="646"/>
      <c r="MJI206" s="646"/>
      <c r="MJJ206" s="646"/>
      <c r="MJK206" s="646"/>
      <c r="MJL206" s="646"/>
      <c r="MJM206" s="646"/>
      <c r="MJN206" s="646"/>
      <c r="MJO206" s="646"/>
      <c r="MJP206" s="646"/>
      <c r="MJQ206" s="646"/>
      <c r="MJR206" s="646"/>
      <c r="MJS206" s="646"/>
      <c r="MJT206" s="646"/>
      <c r="MJU206" s="646"/>
      <c r="MJV206" s="646"/>
      <c r="MJW206" s="646"/>
      <c r="MJX206" s="646"/>
      <c r="MJY206" s="646"/>
      <c r="MJZ206" s="646"/>
      <c r="MKA206" s="646"/>
      <c r="MKB206" s="646"/>
      <c r="MKC206" s="646"/>
      <c r="MKD206" s="646"/>
      <c r="MKE206" s="646"/>
      <c r="MKF206" s="646"/>
      <c r="MKG206" s="646"/>
      <c r="MKH206" s="646"/>
      <c r="MKI206" s="646"/>
      <c r="MKJ206" s="646"/>
      <c r="MKK206" s="646"/>
      <c r="MKL206" s="646"/>
      <c r="MKM206" s="646"/>
      <c r="MKN206" s="646"/>
      <c r="MKO206" s="646"/>
      <c r="MKP206" s="646"/>
      <c r="MKQ206" s="646"/>
      <c r="MKR206" s="646"/>
      <c r="MKS206" s="646"/>
      <c r="MKT206" s="646"/>
      <c r="MKU206" s="646"/>
      <c r="MKV206" s="646"/>
      <c r="MKW206" s="646"/>
      <c r="MKX206" s="646"/>
      <c r="MKY206" s="646"/>
      <c r="MKZ206" s="646"/>
      <c r="MLA206" s="646"/>
      <c r="MLB206" s="646"/>
      <c r="MLC206" s="646"/>
      <c r="MLD206" s="646"/>
      <c r="MLE206" s="646"/>
      <c r="MLF206" s="646"/>
      <c r="MLG206" s="646"/>
      <c r="MLH206" s="646"/>
      <c r="MLI206" s="646"/>
      <c r="MLJ206" s="646"/>
      <c r="MLK206" s="646"/>
      <c r="MLL206" s="646"/>
      <c r="MLM206" s="646"/>
      <c r="MLN206" s="646"/>
      <c r="MLO206" s="646"/>
      <c r="MLP206" s="646"/>
      <c r="MLQ206" s="646"/>
      <c r="MLR206" s="646"/>
      <c r="MLS206" s="646"/>
      <c r="MLT206" s="646"/>
      <c r="MLU206" s="646"/>
      <c r="MLV206" s="646"/>
      <c r="MLW206" s="646"/>
      <c r="MLX206" s="646"/>
      <c r="MLY206" s="646"/>
      <c r="MLZ206" s="646"/>
      <c r="MMA206" s="646"/>
      <c r="MMB206" s="646"/>
      <c r="MMC206" s="646"/>
      <c r="MMD206" s="646"/>
      <c r="MME206" s="646"/>
      <c r="MMF206" s="646"/>
      <c r="MMG206" s="646"/>
      <c r="MMH206" s="646"/>
      <c r="MMI206" s="646"/>
      <c r="MMJ206" s="646"/>
      <c r="MMK206" s="646"/>
      <c r="MML206" s="646"/>
      <c r="MMM206" s="646"/>
      <c r="MMN206" s="646"/>
      <c r="MMO206" s="646"/>
      <c r="MMP206" s="646"/>
      <c r="MMQ206" s="646"/>
      <c r="MMR206" s="646"/>
      <c r="MMS206" s="646"/>
      <c r="MMT206" s="646"/>
      <c r="MMU206" s="646"/>
      <c r="MMV206" s="646"/>
      <c r="MMW206" s="646"/>
      <c r="MMX206" s="646"/>
      <c r="MMY206" s="646"/>
      <c r="MMZ206" s="646"/>
      <c r="MNA206" s="646"/>
      <c r="MNB206" s="646"/>
      <c r="MNC206" s="646"/>
      <c r="MND206" s="646"/>
      <c r="MNE206" s="646"/>
      <c r="MNF206" s="646"/>
      <c r="MNG206" s="646"/>
      <c r="MNH206" s="646"/>
      <c r="MNI206" s="646"/>
      <c r="MNJ206" s="646"/>
      <c r="MNK206" s="646"/>
      <c r="MNL206" s="646"/>
      <c r="MNM206" s="646"/>
      <c r="MNN206" s="646"/>
      <c r="MNO206" s="646"/>
      <c r="MNP206" s="646"/>
      <c r="MNQ206" s="646"/>
      <c r="MNR206" s="646"/>
      <c r="MNS206" s="646"/>
      <c r="MNT206" s="646"/>
      <c r="MNU206" s="646"/>
      <c r="MNV206" s="646"/>
      <c r="MNW206" s="646"/>
      <c r="MNX206" s="646"/>
      <c r="MNY206" s="646"/>
      <c r="MNZ206" s="646"/>
      <c r="MOA206" s="646"/>
      <c r="MOB206" s="646"/>
      <c r="MOC206" s="646"/>
      <c r="MOD206" s="646"/>
      <c r="MOE206" s="646"/>
      <c r="MOF206" s="646"/>
      <c r="MOG206" s="646"/>
      <c r="MOH206" s="646"/>
      <c r="MOI206" s="646"/>
      <c r="MOJ206" s="646"/>
      <c r="MOK206" s="646"/>
      <c r="MOL206" s="646"/>
      <c r="MOM206" s="646"/>
      <c r="MON206" s="646"/>
      <c r="MOO206" s="646"/>
      <c r="MOP206" s="646"/>
      <c r="MOQ206" s="646"/>
      <c r="MOR206" s="646"/>
      <c r="MOS206" s="646"/>
      <c r="MOT206" s="646"/>
      <c r="MOU206" s="646"/>
      <c r="MOV206" s="646"/>
      <c r="MOW206" s="646"/>
      <c r="MOX206" s="646"/>
      <c r="MOY206" s="646"/>
      <c r="MOZ206" s="646"/>
      <c r="MPA206" s="646"/>
      <c r="MPB206" s="646"/>
      <c r="MPC206" s="646"/>
      <c r="MPD206" s="646"/>
      <c r="MPE206" s="646"/>
      <c r="MPF206" s="646"/>
      <c r="MPG206" s="646"/>
      <c r="MPH206" s="646"/>
      <c r="MPI206" s="646"/>
      <c r="MPJ206" s="646"/>
      <c r="MPK206" s="646"/>
      <c r="MPL206" s="646"/>
      <c r="MPM206" s="646"/>
      <c r="MPN206" s="646"/>
      <c r="MPO206" s="646"/>
      <c r="MPP206" s="646"/>
      <c r="MPQ206" s="646"/>
      <c r="MPR206" s="646"/>
      <c r="MPS206" s="646"/>
      <c r="MPT206" s="646"/>
      <c r="MPU206" s="646"/>
      <c r="MPV206" s="646"/>
      <c r="MPW206" s="646"/>
      <c r="MPX206" s="646"/>
      <c r="MPY206" s="646"/>
      <c r="MPZ206" s="646"/>
      <c r="MQA206" s="646"/>
      <c r="MQB206" s="646"/>
      <c r="MQC206" s="646"/>
      <c r="MQD206" s="646"/>
      <c r="MQE206" s="646"/>
      <c r="MQF206" s="646"/>
      <c r="MQG206" s="646"/>
      <c r="MQH206" s="646"/>
      <c r="MQI206" s="646"/>
      <c r="MQJ206" s="646"/>
      <c r="MQK206" s="646"/>
      <c r="MQL206" s="646"/>
      <c r="MQM206" s="646"/>
      <c r="MQN206" s="646"/>
      <c r="MQO206" s="646"/>
      <c r="MQP206" s="646"/>
      <c r="MQQ206" s="646"/>
      <c r="MQR206" s="646"/>
      <c r="MQS206" s="646"/>
      <c r="MQT206" s="646"/>
      <c r="MQU206" s="646"/>
      <c r="MQV206" s="646"/>
      <c r="MQW206" s="646"/>
      <c r="MQX206" s="646"/>
      <c r="MQY206" s="646"/>
      <c r="MQZ206" s="646"/>
      <c r="MRA206" s="646"/>
      <c r="MRB206" s="646"/>
      <c r="MRC206" s="646"/>
      <c r="MRD206" s="646"/>
      <c r="MRE206" s="646"/>
      <c r="MRF206" s="646"/>
      <c r="MRG206" s="646"/>
      <c r="MRH206" s="646"/>
      <c r="MRI206" s="646"/>
      <c r="MRJ206" s="646"/>
      <c r="MRK206" s="646"/>
      <c r="MRL206" s="646"/>
      <c r="MRM206" s="646"/>
      <c r="MRN206" s="646"/>
      <c r="MRO206" s="646"/>
      <c r="MRP206" s="646"/>
      <c r="MRQ206" s="646"/>
      <c r="MRR206" s="646"/>
      <c r="MRS206" s="646"/>
      <c r="MRT206" s="646"/>
      <c r="MRU206" s="646"/>
      <c r="MRV206" s="646"/>
      <c r="MRW206" s="646"/>
      <c r="MRX206" s="646"/>
      <c r="MRY206" s="646"/>
      <c r="MRZ206" s="646"/>
      <c r="MSA206" s="646"/>
      <c r="MSB206" s="646"/>
      <c r="MSC206" s="646"/>
      <c r="MSD206" s="646"/>
      <c r="MSE206" s="646"/>
      <c r="MSF206" s="646"/>
      <c r="MSG206" s="646"/>
      <c r="MSH206" s="646"/>
      <c r="MSI206" s="646"/>
      <c r="MSJ206" s="646"/>
      <c r="MSK206" s="646"/>
      <c r="MSL206" s="646"/>
      <c r="MSM206" s="646"/>
      <c r="MSN206" s="646"/>
      <c r="MSO206" s="646"/>
      <c r="MSP206" s="646"/>
      <c r="MSQ206" s="646"/>
      <c r="MSR206" s="646"/>
      <c r="MSS206" s="646"/>
      <c r="MST206" s="646"/>
      <c r="MSU206" s="646"/>
      <c r="MSV206" s="646"/>
      <c r="MSW206" s="646"/>
      <c r="MSX206" s="646"/>
      <c r="MSY206" s="646"/>
      <c r="MSZ206" s="646"/>
      <c r="MTA206" s="646"/>
      <c r="MTB206" s="646"/>
      <c r="MTC206" s="646"/>
      <c r="MTD206" s="646"/>
      <c r="MTE206" s="646"/>
      <c r="MTF206" s="646"/>
      <c r="MTG206" s="646"/>
      <c r="MTH206" s="646"/>
      <c r="MTI206" s="646"/>
      <c r="MTJ206" s="646"/>
      <c r="MTK206" s="646"/>
      <c r="MTL206" s="646"/>
      <c r="MTM206" s="646"/>
      <c r="MTN206" s="646"/>
      <c r="MTO206" s="646"/>
      <c r="MTP206" s="646"/>
      <c r="MTQ206" s="646"/>
      <c r="MTR206" s="646"/>
      <c r="MTS206" s="646"/>
      <c r="MTT206" s="646"/>
      <c r="MTU206" s="646"/>
      <c r="MTV206" s="646"/>
      <c r="MTW206" s="646"/>
      <c r="MTX206" s="646"/>
      <c r="MTY206" s="646"/>
      <c r="MTZ206" s="646"/>
      <c r="MUA206" s="646"/>
      <c r="MUB206" s="646"/>
      <c r="MUC206" s="646"/>
      <c r="MUD206" s="646"/>
      <c r="MUE206" s="646"/>
      <c r="MUF206" s="646"/>
      <c r="MUG206" s="646"/>
      <c r="MUH206" s="646"/>
      <c r="MUI206" s="646"/>
      <c r="MUJ206" s="646"/>
      <c r="MUK206" s="646"/>
      <c r="MUL206" s="646"/>
      <c r="MUM206" s="646"/>
      <c r="MUN206" s="646"/>
      <c r="MUO206" s="646"/>
      <c r="MUP206" s="646"/>
      <c r="MUQ206" s="646"/>
      <c r="MUR206" s="646"/>
      <c r="MUS206" s="646"/>
      <c r="MUT206" s="646"/>
      <c r="MUU206" s="646"/>
      <c r="MUV206" s="646"/>
      <c r="MUW206" s="646"/>
      <c r="MUX206" s="646"/>
      <c r="MUY206" s="646"/>
      <c r="MUZ206" s="646"/>
      <c r="MVA206" s="646"/>
      <c r="MVB206" s="646"/>
      <c r="MVC206" s="646"/>
      <c r="MVD206" s="646"/>
      <c r="MVE206" s="646"/>
      <c r="MVF206" s="646"/>
      <c r="MVG206" s="646"/>
      <c r="MVH206" s="646"/>
      <c r="MVI206" s="646"/>
      <c r="MVJ206" s="646"/>
      <c r="MVK206" s="646"/>
      <c r="MVL206" s="646"/>
      <c r="MVM206" s="646"/>
      <c r="MVN206" s="646"/>
      <c r="MVO206" s="646"/>
      <c r="MVP206" s="646"/>
      <c r="MVQ206" s="646"/>
      <c r="MVR206" s="646"/>
      <c r="MVS206" s="646"/>
      <c r="MVT206" s="646"/>
      <c r="MVU206" s="646"/>
      <c r="MVV206" s="646"/>
      <c r="MVW206" s="646"/>
      <c r="MVX206" s="646"/>
      <c r="MVY206" s="646"/>
      <c r="MVZ206" s="646"/>
      <c r="MWA206" s="646"/>
      <c r="MWB206" s="646"/>
      <c r="MWC206" s="646"/>
      <c r="MWD206" s="646"/>
      <c r="MWE206" s="646"/>
      <c r="MWF206" s="646"/>
      <c r="MWG206" s="646"/>
      <c r="MWH206" s="646"/>
      <c r="MWI206" s="646"/>
      <c r="MWJ206" s="646"/>
      <c r="MWK206" s="646"/>
      <c r="MWL206" s="646"/>
      <c r="MWM206" s="646"/>
      <c r="MWN206" s="646"/>
      <c r="MWO206" s="646"/>
      <c r="MWP206" s="646"/>
      <c r="MWQ206" s="646"/>
      <c r="MWR206" s="646"/>
      <c r="MWS206" s="646"/>
      <c r="MWT206" s="646"/>
      <c r="MWU206" s="646"/>
      <c r="MWV206" s="646"/>
      <c r="MWW206" s="646"/>
      <c r="MWX206" s="646"/>
      <c r="MWY206" s="646"/>
      <c r="MWZ206" s="646"/>
      <c r="MXA206" s="646"/>
      <c r="MXB206" s="646"/>
      <c r="MXC206" s="646"/>
      <c r="MXD206" s="646"/>
      <c r="MXE206" s="646"/>
      <c r="MXF206" s="646"/>
      <c r="MXG206" s="646"/>
      <c r="MXH206" s="646"/>
      <c r="MXI206" s="646"/>
      <c r="MXJ206" s="646"/>
      <c r="MXK206" s="646"/>
      <c r="MXL206" s="646"/>
      <c r="MXM206" s="646"/>
      <c r="MXN206" s="646"/>
      <c r="MXO206" s="646"/>
      <c r="MXP206" s="646"/>
      <c r="MXQ206" s="646"/>
      <c r="MXR206" s="646"/>
      <c r="MXS206" s="646"/>
      <c r="MXT206" s="646"/>
      <c r="MXU206" s="646"/>
      <c r="MXV206" s="646"/>
      <c r="MXW206" s="646"/>
      <c r="MXX206" s="646"/>
      <c r="MXY206" s="646"/>
      <c r="MXZ206" s="646"/>
      <c r="MYA206" s="646"/>
      <c r="MYB206" s="646"/>
      <c r="MYC206" s="646"/>
      <c r="MYD206" s="646"/>
      <c r="MYE206" s="646"/>
      <c r="MYF206" s="646"/>
      <c r="MYG206" s="646"/>
      <c r="MYH206" s="646"/>
      <c r="MYI206" s="646"/>
      <c r="MYJ206" s="646"/>
      <c r="MYK206" s="646"/>
      <c r="MYL206" s="646"/>
      <c r="MYM206" s="646"/>
      <c r="MYN206" s="646"/>
      <c r="MYO206" s="646"/>
      <c r="MYP206" s="646"/>
      <c r="MYQ206" s="646"/>
      <c r="MYR206" s="646"/>
      <c r="MYS206" s="646"/>
      <c r="MYT206" s="646"/>
      <c r="MYU206" s="646"/>
      <c r="MYV206" s="646"/>
      <c r="MYW206" s="646"/>
      <c r="MYX206" s="646"/>
      <c r="MYY206" s="646"/>
      <c r="MYZ206" s="646"/>
      <c r="MZA206" s="646"/>
      <c r="MZB206" s="646"/>
      <c r="MZC206" s="646"/>
      <c r="MZD206" s="646"/>
      <c r="MZE206" s="646"/>
      <c r="MZF206" s="646"/>
      <c r="MZG206" s="646"/>
      <c r="MZH206" s="646"/>
      <c r="MZI206" s="646"/>
      <c r="MZJ206" s="646"/>
      <c r="MZK206" s="646"/>
      <c r="MZL206" s="646"/>
      <c r="MZM206" s="646"/>
      <c r="MZN206" s="646"/>
      <c r="MZO206" s="646"/>
      <c r="MZP206" s="646"/>
      <c r="MZQ206" s="646"/>
      <c r="MZR206" s="646"/>
      <c r="MZS206" s="646"/>
      <c r="MZT206" s="646"/>
      <c r="MZU206" s="646"/>
      <c r="MZV206" s="646"/>
      <c r="MZW206" s="646"/>
      <c r="MZX206" s="646"/>
      <c r="MZY206" s="646"/>
      <c r="MZZ206" s="646"/>
      <c r="NAA206" s="646"/>
      <c r="NAB206" s="646"/>
      <c r="NAC206" s="646"/>
      <c r="NAD206" s="646"/>
      <c r="NAE206" s="646"/>
      <c r="NAF206" s="646"/>
      <c r="NAG206" s="646"/>
      <c r="NAH206" s="646"/>
      <c r="NAI206" s="646"/>
      <c r="NAJ206" s="646"/>
      <c r="NAK206" s="646"/>
      <c r="NAL206" s="646"/>
      <c r="NAM206" s="646"/>
      <c r="NAN206" s="646"/>
      <c r="NAO206" s="646"/>
      <c r="NAP206" s="646"/>
      <c r="NAQ206" s="646"/>
      <c r="NAR206" s="646"/>
      <c r="NAS206" s="646"/>
      <c r="NAT206" s="646"/>
      <c r="NAU206" s="646"/>
      <c r="NAV206" s="646"/>
      <c r="NAW206" s="646"/>
      <c r="NAX206" s="646"/>
      <c r="NAY206" s="646"/>
      <c r="NAZ206" s="646"/>
      <c r="NBA206" s="646"/>
      <c r="NBB206" s="646"/>
      <c r="NBC206" s="646"/>
      <c r="NBD206" s="646"/>
      <c r="NBE206" s="646"/>
      <c r="NBF206" s="646"/>
      <c r="NBG206" s="646"/>
      <c r="NBH206" s="646"/>
      <c r="NBI206" s="646"/>
      <c r="NBJ206" s="646"/>
      <c r="NBK206" s="646"/>
      <c r="NBL206" s="646"/>
      <c r="NBM206" s="646"/>
      <c r="NBN206" s="646"/>
      <c r="NBO206" s="646"/>
      <c r="NBP206" s="646"/>
      <c r="NBQ206" s="646"/>
      <c r="NBR206" s="646"/>
      <c r="NBS206" s="646"/>
      <c r="NBT206" s="646"/>
      <c r="NBU206" s="646"/>
      <c r="NBV206" s="646"/>
      <c r="NBW206" s="646"/>
      <c r="NBX206" s="646"/>
      <c r="NBY206" s="646"/>
      <c r="NBZ206" s="646"/>
      <c r="NCA206" s="646"/>
      <c r="NCB206" s="646"/>
      <c r="NCC206" s="646"/>
      <c r="NCD206" s="646"/>
      <c r="NCE206" s="646"/>
      <c r="NCF206" s="646"/>
      <c r="NCG206" s="646"/>
      <c r="NCH206" s="646"/>
      <c r="NCI206" s="646"/>
      <c r="NCJ206" s="646"/>
      <c r="NCK206" s="646"/>
      <c r="NCL206" s="646"/>
      <c r="NCM206" s="646"/>
      <c r="NCN206" s="646"/>
      <c r="NCO206" s="646"/>
      <c r="NCP206" s="646"/>
      <c r="NCQ206" s="646"/>
      <c r="NCR206" s="646"/>
      <c r="NCS206" s="646"/>
      <c r="NCT206" s="646"/>
      <c r="NCU206" s="646"/>
      <c r="NCV206" s="646"/>
      <c r="NCW206" s="646"/>
      <c r="NCX206" s="646"/>
      <c r="NCY206" s="646"/>
      <c r="NCZ206" s="646"/>
      <c r="NDA206" s="646"/>
      <c r="NDB206" s="646"/>
      <c r="NDC206" s="646"/>
      <c r="NDD206" s="646"/>
      <c r="NDE206" s="646"/>
      <c r="NDF206" s="646"/>
      <c r="NDG206" s="646"/>
      <c r="NDH206" s="646"/>
      <c r="NDI206" s="646"/>
      <c r="NDJ206" s="646"/>
      <c r="NDK206" s="646"/>
      <c r="NDL206" s="646"/>
      <c r="NDM206" s="646"/>
      <c r="NDN206" s="646"/>
      <c r="NDO206" s="646"/>
      <c r="NDP206" s="646"/>
      <c r="NDQ206" s="646"/>
      <c r="NDR206" s="646"/>
      <c r="NDS206" s="646"/>
      <c r="NDT206" s="646"/>
      <c r="NDU206" s="646"/>
      <c r="NDV206" s="646"/>
      <c r="NDW206" s="646"/>
      <c r="NDX206" s="646"/>
      <c r="NDY206" s="646"/>
      <c r="NDZ206" s="646"/>
      <c r="NEA206" s="646"/>
      <c r="NEB206" s="646"/>
      <c r="NEC206" s="646"/>
      <c r="NED206" s="646"/>
      <c r="NEE206" s="646"/>
      <c r="NEF206" s="646"/>
      <c r="NEG206" s="646"/>
      <c r="NEH206" s="646"/>
      <c r="NEI206" s="646"/>
      <c r="NEJ206" s="646"/>
      <c r="NEK206" s="646"/>
      <c r="NEL206" s="646"/>
      <c r="NEM206" s="646"/>
      <c r="NEN206" s="646"/>
      <c r="NEO206" s="646"/>
      <c r="NEP206" s="646"/>
      <c r="NEQ206" s="646"/>
      <c r="NER206" s="646"/>
      <c r="NES206" s="646"/>
      <c r="NET206" s="646"/>
      <c r="NEU206" s="646"/>
      <c r="NEV206" s="646"/>
      <c r="NEW206" s="646"/>
      <c r="NEX206" s="646"/>
      <c r="NEY206" s="646"/>
      <c r="NEZ206" s="646"/>
      <c r="NFA206" s="646"/>
      <c r="NFB206" s="646"/>
      <c r="NFC206" s="646"/>
      <c r="NFD206" s="646"/>
      <c r="NFE206" s="646"/>
      <c r="NFF206" s="646"/>
      <c r="NFG206" s="646"/>
      <c r="NFH206" s="646"/>
      <c r="NFI206" s="646"/>
      <c r="NFJ206" s="646"/>
      <c r="NFK206" s="646"/>
      <c r="NFL206" s="646"/>
      <c r="NFM206" s="646"/>
      <c r="NFN206" s="646"/>
      <c r="NFO206" s="646"/>
      <c r="NFP206" s="646"/>
      <c r="NFQ206" s="646"/>
      <c r="NFR206" s="646"/>
      <c r="NFS206" s="646"/>
      <c r="NFT206" s="646"/>
      <c r="NFU206" s="646"/>
      <c r="NFV206" s="646"/>
      <c r="NFW206" s="646"/>
      <c r="NFX206" s="646"/>
      <c r="NFY206" s="646"/>
      <c r="NFZ206" s="646"/>
      <c r="NGA206" s="646"/>
      <c r="NGB206" s="646"/>
      <c r="NGC206" s="646"/>
      <c r="NGD206" s="646"/>
      <c r="NGE206" s="646"/>
      <c r="NGF206" s="646"/>
      <c r="NGG206" s="646"/>
      <c r="NGH206" s="646"/>
      <c r="NGI206" s="646"/>
      <c r="NGJ206" s="646"/>
      <c r="NGK206" s="646"/>
      <c r="NGL206" s="646"/>
      <c r="NGM206" s="646"/>
      <c r="NGN206" s="646"/>
      <c r="NGO206" s="646"/>
      <c r="NGP206" s="646"/>
      <c r="NGQ206" s="646"/>
      <c r="NGR206" s="646"/>
      <c r="NGS206" s="646"/>
      <c r="NGT206" s="646"/>
      <c r="NGU206" s="646"/>
      <c r="NGV206" s="646"/>
      <c r="NGW206" s="646"/>
      <c r="NGX206" s="646"/>
      <c r="NGY206" s="646"/>
      <c r="NGZ206" s="646"/>
      <c r="NHA206" s="646"/>
      <c r="NHB206" s="646"/>
      <c r="NHC206" s="646"/>
      <c r="NHD206" s="646"/>
      <c r="NHE206" s="646"/>
      <c r="NHF206" s="646"/>
      <c r="NHG206" s="646"/>
      <c r="NHH206" s="646"/>
      <c r="NHI206" s="646"/>
      <c r="NHJ206" s="646"/>
      <c r="NHK206" s="646"/>
      <c r="NHL206" s="646"/>
      <c r="NHM206" s="646"/>
      <c r="NHN206" s="646"/>
      <c r="NHO206" s="646"/>
      <c r="NHP206" s="646"/>
      <c r="NHQ206" s="646"/>
      <c r="NHR206" s="646"/>
      <c r="NHS206" s="646"/>
      <c r="NHT206" s="646"/>
      <c r="NHU206" s="646"/>
      <c r="NHV206" s="646"/>
      <c r="NHW206" s="646"/>
      <c r="NHX206" s="646"/>
      <c r="NHY206" s="646"/>
      <c r="NHZ206" s="646"/>
      <c r="NIA206" s="646"/>
      <c r="NIB206" s="646"/>
      <c r="NIC206" s="646"/>
      <c r="NID206" s="646"/>
      <c r="NIE206" s="646"/>
      <c r="NIF206" s="646"/>
      <c r="NIG206" s="646"/>
      <c r="NIH206" s="646"/>
      <c r="NII206" s="646"/>
      <c r="NIJ206" s="646"/>
      <c r="NIK206" s="646"/>
      <c r="NIL206" s="646"/>
      <c r="NIM206" s="646"/>
      <c r="NIN206" s="646"/>
      <c r="NIO206" s="646"/>
      <c r="NIP206" s="646"/>
      <c r="NIQ206" s="646"/>
      <c r="NIR206" s="646"/>
      <c r="NIS206" s="646"/>
      <c r="NIT206" s="646"/>
      <c r="NIU206" s="646"/>
      <c r="NIV206" s="646"/>
      <c r="NIW206" s="646"/>
      <c r="NIX206" s="646"/>
      <c r="NIY206" s="646"/>
      <c r="NIZ206" s="646"/>
      <c r="NJA206" s="646"/>
      <c r="NJB206" s="646"/>
      <c r="NJC206" s="646"/>
      <c r="NJD206" s="646"/>
      <c r="NJE206" s="646"/>
      <c r="NJF206" s="646"/>
      <c r="NJG206" s="646"/>
      <c r="NJH206" s="646"/>
      <c r="NJI206" s="646"/>
      <c r="NJJ206" s="646"/>
      <c r="NJK206" s="646"/>
      <c r="NJL206" s="646"/>
      <c r="NJM206" s="646"/>
      <c r="NJN206" s="646"/>
      <c r="NJO206" s="646"/>
      <c r="NJP206" s="646"/>
      <c r="NJQ206" s="646"/>
      <c r="NJR206" s="646"/>
      <c r="NJS206" s="646"/>
      <c r="NJT206" s="646"/>
      <c r="NJU206" s="646"/>
      <c r="NJV206" s="646"/>
      <c r="NJW206" s="646"/>
      <c r="NJX206" s="646"/>
      <c r="NJY206" s="646"/>
      <c r="NJZ206" s="646"/>
      <c r="NKA206" s="646"/>
      <c r="NKB206" s="646"/>
      <c r="NKC206" s="646"/>
      <c r="NKD206" s="646"/>
      <c r="NKE206" s="646"/>
      <c r="NKF206" s="646"/>
      <c r="NKG206" s="646"/>
      <c r="NKH206" s="646"/>
      <c r="NKI206" s="646"/>
      <c r="NKJ206" s="646"/>
      <c r="NKK206" s="646"/>
      <c r="NKL206" s="646"/>
      <c r="NKM206" s="646"/>
      <c r="NKN206" s="646"/>
      <c r="NKO206" s="646"/>
      <c r="NKP206" s="646"/>
      <c r="NKQ206" s="646"/>
      <c r="NKR206" s="646"/>
      <c r="NKS206" s="646"/>
      <c r="NKT206" s="646"/>
      <c r="NKU206" s="646"/>
      <c r="NKV206" s="646"/>
      <c r="NKW206" s="646"/>
      <c r="NKX206" s="646"/>
      <c r="NKY206" s="646"/>
      <c r="NKZ206" s="646"/>
      <c r="NLA206" s="646"/>
      <c r="NLB206" s="646"/>
      <c r="NLC206" s="646"/>
      <c r="NLD206" s="646"/>
      <c r="NLE206" s="646"/>
      <c r="NLF206" s="646"/>
      <c r="NLG206" s="646"/>
      <c r="NLH206" s="646"/>
      <c r="NLI206" s="646"/>
      <c r="NLJ206" s="646"/>
      <c r="NLK206" s="646"/>
      <c r="NLL206" s="646"/>
      <c r="NLM206" s="646"/>
      <c r="NLN206" s="646"/>
      <c r="NLO206" s="646"/>
      <c r="NLP206" s="646"/>
      <c r="NLQ206" s="646"/>
      <c r="NLR206" s="646"/>
      <c r="NLS206" s="646"/>
      <c r="NLT206" s="646"/>
      <c r="NLU206" s="646"/>
      <c r="NLV206" s="646"/>
      <c r="NLW206" s="646"/>
      <c r="NLX206" s="646"/>
      <c r="NLY206" s="646"/>
      <c r="NLZ206" s="646"/>
      <c r="NMA206" s="646"/>
      <c r="NMB206" s="646"/>
      <c r="NMC206" s="646"/>
      <c r="NMD206" s="646"/>
      <c r="NME206" s="646"/>
      <c r="NMF206" s="646"/>
      <c r="NMG206" s="646"/>
      <c r="NMH206" s="646"/>
      <c r="NMI206" s="646"/>
      <c r="NMJ206" s="646"/>
      <c r="NMK206" s="646"/>
      <c r="NML206" s="646"/>
      <c r="NMM206" s="646"/>
      <c r="NMN206" s="646"/>
      <c r="NMO206" s="646"/>
      <c r="NMP206" s="646"/>
      <c r="NMQ206" s="646"/>
      <c r="NMR206" s="646"/>
      <c r="NMS206" s="646"/>
      <c r="NMT206" s="646"/>
      <c r="NMU206" s="646"/>
      <c r="NMV206" s="646"/>
      <c r="NMW206" s="646"/>
      <c r="NMX206" s="646"/>
      <c r="NMY206" s="646"/>
      <c r="NMZ206" s="646"/>
      <c r="NNA206" s="646"/>
      <c r="NNB206" s="646"/>
      <c r="NNC206" s="646"/>
      <c r="NND206" s="646"/>
      <c r="NNE206" s="646"/>
      <c r="NNF206" s="646"/>
      <c r="NNG206" s="646"/>
      <c r="NNH206" s="646"/>
      <c r="NNI206" s="646"/>
      <c r="NNJ206" s="646"/>
      <c r="NNK206" s="646"/>
      <c r="NNL206" s="646"/>
      <c r="NNM206" s="646"/>
      <c r="NNN206" s="646"/>
      <c r="NNO206" s="646"/>
      <c r="NNP206" s="646"/>
      <c r="NNQ206" s="646"/>
      <c r="NNR206" s="646"/>
      <c r="NNS206" s="646"/>
      <c r="NNT206" s="646"/>
      <c r="NNU206" s="646"/>
      <c r="NNV206" s="646"/>
      <c r="NNW206" s="646"/>
      <c r="NNX206" s="646"/>
      <c r="NNY206" s="646"/>
      <c r="NNZ206" s="646"/>
      <c r="NOA206" s="646"/>
      <c r="NOB206" s="646"/>
      <c r="NOC206" s="646"/>
      <c r="NOD206" s="646"/>
      <c r="NOE206" s="646"/>
      <c r="NOF206" s="646"/>
      <c r="NOG206" s="646"/>
      <c r="NOH206" s="646"/>
      <c r="NOI206" s="646"/>
      <c r="NOJ206" s="646"/>
      <c r="NOK206" s="646"/>
      <c r="NOL206" s="646"/>
      <c r="NOM206" s="646"/>
      <c r="NON206" s="646"/>
      <c r="NOO206" s="646"/>
      <c r="NOP206" s="646"/>
      <c r="NOQ206" s="646"/>
      <c r="NOR206" s="646"/>
      <c r="NOS206" s="646"/>
      <c r="NOT206" s="646"/>
      <c r="NOU206" s="646"/>
      <c r="NOV206" s="646"/>
      <c r="NOW206" s="646"/>
      <c r="NOX206" s="646"/>
      <c r="NOY206" s="646"/>
      <c r="NOZ206" s="646"/>
      <c r="NPA206" s="646"/>
      <c r="NPB206" s="646"/>
      <c r="NPC206" s="646"/>
      <c r="NPD206" s="646"/>
      <c r="NPE206" s="646"/>
      <c r="NPF206" s="646"/>
      <c r="NPG206" s="646"/>
      <c r="NPH206" s="646"/>
      <c r="NPI206" s="646"/>
      <c r="NPJ206" s="646"/>
      <c r="NPK206" s="646"/>
      <c r="NPL206" s="646"/>
      <c r="NPM206" s="646"/>
      <c r="NPN206" s="646"/>
      <c r="NPO206" s="646"/>
      <c r="NPP206" s="646"/>
      <c r="NPQ206" s="646"/>
      <c r="NPR206" s="646"/>
      <c r="NPS206" s="646"/>
      <c r="NPT206" s="646"/>
      <c r="NPU206" s="646"/>
      <c r="NPV206" s="646"/>
      <c r="NPW206" s="646"/>
      <c r="NPX206" s="646"/>
      <c r="NPY206" s="646"/>
      <c r="NPZ206" s="646"/>
      <c r="NQA206" s="646"/>
      <c r="NQB206" s="646"/>
      <c r="NQC206" s="646"/>
      <c r="NQD206" s="646"/>
      <c r="NQE206" s="646"/>
      <c r="NQF206" s="646"/>
      <c r="NQG206" s="646"/>
      <c r="NQH206" s="646"/>
      <c r="NQI206" s="646"/>
      <c r="NQJ206" s="646"/>
      <c r="NQK206" s="646"/>
      <c r="NQL206" s="646"/>
      <c r="NQM206" s="646"/>
      <c r="NQN206" s="646"/>
      <c r="NQO206" s="646"/>
      <c r="NQP206" s="646"/>
      <c r="NQQ206" s="646"/>
      <c r="NQR206" s="646"/>
      <c r="NQS206" s="646"/>
      <c r="NQT206" s="646"/>
      <c r="NQU206" s="646"/>
      <c r="NQV206" s="646"/>
      <c r="NQW206" s="646"/>
      <c r="NQX206" s="646"/>
      <c r="NQY206" s="646"/>
      <c r="NQZ206" s="646"/>
      <c r="NRA206" s="646"/>
      <c r="NRB206" s="646"/>
      <c r="NRC206" s="646"/>
      <c r="NRD206" s="646"/>
      <c r="NRE206" s="646"/>
      <c r="NRF206" s="646"/>
      <c r="NRG206" s="646"/>
      <c r="NRH206" s="646"/>
      <c r="NRI206" s="646"/>
      <c r="NRJ206" s="646"/>
      <c r="NRK206" s="646"/>
      <c r="NRL206" s="646"/>
      <c r="NRM206" s="646"/>
      <c r="NRN206" s="646"/>
      <c r="NRO206" s="646"/>
      <c r="NRP206" s="646"/>
      <c r="NRQ206" s="646"/>
      <c r="NRR206" s="646"/>
      <c r="NRS206" s="646"/>
      <c r="NRT206" s="646"/>
      <c r="NRU206" s="646"/>
      <c r="NRV206" s="646"/>
      <c r="NRW206" s="646"/>
      <c r="NRX206" s="646"/>
      <c r="NRY206" s="646"/>
      <c r="NRZ206" s="646"/>
      <c r="NSA206" s="646"/>
      <c r="NSB206" s="646"/>
      <c r="NSC206" s="646"/>
      <c r="NSD206" s="646"/>
      <c r="NSE206" s="646"/>
      <c r="NSF206" s="646"/>
      <c r="NSG206" s="646"/>
      <c r="NSH206" s="646"/>
      <c r="NSI206" s="646"/>
      <c r="NSJ206" s="646"/>
      <c r="NSK206" s="646"/>
      <c r="NSL206" s="646"/>
      <c r="NSM206" s="646"/>
      <c r="NSN206" s="646"/>
      <c r="NSO206" s="646"/>
      <c r="NSP206" s="646"/>
      <c r="NSQ206" s="646"/>
      <c r="NSR206" s="646"/>
      <c r="NSS206" s="646"/>
      <c r="NST206" s="646"/>
      <c r="NSU206" s="646"/>
      <c r="NSV206" s="646"/>
      <c r="NSW206" s="646"/>
      <c r="NSX206" s="646"/>
      <c r="NSY206" s="646"/>
      <c r="NSZ206" s="646"/>
      <c r="NTA206" s="646"/>
      <c r="NTB206" s="646"/>
      <c r="NTC206" s="646"/>
      <c r="NTD206" s="646"/>
      <c r="NTE206" s="646"/>
      <c r="NTF206" s="646"/>
      <c r="NTG206" s="646"/>
      <c r="NTH206" s="646"/>
      <c r="NTI206" s="646"/>
      <c r="NTJ206" s="646"/>
      <c r="NTK206" s="646"/>
      <c r="NTL206" s="646"/>
      <c r="NTM206" s="646"/>
      <c r="NTN206" s="646"/>
      <c r="NTO206" s="646"/>
      <c r="NTP206" s="646"/>
      <c r="NTQ206" s="646"/>
      <c r="NTR206" s="646"/>
      <c r="NTS206" s="646"/>
      <c r="NTT206" s="646"/>
      <c r="NTU206" s="646"/>
      <c r="NTV206" s="646"/>
      <c r="NTW206" s="646"/>
      <c r="NTX206" s="646"/>
      <c r="NTY206" s="646"/>
      <c r="NTZ206" s="646"/>
      <c r="NUA206" s="646"/>
      <c r="NUB206" s="646"/>
      <c r="NUC206" s="646"/>
      <c r="NUD206" s="646"/>
      <c r="NUE206" s="646"/>
      <c r="NUF206" s="646"/>
      <c r="NUG206" s="646"/>
      <c r="NUH206" s="646"/>
      <c r="NUI206" s="646"/>
      <c r="NUJ206" s="646"/>
      <c r="NUK206" s="646"/>
      <c r="NUL206" s="646"/>
      <c r="NUM206" s="646"/>
      <c r="NUN206" s="646"/>
      <c r="NUO206" s="646"/>
      <c r="NUP206" s="646"/>
      <c r="NUQ206" s="646"/>
      <c r="NUR206" s="646"/>
      <c r="NUS206" s="646"/>
      <c r="NUT206" s="646"/>
      <c r="NUU206" s="646"/>
      <c r="NUV206" s="646"/>
      <c r="NUW206" s="646"/>
      <c r="NUX206" s="646"/>
      <c r="NUY206" s="646"/>
      <c r="NUZ206" s="646"/>
      <c r="NVA206" s="646"/>
      <c r="NVB206" s="646"/>
      <c r="NVC206" s="646"/>
      <c r="NVD206" s="646"/>
      <c r="NVE206" s="646"/>
      <c r="NVF206" s="646"/>
      <c r="NVG206" s="646"/>
      <c r="NVH206" s="646"/>
      <c r="NVI206" s="646"/>
      <c r="NVJ206" s="646"/>
      <c r="NVK206" s="646"/>
      <c r="NVL206" s="646"/>
      <c r="NVM206" s="646"/>
      <c r="NVN206" s="646"/>
      <c r="NVO206" s="646"/>
      <c r="NVP206" s="646"/>
      <c r="NVQ206" s="646"/>
      <c r="NVR206" s="646"/>
      <c r="NVS206" s="646"/>
      <c r="NVT206" s="646"/>
      <c r="NVU206" s="646"/>
      <c r="NVV206" s="646"/>
      <c r="NVW206" s="646"/>
      <c r="NVX206" s="646"/>
      <c r="NVY206" s="646"/>
      <c r="NVZ206" s="646"/>
      <c r="NWA206" s="646"/>
      <c r="NWB206" s="646"/>
      <c r="NWC206" s="646"/>
      <c r="NWD206" s="646"/>
      <c r="NWE206" s="646"/>
      <c r="NWF206" s="646"/>
      <c r="NWG206" s="646"/>
      <c r="NWH206" s="646"/>
      <c r="NWI206" s="646"/>
      <c r="NWJ206" s="646"/>
      <c r="NWK206" s="646"/>
      <c r="NWL206" s="646"/>
      <c r="NWM206" s="646"/>
      <c r="NWN206" s="646"/>
      <c r="NWO206" s="646"/>
      <c r="NWP206" s="646"/>
      <c r="NWQ206" s="646"/>
      <c r="NWR206" s="646"/>
      <c r="NWS206" s="646"/>
      <c r="NWT206" s="646"/>
      <c r="NWU206" s="646"/>
      <c r="NWV206" s="646"/>
      <c r="NWW206" s="646"/>
      <c r="NWX206" s="646"/>
      <c r="NWY206" s="646"/>
      <c r="NWZ206" s="646"/>
      <c r="NXA206" s="646"/>
      <c r="NXB206" s="646"/>
      <c r="NXC206" s="646"/>
      <c r="NXD206" s="646"/>
      <c r="NXE206" s="646"/>
      <c r="NXF206" s="646"/>
      <c r="NXG206" s="646"/>
      <c r="NXH206" s="646"/>
      <c r="NXI206" s="646"/>
      <c r="NXJ206" s="646"/>
      <c r="NXK206" s="646"/>
      <c r="NXL206" s="646"/>
      <c r="NXM206" s="646"/>
      <c r="NXN206" s="646"/>
      <c r="NXO206" s="646"/>
      <c r="NXP206" s="646"/>
      <c r="NXQ206" s="646"/>
      <c r="NXR206" s="646"/>
      <c r="NXS206" s="646"/>
      <c r="NXT206" s="646"/>
      <c r="NXU206" s="646"/>
      <c r="NXV206" s="646"/>
      <c r="NXW206" s="646"/>
      <c r="NXX206" s="646"/>
      <c r="NXY206" s="646"/>
      <c r="NXZ206" s="646"/>
      <c r="NYA206" s="646"/>
      <c r="NYB206" s="646"/>
      <c r="NYC206" s="646"/>
      <c r="NYD206" s="646"/>
      <c r="NYE206" s="646"/>
      <c r="NYF206" s="646"/>
      <c r="NYG206" s="646"/>
      <c r="NYH206" s="646"/>
      <c r="NYI206" s="646"/>
      <c r="NYJ206" s="646"/>
      <c r="NYK206" s="646"/>
      <c r="NYL206" s="646"/>
      <c r="NYM206" s="646"/>
      <c r="NYN206" s="646"/>
      <c r="NYO206" s="646"/>
      <c r="NYP206" s="646"/>
      <c r="NYQ206" s="646"/>
      <c r="NYR206" s="646"/>
      <c r="NYS206" s="646"/>
      <c r="NYT206" s="646"/>
      <c r="NYU206" s="646"/>
      <c r="NYV206" s="646"/>
      <c r="NYW206" s="646"/>
      <c r="NYX206" s="646"/>
      <c r="NYY206" s="646"/>
      <c r="NYZ206" s="646"/>
      <c r="NZA206" s="646"/>
      <c r="NZB206" s="646"/>
      <c r="NZC206" s="646"/>
      <c r="NZD206" s="646"/>
      <c r="NZE206" s="646"/>
      <c r="NZF206" s="646"/>
      <c r="NZG206" s="646"/>
      <c r="NZH206" s="646"/>
      <c r="NZI206" s="646"/>
      <c r="NZJ206" s="646"/>
      <c r="NZK206" s="646"/>
      <c r="NZL206" s="646"/>
      <c r="NZM206" s="646"/>
      <c r="NZN206" s="646"/>
      <c r="NZO206" s="646"/>
      <c r="NZP206" s="646"/>
      <c r="NZQ206" s="646"/>
      <c r="NZR206" s="646"/>
      <c r="NZS206" s="646"/>
      <c r="NZT206" s="646"/>
      <c r="NZU206" s="646"/>
      <c r="NZV206" s="646"/>
      <c r="NZW206" s="646"/>
      <c r="NZX206" s="646"/>
      <c r="NZY206" s="646"/>
      <c r="NZZ206" s="646"/>
      <c r="OAA206" s="646"/>
      <c r="OAB206" s="646"/>
      <c r="OAC206" s="646"/>
      <c r="OAD206" s="646"/>
      <c r="OAE206" s="646"/>
      <c r="OAF206" s="646"/>
      <c r="OAG206" s="646"/>
      <c r="OAH206" s="646"/>
      <c r="OAI206" s="646"/>
      <c r="OAJ206" s="646"/>
      <c r="OAK206" s="646"/>
      <c r="OAL206" s="646"/>
      <c r="OAM206" s="646"/>
      <c r="OAN206" s="646"/>
      <c r="OAO206" s="646"/>
      <c r="OAP206" s="646"/>
      <c r="OAQ206" s="646"/>
      <c r="OAR206" s="646"/>
      <c r="OAS206" s="646"/>
      <c r="OAT206" s="646"/>
      <c r="OAU206" s="646"/>
      <c r="OAV206" s="646"/>
      <c r="OAW206" s="646"/>
      <c r="OAX206" s="646"/>
      <c r="OAY206" s="646"/>
      <c r="OAZ206" s="646"/>
      <c r="OBA206" s="646"/>
      <c r="OBB206" s="646"/>
      <c r="OBC206" s="646"/>
      <c r="OBD206" s="646"/>
      <c r="OBE206" s="646"/>
      <c r="OBF206" s="646"/>
      <c r="OBG206" s="646"/>
      <c r="OBH206" s="646"/>
      <c r="OBI206" s="646"/>
      <c r="OBJ206" s="646"/>
      <c r="OBK206" s="646"/>
      <c r="OBL206" s="646"/>
      <c r="OBM206" s="646"/>
      <c r="OBN206" s="646"/>
      <c r="OBO206" s="646"/>
      <c r="OBP206" s="646"/>
      <c r="OBQ206" s="646"/>
      <c r="OBR206" s="646"/>
      <c r="OBS206" s="646"/>
      <c r="OBT206" s="646"/>
      <c r="OBU206" s="646"/>
      <c r="OBV206" s="646"/>
      <c r="OBW206" s="646"/>
      <c r="OBX206" s="646"/>
      <c r="OBY206" s="646"/>
      <c r="OBZ206" s="646"/>
      <c r="OCA206" s="646"/>
      <c r="OCB206" s="646"/>
      <c r="OCC206" s="646"/>
      <c r="OCD206" s="646"/>
      <c r="OCE206" s="646"/>
      <c r="OCF206" s="646"/>
      <c r="OCG206" s="646"/>
      <c r="OCH206" s="646"/>
      <c r="OCI206" s="646"/>
      <c r="OCJ206" s="646"/>
      <c r="OCK206" s="646"/>
      <c r="OCL206" s="646"/>
      <c r="OCM206" s="646"/>
      <c r="OCN206" s="646"/>
      <c r="OCO206" s="646"/>
      <c r="OCP206" s="646"/>
      <c r="OCQ206" s="646"/>
      <c r="OCR206" s="646"/>
      <c r="OCS206" s="646"/>
      <c r="OCT206" s="646"/>
      <c r="OCU206" s="646"/>
      <c r="OCV206" s="646"/>
      <c r="OCW206" s="646"/>
      <c r="OCX206" s="646"/>
      <c r="OCY206" s="646"/>
      <c r="OCZ206" s="646"/>
      <c r="ODA206" s="646"/>
      <c r="ODB206" s="646"/>
      <c r="ODC206" s="646"/>
      <c r="ODD206" s="646"/>
      <c r="ODE206" s="646"/>
      <c r="ODF206" s="646"/>
      <c r="ODG206" s="646"/>
      <c r="ODH206" s="646"/>
      <c r="ODI206" s="646"/>
      <c r="ODJ206" s="646"/>
      <c r="ODK206" s="646"/>
      <c r="ODL206" s="646"/>
      <c r="ODM206" s="646"/>
      <c r="ODN206" s="646"/>
      <c r="ODO206" s="646"/>
      <c r="ODP206" s="646"/>
      <c r="ODQ206" s="646"/>
      <c r="ODR206" s="646"/>
      <c r="ODS206" s="646"/>
      <c r="ODT206" s="646"/>
      <c r="ODU206" s="646"/>
      <c r="ODV206" s="646"/>
      <c r="ODW206" s="646"/>
      <c r="ODX206" s="646"/>
      <c r="ODY206" s="646"/>
      <c r="ODZ206" s="646"/>
      <c r="OEA206" s="646"/>
      <c r="OEB206" s="646"/>
      <c r="OEC206" s="646"/>
      <c r="OED206" s="646"/>
      <c r="OEE206" s="646"/>
      <c r="OEF206" s="646"/>
      <c r="OEG206" s="646"/>
      <c r="OEH206" s="646"/>
      <c r="OEI206" s="646"/>
      <c r="OEJ206" s="646"/>
      <c r="OEK206" s="646"/>
      <c r="OEL206" s="646"/>
      <c r="OEM206" s="646"/>
      <c r="OEN206" s="646"/>
      <c r="OEO206" s="646"/>
      <c r="OEP206" s="646"/>
      <c r="OEQ206" s="646"/>
      <c r="OER206" s="646"/>
      <c r="OES206" s="646"/>
      <c r="OET206" s="646"/>
      <c r="OEU206" s="646"/>
      <c r="OEV206" s="646"/>
      <c r="OEW206" s="646"/>
      <c r="OEX206" s="646"/>
      <c r="OEY206" s="646"/>
      <c r="OEZ206" s="646"/>
      <c r="OFA206" s="646"/>
      <c r="OFB206" s="646"/>
      <c r="OFC206" s="646"/>
      <c r="OFD206" s="646"/>
      <c r="OFE206" s="646"/>
      <c r="OFF206" s="646"/>
      <c r="OFG206" s="646"/>
      <c r="OFH206" s="646"/>
      <c r="OFI206" s="646"/>
      <c r="OFJ206" s="646"/>
      <c r="OFK206" s="646"/>
      <c r="OFL206" s="646"/>
      <c r="OFM206" s="646"/>
      <c r="OFN206" s="646"/>
      <c r="OFO206" s="646"/>
      <c r="OFP206" s="646"/>
      <c r="OFQ206" s="646"/>
      <c r="OFR206" s="646"/>
      <c r="OFS206" s="646"/>
      <c r="OFT206" s="646"/>
      <c r="OFU206" s="646"/>
      <c r="OFV206" s="646"/>
      <c r="OFW206" s="646"/>
      <c r="OFX206" s="646"/>
      <c r="OFY206" s="646"/>
      <c r="OFZ206" s="646"/>
      <c r="OGA206" s="646"/>
      <c r="OGB206" s="646"/>
      <c r="OGC206" s="646"/>
      <c r="OGD206" s="646"/>
      <c r="OGE206" s="646"/>
      <c r="OGF206" s="646"/>
      <c r="OGG206" s="646"/>
      <c r="OGH206" s="646"/>
      <c r="OGI206" s="646"/>
      <c r="OGJ206" s="646"/>
      <c r="OGK206" s="646"/>
      <c r="OGL206" s="646"/>
      <c r="OGM206" s="646"/>
      <c r="OGN206" s="646"/>
      <c r="OGO206" s="646"/>
      <c r="OGP206" s="646"/>
      <c r="OGQ206" s="646"/>
      <c r="OGR206" s="646"/>
      <c r="OGS206" s="646"/>
      <c r="OGT206" s="646"/>
      <c r="OGU206" s="646"/>
      <c r="OGV206" s="646"/>
      <c r="OGW206" s="646"/>
      <c r="OGX206" s="646"/>
      <c r="OGY206" s="646"/>
      <c r="OGZ206" s="646"/>
      <c r="OHA206" s="646"/>
      <c r="OHB206" s="646"/>
      <c r="OHC206" s="646"/>
      <c r="OHD206" s="646"/>
      <c r="OHE206" s="646"/>
      <c r="OHF206" s="646"/>
      <c r="OHG206" s="646"/>
      <c r="OHH206" s="646"/>
      <c r="OHI206" s="646"/>
      <c r="OHJ206" s="646"/>
      <c r="OHK206" s="646"/>
      <c r="OHL206" s="646"/>
      <c r="OHM206" s="646"/>
      <c r="OHN206" s="646"/>
      <c r="OHO206" s="646"/>
      <c r="OHP206" s="646"/>
      <c r="OHQ206" s="646"/>
      <c r="OHR206" s="646"/>
      <c r="OHS206" s="646"/>
      <c r="OHT206" s="646"/>
      <c r="OHU206" s="646"/>
      <c r="OHV206" s="646"/>
      <c r="OHW206" s="646"/>
      <c r="OHX206" s="646"/>
      <c r="OHY206" s="646"/>
      <c r="OHZ206" s="646"/>
      <c r="OIA206" s="646"/>
      <c r="OIB206" s="646"/>
      <c r="OIC206" s="646"/>
      <c r="OID206" s="646"/>
      <c r="OIE206" s="646"/>
      <c r="OIF206" s="646"/>
      <c r="OIG206" s="646"/>
      <c r="OIH206" s="646"/>
      <c r="OII206" s="646"/>
      <c r="OIJ206" s="646"/>
      <c r="OIK206" s="646"/>
      <c r="OIL206" s="646"/>
      <c r="OIM206" s="646"/>
      <c r="OIN206" s="646"/>
      <c r="OIO206" s="646"/>
      <c r="OIP206" s="646"/>
      <c r="OIQ206" s="646"/>
      <c r="OIR206" s="646"/>
      <c r="OIS206" s="646"/>
      <c r="OIT206" s="646"/>
      <c r="OIU206" s="646"/>
      <c r="OIV206" s="646"/>
      <c r="OIW206" s="646"/>
      <c r="OIX206" s="646"/>
      <c r="OIY206" s="646"/>
      <c r="OIZ206" s="646"/>
      <c r="OJA206" s="646"/>
      <c r="OJB206" s="646"/>
      <c r="OJC206" s="646"/>
      <c r="OJD206" s="646"/>
      <c r="OJE206" s="646"/>
      <c r="OJF206" s="646"/>
      <c r="OJG206" s="646"/>
      <c r="OJH206" s="646"/>
      <c r="OJI206" s="646"/>
      <c r="OJJ206" s="646"/>
      <c r="OJK206" s="646"/>
      <c r="OJL206" s="646"/>
      <c r="OJM206" s="646"/>
      <c r="OJN206" s="646"/>
      <c r="OJO206" s="646"/>
      <c r="OJP206" s="646"/>
      <c r="OJQ206" s="646"/>
      <c r="OJR206" s="646"/>
      <c r="OJS206" s="646"/>
      <c r="OJT206" s="646"/>
      <c r="OJU206" s="646"/>
      <c r="OJV206" s="646"/>
      <c r="OJW206" s="646"/>
      <c r="OJX206" s="646"/>
      <c r="OJY206" s="646"/>
      <c r="OJZ206" s="646"/>
      <c r="OKA206" s="646"/>
      <c r="OKB206" s="646"/>
      <c r="OKC206" s="646"/>
      <c r="OKD206" s="646"/>
      <c r="OKE206" s="646"/>
      <c r="OKF206" s="646"/>
      <c r="OKG206" s="646"/>
      <c r="OKH206" s="646"/>
      <c r="OKI206" s="646"/>
      <c r="OKJ206" s="646"/>
      <c r="OKK206" s="646"/>
      <c r="OKL206" s="646"/>
      <c r="OKM206" s="646"/>
      <c r="OKN206" s="646"/>
      <c r="OKO206" s="646"/>
      <c r="OKP206" s="646"/>
      <c r="OKQ206" s="646"/>
      <c r="OKR206" s="646"/>
      <c r="OKS206" s="646"/>
      <c r="OKT206" s="646"/>
      <c r="OKU206" s="646"/>
      <c r="OKV206" s="646"/>
      <c r="OKW206" s="646"/>
      <c r="OKX206" s="646"/>
      <c r="OKY206" s="646"/>
      <c r="OKZ206" s="646"/>
      <c r="OLA206" s="646"/>
      <c r="OLB206" s="646"/>
      <c r="OLC206" s="646"/>
      <c r="OLD206" s="646"/>
      <c r="OLE206" s="646"/>
      <c r="OLF206" s="646"/>
      <c r="OLG206" s="646"/>
      <c r="OLH206" s="646"/>
      <c r="OLI206" s="646"/>
      <c r="OLJ206" s="646"/>
      <c r="OLK206" s="646"/>
      <c r="OLL206" s="646"/>
      <c r="OLM206" s="646"/>
      <c r="OLN206" s="646"/>
      <c r="OLO206" s="646"/>
      <c r="OLP206" s="646"/>
      <c r="OLQ206" s="646"/>
      <c r="OLR206" s="646"/>
      <c r="OLS206" s="646"/>
      <c r="OLT206" s="646"/>
      <c r="OLU206" s="646"/>
      <c r="OLV206" s="646"/>
      <c r="OLW206" s="646"/>
      <c r="OLX206" s="646"/>
      <c r="OLY206" s="646"/>
      <c r="OLZ206" s="646"/>
      <c r="OMA206" s="646"/>
      <c r="OMB206" s="646"/>
      <c r="OMC206" s="646"/>
      <c r="OMD206" s="646"/>
      <c r="OME206" s="646"/>
      <c r="OMF206" s="646"/>
      <c r="OMG206" s="646"/>
      <c r="OMH206" s="646"/>
      <c r="OMI206" s="646"/>
      <c r="OMJ206" s="646"/>
      <c r="OMK206" s="646"/>
      <c r="OML206" s="646"/>
      <c r="OMM206" s="646"/>
      <c r="OMN206" s="646"/>
      <c r="OMO206" s="646"/>
      <c r="OMP206" s="646"/>
      <c r="OMQ206" s="646"/>
      <c r="OMR206" s="646"/>
      <c r="OMS206" s="646"/>
      <c r="OMT206" s="646"/>
      <c r="OMU206" s="646"/>
      <c r="OMV206" s="646"/>
      <c r="OMW206" s="646"/>
      <c r="OMX206" s="646"/>
      <c r="OMY206" s="646"/>
      <c r="OMZ206" s="646"/>
      <c r="ONA206" s="646"/>
      <c r="ONB206" s="646"/>
      <c r="ONC206" s="646"/>
      <c r="OND206" s="646"/>
      <c r="ONE206" s="646"/>
      <c r="ONF206" s="646"/>
      <c r="ONG206" s="646"/>
      <c r="ONH206" s="646"/>
      <c r="ONI206" s="646"/>
      <c r="ONJ206" s="646"/>
      <c r="ONK206" s="646"/>
      <c r="ONL206" s="646"/>
      <c r="ONM206" s="646"/>
      <c r="ONN206" s="646"/>
      <c r="ONO206" s="646"/>
      <c r="ONP206" s="646"/>
      <c r="ONQ206" s="646"/>
      <c r="ONR206" s="646"/>
      <c r="ONS206" s="646"/>
      <c r="ONT206" s="646"/>
      <c r="ONU206" s="646"/>
      <c r="ONV206" s="646"/>
      <c r="ONW206" s="646"/>
      <c r="ONX206" s="646"/>
      <c r="ONY206" s="646"/>
      <c r="ONZ206" s="646"/>
      <c r="OOA206" s="646"/>
      <c r="OOB206" s="646"/>
      <c r="OOC206" s="646"/>
      <c r="OOD206" s="646"/>
      <c r="OOE206" s="646"/>
      <c r="OOF206" s="646"/>
      <c r="OOG206" s="646"/>
      <c r="OOH206" s="646"/>
      <c r="OOI206" s="646"/>
      <c r="OOJ206" s="646"/>
      <c r="OOK206" s="646"/>
      <c r="OOL206" s="646"/>
      <c r="OOM206" s="646"/>
      <c r="OON206" s="646"/>
      <c r="OOO206" s="646"/>
      <c r="OOP206" s="646"/>
      <c r="OOQ206" s="646"/>
      <c r="OOR206" s="646"/>
      <c r="OOS206" s="646"/>
      <c r="OOT206" s="646"/>
      <c r="OOU206" s="646"/>
      <c r="OOV206" s="646"/>
      <c r="OOW206" s="646"/>
      <c r="OOX206" s="646"/>
      <c r="OOY206" s="646"/>
      <c r="OOZ206" s="646"/>
      <c r="OPA206" s="646"/>
      <c r="OPB206" s="646"/>
      <c r="OPC206" s="646"/>
      <c r="OPD206" s="646"/>
      <c r="OPE206" s="646"/>
      <c r="OPF206" s="646"/>
      <c r="OPG206" s="646"/>
      <c r="OPH206" s="646"/>
      <c r="OPI206" s="646"/>
      <c r="OPJ206" s="646"/>
      <c r="OPK206" s="646"/>
      <c r="OPL206" s="646"/>
      <c r="OPM206" s="646"/>
      <c r="OPN206" s="646"/>
      <c r="OPO206" s="646"/>
      <c r="OPP206" s="646"/>
      <c r="OPQ206" s="646"/>
      <c r="OPR206" s="646"/>
      <c r="OPS206" s="646"/>
      <c r="OPT206" s="646"/>
      <c r="OPU206" s="646"/>
      <c r="OPV206" s="646"/>
      <c r="OPW206" s="646"/>
      <c r="OPX206" s="646"/>
      <c r="OPY206" s="646"/>
      <c r="OPZ206" s="646"/>
      <c r="OQA206" s="646"/>
      <c r="OQB206" s="646"/>
      <c r="OQC206" s="646"/>
      <c r="OQD206" s="646"/>
      <c r="OQE206" s="646"/>
      <c r="OQF206" s="646"/>
      <c r="OQG206" s="646"/>
      <c r="OQH206" s="646"/>
      <c r="OQI206" s="646"/>
      <c r="OQJ206" s="646"/>
      <c r="OQK206" s="646"/>
      <c r="OQL206" s="646"/>
      <c r="OQM206" s="646"/>
      <c r="OQN206" s="646"/>
      <c r="OQO206" s="646"/>
      <c r="OQP206" s="646"/>
      <c r="OQQ206" s="646"/>
      <c r="OQR206" s="646"/>
      <c r="OQS206" s="646"/>
      <c r="OQT206" s="646"/>
      <c r="OQU206" s="646"/>
      <c r="OQV206" s="646"/>
      <c r="OQW206" s="646"/>
      <c r="OQX206" s="646"/>
      <c r="OQY206" s="646"/>
      <c r="OQZ206" s="646"/>
      <c r="ORA206" s="646"/>
      <c r="ORB206" s="646"/>
      <c r="ORC206" s="646"/>
      <c r="ORD206" s="646"/>
      <c r="ORE206" s="646"/>
      <c r="ORF206" s="646"/>
      <c r="ORG206" s="646"/>
      <c r="ORH206" s="646"/>
      <c r="ORI206" s="646"/>
      <c r="ORJ206" s="646"/>
      <c r="ORK206" s="646"/>
      <c r="ORL206" s="646"/>
      <c r="ORM206" s="646"/>
      <c r="ORN206" s="646"/>
      <c r="ORO206" s="646"/>
      <c r="ORP206" s="646"/>
      <c r="ORQ206" s="646"/>
      <c r="ORR206" s="646"/>
      <c r="ORS206" s="646"/>
      <c r="ORT206" s="646"/>
      <c r="ORU206" s="646"/>
      <c r="ORV206" s="646"/>
      <c r="ORW206" s="646"/>
      <c r="ORX206" s="646"/>
      <c r="ORY206" s="646"/>
      <c r="ORZ206" s="646"/>
      <c r="OSA206" s="646"/>
      <c r="OSB206" s="646"/>
      <c r="OSC206" s="646"/>
      <c r="OSD206" s="646"/>
      <c r="OSE206" s="646"/>
      <c r="OSF206" s="646"/>
      <c r="OSG206" s="646"/>
      <c r="OSH206" s="646"/>
      <c r="OSI206" s="646"/>
      <c r="OSJ206" s="646"/>
      <c r="OSK206" s="646"/>
      <c r="OSL206" s="646"/>
      <c r="OSM206" s="646"/>
      <c r="OSN206" s="646"/>
      <c r="OSO206" s="646"/>
      <c r="OSP206" s="646"/>
      <c r="OSQ206" s="646"/>
      <c r="OSR206" s="646"/>
      <c r="OSS206" s="646"/>
      <c r="OST206" s="646"/>
      <c r="OSU206" s="646"/>
      <c r="OSV206" s="646"/>
      <c r="OSW206" s="646"/>
      <c r="OSX206" s="646"/>
      <c r="OSY206" s="646"/>
      <c r="OSZ206" s="646"/>
      <c r="OTA206" s="646"/>
      <c r="OTB206" s="646"/>
      <c r="OTC206" s="646"/>
      <c r="OTD206" s="646"/>
      <c r="OTE206" s="646"/>
      <c r="OTF206" s="646"/>
      <c r="OTG206" s="646"/>
      <c r="OTH206" s="646"/>
      <c r="OTI206" s="646"/>
      <c r="OTJ206" s="646"/>
      <c r="OTK206" s="646"/>
      <c r="OTL206" s="646"/>
      <c r="OTM206" s="646"/>
      <c r="OTN206" s="646"/>
      <c r="OTO206" s="646"/>
      <c r="OTP206" s="646"/>
      <c r="OTQ206" s="646"/>
      <c r="OTR206" s="646"/>
      <c r="OTS206" s="646"/>
      <c r="OTT206" s="646"/>
      <c r="OTU206" s="646"/>
      <c r="OTV206" s="646"/>
      <c r="OTW206" s="646"/>
      <c r="OTX206" s="646"/>
      <c r="OTY206" s="646"/>
      <c r="OTZ206" s="646"/>
      <c r="OUA206" s="646"/>
      <c r="OUB206" s="646"/>
      <c r="OUC206" s="646"/>
      <c r="OUD206" s="646"/>
      <c r="OUE206" s="646"/>
      <c r="OUF206" s="646"/>
      <c r="OUG206" s="646"/>
      <c r="OUH206" s="646"/>
      <c r="OUI206" s="646"/>
      <c r="OUJ206" s="646"/>
      <c r="OUK206" s="646"/>
      <c r="OUL206" s="646"/>
      <c r="OUM206" s="646"/>
      <c r="OUN206" s="646"/>
      <c r="OUO206" s="646"/>
      <c r="OUP206" s="646"/>
      <c r="OUQ206" s="646"/>
      <c r="OUR206" s="646"/>
      <c r="OUS206" s="646"/>
      <c r="OUT206" s="646"/>
      <c r="OUU206" s="646"/>
      <c r="OUV206" s="646"/>
      <c r="OUW206" s="646"/>
      <c r="OUX206" s="646"/>
      <c r="OUY206" s="646"/>
      <c r="OUZ206" s="646"/>
      <c r="OVA206" s="646"/>
      <c r="OVB206" s="646"/>
      <c r="OVC206" s="646"/>
      <c r="OVD206" s="646"/>
      <c r="OVE206" s="646"/>
      <c r="OVF206" s="646"/>
      <c r="OVG206" s="646"/>
      <c r="OVH206" s="646"/>
      <c r="OVI206" s="646"/>
      <c r="OVJ206" s="646"/>
      <c r="OVK206" s="646"/>
      <c r="OVL206" s="646"/>
      <c r="OVM206" s="646"/>
      <c r="OVN206" s="646"/>
      <c r="OVO206" s="646"/>
      <c r="OVP206" s="646"/>
      <c r="OVQ206" s="646"/>
      <c r="OVR206" s="646"/>
      <c r="OVS206" s="646"/>
      <c r="OVT206" s="646"/>
      <c r="OVU206" s="646"/>
      <c r="OVV206" s="646"/>
      <c r="OVW206" s="646"/>
      <c r="OVX206" s="646"/>
      <c r="OVY206" s="646"/>
      <c r="OVZ206" s="646"/>
      <c r="OWA206" s="646"/>
      <c r="OWB206" s="646"/>
      <c r="OWC206" s="646"/>
      <c r="OWD206" s="646"/>
      <c r="OWE206" s="646"/>
      <c r="OWF206" s="646"/>
      <c r="OWG206" s="646"/>
      <c r="OWH206" s="646"/>
      <c r="OWI206" s="646"/>
      <c r="OWJ206" s="646"/>
      <c r="OWK206" s="646"/>
      <c r="OWL206" s="646"/>
      <c r="OWM206" s="646"/>
      <c r="OWN206" s="646"/>
      <c r="OWO206" s="646"/>
      <c r="OWP206" s="646"/>
      <c r="OWQ206" s="646"/>
      <c r="OWR206" s="646"/>
      <c r="OWS206" s="646"/>
      <c r="OWT206" s="646"/>
      <c r="OWU206" s="646"/>
      <c r="OWV206" s="646"/>
      <c r="OWW206" s="646"/>
      <c r="OWX206" s="646"/>
      <c r="OWY206" s="646"/>
      <c r="OWZ206" s="646"/>
      <c r="OXA206" s="646"/>
      <c r="OXB206" s="646"/>
      <c r="OXC206" s="646"/>
      <c r="OXD206" s="646"/>
      <c r="OXE206" s="646"/>
      <c r="OXF206" s="646"/>
      <c r="OXG206" s="646"/>
      <c r="OXH206" s="646"/>
      <c r="OXI206" s="646"/>
      <c r="OXJ206" s="646"/>
      <c r="OXK206" s="646"/>
      <c r="OXL206" s="646"/>
      <c r="OXM206" s="646"/>
      <c r="OXN206" s="646"/>
      <c r="OXO206" s="646"/>
      <c r="OXP206" s="646"/>
      <c r="OXQ206" s="646"/>
      <c r="OXR206" s="646"/>
      <c r="OXS206" s="646"/>
      <c r="OXT206" s="646"/>
      <c r="OXU206" s="646"/>
      <c r="OXV206" s="646"/>
      <c r="OXW206" s="646"/>
      <c r="OXX206" s="646"/>
      <c r="OXY206" s="646"/>
      <c r="OXZ206" s="646"/>
      <c r="OYA206" s="646"/>
      <c r="OYB206" s="646"/>
      <c r="OYC206" s="646"/>
      <c r="OYD206" s="646"/>
      <c r="OYE206" s="646"/>
      <c r="OYF206" s="646"/>
      <c r="OYG206" s="646"/>
      <c r="OYH206" s="646"/>
      <c r="OYI206" s="646"/>
      <c r="OYJ206" s="646"/>
      <c r="OYK206" s="646"/>
      <c r="OYL206" s="646"/>
      <c r="OYM206" s="646"/>
      <c r="OYN206" s="646"/>
      <c r="OYO206" s="646"/>
      <c r="OYP206" s="646"/>
      <c r="OYQ206" s="646"/>
      <c r="OYR206" s="646"/>
      <c r="OYS206" s="646"/>
      <c r="OYT206" s="646"/>
      <c r="OYU206" s="646"/>
      <c r="OYV206" s="646"/>
      <c r="OYW206" s="646"/>
      <c r="OYX206" s="646"/>
      <c r="OYY206" s="646"/>
      <c r="OYZ206" s="646"/>
      <c r="OZA206" s="646"/>
      <c r="OZB206" s="646"/>
      <c r="OZC206" s="646"/>
      <c r="OZD206" s="646"/>
      <c r="OZE206" s="646"/>
      <c r="OZF206" s="646"/>
      <c r="OZG206" s="646"/>
      <c r="OZH206" s="646"/>
      <c r="OZI206" s="646"/>
      <c r="OZJ206" s="646"/>
      <c r="OZK206" s="646"/>
      <c r="OZL206" s="646"/>
      <c r="OZM206" s="646"/>
      <c r="OZN206" s="646"/>
      <c r="OZO206" s="646"/>
      <c r="OZP206" s="646"/>
      <c r="OZQ206" s="646"/>
      <c r="OZR206" s="646"/>
      <c r="OZS206" s="646"/>
      <c r="OZT206" s="646"/>
      <c r="OZU206" s="646"/>
      <c r="OZV206" s="646"/>
      <c r="OZW206" s="646"/>
      <c r="OZX206" s="646"/>
      <c r="OZY206" s="646"/>
      <c r="OZZ206" s="646"/>
      <c r="PAA206" s="646"/>
      <c r="PAB206" s="646"/>
      <c r="PAC206" s="646"/>
      <c r="PAD206" s="646"/>
      <c r="PAE206" s="646"/>
      <c r="PAF206" s="646"/>
      <c r="PAG206" s="646"/>
      <c r="PAH206" s="646"/>
      <c r="PAI206" s="646"/>
      <c r="PAJ206" s="646"/>
      <c r="PAK206" s="646"/>
      <c r="PAL206" s="646"/>
      <c r="PAM206" s="646"/>
      <c r="PAN206" s="646"/>
      <c r="PAO206" s="646"/>
      <c r="PAP206" s="646"/>
      <c r="PAQ206" s="646"/>
      <c r="PAR206" s="646"/>
      <c r="PAS206" s="646"/>
      <c r="PAT206" s="646"/>
      <c r="PAU206" s="646"/>
      <c r="PAV206" s="646"/>
      <c r="PAW206" s="646"/>
      <c r="PAX206" s="646"/>
      <c r="PAY206" s="646"/>
      <c r="PAZ206" s="646"/>
      <c r="PBA206" s="646"/>
      <c r="PBB206" s="646"/>
      <c r="PBC206" s="646"/>
      <c r="PBD206" s="646"/>
      <c r="PBE206" s="646"/>
      <c r="PBF206" s="646"/>
      <c r="PBG206" s="646"/>
      <c r="PBH206" s="646"/>
      <c r="PBI206" s="646"/>
      <c r="PBJ206" s="646"/>
      <c r="PBK206" s="646"/>
      <c r="PBL206" s="646"/>
      <c r="PBM206" s="646"/>
      <c r="PBN206" s="646"/>
      <c r="PBO206" s="646"/>
      <c r="PBP206" s="646"/>
      <c r="PBQ206" s="646"/>
      <c r="PBR206" s="646"/>
      <c r="PBS206" s="646"/>
      <c r="PBT206" s="646"/>
      <c r="PBU206" s="646"/>
      <c r="PBV206" s="646"/>
      <c r="PBW206" s="646"/>
      <c r="PBX206" s="646"/>
      <c r="PBY206" s="646"/>
      <c r="PBZ206" s="646"/>
      <c r="PCA206" s="646"/>
      <c r="PCB206" s="646"/>
      <c r="PCC206" s="646"/>
      <c r="PCD206" s="646"/>
      <c r="PCE206" s="646"/>
      <c r="PCF206" s="646"/>
      <c r="PCG206" s="646"/>
      <c r="PCH206" s="646"/>
      <c r="PCI206" s="646"/>
      <c r="PCJ206" s="646"/>
      <c r="PCK206" s="646"/>
      <c r="PCL206" s="646"/>
      <c r="PCM206" s="646"/>
      <c r="PCN206" s="646"/>
      <c r="PCO206" s="646"/>
      <c r="PCP206" s="646"/>
      <c r="PCQ206" s="646"/>
      <c r="PCR206" s="646"/>
      <c r="PCS206" s="646"/>
      <c r="PCT206" s="646"/>
      <c r="PCU206" s="646"/>
      <c r="PCV206" s="646"/>
      <c r="PCW206" s="646"/>
      <c r="PCX206" s="646"/>
      <c r="PCY206" s="646"/>
      <c r="PCZ206" s="646"/>
      <c r="PDA206" s="646"/>
      <c r="PDB206" s="646"/>
      <c r="PDC206" s="646"/>
      <c r="PDD206" s="646"/>
      <c r="PDE206" s="646"/>
      <c r="PDF206" s="646"/>
      <c r="PDG206" s="646"/>
      <c r="PDH206" s="646"/>
      <c r="PDI206" s="646"/>
      <c r="PDJ206" s="646"/>
      <c r="PDK206" s="646"/>
      <c r="PDL206" s="646"/>
      <c r="PDM206" s="646"/>
      <c r="PDN206" s="646"/>
      <c r="PDO206" s="646"/>
      <c r="PDP206" s="646"/>
      <c r="PDQ206" s="646"/>
      <c r="PDR206" s="646"/>
      <c r="PDS206" s="646"/>
      <c r="PDT206" s="646"/>
      <c r="PDU206" s="646"/>
      <c r="PDV206" s="646"/>
      <c r="PDW206" s="646"/>
      <c r="PDX206" s="646"/>
      <c r="PDY206" s="646"/>
      <c r="PDZ206" s="646"/>
      <c r="PEA206" s="646"/>
      <c r="PEB206" s="646"/>
      <c r="PEC206" s="646"/>
      <c r="PED206" s="646"/>
      <c r="PEE206" s="646"/>
      <c r="PEF206" s="646"/>
      <c r="PEG206" s="646"/>
      <c r="PEH206" s="646"/>
      <c r="PEI206" s="646"/>
      <c r="PEJ206" s="646"/>
      <c r="PEK206" s="646"/>
      <c r="PEL206" s="646"/>
      <c r="PEM206" s="646"/>
      <c r="PEN206" s="646"/>
      <c r="PEO206" s="646"/>
      <c r="PEP206" s="646"/>
      <c r="PEQ206" s="646"/>
      <c r="PER206" s="646"/>
      <c r="PES206" s="646"/>
      <c r="PET206" s="646"/>
      <c r="PEU206" s="646"/>
      <c r="PEV206" s="646"/>
      <c r="PEW206" s="646"/>
      <c r="PEX206" s="646"/>
      <c r="PEY206" s="646"/>
      <c r="PEZ206" s="646"/>
      <c r="PFA206" s="646"/>
      <c r="PFB206" s="646"/>
      <c r="PFC206" s="646"/>
      <c r="PFD206" s="646"/>
      <c r="PFE206" s="646"/>
      <c r="PFF206" s="646"/>
      <c r="PFG206" s="646"/>
      <c r="PFH206" s="646"/>
      <c r="PFI206" s="646"/>
      <c r="PFJ206" s="646"/>
      <c r="PFK206" s="646"/>
      <c r="PFL206" s="646"/>
      <c r="PFM206" s="646"/>
      <c r="PFN206" s="646"/>
      <c r="PFO206" s="646"/>
      <c r="PFP206" s="646"/>
      <c r="PFQ206" s="646"/>
      <c r="PFR206" s="646"/>
      <c r="PFS206" s="646"/>
      <c r="PFT206" s="646"/>
      <c r="PFU206" s="646"/>
      <c r="PFV206" s="646"/>
      <c r="PFW206" s="646"/>
      <c r="PFX206" s="646"/>
      <c r="PFY206" s="646"/>
      <c r="PFZ206" s="646"/>
      <c r="PGA206" s="646"/>
      <c r="PGB206" s="646"/>
      <c r="PGC206" s="646"/>
      <c r="PGD206" s="646"/>
      <c r="PGE206" s="646"/>
      <c r="PGF206" s="646"/>
      <c r="PGG206" s="646"/>
      <c r="PGH206" s="646"/>
      <c r="PGI206" s="646"/>
      <c r="PGJ206" s="646"/>
      <c r="PGK206" s="646"/>
      <c r="PGL206" s="646"/>
      <c r="PGM206" s="646"/>
      <c r="PGN206" s="646"/>
      <c r="PGO206" s="646"/>
      <c r="PGP206" s="646"/>
      <c r="PGQ206" s="646"/>
      <c r="PGR206" s="646"/>
      <c r="PGS206" s="646"/>
      <c r="PGT206" s="646"/>
      <c r="PGU206" s="646"/>
      <c r="PGV206" s="646"/>
      <c r="PGW206" s="646"/>
      <c r="PGX206" s="646"/>
      <c r="PGY206" s="646"/>
      <c r="PGZ206" s="646"/>
      <c r="PHA206" s="646"/>
      <c r="PHB206" s="646"/>
      <c r="PHC206" s="646"/>
      <c r="PHD206" s="646"/>
      <c r="PHE206" s="646"/>
      <c r="PHF206" s="646"/>
      <c r="PHG206" s="646"/>
      <c r="PHH206" s="646"/>
      <c r="PHI206" s="646"/>
      <c r="PHJ206" s="646"/>
      <c r="PHK206" s="646"/>
      <c r="PHL206" s="646"/>
      <c r="PHM206" s="646"/>
      <c r="PHN206" s="646"/>
      <c r="PHO206" s="646"/>
      <c r="PHP206" s="646"/>
      <c r="PHQ206" s="646"/>
      <c r="PHR206" s="646"/>
      <c r="PHS206" s="646"/>
      <c r="PHT206" s="646"/>
      <c r="PHU206" s="646"/>
      <c r="PHV206" s="646"/>
      <c r="PHW206" s="646"/>
      <c r="PHX206" s="646"/>
      <c r="PHY206" s="646"/>
      <c r="PHZ206" s="646"/>
      <c r="PIA206" s="646"/>
      <c r="PIB206" s="646"/>
      <c r="PIC206" s="646"/>
      <c r="PID206" s="646"/>
      <c r="PIE206" s="646"/>
      <c r="PIF206" s="646"/>
      <c r="PIG206" s="646"/>
      <c r="PIH206" s="646"/>
      <c r="PII206" s="646"/>
      <c r="PIJ206" s="646"/>
      <c r="PIK206" s="646"/>
      <c r="PIL206" s="646"/>
      <c r="PIM206" s="646"/>
      <c r="PIN206" s="646"/>
      <c r="PIO206" s="646"/>
      <c r="PIP206" s="646"/>
      <c r="PIQ206" s="646"/>
      <c r="PIR206" s="646"/>
      <c r="PIS206" s="646"/>
      <c r="PIT206" s="646"/>
      <c r="PIU206" s="646"/>
      <c r="PIV206" s="646"/>
      <c r="PIW206" s="646"/>
      <c r="PIX206" s="646"/>
      <c r="PIY206" s="646"/>
      <c r="PIZ206" s="646"/>
      <c r="PJA206" s="646"/>
      <c r="PJB206" s="646"/>
      <c r="PJC206" s="646"/>
      <c r="PJD206" s="646"/>
      <c r="PJE206" s="646"/>
      <c r="PJF206" s="646"/>
      <c r="PJG206" s="646"/>
      <c r="PJH206" s="646"/>
      <c r="PJI206" s="646"/>
      <c r="PJJ206" s="646"/>
      <c r="PJK206" s="646"/>
      <c r="PJL206" s="646"/>
      <c r="PJM206" s="646"/>
      <c r="PJN206" s="646"/>
      <c r="PJO206" s="646"/>
      <c r="PJP206" s="646"/>
      <c r="PJQ206" s="646"/>
      <c r="PJR206" s="646"/>
      <c r="PJS206" s="646"/>
      <c r="PJT206" s="646"/>
      <c r="PJU206" s="646"/>
      <c r="PJV206" s="646"/>
      <c r="PJW206" s="646"/>
      <c r="PJX206" s="646"/>
      <c r="PJY206" s="646"/>
      <c r="PJZ206" s="646"/>
      <c r="PKA206" s="646"/>
      <c r="PKB206" s="646"/>
      <c r="PKC206" s="646"/>
      <c r="PKD206" s="646"/>
      <c r="PKE206" s="646"/>
      <c r="PKF206" s="646"/>
      <c r="PKG206" s="646"/>
      <c r="PKH206" s="646"/>
      <c r="PKI206" s="646"/>
      <c r="PKJ206" s="646"/>
      <c r="PKK206" s="646"/>
      <c r="PKL206" s="646"/>
      <c r="PKM206" s="646"/>
      <c r="PKN206" s="646"/>
      <c r="PKO206" s="646"/>
      <c r="PKP206" s="646"/>
      <c r="PKQ206" s="646"/>
      <c r="PKR206" s="646"/>
      <c r="PKS206" s="646"/>
      <c r="PKT206" s="646"/>
      <c r="PKU206" s="646"/>
      <c r="PKV206" s="646"/>
      <c r="PKW206" s="646"/>
      <c r="PKX206" s="646"/>
      <c r="PKY206" s="646"/>
      <c r="PKZ206" s="646"/>
      <c r="PLA206" s="646"/>
      <c r="PLB206" s="646"/>
      <c r="PLC206" s="646"/>
      <c r="PLD206" s="646"/>
      <c r="PLE206" s="646"/>
      <c r="PLF206" s="646"/>
      <c r="PLG206" s="646"/>
      <c r="PLH206" s="646"/>
      <c r="PLI206" s="646"/>
      <c r="PLJ206" s="646"/>
      <c r="PLK206" s="646"/>
      <c r="PLL206" s="646"/>
      <c r="PLM206" s="646"/>
      <c r="PLN206" s="646"/>
      <c r="PLO206" s="646"/>
      <c r="PLP206" s="646"/>
      <c r="PLQ206" s="646"/>
      <c r="PLR206" s="646"/>
      <c r="PLS206" s="646"/>
      <c r="PLT206" s="646"/>
      <c r="PLU206" s="646"/>
      <c r="PLV206" s="646"/>
      <c r="PLW206" s="646"/>
      <c r="PLX206" s="646"/>
      <c r="PLY206" s="646"/>
      <c r="PLZ206" s="646"/>
      <c r="PMA206" s="646"/>
      <c r="PMB206" s="646"/>
      <c r="PMC206" s="646"/>
      <c r="PMD206" s="646"/>
      <c r="PME206" s="646"/>
      <c r="PMF206" s="646"/>
      <c r="PMG206" s="646"/>
      <c r="PMH206" s="646"/>
      <c r="PMI206" s="646"/>
      <c r="PMJ206" s="646"/>
      <c r="PMK206" s="646"/>
      <c r="PML206" s="646"/>
      <c r="PMM206" s="646"/>
      <c r="PMN206" s="646"/>
      <c r="PMO206" s="646"/>
      <c r="PMP206" s="646"/>
      <c r="PMQ206" s="646"/>
      <c r="PMR206" s="646"/>
      <c r="PMS206" s="646"/>
      <c r="PMT206" s="646"/>
      <c r="PMU206" s="646"/>
      <c r="PMV206" s="646"/>
      <c r="PMW206" s="646"/>
      <c r="PMX206" s="646"/>
      <c r="PMY206" s="646"/>
      <c r="PMZ206" s="646"/>
      <c r="PNA206" s="646"/>
      <c r="PNB206" s="646"/>
      <c r="PNC206" s="646"/>
      <c r="PND206" s="646"/>
      <c r="PNE206" s="646"/>
      <c r="PNF206" s="646"/>
      <c r="PNG206" s="646"/>
      <c r="PNH206" s="646"/>
      <c r="PNI206" s="646"/>
      <c r="PNJ206" s="646"/>
      <c r="PNK206" s="646"/>
      <c r="PNL206" s="646"/>
      <c r="PNM206" s="646"/>
      <c r="PNN206" s="646"/>
      <c r="PNO206" s="646"/>
      <c r="PNP206" s="646"/>
      <c r="PNQ206" s="646"/>
      <c r="PNR206" s="646"/>
      <c r="PNS206" s="646"/>
      <c r="PNT206" s="646"/>
      <c r="PNU206" s="646"/>
      <c r="PNV206" s="646"/>
      <c r="PNW206" s="646"/>
      <c r="PNX206" s="646"/>
      <c r="PNY206" s="646"/>
      <c r="PNZ206" s="646"/>
      <c r="POA206" s="646"/>
      <c r="POB206" s="646"/>
      <c r="POC206" s="646"/>
      <c r="POD206" s="646"/>
      <c r="POE206" s="646"/>
      <c r="POF206" s="646"/>
      <c r="POG206" s="646"/>
      <c r="POH206" s="646"/>
      <c r="POI206" s="646"/>
      <c r="POJ206" s="646"/>
      <c r="POK206" s="646"/>
      <c r="POL206" s="646"/>
      <c r="POM206" s="646"/>
      <c r="PON206" s="646"/>
      <c r="POO206" s="646"/>
      <c r="POP206" s="646"/>
      <c r="POQ206" s="646"/>
      <c r="POR206" s="646"/>
      <c r="POS206" s="646"/>
      <c r="POT206" s="646"/>
      <c r="POU206" s="646"/>
      <c r="POV206" s="646"/>
      <c r="POW206" s="646"/>
      <c r="POX206" s="646"/>
      <c r="POY206" s="646"/>
      <c r="POZ206" s="646"/>
      <c r="PPA206" s="646"/>
      <c r="PPB206" s="646"/>
      <c r="PPC206" s="646"/>
      <c r="PPD206" s="646"/>
      <c r="PPE206" s="646"/>
      <c r="PPF206" s="646"/>
      <c r="PPG206" s="646"/>
      <c r="PPH206" s="646"/>
      <c r="PPI206" s="646"/>
      <c r="PPJ206" s="646"/>
      <c r="PPK206" s="646"/>
      <c r="PPL206" s="646"/>
      <c r="PPM206" s="646"/>
      <c r="PPN206" s="646"/>
      <c r="PPO206" s="646"/>
      <c r="PPP206" s="646"/>
      <c r="PPQ206" s="646"/>
      <c r="PPR206" s="646"/>
      <c r="PPS206" s="646"/>
      <c r="PPT206" s="646"/>
      <c r="PPU206" s="646"/>
      <c r="PPV206" s="646"/>
      <c r="PPW206" s="646"/>
      <c r="PPX206" s="646"/>
      <c r="PPY206" s="646"/>
      <c r="PPZ206" s="646"/>
      <c r="PQA206" s="646"/>
      <c r="PQB206" s="646"/>
      <c r="PQC206" s="646"/>
      <c r="PQD206" s="646"/>
      <c r="PQE206" s="646"/>
      <c r="PQF206" s="646"/>
      <c r="PQG206" s="646"/>
      <c r="PQH206" s="646"/>
      <c r="PQI206" s="646"/>
      <c r="PQJ206" s="646"/>
      <c r="PQK206" s="646"/>
      <c r="PQL206" s="646"/>
      <c r="PQM206" s="646"/>
      <c r="PQN206" s="646"/>
      <c r="PQO206" s="646"/>
      <c r="PQP206" s="646"/>
      <c r="PQQ206" s="646"/>
      <c r="PQR206" s="646"/>
      <c r="PQS206" s="646"/>
      <c r="PQT206" s="646"/>
      <c r="PQU206" s="646"/>
      <c r="PQV206" s="646"/>
      <c r="PQW206" s="646"/>
      <c r="PQX206" s="646"/>
      <c r="PQY206" s="646"/>
      <c r="PQZ206" s="646"/>
      <c r="PRA206" s="646"/>
      <c r="PRB206" s="646"/>
      <c r="PRC206" s="646"/>
      <c r="PRD206" s="646"/>
      <c r="PRE206" s="646"/>
      <c r="PRF206" s="646"/>
      <c r="PRG206" s="646"/>
      <c r="PRH206" s="646"/>
      <c r="PRI206" s="646"/>
      <c r="PRJ206" s="646"/>
      <c r="PRK206" s="646"/>
      <c r="PRL206" s="646"/>
      <c r="PRM206" s="646"/>
      <c r="PRN206" s="646"/>
      <c r="PRO206" s="646"/>
      <c r="PRP206" s="646"/>
      <c r="PRQ206" s="646"/>
      <c r="PRR206" s="646"/>
      <c r="PRS206" s="646"/>
      <c r="PRT206" s="646"/>
      <c r="PRU206" s="646"/>
      <c r="PRV206" s="646"/>
      <c r="PRW206" s="646"/>
      <c r="PRX206" s="646"/>
      <c r="PRY206" s="646"/>
      <c r="PRZ206" s="646"/>
      <c r="PSA206" s="646"/>
      <c r="PSB206" s="646"/>
      <c r="PSC206" s="646"/>
      <c r="PSD206" s="646"/>
      <c r="PSE206" s="646"/>
      <c r="PSF206" s="646"/>
      <c r="PSG206" s="646"/>
      <c r="PSH206" s="646"/>
      <c r="PSI206" s="646"/>
      <c r="PSJ206" s="646"/>
      <c r="PSK206" s="646"/>
      <c r="PSL206" s="646"/>
      <c r="PSM206" s="646"/>
      <c r="PSN206" s="646"/>
      <c r="PSO206" s="646"/>
      <c r="PSP206" s="646"/>
      <c r="PSQ206" s="646"/>
      <c r="PSR206" s="646"/>
      <c r="PSS206" s="646"/>
      <c r="PST206" s="646"/>
      <c r="PSU206" s="646"/>
      <c r="PSV206" s="646"/>
      <c r="PSW206" s="646"/>
      <c r="PSX206" s="646"/>
      <c r="PSY206" s="646"/>
      <c r="PSZ206" s="646"/>
      <c r="PTA206" s="646"/>
      <c r="PTB206" s="646"/>
      <c r="PTC206" s="646"/>
      <c r="PTD206" s="646"/>
      <c r="PTE206" s="646"/>
      <c r="PTF206" s="646"/>
      <c r="PTG206" s="646"/>
      <c r="PTH206" s="646"/>
      <c r="PTI206" s="646"/>
      <c r="PTJ206" s="646"/>
      <c r="PTK206" s="646"/>
      <c r="PTL206" s="646"/>
      <c r="PTM206" s="646"/>
      <c r="PTN206" s="646"/>
      <c r="PTO206" s="646"/>
      <c r="PTP206" s="646"/>
      <c r="PTQ206" s="646"/>
      <c r="PTR206" s="646"/>
      <c r="PTS206" s="646"/>
      <c r="PTT206" s="646"/>
      <c r="PTU206" s="646"/>
      <c r="PTV206" s="646"/>
      <c r="PTW206" s="646"/>
      <c r="PTX206" s="646"/>
      <c r="PTY206" s="646"/>
      <c r="PTZ206" s="646"/>
      <c r="PUA206" s="646"/>
      <c r="PUB206" s="646"/>
      <c r="PUC206" s="646"/>
      <c r="PUD206" s="646"/>
      <c r="PUE206" s="646"/>
      <c r="PUF206" s="646"/>
      <c r="PUG206" s="646"/>
      <c r="PUH206" s="646"/>
      <c r="PUI206" s="646"/>
      <c r="PUJ206" s="646"/>
      <c r="PUK206" s="646"/>
      <c r="PUL206" s="646"/>
      <c r="PUM206" s="646"/>
      <c r="PUN206" s="646"/>
      <c r="PUO206" s="646"/>
      <c r="PUP206" s="646"/>
      <c r="PUQ206" s="646"/>
      <c r="PUR206" s="646"/>
      <c r="PUS206" s="646"/>
      <c r="PUT206" s="646"/>
      <c r="PUU206" s="646"/>
      <c r="PUV206" s="646"/>
      <c r="PUW206" s="646"/>
      <c r="PUX206" s="646"/>
      <c r="PUY206" s="646"/>
      <c r="PUZ206" s="646"/>
      <c r="PVA206" s="646"/>
      <c r="PVB206" s="646"/>
      <c r="PVC206" s="646"/>
      <c r="PVD206" s="646"/>
      <c r="PVE206" s="646"/>
      <c r="PVF206" s="646"/>
      <c r="PVG206" s="646"/>
      <c r="PVH206" s="646"/>
      <c r="PVI206" s="646"/>
      <c r="PVJ206" s="646"/>
      <c r="PVK206" s="646"/>
      <c r="PVL206" s="646"/>
      <c r="PVM206" s="646"/>
      <c r="PVN206" s="646"/>
      <c r="PVO206" s="646"/>
      <c r="PVP206" s="646"/>
      <c r="PVQ206" s="646"/>
      <c r="PVR206" s="646"/>
      <c r="PVS206" s="646"/>
      <c r="PVT206" s="646"/>
      <c r="PVU206" s="646"/>
      <c r="PVV206" s="646"/>
      <c r="PVW206" s="646"/>
      <c r="PVX206" s="646"/>
      <c r="PVY206" s="646"/>
      <c r="PVZ206" s="646"/>
      <c r="PWA206" s="646"/>
      <c r="PWB206" s="646"/>
      <c r="PWC206" s="646"/>
      <c r="PWD206" s="646"/>
      <c r="PWE206" s="646"/>
      <c r="PWF206" s="646"/>
      <c r="PWG206" s="646"/>
      <c r="PWH206" s="646"/>
      <c r="PWI206" s="646"/>
      <c r="PWJ206" s="646"/>
      <c r="PWK206" s="646"/>
      <c r="PWL206" s="646"/>
      <c r="PWM206" s="646"/>
      <c r="PWN206" s="646"/>
      <c r="PWO206" s="646"/>
      <c r="PWP206" s="646"/>
      <c r="PWQ206" s="646"/>
      <c r="PWR206" s="646"/>
      <c r="PWS206" s="646"/>
      <c r="PWT206" s="646"/>
      <c r="PWU206" s="646"/>
      <c r="PWV206" s="646"/>
      <c r="PWW206" s="646"/>
      <c r="PWX206" s="646"/>
      <c r="PWY206" s="646"/>
      <c r="PWZ206" s="646"/>
      <c r="PXA206" s="646"/>
      <c r="PXB206" s="646"/>
      <c r="PXC206" s="646"/>
      <c r="PXD206" s="646"/>
      <c r="PXE206" s="646"/>
      <c r="PXF206" s="646"/>
      <c r="PXG206" s="646"/>
      <c r="PXH206" s="646"/>
      <c r="PXI206" s="646"/>
      <c r="PXJ206" s="646"/>
      <c r="PXK206" s="646"/>
      <c r="PXL206" s="646"/>
      <c r="PXM206" s="646"/>
      <c r="PXN206" s="646"/>
      <c r="PXO206" s="646"/>
      <c r="PXP206" s="646"/>
      <c r="PXQ206" s="646"/>
      <c r="PXR206" s="646"/>
      <c r="PXS206" s="646"/>
      <c r="PXT206" s="646"/>
      <c r="PXU206" s="646"/>
      <c r="PXV206" s="646"/>
      <c r="PXW206" s="646"/>
      <c r="PXX206" s="646"/>
      <c r="PXY206" s="646"/>
      <c r="PXZ206" s="646"/>
      <c r="PYA206" s="646"/>
      <c r="PYB206" s="646"/>
      <c r="PYC206" s="646"/>
      <c r="PYD206" s="646"/>
      <c r="PYE206" s="646"/>
      <c r="PYF206" s="646"/>
      <c r="PYG206" s="646"/>
      <c r="PYH206" s="646"/>
      <c r="PYI206" s="646"/>
      <c r="PYJ206" s="646"/>
      <c r="PYK206" s="646"/>
      <c r="PYL206" s="646"/>
      <c r="PYM206" s="646"/>
      <c r="PYN206" s="646"/>
      <c r="PYO206" s="646"/>
      <c r="PYP206" s="646"/>
      <c r="PYQ206" s="646"/>
      <c r="PYR206" s="646"/>
      <c r="PYS206" s="646"/>
      <c r="PYT206" s="646"/>
      <c r="PYU206" s="646"/>
      <c r="PYV206" s="646"/>
      <c r="PYW206" s="646"/>
      <c r="PYX206" s="646"/>
      <c r="PYY206" s="646"/>
      <c r="PYZ206" s="646"/>
      <c r="PZA206" s="646"/>
      <c r="PZB206" s="646"/>
      <c r="PZC206" s="646"/>
      <c r="PZD206" s="646"/>
      <c r="PZE206" s="646"/>
      <c r="PZF206" s="646"/>
      <c r="PZG206" s="646"/>
      <c r="PZH206" s="646"/>
      <c r="PZI206" s="646"/>
      <c r="PZJ206" s="646"/>
      <c r="PZK206" s="646"/>
      <c r="PZL206" s="646"/>
      <c r="PZM206" s="646"/>
      <c r="PZN206" s="646"/>
      <c r="PZO206" s="646"/>
      <c r="PZP206" s="646"/>
      <c r="PZQ206" s="646"/>
      <c r="PZR206" s="646"/>
      <c r="PZS206" s="646"/>
      <c r="PZT206" s="646"/>
      <c r="PZU206" s="646"/>
      <c r="PZV206" s="646"/>
      <c r="PZW206" s="646"/>
      <c r="PZX206" s="646"/>
      <c r="PZY206" s="646"/>
      <c r="PZZ206" s="646"/>
      <c r="QAA206" s="646"/>
      <c r="QAB206" s="646"/>
      <c r="QAC206" s="646"/>
      <c r="QAD206" s="646"/>
      <c r="QAE206" s="646"/>
      <c r="QAF206" s="646"/>
      <c r="QAG206" s="646"/>
      <c r="QAH206" s="646"/>
      <c r="QAI206" s="646"/>
      <c r="QAJ206" s="646"/>
      <c r="QAK206" s="646"/>
      <c r="QAL206" s="646"/>
      <c r="QAM206" s="646"/>
      <c r="QAN206" s="646"/>
      <c r="QAO206" s="646"/>
      <c r="QAP206" s="646"/>
      <c r="QAQ206" s="646"/>
      <c r="QAR206" s="646"/>
      <c r="QAS206" s="646"/>
      <c r="QAT206" s="646"/>
      <c r="QAU206" s="646"/>
      <c r="QAV206" s="646"/>
      <c r="QAW206" s="646"/>
      <c r="QAX206" s="646"/>
      <c r="QAY206" s="646"/>
      <c r="QAZ206" s="646"/>
      <c r="QBA206" s="646"/>
      <c r="QBB206" s="646"/>
      <c r="QBC206" s="646"/>
      <c r="QBD206" s="646"/>
      <c r="QBE206" s="646"/>
      <c r="QBF206" s="646"/>
      <c r="QBG206" s="646"/>
      <c r="QBH206" s="646"/>
      <c r="QBI206" s="646"/>
      <c r="QBJ206" s="646"/>
      <c r="QBK206" s="646"/>
      <c r="QBL206" s="646"/>
      <c r="QBM206" s="646"/>
      <c r="QBN206" s="646"/>
      <c r="QBO206" s="646"/>
      <c r="QBP206" s="646"/>
      <c r="QBQ206" s="646"/>
      <c r="QBR206" s="646"/>
      <c r="QBS206" s="646"/>
      <c r="QBT206" s="646"/>
      <c r="QBU206" s="646"/>
      <c r="QBV206" s="646"/>
      <c r="QBW206" s="646"/>
      <c r="QBX206" s="646"/>
      <c r="QBY206" s="646"/>
      <c r="QBZ206" s="646"/>
      <c r="QCA206" s="646"/>
      <c r="QCB206" s="646"/>
      <c r="QCC206" s="646"/>
      <c r="QCD206" s="646"/>
      <c r="QCE206" s="646"/>
      <c r="QCF206" s="646"/>
      <c r="QCG206" s="646"/>
      <c r="QCH206" s="646"/>
      <c r="QCI206" s="646"/>
      <c r="QCJ206" s="646"/>
      <c r="QCK206" s="646"/>
      <c r="QCL206" s="646"/>
      <c r="QCM206" s="646"/>
      <c r="QCN206" s="646"/>
      <c r="QCO206" s="646"/>
      <c r="QCP206" s="646"/>
      <c r="QCQ206" s="646"/>
      <c r="QCR206" s="646"/>
      <c r="QCS206" s="646"/>
      <c r="QCT206" s="646"/>
      <c r="QCU206" s="646"/>
      <c r="QCV206" s="646"/>
      <c r="QCW206" s="646"/>
      <c r="QCX206" s="646"/>
      <c r="QCY206" s="646"/>
      <c r="QCZ206" s="646"/>
      <c r="QDA206" s="646"/>
      <c r="QDB206" s="646"/>
      <c r="QDC206" s="646"/>
      <c r="QDD206" s="646"/>
      <c r="QDE206" s="646"/>
      <c r="QDF206" s="646"/>
      <c r="QDG206" s="646"/>
      <c r="QDH206" s="646"/>
      <c r="QDI206" s="646"/>
      <c r="QDJ206" s="646"/>
      <c r="QDK206" s="646"/>
      <c r="QDL206" s="646"/>
      <c r="QDM206" s="646"/>
      <c r="QDN206" s="646"/>
      <c r="QDO206" s="646"/>
      <c r="QDP206" s="646"/>
      <c r="QDQ206" s="646"/>
      <c r="QDR206" s="646"/>
      <c r="QDS206" s="646"/>
      <c r="QDT206" s="646"/>
      <c r="QDU206" s="646"/>
      <c r="QDV206" s="646"/>
      <c r="QDW206" s="646"/>
      <c r="QDX206" s="646"/>
      <c r="QDY206" s="646"/>
      <c r="QDZ206" s="646"/>
      <c r="QEA206" s="646"/>
      <c r="QEB206" s="646"/>
      <c r="QEC206" s="646"/>
      <c r="QED206" s="646"/>
      <c r="QEE206" s="646"/>
      <c r="QEF206" s="646"/>
      <c r="QEG206" s="646"/>
      <c r="QEH206" s="646"/>
      <c r="QEI206" s="646"/>
      <c r="QEJ206" s="646"/>
      <c r="QEK206" s="646"/>
      <c r="QEL206" s="646"/>
      <c r="QEM206" s="646"/>
      <c r="QEN206" s="646"/>
      <c r="QEO206" s="646"/>
      <c r="QEP206" s="646"/>
      <c r="QEQ206" s="646"/>
      <c r="QER206" s="646"/>
      <c r="QES206" s="646"/>
      <c r="QET206" s="646"/>
      <c r="QEU206" s="646"/>
      <c r="QEV206" s="646"/>
      <c r="QEW206" s="646"/>
      <c r="QEX206" s="646"/>
      <c r="QEY206" s="646"/>
      <c r="QEZ206" s="646"/>
      <c r="QFA206" s="646"/>
      <c r="QFB206" s="646"/>
      <c r="QFC206" s="646"/>
      <c r="QFD206" s="646"/>
      <c r="QFE206" s="646"/>
      <c r="QFF206" s="646"/>
      <c r="QFG206" s="646"/>
      <c r="QFH206" s="646"/>
      <c r="QFI206" s="646"/>
      <c r="QFJ206" s="646"/>
      <c r="QFK206" s="646"/>
      <c r="QFL206" s="646"/>
      <c r="QFM206" s="646"/>
      <c r="QFN206" s="646"/>
      <c r="QFO206" s="646"/>
      <c r="QFP206" s="646"/>
      <c r="QFQ206" s="646"/>
      <c r="QFR206" s="646"/>
      <c r="QFS206" s="646"/>
      <c r="QFT206" s="646"/>
      <c r="QFU206" s="646"/>
      <c r="QFV206" s="646"/>
      <c r="QFW206" s="646"/>
      <c r="QFX206" s="646"/>
      <c r="QFY206" s="646"/>
      <c r="QFZ206" s="646"/>
      <c r="QGA206" s="646"/>
      <c r="QGB206" s="646"/>
      <c r="QGC206" s="646"/>
      <c r="QGD206" s="646"/>
      <c r="QGE206" s="646"/>
      <c r="QGF206" s="646"/>
      <c r="QGG206" s="646"/>
      <c r="QGH206" s="646"/>
      <c r="QGI206" s="646"/>
      <c r="QGJ206" s="646"/>
      <c r="QGK206" s="646"/>
      <c r="QGL206" s="646"/>
      <c r="QGM206" s="646"/>
      <c r="QGN206" s="646"/>
      <c r="QGO206" s="646"/>
      <c r="QGP206" s="646"/>
      <c r="QGQ206" s="646"/>
      <c r="QGR206" s="646"/>
      <c r="QGS206" s="646"/>
      <c r="QGT206" s="646"/>
      <c r="QGU206" s="646"/>
      <c r="QGV206" s="646"/>
      <c r="QGW206" s="646"/>
      <c r="QGX206" s="646"/>
      <c r="QGY206" s="646"/>
      <c r="QGZ206" s="646"/>
      <c r="QHA206" s="646"/>
      <c r="QHB206" s="646"/>
      <c r="QHC206" s="646"/>
      <c r="QHD206" s="646"/>
      <c r="QHE206" s="646"/>
      <c r="QHF206" s="646"/>
      <c r="QHG206" s="646"/>
      <c r="QHH206" s="646"/>
      <c r="QHI206" s="646"/>
      <c r="QHJ206" s="646"/>
      <c r="QHK206" s="646"/>
      <c r="QHL206" s="646"/>
      <c r="QHM206" s="646"/>
      <c r="QHN206" s="646"/>
      <c r="QHO206" s="646"/>
      <c r="QHP206" s="646"/>
      <c r="QHQ206" s="646"/>
      <c r="QHR206" s="646"/>
      <c r="QHS206" s="646"/>
      <c r="QHT206" s="646"/>
      <c r="QHU206" s="646"/>
      <c r="QHV206" s="646"/>
      <c r="QHW206" s="646"/>
      <c r="QHX206" s="646"/>
      <c r="QHY206" s="646"/>
      <c r="QHZ206" s="646"/>
      <c r="QIA206" s="646"/>
      <c r="QIB206" s="646"/>
      <c r="QIC206" s="646"/>
      <c r="QID206" s="646"/>
      <c r="QIE206" s="646"/>
      <c r="QIF206" s="646"/>
      <c r="QIG206" s="646"/>
      <c r="QIH206" s="646"/>
      <c r="QII206" s="646"/>
      <c r="QIJ206" s="646"/>
      <c r="QIK206" s="646"/>
      <c r="QIL206" s="646"/>
      <c r="QIM206" s="646"/>
      <c r="QIN206" s="646"/>
      <c r="QIO206" s="646"/>
      <c r="QIP206" s="646"/>
      <c r="QIQ206" s="646"/>
      <c r="QIR206" s="646"/>
      <c r="QIS206" s="646"/>
      <c r="QIT206" s="646"/>
      <c r="QIU206" s="646"/>
      <c r="QIV206" s="646"/>
      <c r="QIW206" s="646"/>
      <c r="QIX206" s="646"/>
      <c r="QIY206" s="646"/>
      <c r="QIZ206" s="646"/>
      <c r="QJA206" s="646"/>
      <c r="QJB206" s="646"/>
      <c r="QJC206" s="646"/>
      <c r="QJD206" s="646"/>
      <c r="QJE206" s="646"/>
      <c r="QJF206" s="646"/>
      <c r="QJG206" s="646"/>
      <c r="QJH206" s="646"/>
      <c r="QJI206" s="646"/>
      <c r="QJJ206" s="646"/>
      <c r="QJK206" s="646"/>
      <c r="QJL206" s="646"/>
      <c r="QJM206" s="646"/>
      <c r="QJN206" s="646"/>
      <c r="QJO206" s="646"/>
      <c r="QJP206" s="646"/>
      <c r="QJQ206" s="646"/>
      <c r="QJR206" s="646"/>
      <c r="QJS206" s="646"/>
      <c r="QJT206" s="646"/>
      <c r="QJU206" s="646"/>
      <c r="QJV206" s="646"/>
      <c r="QJW206" s="646"/>
      <c r="QJX206" s="646"/>
      <c r="QJY206" s="646"/>
      <c r="QJZ206" s="646"/>
      <c r="QKA206" s="646"/>
      <c r="QKB206" s="646"/>
      <c r="QKC206" s="646"/>
      <c r="QKD206" s="646"/>
      <c r="QKE206" s="646"/>
      <c r="QKF206" s="646"/>
      <c r="QKG206" s="646"/>
      <c r="QKH206" s="646"/>
      <c r="QKI206" s="646"/>
      <c r="QKJ206" s="646"/>
      <c r="QKK206" s="646"/>
      <c r="QKL206" s="646"/>
      <c r="QKM206" s="646"/>
      <c r="QKN206" s="646"/>
      <c r="QKO206" s="646"/>
      <c r="QKP206" s="646"/>
      <c r="QKQ206" s="646"/>
      <c r="QKR206" s="646"/>
      <c r="QKS206" s="646"/>
      <c r="QKT206" s="646"/>
      <c r="QKU206" s="646"/>
      <c r="QKV206" s="646"/>
      <c r="QKW206" s="646"/>
      <c r="QKX206" s="646"/>
      <c r="QKY206" s="646"/>
      <c r="QKZ206" s="646"/>
      <c r="QLA206" s="646"/>
      <c r="QLB206" s="646"/>
      <c r="QLC206" s="646"/>
      <c r="QLD206" s="646"/>
      <c r="QLE206" s="646"/>
      <c r="QLF206" s="646"/>
      <c r="QLG206" s="646"/>
      <c r="QLH206" s="646"/>
      <c r="QLI206" s="646"/>
      <c r="QLJ206" s="646"/>
      <c r="QLK206" s="646"/>
      <c r="QLL206" s="646"/>
      <c r="QLM206" s="646"/>
      <c r="QLN206" s="646"/>
      <c r="QLO206" s="646"/>
      <c r="QLP206" s="646"/>
      <c r="QLQ206" s="646"/>
      <c r="QLR206" s="646"/>
      <c r="QLS206" s="646"/>
      <c r="QLT206" s="646"/>
      <c r="QLU206" s="646"/>
      <c r="QLV206" s="646"/>
      <c r="QLW206" s="646"/>
      <c r="QLX206" s="646"/>
      <c r="QLY206" s="646"/>
      <c r="QLZ206" s="646"/>
      <c r="QMA206" s="646"/>
      <c r="QMB206" s="646"/>
      <c r="QMC206" s="646"/>
      <c r="QMD206" s="646"/>
      <c r="QME206" s="646"/>
      <c r="QMF206" s="646"/>
      <c r="QMG206" s="646"/>
      <c r="QMH206" s="646"/>
      <c r="QMI206" s="646"/>
      <c r="QMJ206" s="646"/>
      <c r="QMK206" s="646"/>
      <c r="QML206" s="646"/>
      <c r="QMM206" s="646"/>
      <c r="QMN206" s="646"/>
      <c r="QMO206" s="646"/>
      <c r="QMP206" s="646"/>
      <c r="QMQ206" s="646"/>
      <c r="QMR206" s="646"/>
      <c r="QMS206" s="646"/>
      <c r="QMT206" s="646"/>
      <c r="QMU206" s="646"/>
      <c r="QMV206" s="646"/>
      <c r="QMW206" s="646"/>
      <c r="QMX206" s="646"/>
      <c r="QMY206" s="646"/>
      <c r="QMZ206" s="646"/>
      <c r="QNA206" s="646"/>
      <c r="QNB206" s="646"/>
      <c r="QNC206" s="646"/>
      <c r="QND206" s="646"/>
      <c r="QNE206" s="646"/>
      <c r="QNF206" s="646"/>
      <c r="QNG206" s="646"/>
      <c r="QNH206" s="646"/>
      <c r="QNI206" s="646"/>
      <c r="QNJ206" s="646"/>
      <c r="QNK206" s="646"/>
      <c r="QNL206" s="646"/>
      <c r="QNM206" s="646"/>
      <c r="QNN206" s="646"/>
      <c r="QNO206" s="646"/>
      <c r="QNP206" s="646"/>
      <c r="QNQ206" s="646"/>
      <c r="QNR206" s="646"/>
      <c r="QNS206" s="646"/>
      <c r="QNT206" s="646"/>
      <c r="QNU206" s="646"/>
      <c r="QNV206" s="646"/>
      <c r="QNW206" s="646"/>
      <c r="QNX206" s="646"/>
      <c r="QNY206" s="646"/>
      <c r="QNZ206" s="646"/>
      <c r="QOA206" s="646"/>
      <c r="QOB206" s="646"/>
      <c r="QOC206" s="646"/>
      <c r="QOD206" s="646"/>
      <c r="QOE206" s="646"/>
      <c r="QOF206" s="646"/>
      <c r="QOG206" s="646"/>
      <c r="QOH206" s="646"/>
      <c r="QOI206" s="646"/>
      <c r="QOJ206" s="646"/>
      <c r="QOK206" s="646"/>
      <c r="QOL206" s="646"/>
      <c r="QOM206" s="646"/>
      <c r="QON206" s="646"/>
      <c r="QOO206" s="646"/>
      <c r="QOP206" s="646"/>
      <c r="QOQ206" s="646"/>
      <c r="QOR206" s="646"/>
      <c r="QOS206" s="646"/>
      <c r="QOT206" s="646"/>
      <c r="QOU206" s="646"/>
      <c r="QOV206" s="646"/>
      <c r="QOW206" s="646"/>
      <c r="QOX206" s="646"/>
      <c r="QOY206" s="646"/>
      <c r="QOZ206" s="646"/>
      <c r="QPA206" s="646"/>
      <c r="QPB206" s="646"/>
      <c r="QPC206" s="646"/>
      <c r="QPD206" s="646"/>
      <c r="QPE206" s="646"/>
      <c r="QPF206" s="646"/>
      <c r="QPG206" s="646"/>
      <c r="QPH206" s="646"/>
      <c r="QPI206" s="646"/>
      <c r="QPJ206" s="646"/>
      <c r="QPK206" s="646"/>
      <c r="QPL206" s="646"/>
      <c r="QPM206" s="646"/>
      <c r="QPN206" s="646"/>
      <c r="QPO206" s="646"/>
      <c r="QPP206" s="646"/>
      <c r="QPQ206" s="646"/>
      <c r="QPR206" s="646"/>
      <c r="QPS206" s="646"/>
      <c r="QPT206" s="646"/>
      <c r="QPU206" s="646"/>
      <c r="QPV206" s="646"/>
      <c r="QPW206" s="646"/>
      <c r="QPX206" s="646"/>
      <c r="QPY206" s="646"/>
      <c r="QPZ206" s="646"/>
      <c r="QQA206" s="646"/>
      <c r="QQB206" s="646"/>
      <c r="QQC206" s="646"/>
      <c r="QQD206" s="646"/>
      <c r="QQE206" s="646"/>
      <c r="QQF206" s="646"/>
      <c r="QQG206" s="646"/>
      <c r="QQH206" s="646"/>
      <c r="QQI206" s="646"/>
      <c r="QQJ206" s="646"/>
      <c r="QQK206" s="646"/>
      <c r="QQL206" s="646"/>
      <c r="QQM206" s="646"/>
      <c r="QQN206" s="646"/>
      <c r="QQO206" s="646"/>
      <c r="QQP206" s="646"/>
      <c r="QQQ206" s="646"/>
      <c r="QQR206" s="646"/>
      <c r="QQS206" s="646"/>
      <c r="QQT206" s="646"/>
      <c r="QQU206" s="646"/>
      <c r="QQV206" s="646"/>
      <c r="QQW206" s="646"/>
      <c r="QQX206" s="646"/>
      <c r="QQY206" s="646"/>
      <c r="QQZ206" s="646"/>
      <c r="QRA206" s="646"/>
      <c r="QRB206" s="646"/>
      <c r="QRC206" s="646"/>
      <c r="QRD206" s="646"/>
      <c r="QRE206" s="646"/>
      <c r="QRF206" s="646"/>
      <c r="QRG206" s="646"/>
      <c r="QRH206" s="646"/>
      <c r="QRI206" s="646"/>
      <c r="QRJ206" s="646"/>
      <c r="QRK206" s="646"/>
      <c r="QRL206" s="646"/>
      <c r="QRM206" s="646"/>
      <c r="QRN206" s="646"/>
      <c r="QRO206" s="646"/>
      <c r="QRP206" s="646"/>
      <c r="QRQ206" s="646"/>
      <c r="QRR206" s="646"/>
      <c r="QRS206" s="646"/>
      <c r="QRT206" s="646"/>
      <c r="QRU206" s="646"/>
      <c r="QRV206" s="646"/>
      <c r="QRW206" s="646"/>
      <c r="QRX206" s="646"/>
      <c r="QRY206" s="646"/>
      <c r="QRZ206" s="646"/>
      <c r="QSA206" s="646"/>
      <c r="QSB206" s="646"/>
      <c r="QSC206" s="646"/>
      <c r="QSD206" s="646"/>
      <c r="QSE206" s="646"/>
      <c r="QSF206" s="646"/>
      <c r="QSG206" s="646"/>
      <c r="QSH206" s="646"/>
      <c r="QSI206" s="646"/>
      <c r="QSJ206" s="646"/>
      <c r="QSK206" s="646"/>
      <c r="QSL206" s="646"/>
      <c r="QSM206" s="646"/>
      <c r="QSN206" s="646"/>
      <c r="QSO206" s="646"/>
      <c r="QSP206" s="646"/>
      <c r="QSQ206" s="646"/>
      <c r="QSR206" s="646"/>
      <c r="QSS206" s="646"/>
      <c r="QST206" s="646"/>
      <c r="QSU206" s="646"/>
      <c r="QSV206" s="646"/>
      <c r="QSW206" s="646"/>
      <c r="QSX206" s="646"/>
      <c r="QSY206" s="646"/>
      <c r="QSZ206" s="646"/>
      <c r="QTA206" s="646"/>
      <c r="QTB206" s="646"/>
      <c r="QTC206" s="646"/>
      <c r="QTD206" s="646"/>
      <c r="QTE206" s="646"/>
      <c r="QTF206" s="646"/>
      <c r="QTG206" s="646"/>
      <c r="QTH206" s="646"/>
      <c r="QTI206" s="646"/>
      <c r="QTJ206" s="646"/>
      <c r="QTK206" s="646"/>
      <c r="QTL206" s="646"/>
      <c r="QTM206" s="646"/>
      <c r="QTN206" s="646"/>
      <c r="QTO206" s="646"/>
      <c r="QTP206" s="646"/>
      <c r="QTQ206" s="646"/>
      <c r="QTR206" s="646"/>
      <c r="QTS206" s="646"/>
      <c r="QTT206" s="646"/>
      <c r="QTU206" s="646"/>
      <c r="QTV206" s="646"/>
      <c r="QTW206" s="646"/>
      <c r="QTX206" s="646"/>
      <c r="QTY206" s="646"/>
      <c r="QTZ206" s="646"/>
      <c r="QUA206" s="646"/>
      <c r="QUB206" s="646"/>
      <c r="QUC206" s="646"/>
      <c r="QUD206" s="646"/>
      <c r="QUE206" s="646"/>
      <c r="QUF206" s="646"/>
      <c r="QUG206" s="646"/>
      <c r="QUH206" s="646"/>
      <c r="QUI206" s="646"/>
      <c r="QUJ206" s="646"/>
      <c r="QUK206" s="646"/>
      <c r="QUL206" s="646"/>
      <c r="QUM206" s="646"/>
      <c r="QUN206" s="646"/>
      <c r="QUO206" s="646"/>
      <c r="QUP206" s="646"/>
      <c r="QUQ206" s="646"/>
      <c r="QUR206" s="646"/>
      <c r="QUS206" s="646"/>
      <c r="QUT206" s="646"/>
      <c r="QUU206" s="646"/>
      <c r="QUV206" s="646"/>
      <c r="QUW206" s="646"/>
      <c r="QUX206" s="646"/>
      <c r="QUY206" s="646"/>
      <c r="QUZ206" s="646"/>
      <c r="QVA206" s="646"/>
      <c r="QVB206" s="646"/>
      <c r="QVC206" s="646"/>
      <c r="QVD206" s="646"/>
      <c r="QVE206" s="646"/>
      <c r="QVF206" s="646"/>
      <c r="QVG206" s="646"/>
      <c r="QVH206" s="646"/>
      <c r="QVI206" s="646"/>
      <c r="QVJ206" s="646"/>
      <c r="QVK206" s="646"/>
      <c r="QVL206" s="646"/>
      <c r="QVM206" s="646"/>
      <c r="QVN206" s="646"/>
      <c r="QVO206" s="646"/>
      <c r="QVP206" s="646"/>
      <c r="QVQ206" s="646"/>
      <c r="QVR206" s="646"/>
      <c r="QVS206" s="646"/>
      <c r="QVT206" s="646"/>
      <c r="QVU206" s="646"/>
      <c r="QVV206" s="646"/>
      <c r="QVW206" s="646"/>
      <c r="QVX206" s="646"/>
      <c r="QVY206" s="646"/>
      <c r="QVZ206" s="646"/>
      <c r="QWA206" s="646"/>
      <c r="QWB206" s="646"/>
      <c r="QWC206" s="646"/>
      <c r="QWD206" s="646"/>
      <c r="QWE206" s="646"/>
      <c r="QWF206" s="646"/>
      <c r="QWG206" s="646"/>
      <c r="QWH206" s="646"/>
      <c r="QWI206" s="646"/>
      <c r="QWJ206" s="646"/>
      <c r="QWK206" s="646"/>
      <c r="QWL206" s="646"/>
      <c r="QWM206" s="646"/>
      <c r="QWN206" s="646"/>
      <c r="QWO206" s="646"/>
      <c r="QWP206" s="646"/>
      <c r="QWQ206" s="646"/>
      <c r="QWR206" s="646"/>
      <c r="QWS206" s="646"/>
      <c r="QWT206" s="646"/>
      <c r="QWU206" s="646"/>
      <c r="QWV206" s="646"/>
      <c r="QWW206" s="646"/>
      <c r="QWX206" s="646"/>
      <c r="QWY206" s="646"/>
      <c r="QWZ206" s="646"/>
      <c r="QXA206" s="646"/>
      <c r="QXB206" s="646"/>
      <c r="QXC206" s="646"/>
      <c r="QXD206" s="646"/>
      <c r="QXE206" s="646"/>
      <c r="QXF206" s="646"/>
      <c r="QXG206" s="646"/>
      <c r="QXH206" s="646"/>
      <c r="QXI206" s="646"/>
      <c r="QXJ206" s="646"/>
      <c r="QXK206" s="646"/>
      <c r="QXL206" s="646"/>
      <c r="QXM206" s="646"/>
      <c r="QXN206" s="646"/>
      <c r="QXO206" s="646"/>
      <c r="QXP206" s="646"/>
      <c r="QXQ206" s="646"/>
      <c r="QXR206" s="646"/>
      <c r="QXS206" s="646"/>
      <c r="QXT206" s="646"/>
      <c r="QXU206" s="646"/>
      <c r="QXV206" s="646"/>
      <c r="QXW206" s="646"/>
      <c r="QXX206" s="646"/>
      <c r="QXY206" s="646"/>
      <c r="QXZ206" s="646"/>
      <c r="QYA206" s="646"/>
      <c r="QYB206" s="646"/>
      <c r="QYC206" s="646"/>
      <c r="QYD206" s="646"/>
      <c r="QYE206" s="646"/>
      <c r="QYF206" s="646"/>
      <c r="QYG206" s="646"/>
      <c r="QYH206" s="646"/>
      <c r="QYI206" s="646"/>
      <c r="QYJ206" s="646"/>
      <c r="QYK206" s="646"/>
      <c r="QYL206" s="646"/>
      <c r="QYM206" s="646"/>
      <c r="QYN206" s="646"/>
      <c r="QYO206" s="646"/>
      <c r="QYP206" s="646"/>
      <c r="QYQ206" s="646"/>
      <c r="QYR206" s="646"/>
      <c r="QYS206" s="646"/>
      <c r="QYT206" s="646"/>
      <c r="QYU206" s="646"/>
      <c r="QYV206" s="646"/>
      <c r="QYW206" s="646"/>
      <c r="QYX206" s="646"/>
      <c r="QYY206" s="646"/>
      <c r="QYZ206" s="646"/>
      <c r="QZA206" s="646"/>
      <c r="QZB206" s="646"/>
      <c r="QZC206" s="646"/>
      <c r="QZD206" s="646"/>
      <c r="QZE206" s="646"/>
      <c r="QZF206" s="646"/>
      <c r="QZG206" s="646"/>
      <c r="QZH206" s="646"/>
      <c r="QZI206" s="646"/>
      <c r="QZJ206" s="646"/>
      <c r="QZK206" s="646"/>
      <c r="QZL206" s="646"/>
      <c r="QZM206" s="646"/>
      <c r="QZN206" s="646"/>
      <c r="QZO206" s="646"/>
      <c r="QZP206" s="646"/>
      <c r="QZQ206" s="646"/>
      <c r="QZR206" s="646"/>
      <c r="QZS206" s="646"/>
      <c r="QZT206" s="646"/>
      <c r="QZU206" s="646"/>
      <c r="QZV206" s="646"/>
      <c r="QZW206" s="646"/>
      <c r="QZX206" s="646"/>
      <c r="QZY206" s="646"/>
      <c r="QZZ206" s="646"/>
      <c r="RAA206" s="646"/>
      <c r="RAB206" s="646"/>
      <c r="RAC206" s="646"/>
      <c r="RAD206" s="646"/>
      <c r="RAE206" s="646"/>
      <c r="RAF206" s="646"/>
      <c r="RAG206" s="646"/>
      <c r="RAH206" s="646"/>
      <c r="RAI206" s="646"/>
      <c r="RAJ206" s="646"/>
      <c r="RAK206" s="646"/>
      <c r="RAL206" s="646"/>
      <c r="RAM206" s="646"/>
      <c r="RAN206" s="646"/>
      <c r="RAO206" s="646"/>
      <c r="RAP206" s="646"/>
      <c r="RAQ206" s="646"/>
      <c r="RAR206" s="646"/>
      <c r="RAS206" s="646"/>
      <c r="RAT206" s="646"/>
      <c r="RAU206" s="646"/>
      <c r="RAV206" s="646"/>
      <c r="RAW206" s="646"/>
      <c r="RAX206" s="646"/>
      <c r="RAY206" s="646"/>
      <c r="RAZ206" s="646"/>
      <c r="RBA206" s="646"/>
      <c r="RBB206" s="646"/>
      <c r="RBC206" s="646"/>
      <c r="RBD206" s="646"/>
      <c r="RBE206" s="646"/>
      <c r="RBF206" s="646"/>
      <c r="RBG206" s="646"/>
      <c r="RBH206" s="646"/>
      <c r="RBI206" s="646"/>
      <c r="RBJ206" s="646"/>
      <c r="RBK206" s="646"/>
      <c r="RBL206" s="646"/>
      <c r="RBM206" s="646"/>
      <c r="RBN206" s="646"/>
      <c r="RBO206" s="646"/>
      <c r="RBP206" s="646"/>
      <c r="RBQ206" s="646"/>
      <c r="RBR206" s="646"/>
      <c r="RBS206" s="646"/>
      <c r="RBT206" s="646"/>
      <c r="RBU206" s="646"/>
      <c r="RBV206" s="646"/>
      <c r="RBW206" s="646"/>
      <c r="RBX206" s="646"/>
      <c r="RBY206" s="646"/>
      <c r="RBZ206" s="646"/>
      <c r="RCA206" s="646"/>
      <c r="RCB206" s="646"/>
      <c r="RCC206" s="646"/>
      <c r="RCD206" s="646"/>
      <c r="RCE206" s="646"/>
      <c r="RCF206" s="646"/>
      <c r="RCG206" s="646"/>
      <c r="RCH206" s="646"/>
      <c r="RCI206" s="646"/>
      <c r="RCJ206" s="646"/>
      <c r="RCK206" s="646"/>
      <c r="RCL206" s="646"/>
      <c r="RCM206" s="646"/>
      <c r="RCN206" s="646"/>
      <c r="RCO206" s="646"/>
      <c r="RCP206" s="646"/>
      <c r="RCQ206" s="646"/>
      <c r="RCR206" s="646"/>
      <c r="RCS206" s="646"/>
      <c r="RCT206" s="646"/>
      <c r="RCU206" s="646"/>
      <c r="RCV206" s="646"/>
      <c r="RCW206" s="646"/>
      <c r="RCX206" s="646"/>
      <c r="RCY206" s="646"/>
      <c r="RCZ206" s="646"/>
      <c r="RDA206" s="646"/>
      <c r="RDB206" s="646"/>
      <c r="RDC206" s="646"/>
      <c r="RDD206" s="646"/>
      <c r="RDE206" s="646"/>
      <c r="RDF206" s="646"/>
      <c r="RDG206" s="646"/>
      <c r="RDH206" s="646"/>
      <c r="RDI206" s="646"/>
      <c r="RDJ206" s="646"/>
      <c r="RDK206" s="646"/>
      <c r="RDL206" s="646"/>
      <c r="RDM206" s="646"/>
      <c r="RDN206" s="646"/>
      <c r="RDO206" s="646"/>
      <c r="RDP206" s="646"/>
      <c r="RDQ206" s="646"/>
      <c r="RDR206" s="646"/>
      <c r="RDS206" s="646"/>
      <c r="RDT206" s="646"/>
      <c r="RDU206" s="646"/>
      <c r="RDV206" s="646"/>
      <c r="RDW206" s="646"/>
      <c r="RDX206" s="646"/>
      <c r="RDY206" s="646"/>
      <c r="RDZ206" s="646"/>
      <c r="REA206" s="646"/>
      <c r="REB206" s="646"/>
      <c r="REC206" s="646"/>
      <c r="RED206" s="646"/>
      <c r="REE206" s="646"/>
      <c r="REF206" s="646"/>
      <c r="REG206" s="646"/>
      <c r="REH206" s="646"/>
      <c r="REI206" s="646"/>
      <c r="REJ206" s="646"/>
      <c r="REK206" s="646"/>
      <c r="REL206" s="646"/>
      <c r="REM206" s="646"/>
      <c r="REN206" s="646"/>
      <c r="REO206" s="646"/>
      <c r="REP206" s="646"/>
      <c r="REQ206" s="646"/>
      <c r="RER206" s="646"/>
      <c r="RES206" s="646"/>
      <c r="RET206" s="646"/>
      <c r="REU206" s="646"/>
      <c r="REV206" s="646"/>
      <c r="REW206" s="646"/>
      <c r="REX206" s="646"/>
      <c r="REY206" s="646"/>
      <c r="REZ206" s="646"/>
      <c r="RFA206" s="646"/>
      <c r="RFB206" s="646"/>
      <c r="RFC206" s="646"/>
      <c r="RFD206" s="646"/>
      <c r="RFE206" s="646"/>
      <c r="RFF206" s="646"/>
      <c r="RFG206" s="646"/>
      <c r="RFH206" s="646"/>
      <c r="RFI206" s="646"/>
      <c r="RFJ206" s="646"/>
      <c r="RFK206" s="646"/>
      <c r="RFL206" s="646"/>
      <c r="RFM206" s="646"/>
      <c r="RFN206" s="646"/>
      <c r="RFO206" s="646"/>
      <c r="RFP206" s="646"/>
      <c r="RFQ206" s="646"/>
      <c r="RFR206" s="646"/>
      <c r="RFS206" s="646"/>
      <c r="RFT206" s="646"/>
      <c r="RFU206" s="646"/>
      <c r="RFV206" s="646"/>
      <c r="RFW206" s="646"/>
      <c r="RFX206" s="646"/>
      <c r="RFY206" s="646"/>
      <c r="RFZ206" s="646"/>
      <c r="RGA206" s="646"/>
      <c r="RGB206" s="646"/>
      <c r="RGC206" s="646"/>
      <c r="RGD206" s="646"/>
      <c r="RGE206" s="646"/>
      <c r="RGF206" s="646"/>
      <c r="RGG206" s="646"/>
      <c r="RGH206" s="646"/>
      <c r="RGI206" s="646"/>
      <c r="RGJ206" s="646"/>
      <c r="RGK206" s="646"/>
      <c r="RGL206" s="646"/>
      <c r="RGM206" s="646"/>
      <c r="RGN206" s="646"/>
      <c r="RGO206" s="646"/>
      <c r="RGP206" s="646"/>
      <c r="RGQ206" s="646"/>
      <c r="RGR206" s="646"/>
      <c r="RGS206" s="646"/>
      <c r="RGT206" s="646"/>
      <c r="RGU206" s="646"/>
      <c r="RGV206" s="646"/>
      <c r="RGW206" s="646"/>
      <c r="RGX206" s="646"/>
      <c r="RGY206" s="646"/>
      <c r="RGZ206" s="646"/>
      <c r="RHA206" s="646"/>
      <c r="RHB206" s="646"/>
      <c r="RHC206" s="646"/>
      <c r="RHD206" s="646"/>
      <c r="RHE206" s="646"/>
      <c r="RHF206" s="646"/>
      <c r="RHG206" s="646"/>
      <c r="RHH206" s="646"/>
      <c r="RHI206" s="646"/>
      <c r="RHJ206" s="646"/>
      <c r="RHK206" s="646"/>
      <c r="RHL206" s="646"/>
      <c r="RHM206" s="646"/>
      <c r="RHN206" s="646"/>
      <c r="RHO206" s="646"/>
      <c r="RHP206" s="646"/>
      <c r="RHQ206" s="646"/>
      <c r="RHR206" s="646"/>
      <c r="RHS206" s="646"/>
      <c r="RHT206" s="646"/>
      <c r="RHU206" s="646"/>
      <c r="RHV206" s="646"/>
      <c r="RHW206" s="646"/>
      <c r="RHX206" s="646"/>
      <c r="RHY206" s="646"/>
      <c r="RHZ206" s="646"/>
      <c r="RIA206" s="646"/>
      <c r="RIB206" s="646"/>
      <c r="RIC206" s="646"/>
      <c r="RID206" s="646"/>
      <c r="RIE206" s="646"/>
      <c r="RIF206" s="646"/>
      <c r="RIG206" s="646"/>
      <c r="RIH206" s="646"/>
      <c r="RII206" s="646"/>
      <c r="RIJ206" s="646"/>
      <c r="RIK206" s="646"/>
      <c r="RIL206" s="646"/>
      <c r="RIM206" s="646"/>
      <c r="RIN206" s="646"/>
      <c r="RIO206" s="646"/>
      <c r="RIP206" s="646"/>
      <c r="RIQ206" s="646"/>
      <c r="RIR206" s="646"/>
      <c r="RIS206" s="646"/>
      <c r="RIT206" s="646"/>
      <c r="RIU206" s="646"/>
      <c r="RIV206" s="646"/>
      <c r="RIW206" s="646"/>
      <c r="RIX206" s="646"/>
      <c r="RIY206" s="646"/>
      <c r="RIZ206" s="646"/>
      <c r="RJA206" s="646"/>
      <c r="RJB206" s="646"/>
      <c r="RJC206" s="646"/>
      <c r="RJD206" s="646"/>
      <c r="RJE206" s="646"/>
      <c r="RJF206" s="646"/>
      <c r="RJG206" s="646"/>
      <c r="RJH206" s="646"/>
      <c r="RJI206" s="646"/>
      <c r="RJJ206" s="646"/>
      <c r="RJK206" s="646"/>
      <c r="RJL206" s="646"/>
      <c r="RJM206" s="646"/>
      <c r="RJN206" s="646"/>
      <c r="RJO206" s="646"/>
      <c r="RJP206" s="646"/>
      <c r="RJQ206" s="646"/>
      <c r="RJR206" s="646"/>
      <c r="RJS206" s="646"/>
      <c r="RJT206" s="646"/>
      <c r="RJU206" s="646"/>
      <c r="RJV206" s="646"/>
      <c r="RJW206" s="646"/>
      <c r="RJX206" s="646"/>
      <c r="RJY206" s="646"/>
      <c r="RJZ206" s="646"/>
      <c r="RKA206" s="646"/>
      <c r="RKB206" s="646"/>
      <c r="RKC206" s="646"/>
      <c r="RKD206" s="646"/>
      <c r="RKE206" s="646"/>
      <c r="RKF206" s="646"/>
      <c r="RKG206" s="646"/>
      <c r="RKH206" s="646"/>
      <c r="RKI206" s="646"/>
      <c r="RKJ206" s="646"/>
      <c r="RKK206" s="646"/>
      <c r="RKL206" s="646"/>
      <c r="RKM206" s="646"/>
      <c r="RKN206" s="646"/>
      <c r="RKO206" s="646"/>
      <c r="RKP206" s="646"/>
      <c r="RKQ206" s="646"/>
      <c r="RKR206" s="646"/>
      <c r="RKS206" s="646"/>
      <c r="RKT206" s="646"/>
      <c r="RKU206" s="646"/>
      <c r="RKV206" s="646"/>
      <c r="RKW206" s="646"/>
      <c r="RKX206" s="646"/>
      <c r="RKY206" s="646"/>
      <c r="RKZ206" s="646"/>
      <c r="RLA206" s="646"/>
      <c r="RLB206" s="646"/>
      <c r="RLC206" s="646"/>
      <c r="RLD206" s="646"/>
      <c r="RLE206" s="646"/>
      <c r="RLF206" s="646"/>
      <c r="RLG206" s="646"/>
      <c r="RLH206" s="646"/>
      <c r="RLI206" s="646"/>
      <c r="RLJ206" s="646"/>
      <c r="RLK206" s="646"/>
      <c r="RLL206" s="646"/>
      <c r="RLM206" s="646"/>
      <c r="RLN206" s="646"/>
      <c r="RLO206" s="646"/>
      <c r="RLP206" s="646"/>
      <c r="RLQ206" s="646"/>
      <c r="RLR206" s="646"/>
      <c r="RLS206" s="646"/>
      <c r="RLT206" s="646"/>
      <c r="RLU206" s="646"/>
      <c r="RLV206" s="646"/>
      <c r="RLW206" s="646"/>
      <c r="RLX206" s="646"/>
      <c r="RLY206" s="646"/>
      <c r="RLZ206" s="646"/>
      <c r="RMA206" s="646"/>
      <c r="RMB206" s="646"/>
      <c r="RMC206" s="646"/>
      <c r="RMD206" s="646"/>
      <c r="RME206" s="646"/>
      <c r="RMF206" s="646"/>
      <c r="RMG206" s="646"/>
      <c r="RMH206" s="646"/>
      <c r="RMI206" s="646"/>
      <c r="RMJ206" s="646"/>
      <c r="RMK206" s="646"/>
      <c r="RML206" s="646"/>
      <c r="RMM206" s="646"/>
      <c r="RMN206" s="646"/>
      <c r="RMO206" s="646"/>
      <c r="RMP206" s="646"/>
      <c r="RMQ206" s="646"/>
      <c r="RMR206" s="646"/>
      <c r="RMS206" s="646"/>
      <c r="RMT206" s="646"/>
      <c r="RMU206" s="646"/>
      <c r="RMV206" s="646"/>
      <c r="RMW206" s="646"/>
      <c r="RMX206" s="646"/>
      <c r="RMY206" s="646"/>
      <c r="RMZ206" s="646"/>
      <c r="RNA206" s="646"/>
      <c r="RNB206" s="646"/>
      <c r="RNC206" s="646"/>
      <c r="RND206" s="646"/>
      <c r="RNE206" s="646"/>
      <c r="RNF206" s="646"/>
      <c r="RNG206" s="646"/>
      <c r="RNH206" s="646"/>
      <c r="RNI206" s="646"/>
      <c r="RNJ206" s="646"/>
      <c r="RNK206" s="646"/>
      <c r="RNL206" s="646"/>
      <c r="RNM206" s="646"/>
      <c r="RNN206" s="646"/>
      <c r="RNO206" s="646"/>
      <c r="RNP206" s="646"/>
      <c r="RNQ206" s="646"/>
      <c r="RNR206" s="646"/>
      <c r="RNS206" s="646"/>
      <c r="RNT206" s="646"/>
      <c r="RNU206" s="646"/>
      <c r="RNV206" s="646"/>
      <c r="RNW206" s="646"/>
      <c r="RNX206" s="646"/>
      <c r="RNY206" s="646"/>
      <c r="RNZ206" s="646"/>
      <c r="ROA206" s="646"/>
      <c r="ROB206" s="646"/>
      <c r="ROC206" s="646"/>
      <c r="ROD206" s="646"/>
      <c r="ROE206" s="646"/>
      <c r="ROF206" s="646"/>
      <c r="ROG206" s="646"/>
      <c r="ROH206" s="646"/>
      <c r="ROI206" s="646"/>
      <c r="ROJ206" s="646"/>
      <c r="ROK206" s="646"/>
      <c r="ROL206" s="646"/>
      <c r="ROM206" s="646"/>
      <c r="RON206" s="646"/>
      <c r="ROO206" s="646"/>
      <c r="ROP206" s="646"/>
      <c r="ROQ206" s="646"/>
      <c r="ROR206" s="646"/>
      <c r="ROS206" s="646"/>
      <c r="ROT206" s="646"/>
      <c r="ROU206" s="646"/>
      <c r="ROV206" s="646"/>
      <c r="ROW206" s="646"/>
      <c r="ROX206" s="646"/>
      <c r="ROY206" s="646"/>
      <c r="ROZ206" s="646"/>
      <c r="RPA206" s="646"/>
      <c r="RPB206" s="646"/>
      <c r="RPC206" s="646"/>
      <c r="RPD206" s="646"/>
      <c r="RPE206" s="646"/>
      <c r="RPF206" s="646"/>
      <c r="RPG206" s="646"/>
      <c r="RPH206" s="646"/>
      <c r="RPI206" s="646"/>
      <c r="RPJ206" s="646"/>
      <c r="RPK206" s="646"/>
      <c r="RPL206" s="646"/>
      <c r="RPM206" s="646"/>
      <c r="RPN206" s="646"/>
      <c r="RPO206" s="646"/>
      <c r="RPP206" s="646"/>
      <c r="RPQ206" s="646"/>
      <c r="RPR206" s="646"/>
      <c r="RPS206" s="646"/>
      <c r="RPT206" s="646"/>
      <c r="RPU206" s="646"/>
      <c r="RPV206" s="646"/>
      <c r="RPW206" s="646"/>
      <c r="RPX206" s="646"/>
      <c r="RPY206" s="646"/>
      <c r="RPZ206" s="646"/>
      <c r="RQA206" s="646"/>
      <c r="RQB206" s="646"/>
      <c r="RQC206" s="646"/>
      <c r="RQD206" s="646"/>
      <c r="RQE206" s="646"/>
      <c r="RQF206" s="646"/>
      <c r="RQG206" s="646"/>
      <c r="RQH206" s="646"/>
      <c r="RQI206" s="646"/>
      <c r="RQJ206" s="646"/>
      <c r="RQK206" s="646"/>
      <c r="RQL206" s="646"/>
      <c r="RQM206" s="646"/>
      <c r="RQN206" s="646"/>
      <c r="RQO206" s="646"/>
      <c r="RQP206" s="646"/>
      <c r="RQQ206" s="646"/>
      <c r="RQR206" s="646"/>
      <c r="RQS206" s="646"/>
      <c r="RQT206" s="646"/>
      <c r="RQU206" s="646"/>
      <c r="RQV206" s="646"/>
      <c r="RQW206" s="646"/>
      <c r="RQX206" s="646"/>
      <c r="RQY206" s="646"/>
      <c r="RQZ206" s="646"/>
      <c r="RRA206" s="646"/>
      <c r="RRB206" s="646"/>
      <c r="RRC206" s="646"/>
      <c r="RRD206" s="646"/>
      <c r="RRE206" s="646"/>
      <c r="RRF206" s="646"/>
      <c r="RRG206" s="646"/>
      <c r="RRH206" s="646"/>
      <c r="RRI206" s="646"/>
      <c r="RRJ206" s="646"/>
      <c r="RRK206" s="646"/>
      <c r="RRL206" s="646"/>
      <c r="RRM206" s="646"/>
      <c r="RRN206" s="646"/>
      <c r="RRO206" s="646"/>
      <c r="RRP206" s="646"/>
      <c r="RRQ206" s="646"/>
      <c r="RRR206" s="646"/>
      <c r="RRS206" s="646"/>
      <c r="RRT206" s="646"/>
      <c r="RRU206" s="646"/>
      <c r="RRV206" s="646"/>
      <c r="RRW206" s="646"/>
      <c r="RRX206" s="646"/>
      <c r="RRY206" s="646"/>
      <c r="RRZ206" s="646"/>
      <c r="RSA206" s="646"/>
      <c r="RSB206" s="646"/>
      <c r="RSC206" s="646"/>
      <c r="RSD206" s="646"/>
      <c r="RSE206" s="646"/>
      <c r="RSF206" s="646"/>
      <c r="RSG206" s="646"/>
      <c r="RSH206" s="646"/>
      <c r="RSI206" s="646"/>
      <c r="RSJ206" s="646"/>
      <c r="RSK206" s="646"/>
      <c r="RSL206" s="646"/>
      <c r="RSM206" s="646"/>
      <c r="RSN206" s="646"/>
      <c r="RSO206" s="646"/>
      <c r="RSP206" s="646"/>
      <c r="RSQ206" s="646"/>
      <c r="RSR206" s="646"/>
      <c r="RSS206" s="646"/>
      <c r="RST206" s="646"/>
      <c r="RSU206" s="646"/>
      <c r="RSV206" s="646"/>
      <c r="RSW206" s="646"/>
      <c r="RSX206" s="646"/>
      <c r="RSY206" s="646"/>
      <c r="RSZ206" s="646"/>
      <c r="RTA206" s="646"/>
      <c r="RTB206" s="646"/>
      <c r="RTC206" s="646"/>
      <c r="RTD206" s="646"/>
      <c r="RTE206" s="646"/>
      <c r="RTF206" s="646"/>
      <c r="RTG206" s="646"/>
      <c r="RTH206" s="646"/>
      <c r="RTI206" s="646"/>
      <c r="RTJ206" s="646"/>
      <c r="RTK206" s="646"/>
      <c r="RTL206" s="646"/>
      <c r="RTM206" s="646"/>
      <c r="RTN206" s="646"/>
      <c r="RTO206" s="646"/>
      <c r="RTP206" s="646"/>
      <c r="RTQ206" s="646"/>
      <c r="RTR206" s="646"/>
      <c r="RTS206" s="646"/>
      <c r="RTT206" s="646"/>
      <c r="RTU206" s="646"/>
      <c r="RTV206" s="646"/>
      <c r="RTW206" s="646"/>
      <c r="RTX206" s="646"/>
      <c r="RTY206" s="646"/>
      <c r="RTZ206" s="646"/>
      <c r="RUA206" s="646"/>
      <c r="RUB206" s="646"/>
      <c r="RUC206" s="646"/>
      <c r="RUD206" s="646"/>
      <c r="RUE206" s="646"/>
      <c r="RUF206" s="646"/>
      <c r="RUG206" s="646"/>
      <c r="RUH206" s="646"/>
      <c r="RUI206" s="646"/>
      <c r="RUJ206" s="646"/>
      <c r="RUK206" s="646"/>
      <c r="RUL206" s="646"/>
      <c r="RUM206" s="646"/>
      <c r="RUN206" s="646"/>
      <c r="RUO206" s="646"/>
      <c r="RUP206" s="646"/>
      <c r="RUQ206" s="646"/>
      <c r="RUR206" s="646"/>
      <c r="RUS206" s="646"/>
      <c r="RUT206" s="646"/>
      <c r="RUU206" s="646"/>
      <c r="RUV206" s="646"/>
      <c r="RUW206" s="646"/>
      <c r="RUX206" s="646"/>
      <c r="RUY206" s="646"/>
      <c r="RUZ206" s="646"/>
      <c r="RVA206" s="646"/>
      <c r="RVB206" s="646"/>
      <c r="RVC206" s="646"/>
      <c r="RVD206" s="646"/>
      <c r="RVE206" s="646"/>
      <c r="RVF206" s="646"/>
      <c r="RVG206" s="646"/>
      <c r="RVH206" s="646"/>
      <c r="RVI206" s="646"/>
      <c r="RVJ206" s="646"/>
      <c r="RVK206" s="646"/>
      <c r="RVL206" s="646"/>
      <c r="RVM206" s="646"/>
      <c r="RVN206" s="646"/>
      <c r="RVO206" s="646"/>
      <c r="RVP206" s="646"/>
      <c r="RVQ206" s="646"/>
      <c r="RVR206" s="646"/>
      <c r="RVS206" s="646"/>
      <c r="RVT206" s="646"/>
      <c r="RVU206" s="646"/>
      <c r="RVV206" s="646"/>
      <c r="RVW206" s="646"/>
      <c r="RVX206" s="646"/>
      <c r="RVY206" s="646"/>
      <c r="RVZ206" s="646"/>
      <c r="RWA206" s="646"/>
      <c r="RWB206" s="646"/>
      <c r="RWC206" s="646"/>
      <c r="RWD206" s="646"/>
      <c r="RWE206" s="646"/>
      <c r="RWF206" s="646"/>
      <c r="RWG206" s="646"/>
      <c r="RWH206" s="646"/>
      <c r="RWI206" s="646"/>
      <c r="RWJ206" s="646"/>
      <c r="RWK206" s="646"/>
      <c r="RWL206" s="646"/>
      <c r="RWM206" s="646"/>
      <c r="RWN206" s="646"/>
      <c r="RWO206" s="646"/>
      <c r="RWP206" s="646"/>
      <c r="RWQ206" s="646"/>
      <c r="RWR206" s="646"/>
      <c r="RWS206" s="646"/>
      <c r="RWT206" s="646"/>
      <c r="RWU206" s="646"/>
      <c r="RWV206" s="646"/>
      <c r="RWW206" s="646"/>
      <c r="RWX206" s="646"/>
      <c r="RWY206" s="646"/>
      <c r="RWZ206" s="646"/>
      <c r="RXA206" s="646"/>
      <c r="RXB206" s="646"/>
      <c r="RXC206" s="646"/>
      <c r="RXD206" s="646"/>
      <c r="RXE206" s="646"/>
      <c r="RXF206" s="646"/>
      <c r="RXG206" s="646"/>
      <c r="RXH206" s="646"/>
      <c r="RXI206" s="646"/>
      <c r="RXJ206" s="646"/>
      <c r="RXK206" s="646"/>
      <c r="RXL206" s="646"/>
      <c r="RXM206" s="646"/>
      <c r="RXN206" s="646"/>
      <c r="RXO206" s="646"/>
      <c r="RXP206" s="646"/>
      <c r="RXQ206" s="646"/>
      <c r="RXR206" s="646"/>
      <c r="RXS206" s="646"/>
      <c r="RXT206" s="646"/>
      <c r="RXU206" s="646"/>
      <c r="RXV206" s="646"/>
      <c r="RXW206" s="646"/>
      <c r="RXX206" s="646"/>
      <c r="RXY206" s="646"/>
      <c r="RXZ206" s="646"/>
      <c r="RYA206" s="646"/>
      <c r="RYB206" s="646"/>
      <c r="RYC206" s="646"/>
      <c r="RYD206" s="646"/>
      <c r="RYE206" s="646"/>
      <c r="RYF206" s="646"/>
      <c r="RYG206" s="646"/>
      <c r="RYH206" s="646"/>
      <c r="RYI206" s="646"/>
      <c r="RYJ206" s="646"/>
      <c r="RYK206" s="646"/>
      <c r="RYL206" s="646"/>
      <c r="RYM206" s="646"/>
      <c r="RYN206" s="646"/>
      <c r="RYO206" s="646"/>
      <c r="RYP206" s="646"/>
      <c r="RYQ206" s="646"/>
      <c r="RYR206" s="646"/>
      <c r="RYS206" s="646"/>
      <c r="RYT206" s="646"/>
      <c r="RYU206" s="646"/>
      <c r="RYV206" s="646"/>
      <c r="RYW206" s="646"/>
      <c r="RYX206" s="646"/>
      <c r="RYY206" s="646"/>
      <c r="RYZ206" s="646"/>
      <c r="RZA206" s="646"/>
      <c r="RZB206" s="646"/>
      <c r="RZC206" s="646"/>
      <c r="RZD206" s="646"/>
      <c r="RZE206" s="646"/>
      <c r="RZF206" s="646"/>
      <c r="RZG206" s="646"/>
      <c r="RZH206" s="646"/>
      <c r="RZI206" s="646"/>
      <c r="RZJ206" s="646"/>
      <c r="RZK206" s="646"/>
      <c r="RZL206" s="646"/>
      <c r="RZM206" s="646"/>
      <c r="RZN206" s="646"/>
      <c r="RZO206" s="646"/>
      <c r="RZP206" s="646"/>
      <c r="RZQ206" s="646"/>
      <c r="RZR206" s="646"/>
      <c r="RZS206" s="646"/>
      <c r="RZT206" s="646"/>
      <c r="RZU206" s="646"/>
      <c r="RZV206" s="646"/>
      <c r="RZW206" s="646"/>
      <c r="RZX206" s="646"/>
      <c r="RZY206" s="646"/>
      <c r="RZZ206" s="646"/>
      <c r="SAA206" s="646"/>
      <c r="SAB206" s="646"/>
      <c r="SAC206" s="646"/>
      <c r="SAD206" s="646"/>
      <c r="SAE206" s="646"/>
      <c r="SAF206" s="646"/>
      <c r="SAG206" s="646"/>
      <c r="SAH206" s="646"/>
      <c r="SAI206" s="646"/>
      <c r="SAJ206" s="646"/>
      <c r="SAK206" s="646"/>
      <c r="SAL206" s="646"/>
      <c r="SAM206" s="646"/>
      <c r="SAN206" s="646"/>
      <c r="SAO206" s="646"/>
      <c r="SAP206" s="646"/>
      <c r="SAQ206" s="646"/>
      <c r="SAR206" s="646"/>
      <c r="SAS206" s="646"/>
      <c r="SAT206" s="646"/>
      <c r="SAU206" s="646"/>
      <c r="SAV206" s="646"/>
      <c r="SAW206" s="646"/>
      <c r="SAX206" s="646"/>
      <c r="SAY206" s="646"/>
      <c r="SAZ206" s="646"/>
      <c r="SBA206" s="646"/>
      <c r="SBB206" s="646"/>
      <c r="SBC206" s="646"/>
      <c r="SBD206" s="646"/>
      <c r="SBE206" s="646"/>
      <c r="SBF206" s="646"/>
      <c r="SBG206" s="646"/>
      <c r="SBH206" s="646"/>
      <c r="SBI206" s="646"/>
      <c r="SBJ206" s="646"/>
      <c r="SBK206" s="646"/>
      <c r="SBL206" s="646"/>
      <c r="SBM206" s="646"/>
      <c r="SBN206" s="646"/>
      <c r="SBO206" s="646"/>
      <c r="SBP206" s="646"/>
      <c r="SBQ206" s="646"/>
      <c r="SBR206" s="646"/>
      <c r="SBS206" s="646"/>
      <c r="SBT206" s="646"/>
      <c r="SBU206" s="646"/>
      <c r="SBV206" s="646"/>
      <c r="SBW206" s="646"/>
      <c r="SBX206" s="646"/>
      <c r="SBY206" s="646"/>
      <c r="SBZ206" s="646"/>
      <c r="SCA206" s="646"/>
      <c r="SCB206" s="646"/>
      <c r="SCC206" s="646"/>
      <c r="SCD206" s="646"/>
      <c r="SCE206" s="646"/>
      <c r="SCF206" s="646"/>
      <c r="SCG206" s="646"/>
      <c r="SCH206" s="646"/>
      <c r="SCI206" s="646"/>
      <c r="SCJ206" s="646"/>
      <c r="SCK206" s="646"/>
      <c r="SCL206" s="646"/>
      <c r="SCM206" s="646"/>
      <c r="SCN206" s="646"/>
      <c r="SCO206" s="646"/>
      <c r="SCP206" s="646"/>
      <c r="SCQ206" s="646"/>
      <c r="SCR206" s="646"/>
      <c r="SCS206" s="646"/>
      <c r="SCT206" s="646"/>
      <c r="SCU206" s="646"/>
      <c r="SCV206" s="646"/>
      <c r="SCW206" s="646"/>
      <c r="SCX206" s="646"/>
      <c r="SCY206" s="646"/>
      <c r="SCZ206" s="646"/>
      <c r="SDA206" s="646"/>
      <c r="SDB206" s="646"/>
      <c r="SDC206" s="646"/>
      <c r="SDD206" s="646"/>
      <c r="SDE206" s="646"/>
      <c r="SDF206" s="646"/>
      <c r="SDG206" s="646"/>
      <c r="SDH206" s="646"/>
      <c r="SDI206" s="646"/>
      <c r="SDJ206" s="646"/>
      <c r="SDK206" s="646"/>
      <c r="SDL206" s="646"/>
      <c r="SDM206" s="646"/>
      <c r="SDN206" s="646"/>
      <c r="SDO206" s="646"/>
      <c r="SDP206" s="646"/>
      <c r="SDQ206" s="646"/>
      <c r="SDR206" s="646"/>
      <c r="SDS206" s="646"/>
      <c r="SDT206" s="646"/>
      <c r="SDU206" s="646"/>
      <c r="SDV206" s="646"/>
      <c r="SDW206" s="646"/>
      <c r="SDX206" s="646"/>
      <c r="SDY206" s="646"/>
      <c r="SDZ206" s="646"/>
      <c r="SEA206" s="646"/>
      <c r="SEB206" s="646"/>
      <c r="SEC206" s="646"/>
      <c r="SED206" s="646"/>
      <c r="SEE206" s="646"/>
      <c r="SEF206" s="646"/>
      <c r="SEG206" s="646"/>
      <c r="SEH206" s="646"/>
      <c r="SEI206" s="646"/>
      <c r="SEJ206" s="646"/>
      <c r="SEK206" s="646"/>
      <c r="SEL206" s="646"/>
      <c r="SEM206" s="646"/>
      <c r="SEN206" s="646"/>
      <c r="SEO206" s="646"/>
      <c r="SEP206" s="646"/>
      <c r="SEQ206" s="646"/>
      <c r="SER206" s="646"/>
      <c r="SES206" s="646"/>
      <c r="SET206" s="646"/>
      <c r="SEU206" s="646"/>
      <c r="SEV206" s="646"/>
      <c r="SEW206" s="646"/>
      <c r="SEX206" s="646"/>
      <c r="SEY206" s="646"/>
      <c r="SEZ206" s="646"/>
      <c r="SFA206" s="646"/>
      <c r="SFB206" s="646"/>
      <c r="SFC206" s="646"/>
      <c r="SFD206" s="646"/>
      <c r="SFE206" s="646"/>
      <c r="SFF206" s="646"/>
      <c r="SFG206" s="646"/>
      <c r="SFH206" s="646"/>
      <c r="SFI206" s="646"/>
      <c r="SFJ206" s="646"/>
      <c r="SFK206" s="646"/>
      <c r="SFL206" s="646"/>
      <c r="SFM206" s="646"/>
      <c r="SFN206" s="646"/>
      <c r="SFO206" s="646"/>
      <c r="SFP206" s="646"/>
      <c r="SFQ206" s="646"/>
      <c r="SFR206" s="646"/>
      <c r="SFS206" s="646"/>
      <c r="SFT206" s="646"/>
      <c r="SFU206" s="646"/>
      <c r="SFV206" s="646"/>
      <c r="SFW206" s="646"/>
      <c r="SFX206" s="646"/>
      <c r="SFY206" s="646"/>
      <c r="SFZ206" s="646"/>
      <c r="SGA206" s="646"/>
      <c r="SGB206" s="646"/>
      <c r="SGC206" s="646"/>
      <c r="SGD206" s="646"/>
      <c r="SGE206" s="646"/>
      <c r="SGF206" s="646"/>
      <c r="SGG206" s="646"/>
      <c r="SGH206" s="646"/>
      <c r="SGI206" s="646"/>
      <c r="SGJ206" s="646"/>
      <c r="SGK206" s="646"/>
      <c r="SGL206" s="646"/>
      <c r="SGM206" s="646"/>
      <c r="SGN206" s="646"/>
      <c r="SGO206" s="646"/>
      <c r="SGP206" s="646"/>
      <c r="SGQ206" s="646"/>
      <c r="SGR206" s="646"/>
      <c r="SGS206" s="646"/>
      <c r="SGT206" s="646"/>
      <c r="SGU206" s="646"/>
      <c r="SGV206" s="646"/>
      <c r="SGW206" s="646"/>
      <c r="SGX206" s="646"/>
      <c r="SGY206" s="646"/>
      <c r="SGZ206" s="646"/>
      <c r="SHA206" s="646"/>
      <c r="SHB206" s="646"/>
      <c r="SHC206" s="646"/>
      <c r="SHD206" s="646"/>
      <c r="SHE206" s="646"/>
      <c r="SHF206" s="646"/>
      <c r="SHG206" s="646"/>
      <c r="SHH206" s="646"/>
      <c r="SHI206" s="646"/>
      <c r="SHJ206" s="646"/>
      <c r="SHK206" s="646"/>
      <c r="SHL206" s="646"/>
      <c r="SHM206" s="646"/>
      <c r="SHN206" s="646"/>
      <c r="SHO206" s="646"/>
      <c r="SHP206" s="646"/>
      <c r="SHQ206" s="646"/>
      <c r="SHR206" s="646"/>
      <c r="SHS206" s="646"/>
      <c r="SHT206" s="646"/>
      <c r="SHU206" s="646"/>
      <c r="SHV206" s="646"/>
      <c r="SHW206" s="646"/>
      <c r="SHX206" s="646"/>
      <c r="SHY206" s="646"/>
      <c r="SHZ206" s="646"/>
      <c r="SIA206" s="646"/>
      <c r="SIB206" s="646"/>
      <c r="SIC206" s="646"/>
      <c r="SID206" s="646"/>
      <c r="SIE206" s="646"/>
      <c r="SIF206" s="646"/>
      <c r="SIG206" s="646"/>
      <c r="SIH206" s="646"/>
      <c r="SII206" s="646"/>
      <c r="SIJ206" s="646"/>
      <c r="SIK206" s="646"/>
      <c r="SIL206" s="646"/>
      <c r="SIM206" s="646"/>
      <c r="SIN206" s="646"/>
      <c r="SIO206" s="646"/>
      <c r="SIP206" s="646"/>
      <c r="SIQ206" s="646"/>
      <c r="SIR206" s="646"/>
      <c r="SIS206" s="646"/>
      <c r="SIT206" s="646"/>
      <c r="SIU206" s="646"/>
      <c r="SIV206" s="646"/>
      <c r="SIW206" s="646"/>
      <c r="SIX206" s="646"/>
      <c r="SIY206" s="646"/>
      <c r="SIZ206" s="646"/>
      <c r="SJA206" s="646"/>
      <c r="SJB206" s="646"/>
      <c r="SJC206" s="646"/>
      <c r="SJD206" s="646"/>
      <c r="SJE206" s="646"/>
      <c r="SJF206" s="646"/>
      <c r="SJG206" s="646"/>
      <c r="SJH206" s="646"/>
      <c r="SJI206" s="646"/>
      <c r="SJJ206" s="646"/>
      <c r="SJK206" s="646"/>
      <c r="SJL206" s="646"/>
      <c r="SJM206" s="646"/>
      <c r="SJN206" s="646"/>
      <c r="SJO206" s="646"/>
      <c r="SJP206" s="646"/>
      <c r="SJQ206" s="646"/>
      <c r="SJR206" s="646"/>
      <c r="SJS206" s="646"/>
      <c r="SJT206" s="646"/>
      <c r="SJU206" s="646"/>
      <c r="SJV206" s="646"/>
      <c r="SJW206" s="646"/>
      <c r="SJX206" s="646"/>
      <c r="SJY206" s="646"/>
      <c r="SJZ206" s="646"/>
      <c r="SKA206" s="646"/>
      <c r="SKB206" s="646"/>
      <c r="SKC206" s="646"/>
      <c r="SKD206" s="646"/>
      <c r="SKE206" s="646"/>
      <c r="SKF206" s="646"/>
      <c r="SKG206" s="646"/>
      <c r="SKH206" s="646"/>
      <c r="SKI206" s="646"/>
      <c r="SKJ206" s="646"/>
      <c r="SKK206" s="646"/>
      <c r="SKL206" s="646"/>
      <c r="SKM206" s="646"/>
      <c r="SKN206" s="646"/>
      <c r="SKO206" s="646"/>
      <c r="SKP206" s="646"/>
      <c r="SKQ206" s="646"/>
      <c r="SKR206" s="646"/>
      <c r="SKS206" s="646"/>
      <c r="SKT206" s="646"/>
      <c r="SKU206" s="646"/>
      <c r="SKV206" s="646"/>
      <c r="SKW206" s="646"/>
      <c r="SKX206" s="646"/>
      <c r="SKY206" s="646"/>
      <c r="SKZ206" s="646"/>
      <c r="SLA206" s="646"/>
      <c r="SLB206" s="646"/>
      <c r="SLC206" s="646"/>
      <c r="SLD206" s="646"/>
      <c r="SLE206" s="646"/>
      <c r="SLF206" s="646"/>
      <c r="SLG206" s="646"/>
      <c r="SLH206" s="646"/>
      <c r="SLI206" s="646"/>
      <c r="SLJ206" s="646"/>
      <c r="SLK206" s="646"/>
      <c r="SLL206" s="646"/>
      <c r="SLM206" s="646"/>
      <c r="SLN206" s="646"/>
      <c r="SLO206" s="646"/>
      <c r="SLP206" s="646"/>
      <c r="SLQ206" s="646"/>
      <c r="SLR206" s="646"/>
      <c r="SLS206" s="646"/>
      <c r="SLT206" s="646"/>
      <c r="SLU206" s="646"/>
      <c r="SLV206" s="646"/>
      <c r="SLW206" s="646"/>
      <c r="SLX206" s="646"/>
      <c r="SLY206" s="646"/>
      <c r="SLZ206" s="646"/>
      <c r="SMA206" s="646"/>
      <c r="SMB206" s="646"/>
      <c r="SMC206" s="646"/>
      <c r="SMD206" s="646"/>
      <c r="SME206" s="646"/>
      <c r="SMF206" s="646"/>
      <c r="SMG206" s="646"/>
      <c r="SMH206" s="646"/>
      <c r="SMI206" s="646"/>
      <c r="SMJ206" s="646"/>
      <c r="SMK206" s="646"/>
      <c r="SML206" s="646"/>
      <c r="SMM206" s="646"/>
      <c r="SMN206" s="646"/>
      <c r="SMO206" s="646"/>
      <c r="SMP206" s="646"/>
      <c r="SMQ206" s="646"/>
      <c r="SMR206" s="646"/>
      <c r="SMS206" s="646"/>
      <c r="SMT206" s="646"/>
      <c r="SMU206" s="646"/>
      <c r="SMV206" s="646"/>
      <c r="SMW206" s="646"/>
      <c r="SMX206" s="646"/>
      <c r="SMY206" s="646"/>
      <c r="SMZ206" s="646"/>
      <c r="SNA206" s="646"/>
      <c r="SNB206" s="646"/>
      <c r="SNC206" s="646"/>
      <c r="SND206" s="646"/>
      <c r="SNE206" s="646"/>
      <c r="SNF206" s="646"/>
      <c r="SNG206" s="646"/>
      <c r="SNH206" s="646"/>
      <c r="SNI206" s="646"/>
      <c r="SNJ206" s="646"/>
      <c r="SNK206" s="646"/>
      <c r="SNL206" s="646"/>
      <c r="SNM206" s="646"/>
      <c r="SNN206" s="646"/>
      <c r="SNO206" s="646"/>
      <c r="SNP206" s="646"/>
      <c r="SNQ206" s="646"/>
      <c r="SNR206" s="646"/>
      <c r="SNS206" s="646"/>
      <c r="SNT206" s="646"/>
      <c r="SNU206" s="646"/>
      <c r="SNV206" s="646"/>
      <c r="SNW206" s="646"/>
      <c r="SNX206" s="646"/>
      <c r="SNY206" s="646"/>
      <c r="SNZ206" s="646"/>
      <c r="SOA206" s="646"/>
      <c r="SOB206" s="646"/>
      <c r="SOC206" s="646"/>
      <c r="SOD206" s="646"/>
      <c r="SOE206" s="646"/>
      <c r="SOF206" s="646"/>
      <c r="SOG206" s="646"/>
      <c r="SOH206" s="646"/>
      <c r="SOI206" s="646"/>
      <c r="SOJ206" s="646"/>
      <c r="SOK206" s="646"/>
      <c r="SOL206" s="646"/>
      <c r="SOM206" s="646"/>
      <c r="SON206" s="646"/>
      <c r="SOO206" s="646"/>
      <c r="SOP206" s="646"/>
      <c r="SOQ206" s="646"/>
      <c r="SOR206" s="646"/>
      <c r="SOS206" s="646"/>
      <c r="SOT206" s="646"/>
      <c r="SOU206" s="646"/>
      <c r="SOV206" s="646"/>
      <c r="SOW206" s="646"/>
      <c r="SOX206" s="646"/>
      <c r="SOY206" s="646"/>
      <c r="SOZ206" s="646"/>
      <c r="SPA206" s="646"/>
      <c r="SPB206" s="646"/>
      <c r="SPC206" s="646"/>
      <c r="SPD206" s="646"/>
      <c r="SPE206" s="646"/>
      <c r="SPF206" s="646"/>
      <c r="SPG206" s="646"/>
      <c r="SPH206" s="646"/>
      <c r="SPI206" s="646"/>
      <c r="SPJ206" s="646"/>
      <c r="SPK206" s="646"/>
      <c r="SPL206" s="646"/>
      <c r="SPM206" s="646"/>
      <c r="SPN206" s="646"/>
      <c r="SPO206" s="646"/>
      <c r="SPP206" s="646"/>
      <c r="SPQ206" s="646"/>
      <c r="SPR206" s="646"/>
      <c r="SPS206" s="646"/>
      <c r="SPT206" s="646"/>
      <c r="SPU206" s="646"/>
      <c r="SPV206" s="646"/>
      <c r="SPW206" s="646"/>
      <c r="SPX206" s="646"/>
      <c r="SPY206" s="646"/>
      <c r="SPZ206" s="646"/>
      <c r="SQA206" s="646"/>
      <c r="SQB206" s="646"/>
      <c r="SQC206" s="646"/>
      <c r="SQD206" s="646"/>
      <c r="SQE206" s="646"/>
      <c r="SQF206" s="646"/>
      <c r="SQG206" s="646"/>
      <c r="SQH206" s="646"/>
      <c r="SQI206" s="646"/>
      <c r="SQJ206" s="646"/>
      <c r="SQK206" s="646"/>
      <c r="SQL206" s="646"/>
      <c r="SQM206" s="646"/>
      <c r="SQN206" s="646"/>
      <c r="SQO206" s="646"/>
      <c r="SQP206" s="646"/>
      <c r="SQQ206" s="646"/>
      <c r="SQR206" s="646"/>
      <c r="SQS206" s="646"/>
      <c r="SQT206" s="646"/>
      <c r="SQU206" s="646"/>
      <c r="SQV206" s="646"/>
      <c r="SQW206" s="646"/>
      <c r="SQX206" s="646"/>
      <c r="SQY206" s="646"/>
      <c r="SQZ206" s="646"/>
      <c r="SRA206" s="646"/>
      <c r="SRB206" s="646"/>
      <c r="SRC206" s="646"/>
      <c r="SRD206" s="646"/>
      <c r="SRE206" s="646"/>
      <c r="SRF206" s="646"/>
      <c r="SRG206" s="646"/>
      <c r="SRH206" s="646"/>
      <c r="SRI206" s="646"/>
      <c r="SRJ206" s="646"/>
      <c r="SRK206" s="646"/>
      <c r="SRL206" s="646"/>
      <c r="SRM206" s="646"/>
      <c r="SRN206" s="646"/>
      <c r="SRO206" s="646"/>
      <c r="SRP206" s="646"/>
      <c r="SRQ206" s="646"/>
      <c r="SRR206" s="646"/>
      <c r="SRS206" s="646"/>
      <c r="SRT206" s="646"/>
      <c r="SRU206" s="646"/>
      <c r="SRV206" s="646"/>
      <c r="SRW206" s="646"/>
      <c r="SRX206" s="646"/>
      <c r="SRY206" s="646"/>
      <c r="SRZ206" s="646"/>
      <c r="SSA206" s="646"/>
      <c r="SSB206" s="646"/>
      <c r="SSC206" s="646"/>
      <c r="SSD206" s="646"/>
      <c r="SSE206" s="646"/>
      <c r="SSF206" s="646"/>
      <c r="SSG206" s="646"/>
      <c r="SSH206" s="646"/>
      <c r="SSI206" s="646"/>
      <c r="SSJ206" s="646"/>
      <c r="SSK206" s="646"/>
      <c r="SSL206" s="646"/>
      <c r="SSM206" s="646"/>
      <c r="SSN206" s="646"/>
      <c r="SSO206" s="646"/>
      <c r="SSP206" s="646"/>
      <c r="SSQ206" s="646"/>
      <c r="SSR206" s="646"/>
      <c r="SSS206" s="646"/>
      <c r="SST206" s="646"/>
      <c r="SSU206" s="646"/>
      <c r="SSV206" s="646"/>
      <c r="SSW206" s="646"/>
      <c r="SSX206" s="646"/>
      <c r="SSY206" s="646"/>
      <c r="SSZ206" s="646"/>
      <c r="STA206" s="646"/>
      <c r="STB206" s="646"/>
      <c r="STC206" s="646"/>
      <c r="STD206" s="646"/>
      <c r="STE206" s="646"/>
      <c r="STF206" s="646"/>
      <c r="STG206" s="646"/>
      <c r="STH206" s="646"/>
      <c r="STI206" s="646"/>
      <c r="STJ206" s="646"/>
      <c r="STK206" s="646"/>
      <c r="STL206" s="646"/>
      <c r="STM206" s="646"/>
      <c r="STN206" s="646"/>
      <c r="STO206" s="646"/>
      <c r="STP206" s="646"/>
      <c r="STQ206" s="646"/>
      <c r="STR206" s="646"/>
      <c r="STS206" s="646"/>
      <c r="STT206" s="646"/>
      <c r="STU206" s="646"/>
      <c r="STV206" s="646"/>
      <c r="STW206" s="646"/>
      <c r="STX206" s="646"/>
      <c r="STY206" s="646"/>
      <c r="STZ206" s="646"/>
      <c r="SUA206" s="646"/>
      <c r="SUB206" s="646"/>
      <c r="SUC206" s="646"/>
      <c r="SUD206" s="646"/>
      <c r="SUE206" s="646"/>
      <c r="SUF206" s="646"/>
      <c r="SUG206" s="646"/>
      <c r="SUH206" s="646"/>
      <c r="SUI206" s="646"/>
      <c r="SUJ206" s="646"/>
      <c r="SUK206" s="646"/>
      <c r="SUL206" s="646"/>
      <c r="SUM206" s="646"/>
      <c r="SUN206" s="646"/>
      <c r="SUO206" s="646"/>
      <c r="SUP206" s="646"/>
      <c r="SUQ206" s="646"/>
      <c r="SUR206" s="646"/>
      <c r="SUS206" s="646"/>
      <c r="SUT206" s="646"/>
      <c r="SUU206" s="646"/>
      <c r="SUV206" s="646"/>
      <c r="SUW206" s="646"/>
      <c r="SUX206" s="646"/>
      <c r="SUY206" s="646"/>
      <c r="SUZ206" s="646"/>
      <c r="SVA206" s="646"/>
      <c r="SVB206" s="646"/>
      <c r="SVC206" s="646"/>
      <c r="SVD206" s="646"/>
      <c r="SVE206" s="646"/>
      <c r="SVF206" s="646"/>
      <c r="SVG206" s="646"/>
      <c r="SVH206" s="646"/>
      <c r="SVI206" s="646"/>
      <c r="SVJ206" s="646"/>
      <c r="SVK206" s="646"/>
      <c r="SVL206" s="646"/>
      <c r="SVM206" s="646"/>
      <c r="SVN206" s="646"/>
      <c r="SVO206" s="646"/>
      <c r="SVP206" s="646"/>
      <c r="SVQ206" s="646"/>
      <c r="SVR206" s="646"/>
      <c r="SVS206" s="646"/>
      <c r="SVT206" s="646"/>
      <c r="SVU206" s="646"/>
      <c r="SVV206" s="646"/>
      <c r="SVW206" s="646"/>
      <c r="SVX206" s="646"/>
      <c r="SVY206" s="646"/>
      <c r="SVZ206" s="646"/>
      <c r="SWA206" s="646"/>
      <c r="SWB206" s="646"/>
      <c r="SWC206" s="646"/>
      <c r="SWD206" s="646"/>
      <c r="SWE206" s="646"/>
      <c r="SWF206" s="646"/>
      <c r="SWG206" s="646"/>
      <c r="SWH206" s="646"/>
      <c r="SWI206" s="646"/>
      <c r="SWJ206" s="646"/>
      <c r="SWK206" s="646"/>
      <c r="SWL206" s="646"/>
      <c r="SWM206" s="646"/>
      <c r="SWN206" s="646"/>
      <c r="SWO206" s="646"/>
      <c r="SWP206" s="646"/>
      <c r="SWQ206" s="646"/>
      <c r="SWR206" s="646"/>
      <c r="SWS206" s="646"/>
      <c r="SWT206" s="646"/>
      <c r="SWU206" s="646"/>
      <c r="SWV206" s="646"/>
      <c r="SWW206" s="646"/>
      <c r="SWX206" s="646"/>
      <c r="SWY206" s="646"/>
      <c r="SWZ206" s="646"/>
      <c r="SXA206" s="646"/>
      <c r="SXB206" s="646"/>
      <c r="SXC206" s="646"/>
      <c r="SXD206" s="646"/>
      <c r="SXE206" s="646"/>
      <c r="SXF206" s="646"/>
      <c r="SXG206" s="646"/>
      <c r="SXH206" s="646"/>
      <c r="SXI206" s="646"/>
      <c r="SXJ206" s="646"/>
      <c r="SXK206" s="646"/>
      <c r="SXL206" s="646"/>
      <c r="SXM206" s="646"/>
      <c r="SXN206" s="646"/>
      <c r="SXO206" s="646"/>
      <c r="SXP206" s="646"/>
      <c r="SXQ206" s="646"/>
      <c r="SXR206" s="646"/>
      <c r="SXS206" s="646"/>
      <c r="SXT206" s="646"/>
      <c r="SXU206" s="646"/>
      <c r="SXV206" s="646"/>
      <c r="SXW206" s="646"/>
      <c r="SXX206" s="646"/>
      <c r="SXY206" s="646"/>
      <c r="SXZ206" s="646"/>
      <c r="SYA206" s="646"/>
      <c r="SYB206" s="646"/>
      <c r="SYC206" s="646"/>
      <c r="SYD206" s="646"/>
      <c r="SYE206" s="646"/>
      <c r="SYF206" s="646"/>
      <c r="SYG206" s="646"/>
      <c r="SYH206" s="646"/>
      <c r="SYI206" s="646"/>
      <c r="SYJ206" s="646"/>
      <c r="SYK206" s="646"/>
      <c r="SYL206" s="646"/>
      <c r="SYM206" s="646"/>
      <c r="SYN206" s="646"/>
      <c r="SYO206" s="646"/>
      <c r="SYP206" s="646"/>
      <c r="SYQ206" s="646"/>
      <c r="SYR206" s="646"/>
      <c r="SYS206" s="646"/>
      <c r="SYT206" s="646"/>
      <c r="SYU206" s="646"/>
      <c r="SYV206" s="646"/>
      <c r="SYW206" s="646"/>
      <c r="SYX206" s="646"/>
      <c r="SYY206" s="646"/>
      <c r="SYZ206" s="646"/>
      <c r="SZA206" s="646"/>
      <c r="SZB206" s="646"/>
      <c r="SZC206" s="646"/>
      <c r="SZD206" s="646"/>
      <c r="SZE206" s="646"/>
      <c r="SZF206" s="646"/>
      <c r="SZG206" s="646"/>
      <c r="SZH206" s="646"/>
      <c r="SZI206" s="646"/>
      <c r="SZJ206" s="646"/>
      <c r="SZK206" s="646"/>
      <c r="SZL206" s="646"/>
      <c r="SZM206" s="646"/>
      <c r="SZN206" s="646"/>
      <c r="SZO206" s="646"/>
      <c r="SZP206" s="646"/>
      <c r="SZQ206" s="646"/>
      <c r="SZR206" s="646"/>
      <c r="SZS206" s="646"/>
      <c r="SZT206" s="646"/>
      <c r="SZU206" s="646"/>
      <c r="SZV206" s="646"/>
      <c r="SZW206" s="646"/>
      <c r="SZX206" s="646"/>
      <c r="SZY206" s="646"/>
      <c r="SZZ206" s="646"/>
      <c r="TAA206" s="646"/>
      <c r="TAB206" s="646"/>
      <c r="TAC206" s="646"/>
      <c r="TAD206" s="646"/>
      <c r="TAE206" s="646"/>
      <c r="TAF206" s="646"/>
      <c r="TAG206" s="646"/>
      <c r="TAH206" s="646"/>
      <c r="TAI206" s="646"/>
      <c r="TAJ206" s="646"/>
      <c r="TAK206" s="646"/>
      <c r="TAL206" s="646"/>
      <c r="TAM206" s="646"/>
      <c r="TAN206" s="646"/>
      <c r="TAO206" s="646"/>
      <c r="TAP206" s="646"/>
      <c r="TAQ206" s="646"/>
      <c r="TAR206" s="646"/>
      <c r="TAS206" s="646"/>
      <c r="TAT206" s="646"/>
      <c r="TAU206" s="646"/>
      <c r="TAV206" s="646"/>
      <c r="TAW206" s="646"/>
      <c r="TAX206" s="646"/>
      <c r="TAY206" s="646"/>
      <c r="TAZ206" s="646"/>
      <c r="TBA206" s="646"/>
      <c r="TBB206" s="646"/>
      <c r="TBC206" s="646"/>
      <c r="TBD206" s="646"/>
      <c r="TBE206" s="646"/>
      <c r="TBF206" s="646"/>
      <c r="TBG206" s="646"/>
      <c r="TBH206" s="646"/>
      <c r="TBI206" s="646"/>
      <c r="TBJ206" s="646"/>
      <c r="TBK206" s="646"/>
      <c r="TBL206" s="646"/>
      <c r="TBM206" s="646"/>
      <c r="TBN206" s="646"/>
      <c r="TBO206" s="646"/>
      <c r="TBP206" s="646"/>
      <c r="TBQ206" s="646"/>
      <c r="TBR206" s="646"/>
      <c r="TBS206" s="646"/>
      <c r="TBT206" s="646"/>
      <c r="TBU206" s="646"/>
      <c r="TBV206" s="646"/>
      <c r="TBW206" s="646"/>
      <c r="TBX206" s="646"/>
      <c r="TBY206" s="646"/>
      <c r="TBZ206" s="646"/>
      <c r="TCA206" s="646"/>
      <c r="TCB206" s="646"/>
      <c r="TCC206" s="646"/>
      <c r="TCD206" s="646"/>
      <c r="TCE206" s="646"/>
      <c r="TCF206" s="646"/>
      <c r="TCG206" s="646"/>
      <c r="TCH206" s="646"/>
      <c r="TCI206" s="646"/>
      <c r="TCJ206" s="646"/>
      <c r="TCK206" s="646"/>
      <c r="TCL206" s="646"/>
      <c r="TCM206" s="646"/>
      <c r="TCN206" s="646"/>
      <c r="TCO206" s="646"/>
      <c r="TCP206" s="646"/>
      <c r="TCQ206" s="646"/>
      <c r="TCR206" s="646"/>
      <c r="TCS206" s="646"/>
      <c r="TCT206" s="646"/>
      <c r="TCU206" s="646"/>
      <c r="TCV206" s="646"/>
      <c r="TCW206" s="646"/>
      <c r="TCX206" s="646"/>
      <c r="TCY206" s="646"/>
      <c r="TCZ206" s="646"/>
      <c r="TDA206" s="646"/>
      <c r="TDB206" s="646"/>
      <c r="TDC206" s="646"/>
      <c r="TDD206" s="646"/>
      <c r="TDE206" s="646"/>
      <c r="TDF206" s="646"/>
      <c r="TDG206" s="646"/>
      <c r="TDH206" s="646"/>
      <c r="TDI206" s="646"/>
      <c r="TDJ206" s="646"/>
      <c r="TDK206" s="646"/>
      <c r="TDL206" s="646"/>
      <c r="TDM206" s="646"/>
      <c r="TDN206" s="646"/>
      <c r="TDO206" s="646"/>
      <c r="TDP206" s="646"/>
      <c r="TDQ206" s="646"/>
      <c r="TDR206" s="646"/>
      <c r="TDS206" s="646"/>
      <c r="TDT206" s="646"/>
      <c r="TDU206" s="646"/>
      <c r="TDV206" s="646"/>
      <c r="TDW206" s="646"/>
      <c r="TDX206" s="646"/>
      <c r="TDY206" s="646"/>
      <c r="TDZ206" s="646"/>
      <c r="TEA206" s="646"/>
      <c r="TEB206" s="646"/>
      <c r="TEC206" s="646"/>
      <c r="TED206" s="646"/>
      <c r="TEE206" s="646"/>
      <c r="TEF206" s="646"/>
      <c r="TEG206" s="646"/>
      <c r="TEH206" s="646"/>
      <c r="TEI206" s="646"/>
      <c r="TEJ206" s="646"/>
      <c r="TEK206" s="646"/>
      <c r="TEL206" s="646"/>
      <c r="TEM206" s="646"/>
      <c r="TEN206" s="646"/>
      <c r="TEO206" s="646"/>
      <c r="TEP206" s="646"/>
      <c r="TEQ206" s="646"/>
      <c r="TER206" s="646"/>
      <c r="TES206" s="646"/>
      <c r="TET206" s="646"/>
      <c r="TEU206" s="646"/>
      <c r="TEV206" s="646"/>
      <c r="TEW206" s="646"/>
      <c r="TEX206" s="646"/>
      <c r="TEY206" s="646"/>
      <c r="TEZ206" s="646"/>
      <c r="TFA206" s="646"/>
      <c r="TFB206" s="646"/>
      <c r="TFC206" s="646"/>
      <c r="TFD206" s="646"/>
      <c r="TFE206" s="646"/>
      <c r="TFF206" s="646"/>
      <c r="TFG206" s="646"/>
      <c r="TFH206" s="646"/>
      <c r="TFI206" s="646"/>
      <c r="TFJ206" s="646"/>
      <c r="TFK206" s="646"/>
      <c r="TFL206" s="646"/>
      <c r="TFM206" s="646"/>
      <c r="TFN206" s="646"/>
      <c r="TFO206" s="646"/>
      <c r="TFP206" s="646"/>
      <c r="TFQ206" s="646"/>
      <c r="TFR206" s="646"/>
      <c r="TFS206" s="646"/>
      <c r="TFT206" s="646"/>
      <c r="TFU206" s="646"/>
      <c r="TFV206" s="646"/>
      <c r="TFW206" s="646"/>
      <c r="TFX206" s="646"/>
      <c r="TFY206" s="646"/>
      <c r="TFZ206" s="646"/>
      <c r="TGA206" s="646"/>
      <c r="TGB206" s="646"/>
      <c r="TGC206" s="646"/>
      <c r="TGD206" s="646"/>
      <c r="TGE206" s="646"/>
      <c r="TGF206" s="646"/>
      <c r="TGG206" s="646"/>
      <c r="TGH206" s="646"/>
      <c r="TGI206" s="646"/>
      <c r="TGJ206" s="646"/>
      <c r="TGK206" s="646"/>
      <c r="TGL206" s="646"/>
      <c r="TGM206" s="646"/>
      <c r="TGN206" s="646"/>
      <c r="TGO206" s="646"/>
      <c r="TGP206" s="646"/>
      <c r="TGQ206" s="646"/>
      <c r="TGR206" s="646"/>
      <c r="TGS206" s="646"/>
      <c r="TGT206" s="646"/>
      <c r="TGU206" s="646"/>
      <c r="TGV206" s="646"/>
      <c r="TGW206" s="646"/>
      <c r="TGX206" s="646"/>
      <c r="TGY206" s="646"/>
      <c r="TGZ206" s="646"/>
      <c r="THA206" s="646"/>
      <c r="THB206" s="646"/>
      <c r="THC206" s="646"/>
      <c r="THD206" s="646"/>
      <c r="THE206" s="646"/>
      <c r="THF206" s="646"/>
      <c r="THG206" s="646"/>
      <c r="THH206" s="646"/>
      <c r="THI206" s="646"/>
      <c r="THJ206" s="646"/>
      <c r="THK206" s="646"/>
      <c r="THL206" s="646"/>
      <c r="THM206" s="646"/>
      <c r="THN206" s="646"/>
      <c r="THO206" s="646"/>
      <c r="THP206" s="646"/>
      <c r="THQ206" s="646"/>
      <c r="THR206" s="646"/>
      <c r="THS206" s="646"/>
      <c r="THT206" s="646"/>
      <c r="THU206" s="646"/>
      <c r="THV206" s="646"/>
      <c r="THW206" s="646"/>
      <c r="THX206" s="646"/>
      <c r="THY206" s="646"/>
      <c r="THZ206" s="646"/>
      <c r="TIA206" s="646"/>
      <c r="TIB206" s="646"/>
      <c r="TIC206" s="646"/>
      <c r="TID206" s="646"/>
      <c r="TIE206" s="646"/>
      <c r="TIF206" s="646"/>
      <c r="TIG206" s="646"/>
      <c r="TIH206" s="646"/>
      <c r="TII206" s="646"/>
      <c r="TIJ206" s="646"/>
      <c r="TIK206" s="646"/>
      <c r="TIL206" s="646"/>
      <c r="TIM206" s="646"/>
      <c r="TIN206" s="646"/>
      <c r="TIO206" s="646"/>
      <c r="TIP206" s="646"/>
      <c r="TIQ206" s="646"/>
      <c r="TIR206" s="646"/>
      <c r="TIS206" s="646"/>
      <c r="TIT206" s="646"/>
      <c r="TIU206" s="646"/>
      <c r="TIV206" s="646"/>
      <c r="TIW206" s="646"/>
      <c r="TIX206" s="646"/>
      <c r="TIY206" s="646"/>
      <c r="TIZ206" s="646"/>
      <c r="TJA206" s="646"/>
      <c r="TJB206" s="646"/>
      <c r="TJC206" s="646"/>
      <c r="TJD206" s="646"/>
      <c r="TJE206" s="646"/>
      <c r="TJF206" s="646"/>
      <c r="TJG206" s="646"/>
      <c r="TJH206" s="646"/>
      <c r="TJI206" s="646"/>
      <c r="TJJ206" s="646"/>
      <c r="TJK206" s="646"/>
      <c r="TJL206" s="646"/>
      <c r="TJM206" s="646"/>
      <c r="TJN206" s="646"/>
      <c r="TJO206" s="646"/>
      <c r="TJP206" s="646"/>
      <c r="TJQ206" s="646"/>
      <c r="TJR206" s="646"/>
      <c r="TJS206" s="646"/>
      <c r="TJT206" s="646"/>
      <c r="TJU206" s="646"/>
      <c r="TJV206" s="646"/>
      <c r="TJW206" s="646"/>
      <c r="TJX206" s="646"/>
      <c r="TJY206" s="646"/>
      <c r="TJZ206" s="646"/>
      <c r="TKA206" s="646"/>
      <c r="TKB206" s="646"/>
      <c r="TKC206" s="646"/>
      <c r="TKD206" s="646"/>
      <c r="TKE206" s="646"/>
      <c r="TKF206" s="646"/>
      <c r="TKG206" s="646"/>
      <c r="TKH206" s="646"/>
      <c r="TKI206" s="646"/>
      <c r="TKJ206" s="646"/>
      <c r="TKK206" s="646"/>
      <c r="TKL206" s="646"/>
      <c r="TKM206" s="646"/>
      <c r="TKN206" s="646"/>
      <c r="TKO206" s="646"/>
      <c r="TKP206" s="646"/>
      <c r="TKQ206" s="646"/>
      <c r="TKR206" s="646"/>
      <c r="TKS206" s="646"/>
      <c r="TKT206" s="646"/>
      <c r="TKU206" s="646"/>
      <c r="TKV206" s="646"/>
      <c r="TKW206" s="646"/>
      <c r="TKX206" s="646"/>
      <c r="TKY206" s="646"/>
      <c r="TKZ206" s="646"/>
      <c r="TLA206" s="646"/>
      <c r="TLB206" s="646"/>
      <c r="TLC206" s="646"/>
      <c r="TLD206" s="646"/>
      <c r="TLE206" s="646"/>
      <c r="TLF206" s="646"/>
      <c r="TLG206" s="646"/>
      <c r="TLH206" s="646"/>
      <c r="TLI206" s="646"/>
      <c r="TLJ206" s="646"/>
      <c r="TLK206" s="646"/>
      <c r="TLL206" s="646"/>
      <c r="TLM206" s="646"/>
      <c r="TLN206" s="646"/>
      <c r="TLO206" s="646"/>
      <c r="TLP206" s="646"/>
      <c r="TLQ206" s="646"/>
      <c r="TLR206" s="646"/>
      <c r="TLS206" s="646"/>
      <c r="TLT206" s="646"/>
      <c r="TLU206" s="646"/>
      <c r="TLV206" s="646"/>
      <c r="TLW206" s="646"/>
      <c r="TLX206" s="646"/>
      <c r="TLY206" s="646"/>
      <c r="TLZ206" s="646"/>
      <c r="TMA206" s="646"/>
      <c r="TMB206" s="646"/>
      <c r="TMC206" s="646"/>
      <c r="TMD206" s="646"/>
      <c r="TME206" s="646"/>
      <c r="TMF206" s="646"/>
      <c r="TMG206" s="646"/>
      <c r="TMH206" s="646"/>
      <c r="TMI206" s="646"/>
      <c r="TMJ206" s="646"/>
      <c r="TMK206" s="646"/>
      <c r="TML206" s="646"/>
      <c r="TMM206" s="646"/>
      <c r="TMN206" s="646"/>
      <c r="TMO206" s="646"/>
      <c r="TMP206" s="646"/>
      <c r="TMQ206" s="646"/>
      <c r="TMR206" s="646"/>
      <c r="TMS206" s="646"/>
      <c r="TMT206" s="646"/>
      <c r="TMU206" s="646"/>
      <c r="TMV206" s="646"/>
      <c r="TMW206" s="646"/>
      <c r="TMX206" s="646"/>
      <c r="TMY206" s="646"/>
      <c r="TMZ206" s="646"/>
      <c r="TNA206" s="646"/>
      <c r="TNB206" s="646"/>
      <c r="TNC206" s="646"/>
      <c r="TND206" s="646"/>
      <c r="TNE206" s="646"/>
      <c r="TNF206" s="646"/>
      <c r="TNG206" s="646"/>
      <c r="TNH206" s="646"/>
      <c r="TNI206" s="646"/>
      <c r="TNJ206" s="646"/>
      <c r="TNK206" s="646"/>
      <c r="TNL206" s="646"/>
      <c r="TNM206" s="646"/>
      <c r="TNN206" s="646"/>
      <c r="TNO206" s="646"/>
      <c r="TNP206" s="646"/>
      <c r="TNQ206" s="646"/>
      <c r="TNR206" s="646"/>
      <c r="TNS206" s="646"/>
      <c r="TNT206" s="646"/>
      <c r="TNU206" s="646"/>
      <c r="TNV206" s="646"/>
      <c r="TNW206" s="646"/>
      <c r="TNX206" s="646"/>
      <c r="TNY206" s="646"/>
      <c r="TNZ206" s="646"/>
      <c r="TOA206" s="646"/>
      <c r="TOB206" s="646"/>
      <c r="TOC206" s="646"/>
      <c r="TOD206" s="646"/>
      <c r="TOE206" s="646"/>
      <c r="TOF206" s="646"/>
      <c r="TOG206" s="646"/>
      <c r="TOH206" s="646"/>
      <c r="TOI206" s="646"/>
      <c r="TOJ206" s="646"/>
      <c r="TOK206" s="646"/>
      <c r="TOL206" s="646"/>
      <c r="TOM206" s="646"/>
      <c r="TON206" s="646"/>
      <c r="TOO206" s="646"/>
      <c r="TOP206" s="646"/>
      <c r="TOQ206" s="646"/>
      <c r="TOR206" s="646"/>
      <c r="TOS206" s="646"/>
      <c r="TOT206" s="646"/>
      <c r="TOU206" s="646"/>
      <c r="TOV206" s="646"/>
      <c r="TOW206" s="646"/>
      <c r="TOX206" s="646"/>
      <c r="TOY206" s="646"/>
      <c r="TOZ206" s="646"/>
      <c r="TPA206" s="646"/>
      <c r="TPB206" s="646"/>
      <c r="TPC206" s="646"/>
      <c r="TPD206" s="646"/>
      <c r="TPE206" s="646"/>
      <c r="TPF206" s="646"/>
      <c r="TPG206" s="646"/>
      <c r="TPH206" s="646"/>
      <c r="TPI206" s="646"/>
      <c r="TPJ206" s="646"/>
      <c r="TPK206" s="646"/>
      <c r="TPL206" s="646"/>
      <c r="TPM206" s="646"/>
      <c r="TPN206" s="646"/>
      <c r="TPO206" s="646"/>
      <c r="TPP206" s="646"/>
      <c r="TPQ206" s="646"/>
      <c r="TPR206" s="646"/>
      <c r="TPS206" s="646"/>
      <c r="TPT206" s="646"/>
      <c r="TPU206" s="646"/>
      <c r="TPV206" s="646"/>
      <c r="TPW206" s="646"/>
      <c r="TPX206" s="646"/>
      <c r="TPY206" s="646"/>
      <c r="TPZ206" s="646"/>
      <c r="TQA206" s="646"/>
      <c r="TQB206" s="646"/>
      <c r="TQC206" s="646"/>
      <c r="TQD206" s="646"/>
      <c r="TQE206" s="646"/>
      <c r="TQF206" s="646"/>
      <c r="TQG206" s="646"/>
      <c r="TQH206" s="646"/>
      <c r="TQI206" s="646"/>
      <c r="TQJ206" s="646"/>
      <c r="TQK206" s="646"/>
      <c r="TQL206" s="646"/>
      <c r="TQM206" s="646"/>
      <c r="TQN206" s="646"/>
      <c r="TQO206" s="646"/>
      <c r="TQP206" s="646"/>
      <c r="TQQ206" s="646"/>
      <c r="TQR206" s="646"/>
      <c r="TQS206" s="646"/>
      <c r="TQT206" s="646"/>
      <c r="TQU206" s="646"/>
      <c r="TQV206" s="646"/>
      <c r="TQW206" s="646"/>
      <c r="TQX206" s="646"/>
      <c r="TQY206" s="646"/>
      <c r="TQZ206" s="646"/>
      <c r="TRA206" s="646"/>
      <c r="TRB206" s="646"/>
      <c r="TRC206" s="646"/>
      <c r="TRD206" s="646"/>
      <c r="TRE206" s="646"/>
      <c r="TRF206" s="646"/>
      <c r="TRG206" s="646"/>
      <c r="TRH206" s="646"/>
      <c r="TRI206" s="646"/>
      <c r="TRJ206" s="646"/>
      <c r="TRK206" s="646"/>
      <c r="TRL206" s="646"/>
      <c r="TRM206" s="646"/>
      <c r="TRN206" s="646"/>
      <c r="TRO206" s="646"/>
      <c r="TRP206" s="646"/>
      <c r="TRQ206" s="646"/>
      <c r="TRR206" s="646"/>
      <c r="TRS206" s="646"/>
      <c r="TRT206" s="646"/>
      <c r="TRU206" s="646"/>
      <c r="TRV206" s="646"/>
      <c r="TRW206" s="646"/>
      <c r="TRX206" s="646"/>
      <c r="TRY206" s="646"/>
      <c r="TRZ206" s="646"/>
      <c r="TSA206" s="646"/>
      <c r="TSB206" s="646"/>
      <c r="TSC206" s="646"/>
      <c r="TSD206" s="646"/>
      <c r="TSE206" s="646"/>
      <c r="TSF206" s="646"/>
      <c r="TSG206" s="646"/>
      <c r="TSH206" s="646"/>
      <c r="TSI206" s="646"/>
      <c r="TSJ206" s="646"/>
      <c r="TSK206" s="646"/>
      <c r="TSL206" s="646"/>
      <c r="TSM206" s="646"/>
      <c r="TSN206" s="646"/>
      <c r="TSO206" s="646"/>
      <c r="TSP206" s="646"/>
      <c r="TSQ206" s="646"/>
      <c r="TSR206" s="646"/>
      <c r="TSS206" s="646"/>
      <c r="TST206" s="646"/>
      <c r="TSU206" s="646"/>
      <c r="TSV206" s="646"/>
      <c r="TSW206" s="646"/>
      <c r="TSX206" s="646"/>
      <c r="TSY206" s="646"/>
      <c r="TSZ206" s="646"/>
      <c r="TTA206" s="646"/>
      <c r="TTB206" s="646"/>
      <c r="TTC206" s="646"/>
      <c r="TTD206" s="646"/>
      <c r="TTE206" s="646"/>
      <c r="TTF206" s="646"/>
      <c r="TTG206" s="646"/>
      <c r="TTH206" s="646"/>
      <c r="TTI206" s="646"/>
      <c r="TTJ206" s="646"/>
      <c r="TTK206" s="646"/>
      <c r="TTL206" s="646"/>
      <c r="TTM206" s="646"/>
      <c r="TTN206" s="646"/>
      <c r="TTO206" s="646"/>
      <c r="TTP206" s="646"/>
      <c r="TTQ206" s="646"/>
      <c r="TTR206" s="646"/>
      <c r="TTS206" s="646"/>
      <c r="TTT206" s="646"/>
      <c r="TTU206" s="646"/>
      <c r="TTV206" s="646"/>
      <c r="TTW206" s="646"/>
      <c r="TTX206" s="646"/>
      <c r="TTY206" s="646"/>
      <c r="TTZ206" s="646"/>
      <c r="TUA206" s="646"/>
      <c r="TUB206" s="646"/>
      <c r="TUC206" s="646"/>
      <c r="TUD206" s="646"/>
      <c r="TUE206" s="646"/>
      <c r="TUF206" s="646"/>
      <c r="TUG206" s="646"/>
      <c r="TUH206" s="646"/>
      <c r="TUI206" s="646"/>
      <c r="TUJ206" s="646"/>
      <c r="TUK206" s="646"/>
      <c r="TUL206" s="646"/>
      <c r="TUM206" s="646"/>
      <c r="TUN206" s="646"/>
      <c r="TUO206" s="646"/>
      <c r="TUP206" s="646"/>
      <c r="TUQ206" s="646"/>
      <c r="TUR206" s="646"/>
      <c r="TUS206" s="646"/>
      <c r="TUT206" s="646"/>
      <c r="TUU206" s="646"/>
      <c r="TUV206" s="646"/>
      <c r="TUW206" s="646"/>
      <c r="TUX206" s="646"/>
      <c r="TUY206" s="646"/>
      <c r="TUZ206" s="646"/>
      <c r="TVA206" s="646"/>
      <c r="TVB206" s="646"/>
      <c r="TVC206" s="646"/>
      <c r="TVD206" s="646"/>
      <c r="TVE206" s="646"/>
      <c r="TVF206" s="646"/>
      <c r="TVG206" s="646"/>
      <c r="TVH206" s="646"/>
      <c r="TVI206" s="646"/>
      <c r="TVJ206" s="646"/>
      <c r="TVK206" s="646"/>
      <c r="TVL206" s="646"/>
      <c r="TVM206" s="646"/>
      <c r="TVN206" s="646"/>
      <c r="TVO206" s="646"/>
      <c r="TVP206" s="646"/>
      <c r="TVQ206" s="646"/>
      <c r="TVR206" s="646"/>
      <c r="TVS206" s="646"/>
      <c r="TVT206" s="646"/>
      <c r="TVU206" s="646"/>
      <c r="TVV206" s="646"/>
      <c r="TVW206" s="646"/>
      <c r="TVX206" s="646"/>
      <c r="TVY206" s="646"/>
      <c r="TVZ206" s="646"/>
      <c r="TWA206" s="646"/>
      <c r="TWB206" s="646"/>
      <c r="TWC206" s="646"/>
      <c r="TWD206" s="646"/>
      <c r="TWE206" s="646"/>
      <c r="TWF206" s="646"/>
      <c r="TWG206" s="646"/>
      <c r="TWH206" s="646"/>
      <c r="TWI206" s="646"/>
      <c r="TWJ206" s="646"/>
      <c r="TWK206" s="646"/>
      <c r="TWL206" s="646"/>
      <c r="TWM206" s="646"/>
      <c r="TWN206" s="646"/>
      <c r="TWO206" s="646"/>
      <c r="TWP206" s="646"/>
      <c r="TWQ206" s="646"/>
      <c r="TWR206" s="646"/>
      <c r="TWS206" s="646"/>
      <c r="TWT206" s="646"/>
      <c r="TWU206" s="646"/>
      <c r="TWV206" s="646"/>
      <c r="TWW206" s="646"/>
      <c r="TWX206" s="646"/>
      <c r="TWY206" s="646"/>
      <c r="TWZ206" s="646"/>
      <c r="TXA206" s="646"/>
      <c r="TXB206" s="646"/>
      <c r="TXC206" s="646"/>
      <c r="TXD206" s="646"/>
      <c r="TXE206" s="646"/>
      <c r="TXF206" s="646"/>
      <c r="TXG206" s="646"/>
      <c r="TXH206" s="646"/>
      <c r="TXI206" s="646"/>
      <c r="TXJ206" s="646"/>
      <c r="TXK206" s="646"/>
      <c r="TXL206" s="646"/>
      <c r="TXM206" s="646"/>
      <c r="TXN206" s="646"/>
      <c r="TXO206" s="646"/>
      <c r="TXP206" s="646"/>
      <c r="TXQ206" s="646"/>
      <c r="TXR206" s="646"/>
      <c r="TXS206" s="646"/>
      <c r="TXT206" s="646"/>
      <c r="TXU206" s="646"/>
      <c r="TXV206" s="646"/>
      <c r="TXW206" s="646"/>
      <c r="TXX206" s="646"/>
      <c r="TXY206" s="646"/>
      <c r="TXZ206" s="646"/>
      <c r="TYA206" s="646"/>
      <c r="TYB206" s="646"/>
      <c r="TYC206" s="646"/>
      <c r="TYD206" s="646"/>
      <c r="TYE206" s="646"/>
      <c r="TYF206" s="646"/>
      <c r="TYG206" s="646"/>
      <c r="TYH206" s="646"/>
      <c r="TYI206" s="646"/>
      <c r="TYJ206" s="646"/>
      <c r="TYK206" s="646"/>
      <c r="TYL206" s="646"/>
      <c r="TYM206" s="646"/>
      <c r="TYN206" s="646"/>
      <c r="TYO206" s="646"/>
      <c r="TYP206" s="646"/>
      <c r="TYQ206" s="646"/>
      <c r="TYR206" s="646"/>
      <c r="TYS206" s="646"/>
      <c r="TYT206" s="646"/>
      <c r="TYU206" s="646"/>
      <c r="TYV206" s="646"/>
      <c r="TYW206" s="646"/>
      <c r="TYX206" s="646"/>
      <c r="TYY206" s="646"/>
      <c r="TYZ206" s="646"/>
      <c r="TZA206" s="646"/>
      <c r="TZB206" s="646"/>
      <c r="TZC206" s="646"/>
      <c r="TZD206" s="646"/>
      <c r="TZE206" s="646"/>
      <c r="TZF206" s="646"/>
      <c r="TZG206" s="646"/>
      <c r="TZH206" s="646"/>
      <c r="TZI206" s="646"/>
      <c r="TZJ206" s="646"/>
      <c r="TZK206" s="646"/>
      <c r="TZL206" s="646"/>
      <c r="TZM206" s="646"/>
      <c r="TZN206" s="646"/>
      <c r="TZO206" s="646"/>
      <c r="TZP206" s="646"/>
      <c r="TZQ206" s="646"/>
      <c r="TZR206" s="646"/>
      <c r="TZS206" s="646"/>
      <c r="TZT206" s="646"/>
      <c r="TZU206" s="646"/>
      <c r="TZV206" s="646"/>
      <c r="TZW206" s="646"/>
      <c r="TZX206" s="646"/>
      <c r="TZY206" s="646"/>
      <c r="TZZ206" s="646"/>
      <c r="UAA206" s="646"/>
      <c r="UAB206" s="646"/>
      <c r="UAC206" s="646"/>
      <c r="UAD206" s="646"/>
      <c r="UAE206" s="646"/>
      <c r="UAF206" s="646"/>
      <c r="UAG206" s="646"/>
      <c r="UAH206" s="646"/>
      <c r="UAI206" s="646"/>
      <c r="UAJ206" s="646"/>
      <c r="UAK206" s="646"/>
      <c r="UAL206" s="646"/>
      <c r="UAM206" s="646"/>
      <c r="UAN206" s="646"/>
      <c r="UAO206" s="646"/>
      <c r="UAP206" s="646"/>
      <c r="UAQ206" s="646"/>
      <c r="UAR206" s="646"/>
      <c r="UAS206" s="646"/>
      <c r="UAT206" s="646"/>
      <c r="UAU206" s="646"/>
      <c r="UAV206" s="646"/>
      <c r="UAW206" s="646"/>
      <c r="UAX206" s="646"/>
      <c r="UAY206" s="646"/>
      <c r="UAZ206" s="646"/>
      <c r="UBA206" s="646"/>
      <c r="UBB206" s="646"/>
      <c r="UBC206" s="646"/>
      <c r="UBD206" s="646"/>
      <c r="UBE206" s="646"/>
      <c r="UBF206" s="646"/>
      <c r="UBG206" s="646"/>
      <c r="UBH206" s="646"/>
      <c r="UBI206" s="646"/>
      <c r="UBJ206" s="646"/>
      <c r="UBK206" s="646"/>
      <c r="UBL206" s="646"/>
      <c r="UBM206" s="646"/>
      <c r="UBN206" s="646"/>
      <c r="UBO206" s="646"/>
      <c r="UBP206" s="646"/>
      <c r="UBQ206" s="646"/>
      <c r="UBR206" s="646"/>
      <c r="UBS206" s="646"/>
      <c r="UBT206" s="646"/>
      <c r="UBU206" s="646"/>
      <c r="UBV206" s="646"/>
      <c r="UBW206" s="646"/>
      <c r="UBX206" s="646"/>
      <c r="UBY206" s="646"/>
      <c r="UBZ206" s="646"/>
      <c r="UCA206" s="646"/>
      <c r="UCB206" s="646"/>
      <c r="UCC206" s="646"/>
      <c r="UCD206" s="646"/>
      <c r="UCE206" s="646"/>
      <c r="UCF206" s="646"/>
      <c r="UCG206" s="646"/>
      <c r="UCH206" s="646"/>
      <c r="UCI206" s="646"/>
      <c r="UCJ206" s="646"/>
      <c r="UCK206" s="646"/>
      <c r="UCL206" s="646"/>
      <c r="UCM206" s="646"/>
      <c r="UCN206" s="646"/>
      <c r="UCO206" s="646"/>
      <c r="UCP206" s="646"/>
      <c r="UCQ206" s="646"/>
      <c r="UCR206" s="646"/>
      <c r="UCS206" s="646"/>
      <c r="UCT206" s="646"/>
      <c r="UCU206" s="646"/>
      <c r="UCV206" s="646"/>
      <c r="UCW206" s="646"/>
      <c r="UCX206" s="646"/>
      <c r="UCY206" s="646"/>
      <c r="UCZ206" s="646"/>
      <c r="UDA206" s="646"/>
      <c r="UDB206" s="646"/>
      <c r="UDC206" s="646"/>
      <c r="UDD206" s="646"/>
      <c r="UDE206" s="646"/>
      <c r="UDF206" s="646"/>
      <c r="UDG206" s="646"/>
      <c r="UDH206" s="646"/>
      <c r="UDI206" s="646"/>
      <c r="UDJ206" s="646"/>
      <c r="UDK206" s="646"/>
      <c r="UDL206" s="646"/>
      <c r="UDM206" s="646"/>
      <c r="UDN206" s="646"/>
      <c r="UDO206" s="646"/>
      <c r="UDP206" s="646"/>
      <c r="UDQ206" s="646"/>
      <c r="UDR206" s="646"/>
      <c r="UDS206" s="646"/>
      <c r="UDT206" s="646"/>
      <c r="UDU206" s="646"/>
      <c r="UDV206" s="646"/>
      <c r="UDW206" s="646"/>
      <c r="UDX206" s="646"/>
      <c r="UDY206" s="646"/>
      <c r="UDZ206" s="646"/>
      <c r="UEA206" s="646"/>
      <c r="UEB206" s="646"/>
      <c r="UEC206" s="646"/>
      <c r="UED206" s="646"/>
      <c r="UEE206" s="646"/>
      <c r="UEF206" s="646"/>
      <c r="UEG206" s="646"/>
      <c r="UEH206" s="646"/>
      <c r="UEI206" s="646"/>
      <c r="UEJ206" s="646"/>
      <c r="UEK206" s="646"/>
      <c r="UEL206" s="646"/>
      <c r="UEM206" s="646"/>
      <c r="UEN206" s="646"/>
      <c r="UEO206" s="646"/>
      <c r="UEP206" s="646"/>
      <c r="UEQ206" s="646"/>
      <c r="UER206" s="646"/>
      <c r="UES206" s="646"/>
      <c r="UET206" s="646"/>
      <c r="UEU206" s="646"/>
      <c r="UEV206" s="646"/>
      <c r="UEW206" s="646"/>
      <c r="UEX206" s="646"/>
      <c r="UEY206" s="646"/>
      <c r="UEZ206" s="646"/>
      <c r="UFA206" s="646"/>
      <c r="UFB206" s="646"/>
      <c r="UFC206" s="646"/>
      <c r="UFD206" s="646"/>
      <c r="UFE206" s="646"/>
      <c r="UFF206" s="646"/>
      <c r="UFG206" s="646"/>
      <c r="UFH206" s="646"/>
      <c r="UFI206" s="646"/>
      <c r="UFJ206" s="646"/>
      <c r="UFK206" s="646"/>
      <c r="UFL206" s="646"/>
      <c r="UFM206" s="646"/>
      <c r="UFN206" s="646"/>
      <c r="UFO206" s="646"/>
      <c r="UFP206" s="646"/>
      <c r="UFQ206" s="646"/>
      <c r="UFR206" s="646"/>
      <c r="UFS206" s="646"/>
      <c r="UFT206" s="646"/>
      <c r="UFU206" s="646"/>
      <c r="UFV206" s="646"/>
      <c r="UFW206" s="646"/>
      <c r="UFX206" s="646"/>
      <c r="UFY206" s="646"/>
      <c r="UFZ206" s="646"/>
      <c r="UGA206" s="646"/>
      <c r="UGB206" s="646"/>
      <c r="UGC206" s="646"/>
      <c r="UGD206" s="646"/>
      <c r="UGE206" s="646"/>
      <c r="UGF206" s="646"/>
      <c r="UGG206" s="646"/>
      <c r="UGH206" s="646"/>
      <c r="UGI206" s="646"/>
      <c r="UGJ206" s="646"/>
      <c r="UGK206" s="646"/>
      <c r="UGL206" s="646"/>
      <c r="UGM206" s="646"/>
      <c r="UGN206" s="646"/>
      <c r="UGO206" s="646"/>
      <c r="UGP206" s="646"/>
      <c r="UGQ206" s="646"/>
      <c r="UGR206" s="646"/>
      <c r="UGS206" s="646"/>
      <c r="UGT206" s="646"/>
      <c r="UGU206" s="646"/>
      <c r="UGV206" s="646"/>
      <c r="UGW206" s="646"/>
      <c r="UGX206" s="646"/>
      <c r="UGY206" s="646"/>
      <c r="UGZ206" s="646"/>
      <c r="UHA206" s="646"/>
      <c r="UHB206" s="646"/>
      <c r="UHC206" s="646"/>
      <c r="UHD206" s="646"/>
      <c r="UHE206" s="646"/>
      <c r="UHF206" s="646"/>
      <c r="UHG206" s="646"/>
      <c r="UHH206" s="646"/>
      <c r="UHI206" s="646"/>
      <c r="UHJ206" s="646"/>
      <c r="UHK206" s="646"/>
      <c r="UHL206" s="646"/>
      <c r="UHM206" s="646"/>
      <c r="UHN206" s="646"/>
      <c r="UHO206" s="646"/>
      <c r="UHP206" s="646"/>
      <c r="UHQ206" s="646"/>
      <c r="UHR206" s="646"/>
      <c r="UHS206" s="646"/>
      <c r="UHT206" s="646"/>
      <c r="UHU206" s="646"/>
      <c r="UHV206" s="646"/>
      <c r="UHW206" s="646"/>
      <c r="UHX206" s="646"/>
      <c r="UHY206" s="646"/>
      <c r="UHZ206" s="646"/>
      <c r="UIA206" s="646"/>
      <c r="UIB206" s="646"/>
      <c r="UIC206" s="646"/>
      <c r="UID206" s="646"/>
      <c r="UIE206" s="646"/>
      <c r="UIF206" s="646"/>
      <c r="UIG206" s="646"/>
      <c r="UIH206" s="646"/>
      <c r="UII206" s="646"/>
      <c r="UIJ206" s="646"/>
      <c r="UIK206" s="646"/>
      <c r="UIL206" s="646"/>
      <c r="UIM206" s="646"/>
      <c r="UIN206" s="646"/>
      <c r="UIO206" s="646"/>
      <c r="UIP206" s="646"/>
      <c r="UIQ206" s="646"/>
      <c r="UIR206" s="646"/>
      <c r="UIS206" s="646"/>
      <c r="UIT206" s="646"/>
      <c r="UIU206" s="646"/>
      <c r="UIV206" s="646"/>
      <c r="UIW206" s="646"/>
      <c r="UIX206" s="646"/>
      <c r="UIY206" s="646"/>
      <c r="UIZ206" s="646"/>
      <c r="UJA206" s="646"/>
      <c r="UJB206" s="646"/>
      <c r="UJC206" s="646"/>
      <c r="UJD206" s="646"/>
      <c r="UJE206" s="646"/>
      <c r="UJF206" s="646"/>
      <c r="UJG206" s="646"/>
      <c r="UJH206" s="646"/>
      <c r="UJI206" s="646"/>
      <c r="UJJ206" s="646"/>
      <c r="UJK206" s="646"/>
      <c r="UJL206" s="646"/>
      <c r="UJM206" s="646"/>
      <c r="UJN206" s="646"/>
      <c r="UJO206" s="646"/>
      <c r="UJP206" s="646"/>
      <c r="UJQ206" s="646"/>
      <c r="UJR206" s="646"/>
      <c r="UJS206" s="646"/>
      <c r="UJT206" s="646"/>
      <c r="UJU206" s="646"/>
      <c r="UJV206" s="646"/>
      <c r="UJW206" s="646"/>
      <c r="UJX206" s="646"/>
      <c r="UJY206" s="646"/>
      <c r="UJZ206" s="646"/>
      <c r="UKA206" s="646"/>
      <c r="UKB206" s="646"/>
      <c r="UKC206" s="646"/>
      <c r="UKD206" s="646"/>
      <c r="UKE206" s="646"/>
      <c r="UKF206" s="646"/>
      <c r="UKG206" s="646"/>
      <c r="UKH206" s="646"/>
      <c r="UKI206" s="646"/>
      <c r="UKJ206" s="646"/>
      <c r="UKK206" s="646"/>
      <c r="UKL206" s="646"/>
      <c r="UKM206" s="646"/>
      <c r="UKN206" s="646"/>
      <c r="UKO206" s="646"/>
      <c r="UKP206" s="646"/>
      <c r="UKQ206" s="646"/>
      <c r="UKR206" s="646"/>
      <c r="UKS206" s="646"/>
      <c r="UKT206" s="646"/>
      <c r="UKU206" s="646"/>
      <c r="UKV206" s="646"/>
      <c r="UKW206" s="646"/>
      <c r="UKX206" s="646"/>
      <c r="UKY206" s="646"/>
      <c r="UKZ206" s="646"/>
      <c r="ULA206" s="646"/>
      <c r="ULB206" s="646"/>
      <c r="ULC206" s="646"/>
      <c r="ULD206" s="646"/>
      <c r="ULE206" s="646"/>
      <c r="ULF206" s="646"/>
      <c r="ULG206" s="646"/>
      <c r="ULH206" s="646"/>
      <c r="ULI206" s="646"/>
      <c r="ULJ206" s="646"/>
      <c r="ULK206" s="646"/>
      <c r="ULL206" s="646"/>
      <c r="ULM206" s="646"/>
      <c r="ULN206" s="646"/>
      <c r="ULO206" s="646"/>
      <c r="ULP206" s="646"/>
      <c r="ULQ206" s="646"/>
      <c r="ULR206" s="646"/>
      <c r="ULS206" s="646"/>
      <c r="ULT206" s="646"/>
      <c r="ULU206" s="646"/>
      <c r="ULV206" s="646"/>
      <c r="ULW206" s="646"/>
      <c r="ULX206" s="646"/>
      <c r="ULY206" s="646"/>
      <c r="ULZ206" s="646"/>
      <c r="UMA206" s="646"/>
      <c r="UMB206" s="646"/>
      <c r="UMC206" s="646"/>
      <c r="UMD206" s="646"/>
      <c r="UME206" s="646"/>
      <c r="UMF206" s="646"/>
      <c r="UMG206" s="646"/>
      <c r="UMH206" s="646"/>
      <c r="UMI206" s="646"/>
      <c r="UMJ206" s="646"/>
      <c r="UMK206" s="646"/>
      <c r="UML206" s="646"/>
      <c r="UMM206" s="646"/>
      <c r="UMN206" s="646"/>
      <c r="UMO206" s="646"/>
      <c r="UMP206" s="646"/>
      <c r="UMQ206" s="646"/>
      <c r="UMR206" s="646"/>
      <c r="UMS206" s="646"/>
      <c r="UMT206" s="646"/>
      <c r="UMU206" s="646"/>
      <c r="UMV206" s="646"/>
      <c r="UMW206" s="646"/>
      <c r="UMX206" s="646"/>
      <c r="UMY206" s="646"/>
      <c r="UMZ206" s="646"/>
      <c r="UNA206" s="646"/>
      <c r="UNB206" s="646"/>
      <c r="UNC206" s="646"/>
      <c r="UND206" s="646"/>
      <c r="UNE206" s="646"/>
      <c r="UNF206" s="646"/>
      <c r="UNG206" s="646"/>
      <c r="UNH206" s="646"/>
      <c r="UNI206" s="646"/>
      <c r="UNJ206" s="646"/>
      <c r="UNK206" s="646"/>
      <c r="UNL206" s="646"/>
      <c r="UNM206" s="646"/>
      <c r="UNN206" s="646"/>
      <c r="UNO206" s="646"/>
      <c r="UNP206" s="646"/>
      <c r="UNQ206" s="646"/>
      <c r="UNR206" s="646"/>
      <c r="UNS206" s="646"/>
      <c r="UNT206" s="646"/>
      <c r="UNU206" s="646"/>
      <c r="UNV206" s="646"/>
      <c r="UNW206" s="646"/>
      <c r="UNX206" s="646"/>
      <c r="UNY206" s="646"/>
      <c r="UNZ206" s="646"/>
      <c r="UOA206" s="646"/>
      <c r="UOB206" s="646"/>
      <c r="UOC206" s="646"/>
      <c r="UOD206" s="646"/>
      <c r="UOE206" s="646"/>
      <c r="UOF206" s="646"/>
      <c r="UOG206" s="646"/>
      <c r="UOH206" s="646"/>
      <c r="UOI206" s="646"/>
      <c r="UOJ206" s="646"/>
      <c r="UOK206" s="646"/>
      <c r="UOL206" s="646"/>
      <c r="UOM206" s="646"/>
      <c r="UON206" s="646"/>
      <c r="UOO206" s="646"/>
      <c r="UOP206" s="646"/>
      <c r="UOQ206" s="646"/>
      <c r="UOR206" s="646"/>
      <c r="UOS206" s="646"/>
      <c r="UOT206" s="646"/>
      <c r="UOU206" s="646"/>
      <c r="UOV206" s="646"/>
      <c r="UOW206" s="646"/>
      <c r="UOX206" s="646"/>
      <c r="UOY206" s="646"/>
      <c r="UOZ206" s="646"/>
      <c r="UPA206" s="646"/>
      <c r="UPB206" s="646"/>
      <c r="UPC206" s="646"/>
      <c r="UPD206" s="646"/>
      <c r="UPE206" s="646"/>
      <c r="UPF206" s="646"/>
      <c r="UPG206" s="646"/>
      <c r="UPH206" s="646"/>
      <c r="UPI206" s="646"/>
      <c r="UPJ206" s="646"/>
      <c r="UPK206" s="646"/>
      <c r="UPL206" s="646"/>
      <c r="UPM206" s="646"/>
      <c r="UPN206" s="646"/>
      <c r="UPO206" s="646"/>
      <c r="UPP206" s="646"/>
      <c r="UPQ206" s="646"/>
      <c r="UPR206" s="646"/>
      <c r="UPS206" s="646"/>
      <c r="UPT206" s="646"/>
      <c r="UPU206" s="646"/>
      <c r="UPV206" s="646"/>
      <c r="UPW206" s="646"/>
      <c r="UPX206" s="646"/>
      <c r="UPY206" s="646"/>
      <c r="UPZ206" s="646"/>
      <c r="UQA206" s="646"/>
      <c r="UQB206" s="646"/>
      <c r="UQC206" s="646"/>
      <c r="UQD206" s="646"/>
      <c r="UQE206" s="646"/>
      <c r="UQF206" s="646"/>
      <c r="UQG206" s="646"/>
      <c r="UQH206" s="646"/>
      <c r="UQI206" s="646"/>
      <c r="UQJ206" s="646"/>
      <c r="UQK206" s="646"/>
      <c r="UQL206" s="646"/>
      <c r="UQM206" s="646"/>
      <c r="UQN206" s="646"/>
      <c r="UQO206" s="646"/>
      <c r="UQP206" s="646"/>
      <c r="UQQ206" s="646"/>
      <c r="UQR206" s="646"/>
      <c r="UQS206" s="646"/>
      <c r="UQT206" s="646"/>
      <c r="UQU206" s="646"/>
      <c r="UQV206" s="646"/>
      <c r="UQW206" s="646"/>
      <c r="UQX206" s="646"/>
      <c r="UQY206" s="646"/>
      <c r="UQZ206" s="646"/>
      <c r="URA206" s="646"/>
      <c r="URB206" s="646"/>
      <c r="URC206" s="646"/>
      <c r="URD206" s="646"/>
      <c r="URE206" s="646"/>
      <c r="URF206" s="646"/>
      <c r="URG206" s="646"/>
      <c r="URH206" s="646"/>
      <c r="URI206" s="646"/>
      <c r="URJ206" s="646"/>
      <c r="URK206" s="646"/>
      <c r="URL206" s="646"/>
      <c r="URM206" s="646"/>
      <c r="URN206" s="646"/>
      <c r="URO206" s="646"/>
      <c r="URP206" s="646"/>
      <c r="URQ206" s="646"/>
      <c r="URR206" s="646"/>
      <c r="URS206" s="646"/>
      <c r="URT206" s="646"/>
      <c r="URU206" s="646"/>
      <c r="URV206" s="646"/>
      <c r="URW206" s="646"/>
      <c r="URX206" s="646"/>
      <c r="URY206" s="646"/>
      <c r="URZ206" s="646"/>
      <c r="USA206" s="646"/>
      <c r="USB206" s="646"/>
      <c r="USC206" s="646"/>
      <c r="USD206" s="646"/>
      <c r="USE206" s="646"/>
      <c r="USF206" s="646"/>
      <c r="USG206" s="646"/>
      <c r="USH206" s="646"/>
      <c r="USI206" s="646"/>
      <c r="USJ206" s="646"/>
      <c r="USK206" s="646"/>
      <c r="USL206" s="646"/>
      <c r="USM206" s="646"/>
      <c r="USN206" s="646"/>
      <c r="USO206" s="646"/>
      <c r="USP206" s="646"/>
      <c r="USQ206" s="646"/>
      <c r="USR206" s="646"/>
      <c r="USS206" s="646"/>
      <c r="UST206" s="646"/>
      <c r="USU206" s="646"/>
      <c r="USV206" s="646"/>
      <c r="USW206" s="646"/>
      <c r="USX206" s="646"/>
      <c r="USY206" s="646"/>
      <c r="USZ206" s="646"/>
      <c r="UTA206" s="646"/>
      <c r="UTB206" s="646"/>
      <c r="UTC206" s="646"/>
      <c r="UTD206" s="646"/>
      <c r="UTE206" s="646"/>
      <c r="UTF206" s="646"/>
      <c r="UTG206" s="646"/>
      <c r="UTH206" s="646"/>
      <c r="UTI206" s="646"/>
      <c r="UTJ206" s="646"/>
      <c r="UTK206" s="646"/>
      <c r="UTL206" s="646"/>
      <c r="UTM206" s="646"/>
      <c r="UTN206" s="646"/>
      <c r="UTO206" s="646"/>
      <c r="UTP206" s="646"/>
      <c r="UTQ206" s="646"/>
      <c r="UTR206" s="646"/>
      <c r="UTS206" s="646"/>
      <c r="UTT206" s="646"/>
      <c r="UTU206" s="646"/>
      <c r="UTV206" s="646"/>
      <c r="UTW206" s="646"/>
      <c r="UTX206" s="646"/>
      <c r="UTY206" s="646"/>
      <c r="UTZ206" s="646"/>
      <c r="UUA206" s="646"/>
      <c r="UUB206" s="646"/>
      <c r="UUC206" s="646"/>
      <c r="UUD206" s="646"/>
      <c r="UUE206" s="646"/>
      <c r="UUF206" s="646"/>
      <c r="UUG206" s="646"/>
      <c r="UUH206" s="646"/>
      <c r="UUI206" s="646"/>
      <c r="UUJ206" s="646"/>
      <c r="UUK206" s="646"/>
      <c r="UUL206" s="646"/>
      <c r="UUM206" s="646"/>
      <c r="UUN206" s="646"/>
      <c r="UUO206" s="646"/>
      <c r="UUP206" s="646"/>
      <c r="UUQ206" s="646"/>
      <c r="UUR206" s="646"/>
      <c r="UUS206" s="646"/>
      <c r="UUT206" s="646"/>
      <c r="UUU206" s="646"/>
      <c r="UUV206" s="646"/>
      <c r="UUW206" s="646"/>
      <c r="UUX206" s="646"/>
      <c r="UUY206" s="646"/>
      <c r="UUZ206" s="646"/>
      <c r="UVA206" s="646"/>
      <c r="UVB206" s="646"/>
      <c r="UVC206" s="646"/>
      <c r="UVD206" s="646"/>
      <c r="UVE206" s="646"/>
      <c r="UVF206" s="646"/>
      <c r="UVG206" s="646"/>
      <c r="UVH206" s="646"/>
      <c r="UVI206" s="646"/>
      <c r="UVJ206" s="646"/>
      <c r="UVK206" s="646"/>
      <c r="UVL206" s="646"/>
      <c r="UVM206" s="646"/>
      <c r="UVN206" s="646"/>
      <c r="UVO206" s="646"/>
      <c r="UVP206" s="646"/>
      <c r="UVQ206" s="646"/>
      <c r="UVR206" s="646"/>
      <c r="UVS206" s="646"/>
      <c r="UVT206" s="646"/>
      <c r="UVU206" s="646"/>
      <c r="UVV206" s="646"/>
      <c r="UVW206" s="646"/>
      <c r="UVX206" s="646"/>
      <c r="UVY206" s="646"/>
      <c r="UVZ206" s="646"/>
      <c r="UWA206" s="646"/>
      <c r="UWB206" s="646"/>
      <c r="UWC206" s="646"/>
      <c r="UWD206" s="646"/>
      <c r="UWE206" s="646"/>
      <c r="UWF206" s="646"/>
      <c r="UWG206" s="646"/>
      <c r="UWH206" s="646"/>
      <c r="UWI206" s="646"/>
      <c r="UWJ206" s="646"/>
      <c r="UWK206" s="646"/>
      <c r="UWL206" s="646"/>
      <c r="UWM206" s="646"/>
      <c r="UWN206" s="646"/>
      <c r="UWO206" s="646"/>
      <c r="UWP206" s="646"/>
      <c r="UWQ206" s="646"/>
      <c r="UWR206" s="646"/>
      <c r="UWS206" s="646"/>
      <c r="UWT206" s="646"/>
      <c r="UWU206" s="646"/>
      <c r="UWV206" s="646"/>
      <c r="UWW206" s="646"/>
      <c r="UWX206" s="646"/>
      <c r="UWY206" s="646"/>
      <c r="UWZ206" s="646"/>
      <c r="UXA206" s="646"/>
      <c r="UXB206" s="646"/>
      <c r="UXC206" s="646"/>
      <c r="UXD206" s="646"/>
      <c r="UXE206" s="646"/>
      <c r="UXF206" s="646"/>
      <c r="UXG206" s="646"/>
      <c r="UXH206" s="646"/>
      <c r="UXI206" s="646"/>
      <c r="UXJ206" s="646"/>
      <c r="UXK206" s="646"/>
      <c r="UXL206" s="646"/>
      <c r="UXM206" s="646"/>
      <c r="UXN206" s="646"/>
      <c r="UXO206" s="646"/>
      <c r="UXP206" s="646"/>
      <c r="UXQ206" s="646"/>
      <c r="UXR206" s="646"/>
      <c r="UXS206" s="646"/>
      <c r="UXT206" s="646"/>
      <c r="UXU206" s="646"/>
      <c r="UXV206" s="646"/>
      <c r="UXW206" s="646"/>
      <c r="UXX206" s="646"/>
      <c r="UXY206" s="646"/>
      <c r="UXZ206" s="646"/>
      <c r="UYA206" s="646"/>
      <c r="UYB206" s="646"/>
      <c r="UYC206" s="646"/>
      <c r="UYD206" s="646"/>
      <c r="UYE206" s="646"/>
      <c r="UYF206" s="646"/>
      <c r="UYG206" s="646"/>
      <c r="UYH206" s="646"/>
      <c r="UYI206" s="646"/>
      <c r="UYJ206" s="646"/>
      <c r="UYK206" s="646"/>
      <c r="UYL206" s="646"/>
      <c r="UYM206" s="646"/>
      <c r="UYN206" s="646"/>
      <c r="UYO206" s="646"/>
      <c r="UYP206" s="646"/>
      <c r="UYQ206" s="646"/>
      <c r="UYR206" s="646"/>
      <c r="UYS206" s="646"/>
      <c r="UYT206" s="646"/>
      <c r="UYU206" s="646"/>
      <c r="UYV206" s="646"/>
      <c r="UYW206" s="646"/>
      <c r="UYX206" s="646"/>
      <c r="UYY206" s="646"/>
      <c r="UYZ206" s="646"/>
      <c r="UZA206" s="646"/>
      <c r="UZB206" s="646"/>
      <c r="UZC206" s="646"/>
      <c r="UZD206" s="646"/>
      <c r="UZE206" s="646"/>
      <c r="UZF206" s="646"/>
      <c r="UZG206" s="646"/>
      <c r="UZH206" s="646"/>
      <c r="UZI206" s="646"/>
      <c r="UZJ206" s="646"/>
      <c r="UZK206" s="646"/>
      <c r="UZL206" s="646"/>
      <c r="UZM206" s="646"/>
      <c r="UZN206" s="646"/>
      <c r="UZO206" s="646"/>
      <c r="UZP206" s="646"/>
      <c r="UZQ206" s="646"/>
      <c r="UZR206" s="646"/>
      <c r="UZS206" s="646"/>
      <c r="UZT206" s="646"/>
      <c r="UZU206" s="646"/>
      <c r="UZV206" s="646"/>
      <c r="UZW206" s="646"/>
      <c r="UZX206" s="646"/>
      <c r="UZY206" s="646"/>
      <c r="UZZ206" s="646"/>
      <c r="VAA206" s="646"/>
      <c r="VAB206" s="646"/>
      <c r="VAC206" s="646"/>
      <c r="VAD206" s="646"/>
      <c r="VAE206" s="646"/>
      <c r="VAF206" s="646"/>
      <c r="VAG206" s="646"/>
      <c r="VAH206" s="646"/>
      <c r="VAI206" s="646"/>
      <c r="VAJ206" s="646"/>
      <c r="VAK206" s="646"/>
      <c r="VAL206" s="646"/>
      <c r="VAM206" s="646"/>
      <c r="VAN206" s="646"/>
      <c r="VAO206" s="646"/>
      <c r="VAP206" s="646"/>
      <c r="VAQ206" s="646"/>
      <c r="VAR206" s="646"/>
      <c r="VAS206" s="646"/>
      <c r="VAT206" s="646"/>
      <c r="VAU206" s="646"/>
      <c r="VAV206" s="646"/>
      <c r="VAW206" s="646"/>
      <c r="VAX206" s="646"/>
      <c r="VAY206" s="646"/>
      <c r="VAZ206" s="646"/>
      <c r="VBA206" s="646"/>
      <c r="VBB206" s="646"/>
      <c r="VBC206" s="646"/>
      <c r="VBD206" s="646"/>
      <c r="VBE206" s="646"/>
      <c r="VBF206" s="646"/>
      <c r="VBG206" s="646"/>
      <c r="VBH206" s="646"/>
      <c r="VBI206" s="646"/>
      <c r="VBJ206" s="646"/>
      <c r="VBK206" s="646"/>
      <c r="VBL206" s="646"/>
      <c r="VBM206" s="646"/>
      <c r="VBN206" s="646"/>
      <c r="VBO206" s="646"/>
      <c r="VBP206" s="646"/>
      <c r="VBQ206" s="646"/>
      <c r="VBR206" s="646"/>
      <c r="VBS206" s="646"/>
      <c r="VBT206" s="646"/>
      <c r="VBU206" s="646"/>
      <c r="VBV206" s="646"/>
      <c r="VBW206" s="646"/>
      <c r="VBX206" s="646"/>
      <c r="VBY206" s="646"/>
      <c r="VBZ206" s="646"/>
      <c r="VCA206" s="646"/>
      <c r="VCB206" s="646"/>
      <c r="VCC206" s="646"/>
      <c r="VCD206" s="646"/>
      <c r="VCE206" s="646"/>
      <c r="VCF206" s="646"/>
      <c r="VCG206" s="646"/>
      <c r="VCH206" s="646"/>
      <c r="VCI206" s="646"/>
      <c r="VCJ206" s="646"/>
      <c r="VCK206" s="646"/>
      <c r="VCL206" s="646"/>
      <c r="VCM206" s="646"/>
      <c r="VCN206" s="646"/>
      <c r="VCO206" s="646"/>
      <c r="VCP206" s="646"/>
      <c r="VCQ206" s="646"/>
      <c r="VCR206" s="646"/>
      <c r="VCS206" s="646"/>
      <c r="VCT206" s="646"/>
      <c r="VCU206" s="646"/>
      <c r="VCV206" s="646"/>
      <c r="VCW206" s="646"/>
      <c r="VCX206" s="646"/>
      <c r="VCY206" s="646"/>
      <c r="VCZ206" s="646"/>
      <c r="VDA206" s="646"/>
      <c r="VDB206" s="646"/>
      <c r="VDC206" s="646"/>
      <c r="VDD206" s="646"/>
      <c r="VDE206" s="646"/>
      <c r="VDF206" s="646"/>
      <c r="VDG206" s="646"/>
      <c r="VDH206" s="646"/>
      <c r="VDI206" s="646"/>
      <c r="VDJ206" s="646"/>
      <c r="VDK206" s="646"/>
      <c r="VDL206" s="646"/>
      <c r="VDM206" s="646"/>
      <c r="VDN206" s="646"/>
      <c r="VDO206" s="646"/>
      <c r="VDP206" s="646"/>
      <c r="VDQ206" s="646"/>
      <c r="VDR206" s="646"/>
      <c r="VDS206" s="646"/>
      <c r="VDT206" s="646"/>
      <c r="VDU206" s="646"/>
      <c r="VDV206" s="646"/>
      <c r="VDW206" s="646"/>
      <c r="VDX206" s="646"/>
      <c r="VDY206" s="646"/>
      <c r="VDZ206" s="646"/>
      <c r="VEA206" s="646"/>
      <c r="VEB206" s="646"/>
      <c r="VEC206" s="646"/>
      <c r="VED206" s="646"/>
      <c r="VEE206" s="646"/>
      <c r="VEF206" s="646"/>
      <c r="VEG206" s="646"/>
      <c r="VEH206" s="646"/>
      <c r="VEI206" s="646"/>
      <c r="VEJ206" s="646"/>
      <c r="VEK206" s="646"/>
      <c r="VEL206" s="646"/>
      <c r="VEM206" s="646"/>
      <c r="VEN206" s="646"/>
      <c r="VEO206" s="646"/>
      <c r="VEP206" s="646"/>
      <c r="VEQ206" s="646"/>
      <c r="VER206" s="646"/>
      <c r="VES206" s="646"/>
      <c r="VET206" s="646"/>
      <c r="VEU206" s="646"/>
      <c r="VEV206" s="646"/>
      <c r="VEW206" s="646"/>
      <c r="VEX206" s="646"/>
      <c r="VEY206" s="646"/>
      <c r="VEZ206" s="646"/>
      <c r="VFA206" s="646"/>
      <c r="VFB206" s="646"/>
      <c r="VFC206" s="646"/>
      <c r="VFD206" s="646"/>
      <c r="VFE206" s="646"/>
      <c r="VFF206" s="646"/>
      <c r="VFG206" s="646"/>
      <c r="VFH206" s="646"/>
      <c r="VFI206" s="646"/>
      <c r="VFJ206" s="646"/>
      <c r="VFK206" s="646"/>
      <c r="VFL206" s="646"/>
      <c r="VFM206" s="646"/>
      <c r="VFN206" s="646"/>
      <c r="VFO206" s="646"/>
      <c r="VFP206" s="646"/>
      <c r="VFQ206" s="646"/>
      <c r="VFR206" s="646"/>
      <c r="VFS206" s="646"/>
      <c r="VFT206" s="646"/>
      <c r="VFU206" s="646"/>
      <c r="VFV206" s="646"/>
      <c r="VFW206" s="646"/>
      <c r="VFX206" s="646"/>
      <c r="VFY206" s="646"/>
      <c r="VFZ206" s="646"/>
      <c r="VGA206" s="646"/>
      <c r="VGB206" s="646"/>
      <c r="VGC206" s="646"/>
      <c r="VGD206" s="646"/>
      <c r="VGE206" s="646"/>
      <c r="VGF206" s="646"/>
      <c r="VGG206" s="646"/>
      <c r="VGH206" s="646"/>
      <c r="VGI206" s="646"/>
      <c r="VGJ206" s="646"/>
      <c r="VGK206" s="646"/>
      <c r="VGL206" s="646"/>
      <c r="VGM206" s="646"/>
      <c r="VGN206" s="646"/>
      <c r="VGO206" s="646"/>
      <c r="VGP206" s="646"/>
      <c r="VGQ206" s="646"/>
      <c r="VGR206" s="646"/>
      <c r="VGS206" s="646"/>
      <c r="VGT206" s="646"/>
      <c r="VGU206" s="646"/>
      <c r="VGV206" s="646"/>
      <c r="VGW206" s="646"/>
      <c r="VGX206" s="646"/>
      <c r="VGY206" s="646"/>
      <c r="VGZ206" s="646"/>
      <c r="VHA206" s="646"/>
      <c r="VHB206" s="646"/>
      <c r="VHC206" s="646"/>
      <c r="VHD206" s="646"/>
      <c r="VHE206" s="646"/>
      <c r="VHF206" s="646"/>
      <c r="VHG206" s="646"/>
      <c r="VHH206" s="646"/>
      <c r="VHI206" s="646"/>
      <c r="VHJ206" s="646"/>
      <c r="VHK206" s="646"/>
      <c r="VHL206" s="646"/>
      <c r="VHM206" s="646"/>
      <c r="VHN206" s="646"/>
      <c r="VHO206" s="646"/>
      <c r="VHP206" s="646"/>
      <c r="VHQ206" s="646"/>
      <c r="VHR206" s="646"/>
      <c r="VHS206" s="646"/>
      <c r="VHT206" s="646"/>
      <c r="VHU206" s="646"/>
      <c r="VHV206" s="646"/>
      <c r="VHW206" s="646"/>
      <c r="VHX206" s="646"/>
      <c r="VHY206" s="646"/>
      <c r="VHZ206" s="646"/>
      <c r="VIA206" s="646"/>
      <c r="VIB206" s="646"/>
      <c r="VIC206" s="646"/>
      <c r="VID206" s="646"/>
      <c r="VIE206" s="646"/>
      <c r="VIF206" s="646"/>
      <c r="VIG206" s="646"/>
      <c r="VIH206" s="646"/>
      <c r="VII206" s="646"/>
      <c r="VIJ206" s="646"/>
      <c r="VIK206" s="646"/>
      <c r="VIL206" s="646"/>
      <c r="VIM206" s="646"/>
      <c r="VIN206" s="646"/>
      <c r="VIO206" s="646"/>
      <c r="VIP206" s="646"/>
      <c r="VIQ206" s="646"/>
      <c r="VIR206" s="646"/>
      <c r="VIS206" s="646"/>
      <c r="VIT206" s="646"/>
      <c r="VIU206" s="646"/>
      <c r="VIV206" s="646"/>
      <c r="VIW206" s="646"/>
      <c r="VIX206" s="646"/>
      <c r="VIY206" s="646"/>
      <c r="VIZ206" s="646"/>
      <c r="VJA206" s="646"/>
      <c r="VJB206" s="646"/>
      <c r="VJC206" s="646"/>
      <c r="VJD206" s="646"/>
      <c r="VJE206" s="646"/>
      <c r="VJF206" s="646"/>
      <c r="VJG206" s="646"/>
      <c r="VJH206" s="646"/>
      <c r="VJI206" s="646"/>
      <c r="VJJ206" s="646"/>
      <c r="VJK206" s="646"/>
      <c r="VJL206" s="646"/>
      <c r="VJM206" s="646"/>
      <c r="VJN206" s="646"/>
      <c r="VJO206" s="646"/>
      <c r="VJP206" s="646"/>
      <c r="VJQ206" s="646"/>
      <c r="VJR206" s="646"/>
      <c r="VJS206" s="646"/>
      <c r="VJT206" s="646"/>
      <c r="VJU206" s="646"/>
      <c r="VJV206" s="646"/>
      <c r="VJW206" s="646"/>
      <c r="VJX206" s="646"/>
      <c r="VJY206" s="646"/>
      <c r="VJZ206" s="646"/>
      <c r="VKA206" s="646"/>
      <c r="VKB206" s="646"/>
      <c r="VKC206" s="646"/>
      <c r="VKD206" s="646"/>
      <c r="VKE206" s="646"/>
      <c r="VKF206" s="646"/>
      <c r="VKG206" s="646"/>
      <c r="VKH206" s="646"/>
      <c r="VKI206" s="646"/>
      <c r="VKJ206" s="646"/>
      <c r="VKK206" s="646"/>
      <c r="VKL206" s="646"/>
      <c r="VKM206" s="646"/>
      <c r="VKN206" s="646"/>
      <c r="VKO206" s="646"/>
      <c r="VKP206" s="646"/>
      <c r="VKQ206" s="646"/>
      <c r="VKR206" s="646"/>
      <c r="VKS206" s="646"/>
      <c r="VKT206" s="646"/>
      <c r="VKU206" s="646"/>
      <c r="VKV206" s="646"/>
      <c r="VKW206" s="646"/>
      <c r="VKX206" s="646"/>
      <c r="VKY206" s="646"/>
      <c r="VKZ206" s="646"/>
      <c r="VLA206" s="646"/>
      <c r="VLB206" s="646"/>
      <c r="VLC206" s="646"/>
      <c r="VLD206" s="646"/>
      <c r="VLE206" s="646"/>
      <c r="VLF206" s="646"/>
      <c r="VLG206" s="646"/>
      <c r="VLH206" s="646"/>
      <c r="VLI206" s="646"/>
      <c r="VLJ206" s="646"/>
      <c r="VLK206" s="646"/>
      <c r="VLL206" s="646"/>
      <c r="VLM206" s="646"/>
      <c r="VLN206" s="646"/>
      <c r="VLO206" s="646"/>
      <c r="VLP206" s="646"/>
      <c r="VLQ206" s="646"/>
      <c r="VLR206" s="646"/>
      <c r="VLS206" s="646"/>
      <c r="VLT206" s="646"/>
      <c r="VLU206" s="646"/>
      <c r="VLV206" s="646"/>
      <c r="VLW206" s="646"/>
      <c r="VLX206" s="646"/>
      <c r="VLY206" s="646"/>
      <c r="VLZ206" s="646"/>
      <c r="VMA206" s="646"/>
      <c r="VMB206" s="646"/>
      <c r="VMC206" s="646"/>
      <c r="VMD206" s="646"/>
      <c r="VME206" s="646"/>
      <c r="VMF206" s="646"/>
      <c r="VMG206" s="646"/>
      <c r="VMH206" s="646"/>
      <c r="VMI206" s="646"/>
      <c r="VMJ206" s="646"/>
      <c r="VMK206" s="646"/>
      <c r="VML206" s="646"/>
      <c r="VMM206" s="646"/>
      <c r="VMN206" s="646"/>
      <c r="VMO206" s="646"/>
      <c r="VMP206" s="646"/>
      <c r="VMQ206" s="646"/>
      <c r="VMR206" s="646"/>
      <c r="VMS206" s="646"/>
      <c r="VMT206" s="646"/>
      <c r="VMU206" s="646"/>
      <c r="VMV206" s="646"/>
      <c r="VMW206" s="646"/>
      <c r="VMX206" s="646"/>
      <c r="VMY206" s="646"/>
      <c r="VMZ206" s="646"/>
      <c r="VNA206" s="646"/>
      <c r="VNB206" s="646"/>
      <c r="VNC206" s="646"/>
      <c r="VND206" s="646"/>
      <c r="VNE206" s="646"/>
      <c r="VNF206" s="646"/>
      <c r="VNG206" s="646"/>
      <c r="VNH206" s="646"/>
      <c r="VNI206" s="646"/>
      <c r="VNJ206" s="646"/>
      <c r="VNK206" s="646"/>
      <c r="VNL206" s="646"/>
      <c r="VNM206" s="646"/>
      <c r="VNN206" s="646"/>
      <c r="VNO206" s="646"/>
      <c r="VNP206" s="646"/>
      <c r="VNQ206" s="646"/>
      <c r="VNR206" s="646"/>
      <c r="VNS206" s="646"/>
      <c r="VNT206" s="646"/>
      <c r="VNU206" s="646"/>
      <c r="VNV206" s="646"/>
      <c r="VNW206" s="646"/>
      <c r="VNX206" s="646"/>
      <c r="VNY206" s="646"/>
      <c r="VNZ206" s="646"/>
      <c r="VOA206" s="646"/>
      <c r="VOB206" s="646"/>
      <c r="VOC206" s="646"/>
      <c r="VOD206" s="646"/>
      <c r="VOE206" s="646"/>
      <c r="VOF206" s="646"/>
      <c r="VOG206" s="646"/>
      <c r="VOH206" s="646"/>
      <c r="VOI206" s="646"/>
      <c r="VOJ206" s="646"/>
      <c r="VOK206" s="646"/>
      <c r="VOL206" s="646"/>
      <c r="VOM206" s="646"/>
      <c r="VON206" s="646"/>
      <c r="VOO206" s="646"/>
      <c r="VOP206" s="646"/>
      <c r="VOQ206" s="646"/>
      <c r="VOR206" s="646"/>
      <c r="VOS206" s="646"/>
      <c r="VOT206" s="646"/>
      <c r="VOU206" s="646"/>
      <c r="VOV206" s="646"/>
      <c r="VOW206" s="646"/>
      <c r="VOX206" s="646"/>
      <c r="VOY206" s="646"/>
      <c r="VOZ206" s="646"/>
      <c r="VPA206" s="646"/>
      <c r="VPB206" s="646"/>
      <c r="VPC206" s="646"/>
      <c r="VPD206" s="646"/>
      <c r="VPE206" s="646"/>
      <c r="VPF206" s="646"/>
      <c r="VPG206" s="646"/>
      <c r="VPH206" s="646"/>
      <c r="VPI206" s="646"/>
      <c r="VPJ206" s="646"/>
      <c r="VPK206" s="646"/>
      <c r="VPL206" s="646"/>
      <c r="VPM206" s="646"/>
      <c r="VPN206" s="646"/>
      <c r="VPO206" s="646"/>
      <c r="VPP206" s="646"/>
      <c r="VPQ206" s="646"/>
      <c r="VPR206" s="646"/>
      <c r="VPS206" s="646"/>
      <c r="VPT206" s="646"/>
      <c r="VPU206" s="646"/>
      <c r="VPV206" s="646"/>
      <c r="VPW206" s="646"/>
      <c r="VPX206" s="646"/>
      <c r="VPY206" s="646"/>
      <c r="VPZ206" s="646"/>
      <c r="VQA206" s="646"/>
      <c r="VQB206" s="646"/>
      <c r="VQC206" s="646"/>
      <c r="VQD206" s="646"/>
      <c r="VQE206" s="646"/>
      <c r="VQF206" s="646"/>
      <c r="VQG206" s="646"/>
      <c r="VQH206" s="646"/>
      <c r="VQI206" s="646"/>
      <c r="VQJ206" s="646"/>
      <c r="VQK206" s="646"/>
      <c r="VQL206" s="646"/>
      <c r="VQM206" s="646"/>
      <c r="VQN206" s="646"/>
      <c r="VQO206" s="646"/>
      <c r="VQP206" s="646"/>
      <c r="VQQ206" s="646"/>
      <c r="VQR206" s="646"/>
      <c r="VQS206" s="646"/>
      <c r="VQT206" s="646"/>
      <c r="VQU206" s="646"/>
      <c r="VQV206" s="646"/>
      <c r="VQW206" s="646"/>
      <c r="VQX206" s="646"/>
      <c r="VQY206" s="646"/>
      <c r="VQZ206" s="646"/>
      <c r="VRA206" s="646"/>
      <c r="VRB206" s="646"/>
      <c r="VRC206" s="646"/>
      <c r="VRD206" s="646"/>
      <c r="VRE206" s="646"/>
      <c r="VRF206" s="646"/>
      <c r="VRG206" s="646"/>
      <c r="VRH206" s="646"/>
      <c r="VRI206" s="646"/>
      <c r="VRJ206" s="646"/>
      <c r="VRK206" s="646"/>
      <c r="VRL206" s="646"/>
      <c r="VRM206" s="646"/>
      <c r="VRN206" s="646"/>
      <c r="VRO206" s="646"/>
      <c r="VRP206" s="646"/>
      <c r="VRQ206" s="646"/>
      <c r="VRR206" s="646"/>
      <c r="VRS206" s="646"/>
      <c r="VRT206" s="646"/>
      <c r="VRU206" s="646"/>
      <c r="VRV206" s="646"/>
      <c r="VRW206" s="646"/>
      <c r="VRX206" s="646"/>
      <c r="VRY206" s="646"/>
      <c r="VRZ206" s="646"/>
      <c r="VSA206" s="646"/>
      <c r="VSB206" s="646"/>
      <c r="VSC206" s="646"/>
      <c r="VSD206" s="646"/>
      <c r="VSE206" s="646"/>
      <c r="VSF206" s="646"/>
      <c r="VSG206" s="646"/>
      <c r="VSH206" s="646"/>
      <c r="VSI206" s="646"/>
      <c r="VSJ206" s="646"/>
      <c r="VSK206" s="646"/>
      <c r="VSL206" s="646"/>
      <c r="VSM206" s="646"/>
      <c r="VSN206" s="646"/>
      <c r="VSO206" s="646"/>
      <c r="VSP206" s="646"/>
      <c r="VSQ206" s="646"/>
      <c r="VSR206" s="646"/>
      <c r="VSS206" s="646"/>
      <c r="VST206" s="646"/>
      <c r="VSU206" s="646"/>
      <c r="VSV206" s="646"/>
      <c r="VSW206" s="646"/>
      <c r="VSX206" s="646"/>
      <c r="VSY206" s="646"/>
      <c r="VSZ206" s="646"/>
      <c r="VTA206" s="646"/>
      <c r="VTB206" s="646"/>
      <c r="VTC206" s="646"/>
      <c r="VTD206" s="646"/>
      <c r="VTE206" s="646"/>
      <c r="VTF206" s="646"/>
      <c r="VTG206" s="646"/>
      <c r="VTH206" s="646"/>
      <c r="VTI206" s="646"/>
      <c r="VTJ206" s="646"/>
      <c r="VTK206" s="646"/>
      <c r="VTL206" s="646"/>
      <c r="VTM206" s="646"/>
      <c r="VTN206" s="646"/>
      <c r="VTO206" s="646"/>
      <c r="VTP206" s="646"/>
      <c r="VTQ206" s="646"/>
      <c r="VTR206" s="646"/>
      <c r="VTS206" s="646"/>
      <c r="VTT206" s="646"/>
      <c r="VTU206" s="646"/>
      <c r="VTV206" s="646"/>
      <c r="VTW206" s="646"/>
      <c r="VTX206" s="646"/>
      <c r="VTY206" s="646"/>
      <c r="VTZ206" s="646"/>
      <c r="VUA206" s="646"/>
      <c r="VUB206" s="646"/>
      <c r="VUC206" s="646"/>
      <c r="VUD206" s="646"/>
      <c r="VUE206" s="646"/>
      <c r="VUF206" s="646"/>
      <c r="VUG206" s="646"/>
      <c r="VUH206" s="646"/>
      <c r="VUI206" s="646"/>
      <c r="VUJ206" s="646"/>
      <c r="VUK206" s="646"/>
      <c r="VUL206" s="646"/>
      <c r="VUM206" s="646"/>
      <c r="VUN206" s="646"/>
      <c r="VUO206" s="646"/>
      <c r="VUP206" s="646"/>
      <c r="VUQ206" s="646"/>
      <c r="VUR206" s="646"/>
      <c r="VUS206" s="646"/>
      <c r="VUT206" s="646"/>
      <c r="VUU206" s="646"/>
      <c r="VUV206" s="646"/>
      <c r="VUW206" s="646"/>
      <c r="VUX206" s="646"/>
      <c r="VUY206" s="646"/>
      <c r="VUZ206" s="646"/>
      <c r="VVA206" s="646"/>
      <c r="VVB206" s="646"/>
      <c r="VVC206" s="646"/>
      <c r="VVD206" s="646"/>
      <c r="VVE206" s="646"/>
      <c r="VVF206" s="646"/>
      <c r="VVG206" s="646"/>
      <c r="VVH206" s="646"/>
      <c r="VVI206" s="646"/>
      <c r="VVJ206" s="646"/>
      <c r="VVK206" s="646"/>
      <c r="VVL206" s="646"/>
      <c r="VVM206" s="646"/>
      <c r="VVN206" s="646"/>
      <c r="VVO206" s="646"/>
      <c r="VVP206" s="646"/>
      <c r="VVQ206" s="646"/>
      <c r="VVR206" s="646"/>
      <c r="VVS206" s="646"/>
      <c r="VVT206" s="646"/>
      <c r="VVU206" s="646"/>
      <c r="VVV206" s="646"/>
      <c r="VVW206" s="646"/>
      <c r="VVX206" s="646"/>
      <c r="VVY206" s="646"/>
      <c r="VVZ206" s="646"/>
      <c r="VWA206" s="646"/>
      <c r="VWB206" s="646"/>
      <c r="VWC206" s="646"/>
      <c r="VWD206" s="646"/>
      <c r="VWE206" s="646"/>
      <c r="VWF206" s="646"/>
      <c r="VWG206" s="646"/>
      <c r="VWH206" s="646"/>
      <c r="VWI206" s="646"/>
      <c r="VWJ206" s="646"/>
      <c r="VWK206" s="646"/>
      <c r="VWL206" s="646"/>
      <c r="VWM206" s="646"/>
      <c r="VWN206" s="646"/>
      <c r="VWO206" s="646"/>
      <c r="VWP206" s="646"/>
      <c r="VWQ206" s="646"/>
      <c r="VWR206" s="646"/>
      <c r="VWS206" s="646"/>
      <c r="VWT206" s="646"/>
      <c r="VWU206" s="646"/>
      <c r="VWV206" s="646"/>
      <c r="VWW206" s="646"/>
      <c r="VWX206" s="646"/>
      <c r="VWY206" s="646"/>
      <c r="VWZ206" s="646"/>
      <c r="VXA206" s="646"/>
      <c r="VXB206" s="646"/>
      <c r="VXC206" s="646"/>
      <c r="VXD206" s="646"/>
      <c r="VXE206" s="646"/>
      <c r="VXF206" s="646"/>
      <c r="VXG206" s="646"/>
      <c r="VXH206" s="646"/>
      <c r="VXI206" s="646"/>
      <c r="VXJ206" s="646"/>
      <c r="VXK206" s="646"/>
      <c r="VXL206" s="646"/>
      <c r="VXM206" s="646"/>
      <c r="VXN206" s="646"/>
      <c r="VXO206" s="646"/>
      <c r="VXP206" s="646"/>
      <c r="VXQ206" s="646"/>
      <c r="VXR206" s="646"/>
      <c r="VXS206" s="646"/>
      <c r="VXT206" s="646"/>
      <c r="VXU206" s="646"/>
      <c r="VXV206" s="646"/>
      <c r="VXW206" s="646"/>
      <c r="VXX206" s="646"/>
      <c r="VXY206" s="646"/>
      <c r="VXZ206" s="646"/>
      <c r="VYA206" s="646"/>
      <c r="VYB206" s="646"/>
      <c r="VYC206" s="646"/>
      <c r="VYD206" s="646"/>
      <c r="VYE206" s="646"/>
      <c r="VYF206" s="646"/>
      <c r="VYG206" s="646"/>
      <c r="VYH206" s="646"/>
      <c r="VYI206" s="646"/>
      <c r="VYJ206" s="646"/>
      <c r="VYK206" s="646"/>
      <c r="VYL206" s="646"/>
      <c r="VYM206" s="646"/>
      <c r="VYN206" s="646"/>
      <c r="VYO206" s="646"/>
      <c r="VYP206" s="646"/>
      <c r="VYQ206" s="646"/>
      <c r="VYR206" s="646"/>
      <c r="VYS206" s="646"/>
      <c r="VYT206" s="646"/>
      <c r="VYU206" s="646"/>
      <c r="VYV206" s="646"/>
      <c r="VYW206" s="646"/>
      <c r="VYX206" s="646"/>
      <c r="VYY206" s="646"/>
      <c r="VYZ206" s="646"/>
      <c r="VZA206" s="646"/>
      <c r="VZB206" s="646"/>
      <c r="VZC206" s="646"/>
      <c r="VZD206" s="646"/>
      <c r="VZE206" s="646"/>
      <c r="VZF206" s="646"/>
      <c r="VZG206" s="646"/>
      <c r="VZH206" s="646"/>
      <c r="VZI206" s="646"/>
      <c r="VZJ206" s="646"/>
      <c r="VZK206" s="646"/>
      <c r="VZL206" s="646"/>
      <c r="VZM206" s="646"/>
      <c r="VZN206" s="646"/>
      <c r="VZO206" s="646"/>
      <c r="VZP206" s="646"/>
      <c r="VZQ206" s="646"/>
      <c r="VZR206" s="646"/>
      <c r="VZS206" s="646"/>
      <c r="VZT206" s="646"/>
      <c r="VZU206" s="646"/>
      <c r="VZV206" s="646"/>
      <c r="VZW206" s="646"/>
      <c r="VZX206" s="646"/>
      <c r="VZY206" s="646"/>
      <c r="VZZ206" s="646"/>
      <c r="WAA206" s="646"/>
      <c r="WAB206" s="646"/>
      <c r="WAC206" s="646"/>
      <c r="WAD206" s="646"/>
      <c r="WAE206" s="646"/>
      <c r="WAF206" s="646"/>
      <c r="WAG206" s="646"/>
      <c r="WAH206" s="646"/>
      <c r="WAI206" s="646"/>
      <c r="WAJ206" s="646"/>
      <c r="WAK206" s="646"/>
      <c r="WAL206" s="646"/>
      <c r="WAM206" s="646"/>
      <c r="WAN206" s="646"/>
      <c r="WAO206" s="646"/>
      <c r="WAP206" s="646"/>
      <c r="WAQ206" s="646"/>
      <c r="WAR206" s="646"/>
      <c r="WAS206" s="646"/>
      <c r="WAT206" s="646"/>
      <c r="WAU206" s="646"/>
      <c r="WAV206" s="646"/>
      <c r="WAW206" s="646"/>
      <c r="WAX206" s="646"/>
      <c r="WAY206" s="646"/>
      <c r="WAZ206" s="646"/>
      <c r="WBA206" s="646"/>
      <c r="WBB206" s="646"/>
      <c r="WBC206" s="646"/>
      <c r="WBD206" s="646"/>
      <c r="WBE206" s="646"/>
      <c r="WBF206" s="646"/>
      <c r="WBG206" s="646"/>
      <c r="WBH206" s="646"/>
      <c r="WBI206" s="646"/>
      <c r="WBJ206" s="646"/>
      <c r="WBK206" s="646"/>
      <c r="WBL206" s="646"/>
      <c r="WBM206" s="646"/>
      <c r="WBN206" s="646"/>
      <c r="WBO206" s="646"/>
      <c r="WBP206" s="646"/>
      <c r="WBQ206" s="646"/>
      <c r="WBR206" s="646"/>
      <c r="WBS206" s="646"/>
      <c r="WBT206" s="646"/>
      <c r="WBU206" s="646"/>
      <c r="WBV206" s="646"/>
      <c r="WBW206" s="646"/>
      <c r="WBX206" s="646"/>
      <c r="WBY206" s="646"/>
      <c r="WBZ206" s="646"/>
      <c r="WCA206" s="646"/>
      <c r="WCB206" s="646"/>
      <c r="WCC206" s="646"/>
      <c r="WCD206" s="646"/>
      <c r="WCE206" s="646"/>
      <c r="WCF206" s="646"/>
      <c r="WCG206" s="646"/>
      <c r="WCH206" s="646"/>
      <c r="WCI206" s="646"/>
      <c r="WCJ206" s="646"/>
      <c r="WCK206" s="646"/>
      <c r="WCL206" s="646"/>
      <c r="WCM206" s="646"/>
      <c r="WCN206" s="646"/>
      <c r="WCO206" s="646"/>
      <c r="WCP206" s="646"/>
      <c r="WCQ206" s="646"/>
      <c r="WCR206" s="646"/>
      <c r="WCS206" s="646"/>
      <c r="WCT206" s="646"/>
      <c r="WCU206" s="646"/>
      <c r="WCV206" s="646"/>
      <c r="WCW206" s="646"/>
      <c r="WCX206" s="646"/>
      <c r="WCY206" s="646"/>
      <c r="WCZ206" s="646"/>
      <c r="WDA206" s="646"/>
      <c r="WDB206" s="646"/>
      <c r="WDC206" s="646"/>
      <c r="WDD206" s="646"/>
      <c r="WDE206" s="646"/>
      <c r="WDF206" s="646"/>
      <c r="WDG206" s="646"/>
      <c r="WDH206" s="646"/>
      <c r="WDI206" s="646"/>
      <c r="WDJ206" s="646"/>
      <c r="WDK206" s="646"/>
      <c r="WDL206" s="646"/>
      <c r="WDM206" s="646"/>
      <c r="WDN206" s="646"/>
      <c r="WDO206" s="646"/>
      <c r="WDP206" s="646"/>
      <c r="WDQ206" s="646"/>
      <c r="WDR206" s="646"/>
      <c r="WDS206" s="646"/>
      <c r="WDT206" s="646"/>
      <c r="WDU206" s="646"/>
      <c r="WDV206" s="646"/>
      <c r="WDW206" s="646"/>
      <c r="WDX206" s="646"/>
      <c r="WDY206" s="646"/>
      <c r="WDZ206" s="646"/>
      <c r="WEA206" s="646"/>
      <c r="WEB206" s="646"/>
      <c r="WEC206" s="646"/>
      <c r="WED206" s="646"/>
      <c r="WEE206" s="646"/>
      <c r="WEF206" s="646"/>
      <c r="WEG206" s="646"/>
      <c r="WEH206" s="646"/>
      <c r="WEI206" s="646"/>
      <c r="WEJ206" s="646"/>
      <c r="WEK206" s="646"/>
      <c r="WEL206" s="646"/>
      <c r="WEM206" s="646"/>
      <c r="WEN206" s="646"/>
      <c r="WEO206" s="646"/>
      <c r="WEP206" s="646"/>
      <c r="WEQ206" s="646"/>
      <c r="WER206" s="646"/>
      <c r="WES206" s="646"/>
      <c r="WET206" s="646"/>
      <c r="WEU206" s="646"/>
      <c r="WEV206" s="646"/>
      <c r="WEW206" s="646"/>
      <c r="WEX206" s="646"/>
      <c r="WEY206" s="646"/>
      <c r="WEZ206" s="646"/>
      <c r="WFA206" s="646"/>
      <c r="WFB206" s="646"/>
      <c r="WFC206" s="646"/>
      <c r="WFD206" s="646"/>
      <c r="WFE206" s="646"/>
      <c r="WFF206" s="646"/>
      <c r="WFG206" s="646"/>
      <c r="WFH206" s="646"/>
      <c r="WFI206" s="646"/>
      <c r="WFJ206" s="646"/>
      <c r="WFK206" s="646"/>
      <c r="WFL206" s="646"/>
      <c r="WFM206" s="646"/>
      <c r="WFN206" s="646"/>
      <c r="WFO206" s="646"/>
      <c r="WFP206" s="646"/>
      <c r="WFQ206" s="646"/>
      <c r="WFR206" s="646"/>
      <c r="WFS206" s="646"/>
      <c r="WFT206" s="646"/>
      <c r="WFU206" s="646"/>
      <c r="WFV206" s="646"/>
      <c r="WFW206" s="646"/>
      <c r="WFX206" s="646"/>
      <c r="WFY206" s="646"/>
      <c r="WFZ206" s="646"/>
      <c r="WGA206" s="646"/>
      <c r="WGB206" s="646"/>
      <c r="WGC206" s="646"/>
      <c r="WGD206" s="646"/>
      <c r="WGE206" s="646"/>
      <c r="WGF206" s="646"/>
      <c r="WGG206" s="646"/>
      <c r="WGH206" s="646"/>
      <c r="WGI206" s="646"/>
      <c r="WGJ206" s="646"/>
      <c r="WGK206" s="646"/>
      <c r="WGL206" s="646"/>
      <c r="WGM206" s="646"/>
      <c r="WGN206" s="646"/>
      <c r="WGO206" s="646"/>
      <c r="WGP206" s="646"/>
      <c r="WGQ206" s="646"/>
      <c r="WGR206" s="646"/>
      <c r="WGS206" s="646"/>
      <c r="WGT206" s="646"/>
      <c r="WGU206" s="646"/>
      <c r="WGV206" s="646"/>
      <c r="WGW206" s="646"/>
      <c r="WGX206" s="646"/>
      <c r="WGY206" s="646"/>
      <c r="WGZ206" s="646"/>
      <c r="WHA206" s="646"/>
      <c r="WHB206" s="646"/>
      <c r="WHC206" s="646"/>
      <c r="WHD206" s="646"/>
      <c r="WHE206" s="646"/>
      <c r="WHF206" s="646"/>
      <c r="WHG206" s="646"/>
      <c r="WHH206" s="646"/>
      <c r="WHI206" s="646"/>
      <c r="WHJ206" s="646"/>
      <c r="WHK206" s="646"/>
      <c r="WHL206" s="646"/>
      <c r="WHM206" s="646"/>
      <c r="WHN206" s="646"/>
      <c r="WHO206" s="646"/>
      <c r="WHP206" s="646"/>
      <c r="WHQ206" s="646"/>
      <c r="WHR206" s="646"/>
      <c r="WHS206" s="646"/>
      <c r="WHT206" s="646"/>
      <c r="WHU206" s="646"/>
      <c r="WHV206" s="646"/>
      <c r="WHW206" s="646"/>
      <c r="WHX206" s="646"/>
      <c r="WHY206" s="646"/>
      <c r="WHZ206" s="646"/>
      <c r="WIA206" s="646"/>
      <c r="WIB206" s="646"/>
      <c r="WIC206" s="646"/>
      <c r="WID206" s="646"/>
      <c r="WIE206" s="646"/>
      <c r="WIF206" s="646"/>
      <c r="WIG206" s="646"/>
      <c r="WIH206" s="646"/>
      <c r="WII206" s="646"/>
      <c r="WIJ206" s="646"/>
      <c r="WIK206" s="646"/>
      <c r="WIL206" s="646"/>
      <c r="WIM206" s="646"/>
      <c r="WIN206" s="646"/>
      <c r="WIO206" s="646"/>
      <c r="WIP206" s="646"/>
      <c r="WIQ206" s="646"/>
      <c r="WIR206" s="646"/>
      <c r="WIS206" s="646"/>
      <c r="WIT206" s="646"/>
      <c r="WIU206" s="646"/>
      <c r="WIV206" s="646"/>
      <c r="WIW206" s="646"/>
      <c r="WIX206" s="646"/>
      <c r="WIY206" s="646"/>
      <c r="WIZ206" s="646"/>
      <c r="WJA206" s="646"/>
      <c r="WJB206" s="646"/>
      <c r="WJC206" s="646"/>
      <c r="WJD206" s="646"/>
      <c r="WJE206" s="646"/>
      <c r="WJF206" s="646"/>
      <c r="WJG206" s="646"/>
      <c r="WJH206" s="646"/>
      <c r="WJI206" s="646"/>
      <c r="WJJ206" s="646"/>
      <c r="WJK206" s="646"/>
      <c r="WJL206" s="646"/>
      <c r="WJM206" s="646"/>
      <c r="WJN206" s="646"/>
      <c r="WJO206" s="646"/>
      <c r="WJP206" s="646"/>
      <c r="WJQ206" s="646"/>
      <c r="WJR206" s="646"/>
      <c r="WJS206" s="646"/>
      <c r="WJT206" s="646"/>
      <c r="WJU206" s="646"/>
      <c r="WJV206" s="646"/>
      <c r="WJW206" s="646"/>
      <c r="WJX206" s="646"/>
      <c r="WJY206" s="646"/>
      <c r="WJZ206" s="646"/>
      <c r="WKA206" s="646"/>
      <c r="WKB206" s="646"/>
      <c r="WKC206" s="646"/>
      <c r="WKD206" s="646"/>
      <c r="WKE206" s="646"/>
      <c r="WKF206" s="646"/>
      <c r="WKG206" s="646"/>
      <c r="WKH206" s="646"/>
      <c r="WKI206" s="646"/>
      <c r="WKJ206" s="646"/>
      <c r="WKK206" s="646"/>
      <c r="WKL206" s="646"/>
      <c r="WKM206" s="646"/>
      <c r="WKN206" s="646"/>
      <c r="WKO206" s="646"/>
      <c r="WKP206" s="646"/>
      <c r="WKQ206" s="646"/>
      <c r="WKR206" s="646"/>
      <c r="WKS206" s="646"/>
      <c r="WKT206" s="646"/>
      <c r="WKU206" s="646"/>
      <c r="WKV206" s="646"/>
      <c r="WKW206" s="646"/>
      <c r="WKX206" s="646"/>
      <c r="WKY206" s="646"/>
      <c r="WKZ206" s="646"/>
      <c r="WLA206" s="646"/>
      <c r="WLB206" s="646"/>
      <c r="WLC206" s="646"/>
      <c r="WLD206" s="646"/>
      <c r="WLE206" s="646"/>
      <c r="WLF206" s="646"/>
      <c r="WLG206" s="646"/>
      <c r="WLH206" s="646"/>
      <c r="WLI206" s="646"/>
      <c r="WLJ206" s="646"/>
      <c r="WLK206" s="646"/>
      <c r="WLL206" s="646"/>
      <c r="WLM206" s="646"/>
      <c r="WLN206" s="646"/>
      <c r="WLO206" s="646"/>
      <c r="WLP206" s="646"/>
      <c r="WLQ206" s="646"/>
      <c r="WLR206" s="646"/>
      <c r="WLS206" s="646"/>
      <c r="WLT206" s="646"/>
      <c r="WLU206" s="646"/>
      <c r="WLV206" s="646"/>
      <c r="WLW206" s="646"/>
      <c r="WLX206" s="646"/>
      <c r="WLY206" s="646"/>
      <c r="WLZ206" s="646"/>
      <c r="WMA206" s="646"/>
      <c r="WMB206" s="646"/>
      <c r="WMC206" s="646"/>
      <c r="WMD206" s="646"/>
      <c r="WME206" s="646"/>
      <c r="WMF206" s="646"/>
      <c r="WMG206" s="646"/>
      <c r="WMH206" s="646"/>
      <c r="WMI206" s="646"/>
      <c r="WMJ206" s="646"/>
      <c r="WMK206" s="646"/>
      <c r="WML206" s="646"/>
      <c r="WMM206" s="646"/>
      <c r="WMN206" s="646"/>
      <c r="WMO206" s="646"/>
      <c r="WMP206" s="646"/>
      <c r="WMQ206" s="646"/>
      <c r="WMR206" s="646"/>
      <c r="WMS206" s="646"/>
      <c r="WMT206" s="646"/>
      <c r="WMU206" s="646"/>
      <c r="WMV206" s="646"/>
      <c r="WMW206" s="646"/>
      <c r="WMX206" s="646"/>
      <c r="WMY206" s="646"/>
      <c r="WMZ206" s="646"/>
      <c r="WNA206" s="646"/>
      <c r="WNB206" s="646"/>
      <c r="WNC206" s="646"/>
      <c r="WND206" s="646"/>
      <c r="WNE206" s="646"/>
      <c r="WNF206" s="646"/>
      <c r="WNG206" s="646"/>
      <c r="WNH206" s="646"/>
      <c r="WNI206" s="646"/>
      <c r="WNJ206" s="646"/>
      <c r="WNK206" s="646"/>
      <c r="WNL206" s="646"/>
      <c r="WNM206" s="646"/>
      <c r="WNN206" s="646"/>
      <c r="WNO206" s="646"/>
      <c r="WNP206" s="646"/>
      <c r="WNQ206" s="646"/>
      <c r="WNR206" s="646"/>
      <c r="WNS206" s="646"/>
      <c r="WNT206" s="646"/>
      <c r="WNU206" s="646"/>
      <c r="WNV206" s="646"/>
      <c r="WNW206" s="646"/>
      <c r="WNX206" s="646"/>
      <c r="WNY206" s="646"/>
      <c r="WNZ206" s="646"/>
      <c r="WOA206" s="646"/>
      <c r="WOB206" s="646"/>
      <c r="WOC206" s="646"/>
      <c r="WOD206" s="646"/>
      <c r="WOE206" s="646"/>
      <c r="WOF206" s="646"/>
      <c r="WOG206" s="646"/>
      <c r="WOH206" s="646"/>
      <c r="WOI206" s="646"/>
      <c r="WOJ206" s="646"/>
      <c r="WOK206" s="646"/>
      <c r="WOL206" s="646"/>
      <c r="WOM206" s="646"/>
      <c r="WON206" s="646"/>
      <c r="WOO206" s="646"/>
      <c r="WOP206" s="646"/>
      <c r="WOQ206" s="646"/>
      <c r="WOR206" s="646"/>
      <c r="WOS206" s="646"/>
      <c r="WOT206" s="646"/>
      <c r="WOU206" s="646"/>
      <c r="WOV206" s="646"/>
      <c r="WOW206" s="646"/>
      <c r="WOX206" s="646"/>
      <c r="WOY206" s="646"/>
      <c r="WOZ206" s="646"/>
      <c r="WPA206" s="646"/>
      <c r="WPB206" s="646"/>
      <c r="WPC206" s="646"/>
      <c r="WPD206" s="646"/>
      <c r="WPE206" s="646"/>
      <c r="WPF206" s="646"/>
      <c r="WPG206" s="646"/>
      <c r="WPH206" s="646"/>
      <c r="WPI206" s="646"/>
      <c r="WPJ206" s="646"/>
      <c r="WPK206" s="646"/>
      <c r="WPL206" s="646"/>
      <c r="WPM206" s="646"/>
      <c r="WPN206" s="646"/>
      <c r="WPO206" s="646"/>
      <c r="WPP206" s="646"/>
      <c r="WPQ206" s="646"/>
      <c r="WPR206" s="646"/>
      <c r="WPS206" s="646"/>
      <c r="WPT206" s="646"/>
      <c r="WPU206" s="646"/>
      <c r="WPV206" s="646"/>
      <c r="WPW206" s="646"/>
      <c r="WPX206" s="646"/>
      <c r="WPY206" s="646"/>
      <c r="WPZ206" s="646"/>
      <c r="WQA206" s="646"/>
      <c r="WQB206" s="646"/>
      <c r="WQC206" s="646"/>
      <c r="WQD206" s="646"/>
      <c r="WQE206" s="646"/>
      <c r="WQF206" s="646"/>
      <c r="WQG206" s="646"/>
      <c r="WQH206" s="646"/>
      <c r="WQI206" s="646"/>
      <c r="WQJ206" s="646"/>
      <c r="WQK206" s="646"/>
      <c r="WQL206" s="646"/>
      <c r="WQM206" s="646"/>
      <c r="WQN206" s="646"/>
      <c r="WQO206" s="646"/>
      <c r="WQP206" s="646"/>
      <c r="WQQ206" s="646"/>
      <c r="WQR206" s="646"/>
      <c r="WQS206" s="646"/>
      <c r="WQT206" s="646"/>
      <c r="WQU206" s="646"/>
      <c r="WQV206" s="646"/>
      <c r="WQW206" s="646"/>
      <c r="WQX206" s="646"/>
      <c r="WQY206" s="646"/>
      <c r="WQZ206" s="646"/>
      <c r="WRA206" s="646"/>
      <c r="WRB206" s="646"/>
      <c r="WRC206" s="646"/>
      <c r="WRD206" s="646"/>
      <c r="WRE206" s="646"/>
      <c r="WRF206" s="646"/>
      <c r="WRG206" s="646"/>
      <c r="WRH206" s="646"/>
      <c r="WRI206" s="646"/>
      <c r="WRJ206" s="646"/>
      <c r="WRK206" s="646"/>
      <c r="WRL206" s="646"/>
      <c r="WRM206" s="646"/>
      <c r="WRN206" s="646"/>
      <c r="WRO206" s="646"/>
      <c r="WRP206" s="646"/>
      <c r="WRQ206" s="646"/>
      <c r="WRR206" s="646"/>
      <c r="WRS206" s="646"/>
      <c r="WRT206" s="646"/>
      <c r="WRU206" s="646"/>
      <c r="WRV206" s="646"/>
      <c r="WRW206" s="646"/>
      <c r="WRX206" s="646"/>
      <c r="WRY206" s="646"/>
      <c r="WRZ206" s="646"/>
      <c r="WSA206" s="646"/>
      <c r="WSB206" s="646"/>
      <c r="WSC206" s="646"/>
      <c r="WSD206" s="646"/>
      <c r="WSE206" s="646"/>
      <c r="WSF206" s="646"/>
      <c r="WSG206" s="646"/>
      <c r="WSH206" s="646"/>
      <c r="WSI206" s="646"/>
      <c r="WSJ206" s="646"/>
      <c r="WSK206" s="646"/>
      <c r="WSL206" s="646"/>
      <c r="WSM206" s="646"/>
      <c r="WSN206" s="646"/>
      <c r="WSO206" s="646"/>
      <c r="WSP206" s="646"/>
      <c r="WSQ206" s="646"/>
      <c r="WSR206" s="646"/>
      <c r="WSS206" s="646"/>
      <c r="WST206" s="646"/>
      <c r="WSU206" s="646"/>
      <c r="WSV206" s="646"/>
      <c r="WSW206" s="646"/>
      <c r="WSX206" s="646"/>
      <c r="WSY206" s="646"/>
      <c r="WSZ206" s="646"/>
      <c r="WTA206" s="646"/>
      <c r="WTB206" s="646"/>
      <c r="WTC206" s="646"/>
      <c r="WTD206" s="646"/>
      <c r="WTE206" s="646"/>
      <c r="WTF206" s="646"/>
      <c r="WTG206" s="646"/>
      <c r="WTH206" s="646"/>
      <c r="WTI206" s="646"/>
      <c r="WTJ206" s="646"/>
      <c r="WTK206" s="646"/>
      <c r="WTL206" s="646"/>
      <c r="WTM206" s="646"/>
      <c r="WTN206" s="646"/>
      <c r="WTO206" s="646"/>
      <c r="WTP206" s="646"/>
      <c r="WTQ206" s="646"/>
      <c r="WTR206" s="646"/>
      <c r="WTS206" s="646"/>
      <c r="WTT206" s="646"/>
      <c r="WTU206" s="646"/>
      <c r="WTV206" s="646"/>
      <c r="WTW206" s="646"/>
      <c r="WTX206" s="646"/>
      <c r="WTY206" s="646"/>
      <c r="WTZ206" s="646"/>
      <c r="WUA206" s="646"/>
      <c r="WUB206" s="646"/>
      <c r="WUC206" s="646"/>
      <c r="WUD206" s="646"/>
      <c r="WUE206" s="646"/>
      <c r="WUF206" s="646"/>
      <c r="WUG206" s="646"/>
      <c r="WUH206" s="646"/>
      <c r="WUI206" s="646"/>
      <c r="WUJ206" s="646"/>
      <c r="WUK206" s="646"/>
      <c r="WUL206" s="646"/>
      <c r="WUM206" s="646"/>
      <c r="WUN206" s="646"/>
      <c r="WUO206" s="646"/>
      <c r="WUP206" s="646"/>
      <c r="WUQ206" s="646"/>
      <c r="WUR206" s="646"/>
      <c r="WUS206" s="646"/>
      <c r="WUT206" s="646"/>
      <c r="WUU206" s="646"/>
      <c r="WUV206" s="646"/>
      <c r="WUW206" s="646"/>
      <c r="WUX206" s="646"/>
      <c r="WUY206" s="646"/>
      <c r="WUZ206" s="646"/>
      <c r="WVA206" s="646"/>
      <c r="WVB206" s="646"/>
      <c r="WVC206" s="646"/>
      <c r="WVD206" s="646"/>
      <c r="WVE206" s="646"/>
      <c r="WVF206" s="646"/>
      <c r="WVG206" s="646"/>
      <c r="WVH206" s="646"/>
      <c r="WVI206" s="646"/>
      <c r="WVJ206" s="646"/>
      <c r="WVK206" s="646"/>
      <c r="WVL206" s="646"/>
      <c r="WVM206" s="646"/>
    </row>
    <row r="207" spans="1:16133" s="646" customFormat="1" ht="25.5" x14ac:dyDescent="0.25">
      <c r="A207" s="675" t="s">
        <v>493</v>
      </c>
      <c r="B207" s="565" t="s">
        <v>494</v>
      </c>
      <c r="C207" s="644" t="s">
        <v>200</v>
      </c>
      <c r="D207" s="636">
        <v>266</v>
      </c>
      <c r="E207" s="637">
        <v>260</v>
      </c>
      <c r="F207" s="637">
        <v>176</v>
      </c>
      <c r="G207" s="637">
        <v>176</v>
      </c>
      <c r="H207" s="638">
        <v>150</v>
      </c>
      <c r="I207" s="639">
        <f t="shared" si="138"/>
        <v>0.67692307692307696</v>
      </c>
      <c r="J207" s="640">
        <f t="shared" si="139"/>
        <v>1</v>
      </c>
      <c r="K207" s="636">
        <v>230</v>
      </c>
      <c r="L207" s="637">
        <v>225</v>
      </c>
      <c r="M207" s="637">
        <v>117</v>
      </c>
      <c r="N207" s="637">
        <v>117</v>
      </c>
      <c r="O207" s="638">
        <v>86</v>
      </c>
      <c r="P207" s="639">
        <f>N207/L207</f>
        <v>0.52</v>
      </c>
      <c r="Q207" s="640">
        <f>N207/M207</f>
        <v>1</v>
      </c>
      <c r="R207" s="636">
        <v>71</v>
      </c>
      <c r="S207" s="637">
        <v>69</v>
      </c>
      <c r="T207" s="637">
        <v>34</v>
      </c>
      <c r="U207" s="637">
        <v>34</v>
      </c>
      <c r="V207" s="638">
        <v>3</v>
      </c>
      <c r="W207" s="639">
        <f t="shared" si="136"/>
        <v>0.49275362318840582</v>
      </c>
      <c r="X207" s="640">
        <f t="shared" si="137"/>
        <v>1</v>
      </c>
      <c r="Y207" s="636">
        <v>145</v>
      </c>
      <c r="Z207" s="637">
        <v>144</v>
      </c>
      <c r="AA207" s="637">
        <v>81</v>
      </c>
      <c r="AB207" s="637">
        <v>81</v>
      </c>
      <c r="AC207" s="638">
        <v>66</v>
      </c>
      <c r="AD207" s="639">
        <f>AB207/Z207</f>
        <v>0.5625</v>
      </c>
      <c r="AE207" s="640">
        <f>AB207/AA207</f>
        <v>1</v>
      </c>
      <c r="AF207" s="636">
        <v>150</v>
      </c>
      <c r="AG207" s="637">
        <v>145</v>
      </c>
      <c r="AH207" s="637">
        <v>88</v>
      </c>
      <c r="AI207" s="637">
        <v>88</v>
      </c>
      <c r="AJ207" s="638">
        <v>69</v>
      </c>
      <c r="AK207" s="639">
        <f>AI207/AG207</f>
        <v>0.60689655172413792</v>
      </c>
      <c r="AL207" s="640">
        <f>AI207/AH207</f>
        <v>1</v>
      </c>
      <c r="AM207" s="636">
        <v>130</v>
      </c>
      <c r="AN207" s="637">
        <v>128</v>
      </c>
      <c r="AO207" s="637">
        <v>65</v>
      </c>
      <c r="AP207" s="637">
        <v>65</v>
      </c>
      <c r="AQ207" s="638">
        <v>50</v>
      </c>
      <c r="AR207" s="639">
        <f>AP207/AN207</f>
        <v>0.5078125</v>
      </c>
      <c r="AS207" s="640">
        <f>AP207/AO207</f>
        <v>1</v>
      </c>
      <c r="AT207" s="636">
        <v>110</v>
      </c>
      <c r="AU207" s="637">
        <v>106</v>
      </c>
      <c r="AV207" s="637">
        <v>47</v>
      </c>
      <c r="AW207" s="637">
        <v>47</v>
      </c>
      <c r="AX207" s="638">
        <v>39</v>
      </c>
      <c r="AY207" s="639">
        <f>AW207/AU207</f>
        <v>0.44339622641509435</v>
      </c>
      <c r="AZ207" s="640">
        <f>AW207/AV207</f>
        <v>1</v>
      </c>
      <c r="BA207" s="636">
        <v>105</v>
      </c>
      <c r="BB207" s="637">
        <v>103</v>
      </c>
      <c r="BC207" s="637">
        <v>40</v>
      </c>
      <c r="BD207" s="637">
        <v>40</v>
      </c>
      <c r="BE207" s="638">
        <v>33</v>
      </c>
      <c r="BF207" s="639">
        <f>BD207/BB207</f>
        <v>0.38834951456310679</v>
      </c>
      <c r="BG207" s="640">
        <f>BD207/BC207</f>
        <v>1</v>
      </c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  <c r="OK207" s="4"/>
      <c r="OL207" s="4"/>
      <c r="OM207" s="4"/>
      <c r="ON207" s="4"/>
      <c r="OO207" s="4"/>
      <c r="OP207" s="4"/>
      <c r="OQ207" s="4"/>
      <c r="OR207" s="4"/>
      <c r="OS207" s="4"/>
      <c r="OT207" s="4"/>
      <c r="OU207" s="4"/>
      <c r="OV207" s="4"/>
      <c r="OW207" s="4"/>
      <c r="OX207" s="4"/>
      <c r="OY207" s="4"/>
      <c r="OZ207" s="4"/>
      <c r="PA207" s="4"/>
      <c r="PB207" s="4"/>
      <c r="PC207" s="4"/>
      <c r="PD207" s="4"/>
      <c r="PE207" s="4"/>
      <c r="PF207" s="4"/>
      <c r="PG207" s="4"/>
      <c r="PH207" s="4"/>
      <c r="PI207" s="4"/>
      <c r="PJ207" s="4"/>
      <c r="PK207" s="4"/>
      <c r="PL207" s="4"/>
      <c r="PM207" s="4"/>
      <c r="PN207" s="4"/>
      <c r="PO207" s="4"/>
      <c r="PP207" s="4"/>
      <c r="PQ207" s="4"/>
      <c r="PR207" s="4"/>
      <c r="PS207" s="4"/>
      <c r="PT207" s="4"/>
      <c r="PU207" s="4"/>
      <c r="PV207" s="4"/>
      <c r="PW207" s="4"/>
      <c r="PX207" s="4"/>
      <c r="PY207" s="4"/>
      <c r="PZ207" s="4"/>
      <c r="QA207" s="4"/>
      <c r="QB207" s="4"/>
      <c r="QC207" s="4"/>
      <c r="QD207" s="4"/>
      <c r="QE207" s="4"/>
      <c r="QF207" s="4"/>
      <c r="QG207" s="4"/>
      <c r="QH207" s="4"/>
      <c r="QI207" s="4"/>
      <c r="QJ207" s="4"/>
      <c r="QK207" s="4"/>
      <c r="QL207" s="4"/>
      <c r="QM207" s="4"/>
      <c r="QN207" s="4"/>
      <c r="QO207" s="4"/>
      <c r="QP207" s="4"/>
      <c r="QQ207" s="4"/>
      <c r="QR207" s="4"/>
      <c r="QS207" s="4"/>
      <c r="QT207" s="4"/>
      <c r="QU207" s="4"/>
      <c r="QV207" s="4"/>
      <c r="QW207" s="4"/>
      <c r="QX207" s="4"/>
      <c r="QY207" s="4"/>
      <c r="QZ207" s="4"/>
      <c r="RA207" s="4"/>
      <c r="RB207" s="4"/>
      <c r="RC207" s="4"/>
      <c r="RD207" s="4"/>
      <c r="RE207" s="4"/>
      <c r="RF207" s="4"/>
      <c r="RG207" s="4"/>
      <c r="RH207" s="4"/>
      <c r="RI207" s="4"/>
      <c r="RJ207" s="4"/>
      <c r="RK207" s="4"/>
      <c r="RL207" s="4"/>
      <c r="RM207" s="4"/>
      <c r="RN207" s="4"/>
      <c r="RO207" s="4"/>
      <c r="RP207" s="4"/>
      <c r="RQ207" s="4"/>
      <c r="RR207" s="4"/>
      <c r="RS207" s="4"/>
      <c r="RT207" s="4"/>
      <c r="RU207" s="4"/>
      <c r="RV207" s="4"/>
      <c r="RW207" s="4"/>
      <c r="RX207" s="4"/>
      <c r="RY207" s="4"/>
      <c r="RZ207" s="4"/>
      <c r="SA207" s="4"/>
      <c r="SB207" s="4"/>
      <c r="SC207" s="4"/>
      <c r="SD207" s="4"/>
      <c r="SE207" s="4"/>
      <c r="SF207" s="4"/>
      <c r="SG207" s="4"/>
      <c r="SH207" s="4"/>
      <c r="SI207" s="4"/>
      <c r="SJ207" s="4"/>
      <c r="SK207" s="4"/>
      <c r="SL207" s="4"/>
      <c r="SM207" s="4"/>
      <c r="SN207" s="4"/>
      <c r="SO207" s="4"/>
      <c r="SP207" s="4"/>
      <c r="SQ207" s="4"/>
      <c r="SR207" s="4"/>
      <c r="SS207" s="4"/>
      <c r="ST207" s="4"/>
      <c r="SU207" s="4"/>
      <c r="SV207" s="4"/>
      <c r="SW207" s="4"/>
      <c r="SX207" s="4"/>
      <c r="SY207" s="4"/>
      <c r="SZ207" s="4"/>
      <c r="TA207" s="4"/>
      <c r="TB207" s="4"/>
      <c r="TC207" s="4"/>
      <c r="TD207" s="4"/>
      <c r="TE207" s="4"/>
      <c r="TF207" s="4"/>
      <c r="TG207" s="4"/>
      <c r="TH207" s="4"/>
      <c r="TI207" s="4"/>
      <c r="TJ207" s="4"/>
      <c r="TK207" s="4"/>
      <c r="TL207" s="4"/>
      <c r="TM207" s="4"/>
      <c r="TN207" s="4"/>
      <c r="TO207" s="4"/>
      <c r="TP207" s="4"/>
      <c r="TQ207" s="4"/>
      <c r="TR207" s="4"/>
      <c r="TS207" s="4"/>
      <c r="TT207" s="4"/>
      <c r="TU207" s="4"/>
      <c r="TV207" s="4"/>
      <c r="TW207" s="4"/>
      <c r="TX207" s="4"/>
      <c r="TY207" s="4"/>
      <c r="TZ207" s="4"/>
      <c r="UA207" s="4"/>
      <c r="UB207" s="4"/>
      <c r="UC207" s="4"/>
      <c r="UD207" s="4"/>
      <c r="UE207" s="4"/>
      <c r="UF207" s="4"/>
      <c r="UG207" s="4"/>
      <c r="UH207" s="4"/>
      <c r="UI207" s="4"/>
      <c r="UJ207" s="4"/>
      <c r="UK207" s="4"/>
      <c r="UL207" s="4"/>
      <c r="UM207" s="4"/>
      <c r="UN207" s="4"/>
      <c r="UO207" s="4"/>
      <c r="UP207" s="4"/>
      <c r="UQ207" s="4"/>
      <c r="UR207" s="4"/>
      <c r="US207" s="4"/>
      <c r="UT207" s="4"/>
      <c r="UU207" s="4"/>
      <c r="UV207" s="4"/>
      <c r="UW207" s="4"/>
      <c r="UX207" s="4"/>
      <c r="UY207" s="4"/>
      <c r="UZ207" s="4"/>
      <c r="VA207" s="4"/>
      <c r="VB207" s="4"/>
      <c r="VC207" s="4"/>
      <c r="VD207" s="4"/>
      <c r="VE207" s="4"/>
      <c r="VF207" s="4"/>
      <c r="VG207" s="4"/>
      <c r="VH207" s="4"/>
      <c r="VI207" s="4"/>
      <c r="VJ207" s="4"/>
      <c r="VK207" s="4"/>
      <c r="VL207" s="4"/>
      <c r="VM207" s="4"/>
      <c r="VN207" s="4"/>
      <c r="VO207" s="4"/>
      <c r="VP207" s="4"/>
      <c r="VQ207" s="4"/>
      <c r="VR207" s="4"/>
      <c r="VS207" s="4"/>
      <c r="VT207" s="4"/>
      <c r="VU207" s="4"/>
      <c r="VV207" s="4"/>
      <c r="VW207" s="4"/>
      <c r="VX207" s="4"/>
      <c r="VY207" s="4"/>
      <c r="VZ207" s="4"/>
      <c r="WA207" s="4"/>
      <c r="WB207" s="4"/>
      <c r="WC207" s="4"/>
      <c r="WD207" s="4"/>
      <c r="WE207" s="4"/>
      <c r="WF207" s="4"/>
      <c r="WG207" s="4"/>
      <c r="WH207" s="4"/>
      <c r="WI207" s="4"/>
      <c r="WJ207" s="4"/>
      <c r="WK207" s="4"/>
      <c r="WL207" s="4"/>
      <c r="WM207" s="4"/>
      <c r="WN207" s="4"/>
      <c r="WO207" s="4"/>
      <c r="WP207" s="4"/>
      <c r="WQ207" s="4"/>
      <c r="WR207" s="4"/>
      <c r="WS207" s="4"/>
      <c r="WT207" s="4"/>
      <c r="WU207" s="4"/>
      <c r="WV207" s="4"/>
      <c r="WW207" s="4"/>
      <c r="WX207" s="4"/>
      <c r="WY207" s="4"/>
      <c r="WZ207" s="4"/>
      <c r="XA207" s="4"/>
      <c r="XB207" s="4"/>
      <c r="XC207" s="4"/>
      <c r="XD207" s="4"/>
      <c r="XE207" s="4"/>
      <c r="XF207" s="4"/>
      <c r="XG207" s="4"/>
      <c r="XH207" s="4"/>
      <c r="XI207" s="4"/>
      <c r="XJ207" s="4"/>
      <c r="XK207" s="4"/>
      <c r="XL207" s="4"/>
      <c r="XM207" s="4"/>
      <c r="XN207" s="4"/>
      <c r="XO207" s="4"/>
      <c r="XP207" s="4"/>
      <c r="XQ207" s="4"/>
      <c r="XR207" s="4"/>
      <c r="XS207" s="4"/>
      <c r="XT207" s="4"/>
      <c r="XU207" s="4"/>
      <c r="XV207" s="4"/>
      <c r="XW207" s="4"/>
      <c r="XX207" s="4"/>
      <c r="XY207" s="4"/>
      <c r="XZ207" s="4"/>
      <c r="YA207" s="4"/>
      <c r="YB207" s="4"/>
      <c r="YC207" s="4"/>
      <c r="YD207" s="4"/>
      <c r="YE207" s="4"/>
      <c r="YF207" s="4"/>
      <c r="YG207" s="4"/>
      <c r="YH207" s="4"/>
      <c r="YI207" s="4"/>
      <c r="YJ207" s="4"/>
      <c r="YK207" s="4"/>
      <c r="YL207" s="4"/>
      <c r="YM207" s="4"/>
      <c r="YN207" s="4"/>
      <c r="YO207" s="4"/>
      <c r="YP207" s="4"/>
      <c r="YQ207" s="4"/>
      <c r="YR207" s="4"/>
      <c r="YS207" s="4"/>
      <c r="YT207" s="4"/>
      <c r="YU207" s="4"/>
      <c r="YV207" s="4"/>
      <c r="YW207" s="4"/>
      <c r="YX207" s="4"/>
      <c r="YY207" s="4"/>
      <c r="YZ207" s="4"/>
      <c r="ZA207" s="4"/>
      <c r="ZB207" s="4"/>
      <c r="ZC207" s="4"/>
      <c r="ZD207" s="4"/>
      <c r="ZE207" s="4"/>
      <c r="ZF207" s="4"/>
      <c r="ZG207" s="4"/>
      <c r="ZH207" s="4"/>
      <c r="ZI207" s="4"/>
      <c r="ZJ207" s="4"/>
      <c r="ZK207" s="4"/>
      <c r="ZL207" s="4"/>
      <c r="ZM207" s="4"/>
      <c r="ZN207" s="4"/>
      <c r="ZO207" s="4"/>
      <c r="ZP207" s="4"/>
      <c r="ZQ207" s="4"/>
      <c r="ZR207" s="4"/>
      <c r="ZS207" s="4"/>
      <c r="ZT207" s="4"/>
      <c r="ZU207" s="4"/>
      <c r="ZV207" s="4"/>
      <c r="ZW207" s="4"/>
      <c r="ZX207" s="4"/>
      <c r="ZY207" s="4"/>
      <c r="ZZ207" s="4"/>
      <c r="AAA207" s="4"/>
      <c r="AAB207" s="4"/>
      <c r="AAC207" s="4"/>
      <c r="AAD207" s="4"/>
      <c r="AAE207" s="4"/>
      <c r="AAF207" s="4"/>
      <c r="AAG207" s="4"/>
      <c r="AAH207" s="4"/>
      <c r="AAI207" s="4"/>
      <c r="AAJ207" s="4"/>
      <c r="AAK207" s="4"/>
      <c r="AAL207" s="4"/>
      <c r="AAM207" s="4"/>
      <c r="AAN207" s="4"/>
      <c r="AAO207" s="4"/>
      <c r="AAP207" s="4"/>
      <c r="AAQ207" s="4"/>
      <c r="AAR207" s="4"/>
      <c r="AAS207" s="4"/>
      <c r="AAT207" s="4"/>
      <c r="AAU207" s="4"/>
      <c r="AAV207" s="4"/>
      <c r="AAW207" s="4"/>
      <c r="AAX207" s="4"/>
      <c r="AAY207" s="4"/>
      <c r="AAZ207" s="4"/>
      <c r="ABA207" s="4"/>
      <c r="ABB207" s="4"/>
      <c r="ABC207" s="4"/>
      <c r="ABD207" s="4"/>
      <c r="ABE207" s="4"/>
      <c r="ABF207" s="4"/>
      <c r="ABG207" s="4"/>
      <c r="ABH207" s="4"/>
      <c r="ABI207" s="4"/>
      <c r="ABJ207" s="4"/>
      <c r="ABK207" s="4"/>
      <c r="ABL207" s="4"/>
      <c r="ABM207" s="4"/>
      <c r="ABN207" s="4"/>
      <c r="ABO207" s="4"/>
      <c r="ABP207" s="4"/>
      <c r="ABQ207" s="4"/>
      <c r="ABR207" s="4"/>
      <c r="ABS207" s="4"/>
      <c r="ABT207" s="4"/>
      <c r="ABU207" s="4"/>
      <c r="ABV207" s="4"/>
      <c r="ABW207" s="4"/>
      <c r="ABX207" s="4"/>
      <c r="ABY207" s="4"/>
      <c r="ABZ207" s="4"/>
      <c r="ACA207" s="4"/>
      <c r="ACB207" s="4"/>
      <c r="ACC207" s="4"/>
      <c r="ACD207" s="4"/>
      <c r="ACE207" s="4"/>
      <c r="ACF207" s="4"/>
      <c r="ACG207" s="4"/>
      <c r="ACH207" s="4"/>
      <c r="ACI207" s="4"/>
      <c r="ACJ207" s="4"/>
      <c r="ACK207" s="4"/>
      <c r="ACL207" s="4"/>
      <c r="ACM207" s="4"/>
      <c r="ACN207" s="4"/>
      <c r="ACO207" s="4"/>
      <c r="ACP207" s="4"/>
      <c r="ACQ207" s="4"/>
      <c r="ACR207" s="4"/>
      <c r="ACS207" s="4"/>
      <c r="ACT207" s="4"/>
      <c r="ACU207" s="4"/>
      <c r="ACV207" s="4"/>
      <c r="ACW207" s="4"/>
      <c r="ACX207" s="4"/>
      <c r="ACY207" s="4"/>
      <c r="ACZ207" s="4"/>
      <c r="ADA207" s="4"/>
      <c r="ADB207" s="4"/>
      <c r="ADC207" s="4"/>
      <c r="ADD207" s="4"/>
      <c r="ADE207" s="4"/>
      <c r="ADF207" s="4"/>
      <c r="ADG207" s="4"/>
      <c r="ADH207" s="4"/>
      <c r="ADI207" s="4"/>
      <c r="ADJ207" s="4"/>
      <c r="ADK207" s="4"/>
      <c r="ADL207" s="4"/>
      <c r="ADM207" s="4"/>
      <c r="ADN207" s="4"/>
      <c r="ADO207" s="4"/>
      <c r="ADP207" s="4"/>
      <c r="ADQ207" s="4"/>
      <c r="ADR207" s="4"/>
      <c r="ADS207" s="4"/>
      <c r="ADT207" s="4"/>
      <c r="ADU207" s="4"/>
      <c r="ADV207" s="4"/>
      <c r="ADW207" s="4"/>
      <c r="ADX207" s="4"/>
      <c r="ADY207" s="4"/>
      <c r="ADZ207" s="4"/>
      <c r="AEA207" s="4"/>
      <c r="AEB207" s="4"/>
      <c r="AEC207" s="4"/>
      <c r="AED207" s="4"/>
      <c r="AEE207" s="4"/>
      <c r="AEF207" s="4"/>
      <c r="AEG207" s="4"/>
      <c r="AEH207" s="4"/>
      <c r="AEI207" s="4"/>
      <c r="AEJ207" s="4"/>
      <c r="AEK207" s="4"/>
      <c r="AEL207" s="4"/>
      <c r="AEM207" s="4"/>
      <c r="AEN207" s="4"/>
      <c r="AEO207" s="4"/>
      <c r="AEP207" s="4"/>
      <c r="AEQ207" s="4"/>
      <c r="AER207" s="4"/>
      <c r="AES207" s="4"/>
      <c r="AET207" s="4"/>
      <c r="AEU207" s="4"/>
      <c r="AEV207" s="4"/>
      <c r="AEW207" s="4"/>
      <c r="AEX207" s="4"/>
      <c r="AEY207" s="4"/>
      <c r="AEZ207" s="4"/>
      <c r="AFA207" s="4"/>
      <c r="AFB207" s="4"/>
      <c r="AFC207" s="4"/>
      <c r="AFD207" s="4"/>
      <c r="AFE207" s="4"/>
      <c r="AFF207" s="4"/>
      <c r="AFG207" s="4"/>
      <c r="AFH207" s="4"/>
      <c r="AFI207" s="4"/>
      <c r="AFJ207" s="4"/>
      <c r="AFK207" s="4"/>
      <c r="AFL207" s="4"/>
      <c r="AFM207" s="4"/>
      <c r="AFN207" s="4"/>
      <c r="AFO207" s="4"/>
      <c r="AFP207" s="4"/>
      <c r="AFQ207" s="4"/>
      <c r="AFR207" s="4"/>
      <c r="AFS207" s="4"/>
      <c r="AFT207" s="4"/>
      <c r="AFU207" s="4"/>
      <c r="AFV207" s="4"/>
      <c r="AFW207" s="4"/>
      <c r="AFX207" s="4"/>
      <c r="AFY207" s="4"/>
      <c r="AFZ207" s="4"/>
      <c r="AGA207" s="4"/>
      <c r="AGB207" s="4"/>
      <c r="AGC207" s="4"/>
      <c r="AGD207" s="4"/>
      <c r="AGE207" s="4"/>
      <c r="AGF207" s="4"/>
      <c r="AGG207" s="4"/>
      <c r="AGH207" s="4"/>
      <c r="AGI207" s="4"/>
      <c r="AGJ207" s="4"/>
      <c r="AGK207" s="4"/>
      <c r="AGL207" s="4"/>
      <c r="AGM207" s="4"/>
      <c r="AGN207" s="4"/>
      <c r="AGO207" s="4"/>
      <c r="AGP207" s="4"/>
      <c r="AGQ207" s="4"/>
      <c r="AGR207" s="4"/>
      <c r="AGS207" s="4"/>
      <c r="AGT207" s="4"/>
      <c r="AGU207" s="4"/>
      <c r="AGV207" s="4"/>
      <c r="AGW207" s="4"/>
      <c r="AGX207" s="4"/>
      <c r="AGY207" s="4"/>
      <c r="AGZ207" s="4"/>
      <c r="AHA207" s="4"/>
      <c r="AHB207" s="4"/>
      <c r="AHC207" s="4"/>
      <c r="AHD207" s="4"/>
      <c r="AHE207" s="4"/>
      <c r="AHF207" s="4"/>
      <c r="AHG207" s="4"/>
      <c r="AHH207" s="4"/>
      <c r="AHI207" s="4"/>
      <c r="AHJ207" s="4"/>
      <c r="AHK207" s="4"/>
      <c r="AHL207" s="4"/>
      <c r="AHM207" s="4"/>
      <c r="AHN207" s="4"/>
      <c r="AHO207" s="4"/>
      <c r="AHP207" s="4"/>
      <c r="AHQ207" s="4"/>
      <c r="AHR207" s="4"/>
      <c r="AHS207" s="4"/>
      <c r="AHT207" s="4"/>
      <c r="AHU207" s="4"/>
      <c r="AHV207" s="4"/>
      <c r="AHW207" s="4"/>
      <c r="AHX207" s="4"/>
      <c r="AHY207" s="4"/>
      <c r="AHZ207" s="4"/>
      <c r="AIA207" s="4"/>
      <c r="AIB207" s="4"/>
      <c r="AIC207" s="4"/>
      <c r="AID207" s="4"/>
      <c r="AIE207" s="4"/>
      <c r="AIF207" s="4"/>
      <c r="AIG207" s="4"/>
      <c r="AIH207" s="4"/>
      <c r="AII207" s="4"/>
      <c r="AIJ207" s="4"/>
      <c r="AIK207" s="4"/>
      <c r="AIL207" s="4"/>
      <c r="AIM207" s="4"/>
      <c r="AIN207" s="4"/>
      <c r="AIO207" s="4"/>
      <c r="AIP207" s="4"/>
      <c r="AIQ207" s="4"/>
      <c r="AIR207" s="4"/>
      <c r="AIS207" s="4"/>
      <c r="AIT207" s="4"/>
      <c r="AIU207" s="4"/>
      <c r="AIV207" s="4"/>
      <c r="AIW207" s="4"/>
      <c r="AIX207" s="4"/>
      <c r="AIY207" s="4"/>
      <c r="AIZ207" s="4"/>
      <c r="AJA207" s="4"/>
      <c r="AJB207" s="4"/>
      <c r="AJC207" s="4"/>
      <c r="AJD207" s="4"/>
      <c r="AJE207" s="4"/>
      <c r="AJF207" s="4"/>
      <c r="AJG207" s="4"/>
      <c r="AJH207" s="4"/>
      <c r="AJI207" s="4"/>
      <c r="AJJ207" s="4"/>
      <c r="AJK207" s="4"/>
      <c r="AJL207" s="4"/>
      <c r="AJM207" s="4"/>
      <c r="AJN207" s="4"/>
      <c r="AJO207" s="4"/>
      <c r="AJP207" s="4"/>
      <c r="AJQ207" s="4"/>
      <c r="AJR207" s="4"/>
      <c r="AJS207" s="4"/>
      <c r="AJT207" s="4"/>
      <c r="AJU207" s="4"/>
      <c r="AJV207" s="4"/>
      <c r="AJW207" s="4"/>
      <c r="AJX207" s="4"/>
      <c r="AJY207" s="4"/>
      <c r="AJZ207" s="4"/>
      <c r="AKA207" s="4"/>
      <c r="AKB207" s="4"/>
      <c r="AKC207" s="4"/>
      <c r="AKD207" s="4"/>
      <c r="AKE207" s="4"/>
      <c r="AKF207" s="4"/>
      <c r="AKG207" s="4"/>
      <c r="AKH207" s="4"/>
      <c r="AKI207" s="4"/>
      <c r="AKJ207" s="4"/>
      <c r="AKK207" s="4"/>
      <c r="AKL207" s="4"/>
      <c r="AKM207" s="4"/>
      <c r="AKN207" s="4"/>
      <c r="AKO207" s="4"/>
      <c r="AKP207" s="4"/>
      <c r="AKQ207" s="4"/>
      <c r="AKR207" s="4"/>
      <c r="AKS207" s="4"/>
      <c r="AKT207" s="4"/>
      <c r="AKU207" s="4"/>
      <c r="AKV207" s="4"/>
      <c r="AKW207" s="4"/>
      <c r="AKX207" s="4"/>
      <c r="AKY207" s="4"/>
      <c r="AKZ207" s="4"/>
      <c r="ALA207" s="4"/>
      <c r="ALB207" s="4"/>
      <c r="ALC207" s="4"/>
      <c r="ALD207" s="4"/>
      <c r="ALE207" s="4"/>
      <c r="ALF207" s="4"/>
      <c r="ALG207" s="4"/>
      <c r="ALH207" s="4"/>
      <c r="ALI207" s="4"/>
      <c r="ALJ207" s="4"/>
      <c r="ALK207" s="4"/>
      <c r="ALL207" s="4"/>
      <c r="ALM207" s="4"/>
      <c r="ALN207" s="4"/>
      <c r="ALO207" s="4"/>
      <c r="ALP207" s="4"/>
      <c r="ALQ207" s="4"/>
      <c r="ALR207" s="4"/>
      <c r="ALS207" s="4"/>
      <c r="ALT207" s="4"/>
      <c r="ALU207" s="4"/>
      <c r="ALV207" s="4"/>
      <c r="ALW207" s="4"/>
      <c r="ALX207" s="4"/>
      <c r="ALY207" s="4"/>
      <c r="ALZ207" s="4"/>
      <c r="AMA207" s="4"/>
      <c r="AMB207" s="4"/>
      <c r="AMC207" s="4"/>
      <c r="AMD207" s="4"/>
      <c r="AME207" s="4"/>
      <c r="AMF207" s="4"/>
      <c r="AMG207" s="4"/>
      <c r="AMH207" s="4"/>
      <c r="AMI207" s="4"/>
      <c r="AMJ207" s="4"/>
      <c r="AMK207" s="4"/>
      <c r="AML207" s="4"/>
      <c r="AMM207" s="4"/>
      <c r="AMN207" s="4"/>
      <c r="AMO207" s="4"/>
      <c r="AMP207" s="4"/>
      <c r="AMQ207" s="4"/>
      <c r="AMR207" s="4"/>
      <c r="AMS207" s="4"/>
      <c r="AMT207" s="4"/>
      <c r="AMU207" s="4"/>
      <c r="AMV207" s="4"/>
      <c r="AMW207" s="4"/>
      <c r="AMX207" s="4"/>
      <c r="AMY207" s="4"/>
      <c r="AMZ207" s="4"/>
      <c r="ANA207" s="4"/>
      <c r="ANB207" s="4"/>
      <c r="ANC207" s="4"/>
      <c r="AND207" s="4"/>
      <c r="ANE207" s="4"/>
      <c r="ANF207" s="4"/>
      <c r="ANG207" s="4"/>
      <c r="ANH207" s="4"/>
      <c r="ANI207" s="4"/>
      <c r="ANJ207" s="4"/>
      <c r="ANK207" s="4"/>
      <c r="ANL207" s="4"/>
      <c r="ANM207" s="4"/>
      <c r="ANN207" s="4"/>
      <c r="ANO207" s="4"/>
      <c r="ANP207" s="4"/>
      <c r="ANQ207" s="4"/>
      <c r="ANR207" s="4"/>
      <c r="ANS207" s="4"/>
      <c r="ANT207" s="4"/>
      <c r="ANU207" s="4"/>
      <c r="ANV207" s="4"/>
      <c r="ANW207" s="4"/>
      <c r="ANX207" s="4"/>
      <c r="ANY207" s="4"/>
      <c r="ANZ207" s="4"/>
      <c r="AOA207" s="4"/>
      <c r="AOB207" s="4"/>
      <c r="AOC207" s="4"/>
      <c r="AOD207" s="4"/>
      <c r="AOE207" s="4"/>
      <c r="AOF207" s="4"/>
      <c r="AOG207" s="4"/>
      <c r="AOH207" s="4"/>
      <c r="AOI207" s="4"/>
      <c r="AOJ207" s="4"/>
      <c r="AOK207" s="4"/>
      <c r="AOL207" s="4"/>
      <c r="AOM207" s="4"/>
      <c r="AON207" s="4"/>
      <c r="AOO207" s="4"/>
      <c r="AOP207" s="4"/>
      <c r="AOQ207" s="4"/>
      <c r="AOR207" s="4"/>
      <c r="AOS207" s="4"/>
      <c r="AOT207" s="4"/>
      <c r="AOU207" s="4"/>
      <c r="AOV207" s="4"/>
      <c r="AOW207" s="4"/>
      <c r="AOX207" s="4"/>
      <c r="AOY207" s="4"/>
      <c r="AOZ207" s="4"/>
      <c r="APA207" s="4"/>
      <c r="APB207" s="4"/>
      <c r="APC207" s="4"/>
      <c r="APD207" s="4"/>
      <c r="APE207" s="4"/>
      <c r="APF207" s="4"/>
      <c r="APG207" s="4"/>
      <c r="APH207" s="4"/>
      <c r="API207" s="4"/>
      <c r="APJ207" s="4"/>
      <c r="APK207" s="4"/>
      <c r="APL207" s="4"/>
      <c r="APM207" s="4"/>
      <c r="APN207" s="4"/>
      <c r="APO207" s="4"/>
      <c r="APP207" s="4"/>
      <c r="APQ207" s="4"/>
      <c r="APR207" s="4"/>
      <c r="APS207" s="4"/>
      <c r="APT207" s="4"/>
      <c r="APU207" s="4"/>
      <c r="APV207" s="4"/>
      <c r="APW207" s="4"/>
      <c r="APX207" s="4"/>
      <c r="APY207" s="4"/>
      <c r="APZ207" s="4"/>
      <c r="AQA207" s="4"/>
      <c r="AQB207" s="4"/>
      <c r="AQC207" s="4"/>
      <c r="AQD207" s="4"/>
      <c r="AQE207" s="4"/>
      <c r="AQF207" s="4"/>
      <c r="AQG207" s="4"/>
      <c r="AQH207" s="4"/>
      <c r="AQI207" s="4"/>
      <c r="AQJ207" s="4"/>
      <c r="AQK207" s="4"/>
      <c r="AQL207" s="4"/>
      <c r="AQM207" s="4"/>
      <c r="AQN207" s="4"/>
      <c r="AQO207" s="4"/>
      <c r="AQP207" s="4"/>
      <c r="AQQ207" s="4"/>
      <c r="AQR207" s="4"/>
      <c r="AQS207" s="4"/>
      <c r="AQT207" s="4"/>
      <c r="AQU207" s="4"/>
      <c r="AQV207" s="4"/>
      <c r="AQW207" s="4"/>
      <c r="AQX207" s="4"/>
      <c r="AQY207" s="4"/>
      <c r="AQZ207" s="4"/>
      <c r="ARA207" s="4"/>
      <c r="ARB207" s="4"/>
      <c r="ARC207" s="4"/>
      <c r="ARD207" s="4"/>
      <c r="ARE207" s="4"/>
      <c r="ARF207" s="4"/>
      <c r="ARG207" s="4"/>
      <c r="ARH207" s="4"/>
      <c r="ARI207" s="4"/>
      <c r="ARJ207" s="4"/>
      <c r="ARK207" s="4"/>
      <c r="ARL207" s="4"/>
      <c r="ARM207" s="4"/>
      <c r="ARN207" s="4"/>
      <c r="ARO207" s="4"/>
      <c r="ARP207" s="4"/>
      <c r="ARQ207" s="4"/>
      <c r="ARR207" s="4"/>
      <c r="ARS207" s="4"/>
      <c r="ART207" s="4"/>
      <c r="ARU207" s="4"/>
      <c r="ARV207" s="4"/>
      <c r="ARW207" s="4"/>
      <c r="ARX207" s="4"/>
      <c r="ARY207" s="4"/>
      <c r="ARZ207" s="4"/>
      <c r="ASA207" s="4"/>
      <c r="ASB207" s="4"/>
      <c r="ASC207" s="4"/>
      <c r="ASD207" s="4"/>
      <c r="ASE207" s="4"/>
      <c r="ASF207" s="4"/>
      <c r="ASG207" s="4"/>
      <c r="ASH207" s="4"/>
      <c r="ASI207" s="4"/>
      <c r="ASJ207" s="4"/>
      <c r="ASK207" s="4"/>
      <c r="ASL207" s="4"/>
      <c r="ASM207" s="4"/>
      <c r="ASN207" s="4"/>
      <c r="ASO207" s="4"/>
      <c r="ASP207" s="4"/>
      <c r="ASQ207" s="4"/>
      <c r="ASR207" s="4"/>
      <c r="ASS207" s="4"/>
      <c r="AST207" s="4"/>
      <c r="ASU207" s="4"/>
      <c r="ASV207" s="4"/>
      <c r="ASW207" s="4"/>
      <c r="ASX207" s="4"/>
      <c r="ASY207" s="4"/>
      <c r="ASZ207" s="4"/>
      <c r="ATA207" s="4"/>
      <c r="ATB207" s="4"/>
      <c r="ATC207" s="4"/>
      <c r="ATD207" s="4"/>
      <c r="ATE207" s="4"/>
      <c r="ATF207" s="4"/>
      <c r="ATG207" s="4"/>
      <c r="ATH207" s="4"/>
      <c r="ATI207" s="4"/>
      <c r="ATJ207" s="4"/>
      <c r="ATK207" s="4"/>
      <c r="ATL207" s="4"/>
      <c r="ATM207" s="4"/>
      <c r="ATN207" s="4"/>
      <c r="ATO207" s="4"/>
      <c r="ATP207" s="4"/>
      <c r="ATQ207" s="4"/>
      <c r="ATR207" s="4"/>
      <c r="ATS207" s="4"/>
      <c r="ATT207" s="4"/>
      <c r="ATU207" s="4"/>
      <c r="ATV207" s="4"/>
      <c r="ATW207" s="4"/>
      <c r="ATX207" s="4"/>
      <c r="ATY207" s="4"/>
      <c r="ATZ207" s="4"/>
      <c r="AUA207" s="4"/>
      <c r="AUB207" s="4"/>
      <c r="AUC207" s="4"/>
      <c r="AUD207" s="4"/>
      <c r="AUE207" s="4"/>
      <c r="AUF207" s="4"/>
      <c r="AUG207" s="4"/>
      <c r="AUH207" s="4"/>
      <c r="AUI207" s="4"/>
      <c r="AUJ207" s="4"/>
      <c r="AUK207" s="4"/>
      <c r="AUL207" s="4"/>
      <c r="AUM207" s="4"/>
      <c r="AUN207" s="4"/>
      <c r="AUO207" s="4"/>
      <c r="AUP207" s="4"/>
      <c r="AUQ207" s="4"/>
      <c r="AUR207" s="4"/>
      <c r="AUS207" s="4"/>
      <c r="AUT207" s="4"/>
      <c r="AUU207" s="4"/>
      <c r="AUV207" s="4"/>
      <c r="AUW207" s="4"/>
      <c r="AUX207" s="4"/>
      <c r="AUY207" s="4"/>
      <c r="AUZ207" s="4"/>
      <c r="AVA207" s="4"/>
      <c r="AVB207" s="4"/>
      <c r="AVC207" s="4"/>
      <c r="AVD207" s="4"/>
      <c r="AVE207" s="4"/>
      <c r="AVF207" s="4"/>
      <c r="AVG207" s="4"/>
      <c r="AVH207" s="4"/>
      <c r="AVI207" s="4"/>
      <c r="AVJ207" s="4"/>
      <c r="AVK207" s="4"/>
      <c r="AVL207" s="4"/>
      <c r="AVM207" s="4"/>
      <c r="AVN207" s="4"/>
      <c r="AVO207" s="4"/>
      <c r="AVP207" s="4"/>
      <c r="AVQ207" s="4"/>
      <c r="AVR207" s="4"/>
      <c r="AVS207" s="4"/>
      <c r="AVT207" s="4"/>
      <c r="AVU207" s="4"/>
      <c r="AVV207" s="4"/>
      <c r="AVW207" s="4"/>
      <c r="AVX207" s="4"/>
      <c r="AVY207" s="4"/>
      <c r="AVZ207" s="4"/>
      <c r="AWA207" s="4"/>
      <c r="AWB207" s="4"/>
      <c r="AWC207" s="4"/>
      <c r="AWD207" s="4"/>
      <c r="AWE207" s="4"/>
      <c r="AWF207" s="4"/>
      <c r="AWG207" s="4"/>
      <c r="AWH207" s="4"/>
      <c r="AWI207" s="4"/>
      <c r="AWJ207" s="4"/>
      <c r="AWK207" s="4"/>
      <c r="AWL207" s="4"/>
      <c r="AWM207" s="4"/>
      <c r="AWN207" s="4"/>
      <c r="AWO207" s="4"/>
      <c r="AWP207" s="4"/>
      <c r="AWQ207" s="4"/>
      <c r="AWR207" s="4"/>
      <c r="AWS207" s="4"/>
      <c r="AWT207" s="4"/>
      <c r="AWU207" s="4"/>
      <c r="AWV207" s="4"/>
      <c r="AWW207" s="4"/>
      <c r="AWX207" s="4"/>
      <c r="AWY207" s="4"/>
      <c r="AWZ207" s="4"/>
      <c r="AXA207" s="4"/>
      <c r="AXB207" s="4"/>
      <c r="AXC207" s="4"/>
      <c r="AXD207" s="4"/>
      <c r="AXE207" s="4"/>
      <c r="AXF207" s="4"/>
      <c r="AXG207" s="4"/>
      <c r="AXH207" s="4"/>
      <c r="AXI207" s="4"/>
      <c r="AXJ207" s="4"/>
      <c r="AXK207" s="4"/>
      <c r="AXL207" s="4"/>
      <c r="AXM207" s="4"/>
      <c r="AXN207" s="4"/>
      <c r="AXO207" s="4"/>
      <c r="AXP207" s="4"/>
      <c r="AXQ207" s="4"/>
      <c r="AXR207" s="4"/>
      <c r="AXS207" s="4"/>
      <c r="AXT207" s="4"/>
      <c r="AXU207" s="4"/>
      <c r="AXV207" s="4"/>
      <c r="AXW207" s="4"/>
      <c r="AXX207" s="4"/>
      <c r="AXY207" s="4"/>
      <c r="AXZ207" s="4"/>
      <c r="AYA207" s="4"/>
      <c r="AYB207" s="4"/>
      <c r="AYC207" s="4"/>
      <c r="AYD207" s="4"/>
      <c r="AYE207" s="4"/>
      <c r="AYF207" s="4"/>
      <c r="AYG207" s="4"/>
      <c r="AYH207" s="4"/>
      <c r="AYI207" s="4"/>
      <c r="AYJ207" s="4"/>
      <c r="AYK207" s="4"/>
      <c r="AYL207" s="4"/>
      <c r="AYM207" s="4"/>
      <c r="AYN207" s="4"/>
      <c r="AYO207" s="4"/>
      <c r="AYP207" s="4"/>
      <c r="AYQ207" s="4"/>
      <c r="AYR207" s="4"/>
      <c r="AYS207" s="4"/>
      <c r="AYT207" s="4"/>
      <c r="AYU207" s="4"/>
      <c r="AYV207" s="4"/>
      <c r="AYW207" s="4"/>
      <c r="AYX207" s="4"/>
      <c r="AYY207" s="4"/>
      <c r="AYZ207" s="4"/>
      <c r="AZA207" s="4"/>
      <c r="AZB207" s="4"/>
      <c r="AZC207" s="4"/>
      <c r="AZD207" s="4"/>
      <c r="AZE207" s="4"/>
      <c r="AZF207" s="4"/>
      <c r="AZG207" s="4"/>
      <c r="AZH207" s="4"/>
      <c r="AZI207" s="4"/>
      <c r="AZJ207" s="4"/>
      <c r="AZK207" s="4"/>
      <c r="AZL207" s="4"/>
      <c r="AZM207" s="4"/>
      <c r="AZN207" s="4"/>
      <c r="AZO207" s="4"/>
      <c r="AZP207" s="4"/>
      <c r="AZQ207" s="4"/>
      <c r="AZR207" s="4"/>
      <c r="AZS207" s="4"/>
      <c r="AZT207" s="4"/>
      <c r="AZU207" s="4"/>
      <c r="AZV207" s="4"/>
      <c r="AZW207" s="4"/>
      <c r="AZX207" s="4"/>
      <c r="AZY207" s="4"/>
      <c r="AZZ207" s="4"/>
      <c r="BAA207" s="4"/>
      <c r="BAB207" s="4"/>
      <c r="BAC207" s="4"/>
      <c r="BAD207" s="4"/>
      <c r="BAE207" s="4"/>
      <c r="BAF207" s="4"/>
      <c r="BAG207" s="4"/>
      <c r="BAH207" s="4"/>
      <c r="BAI207" s="4"/>
      <c r="BAJ207" s="4"/>
      <c r="BAK207" s="4"/>
      <c r="BAL207" s="4"/>
      <c r="BAM207" s="4"/>
      <c r="BAN207" s="4"/>
      <c r="BAO207" s="4"/>
      <c r="BAP207" s="4"/>
      <c r="BAQ207" s="4"/>
      <c r="BAR207" s="4"/>
      <c r="BAS207" s="4"/>
      <c r="BAT207" s="4"/>
      <c r="BAU207" s="4"/>
      <c r="BAV207" s="4"/>
      <c r="BAW207" s="4"/>
      <c r="BAX207" s="4"/>
      <c r="BAY207" s="4"/>
      <c r="BAZ207" s="4"/>
      <c r="BBA207" s="4"/>
      <c r="BBB207" s="4"/>
      <c r="BBC207" s="4"/>
      <c r="BBD207" s="4"/>
      <c r="BBE207" s="4"/>
      <c r="BBF207" s="4"/>
      <c r="BBG207" s="4"/>
      <c r="BBH207" s="4"/>
      <c r="BBI207" s="4"/>
      <c r="BBJ207" s="4"/>
      <c r="BBK207" s="4"/>
      <c r="BBL207" s="4"/>
      <c r="BBM207" s="4"/>
      <c r="BBN207" s="4"/>
      <c r="BBO207" s="4"/>
      <c r="BBP207" s="4"/>
      <c r="BBQ207" s="4"/>
      <c r="BBR207" s="4"/>
      <c r="BBS207" s="4"/>
      <c r="BBT207" s="4"/>
      <c r="BBU207" s="4"/>
      <c r="BBV207" s="4"/>
      <c r="BBW207" s="4"/>
      <c r="BBX207" s="4"/>
      <c r="BBY207" s="4"/>
      <c r="BBZ207" s="4"/>
      <c r="BCA207" s="4"/>
      <c r="BCB207" s="4"/>
      <c r="BCC207" s="4"/>
      <c r="BCD207" s="4"/>
      <c r="BCE207" s="4"/>
      <c r="BCF207" s="4"/>
      <c r="BCG207" s="4"/>
      <c r="BCH207" s="4"/>
      <c r="BCI207" s="4"/>
      <c r="BCJ207" s="4"/>
      <c r="BCK207" s="4"/>
      <c r="BCL207" s="4"/>
      <c r="BCM207" s="4"/>
      <c r="BCN207" s="4"/>
      <c r="BCO207" s="4"/>
      <c r="BCP207" s="4"/>
      <c r="BCQ207" s="4"/>
      <c r="BCR207" s="4"/>
      <c r="BCS207" s="4"/>
      <c r="BCT207" s="4"/>
      <c r="BCU207" s="4"/>
      <c r="BCV207" s="4"/>
      <c r="BCW207" s="4"/>
      <c r="BCX207" s="4"/>
      <c r="BCY207" s="4"/>
      <c r="BCZ207" s="4"/>
      <c r="BDA207" s="4"/>
      <c r="BDB207" s="4"/>
      <c r="BDC207" s="4"/>
      <c r="BDD207" s="4"/>
      <c r="BDE207" s="4"/>
      <c r="BDF207" s="4"/>
      <c r="BDG207" s="4"/>
      <c r="BDH207" s="4"/>
      <c r="BDI207" s="4"/>
      <c r="BDJ207" s="4"/>
      <c r="BDK207" s="4"/>
      <c r="BDL207" s="4"/>
      <c r="BDM207" s="4"/>
      <c r="BDN207" s="4"/>
      <c r="BDO207" s="4"/>
      <c r="BDP207" s="4"/>
      <c r="BDQ207" s="4"/>
      <c r="BDR207" s="4"/>
      <c r="BDS207" s="4"/>
      <c r="BDT207" s="4"/>
      <c r="BDU207" s="4"/>
      <c r="BDV207" s="4"/>
      <c r="BDW207" s="4"/>
      <c r="BDX207" s="4"/>
      <c r="BDY207" s="4"/>
      <c r="BDZ207" s="4"/>
      <c r="BEA207" s="4"/>
      <c r="BEB207" s="4"/>
      <c r="BEC207" s="4"/>
      <c r="BED207" s="4"/>
      <c r="BEE207" s="4"/>
      <c r="BEF207" s="4"/>
      <c r="BEG207" s="4"/>
      <c r="BEH207" s="4"/>
      <c r="BEI207" s="4"/>
      <c r="BEJ207" s="4"/>
      <c r="BEK207" s="4"/>
      <c r="BEL207" s="4"/>
      <c r="BEM207" s="4"/>
      <c r="BEN207" s="4"/>
      <c r="BEO207" s="4"/>
      <c r="BEP207" s="4"/>
      <c r="BEQ207" s="4"/>
      <c r="BER207" s="4"/>
      <c r="BES207" s="4"/>
      <c r="BET207" s="4"/>
      <c r="BEU207" s="4"/>
      <c r="BEV207" s="4"/>
      <c r="BEW207" s="4"/>
      <c r="BEX207" s="4"/>
      <c r="BEY207" s="4"/>
      <c r="BEZ207" s="4"/>
      <c r="BFA207" s="4"/>
      <c r="BFB207" s="4"/>
      <c r="BFC207" s="4"/>
      <c r="BFD207" s="4"/>
      <c r="BFE207" s="4"/>
      <c r="BFF207" s="4"/>
      <c r="BFG207" s="4"/>
      <c r="BFH207" s="4"/>
      <c r="BFI207" s="4"/>
      <c r="BFJ207" s="4"/>
      <c r="BFK207" s="4"/>
      <c r="BFL207" s="4"/>
      <c r="BFM207" s="4"/>
      <c r="BFN207" s="4"/>
      <c r="BFO207" s="4"/>
      <c r="BFP207" s="4"/>
      <c r="BFQ207" s="4"/>
      <c r="BFR207" s="4"/>
      <c r="BFS207" s="4"/>
      <c r="BFT207" s="4"/>
      <c r="BFU207" s="4"/>
      <c r="BFV207" s="4"/>
      <c r="BFW207" s="4"/>
      <c r="BFX207" s="4"/>
      <c r="BFY207" s="4"/>
      <c r="BFZ207" s="4"/>
      <c r="BGA207" s="4"/>
      <c r="BGB207" s="4"/>
      <c r="BGC207" s="4"/>
      <c r="BGD207" s="4"/>
      <c r="BGE207" s="4"/>
      <c r="BGF207" s="4"/>
      <c r="BGG207" s="4"/>
      <c r="BGH207" s="4"/>
      <c r="BGI207" s="4"/>
      <c r="BGJ207" s="4"/>
      <c r="BGK207" s="4"/>
      <c r="BGL207" s="4"/>
      <c r="BGM207" s="4"/>
      <c r="BGN207" s="4"/>
      <c r="BGO207" s="4"/>
      <c r="BGP207" s="4"/>
      <c r="BGQ207" s="4"/>
      <c r="BGR207" s="4"/>
      <c r="BGS207" s="4"/>
      <c r="BGT207" s="4"/>
      <c r="BGU207" s="4"/>
      <c r="BGV207" s="4"/>
      <c r="BGW207" s="4"/>
      <c r="BGX207" s="4"/>
      <c r="BGY207" s="4"/>
      <c r="BGZ207" s="4"/>
      <c r="BHA207" s="4"/>
      <c r="BHB207" s="4"/>
      <c r="BHC207" s="4"/>
      <c r="BHD207" s="4"/>
      <c r="BHE207" s="4"/>
      <c r="BHF207" s="4"/>
      <c r="BHG207" s="4"/>
      <c r="BHH207" s="4"/>
      <c r="BHI207" s="4"/>
      <c r="BHJ207" s="4"/>
      <c r="BHK207" s="4"/>
      <c r="BHL207" s="4"/>
      <c r="BHM207" s="4"/>
      <c r="BHN207" s="4"/>
      <c r="BHO207" s="4"/>
      <c r="BHP207" s="4"/>
      <c r="BHQ207" s="4"/>
      <c r="BHR207" s="4"/>
      <c r="BHS207" s="4"/>
      <c r="BHT207" s="4"/>
      <c r="BHU207" s="4"/>
      <c r="BHV207" s="4"/>
      <c r="BHW207" s="4"/>
      <c r="BHX207" s="4"/>
      <c r="BHY207" s="4"/>
      <c r="BHZ207" s="4"/>
      <c r="BIA207" s="4"/>
      <c r="BIB207" s="4"/>
      <c r="BIC207" s="4"/>
      <c r="BID207" s="4"/>
      <c r="BIE207" s="4"/>
      <c r="BIF207" s="4"/>
      <c r="BIG207" s="4"/>
      <c r="BIH207" s="4"/>
      <c r="BII207" s="4"/>
      <c r="BIJ207" s="4"/>
      <c r="BIK207" s="4"/>
      <c r="BIL207" s="4"/>
      <c r="BIM207" s="4"/>
      <c r="BIN207" s="4"/>
      <c r="BIO207" s="4"/>
      <c r="BIP207" s="4"/>
      <c r="BIQ207" s="4"/>
      <c r="BIR207" s="4"/>
      <c r="BIS207" s="4"/>
      <c r="BIT207" s="4"/>
      <c r="BIU207" s="4"/>
      <c r="BIV207" s="4"/>
      <c r="BIW207" s="4"/>
      <c r="BIX207" s="4"/>
      <c r="BIY207" s="4"/>
      <c r="BIZ207" s="4"/>
      <c r="BJA207" s="4"/>
      <c r="BJB207" s="4"/>
      <c r="BJC207" s="4"/>
      <c r="BJD207" s="4"/>
      <c r="BJE207" s="4"/>
      <c r="BJF207" s="4"/>
      <c r="BJG207" s="4"/>
      <c r="BJH207" s="4"/>
      <c r="BJI207" s="4"/>
      <c r="BJJ207" s="4"/>
      <c r="BJK207" s="4"/>
      <c r="BJL207" s="4"/>
      <c r="BJM207" s="4"/>
      <c r="BJN207" s="4"/>
      <c r="BJO207" s="4"/>
      <c r="BJP207" s="4"/>
      <c r="BJQ207" s="4"/>
      <c r="BJR207" s="4"/>
      <c r="BJS207" s="4"/>
      <c r="BJT207" s="4"/>
      <c r="BJU207" s="4"/>
      <c r="BJV207" s="4"/>
      <c r="BJW207" s="4"/>
      <c r="BJX207" s="4"/>
      <c r="BJY207" s="4"/>
      <c r="BJZ207" s="4"/>
      <c r="BKA207" s="4"/>
      <c r="BKB207" s="4"/>
      <c r="BKC207" s="4"/>
      <c r="BKD207" s="4"/>
      <c r="BKE207" s="4"/>
      <c r="BKF207" s="4"/>
      <c r="BKG207" s="4"/>
      <c r="BKH207" s="4"/>
      <c r="BKI207" s="4"/>
      <c r="BKJ207" s="4"/>
      <c r="BKK207" s="4"/>
      <c r="BKL207" s="4"/>
      <c r="BKM207" s="4"/>
      <c r="BKN207" s="4"/>
      <c r="BKO207" s="4"/>
      <c r="BKP207" s="4"/>
      <c r="BKQ207" s="4"/>
      <c r="BKR207" s="4"/>
      <c r="BKS207" s="4"/>
      <c r="BKT207" s="4"/>
      <c r="BKU207" s="4"/>
      <c r="BKV207" s="4"/>
      <c r="BKW207" s="4"/>
      <c r="BKX207" s="4"/>
      <c r="BKY207" s="4"/>
      <c r="BKZ207" s="4"/>
      <c r="BLA207" s="4"/>
      <c r="BLB207" s="4"/>
      <c r="BLC207" s="4"/>
      <c r="BLD207" s="4"/>
      <c r="BLE207" s="4"/>
      <c r="BLF207" s="4"/>
      <c r="BLG207" s="4"/>
      <c r="BLH207" s="4"/>
      <c r="BLI207" s="4"/>
      <c r="BLJ207" s="4"/>
      <c r="BLK207" s="4"/>
      <c r="BLL207" s="4"/>
      <c r="BLM207" s="4"/>
      <c r="BLN207" s="4"/>
      <c r="BLO207" s="4"/>
      <c r="BLP207" s="4"/>
      <c r="BLQ207" s="4"/>
      <c r="BLR207" s="4"/>
      <c r="BLS207" s="4"/>
      <c r="BLT207" s="4"/>
      <c r="BLU207" s="4"/>
      <c r="BLV207" s="4"/>
      <c r="BLW207" s="4"/>
      <c r="BLX207" s="4"/>
      <c r="BLY207" s="4"/>
      <c r="BLZ207" s="4"/>
      <c r="BMA207" s="4"/>
      <c r="BMB207" s="4"/>
      <c r="BMC207" s="4"/>
      <c r="BMD207" s="4"/>
      <c r="BME207" s="4"/>
      <c r="BMF207" s="4"/>
      <c r="BMG207" s="4"/>
      <c r="BMH207" s="4"/>
      <c r="BMI207" s="4"/>
      <c r="BMJ207" s="4"/>
      <c r="BMK207" s="4"/>
      <c r="BML207" s="4"/>
      <c r="BMM207" s="4"/>
      <c r="BMN207" s="4"/>
      <c r="BMO207" s="4"/>
      <c r="BMP207" s="4"/>
      <c r="BMQ207" s="4"/>
      <c r="BMR207" s="4"/>
      <c r="BMS207" s="4"/>
      <c r="BMT207" s="4"/>
      <c r="BMU207" s="4"/>
      <c r="BMV207" s="4"/>
      <c r="BMW207" s="4"/>
      <c r="BMX207" s="4"/>
      <c r="BMY207" s="4"/>
      <c r="BMZ207" s="4"/>
      <c r="BNA207" s="4"/>
      <c r="BNB207" s="4"/>
      <c r="BNC207" s="4"/>
      <c r="BND207" s="4"/>
      <c r="BNE207" s="4"/>
      <c r="BNF207" s="4"/>
      <c r="BNG207" s="4"/>
      <c r="BNH207" s="4"/>
      <c r="BNI207" s="4"/>
      <c r="BNJ207" s="4"/>
      <c r="BNK207" s="4"/>
      <c r="BNL207" s="4"/>
      <c r="BNM207" s="4"/>
      <c r="BNN207" s="4"/>
      <c r="BNO207" s="4"/>
      <c r="BNP207" s="4"/>
      <c r="BNQ207" s="4"/>
      <c r="BNR207" s="4"/>
      <c r="BNS207" s="4"/>
      <c r="BNT207" s="4"/>
      <c r="BNU207" s="4"/>
      <c r="BNV207" s="4"/>
      <c r="BNW207" s="4"/>
      <c r="BNX207" s="4"/>
      <c r="BNY207" s="4"/>
      <c r="BNZ207" s="4"/>
      <c r="BOA207" s="4"/>
      <c r="BOB207" s="4"/>
      <c r="BOC207" s="4"/>
      <c r="BOD207" s="4"/>
      <c r="BOE207" s="4"/>
      <c r="BOF207" s="4"/>
      <c r="BOG207" s="4"/>
      <c r="BOH207" s="4"/>
      <c r="BOI207" s="4"/>
      <c r="BOJ207" s="4"/>
      <c r="BOK207" s="4"/>
      <c r="BOL207" s="4"/>
      <c r="BOM207" s="4"/>
      <c r="BON207" s="4"/>
      <c r="BOO207" s="4"/>
      <c r="BOP207" s="4"/>
      <c r="BOQ207" s="4"/>
      <c r="BOR207" s="4"/>
      <c r="BOS207" s="4"/>
      <c r="BOT207" s="4"/>
      <c r="BOU207" s="4"/>
      <c r="BOV207" s="4"/>
      <c r="BOW207" s="4"/>
      <c r="BOX207" s="4"/>
      <c r="BOY207" s="4"/>
      <c r="BOZ207" s="4"/>
      <c r="BPA207" s="4"/>
      <c r="BPB207" s="4"/>
      <c r="BPC207" s="4"/>
      <c r="BPD207" s="4"/>
      <c r="BPE207" s="4"/>
      <c r="BPF207" s="4"/>
      <c r="BPG207" s="4"/>
      <c r="BPH207" s="4"/>
      <c r="BPI207" s="4"/>
      <c r="BPJ207" s="4"/>
      <c r="BPK207" s="4"/>
      <c r="BPL207" s="4"/>
      <c r="BPM207" s="4"/>
      <c r="BPN207" s="4"/>
      <c r="BPO207" s="4"/>
      <c r="BPP207" s="4"/>
      <c r="BPQ207" s="4"/>
      <c r="BPR207" s="4"/>
      <c r="BPS207" s="4"/>
      <c r="BPT207" s="4"/>
      <c r="BPU207" s="4"/>
      <c r="BPV207" s="4"/>
      <c r="BPW207" s="4"/>
      <c r="BPX207" s="4"/>
      <c r="BPY207" s="4"/>
      <c r="BPZ207" s="4"/>
      <c r="BQA207" s="4"/>
      <c r="BQB207" s="4"/>
      <c r="BQC207" s="4"/>
      <c r="BQD207" s="4"/>
      <c r="BQE207" s="4"/>
      <c r="BQF207" s="4"/>
      <c r="BQG207" s="4"/>
      <c r="BQH207" s="4"/>
      <c r="BQI207" s="4"/>
      <c r="BQJ207" s="4"/>
      <c r="BQK207" s="4"/>
      <c r="BQL207" s="4"/>
      <c r="BQM207" s="4"/>
      <c r="BQN207" s="4"/>
      <c r="BQO207" s="4"/>
      <c r="BQP207" s="4"/>
      <c r="BQQ207" s="4"/>
      <c r="BQR207" s="4"/>
      <c r="BQS207" s="4"/>
      <c r="BQT207" s="4"/>
      <c r="BQU207" s="4"/>
      <c r="BQV207" s="4"/>
      <c r="BQW207" s="4"/>
      <c r="BQX207" s="4"/>
      <c r="BQY207" s="4"/>
      <c r="BQZ207" s="4"/>
      <c r="BRA207" s="4"/>
      <c r="BRB207" s="4"/>
      <c r="BRC207" s="4"/>
      <c r="BRD207" s="4"/>
      <c r="BRE207" s="4"/>
      <c r="BRF207" s="4"/>
      <c r="BRG207" s="4"/>
      <c r="BRH207" s="4"/>
      <c r="BRI207" s="4"/>
      <c r="BRJ207" s="4"/>
      <c r="BRK207" s="4"/>
      <c r="BRL207" s="4"/>
      <c r="BRM207" s="4"/>
      <c r="BRN207" s="4"/>
      <c r="BRO207" s="4"/>
      <c r="BRP207" s="4"/>
      <c r="BRQ207" s="4"/>
      <c r="BRR207" s="4"/>
      <c r="BRS207" s="4"/>
      <c r="BRT207" s="4"/>
      <c r="BRU207" s="4"/>
      <c r="BRV207" s="4"/>
      <c r="BRW207" s="4"/>
      <c r="BRX207" s="4"/>
      <c r="BRY207" s="4"/>
      <c r="BRZ207" s="4"/>
      <c r="BSA207" s="4"/>
      <c r="BSB207" s="4"/>
      <c r="BSC207" s="4"/>
      <c r="BSD207" s="4"/>
      <c r="BSE207" s="4"/>
      <c r="BSF207" s="4"/>
      <c r="BSG207" s="4"/>
      <c r="BSH207" s="4"/>
      <c r="BSI207" s="4"/>
      <c r="BSJ207" s="4"/>
      <c r="BSK207" s="4"/>
      <c r="BSL207" s="4"/>
      <c r="BSM207" s="4"/>
      <c r="BSN207" s="4"/>
      <c r="BSO207" s="4"/>
      <c r="BSP207" s="4"/>
      <c r="BSQ207" s="4"/>
      <c r="BSR207" s="4"/>
      <c r="BSS207" s="4"/>
      <c r="BST207" s="4"/>
      <c r="BSU207" s="4"/>
      <c r="BSV207" s="4"/>
      <c r="BSW207" s="4"/>
      <c r="BSX207" s="4"/>
      <c r="BSY207" s="4"/>
      <c r="BSZ207" s="4"/>
      <c r="BTA207" s="4"/>
      <c r="BTB207" s="4"/>
      <c r="BTC207" s="4"/>
      <c r="BTD207" s="4"/>
      <c r="BTE207" s="4"/>
      <c r="BTF207" s="4"/>
      <c r="BTG207" s="4"/>
      <c r="BTH207" s="4"/>
      <c r="BTI207" s="4"/>
      <c r="BTJ207" s="4"/>
      <c r="BTK207" s="4"/>
      <c r="BTL207" s="4"/>
      <c r="BTM207" s="4"/>
      <c r="BTN207" s="4"/>
      <c r="BTO207" s="4"/>
      <c r="BTP207" s="4"/>
      <c r="BTQ207" s="4"/>
      <c r="BTR207" s="4"/>
      <c r="BTS207" s="4"/>
      <c r="BTT207" s="4"/>
      <c r="BTU207" s="4"/>
      <c r="BTV207" s="4"/>
      <c r="BTW207" s="4"/>
      <c r="BTX207" s="4"/>
      <c r="BTY207" s="4"/>
      <c r="BTZ207" s="4"/>
      <c r="BUA207" s="4"/>
      <c r="BUB207" s="4"/>
      <c r="BUC207" s="4"/>
      <c r="BUD207" s="4"/>
      <c r="BUE207" s="4"/>
      <c r="BUF207" s="4"/>
      <c r="BUG207" s="4"/>
      <c r="BUH207" s="4"/>
      <c r="BUI207" s="4"/>
      <c r="BUJ207" s="4"/>
      <c r="BUK207" s="4"/>
      <c r="BUL207" s="4"/>
      <c r="BUM207" s="4"/>
      <c r="BUN207" s="4"/>
      <c r="BUO207" s="4"/>
      <c r="BUP207" s="4"/>
      <c r="BUQ207" s="4"/>
      <c r="BUR207" s="4"/>
      <c r="BUS207" s="4"/>
      <c r="BUT207" s="4"/>
      <c r="BUU207" s="4"/>
      <c r="BUV207" s="4"/>
      <c r="BUW207" s="4"/>
      <c r="BUX207" s="4"/>
      <c r="BUY207" s="4"/>
      <c r="BUZ207" s="4"/>
      <c r="BVA207" s="4"/>
      <c r="BVB207" s="4"/>
      <c r="BVC207" s="4"/>
      <c r="BVD207" s="4"/>
      <c r="BVE207" s="4"/>
      <c r="BVF207" s="4"/>
      <c r="BVG207" s="4"/>
      <c r="BVH207" s="4"/>
      <c r="BVI207" s="4"/>
      <c r="BVJ207" s="4"/>
      <c r="BVK207" s="4"/>
      <c r="BVL207" s="4"/>
      <c r="BVM207" s="4"/>
      <c r="BVN207" s="4"/>
      <c r="BVO207" s="4"/>
      <c r="BVP207" s="4"/>
      <c r="BVQ207" s="4"/>
      <c r="BVR207" s="4"/>
      <c r="BVS207" s="4"/>
      <c r="BVT207" s="4"/>
      <c r="BVU207" s="4"/>
      <c r="BVV207" s="4"/>
      <c r="BVW207" s="4"/>
      <c r="BVX207" s="4"/>
      <c r="BVY207" s="4"/>
      <c r="BVZ207" s="4"/>
      <c r="BWA207" s="4"/>
      <c r="BWB207" s="4"/>
      <c r="BWC207" s="4"/>
      <c r="BWD207" s="4"/>
      <c r="BWE207" s="4"/>
      <c r="BWF207" s="4"/>
      <c r="BWG207" s="4"/>
      <c r="BWH207" s="4"/>
      <c r="BWI207" s="4"/>
      <c r="BWJ207" s="4"/>
      <c r="BWK207" s="4"/>
      <c r="BWL207" s="4"/>
      <c r="BWM207" s="4"/>
      <c r="BWN207" s="4"/>
      <c r="BWO207" s="4"/>
      <c r="BWP207" s="4"/>
      <c r="BWQ207" s="4"/>
      <c r="BWR207" s="4"/>
      <c r="BWS207" s="4"/>
      <c r="BWT207" s="4"/>
      <c r="BWU207" s="4"/>
      <c r="BWV207" s="4"/>
      <c r="BWW207" s="4"/>
      <c r="BWX207" s="4"/>
      <c r="BWY207" s="4"/>
      <c r="BWZ207" s="4"/>
      <c r="BXA207" s="4"/>
      <c r="BXB207" s="4"/>
      <c r="BXC207" s="4"/>
      <c r="BXD207" s="4"/>
      <c r="BXE207" s="4"/>
      <c r="BXF207" s="4"/>
      <c r="BXG207" s="4"/>
      <c r="BXH207" s="4"/>
      <c r="BXI207" s="4"/>
      <c r="BXJ207" s="4"/>
      <c r="BXK207" s="4"/>
      <c r="BXL207" s="4"/>
      <c r="BXM207" s="4"/>
      <c r="BXN207" s="4"/>
      <c r="BXO207" s="4"/>
      <c r="BXP207" s="4"/>
      <c r="BXQ207" s="4"/>
      <c r="BXR207" s="4"/>
      <c r="BXS207" s="4"/>
      <c r="BXT207" s="4"/>
      <c r="BXU207" s="4"/>
      <c r="BXV207" s="4"/>
      <c r="BXW207" s="4"/>
      <c r="BXX207" s="4"/>
      <c r="BXY207" s="4"/>
      <c r="BXZ207" s="4"/>
      <c r="BYA207" s="4"/>
      <c r="BYB207" s="4"/>
      <c r="BYC207" s="4"/>
      <c r="BYD207" s="4"/>
      <c r="BYE207" s="4"/>
      <c r="BYF207" s="4"/>
      <c r="BYG207" s="4"/>
      <c r="BYH207" s="4"/>
      <c r="BYI207" s="4"/>
      <c r="BYJ207" s="4"/>
      <c r="BYK207" s="4"/>
      <c r="BYL207" s="4"/>
      <c r="BYM207" s="4"/>
      <c r="BYN207" s="4"/>
      <c r="BYO207" s="4"/>
      <c r="BYP207" s="4"/>
      <c r="BYQ207" s="4"/>
      <c r="BYR207" s="4"/>
      <c r="BYS207" s="4"/>
      <c r="BYT207" s="4"/>
      <c r="BYU207" s="4"/>
      <c r="BYV207" s="4"/>
      <c r="BYW207" s="4"/>
      <c r="BYX207" s="4"/>
      <c r="BYY207" s="4"/>
      <c r="BYZ207" s="4"/>
      <c r="BZA207" s="4"/>
      <c r="BZB207" s="4"/>
      <c r="BZC207" s="4"/>
      <c r="BZD207" s="4"/>
      <c r="BZE207" s="4"/>
      <c r="BZF207" s="4"/>
      <c r="BZG207" s="4"/>
      <c r="BZH207" s="4"/>
      <c r="BZI207" s="4"/>
      <c r="BZJ207" s="4"/>
      <c r="BZK207" s="4"/>
      <c r="BZL207" s="4"/>
      <c r="BZM207" s="4"/>
      <c r="BZN207" s="4"/>
      <c r="BZO207" s="4"/>
      <c r="BZP207" s="4"/>
      <c r="BZQ207" s="4"/>
      <c r="BZR207" s="4"/>
      <c r="BZS207" s="4"/>
      <c r="BZT207" s="4"/>
      <c r="BZU207" s="4"/>
      <c r="BZV207" s="4"/>
      <c r="BZW207" s="4"/>
      <c r="BZX207" s="4"/>
      <c r="BZY207" s="4"/>
      <c r="BZZ207" s="4"/>
      <c r="CAA207" s="4"/>
      <c r="CAB207" s="4"/>
      <c r="CAC207" s="4"/>
      <c r="CAD207" s="4"/>
      <c r="CAE207" s="4"/>
      <c r="CAF207" s="4"/>
      <c r="CAG207" s="4"/>
      <c r="CAH207" s="4"/>
      <c r="CAI207" s="4"/>
      <c r="CAJ207" s="4"/>
      <c r="CAK207" s="4"/>
      <c r="CAL207" s="4"/>
      <c r="CAM207" s="4"/>
      <c r="CAN207" s="4"/>
      <c r="CAO207" s="4"/>
      <c r="CAP207" s="4"/>
      <c r="CAQ207" s="4"/>
      <c r="CAR207" s="4"/>
      <c r="CAS207" s="4"/>
      <c r="CAT207" s="4"/>
      <c r="CAU207" s="4"/>
      <c r="CAV207" s="4"/>
      <c r="CAW207" s="4"/>
      <c r="CAX207" s="4"/>
      <c r="CAY207" s="4"/>
      <c r="CAZ207" s="4"/>
      <c r="CBA207" s="4"/>
      <c r="CBB207" s="4"/>
      <c r="CBC207" s="4"/>
      <c r="CBD207" s="4"/>
      <c r="CBE207" s="4"/>
      <c r="CBF207" s="4"/>
      <c r="CBG207" s="4"/>
      <c r="CBH207" s="4"/>
      <c r="CBI207" s="4"/>
      <c r="CBJ207" s="4"/>
      <c r="CBK207" s="4"/>
      <c r="CBL207" s="4"/>
      <c r="CBM207" s="4"/>
      <c r="CBN207" s="4"/>
      <c r="CBO207" s="4"/>
      <c r="CBP207" s="4"/>
      <c r="CBQ207" s="4"/>
      <c r="CBR207" s="4"/>
      <c r="CBS207" s="4"/>
      <c r="CBT207" s="4"/>
      <c r="CBU207" s="4"/>
      <c r="CBV207" s="4"/>
      <c r="CBW207" s="4"/>
      <c r="CBX207" s="4"/>
      <c r="CBY207" s="4"/>
      <c r="CBZ207" s="4"/>
      <c r="CCA207" s="4"/>
      <c r="CCB207" s="4"/>
      <c r="CCC207" s="4"/>
      <c r="CCD207" s="4"/>
      <c r="CCE207" s="4"/>
      <c r="CCF207" s="4"/>
      <c r="CCG207" s="4"/>
      <c r="CCH207" s="4"/>
      <c r="CCI207" s="4"/>
      <c r="CCJ207" s="4"/>
      <c r="CCK207" s="4"/>
      <c r="CCL207" s="4"/>
      <c r="CCM207" s="4"/>
      <c r="CCN207" s="4"/>
      <c r="CCO207" s="4"/>
      <c r="CCP207" s="4"/>
      <c r="CCQ207" s="4"/>
      <c r="CCR207" s="4"/>
      <c r="CCS207" s="4"/>
      <c r="CCT207" s="4"/>
      <c r="CCU207" s="4"/>
      <c r="CCV207" s="4"/>
      <c r="CCW207" s="4"/>
      <c r="CCX207" s="4"/>
      <c r="CCY207" s="4"/>
      <c r="CCZ207" s="4"/>
      <c r="CDA207" s="4"/>
      <c r="CDB207" s="4"/>
      <c r="CDC207" s="4"/>
      <c r="CDD207" s="4"/>
      <c r="CDE207" s="4"/>
      <c r="CDF207" s="4"/>
      <c r="CDG207" s="4"/>
      <c r="CDH207" s="4"/>
      <c r="CDI207" s="4"/>
      <c r="CDJ207" s="4"/>
      <c r="CDK207" s="4"/>
      <c r="CDL207" s="4"/>
      <c r="CDM207" s="4"/>
      <c r="CDN207" s="4"/>
      <c r="CDO207" s="4"/>
      <c r="CDP207" s="4"/>
      <c r="CDQ207" s="4"/>
      <c r="CDR207" s="4"/>
      <c r="CDS207" s="4"/>
      <c r="CDT207" s="4"/>
      <c r="CDU207" s="4"/>
      <c r="CDV207" s="4"/>
      <c r="CDW207" s="4"/>
      <c r="CDX207" s="4"/>
      <c r="CDY207" s="4"/>
      <c r="CDZ207" s="4"/>
      <c r="CEA207" s="4"/>
      <c r="CEB207" s="4"/>
      <c r="CEC207" s="4"/>
      <c r="CED207" s="4"/>
      <c r="CEE207" s="4"/>
      <c r="CEF207" s="4"/>
      <c r="CEG207" s="4"/>
      <c r="CEH207" s="4"/>
      <c r="CEI207" s="4"/>
      <c r="CEJ207" s="4"/>
      <c r="CEK207" s="4"/>
      <c r="CEL207" s="4"/>
      <c r="CEM207" s="4"/>
      <c r="CEN207" s="4"/>
      <c r="CEO207" s="4"/>
      <c r="CEP207" s="4"/>
      <c r="CEQ207" s="4"/>
      <c r="CER207" s="4"/>
      <c r="CES207" s="4"/>
      <c r="CET207" s="4"/>
      <c r="CEU207" s="4"/>
      <c r="CEV207" s="4"/>
      <c r="CEW207" s="4"/>
      <c r="CEX207" s="4"/>
      <c r="CEY207" s="4"/>
      <c r="CEZ207" s="4"/>
      <c r="CFA207" s="4"/>
      <c r="CFB207" s="4"/>
      <c r="CFC207" s="4"/>
      <c r="CFD207" s="4"/>
      <c r="CFE207" s="4"/>
      <c r="CFF207" s="4"/>
      <c r="CFG207" s="4"/>
      <c r="CFH207" s="4"/>
      <c r="CFI207" s="4"/>
      <c r="CFJ207" s="4"/>
      <c r="CFK207" s="4"/>
      <c r="CFL207" s="4"/>
      <c r="CFM207" s="4"/>
      <c r="CFN207" s="4"/>
      <c r="CFO207" s="4"/>
      <c r="CFP207" s="4"/>
      <c r="CFQ207" s="4"/>
      <c r="CFR207" s="4"/>
      <c r="CFS207" s="4"/>
      <c r="CFT207" s="4"/>
      <c r="CFU207" s="4"/>
      <c r="CFV207" s="4"/>
      <c r="CFW207" s="4"/>
      <c r="CFX207" s="4"/>
      <c r="CFY207" s="4"/>
      <c r="CFZ207" s="4"/>
      <c r="CGA207" s="4"/>
      <c r="CGB207" s="4"/>
      <c r="CGC207" s="4"/>
      <c r="CGD207" s="4"/>
      <c r="CGE207" s="4"/>
      <c r="CGF207" s="4"/>
      <c r="CGG207" s="4"/>
      <c r="CGH207" s="4"/>
      <c r="CGI207" s="4"/>
      <c r="CGJ207" s="4"/>
      <c r="CGK207" s="4"/>
      <c r="CGL207" s="4"/>
      <c r="CGM207" s="4"/>
      <c r="CGN207" s="4"/>
      <c r="CGO207" s="4"/>
      <c r="CGP207" s="4"/>
      <c r="CGQ207" s="4"/>
      <c r="CGR207" s="4"/>
      <c r="CGS207" s="4"/>
      <c r="CGT207" s="4"/>
      <c r="CGU207" s="4"/>
      <c r="CGV207" s="4"/>
      <c r="CGW207" s="4"/>
      <c r="CGX207" s="4"/>
      <c r="CGY207" s="4"/>
      <c r="CGZ207" s="4"/>
      <c r="CHA207" s="4"/>
      <c r="CHB207" s="4"/>
      <c r="CHC207" s="4"/>
      <c r="CHD207" s="4"/>
      <c r="CHE207" s="4"/>
      <c r="CHF207" s="4"/>
      <c r="CHG207" s="4"/>
      <c r="CHH207" s="4"/>
      <c r="CHI207" s="4"/>
      <c r="CHJ207" s="4"/>
      <c r="CHK207" s="4"/>
      <c r="CHL207" s="4"/>
      <c r="CHM207" s="4"/>
      <c r="CHN207" s="4"/>
      <c r="CHO207" s="4"/>
      <c r="CHP207" s="4"/>
      <c r="CHQ207" s="4"/>
      <c r="CHR207" s="4"/>
      <c r="CHS207" s="4"/>
      <c r="CHT207" s="4"/>
      <c r="CHU207" s="4"/>
      <c r="CHV207" s="4"/>
      <c r="CHW207" s="4"/>
      <c r="CHX207" s="4"/>
      <c r="CHY207" s="4"/>
      <c r="CHZ207" s="4"/>
      <c r="CIA207" s="4"/>
      <c r="CIB207" s="4"/>
      <c r="CIC207" s="4"/>
      <c r="CID207" s="4"/>
      <c r="CIE207" s="4"/>
      <c r="CIF207" s="4"/>
      <c r="CIG207" s="4"/>
      <c r="CIH207" s="4"/>
      <c r="CII207" s="4"/>
      <c r="CIJ207" s="4"/>
      <c r="CIK207" s="4"/>
      <c r="CIL207" s="4"/>
      <c r="CIM207" s="4"/>
      <c r="CIN207" s="4"/>
      <c r="CIO207" s="4"/>
      <c r="CIP207" s="4"/>
      <c r="CIQ207" s="4"/>
      <c r="CIR207" s="4"/>
      <c r="CIS207" s="4"/>
      <c r="CIT207" s="4"/>
      <c r="CIU207" s="4"/>
      <c r="CIV207" s="4"/>
      <c r="CIW207" s="4"/>
      <c r="CIX207" s="4"/>
      <c r="CIY207" s="4"/>
      <c r="CIZ207" s="4"/>
      <c r="CJA207" s="4"/>
      <c r="CJB207" s="4"/>
      <c r="CJC207" s="4"/>
      <c r="CJD207" s="4"/>
      <c r="CJE207" s="4"/>
      <c r="CJF207" s="4"/>
      <c r="CJG207" s="4"/>
      <c r="CJH207" s="4"/>
      <c r="CJI207" s="4"/>
      <c r="CJJ207" s="4"/>
      <c r="CJK207" s="4"/>
      <c r="CJL207" s="4"/>
      <c r="CJM207" s="4"/>
      <c r="CJN207" s="4"/>
      <c r="CJO207" s="4"/>
      <c r="CJP207" s="4"/>
      <c r="CJQ207" s="4"/>
      <c r="CJR207" s="4"/>
      <c r="CJS207" s="4"/>
      <c r="CJT207" s="4"/>
      <c r="CJU207" s="4"/>
      <c r="CJV207" s="4"/>
      <c r="CJW207" s="4"/>
      <c r="CJX207" s="4"/>
      <c r="CJY207" s="4"/>
      <c r="CJZ207" s="4"/>
      <c r="CKA207" s="4"/>
      <c r="CKB207" s="4"/>
      <c r="CKC207" s="4"/>
      <c r="CKD207" s="4"/>
      <c r="CKE207" s="4"/>
      <c r="CKF207" s="4"/>
      <c r="CKG207" s="4"/>
      <c r="CKH207" s="4"/>
      <c r="CKI207" s="4"/>
      <c r="CKJ207" s="4"/>
      <c r="CKK207" s="4"/>
      <c r="CKL207" s="4"/>
      <c r="CKM207" s="4"/>
      <c r="CKN207" s="4"/>
      <c r="CKO207" s="4"/>
      <c r="CKP207" s="4"/>
      <c r="CKQ207" s="4"/>
      <c r="CKR207" s="4"/>
      <c r="CKS207" s="4"/>
      <c r="CKT207" s="4"/>
      <c r="CKU207" s="4"/>
      <c r="CKV207" s="4"/>
      <c r="CKW207" s="4"/>
      <c r="CKX207" s="4"/>
      <c r="CKY207" s="4"/>
      <c r="CKZ207" s="4"/>
      <c r="CLA207" s="4"/>
      <c r="CLB207" s="4"/>
      <c r="CLC207" s="4"/>
      <c r="CLD207" s="4"/>
      <c r="CLE207" s="4"/>
      <c r="CLF207" s="4"/>
      <c r="CLG207" s="4"/>
      <c r="CLH207" s="4"/>
      <c r="CLI207" s="4"/>
      <c r="CLJ207" s="4"/>
      <c r="CLK207" s="4"/>
      <c r="CLL207" s="4"/>
      <c r="CLM207" s="4"/>
      <c r="CLN207" s="4"/>
      <c r="CLO207" s="4"/>
      <c r="CLP207" s="4"/>
      <c r="CLQ207" s="4"/>
      <c r="CLR207" s="4"/>
      <c r="CLS207" s="4"/>
      <c r="CLT207" s="4"/>
      <c r="CLU207" s="4"/>
      <c r="CLV207" s="4"/>
      <c r="CLW207" s="4"/>
      <c r="CLX207" s="4"/>
      <c r="CLY207" s="4"/>
      <c r="CLZ207" s="4"/>
      <c r="CMA207" s="4"/>
      <c r="CMB207" s="4"/>
      <c r="CMC207" s="4"/>
      <c r="CMD207" s="4"/>
      <c r="CME207" s="4"/>
      <c r="CMF207" s="4"/>
      <c r="CMG207" s="4"/>
      <c r="CMH207" s="4"/>
      <c r="CMI207" s="4"/>
      <c r="CMJ207" s="4"/>
      <c r="CMK207" s="4"/>
      <c r="CML207" s="4"/>
      <c r="CMM207" s="4"/>
      <c r="CMN207" s="4"/>
      <c r="CMO207" s="4"/>
      <c r="CMP207" s="4"/>
      <c r="CMQ207" s="4"/>
      <c r="CMR207" s="4"/>
      <c r="CMS207" s="4"/>
      <c r="CMT207" s="4"/>
      <c r="CMU207" s="4"/>
      <c r="CMV207" s="4"/>
      <c r="CMW207" s="4"/>
      <c r="CMX207" s="4"/>
      <c r="CMY207" s="4"/>
      <c r="CMZ207" s="4"/>
      <c r="CNA207" s="4"/>
      <c r="CNB207" s="4"/>
      <c r="CNC207" s="4"/>
      <c r="CND207" s="4"/>
      <c r="CNE207" s="4"/>
      <c r="CNF207" s="4"/>
      <c r="CNG207" s="4"/>
      <c r="CNH207" s="4"/>
      <c r="CNI207" s="4"/>
      <c r="CNJ207" s="4"/>
      <c r="CNK207" s="4"/>
      <c r="CNL207" s="4"/>
      <c r="CNM207" s="4"/>
      <c r="CNN207" s="4"/>
      <c r="CNO207" s="4"/>
      <c r="CNP207" s="4"/>
      <c r="CNQ207" s="4"/>
      <c r="CNR207" s="4"/>
      <c r="CNS207" s="4"/>
      <c r="CNT207" s="4"/>
      <c r="CNU207" s="4"/>
      <c r="CNV207" s="4"/>
      <c r="CNW207" s="4"/>
      <c r="CNX207" s="4"/>
      <c r="CNY207" s="4"/>
      <c r="CNZ207" s="4"/>
      <c r="COA207" s="4"/>
      <c r="COB207" s="4"/>
      <c r="COC207" s="4"/>
      <c r="COD207" s="4"/>
      <c r="COE207" s="4"/>
      <c r="COF207" s="4"/>
      <c r="COG207" s="4"/>
      <c r="COH207" s="4"/>
      <c r="COI207" s="4"/>
      <c r="COJ207" s="4"/>
      <c r="COK207" s="4"/>
      <c r="COL207" s="4"/>
      <c r="COM207" s="4"/>
      <c r="CON207" s="4"/>
      <c r="COO207" s="4"/>
      <c r="COP207" s="4"/>
      <c r="COQ207" s="4"/>
      <c r="COR207" s="4"/>
      <c r="COS207" s="4"/>
      <c r="COT207" s="4"/>
      <c r="COU207" s="4"/>
      <c r="COV207" s="4"/>
      <c r="COW207" s="4"/>
      <c r="COX207" s="4"/>
      <c r="COY207" s="4"/>
      <c r="COZ207" s="4"/>
      <c r="CPA207" s="4"/>
      <c r="CPB207" s="4"/>
      <c r="CPC207" s="4"/>
      <c r="CPD207" s="4"/>
      <c r="CPE207" s="4"/>
      <c r="CPF207" s="4"/>
      <c r="CPG207" s="4"/>
      <c r="CPH207" s="4"/>
      <c r="CPI207" s="4"/>
      <c r="CPJ207" s="4"/>
      <c r="CPK207" s="4"/>
      <c r="CPL207" s="4"/>
      <c r="CPM207" s="4"/>
      <c r="CPN207" s="4"/>
      <c r="CPO207" s="4"/>
      <c r="CPP207" s="4"/>
      <c r="CPQ207" s="4"/>
      <c r="CPR207" s="4"/>
      <c r="CPS207" s="4"/>
      <c r="CPT207" s="4"/>
      <c r="CPU207" s="4"/>
      <c r="CPV207" s="4"/>
      <c r="CPW207" s="4"/>
      <c r="CPX207" s="4"/>
      <c r="CPY207" s="4"/>
      <c r="CPZ207" s="4"/>
      <c r="CQA207" s="4"/>
      <c r="CQB207" s="4"/>
      <c r="CQC207" s="4"/>
      <c r="CQD207" s="4"/>
      <c r="CQE207" s="4"/>
      <c r="CQF207" s="4"/>
      <c r="CQG207" s="4"/>
      <c r="CQH207" s="4"/>
      <c r="CQI207" s="4"/>
      <c r="CQJ207" s="4"/>
      <c r="CQK207" s="4"/>
      <c r="CQL207" s="4"/>
      <c r="CQM207" s="4"/>
      <c r="CQN207" s="4"/>
      <c r="CQO207" s="4"/>
      <c r="CQP207" s="4"/>
      <c r="CQQ207" s="4"/>
      <c r="CQR207" s="4"/>
      <c r="CQS207" s="4"/>
      <c r="CQT207" s="4"/>
      <c r="CQU207" s="4"/>
      <c r="CQV207" s="4"/>
      <c r="CQW207" s="4"/>
      <c r="CQX207" s="4"/>
      <c r="CQY207" s="4"/>
      <c r="CQZ207" s="4"/>
      <c r="CRA207" s="4"/>
      <c r="CRB207" s="4"/>
      <c r="CRC207" s="4"/>
      <c r="CRD207" s="4"/>
      <c r="CRE207" s="4"/>
      <c r="CRF207" s="4"/>
      <c r="CRG207" s="4"/>
      <c r="CRH207" s="4"/>
      <c r="CRI207" s="4"/>
      <c r="CRJ207" s="4"/>
      <c r="CRK207" s="4"/>
      <c r="CRL207" s="4"/>
      <c r="CRM207" s="4"/>
      <c r="CRN207" s="4"/>
      <c r="CRO207" s="4"/>
      <c r="CRP207" s="4"/>
      <c r="CRQ207" s="4"/>
      <c r="CRR207" s="4"/>
      <c r="CRS207" s="4"/>
      <c r="CRT207" s="4"/>
      <c r="CRU207" s="4"/>
      <c r="CRV207" s="4"/>
      <c r="CRW207" s="4"/>
      <c r="CRX207" s="4"/>
      <c r="CRY207" s="4"/>
      <c r="CRZ207" s="4"/>
      <c r="CSA207" s="4"/>
      <c r="CSB207" s="4"/>
      <c r="CSC207" s="4"/>
      <c r="CSD207" s="4"/>
      <c r="CSE207" s="4"/>
      <c r="CSF207" s="4"/>
      <c r="CSG207" s="4"/>
      <c r="CSH207" s="4"/>
      <c r="CSI207" s="4"/>
      <c r="CSJ207" s="4"/>
      <c r="CSK207" s="4"/>
      <c r="CSL207" s="4"/>
      <c r="CSM207" s="4"/>
      <c r="CSN207" s="4"/>
      <c r="CSO207" s="4"/>
      <c r="CSP207" s="4"/>
      <c r="CSQ207" s="4"/>
      <c r="CSR207" s="4"/>
      <c r="CSS207" s="4"/>
      <c r="CST207" s="4"/>
      <c r="CSU207" s="4"/>
      <c r="CSV207" s="4"/>
      <c r="CSW207" s="4"/>
      <c r="CSX207" s="4"/>
      <c r="CSY207" s="4"/>
      <c r="CSZ207" s="4"/>
      <c r="CTA207" s="4"/>
      <c r="CTB207" s="4"/>
      <c r="CTC207" s="4"/>
      <c r="CTD207" s="4"/>
      <c r="CTE207" s="4"/>
      <c r="CTF207" s="4"/>
      <c r="CTG207" s="4"/>
      <c r="CTH207" s="4"/>
      <c r="CTI207" s="4"/>
      <c r="CTJ207" s="4"/>
      <c r="CTK207" s="4"/>
      <c r="CTL207" s="4"/>
      <c r="CTM207" s="4"/>
      <c r="CTN207" s="4"/>
      <c r="CTO207" s="4"/>
      <c r="CTP207" s="4"/>
      <c r="CTQ207" s="4"/>
      <c r="CTR207" s="4"/>
      <c r="CTS207" s="4"/>
      <c r="CTT207" s="4"/>
      <c r="CTU207" s="4"/>
      <c r="CTV207" s="4"/>
      <c r="CTW207" s="4"/>
      <c r="CTX207" s="4"/>
      <c r="CTY207" s="4"/>
      <c r="CTZ207" s="4"/>
      <c r="CUA207" s="4"/>
      <c r="CUB207" s="4"/>
      <c r="CUC207" s="4"/>
      <c r="CUD207" s="4"/>
      <c r="CUE207" s="4"/>
      <c r="CUF207" s="4"/>
      <c r="CUG207" s="4"/>
      <c r="CUH207" s="4"/>
      <c r="CUI207" s="4"/>
      <c r="CUJ207" s="4"/>
      <c r="CUK207" s="4"/>
      <c r="CUL207" s="4"/>
      <c r="CUM207" s="4"/>
      <c r="CUN207" s="4"/>
      <c r="CUO207" s="4"/>
      <c r="CUP207" s="4"/>
      <c r="CUQ207" s="4"/>
      <c r="CUR207" s="4"/>
      <c r="CUS207" s="4"/>
      <c r="CUT207" s="4"/>
      <c r="CUU207" s="4"/>
      <c r="CUV207" s="4"/>
      <c r="CUW207" s="4"/>
      <c r="CUX207" s="4"/>
      <c r="CUY207" s="4"/>
      <c r="CUZ207" s="4"/>
      <c r="CVA207" s="4"/>
      <c r="CVB207" s="4"/>
      <c r="CVC207" s="4"/>
      <c r="CVD207" s="4"/>
      <c r="CVE207" s="4"/>
      <c r="CVF207" s="4"/>
      <c r="CVG207" s="4"/>
      <c r="CVH207" s="4"/>
      <c r="CVI207" s="4"/>
      <c r="CVJ207" s="4"/>
      <c r="CVK207" s="4"/>
      <c r="CVL207" s="4"/>
      <c r="CVM207" s="4"/>
      <c r="CVN207" s="4"/>
      <c r="CVO207" s="4"/>
      <c r="CVP207" s="4"/>
      <c r="CVQ207" s="4"/>
      <c r="CVR207" s="4"/>
      <c r="CVS207" s="4"/>
      <c r="CVT207" s="4"/>
      <c r="CVU207" s="4"/>
      <c r="CVV207" s="4"/>
      <c r="CVW207" s="4"/>
      <c r="CVX207" s="4"/>
      <c r="CVY207" s="4"/>
      <c r="CVZ207" s="4"/>
      <c r="CWA207" s="4"/>
      <c r="CWB207" s="4"/>
      <c r="CWC207" s="4"/>
      <c r="CWD207" s="4"/>
      <c r="CWE207" s="4"/>
      <c r="CWF207" s="4"/>
      <c r="CWG207" s="4"/>
      <c r="CWH207" s="4"/>
      <c r="CWI207" s="4"/>
      <c r="CWJ207" s="4"/>
      <c r="CWK207" s="4"/>
      <c r="CWL207" s="4"/>
      <c r="CWM207" s="4"/>
      <c r="CWN207" s="4"/>
      <c r="CWO207" s="4"/>
      <c r="CWP207" s="4"/>
      <c r="CWQ207" s="4"/>
      <c r="CWR207" s="4"/>
      <c r="CWS207" s="4"/>
      <c r="CWT207" s="4"/>
      <c r="CWU207" s="4"/>
      <c r="CWV207" s="4"/>
      <c r="CWW207" s="4"/>
      <c r="CWX207" s="4"/>
      <c r="CWY207" s="4"/>
      <c r="CWZ207" s="4"/>
      <c r="CXA207" s="4"/>
      <c r="CXB207" s="4"/>
      <c r="CXC207" s="4"/>
      <c r="CXD207" s="4"/>
      <c r="CXE207" s="4"/>
      <c r="CXF207" s="4"/>
      <c r="CXG207" s="4"/>
      <c r="CXH207" s="4"/>
      <c r="CXI207" s="4"/>
      <c r="CXJ207" s="4"/>
      <c r="CXK207" s="4"/>
      <c r="CXL207" s="4"/>
      <c r="CXM207" s="4"/>
      <c r="CXN207" s="4"/>
      <c r="CXO207" s="4"/>
      <c r="CXP207" s="4"/>
      <c r="CXQ207" s="4"/>
      <c r="CXR207" s="4"/>
      <c r="CXS207" s="4"/>
      <c r="CXT207" s="4"/>
      <c r="CXU207" s="4"/>
      <c r="CXV207" s="4"/>
      <c r="CXW207" s="4"/>
      <c r="CXX207" s="4"/>
      <c r="CXY207" s="4"/>
      <c r="CXZ207" s="4"/>
      <c r="CYA207" s="4"/>
      <c r="CYB207" s="4"/>
      <c r="CYC207" s="4"/>
      <c r="CYD207" s="4"/>
      <c r="CYE207" s="4"/>
      <c r="CYF207" s="4"/>
      <c r="CYG207" s="4"/>
      <c r="CYH207" s="4"/>
      <c r="CYI207" s="4"/>
      <c r="CYJ207" s="4"/>
      <c r="CYK207" s="4"/>
      <c r="CYL207" s="4"/>
      <c r="CYM207" s="4"/>
      <c r="CYN207" s="4"/>
      <c r="CYO207" s="4"/>
      <c r="CYP207" s="4"/>
      <c r="CYQ207" s="4"/>
      <c r="CYR207" s="4"/>
      <c r="CYS207" s="4"/>
      <c r="CYT207" s="4"/>
      <c r="CYU207" s="4"/>
      <c r="CYV207" s="4"/>
      <c r="CYW207" s="4"/>
      <c r="CYX207" s="4"/>
      <c r="CYY207" s="4"/>
      <c r="CYZ207" s="4"/>
      <c r="CZA207" s="4"/>
      <c r="CZB207" s="4"/>
      <c r="CZC207" s="4"/>
      <c r="CZD207" s="4"/>
      <c r="CZE207" s="4"/>
      <c r="CZF207" s="4"/>
      <c r="CZG207" s="4"/>
      <c r="CZH207" s="4"/>
      <c r="CZI207" s="4"/>
      <c r="CZJ207" s="4"/>
      <c r="CZK207" s="4"/>
      <c r="CZL207" s="4"/>
      <c r="CZM207" s="4"/>
      <c r="CZN207" s="4"/>
      <c r="CZO207" s="4"/>
      <c r="CZP207" s="4"/>
      <c r="CZQ207" s="4"/>
      <c r="CZR207" s="4"/>
      <c r="CZS207" s="4"/>
      <c r="CZT207" s="4"/>
      <c r="CZU207" s="4"/>
      <c r="CZV207" s="4"/>
      <c r="CZW207" s="4"/>
      <c r="CZX207" s="4"/>
      <c r="CZY207" s="4"/>
      <c r="CZZ207" s="4"/>
      <c r="DAA207" s="4"/>
      <c r="DAB207" s="4"/>
      <c r="DAC207" s="4"/>
      <c r="DAD207" s="4"/>
      <c r="DAE207" s="4"/>
      <c r="DAF207" s="4"/>
      <c r="DAG207" s="4"/>
      <c r="DAH207" s="4"/>
      <c r="DAI207" s="4"/>
      <c r="DAJ207" s="4"/>
      <c r="DAK207" s="4"/>
      <c r="DAL207" s="4"/>
      <c r="DAM207" s="4"/>
      <c r="DAN207" s="4"/>
      <c r="DAO207" s="4"/>
      <c r="DAP207" s="4"/>
      <c r="DAQ207" s="4"/>
      <c r="DAR207" s="4"/>
      <c r="DAS207" s="4"/>
      <c r="DAT207" s="4"/>
      <c r="DAU207" s="4"/>
      <c r="DAV207" s="4"/>
      <c r="DAW207" s="4"/>
      <c r="DAX207" s="4"/>
      <c r="DAY207" s="4"/>
      <c r="DAZ207" s="4"/>
      <c r="DBA207" s="4"/>
      <c r="DBB207" s="4"/>
      <c r="DBC207" s="4"/>
      <c r="DBD207" s="4"/>
      <c r="DBE207" s="4"/>
      <c r="DBF207" s="4"/>
      <c r="DBG207" s="4"/>
      <c r="DBH207" s="4"/>
      <c r="DBI207" s="4"/>
      <c r="DBJ207" s="4"/>
      <c r="DBK207" s="4"/>
      <c r="DBL207" s="4"/>
      <c r="DBM207" s="4"/>
      <c r="DBN207" s="4"/>
      <c r="DBO207" s="4"/>
      <c r="DBP207" s="4"/>
      <c r="DBQ207" s="4"/>
      <c r="DBR207" s="4"/>
      <c r="DBS207" s="4"/>
      <c r="DBT207" s="4"/>
      <c r="DBU207" s="4"/>
      <c r="DBV207" s="4"/>
      <c r="DBW207" s="4"/>
      <c r="DBX207" s="4"/>
      <c r="DBY207" s="4"/>
      <c r="DBZ207" s="4"/>
      <c r="DCA207" s="4"/>
      <c r="DCB207" s="4"/>
      <c r="DCC207" s="4"/>
      <c r="DCD207" s="4"/>
      <c r="DCE207" s="4"/>
      <c r="DCF207" s="4"/>
      <c r="DCG207" s="4"/>
      <c r="DCH207" s="4"/>
      <c r="DCI207" s="4"/>
      <c r="DCJ207" s="4"/>
      <c r="DCK207" s="4"/>
      <c r="DCL207" s="4"/>
      <c r="DCM207" s="4"/>
      <c r="DCN207" s="4"/>
      <c r="DCO207" s="4"/>
      <c r="DCP207" s="4"/>
      <c r="DCQ207" s="4"/>
      <c r="DCR207" s="4"/>
      <c r="DCS207" s="4"/>
      <c r="DCT207" s="4"/>
      <c r="DCU207" s="4"/>
      <c r="DCV207" s="4"/>
      <c r="DCW207" s="4"/>
      <c r="DCX207" s="4"/>
      <c r="DCY207" s="4"/>
      <c r="DCZ207" s="4"/>
      <c r="DDA207" s="4"/>
      <c r="DDB207" s="4"/>
      <c r="DDC207" s="4"/>
      <c r="DDD207" s="4"/>
      <c r="DDE207" s="4"/>
      <c r="DDF207" s="4"/>
      <c r="DDG207" s="4"/>
      <c r="DDH207" s="4"/>
      <c r="DDI207" s="4"/>
      <c r="DDJ207" s="4"/>
      <c r="DDK207" s="4"/>
      <c r="DDL207" s="4"/>
      <c r="DDM207" s="4"/>
      <c r="DDN207" s="4"/>
      <c r="DDO207" s="4"/>
      <c r="DDP207" s="4"/>
      <c r="DDQ207" s="4"/>
      <c r="DDR207" s="4"/>
      <c r="DDS207" s="4"/>
      <c r="DDT207" s="4"/>
      <c r="DDU207" s="4"/>
      <c r="DDV207" s="4"/>
      <c r="DDW207" s="4"/>
      <c r="DDX207" s="4"/>
      <c r="DDY207" s="4"/>
      <c r="DDZ207" s="4"/>
      <c r="DEA207" s="4"/>
      <c r="DEB207" s="4"/>
      <c r="DEC207" s="4"/>
      <c r="DED207" s="4"/>
      <c r="DEE207" s="4"/>
      <c r="DEF207" s="4"/>
      <c r="DEG207" s="4"/>
      <c r="DEH207" s="4"/>
      <c r="DEI207" s="4"/>
      <c r="DEJ207" s="4"/>
      <c r="DEK207" s="4"/>
      <c r="DEL207" s="4"/>
      <c r="DEM207" s="4"/>
      <c r="DEN207" s="4"/>
      <c r="DEO207" s="4"/>
      <c r="DEP207" s="4"/>
      <c r="DEQ207" s="4"/>
      <c r="DER207" s="4"/>
      <c r="DES207" s="4"/>
      <c r="DET207" s="4"/>
      <c r="DEU207" s="4"/>
      <c r="DEV207" s="4"/>
      <c r="DEW207" s="4"/>
      <c r="DEX207" s="4"/>
      <c r="DEY207" s="4"/>
      <c r="DEZ207" s="4"/>
      <c r="DFA207" s="4"/>
      <c r="DFB207" s="4"/>
      <c r="DFC207" s="4"/>
      <c r="DFD207" s="4"/>
      <c r="DFE207" s="4"/>
      <c r="DFF207" s="4"/>
      <c r="DFG207" s="4"/>
      <c r="DFH207" s="4"/>
      <c r="DFI207" s="4"/>
      <c r="DFJ207" s="4"/>
      <c r="DFK207" s="4"/>
      <c r="DFL207" s="4"/>
      <c r="DFM207" s="4"/>
      <c r="DFN207" s="4"/>
      <c r="DFO207" s="4"/>
      <c r="DFP207" s="4"/>
      <c r="DFQ207" s="4"/>
      <c r="DFR207" s="4"/>
      <c r="DFS207" s="4"/>
      <c r="DFT207" s="4"/>
      <c r="DFU207" s="4"/>
      <c r="DFV207" s="4"/>
      <c r="DFW207" s="4"/>
      <c r="DFX207" s="4"/>
      <c r="DFY207" s="4"/>
      <c r="DFZ207" s="4"/>
      <c r="DGA207" s="4"/>
      <c r="DGB207" s="4"/>
      <c r="DGC207" s="4"/>
      <c r="DGD207" s="4"/>
      <c r="DGE207" s="4"/>
      <c r="DGF207" s="4"/>
      <c r="DGG207" s="4"/>
      <c r="DGH207" s="4"/>
      <c r="DGI207" s="4"/>
      <c r="DGJ207" s="4"/>
      <c r="DGK207" s="4"/>
      <c r="DGL207" s="4"/>
      <c r="DGM207" s="4"/>
      <c r="DGN207" s="4"/>
      <c r="DGO207" s="4"/>
      <c r="DGP207" s="4"/>
      <c r="DGQ207" s="4"/>
      <c r="DGR207" s="4"/>
      <c r="DGS207" s="4"/>
      <c r="DGT207" s="4"/>
      <c r="DGU207" s="4"/>
      <c r="DGV207" s="4"/>
      <c r="DGW207" s="4"/>
      <c r="DGX207" s="4"/>
      <c r="DGY207" s="4"/>
      <c r="DGZ207" s="4"/>
      <c r="DHA207" s="4"/>
      <c r="DHB207" s="4"/>
      <c r="DHC207" s="4"/>
      <c r="DHD207" s="4"/>
      <c r="DHE207" s="4"/>
      <c r="DHF207" s="4"/>
      <c r="DHG207" s="4"/>
      <c r="DHH207" s="4"/>
      <c r="DHI207" s="4"/>
      <c r="DHJ207" s="4"/>
      <c r="DHK207" s="4"/>
      <c r="DHL207" s="4"/>
      <c r="DHM207" s="4"/>
      <c r="DHN207" s="4"/>
      <c r="DHO207" s="4"/>
      <c r="DHP207" s="4"/>
      <c r="DHQ207" s="4"/>
      <c r="DHR207" s="4"/>
      <c r="DHS207" s="4"/>
      <c r="DHT207" s="4"/>
      <c r="DHU207" s="4"/>
      <c r="DHV207" s="4"/>
      <c r="DHW207" s="4"/>
      <c r="DHX207" s="4"/>
      <c r="DHY207" s="4"/>
      <c r="DHZ207" s="4"/>
      <c r="DIA207" s="4"/>
      <c r="DIB207" s="4"/>
      <c r="DIC207" s="4"/>
      <c r="DID207" s="4"/>
      <c r="DIE207" s="4"/>
      <c r="DIF207" s="4"/>
      <c r="DIG207" s="4"/>
      <c r="DIH207" s="4"/>
      <c r="DII207" s="4"/>
      <c r="DIJ207" s="4"/>
      <c r="DIK207" s="4"/>
      <c r="DIL207" s="4"/>
      <c r="DIM207" s="4"/>
      <c r="DIN207" s="4"/>
      <c r="DIO207" s="4"/>
      <c r="DIP207" s="4"/>
      <c r="DIQ207" s="4"/>
      <c r="DIR207" s="4"/>
      <c r="DIS207" s="4"/>
      <c r="DIT207" s="4"/>
      <c r="DIU207" s="4"/>
      <c r="DIV207" s="4"/>
      <c r="DIW207" s="4"/>
      <c r="DIX207" s="4"/>
      <c r="DIY207" s="4"/>
      <c r="DIZ207" s="4"/>
      <c r="DJA207" s="4"/>
      <c r="DJB207" s="4"/>
      <c r="DJC207" s="4"/>
      <c r="DJD207" s="4"/>
      <c r="DJE207" s="4"/>
      <c r="DJF207" s="4"/>
      <c r="DJG207" s="4"/>
      <c r="DJH207" s="4"/>
      <c r="DJI207" s="4"/>
      <c r="DJJ207" s="4"/>
      <c r="DJK207" s="4"/>
      <c r="DJL207" s="4"/>
      <c r="DJM207" s="4"/>
      <c r="DJN207" s="4"/>
      <c r="DJO207" s="4"/>
      <c r="DJP207" s="4"/>
      <c r="DJQ207" s="4"/>
      <c r="DJR207" s="4"/>
      <c r="DJS207" s="4"/>
      <c r="DJT207" s="4"/>
      <c r="DJU207" s="4"/>
      <c r="DJV207" s="4"/>
      <c r="DJW207" s="4"/>
      <c r="DJX207" s="4"/>
      <c r="DJY207" s="4"/>
      <c r="DJZ207" s="4"/>
      <c r="DKA207" s="4"/>
      <c r="DKB207" s="4"/>
      <c r="DKC207" s="4"/>
      <c r="DKD207" s="4"/>
      <c r="DKE207" s="4"/>
      <c r="DKF207" s="4"/>
      <c r="DKG207" s="4"/>
      <c r="DKH207" s="4"/>
      <c r="DKI207" s="4"/>
      <c r="DKJ207" s="4"/>
      <c r="DKK207" s="4"/>
      <c r="DKL207" s="4"/>
      <c r="DKM207" s="4"/>
      <c r="DKN207" s="4"/>
      <c r="DKO207" s="4"/>
      <c r="DKP207" s="4"/>
      <c r="DKQ207" s="4"/>
      <c r="DKR207" s="4"/>
      <c r="DKS207" s="4"/>
      <c r="DKT207" s="4"/>
      <c r="DKU207" s="4"/>
      <c r="DKV207" s="4"/>
      <c r="DKW207" s="4"/>
      <c r="DKX207" s="4"/>
      <c r="DKY207" s="4"/>
      <c r="DKZ207" s="4"/>
      <c r="DLA207" s="4"/>
      <c r="DLB207" s="4"/>
      <c r="DLC207" s="4"/>
      <c r="DLD207" s="4"/>
      <c r="DLE207" s="4"/>
      <c r="DLF207" s="4"/>
      <c r="DLG207" s="4"/>
      <c r="DLH207" s="4"/>
      <c r="DLI207" s="4"/>
      <c r="DLJ207" s="4"/>
      <c r="DLK207" s="4"/>
      <c r="DLL207" s="4"/>
      <c r="DLM207" s="4"/>
      <c r="DLN207" s="4"/>
      <c r="DLO207" s="4"/>
      <c r="DLP207" s="4"/>
      <c r="DLQ207" s="4"/>
      <c r="DLR207" s="4"/>
      <c r="DLS207" s="4"/>
      <c r="DLT207" s="4"/>
      <c r="DLU207" s="4"/>
      <c r="DLV207" s="4"/>
      <c r="DLW207" s="4"/>
      <c r="DLX207" s="4"/>
      <c r="DLY207" s="4"/>
      <c r="DLZ207" s="4"/>
      <c r="DMA207" s="4"/>
      <c r="DMB207" s="4"/>
      <c r="DMC207" s="4"/>
      <c r="DMD207" s="4"/>
      <c r="DME207" s="4"/>
      <c r="DMF207" s="4"/>
      <c r="DMG207" s="4"/>
      <c r="DMH207" s="4"/>
      <c r="DMI207" s="4"/>
      <c r="DMJ207" s="4"/>
      <c r="DMK207" s="4"/>
      <c r="DML207" s="4"/>
      <c r="DMM207" s="4"/>
      <c r="DMN207" s="4"/>
      <c r="DMO207" s="4"/>
      <c r="DMP207" s="4"/>
      <c r="DMQ207" s="4"/>
      <c r="DMR207" s="4"/>
      <c r="DMS207" s="4"/>
      <c r="DMT207" s="4"/>
      <c r="DMU207" s="4"/>
      <c r="DMV207" s="4"/>
      <c r="DMW207" s="4"/>
      <c r="DMX207" s="4"/>
      <c r="DMY207" s="4"/>
      <c r="DMZ207" s="4"/>
      <c r="DNA207" s="4"/>
      <c r="DNB207" s="4"/>
      <c r="DNC207" s="4"/>
      <c r="DND207" s="4"/>
      <c r="DNE207" s="4"/>
      <c r="DNF207" s="4"/>
      <c r="DNG207" s="4"/>
      <c r="DNH207" s="4"/>
      <c r="DNI207" s="4"/>
      <c r="DNJ207" s="4"/>
      <c r="DNK207" s="4"/>
      <c r="DNL207" s="4"/>
      <c r="DNM207" s="4"/>
      <c r="DNN207" s="4"/>
      <c r="DNO207" s="4"/>
      <c r="DNP207" s="4"/>
      <c r="DNQ207" s="4"/>
      <c r="DNR207" s="4"/>
      <c r="DNS207" s="4"/>
      <c r="DNT207" s="4"/>
      <c r="DNU207" s="4"/>
      <c r="DNV207" s="4"/>
      <c r="DNW207" s="4"/>
      <c r="DNX207" s="4"/>
      <c r="DNY207" s="4"/>
      <c r="DNZ207" s="4"/>
      <c r="DOA207" s="4"/>
      <c r="DOB207" s="4"/>
      <c r="DOC207" s="4"/>
      <c r="DOD207" s="4"/>
      <c r="DOE207" s="4"/>
      <c r="DOF207" s="4"/>
      <c r="DOG207" s="4"/>
      <c r="DOH207" s="4"/>
      <c r="DOI207" s="4"/>
      <c r="DOJ207" s="4"/>
      <c r="DOK207" s="4"/>
      <c r="DOL207" s="4"/>
      <c r="DOM207" s="4"/>
      <c r="DON207" s="4"/>
      <c r="DOO207" s="4"/>
      <c r="DOP207" s="4"/>
      <c r="DOQ207" s="4"/>
      <c r="DOR207" s="4"/>
      <c r="DOS207" s="4"/>
      <c r="DOT207" s="4"/>
      <c r="DOU207" s="4"/>
      <c r="DOV207" s="4"/>
      <c r="DOW207" s="4"/>
      <c r="DOX207" s="4"/>
      <c r="DOY207" s="4"/>
      <c r="DOZ207" s="4"/>
      <c r="DPA207" s="4"/>
      <c r="DPB207" s="4"/>
      <c r="DPC207" s="4"/>
      <c r="DPD207" s="4"/>
      <c r="DPE207" s="4"/>
      <c r="DPF207" s="4"/>
      <c r="DPG207" s="4"/>
      <c r="DPH207" s="4"/>
      <c r="DPI207" s="4"/>
      <c r="DPJ207" s="4"/>
      <c r="DPK207" s="4"/>
      <c r="DPL207" s="4"/>
      <c r="DPM207" s="4"/>
      <c r="DPN207" s="4"/>
      <c r="DPO207" s="4"/>
      <c r="DPP207" s="4"/>
      <c r="DPQ207" s="4"/>
      <c r="DPR207" s="4"/>
      <c r="DPS207" s="4"/>
      <c r="DPT207" s="4"/>
      <c r="DPU207" s="4"/>
      <c r="DPV207" s="4"/>
      <c r="DPW207" s="4"/>
      <c r="DPX207" s="4"/>
      <c r="DPY207" s="4"/>
      <c r="DPZ207" s="4"/>
      <c r="DQA207" s="4"/>
      <c r="DQB207" s="4"/>
      <c r="DQC207" s="4"/>
      <c r="DQD207" s="4"/>
      <c r="DQE207" s="4"/>
      <c r="DQF207" s="4"/>
      <c r="DQG207" s="4"/>
      <c r="DQH207" s="4"/>
      <c r="DQI207" s="4"/>
      <c r="DQJ207" s="4"/>
      <c r="DQK207" s="4"/>
      <c r="DQL207" s="4"/>
      <c r="DQM207" s="4"/>
      <c r="DQN207" s="4"/>
      <c r="DQO207" s="4"/>
      <c r="DQP207" s="4"/>
      <c r="DQQ207" s="4"/>
      <c r="DQR207" s="4"/>
      <c r="DQS207" s="4"/>
      <c r="DQT207" s="4"/>
      <c r="DQU207" s="4"/>
      <c r="DQV207" s="4"/>
      <c r="DQW207" s="4"/>
      <c r="DQX207" s="4"/>
      <c r="DQY207" s="4"/>
      <c r="DQZ207" s="4"/>
      <c r="DRA207" s="4"/>
      <c r="DRB207" s="4"/>
      <c r="DRC207" s="4"/>
      <c r="DRD207" s="4"/>
      <c r="DRE207" s="4"/>
      <c r="DRF207" s="4"/>
      <c r="DRG207" s="4"/>
      <c r="DRH207" s="4"/>
      <c r="DRI207" s="4"/>
      <c r="DRJ207" s="4"/>
      <c r="DRK207" s="4"/>
      <c r="DRL207" s="4"/>
      <c r="DRM207" s="4"/>
      <c r="DRN207" s="4"/>
      <c r="DRO207" s="4"/>
      <c r="DRP207" s="4"/>
      <c r="DRQ207" s="4"/>
      <c r="DRR207" s="4"/>
      <c r="DRS207" s="4"/>
      <c r="DRT207" s="4"/>
      <c r="DRU207" s="4"/>
      <c r="DRV207" s="4"/>
      <c r="DRW207" s="4"/>
      <c r="DRX207" s="4"/>
      <c r="DRY207" s="4"/>
      <c r="DRZ207" s="4"/>
      <c r="DSA207" s="4"/>
      <c r="DSB207" s="4"/>
      <c r="DSC207" s="4"/>
      <c r="DSD207" s="4"/>
      <c r="DSE207" s="4"/>
      <c r="DSF207" s="4"/>
      <c r="DSG207" s="4"/>
      <c r="DSH207" s="4"/>
      <c r="DSI207" s="4"/>
      <c r="DSJ207" s="4"/>
      <c r="DSK207" s="4"/>
      <c r="DSL207" s="4"/>
      <c r="DSM207" s="4"/>
      <c r="DSN207" s="4"/>
      <c r="DSO207" s="4"/>
      <c r="DSP207" s="4"/>
      <c r="DSQ207" s="4"/>
      <c r="DSR207" s="4"/>
      <c r="DSS207" s="4"/>
      <c r="DST207" s="4"/>
      <c r="DSU207" s="4"/>
      <c r="DSV207" s="4"/>
      <c r="DSW207" s="4"/>
      <c r="DSX207" s="4"/>
      <c r="DSY207" s="4"/>
      <c r="DSZ207" s="4"/>
      <c r="DTA207" s="4"/>
      <c r="DTB207" s="4"/>
      <c r="DTC207" s="4"/>
      <c r="DTD207" s="4"/>
      <c r="DTE207" s="4"/>
      <c r="DTF207" s="4"/>
      <c r="DTG207" s="4"/>
      <c r="DTH207" s="4"/>
      <c r="DTI207" s="4"/>
      <c r="DTJ207" s="4"/>
      <c r="DTK207" s="4"/>
      <c r="DTL207" s="4"/>
      <c r="DTM207" s="4"/>
      <c r="DTN207" s="4"/>
      <c r="DTO207" s="4"/>
      <c r="DTP207" s="4"/>
      <c r="DTQ207" s="4"/>
      <c r="DTR207" s="4"/>
      <c r="DTS207" s="4"/>
      <c r="DTT207" s="4"/>
      <c r="DTU207" s="4"/>
      <c r="DTV207" s="4"/>
      <c r="DTW207" s="4"/>
      <c r="DTX207" s="4"/>
      <c r="DTY207" s="4"/>
      <c r="DTZ207" s="4"/>
      <c r="DUA207" s="4"/>
      <c r="DUB207" s="4"/>
      <c r="DUC207" s="4"/>
      <c r="DUD207" s="4"/>
      <c r="DUE207" s="4"/>
      <c r="DUF207" s="4"/>
      <c r="DUG207" s="4"/>
      <c r="DUH207" s="4"/>
      <c r="DUI207" s="4"/>
      <c r="DUJ207" s="4"/>
      <c r="DUK207" s="4"/>
      <c r="DUL207" s="4"/>
      <c r="DUM207" s="4"/>
      <c r="DUN207" s="4"/>
      <c r="DUO207" s="4"/>
      <c r="DUP207" s="4"/>
      <c r="DUQ207" s="4"/>
      <c r="DUR207" s="4"/>
      <c r="DUS207" s="4"/>
      <c r="DUT207" s="4"/>
      <c r="DUU207" s="4"/>
      <c r="DUV207" s="4"/>
      <c r="DUW207" s="4"/>
      <c r="DUX207" s="4"/>
      <c r="DUY207" s="4"/>
      <c r="DUZ207" s="4"/>
      <c r="DVA207" s="4"/>
      <c r="DVB207" s="4"/>
      <c r="DVC207" s="4"/>
      <c r="DVD207" s="4"/>
      <c r="DVE207" s="4"/>
      <c r="DVF207" s="4"/>
      <c r="DVG207" s="4"/>
      <c r="DVH207" s="4"/>
      <c r="DVI207" s="4"/>
      <c r="DVJ207" s="4"/>
      <c r="DVK207" s="4"/>
      <c r="DVL207" s="4"/>
      <c r="DVM207" s="4"/>
      <c r="DVN207" s="4"/>
      <c r="DVO207" s="4"/>
      <c r="DVP207" s="4"/>
      <c r="DVQ207" s="4"/>
      <c r="DVR207" s="4"/>
      <c r="DVS207" s="4"/>
      <c r="DVT207" s="4"/>
      <c r="DVU207" s="4"/>
      <c r="DVV207" s="4"/>
      <c r="DVW207" s="4"/>
      <c r="DVX207" s="4"/>
      <c r="DVY207" s="4"/>
      <c r="DVZ207" s="4"/>
      <c r="DWA207" s="4"/>
      <c r="DWB207" s="4"/>
      <c r="DWC207" s="4"/>
      <c r="DWD207" s="4"/>
      <c r="DWE207" s="4"/>
      <c r="DWF207" s="4"/>
      <c r="DWG207" s="4"/>
      <c r="DWH207" s="4"/>
      <c r="DWI207" s="4"/>
      <c r="DWJ207" s="4"/>
      <c r="DWK207" s="4"/>
      <c r="DWL207" s="4"/>
      <c r="DWM207" s="4"/>
      <c r="DWN207" s="4"/>
      <c r="DWO207" s="4"/>
      <c r="DWP207" s="4"/>
      <c r="DWQ207" s="4"/>
      <c r="DWR207" s="4"/>
      <c r="DWS207" s="4"/>
      <c r="DWT207" s="4"/>
      <c r="DWU207" s="4"/>
      <c r="DWV207" s="4"/>
      <c r="DWW207" s="4"/>
      <c r="DWX207" s="4"/>
      <c r="DWY207" s="4"/>
      <c r="DWZ207" s="4"/>
      <c r="DXA207" s="4"/>
      <c r="DXB207" s="4"/>
      <c r="DXC207" s="4"/>
      <c r="DXD207" s="4"/>
      <c r="DXE207" s="4"/>
      <c r="DXF207" s="4"/>
      <c r="DXG207" s="4"/>
      <c r="DXH207" s="4"/>
      <c r="DXI207" s="4"/>
      <c r="DXJ207" s="4"/>
      <c r="DXK207" s="4"/>
      <c r="DXL207" s="4"/>
      <c r="DXM207" s="4"/>
      <c r="DXN207" s="4"/>
      <c r="DXO207" s="4"/>
      <c r="DXP207" s="4"/>
      <c r="DXQ207" s="4"/>
      <c r="DXR207" s="4"/>
      <c r="DXS207" s="4"/>
      <c r="DXT207" s="4"/>
      <c r="DXU207" s="4"/>
      <c r="DXV207" s="4"/>
      <c r="DXW207" s="4"/>
      <c r="DXX207" s="4"/>
      <c r="DXY207" s="4"/>
      <c r="DXZ207" s="4"/>
      <c r="DYA207" s="4"/>
      <c r="DYB207" s="4"/>
      <c r="DYC207" s="4"/>
      <c r="DYD207" s="4"/>
      <c r="DYE207" s="4"/>
      <c r="DYF207" s="4"/>
      <c r="DYG207" s="4"/>
      <c r="DYH207" s="4"/>
      <c r="DYI207" s="4"/>
      <c r="DYJ207" s="4"/>
      <c r="DYK207" s="4"/>
      <c r="DYL207" s="4"/>
      <c r="DYM207" s="4"/>
      <c r="DYN207" s="4"/>
      <c r="DYO207" s="4"/>
      <c r="DYP207" s="4"/>
      <c r="DYQ207" s="4"/>
      <c r="DYR207" s="4"/>
      <c r="DYS207" s="4"/>
      <c r="DYT207" s="4"/>
      <c r="DYU207" s="4"/>
      <c r="DYV207" s="4"/>
      <c r="DYW207" s="4"/>
      <c r="DYX207" s="4"/>
      <c r="DYY207" s="4"/>
      <c r="DYZ207" s="4"/>
      <c r="DZA207" s="4"/>
      <c r="DZB207" s="4"/>
      <c r="DZC207" s="4"/>
      <c r="DZD207" s="4"/>
      <c r="DZE207" s="4"/>
      <c r="DZF207" s="4"/>
      <c r="DZG207" s="4"/>
      <c r="DZH207" s="4"/>
      <c r="DZI207" s="4"/>
      <c r="DZJ207" s="4"/>
      <c r="DZK207" s="4"/>
      <c r="DZL207" s="4"/>
      <c r="DZM207" s="4"/>
      <c r="DZN207" s="4"/>
      <c r="DZO207" s="4"/>
      <c r="DZP207" s="4"/>
      <c r="DZQ207" s="4"/>
      <c r="DZR207" s="4"/>
      <c r="DZS207" s="4"/>
      <c r="DZT207" s="4"/>
      <c r="DZU207" s="4"/>
      <c r="DZV207" s="4"/>
      <c r="DZW207" s="4"/>
      <c r="DZX207" s="4"/>
      <c r="DZY207" s="4"/>
      <c r="DZZ207" s="4"/>
      <c r="EAA207" s="4"/>
      <c r="EAB207" s="4"/>
      <c r="EAC207" s="4"/>
      <c r="EAD207" s="4"/>
      <c r="EAE207" s="4"/>
      <c r="EAF207" s="4"/>
      <c r="EAG207" s="4"/>
      <c r="EAH207" s="4"/>
      <c r="EAI207" s="4"/>
      <c r="EAJ207" s="4"/>
      <c r="EAK207" s="4"/>
      <c r="EAL207" s="4"/>
      <c r="EAM207" s="4"/>
      <c r="EAN207" s="4"/>
      <c r="EAO207" s="4"/>
      <c r="EAP207" s="4"/>
      <c r="EAQ207" s="4"/>
      <c r="EAR207" s="4"/>
      <c r="EAS207" s="4"/>
      <c r="EAT207" s="4"/>
      <c r="EAU207" s="4"/>
      <c r="EAV207" s="4"/>
      <c r="EAW207" s="4"/>
      <c r="EAX207" s="4"/>
      <c r="EAY207" s="4"/>
      <c r="EAZ207" s="4"/>
      <c r="EBA207" s="4"/>
      <c r="EBB207" s="4"/>
      <c r="EBC207" s="4"/>
      <c r="EBD207" s="4"/>
      <c r="EBE207" s="4"/>
      <c r="EBF207" s="4"/>
      <c r="EBG207" s="4"/>
      <c r="EBH207" s="4"/>
      <c r="EBI207" s="4"/>
      <c r="EBJ207" s="4"/>
      <c r="EBK207" s="4"/>
      <c r="EBL207" s="4"/>
      <c r="EBM207" s="4"/>
      <c r="EBN207" s="4"/>
      <c r="EBO207" s="4"/>
      <c r="EBP207" s="4"/>
      <c r="EBQ207" s="4"/>
      <c r="EBR207" s="4"/>
      <c r="EBS207" s="4"/>
      <c r="EBT207" s="4"/>
      <c r="EBU207" s="4"/>
      <c r="EBV207" s="4"/>
      <c r="EBW207" s="4"/>
      <c r="EBX207" s="4"/>
      <c r="EBY207" s="4"/>
      <c r="EBZ207" s="4"/>
      <c r="ECA207" s="4"/>
      <c r="ECB207" s="4"/>
      <c r="ECC207" s="4"/>
      <c r="ECD207" s="4"/>
      <c r="ECE207" s="4"/>
      <c r="ECF207" s="4"/>
      <c r="ECG207" s="4"/>
      <c r="ECH207" s="4"/>
      <c r="ECI207" s="4"/>
      <c r="ECJ207" s="4"/>
      <c r="ECK207" s="4"/>
      <c r="ECL207" s="4"/>
      <c r="ECM207" s="4"/>
      <c r="ECN207" s="4"/>
      <c r="ECO207" s="4"/>
      <c r="ECP207" s="4"/>
      <c r="ECQ207" s="4"/>
      <c r="ECR207" s="4"/>
      <c r="ECS207" s="4"/>
      <c r="ECT207" s="4"/>
      <c r="ECU207" s="4"/>
      <c r="ECV207" s="4"/>
      <c r="ECW207" s="4"/>
      <c r="ECX207" s="4"/>
      <c r="ECY207" s="4"/>
      <c r="ECZ207" s="4"/>
      <c r="EDA207" s="4"/>
      <c r="EDB207" s="4"/>
      <c r="EDC207" s="4"/>
      <c r="EDD207" s="4"/>
      <c r="EDE207" s="4"/>
      <c r="EDF207" s="4"/>
      <c r="EDG207" s="4"/>
      <c r="EDH207" s="4"/>
      <c r="EDI207" s="4"/>
      <c r="EDJ207" s="4"/>
      <c r="EDK207" s="4"/>
      <c r="EDL207" s="4"/>
      <c r="EDM207" s="4"/>
      <c r="EDN207" s="4"/>
      <c r="EDO207" s="4"/>
      <c r="EDP207" s="4"/>
      <c r="EDQ207" s="4"/>
      <c r="EDR207" s="4"/>
      <c r="EDS207" s="4"/>
      <c r="EDT207" s="4"/>
      <c r="EDU207" s="4"/>
      <c r="EDV207" s="4"/>
      <c r="EDW207" s="4"/>
      <c r="EDX207" s="4"/>
      <c r="EDY207" s="4"/>
      <c r="EDZ207" s="4"/>
      <c r="EEA207" s="4"/>
      <c r="EEB207" s="4"/>
      <c r="EEC207" s="4"/>
      <c r="EED207" s="4"/>
      <c r="EEE207" s="4"/>
      <c r="EEF207" s="4"/>
      <c r="EEG207" s="4"/>
      <c r="EEH207" s="4"/>
      <c r="EEI207" s="4"/>
      <c r="EEJ207" s="4"/>
      <c r="EEK207" s="4"/>
      <c r="EEL207" s="4"/>
      <c r="EEM207" s="4"/>
      <c r="EEN207" s="4"/>
      <c r="EEO207" s="4"/>
      <c r="EEP207" s="4"/>
      <c r="EEQ207" s="4"/>
      <c r="EER207" s="4"/>
      <c r="EES207" s="4"/>
      <c r="EET207" s="4"/>
      <c r="EEU207" s="4"/>
      <c r="EEV207" s="4"/>
      <c r="EEW207" s="4"/>
      <c r="EEX207" s="4"/>
      <c r="EEY207" s="4"/>
      <c r="EEZ207" s="4"/>
      <c r="EFA207" s="4"/>
      <c r="EFB207" s="4"/>
      <c r="EFC207" s="4"/>
      <c r="EFD207" s="4"/>
      <c r="EFE207" s="4"/>
      <c r="EFF207" s="4"/>
      <c r="EFG207" s="4"/>
      <c r="EFH207" s="4"/>
      <c r="EFI207" s="4"/>
      <c r="EFJ207" s="4"/>
      <c r="EFK207" s="4"/>
      <c r="EFL207" s="4"/>
      <c r="EFM207" s="4"/>
      <c r="EFN207" s="4"/>
      <c r="EFO207" s="4"/>
      <c r="EFP207" s="4"/>
      <c r="EFQ207" s="4"/>
      <c r="EFR207" s="4"/>
      <c r="EFS207" s="4"/>
      <c r="EFT207" s="4"/>
      <c r="EFU207" s="4"/>
      <c r="EFV207" s="4"/>
      <c r="EFW207" s="4"/>
      <c r="EFX207" s="4"/>
      <c r="EFY207" s="4"/>
      <c r="EFZ207" s="4"/>
      <c r="EGA207" s="4"/>
      <c r="EGB207" s="4"/>
      <c r="EGC207" s="4"/>
      <c r="EGD207" s="4"/>
      <c r="EGE207" s="4"/>
      <c r="EGF207" s="4"/>
      <c r="EGG207" s="4"/>
      <c r="EGH207" s="4"/>
      <c r="EGI207" s="4"/>
      <c r="EGJ207" s="4"/>
      <c r="EGK207" s="4"/>
      <c r="EGL207" s="4"/>
      <c r="EGM207" s="4"/>
      <c r="EGN207" s="4"/>
      <c r="EGO207" s="4"/>
      <c r="EGP207" s="4"/>
      <c r="EGQ207" s="4"/>
      <c r="EGR207" s="4"/>
      <c r="EGS207" s="4"/>
      <c r="EGT207" s="4"/>
      <c r="EGU207" s="4"/>
      <c r="EGV207" s="4"/>
      <c r="EGW207" s="4"/>
      <c r="EGX207" s="4"/>
      <c r="EGY207" s="4"/>
      <c r="EGZ207" s="4"/>
      <c r="EHA207" s="4"/>
      <c r="EHB207" s="4"/>
      <c r="EHC207" s="4"/>
      <c r="EHD207" s="4"/>
      <c r="EHE207" s="4"/>
      <c r="EHF207" s="4"/>
      <c r="EHG207" s="4"/>
      <c r="EHH207" s="4"/>
      <c r="EHI207" s="4"/>
      <c r="EHJ207" s="4"/>
      <c r="EHK207" s="4"/>
      <c r="EHL207" s="4"/>
      <c r="EHM207" s="4"/>
      <c r="EHN207" s="4"/>
      <c r="EHO207" s="4"/>
      <c r="EHP207" s="4"/>
      <c r="EHQ207" s="4"/>
      <c r="EHR207" s="4"/>
      <c r="EHS207" s="4"/>
      <c r="EHT207" s="4"/>
      <c r="EHU207" s="4"/>
      <c r="EHV207" s="4"/>
      <c r="EHW207" s="4"/>
      <c r="EHX207" s="4"/>
      <c r="EHY207" s="4"/>
      <c r="EHZ207" s="4"/>
      <c r="EIA207" s="4"/>
      <c r="EIB207" s="4"/>
      <c r="EIC207" s="4"/>
      <c r="EID207" s="4"/>
      <c r="EIE207" s="4"/>
      <c r="EIF207" s="4"/>
      <c r="EIG207" s="4"/>
      <c r="EIH207" s="4"/>
      <c r="EII207" s="4"/>
      <c r="EIJ207" s="4"/>
      <c r="EIK207" s="4"/>
      <c r="EIL207" s="4"/>
      <c r="EIM207" s="4"/>
      <c r="EIN207" s="4"/>
      <c r="EIO207" s="4"/>
      <c r="EIP207" s="4"/>
      <c r="EIQ207" s="4"/>
      <c r="EIR207" s="4"/>
      <c r="EIS207" s="4"/>
      <c r="EIT207" s="4"/>
      <c r="EIU207" s="4"/>
      <c r="EIV207" s="4"/>
      <c r="EIW207" s="4"/>
      <c r="EIX207" s="4"/>
      <c r="EIY207" s="4"/>
      <c r="EIZ207" s="4"/>
      <c r="EJA207" s="4"/>
      <c r="EJB207" s="4"/>
      <c r="EJC207" s="4"/>
      <c r="EJD207" s="4"/>
      <c r="EJE207" s="4"/>
      <c r="EJF207" s="4"/>
      <c r="EJG207" s="4"/>
      <c r="EJH207" s="4"/>
      <c r="EJI207" s="4"/>
      <c r="EJJ207" s="4"/>
      <c r="EJK207" s="4"/>
      <c r="EJL207" s="4"/>
      <c r="EJM207" s="4"/>
      <c r="EJN207" s="4"/>
      <c r="EJO207" s="4"/>
      <c r="EJP207" s="4"/>
      <c r="EJQ207" s="4"/>
      <c r="EJR207" s="4"/>
      <c r="EJS207" s="4"/>
      <c r="EJT207" s="4"/>
      <c r="EJU207" s="4"/>
      <c r="EJV207" s="4"/>
      <c r="EJW207" s="4"/>
      <c r="EJX207" s="4"/>
      <c r="EJY207" s="4"/>
      <c r="EJZ207" s="4"/>
      <c r="EKA207" s="4"/>
      <c r="EKB207" s="4"/>
      <c r="EKC207" s="4"/>
      <c r="EKD207" s="4"/>
      <c r="EKE207" s="4"/>
      <c r="EKF207" s="4"/>
      <c r="EKG207" s="4"/>
      <c r="EKH207" s="4"/>
      <c r="EKI207" s="4"/>
      <c r="EKJ207" s="4"/>
      <c r="EKK207" s="4"/>
      <c r="EKL207" s="4"/>
      <c r="EKM207" s="4"/>
      <c r="EKN207" s="4"/>
      <c r="EKO207" s="4"/>
      <c r="EKP207" s="4"/>
      <c r="EKQ207" s="4"/>
      <c r="EKR207" s="4"/>
      <c r="EKS207" s="4"/>
      <c r="EKT207" s="4"/>
      <c r="EKU207" s="4"/>
      <c r="EKV207" s="4"/>
      <c r="EKW207" s="4"/>
      <c r="EKX207" s="4"/>
      <c r="EKY207" s="4"/>
      <c r="EKZ207" s="4"/>
      <c r="ELA207" s="4"/>
      <c r="ELB207" s="4"/>
      <c r="ELC207" s="4"/>
      <c r="ELD207" s="4"/>
      <c r="ELE207" s="4"/>
      <c r="ELF207" s="4"/>
      <c r="ELG207" s="4"/>
      <c r="ELH207" s="4"/>
      <c r="ELI207" s="4"/>
      <c r="ELJ207" s="4"/>
      <c r="ELK207" s="4"/>
      <c r="ELL207" s="4"/>
      <c r="ELM207" s="4"/>
      <c r="ELN207" s="4"/>
      <c r="ELO207" s="4"/>
      <c r="ELP207" s="4"/>
      <c r="ELQ207" s="4"/>
      <c r="ELR207" s="4"/>
      <c r="ELS207" s="4"/>
      <c r="ELT207" s="4"/>
      <c r="ELU207" s="4"/>
      <c r="ELV207" s="4"/>
      <c r="ELW207" s="4"/>
      <c r="ELX207" s="4"/>
      <c r="ELY207" s="4"/>
      <c r="ELZ207" s="4"/>
      <c r="EMA207" s="4"/>
      <c r="EMB207" s="4"/>
      <c r="EMC207" s="4"/>
      <c r="EMD207" s="4"/>
      <c r="EME207" s="4"/>
      <c r="EMF207" s="4"/>
      <c r="EMG207" s="4"/>
      <c r="EMH207" s="4"/>
      <c r="EMI207" s="4"/>
      <c r="EMJ207" s="4"/>
      <c r="EMK207" s="4"/>
      <c r="EML207" s="4"/>
      <c r="EMM207" s="4"/>
      <c r="EMN207" s="4"/>
      <c r="EMO207" s="4"/>
      <c r="EMP207" s="4"/>
      <c r="EMQ207" s="4"/>
      <c r="EMR207" s="4"/>
      <c r="EMS207" s="4"/>
      <c r="EMT207" s="4"/>
      <c r="EMU207" s="4"/>
      <c r="EMV207" s="4"/>
      <c r="EMW207" s="4"/>
      <c r="EMX207" s="4"/>
      <c r="EMY207" s="4"/>
      <c r="EMZ207" s="4"/>
      <c r="ENA207" s="4"/>
      <c r="ENB207" s="4"/>
      <c r="ENC207" s="4"/>
      <c r="END207" s="4"/>
      <c r="ENE207" s="4"/>
      <c r="ENF207" s="4"/>
      <c r="ENG207" s="4"/>
      <c r="ENH207" s="4"/>
      <c r="ENI207" s="4"/>
      <c r="ENJ207" s="4"/>
      <c r="ENK207" s="4"/>
      <c r="ENL207" s="4"/>
      <c r="ENM207" s="4"/>
      <c r="ENN207" s="4"/>
      <c r="ENO207" s="4"/>
      <c r="ENP207" s="4"/>
      <c r="ENQ207" s="4"/>
      <c r="ENR207" s="4"/>
      <c r="ENS207" s="4"/>
      <c r="ENT207" s="4"/>
      <c r="ENU207" s="4"/>
      <c r="ENV207" s="4"/>
      <c r="ENW207" s="4"/>
      <c r="ENX207" s="4"/>
      <c r="ENY207" s="4"/>
      <c r="ENZ207" s="4"/>
      <c r="EOA207" s="4"/>
      <c r="EOB207" s="4"/>
      <c r="EOC207" s="4"/>
      <c r="EOD207" s="4"/>
      <c r="EOE207" s="4"/>
      <c r="EOF207" s="4"/>
      <c r="EOG207" s="4"/>
      <c r="EOH207" s="4"/>
      <c r="EOI207" s="4"/>
      <c r="EOJ207" s="4"/>
      <c r="EOK207" s="4"/>
      <c r="EOL207" s="4"/>
      <c r="EOM207" s="4"/>
      <c r="EON207" s="4"/>
      <c r="EOO207" s="4"/>
      <c r="EOP207" s="4"/>
      <c r="EOQ207" s="4"/>
      <c r="EOR207" s="4"/>
      <c r="EOS207" s="4"/>
      <c r="EOT207" s="4"/>
      <c r="EOU207" s="4"/>
      <c r="EOV207" s="4"/>
      <c r="EOW207" s="4"/>
      <c r="EOX207" s="4"/>
      <c r="EOY207" s="4"/>
      <c r="EOZ207" s="4"/>
      <c r="EPA207" s="4"/>
      <c r="EPB207" s="4"/>
      <c r="EPC207" s="4"/>
      <c r="EPD207" s="4"/>
      <c r="EPE207" s="4"/>
      <c r="EPF207" s="4"/>
      <c r="EPG207" s="4"/>
      <c r="EPH207" s="4"/>
      <c r="EPI207" s="4"/>
      <c r="EPJ207" s="4"/>
      <c r="EPK207" s="4"/>
      <c r="EPL207" s="4"/>
      <c r="EPM207" s="4"/>
      <c r="EPN207" s="4"/>
      <c r="EPO207" s="4"/>
      <c r="EPP207" s="4"/>
      <c r="EPQ207" s="4"/>
      <c r="EPR207" s="4"/>
      <c r="EPS207" s="4"/>
      <c r="EPT207" s="4"/>
      <c r="EPU207" s="4"/>
      <c r="EPV207" s="4"/>
      <c r="EPW207" s="4"/>
      <c r="EPX207" s="4"/>
      <c r="EPY207" s="4"/>
      <c r="EPZ207" s="4"/>
      <c r="EQA207" s="4"/>
      <c r="EQB207" s="4"/>
      <c r="EQC207" s="4"/>
      <c r="EQD207" s="4"/>
      <c r="EQE207" s="4"/>
      <c r="EQF207" s="4"/>
      <c r="EQG207" s="4"/>
      <c r="EQH207" s="4"/>
      <c r="EQI207" s="4"/>
      <c r="EQJ207" s="4"/>
      <c r="EQK207" s="4"/>
      <c r="EQL207" s="4"/>
      <c r="EQM207" s="4"/>
      <c r="EQN207" s="4"/>
      <c r="EQO207" s="4"/>
      <c r="EQP207" s="4"/>
      <c r="EQQ207" s="4"/>
      <c r="EQR207" s="4"/>
      <c r="EQS207" s="4"/>
      <c r="EQT207" s="4"/>
      <c r="EQU207" s="4"/>
      <c r="EQV207" s="4"/>
      <c r="EQW207" s="4"/>
      <c r="EQX207" s="4"/>
      <c r="EQY207" s="4"/>
      <c r="EQZ207" s="4"/>
      <c r="ERA207" s="4"/>
      <c r="ERB207" s="4"/>
      <c r="ERC207" s="4"/>
      <c r="ERD207" s="4"/>
      <c r="ERE207" s="4"/>
      <c r="ERF207" s="4"/>
      <c r="ERG207" s="4"/>
      <c r="ERH207" s="4"/>
      <c r="ERI207" s="4"/>
      <c r="ERJ207" s="4"/>
      <c r="ERK207" s="4"/>
      <c r="ERL207" s="4"/>
      <c r="ERM207" s="4"/>
      <c r="ERN207" s="4"/>
      <c r="ERO207" s="4"/>
      <c r="ERP207" s="4"/>
      <c r="ERQ207" s="4"/>
      <c r="ERR207" s="4"/>
      <c r="ERS207" s="4"/>
      <c r="ERT207" s="4"/>
      <c r="ERU207" s="4"/>
      <c r="ERV207" s="4"/>
      <c r="ERW207" s="4"/>
      <c r="ERX207" s="4"/>
      <c r="ERY207" s="4"/>
      <c r="ERZ207" s="4"/>
      <c r="ESA207" s="4"/>
      <c r="ESB207" s="4"/>
      <c r="ESC207" s="4"/>
      <c r="ESD207" s="4"/>
      <c r="ESE207" s="4"/>
      <c r="ESF207" s="4"/>
      <c r="ESG207" s="4"/>
      <c r="ESH207" s="4"/>
      <c r="ESI207" s="4"/>
      <c r="ESJ207" s="4"/>
      <c r="ESK207" s="4"/>
      <c r="ESL207" s="4"/>
      <c r="ESM207" s="4"/>
      <c r="ESN207" s="4"/>
      <c r="ESO207" s="4"/>
      <c r="ESP207" s="4"/>
      <c r="ESQ207" s="4"/>
      <c r="ESR207" s="4"/>
      <c r="ESS207" s="4"/>
      <c r="EST207" s="4"/>
      <c r="ESU207" s="4"/>
      <c r="ESV207" s="4"/>
      <c r="ESW207" s="4"/>
      <c r="ESX207" s="4"/>
      <c r="ESY207" s="4"/>
      <c r="ESZ207" s="4"/>
      <c r="ETA207" s="4"/>
      <c r="ETB207" s="4"/>
      <c r="ETC207" s="4"/>
      <c r="ETD207" s="4"/>
      <c r="ETE207" s="4"/>
      <c r="ETF207" s="4"/>
      <c r="ETG207" s="4"/>
      <c r="ETH207" s="4"/>
      <c r="ETI207" s="4"/>
      <c r="ETJ207" s="4"/>
      <c r="ETK207" s="4"/>
      <c r="ETL207" s="4"/>
      <c r="ETM207" s="4"/>
      <c r="ETN207" s="4"/>
      <c r="ETO207" s="4"/>
      <c r="ETP207" s="4"/>
      <c r="ETQ207" s="4"/>
      <c r="ETR207" s="4"/>
      <c r="ETS207" s="4"/>
      <c r="ETT207" s="4"/>
      <c r="ETU207" s="4"/>
      <c r="ETV207" s="4"/>
      <c r="ETW207" s="4"/>
      <c r="ETX207" s="4"/>
      <c r="ETY207" s="4"/>
      <c r="ETZ207" s="4"/>
      <c r="EUA207" s="4"/>
      <c r="EUB207" s="4"/>
      <c r="EUC207" s="4"/>
      <c r="EUD207" s="4"/>
      <c r="EUE207" s="4"/>
      <c r="EUF207" s="4"/>
      <c r="EUG207" s="4"/>
      <c r="EUH207" s="4"/>
      <c r="EUI207" s="4"/>
      <c r="EUJ207" s="4"/>
      <c r="EUK207" s="4"/>
      <c r="EUL207" s="4"/>
      <c r="EUM207" s="4"/>
      <c r="EUN207" s="4"/>
      <c r="EUO207" s="4"/>
      <c r="EUP207" s="4"/>
      <c r="EUQ207" s="4"/>
      <c r="EUR207" s="4"/>
      <c r="EUS207" s="4"/>
      <c r="EUT207" s="4"/>
      <c r="EUU207" s="4"/>
      <c r="EUV207" s="4"/>
      <c r="EUW207" s="4"/>
      <c r="EUX207" s="4"/>
      <c r="EUY207" s="4"/>
      <c r="EUZ207" s="4"/>
      <c r="EVA207" s="4"/>
      <c r="EVB207" s="4"/>
      <c r="EVC207" s="4"/>
      <c r="EVD207" s="4"/>
      <c r="EVE207" s="4"/>
      <c r="EVF207" s="4"/>
      <c r="EVG207" s="4"/>
      <c r="EVH207" s="4"/>
      <c r="EVI207" s="4"/>
      <c r="EVJ207" s="4"/>
      <c r="EVK207" s="4"/>
      <c r="EVL207" s="4"/>
      <c r="EVM207" s="4"/>
      <c r="EVN207" s="4"/>
      <c r="EVO207" s="4"/>
      <c r="EVP207" s="4"/>
      <c r="EVQ207" s="4"/>
      <c r="EVR207" s="4"/>
      <c r="EVS207" s="4"/>
      <c r="EVT207" s="4"/>
      <c r="EVU207" s="4"/>
      <c r="EVV207" s="4"/>
      <c r="EVW207" s="4"/>
      <c r="EVX207" s="4"/>
      <c r="EVY207" s="4"/>
      <c r="EVZ207" s="4"/>
      <c r="EWA207" s="4"/>
      <c r="EWB207" s="4"/>
      <c r="EWC207" s="4"/>
      <c r="EWD207" s="4"/>
      <c r="EWE207" s="4"/>
      <c r="EWF207" s="4"/>
      <c r="EWG207" s="4"/>
      <c r="EWH207" s="4"/>
      <c r="EWI207" s="4"/>
      <c r="EWJ207" s="4"/>
      <c r="EWK207" s="4"/>
      <c r="EWL207" s="4"/>
      <c r="EWM207" s="4"/>
      <c r="EWN207" s="4"/>
      <c r="EWO207" s="4"/>
      <c r="EWP207" s="4"/>
      <c r="EWQ207" s="4"/>
      <c r="EWR207" s="4"/>
      <c r="EWS207" s="4"/>
      <c r="EWT207" s="4"/>
      <c r="EWU207" s="4"/>
      <c r="EWV207" s="4"/>
      <c r="EWW207" s="4"/>
      <c r="EWX207" s="4"/>
      <c r="EWY207" s="4"/>
      <c r="EWZ207" s="4"/>
      <c r="EXA207" s="4"/>
      <c r="EXB207" s="4"/>
      <c r="EXC207" s="4"/>
      <c r="EXD207" s="4"/>
      <c r="EXE207" s="4"/>
      <c r="EXF207" s="4"/>
      <c r="EXG207" s="4"/>
      <c r="EXH207" s="4"/>
      <c r="EXI207" s="4"/>
      <c r="EXJ207" s="4"/>
      <c r="EXK207" s="4"/>
      <c r="EXL207" s="4"/>
      <c r="EXM207" s="4"/>
      <c r="EXN207" s="4"/>
      <c r="EXO207" s="4"/>
      <c r="EXP207" s="4"/>
      <c r="EXQ207" s="4"/>
      <c r="EXR207" s="4"/>
      <c r="EXS207" s="4"/>
      <c r="EXT207" s="4"/>
      <c r="EXU207" s="4"/>
      <c r="EXV207" s="4"/>
      <c r="EXW207" s="4"/>
      <c r="EXX207" s="4"/>
      <c r="EXY207" s="4"/>
      <c r="EXZ207" s="4"/>
      <c r="EYA207" s="4"/>
      <c r="EYB207" s="4"/>
      <c r="EYC207" s="4"/>
      <c r="EYD207" s="4"/>
      <c r="EYE207" s="4"/>
      <c r="EYF207" s="4"/>
      <c r="EYG207" s="4"/>
      <c r="EYH207" s="4"/>
      <c r="EYI207" s="4"/>
      <c r="EYJ207" s="4"/>
      <c r="EYK207" s="4"/>
      <c r="EYL207" s="4"/>
      <c r="EYM207" s="4"/>
      <c r="EYN207" s="4"/>
      <c r="EYO207" s="4"/>
      <c r="EYP207" s="4"/>
      <c r="EYQ207" s="4"/>
      <c r="EYR207" s="4"/>
      <c r="EYS207" s="4"/>
      <c r="EYT207" s="4"/>
      <c r="EYU207" s="4"/>
      <c r="EYV207" s="4"/>
      <c r="EYW207" s="4"/>
      <c r="EYX207" s="4"/>
      <c r="EYY207" s="4"/>
      <c r="EYZ207" s="4"/>
      <c r="EZA207" s="4"/>
      <c r="EZB207" s="4"/>
      <c r="EZC207" s="4"/>
      <c r="EZD207" s="4"/>
      <c r="EZE207" s="4"/>
      <c r="EZF207" s="4"/>
      <c r="EZG207" s="4"/>
      <c r="EZH207" s="4"/>
      <c r="EZI207" s="4"/>
      <c r="EZJ207" s="4"/>
      <c r="EZK207" s="4"/>
      <c r="EZL207" s="4"/>
      <c r="EZM207" s="4"/>
      <c r="EZN207" s="4"/>
      <c r="EZO207" s="4"/>
      <c r="EZP207" s="4"/>
      <c r="EZQ207" s="4"/>
      <c r="EZR207" s="4"/>
      <c r="EZS207" s="4"/>
      <c r="EZT207" s="4"/>
      <c r="EZU207" s="4"/>
      <c r="EZV207" s="4"/>
      <c r="EZW207" s="4"/>
      <c r="EZX207" s="4"/>
      <c r="EZY207" s="4"/>
      <c r="EZZ207" s="4"/>
      <c r="FAA207" s="4"/>
      <c r="FAB207" s="4"/>
      <c r="FAC207" s="4"/>
      <c r="FAD207" s="4"/>
      <c r="FAE207" s="4"/>
      <c r="FAF207" s="4"/>
      <c r="FAG207" s="4"/>
      <c r="FAH207" s="4"/>
      <c r="FAI207" s="4"/>
      <c r="FAJ207" s="4"/>
      <c r="FAK207" s="4"/>
      <c r="FAL207" s="4"/>
      <c r="FAM207" s="4"/>
      <c r="FAN207" s="4"/>
      <c r="FAO207" s="4"/>
      <c r="FAP207" s="4"/>
      <c r="FAQ207" s="4"/>
      <c r="FAR207" s="4"/>
      <c r="FAS207" s="4"/>
      <c r="FAT207" s="4"/>
      <c r="FAU207" s="4"/>
      <c r="FAV207" s="4"/>
      <c r="FAW207" s="4"/>
      <c r="FAX207" s="4"/>
      <c r="FAY207" s="4"/>
      <c r="FAZ207" s="4"/>
      <c r="FBA207" s="4"/>
      <c r="FBB207" s="4"/>
      <c r="FBC207" s="4"/>
      <c r="FBD207" s="4"/>
      <c r="FBE207" s="4"/>
      <c r="FBF207" s="4"/>
      <c r="FBG207" s="4"/>
      <c r="FBH207" s="4"/>
      <c r="FBI207" s="4"/>
      <c r="FBJ207" s="4"/>
      <c r="FBK207" s="4"/>
      <c r="FBL207" s="4"/>
      <c r="FBM207" s="4"/>
      <c r="FBN207" s="4"/>
      <c r="FBO207" s="4"/>
      <c r="FBP207" s="4"/>
      <c r="FBQ207" s="4"/>
      <c r="FBR207" s="4"/>
      <c r="FBS207" s="4"/>
      <c r="FBT207" s="4"/>
      <c r="FBU207" s="4"/>
      <c r="FBV207" s="4"/>
      <c r="FBW207" s="4"/>
      <c r="FBX207" s="4"/>
      <c r="FBY207" s="4"/>
      <c r="FBZ207" s="4"/>
      <c r="FCA207" s="4"/>
      <c r="FCB207" s="4"/>
      <c r="FCC207" s="4"/>
      <c r="FCD207" s="4"/>
      <c r="FCE207" s="4"/>
      <c r="FCF207" s="4"/>
      <c r="FCG207" s="4"/>
      <c r="FCH207" s="4"/>
      <c r="FCI207" s="4"/>
      <c r="FCJ207" s="4"/>
      <c r="FCK207" s="4"/>
      <c r="FCL207" s="4"/>
      <c r="FCM207" s="4"/>
      <c r="FCN207" s="4"/>
      <c r="FCO207" s="4"/>
      <c r="FCP207" s="4"/>
      <c r="FCQ207" s="4"/>
      <c r="FCR207" s="4"/>
      <c r="FCS207" s="4"/>
      <c r="FCT207" s="4"/>
      <c r="FCU207" s="4"/>
      <c r="FCV207" s="4"/>
      <c r="FCW207" s="4"/>
      <c r="FCX207" s="4"/>
      <c r="FCY207" s="4"/>
      <c r="FCZ207" s="4"/>
      <c r="FDA207" s="4"/>
      <c r="FDB207" s="4"/>
      <c r="FDC207" s="4"/>
      <c r="FDD207" s="4"/>
      <c r="FDE207" s="4"/>
      <c r="FDF207" s="4"/>
      <c r="FDG207" s="4"/>
      <c r="FDH207" s="4"/>
      <c r="FDI207" s="4"/>
      <c r="FDJ207" s="4"/>
      <c r="FDK207" s="4"/>
      <c r="FDL207" s="4"/>
      <c r="FDM207" s="4"/>
      <c r="FDN207" s="4"/>
      <c r="FDO207" s="4"/>
      <c r="FDP207" s="4"/>
      <c r="FDQ207" s="4"/>
      <c r="FDR207" s="4"/>
      <c r="FDS207" s="4"/>
      <c r="FDT207" s="4"/>
      <c r="FDU207" s="4"/>
      <c r="FDV207" s="4"/>
      <c r="FDW207" s="4"/>
      <c r="FDX207" s="4"/>
      <c r="FDY207" s="4"/>
      <c r="FDZ207" s="4"/>
      <c r="FEA207" s="4"/>
      <c r="FEB207" s="4"/>
      <c r="FEC207" s="4"/>
      <c r="FED207" s="4"/>
      <c r="FEE207" s="4"/>
      <c r="FEF207" s="4"/>
      <c r="FEG207" s="4"/>
      <c r="FEH207" s="4"/>
      <c r="FEI207" s="4"/>
      <c r="FEJ207" s="4"/>
      <c r="FEK207" s="4"/>
      <c r="FEL207" s="4"/>
      <c r="FEM207" s="4"/>
      <c r="FEN207" s="4"/>
      <c r="FEO207" s="4"/>
      <c r="FEP207" s="4"/>
      <c r="FEQ207" s="4"/>
      <c r="FER207" s="4"/>
      <c r="FES207" s="4"/>
      <c r="FET207" s="4"/>
      <c r="FEU207" s="4"/>
      <c r="FEV207" s="4"/>
      <c r="FEW207" s="4"/>
      <c r="FEX207" s="4"/>
      <c r="FEY207" s="4"/>
      <c r="FEZ207" s="4"/>
      <c r="FFA207" s="4"/>
      <c r="FFB207" s="4"/>
      <c r="FFC207" s="4"/>
      <c r="FFD207" s="4"/>
      <c r="FFE207" s="4"/>
      <c r="FFF207" s="4"/>
      <c r="FFG207" s="4"/>
      <c r="FFH207" s="4"/>
      <c r="FFI207" s="4"/>
      <c r="FFJ207" s="4"/>
      <c r="FFK207" s="4"/>
      <c r="FFL207" s="4"/>
      <c r="FFM207" s="4"/>
      <c r="FFN207" s="4"/>
      <c r="FFO207" s="4"/>
      <c r="FFP207" s="4"/>
      <c r="FFQ207" s="4"/>
      <c r="FFR207" s="4"/>
      <c r="FFS207" s="4"/>
      <c r="FFT207" s="4"/>
      <c r="FFU207" s="4"/>
      <c r="FFV207" s="4"/>
      <c r="FFW207" s="4"/>
      <c r="FFX207" s="4"/>
      <c r="FFY207" s="4"/>
      <c r="FFZ207" s="4"/>
      <c r="FGA207" s="4"/>
      <c r="FGB207" s="4"/>
      <c r="FGC207" s="4"/>
      <c r="FGD207" s="4"/>
      <c r="FGE207" s="4"/>
      <c r="FGF207" s="4"/>
      <c r="FGG207" s="4"/>
      <c r="FGH207" s="4"/>
      <c r="FGI207" s="4"/>
      <c r="FGJ207" s="4"/>
      <c r="FGK207" s="4"/>
      <c r="FGL207" s="4"/>
      <c r="FGM207" s="4"/>
      <c r="FGN207" s="4"/>
      <c r="FGO207" s="4"/>
      <c r="FGP207" s="4"/>
      <c r="FGQ207" s="4"/>
      <c r="FGR207" s="4"/>
      <c r="FGS207" s="4"/>
      <c r="FGT207" s="4"/>
      <c r="FGU207" s="4"/>
      <c r="FGV207" s="4"/>
      <c r="FGW207" s="4"/>
      <c r="FGX207" s="4"/>
      <c r="FGY207" s="4"/>
      <c r="FGZ207" s="4"/>
      <c r="FHA207" s="4"/>
      <c r="FHB207" s="4"/>
      <c r="FHC207" s="4"/>
      <c r="FHD207" s="4"/>
      <c r="FHE207" s="4"/>
      <c r="FHF207" s="4"/>
      <c r="FHG207" s="4"/>
      <c r="FHH207" s="4"/>
      <c r="FHI207" s="4"/>
      <c r="FHJ207" s="4"/>
      <c r="FHK207" s="4"/>
      <c r="FHL207" s="4"/>
      <c r="FHM207" s="4"/>
      <c r="FHN207" s="4"/>
      <c r="FHO207" s="4"/>
      <c r="FHP207" s="4"/>
      <c r="FHQ207" s="4"/>
      <c r="FHR207" s="4"/>
      <c r="FHS207" s="4"/>
      <c r="FHT207" s="4"/>
      <c r="FHU207" s="4"/>
      <c r="FHV207" s="4"/>
      <c r="FHW207" s="4"/>
      <c r="FHX207" s="4"/>
      <c r="FHY207" s="4"/>
      <c r="FHZ207" s="4"/>
      <c r="FIA207" s="4"/>
      <c r="FIB207" s="4"/>
      <c r="FIC207" s="4"/>
      <c r="FID207" s="4"/>
      <c r="FIE207" s="4"/>
      <c r="FIF207" s="4"/>
      <c r="FIG207" s="4"/>
      <c r="FIH207" s="4"/>
      <c r="FII207" s="4"/>
      <c r="FIJ207" s="4"/>
      <c r="FIK207" s="4"/>
      <c r="FIL207" s="4"/>
      <c r="FIM207" s="4"/>
      <c r="FIN207" s="4"/>
      <c r="FIO207" s="4"/>
      <c r="FIP207" s="4"/>
      <c r="FIQ207" s="4"/>
      <c r="FIR207" s="4"/>
      <c r="FIS207" s="4"/>
      <c r="FIT207" s="4"/>
      <c r="FIU207" s="4"/>
      <c r="FIV207" s="4"/>
      <c r="FIW207" s="4"/>
      <c r="FIX207" s="4"/>
      <c r="FIY207" s="4"/>
      <c r="FIZ207" s="4"/>
      <c r="FJA207" s="4"/>
      <c r="FJB207" s="4"/>
      <c r="FJC207" s="4"/>
      <c r="FJD207" s="4"/>
      <c r="FJE207" s="4"/>
      <c r="FJF207" s="4"/>
      <c r="FJG207" s="4"/>
      <c r="FJH207" s="4"/>
      <c r="FJI207" s="4"/>
      <c r="FJJ207" s="4"/>
      <c r="FJK207" s="4"/>
      <c r="FJL207" s="4"/>
      <c r="FJM207" s="4"/>
      <c r="FJN207" s="4"/>
      <c r="FJO207" s="4"/>
      <c r="FJP207" s="4"/>
      <c r="FJQ207" s="4"/>
      <c r="FJR207" s="4"/>
      <c r="FJS207" s="4"/>
      <c r="FJT207" s="4"/>
      <c r="FJU207" s="4"/>
      <c r="FJV207" s="4"/>
      <c r="FJW207" s="4"/>
      <c r="FJX207" s="4"/>
      <c r="FJY207" s="4"/>
      <c r="FJZ207" s="4"/>
      <c r="FKA207" s="4"/>
      <c r="FKB207" s="4"/>
      <c r="FKC207" s="4"/>
      <c r="FKD207" s="4"/>
      <c r="FKE207" s="4"/>
      <c r="FKF207" s="4"/>
      <c r="FKG207" s="4"/>
      <c r="FKH207" s="4"/>
      <c r="FKI207" s="4"/>
      <c r="FKJ207" s="4"/>
      <c r="FKK207" s="4"/>
      <c r="FKL207" s="4"/>
      <c r="FKM207" s="4"/>
      <c r="FKN207" s="4"/>
      <c r="FKO207" s="4"/>
      <c r="FKP207" s="4"/>
      <c r="FKQ207" s="4"/>
      <c r="FKR207" s="4"/>
      <c r="FKS207" s="4"/>
      <c r="FKT207" s="4"/>
      <c r="FKU207" s="4"/>
      <c r="FKV207" s="4"/>
      <c r="FKW207" s="4"/>
      <c r="FKX207" s="4"/>
      <c r="FKY207" s="4"/>
      <c r="FKZ207" s="4"/>
      <c r="FLA207" s="4"/>
      <c r="FLB207" s="4"/>
      <c r="FLC207" s="4"/>
      <c r="FLD207" s="4"/>
      <c r="FLE207" s="4"/>
      <c r="FLF207" s="4"/>
      <c r="FLG207" s="4"/>
      <c r="FLH207" s="4"/>
      <c r="FLI207" s="4"/>
      <c r="FLJ207" s="4"/>
      <c r="FLK207" s="4"/>
      <c r="FLL207" s="4"/>
      <c r="FLM207" s="4"/>
      <c r="FLN207" s="4"/>
      <c r="FLO207" s="4"/>
      <c r="FLP207" s="4"/>
      <c r="FLQ207" s="4"/>
      <c r="FLR207" s="4"/>
      <c r="FLS207" s="4"/>
      <c r="FLT207" s="4"/>
      <c r="FLU207" s="4"/>
      <c r="FLV207" s="4"/>
      <c r="FLW207" s="4"/>
      <c r="FLX207" s="4"/>
      <c r="FLY207" s="4"/>
      <c r="FLZ207" s="4"/>
      <c r="FMA207" s="4"/>
      <c r="FMB207" s="4"/>
      <c r="FMC207" s="4"/>
      <c r="FMD207" s="4"/>
      <c r="FME207" s="4"/>
      <c r="FMF207" s="4"/>
      <c r="FMG207" s="4"/>
      <c r="FMH207" s="4"/>
      <c r="FMI207" s="4"/>
      <c r="FMJ207" s="4"/>
      <c r="FMK207" s="4"/>
      <c r="FML207" s="4"/>
      <c r="FMM207" s="4"/>
      <c r="FMN207" s="4"/>
      <c r="FMO207" s="4"/>
      <c r="FMP207" s="4"/>
      <c r="FMQ207" s="4"/>
      <c r="FMR207" s="4"/>
      <c r="FMS207" s="4"/>
      <c r="FMT207" s="4"/>
      <c r="FMU207" s="4"/>
      <c r="FMV207" s="4"/>
      <c r="FMW207" s="4"/>
      <c r="FMX207" s="4"/>
      <c r="FMY207" s="4"/>
      <c r="FMZ207" s="4"/>
      <c r="FNA207" s="4"/>
      <c r="FNB207" s="4"/>
      <c r="FNC207" s="4"/>
      <c r="FND207" s="4"/>
      <c r="FNE207" s="4"/>
      <c r="FNF207" s="4"/>
      <c r="FNG207" s="4"/>
      <c r="FNH207" s="4"/>
      <c r="FNI207" s="4"/>
      <c r="FNJ207" s="4"/>
      <c r="FNK207" s="4"/>
      <c r="FNL207" s="4"/>
      <c r="FNM207" s="4"/>
      <c r="FNN207" s="4"/>
      <c r="FNO207" s="4"/>
      <c r="FNP207" s="4"/>
      <c r="FNQ207" s="4"/>
      <c r="FNR207" s="4"/>
      <c r="FNS207" s="4"/>
      <c r="FNT207" s="4"/>
      <c r="FNU207" s="4"/>
      <c r="FNV207" s="4"/>
      <c r="FNW207" s="4"/>
      <c r="FNX207" s="4"/>
      <c r="FNY207" s="4"/>
      <c r="FNZ207" s="4"/>
      <c r="FOA207" s="4"/>
      <c r="FOB207" s="4"/>
      <c r="FOC207" s="4"/>
      <c r="FOD207" s="4"/>
      <c r="FOE207" s="4"/>
      <c r="FOF207" s="4"/>
      <c r="FOG207" s="4"/>
      <c r="FOH207" s="4"/>
      <c r="FOI207" s="4"/>
      <c r="FOJ207" s="4"/>
      <c r="FOK207" s="4"/>
      <c r="FOL207" s="4"/>
      <c r="FOM207" s="4"/>
      <c r="FON207" s="4"/>
      <c r="FOO207" s="4"/>
      <c r="FOP207" s="4"/>
      <c r="FOQ207" s="4"/>
      <c r="FOR207" s="4"/>
      <c r="FOS207" s="4"/>
      <c r="FOT207" s="4"/>
      <c r="FOU207" s="4"/>
      <c r="FOV207" s="4"/>
      <c r="FOW207" s="4"/>
      <c r="FOX207" s="4"/>
      <c r="FOY207" s="4"/>
      <c r="FOZ207" s="4"/>
      <c r="FPA207" s="4"/>
      <c r="FPB207" s="4"/>
      <c r="FPC207" s="4"/>
      <c r="FPD207" s="4"/>
      <c r="FPE207" s="4"/>
      <c r="FPF207" s="4"/>
      <c r="FPG207" s="4"/>
      <c r="FPH207" s="4"/>
      <c r="FPI207" s="4"/>
      <c r="FPJ207" s="4"/>
      <c r="FPK207" s="4"/>
      <c r="FPL207" s="4"/>
      <c r="FPM207" s="4"/>
      <c r="FPN207" s="4"/>
      <c r="FPO207" s="4"/>
      <c r="FPP207" s="4"/>
      <c r="FPQ207" s="4"/>
      <c r="FPR207" s="4"/>
      <c r="FPS207" s="4"/>
      <c r="FPT207" s="4"/>
      <c r="FPU207" s="4"/>
      <c r="FPV207" s="4"/>
      <c r="FPW207" s="4"/>
      <c r="FPX207" s="4"/>
      <c r="FPY207" s="4"/>
      <c r="FPZ207" s="4"/>
      <c r="FQA207" s="4"/>
      <c r="FQB207" s="4"/>
      <c r="FQC207" s="4"/>
      <c r="FQD207" s="4"/>
      <c r="FQE207" s="4"/>
      <c r="FQF207" s="4"/>
      <c r="FQG207" s="4"/>
      <c r="FQH207" s="4"/>
      <c r="FQI207" s="4"/>
      <c r="FQJ207" s="4"/>
      <c r="FQK207" s="4"/>
      <c r="FQL207" s="4"/>
      <c r="FQM207" s="4"/>
      <c r="FQN207" s="4"/>
      <c r="FQO207" s="4"/>
      <c r="FQP207" s="4"/>
      <c r="FQQ207" s="4"/>
      <c r="FQR207" s="4"/>
      <c r="FQS207" s="4"/>
      <c r="FQT207" s="4"/>
      <c r="FQU207" s="4"/>
      <c r="FQV207" s="4"/>
      <c r="FQW207" s="4"/>
      <c r="FQX207" s="4"/>
      <c r="FQY207" s="4"/>
      <c r="FQZ207" s="4"/>
      <c r="FRA207" s="4"/>
      <c r="FRB207" s="4"/>
      <c r="FRC207" s="4"/>
      <c r="FRD207" s="4"/>
      <c r="FRE207" s="4"/>
      <c r="FRF207" s="4"/>
      <c r="FRG207" s="4"/>
      <c r="FRH207" s="4"/>
      <c r="FRI207" s="4"/>
      <c r="FRJ207" s="4"/>
      <c r="FRK207" s="4"/>
      <c r="FRL207" s="4"/>
      <c r="FRM207" s="4"/>
      <c r="FRN207" s="4"/>
      <c r="FRO207" s="4"/>
      <c r="FRP207" s="4"/>
      <c r="FRQ207" s="4"/>
      <c r="FRR207" s="4"/>
      <c r="FRS207" s="4"/>
      <c r="FRT207" s="4"/>
      <c r="FRU207" s="4"/>
      <c r="FRV207" s="4"/>
      <c r="FRW207" s="4"/>
      <c r="FRX207" s="4"/>
      <c r="FRY207" s="4"/>
      <c r="FRZ207" s="4"/>
      <c r="FSA207" s="4"/>
      <c r="FSB207" s="4"/>
      <c r="FSC207" s="4"/>
      <c r="FSD207" s="4"/>
      <c r="FSE207" s="4"/>
      <c r="FSF207" s="4"/>
      <c r="FSG207" s="4"/>
      <c r="FSH207" s="4"/>
      <c r="FSI207" s="4"/>
      <c r="FSJ207" s="4"/>
      <c r="FSK207" s="4"/>
      <c r="FSL207" s="4"/>
      <c r="FSM207" s="4"/>
      <c r="FSN207" s="4"/>
      <c r="FSO207" s="4"/>
      <c r="FSP207" s="4"/>
      <c r="FSQ207" s="4"/>
      <c r="FSR207" s="4"/>
      <c r="FSS207" s="4"/>
      <c r="FST207" s="4"/>
      <c r="FSU207" s="4"/>
      <c r="FSV207" s="4"/>
      <c r="FSW207" s="4"/>
      <c r="FSX207" s="4"/>
      <c r="FSY207" s="4"/>
      <c r="FSZ207" s="4"/>
      <c r="FTA207" s="4"/>
      <c r="FTB207" s="4"/>
      <c r="FTC207" s="4"/>
      <c r="FTD207" s="4"/>
      <c r="FTE207" s="4"/>
      <c r="FTF207" s="4"/>
      <c r="FTG207" s="4"/>
      <c r="FTH207" s="4"/>
      <c r="FTI207" s="4"/>
      <c r="FTJ207" s="4"/>
      <c r="FTK207" s="4"/>
      <c r="FTL207" s="4"/>
      <c r="FTM207" s="4"/>
      <c r="FTN207" s="4"/>
      <c r="FTO207" s="4"/>
      <c r="FTP207" s="4"/>
      <c r="FTQ207" s="4"/>
      <c r="FTR207" s="4"/>
      <c r="FTS207" s="4"/>
      <c r="FTT207" s="4"/>
      <c r="FTU207" s="4"/>
      <c r="FTV207" s="4"/>
      <c r="FTW207" s="4"/>
      <c r="FTX207" s="4"/>
      <c r="FTY207" s="4"/>
      <c r="FTZ207" s="4"/>
      <c r="FUA207" s="4"/>
      <c r="FUB207" s="4"/>
      <c r="FUC207" s="4"/>
      <c r="FUD207" s="4"/>
      <c r="FUE207" s="4"/>
      <c r="FUF207" s="4"/>
      <c r="FUG207" s="4"/>
      <c r="FUH207" s="4"/>
      <c r="FUI207" s="4"/>
      <c r="FUJ207" s="4"/>
      <c r="FUK207" s="4"/>
      <c r="FUL207" s="4"/>
      <c r="FUM207" s="4"/>
      <c r="FUN207" s="4"/>
      <c r="FUO207" s="4"/>
      <c r="FUP207" s="4"/>
      <c r="FUQ207" s="4"/>
      <c r="FUR207" s="4"/>
      <c r="FUS207" s="4"/>
      <c r="FUT207" s="4"/>
      <c r="FUU207" s="4"/>
      <c r="FUV207" s="4"/>
      <c r="FUW207" s="4"/>
      <c r="FUX207" s="4"/>
      <c r="FUY207" s="4"/>
      <c r="FUZ207" s="4"/>
      <c r="FVA207" s="4"/>
      <c r="FVB207" s="4"/>
      <c r="FVC207" s="4"/>
      <c r="FVD207" s="4"/>
      <c r="FVE207" s="4"/>
      <c r="FVF207" s="4"/>
      <c r="FVG207" s="4"/>
      <c r="FVH207" s="4"/>
      <c r="FVI207" s="4"/>
      <c r="FVJ207" s="4"/>
      <c r="FVK207" s="4"/>
      <c r="FVL207" s="4"/>
      <c r="FVM207" s="4"/>
      <c r="FVN207" s="4"/>
      <c r="FVO207" s="4"/>
      <c r="FVP207" s="4"/>
      <c r="FVQ207" s="4"/>
      <c r="FVR207" s="4"/>
      <c r="FVS207" s="4"/>
      <c r="FVT207" s="4"/>
      <c r="FVU207" s="4"/>
      <c r="FVV207" s="4"/>
      <c r="FVW207" s="4"/>
      <c r="FVX207" s="4"/>
      <c r="FVY207" s="4"/>
      <c r="FVZ207" s="4"/>
      <c r="FWA207" s="4"/>
      <c r="FWB207" s="4"/>
      <c r="FWC207" s="4"/>
      <c r="FWD207" s="4"/>
      <c r="FWE207" s="4"/>
      <c r="FWF207" s="4"/>
      <c r="FWG207" s="4"/>
      <c r="FWH207" s="4"/>
      <c r="FWI207" s="4"/>
      <c r="FWJ207" s="4"/>
      <c r="FWK207" s="4"/>
      <c r="FWL207" s="4"/>
      <c r="FWM207" s="4"/>
      <c r="FWN207" s="4"/>
      <c r="FWO207" s="4"/>
      <c r="FWP207" s="4"/>
      <c r="FWQ207" s="4"/>
      <c r="FWR207" s="4"/>
      <c r="FWS207" s="4"/>
      <c r="FWT207" s="4"/>
      <c r="FWU207" s="4"/>
      <c r="FWV207" s="4"/>
      <c r="FWW207" s="4"/>
      <c r="FWX207" s="4"/>
      <c r="FWY207" s="4"/>
      <c r="FWZ207" s="4"/>
      <c r="FXA207" s="4"/>
      <c r="FXB207" s="4"/>
      <c r="FXC207" s="4"/>
      <c r="FXD207" s="4"/>
      <c r="FXE207" s="4"/>
      <c r="FXF207" s="4"/>
      <c r="FXG207" s="4"/>
      <c r="FXH207" s="4"/>
      <c r="FXI207" s="4"/>
      <c r="FXJ207" s="4"/>
      <c r="FXK207" s="4"/>
      <c r="FXL207" s="4"/>
      <c r="FXM207" s="4"/>
      <c r="FXN207" s="4"/>
      <c r="FXO207" s="4"/>
      <c r="FXP207" s="4"/>
      <c r="FXQ207" s="4"/>
      <c r="FXR207" s="4"/>
      <c r="FXS207" s="4"/>
      <c r="FXT207" s="4"/>
      <c r="FXU207" s="4"/>
      <c r="FXV207" s="4"/>
      <c r="FXW207" s="4"/>
      <c r="FXX207" s="4"/>
      <c r="FXY207" s="4"/>
      <c r="FXZ207" s="4"/>
      <c r="FYA207" s="4"/>
      <c r="FYB207" s="4"/>
      <c r="FYC207" s="4"/>
      <c r="FYD207" s="4"/>
      <c r="FYE207" s="4"/>
      <c r="FYF207" s="4"/>
      <c r="FYG207" s="4"/>
      <c r="FYH207" s="4"/>
      <c r="FYI207" s="4"/>
      <c r="FYJ207" s="4"/>
      <c r="FYK207" s="4"/>
      <c r="FYL207" s="4"/>
      <c r="FYM207" s="4"/>
      <c r="FYN207" s="4"/>
      <c r="FYO207" s="4"/>
      <c r="FYP207" s="4"/>
      <c r="FYQ207" s="4"/>
      <c r="FYR207" s="4"/>
      <c r="FYS207" s="4"/>
      <c r="FYT207" s="4"/>
      <c r="FYU207" s="4"/>
      <c r="FYV207" s="4"/>
      <c r="FYW207" s="4"/>
      <c r="FYX207" s="4"/>
      <c r="FYY207" s="4"/>
      <c r="FYZ207" s="4"/>
      <c r="FZA207" s="4"/>
      <c r="FZB207" s="4"/>
      <c r="FZC207" s="4"/>
      <c r="FZD207" s="4"/>
      <c r="FZE207" s="4"/>
      <c r="FZF207" s="4"/>
      <c r="FZG207" s="4"/>
      <c r="FZH207" s="4"/>
      <c r="FZI207" s="4"/>
      <c r="FZJ207" s="4"/>
      <c r="FZK207" s="4"/>
      <c r="FZL207" s="4"/>
      <c r="FZM207" s="4"/>
      <c r="FZN207" s="4"/>
      <c r="FZO207" s="4"/>
      <c r="FZP207" s="4"/>
      <c r="FZQ207" s="4"/>
      <c r="FZR207" s="4"/>
      <c r="FZS207" s="4"/>
      <c r="FZT207" s="4"/>
      <c r="FZU207" s="4"/>
      <c r="FZV207" s="4"/>
      <c r="FZW207" s="4"/>
      <c r="FZX207" s="4"/>
      <c r="FZY207" s="4"/>
      <c r="FZZ207" s="4"/>
      <c r="GAA207" s="4"/>
      <c r="GAB207" s="4"/>
      <c r="GAC207" s="4"/>
      <c r="GAD207" s="4"/>
      <c r="GAE207" s="4"/>
      <c r="GAF207" s="4"/>
      <c r="GAG207" s="4"/>
      <c r="GAH207" s="4"/>
      <c r="GAI207" s="4"/>
      <c r="GAJ207" s="4"/>
      <c r="GAK207" s="4"/>
      <c r="GAL207" s="4"/>
      <c r="GAM207" s="4"/>
      <c r="GAN207" s="4"/>
      <c r="GAO207" s="4"/>
      <c r="GAP207" s="4"/>
      <c r="GAQ207" s="4"/>
      <c r="GAR207" s="4"/>
      <c r="GAS207" s="4"/>
      <c r="GAT207" s="4"/>
      <c r="GAU207" s="4"/>
      <c r="GAV207" s="4"/>
      <c r="GAW207" s="4"/>
      <c r="GAX207" s="4"/>
      <c r="GAY207" s="4"/>
      <c r="GAZ207" s="4"/>
      <c r="GBA207" s="4"/>
      <c r="GBB207" s="4"/>
      <c r="GBC207" s="4"/>
      <c r="GBD207" s="4"/>
      <c r="GBE207" s="4"/>
      <c r="GBF207" s="4"/>
      <c r="GBG207" s="4"/>
      <c r="GBH207" s="4"/>
      <c r="GBI207" s="4"/>
      <c r="GBJ207" s="4"/>
      <c r="GBK207" s="4"/>
      <c r="GBL207" s="4"/>
      <c r="GBM207" s="4"/>
      <c r="GBN207" s="4"/>
      <c r="GBO207" s="4"/>
      <c r="GBP207" s="4"/>
      <c r="GBQ207" s="4"/>
      <c r="GBR207" s="4"/>
      <c r="GBS207" s="4"/>
      <c r="GBT207" s="4"/>
      <c r="GBU207" s="4"/>
      <c r="GBV207" s="4"/>
      <c r="GBW207" s="4"/>
      <c r="GBX207" s="4"/>
      <c r="GBY207" s="4"/>
      <c r="GBZ207" s="4"/>
      <c r="GCA207" s="4"/>
      <c r="GCB207" s="4"/>
      <c r="GCC207" s="4"/>
      <c r="GCD207" s="4"/>
      <c r="GCE207" s="4"/>
      <c r="GCF207" s="4"/>
      <c r="GCG207" s="4"/>
      <c r="GCH207" s="4"/>
      <c r="GCI207" s="4"/>
      <c r="GCJ207" s="4"/>
      <c r="GCK207" s="4"/>
      <c r="GCL207" s="4"/>
      <c r="GCM207" s="4"/>
      <c r="GCN207" s="4"/>
      <c r="GCO207" s="4"/>
      <c r="GCP207" s="4"/>
      <c r="GCQ207" s="4"/>
      <c r="GCR207" s="4"/>
      <c r="GCS207" s="4"/>
      <c r="GCT207" s="4"/>
      <c r="GCU207" s="4"/>
      <c r="GCV207" s="4"/>
      <c r="GCW207" s="4"/>
      <c r="GCX207" s="4"/>
      <c r="GCY207" s="4"/>
      <c r="GCZ207" s="4"/>
      <c r="GDA207" s="4"/>
      <c r="GDB207" s="4"/>
      <c r="GDC207" s="4"/>
      <c r="GDD207" s="4"/>
      <c r="GDE207" s="4"/>
      <c r="GDF207" s="4"/>
      <c r="GDG207" s="4"/>
      <c r="GDH207" s="4"/>
      <c r="GDI207" s="4"/>
      <c r="GDJ207" s="4"/>
      <c r="GDK207" s="4"/>
      <c r="GDL207" s="4"/>
      <c r="GDM207" s="4"/>
      <c r="GDN207" s="4"/>
      <c r="GDO207" s="4"/>
      <c r="GDP207" s="4"/>
      <c r="GDQ207" s="4"/>
      <c r="GDR207" s="4"/>
      <c r="GDS207" s="4"/>
      <c r="GDT207" s="4"/>
      <c r="GDU207" s="4"/>
      <c r="GDV207" s="4"/>
      <c r="GDW207" s="4"/>
      <c r="GDX207" s="4"/>
      <c r="GDY207" s="4"/>
      <c r="GDZ207" s="4"/>
      <c r="GEA207" s="4"/>
      <c r="GEB207" s="4"/>
      <c r="GEC207" s="4"/>
      <c r="GED207" s="4"/>
      <c r="GEE207" s="4"/>
      <c r="GEF207" s="4"/>
      <c r="GEG207" s="4"/>
      <c r="GEH207" s="4"/>
      <c r="GEI207" s="4"/>
      <c r="GEJ207" s="4"/>
      <c r="GEK207" s="4"/>
      <c r="GEL207" s="4"/>
      <c r="GEM207" s="4"/>
      <c r="GEN207" s="4"/>
      <c r="GEO207" s="4"/>
      <c r="GEP207" s="4"/>
      <c r="GEQ207" s="4"/>
      <c r="GER207" s="4"/>
      <c r="GES207" s="4"/>
      <c r="GET207" s="4"/>
      <c r="GEU207" s="4"/>
      <c r="GEV207" s="4"/>
      <c r="GEW207" s="4"/>
      <c r="GEX207" s="4"/>
      <c r="GEY207" s="4"/>
      <c r="GEZ207" s="4"/>
      <c r="GFA207" s="4"/>
      <c r="GFB207" s="4"/>
      <c r="GFC207" s="4"/>
      <c r="GFD207" s="4"/>
      <c r="GFE207" s="4"/>
      <c r="GFF207" s="4"/>
      <c r="GFG207" s="4"/>
      <c r="GFH207" s="4"/>
      <c r="GFI207" s="4"/>
      <c r="GFJ207" s="4"/>
      <c r="GFK207" s="4"/>
      <c r="GFL207" s="4"/>
      <c r="GFM207" s="4"/>
      <c r="GFN207" s="4"/>
      <c r="GFO207" s="4"/>
      <c r="GFP207" s="4"/>
      <c r="GFQ207" s="4"/>
      <c r="GFR207" s="4"/>
      <c r="GFS207" s="4"/>
      <c r="GFT207" s="4"/>
      <c r="GFU207" s="4"/>
      <c r="GFV207" s="4"/>
      <c r="GFW207" s="4"/>
      <c r="GFX207" s="4"/>
      <c r="GFY207" s="4"/>
      <c r="GFZ207" s="4"/>
      <c r="GGA207" s="4"/>
      <c r="GGB207" s="4"/>
      <c r="GGC207" s="4"/>
      <c r="GGD207" s="4"/>
      <c r="GGE207" s="4"/>
      <c r="GGF207" s="4"/>
      <c r="GGG207" s="4"/>
      <c r="GGH207" s="4"/>
      <c r="GGI207" s="4"/>
      <c r="GGJ207" s="4"/>
      <c r="GGK207" s="4"/>
      <c r="GGL207" s="4"/>
      <c r="GGM207" s="4"/>
      <c r="GGN207" s="4"/>
      <c r="GGO207" s="4"/>
      <c r="GGP207" s="4"/>
      <c r="GGQ207" s="4"/>
      <c r="GGR207" s="4"/>
      <c r="GGS207" s="4"/>
      <c r="GGT207" s="4"/>
      <c r="GGU207" s="4"/>
      <c r="GGV207" s="4"/>
      <c r="GGW207" s="4"/>
      <c r="GGX207" s="4"/>
      <c r="GGY207" s="4"/>
      <c r="GGZ207" s="4"/>
      <c r="GHA207" s="4"/>
      <c r="GHB207" s="4"/>
      <c r="GHC207" s="4"/>
      <c r="GHD207" s="4"/>
      <c r="GHE207" s="4"/>
      <c r="GHF207" s="4"/>
      <c r="GHG207" s="4"/>
      <c r="GHH207" s="4"/>
      <c r="GHI207" s="4"/>
      <c r="GHJ207" s="4"/>
      <c r="GHK207" s="4"/>
      <c r="GHL207" s="4"/>
      <c r="GHM207" s="4"/>
      <c r="GHN207" s="4"/>
      <c r="GHO207" s="4"/>
      <c r="GHP207" s="4"/>
      <c r="GHQ207" s="4"/>
      <c r="GHR207" s="4"/>
      <c r="GHS207" s="4"/>
      <c r="GHT207" s="4"/>
      <c r="GHU207" s="4"/>
      <c r="GHV207" s="4"/>
      <c r="GHW207" s="4"/>
      <c r="GHX207" s="4"/>
      <c r="GHY207" s="4"/>
      <c r="GHZ207" s="4"/>
      <c r="GIA207" s="4"/>
      <c r="GIB207" s="4"/>
      <c r="GIC207" s="4"/>
      <c r="GID207" s="4"/>
      <c r="GIE207" s="4"/>
      <c r="GIF207" s="4"/>
      <c r="GIG207" s="4"/>
      <c r="GIH207" s="4"/>
      <c r="GII207" s="4"/>
      <c r="GIJ207" s="4"/>
      <c r="GIK207" s="4"/>
      <c r="GIL207" s="4"/>
      <c r="GIM207" s="4"/>
      <c r="GIN207" s="4"/>
      <c r="GIO207" s="4"/>
      <c r="GIP207" s="4"/>
      <c r="GIQ207" s="4"/>
      <c r="GIR207" s="4"/>
      <c r="GIS207" s="4"/>
      <c r="GIT207" s="4"/>
      <c r="GIU207" s="4"/>
      <c r="GIV207" s="4"/>
      <c r="GIW207" s="4"/>
      <c r="GIX207" s="4"/>
      <c r="GIY207" s="4"/>
      <c r="GIZ207" s="4"/>
      <c r="GJA207" s="4"/>
      <c r="GJB207" s="4"/>
      <c r="GJC207" s="4"/>
      <c r="GJD207" s="4"/>
      <c r="GJE207" s="4"/>
      <c r="GJF207" s="4"/>
      <c r="GJG207" s="4"/>
      <c r="GJH207" s="4"/>
      <c r="GJI207" s="4"/>
      <c r="GJJ207" s="4"/>
      <c r="GJK207" s="4"/>
      <c r="GJL207" s="4"/>
      <c r="GJM207" s="4"/>
      <c r="GJN207" s="4"/>
      <c r="GJO207" s="4"/>
      <c r="GJP207" s="4"/>
      <c r="GJQ207" s="4"/>
      <c r="GJR207" s="4"/>
      <c r="GJS207" s="4"/>
      <c r="GJT207" s="4"/>
      <c r="GJU207" s="4"/>
      <c r="GJV207" s="4"/>
      <c r="GJW207" s="4"/>
      <c r="GJX207" s="4"/>
      <c r="GJY207" s="4"/>
      <c r="GJZ207" s="4"/>
      <c r="GKA207" s="4"/>
      <c r="GKB207" s="4"/>
      <c r="GKC207" s="4"/>
      <c r="GKD207" s="4"/>
      <c r="GKE207" s="4"/>
      <c r="GKF207" s="4"/>
      <c r="GKG207" s="4"/>
      <c r="GKH207" s="4"/>
      <c r="GKI207" s="4"/>
      <c r="GKJ207" s="4"/>
      <c r="GKK207" s="4"/>
      <c r="GKL207" s="4"/>
      <c r="GKM207" s="4"/>
      <c r="GKN207" s="4"/>
      <c r="GKO207" s="4"/>
      <c r="GKP207" s="4"/>
      <c r="GKQ207" s="4"/>
      <c r="GKR207" s="4"/>
      <c r="GKS207" s="4"/>
      <c r="GKT207" s="4"/>
      <c r="GKU207" s="4"/>
      <c r="GKV207" s="4"/>
      <c r="GKW207" s="4"/>
      <c r="GKX207" s="4"/>
      <c r="GKY207" s="4"/>
      <c r="GKZ207" s="4"/>
      <c r="GLA207" s="4"/>
      <c r="GLB207" s="4"/>
      <c r="GLC207" s="4"/>
      <c r="GLD207" s="4"/>
      <c r="GLE207" s="4"/>
      <c r="GLF207" s="4"/>
      <c r="GLG207" s="4"/>
      <c r="GLH207" s="4"/>
      <c r="GLI207" s="4"/>
      <c r="GLJ207" s="4"/>
      <c r="GLK207" s="4"/>
      <c r="GLL207" s="4"/>
      <c r="GLM207" s="4"/>
      <c r="GLN207" s="4"/>
      <c r="GLO207" s="4"/>
      <c r="GLP207" s="4"/>
      <c r="GLQ207" s="4"/>
      <c r="GLR207" s="4"/>
      <c r="GLS207" s="4"/>
      <c r="GLT207" s="4"/>
      <c r="GLU207" s="4"/>
      <c r="GLV207" s="4"/>
      <c r="GLW207" s="4"/>
      <c r="GLX207" s="4"/>
      <c r="GLY207" s="4"/>
      <c r="GLZ207" s="4"/>
      <c r="GMA207" s="4"/>
      <c r="GMB207" s="4"/>
      <c r="GMC207" s="4"/>
      <c r="GMD207" s="4"/>
      <c r="GME207" s="4"/>
      <c r="GMF207" s="4"/>
      <c r="GMG207" s="4"/>
      <c r="GMH207" s="4"/>
      <c r="GMI207" s="4"/>
      <c r="GMJ207" s="4"/>
      <c r="GMK207" s="4"/>
      <c r="GML207" s="4"/>
      <c r="GMM207" s="4"/>
      <c r="GMN207" s="4"/>
      <c r="GMO207" s="4"/>
      <c r="GMP207" s="4"/>
      <c r="GMQ207" s="4"/>
      <c r="GMR207" s="4"/>
      <c r="GMS207" s="4"/>
      <c r="GMT207" s="4"/>
      <c r="GMU207" s="4"/>
      <c r="GMV207" s="4"/>
      <c r="GMW207" s="4"/>
      <c r="GMX207" s="4"/>
      <c r="GMY207" s="4"/>
      <c r="GMZ207" s="4"/>
      <c r="GNA207" s="4"/>
      <c r="GNB207" s="4"/>
      <c r="GNC207" s="4"/>
      <c r="GND207" s="4"/>
      <c r="GNE207" s="4"/>
      <c r="GNF207" s="4"/>
      <c r="GNG207" s="4"/>
      <c r="GNH207" s="4"/>
      <c r="GNI207" s="4"/>
      <c r="GNJ207" s="4"/>
      <c r="GNK207" s="4"/>
      <c r="GNL207" s="4"/>
      <c r="GNM207" s="4"/>
      <c r="GNN207" s="4"/>
      <c r="GNO207" s="4"/>
      <c r="GNP207" s="4"/>
      <c r="GNQ207" s="4"/>
      <c r="GNR207" s="4"/>
      <c r="GNS207" s="4"/>
      <c r="GNT207" s="4"/>
      <c r="GNU207" s="4"/>
      <c r="GNV207" s="4"/>
      <c r="GNW207" s="4"/>
      <c r="GNX207" s="4"/>
      <c r="GNY207" s="4"/>
      <c r="GNZ207" s="4"/>
      <c r="GOA207" s="4"/>
      <c r="GOB207" s="4"/>
      <c r="GOC207" s="4"/>
      <c r="GOD207" s="4"/>
      <c r="GOE207" s="4"/>
      <c r="GOF207" s="4"/>
      <c r="GOG207" s="4"/>
      <c r="GOH207" s="4"/>
      <c r="GOI207" s="4"/>
      <c r="GOJ207" s="4"/>
      <c r="GOK207" s="4"/>
      <c r="GOL207" s="4"/>
      <c r="GOM207" s="4"/>
      <c r="GON207" s="4"/>
      <c r="GOO207" s="4"/>
      <c r="GOP207" s="4"/>
      <c r="GOQ207" s="4"/>
      <c r="GOR207" s="4"/>
      <c r="GOS207" s="4"/>
      <c r="GOT207" s="4"/>
      <c r="GOU207" s="4"/>
      <c r="GOV207" s="4"/>
      <c r="GOW207" s="4"/>
      <c r="GOX207" s="4"/>
      <c r="GOY207" s="4"/>
      <c r="GOZ207" s="4"/>
      <c r="GPA207" s="4"/>
      <c r="GPB207" s="4"/>
      <c r="GPC207" s="4"/>
      <c r="GPD207" s="4"/>
      <c r="GPE207" s="4"/>
      <c r="GPF207" s="4"/>
      <c r="GPG207" s="4"/>
      <c r="GPH207" s="4"/>
      <c r="GPI207" s="4"/>
      <c r="GPJ207" s="4"/>
      <c r="GPK207" s="4"/>
      <c r="GPL207" s="4"/>
      <c r="GPM207" s="4"/>
      <c r="GPN207" s="4"/>
      <c r="GPO207" s="4"/>
      <c r="GPP207" s="4"/>
      <c r="GPQ207" s="4"/>
      <c r="GPR207" s="4"/>
      <c r="GPS207" s="4"/>
      <c r="GPT207" s="4"/>
      <c r="GPU207" s="4"/>
      <c r="GPV207" s="4"/>
      <c r="GPW207" s="4"/>
      <c r="GPX207" s="4"/>
      <c r="GPY207" s="4"/>
      <c r="GPZ207" s="4"/>
      <c r="GQA207" s="4"/>
      <c r="GQB207" s="4"/>
      <c r="GQC207" s="4"/>
      <c r="GQD207" s="4"/>
      <c r="GQE207" s="4"/>
      <c r="GQF207" s="4"/>
      <c r="GQG207" s="4"/>
      <c r="GQH207" s="4"/>
      <c r="GQI207" s="4"/>
      <c r="GQJ207" s="4"/>
      <c r="GQK207" s="4"/>
      <c r="GQL207" s="4"/>
      <c r="GQM207" s="4"/>
      <c r="GQN207" s="4"/>
      <c r="GQO207" s="4"/>
      <c r="GQP207" s="4"/>
      <c r="GQQ207" s="4"/>
      <c r="GQR207" s="4"/>
      <c r="GQS207" s="4"/>
      <c r="GQT207" s="4"/>
      <c r="GQU207" s="4"/>
      <c r="GQV207" s="4"/>
      <c r="GQW207" s="4"/>
      <c r="GQX207" s="4"/>
      <c r="GQY207" s="4"/>
      <c r="GQZ207" s="4"/>
      <c r="GRA207" s="4"/>
      <c r="GRB207" s="4"/>
      <c r="GRC207" s="4"/>
      <c r="GRD207" s="4"/>
      <c r="GRE207" s="4"/>
      <c r="GRF207" s="4"/>
      <c r="GRG207" s="4"/>
      <c r="GRH207" s="4"/>
      <c r="GRI207" s="4"/>
      <c r="GRJ207" s="4"/>
      <c r="GRK207" s="4"/>
      <c r="GRL207" s="4"/>
      <c r="GRM207" s="4"/>
      <c r="GRN207" s="4"/>
      <c r="GRO207" s="4"/>
      <c r="GRP207" s="4"/>
      <c r="GRQ207" s="4"/>
      <c r="GRR207" s="4"/>
      <c r="GRS207" s="4"/>
      <c r="GRT207" s="4"/>
      <c r="GRU207" s="4"/>
      <c r="GRV207" s="4"/>
      <c r="GRW207" s="4"/>
      <c r="GRX207" s="4"/>
      <c r="GRY207" s="4"/>
      <c r="GRZ207" s="4"/>
      <c r="GSA207" s="4"/>
      <c r="GSB207" s="4"/>
      <c r="GSC207" s="4"/>
      <c r="GSD207" s="4"/>
      <c r="GSE207" s="4"/>
      <c r="GSF207" s="4"/>
      <c r="GSG207" s="4"/>
      <c r="GSH207" s="4"/>
      <c r="GSI207" s="4"/>
      <c r="GSJ207" s="4"/>
      <c r="GSK207" s="4"/>
      <c r="GSL207" s="4"/>
      <c r="GSM207" s="4"/>
      <c r="GSN207" s="4"/>
      <c r="GSO207" s="4"/>
      <c r="GSP207" s="4"/>
      <c r="GSQ207" s="4"/>
      <c r="GSR207" s="4"/>
      <c r="GSS207" s="4"/>
      <c r="GST207" s="4"/>
      <c r="GSU207" s="4"/>
      <c r="GSV207" s="4"/>
      <c r="GSW207" s="4"/>
      <c r="GSX207" s="4"/>
      <c r="GSY207" s="4"/>
      <c r="GSZ207" s="4"/>
      <c r="GTA207" s="4"/>
      <c r="GTB207" s="4"/>
      <c r="GTC207" s="4"/>
      <c r="GTD207" s="4"/>
      <c r="GTE207" s="4"/>
      <c r="GTF207" s="4"/>
      <c r="GTG207" s="4"/>
      <c r="GTH207" s="4"/>
      <c r="GTI207" s="4"/>
      <c r="GTJ207" s="4"/>
      <c r="GTK207" s="4"/>
      <c r="GTL207" s="4"/>
      <c r="GTM207" s="4"/>
      <c r="GTN207" s="4"/>
      <c r="GTO207" s="4"/>
      <c r="GTP207" s="4"/>
      <c r="GTQ207" s="4"/>
      <c r="GTR207" s="4"/>
      <c r="GTS207" s="4"/>
      <c r="GTT207" s="4"/>
      <c r="GTU207" s="4"/>
      <c r="GTV207" s="4"/>
      <c r="GTW207" s="4"/>
      <c r="GTX207" s="4"/>
      <c r="GTY207" s="4"/>
      <c r="GTZ207" s="4"/>
      <c r="GUA207" s="4"/>
      <c r="GUB207" s="4"/>
      <c r="GUC207" s="4"/>
      <c r="GUD207" s="4"/>
      <c r="GUE207" s="4"/>
      <c r="GUF207" s="4"/>
      <c r="GUG207" s="4"/>
      <c r="GUH207" s="4"/>
      <c r="GUI207" s="4"/>
      <c r="GUJ207" s="4"/>
      <c r="GUK207" s="4"/>
      <c r="GUL207" s="4"/>
      <c r="GUM207" s="4"/>
      <c r="GUN207" s="4"/>
      <c r="GUO207" s="4"/>
      <c r="GUP207" s="4"/>
      <c r="GUQ207" s="4"/>
      <c r="GUR207" s="4"/>
      <c r="GUS207" s="4"/>
      <c r="GUT207" s="4"/>
      <c r="GUU207" s="4"/>
      <c r="GUV207" s="4"/>
      <c r="GUW207" s="4"/>
      <c r="GUX207" s="4"/>
      <c r="GUY207" s="4"/>
      <c r="GUZ207" s="4"/>
      <c r="GVA207" s="4"/>
      <c r="GVB207" s="4"/>
      <c r="GVC207" s="4"/>
      <c r="GVD207" s="4"/>
      <c r="GVE207" s="4"/>
      <c r="GVF207" s="4"/>
      <c r="GVG207" s="4"/>
      <c r="GVH207" s="4"/>
      <c r="GVI207" s="4"/>
      <c r="GVJ207" s="4"/>
      <c r="GVK207" s="4"/>
      <c r="GVL207" s="4"/>
      <c r="GVM207" s="4"/>
      <c r="GVN207" s="4"/>
      <c r="GVO207" s="4"/>
      <c r="GVP207" s="4"/>
      <c r="GVQ207" s="4"/>
      <c r="GVR207" s="4"/>
      <c r="GVS207" s="4"/>
      <c r="GVT207" s="4"/>
      <c r="GVU207" s="4"/>
      <c r="GVV207" s="4"/>
      <c r="GVW207" s="4"/>
      <c r="GVX207" s="4"/>
      <c r="GVY207" s="4"/>
      <c r="GVZ207" s="4"/>
      <c r="GWA207" s="4"/>
      <c r="GWB207" s="4"/>
      <c r="GWC207" s="4"/>
      <c r="GWD207" s="4"/>
      <c r="GWE207" s="4"/>
      <c r="GWF207" s="4"/>
      <c r="GWG207" s="4"/>
      <c r="GWH207" s="4"/>
      <c r="GWI207" s="4"/>
      <c r="GWJ207" s="4"/>
      <c r="GWK207" s="4"/>
      <c r="GWL207" s="4"/>
      <c r="GWM207" s="4"/>
      <c r="GWN207" s="4"/>
      <c r="GWO207" s="4"/>
      <c r="GWP207" s="4"/>
      <c r="GWQ207" s="4"/>
      <c r="GWR207" s="4"/>
      <c r="GWS207" s="4"/>
      <c r="GWT207" s="4"/>
      <c r="GWU207" s="4"/>
      <c r="GWV207" s="4"/>
      <c r="GWW207" s="4"/>
      <c r="GWX207" s="4"/>
      <c r="GWY207" s="4"/>
      <c r="GWZ207" s="4"/>
      <c r="GXA207" s="4"/>
      <c r="GXB207" s="4"/>
      <c r="GXC207" s="4"/>
      <c r="GXD207" s="4"/>
      <c r="GXE207" s="4"/>
      <c r="GXF207" s="4"/>
      <c r="GXG207" s="4"/>
      <c r="GXH207" s="4"/>
      <c r="GXI207" s="4"/>
      <c r="GXJ207" s="4"/>
      <c r="GXK207" s="4"/>
      <c r="GXL207" s="4"/>
      <c r="GXM207" s="4"/>
      <c r="GXN207" s="4"/>
      <c r="GXO207" s="4"/>
      <c r="GXP207" s="4"/>
      <c r="GXQ207" s="4"/>
      <c r="GXR207" s="4"/>
      <c r="GXS207" s="4"/>
      <c r="GXT207" s="4"/>
      <c r="GXU207" s="4"/>
      <c r="GXV207" s="4"/>
      <c r="GXW207" s="4"/>
      <c r="GXX207" s="4"/>
      <c r="GXY207" s="4"/>
      <c r="GXZ207" s="4"/>
      <c r="GYA207" s="4"/>
      <c r="GYB207" s="4"/>
      <c r="GYC207" s="4"/>
      <c r="GYD207" s="4"/>
      <c r="GYE207" s="4"/>
      <c r="GYF207" s="4"/>
      <c r="GYG207" s="4"/>
      <c r="GYH207" s="4"/>
      <c r="GYI207" s="4"/>
      <c r="GYJ207" s="4"/>
      <c r="GYK207" s="4"/>
      <c r="GYL207" s="4"/>
      <c r="GYM207" s="4"/>
      <c r="GYN207" s="4"/>
      <c r="GYO207" s="4"/>
      <c r="GYP207" s="4"/>
      <c r="GYQ207" s="4"/>
      <c r="GYR207" s="4"/>
      <c r="GYS207" s="4"/>
      <c r="GYT207" s="4"/>
      <c r="GYU207" s="4"/>
      <c r="GYV207" s="4"/>
      <c r="GYW207" s="4"/>
      <c r="GYX207" s="4"/>
      <c r="GYY207" s="4"/>
      <c r="GYZ207" s="4"/>
      <c r="GZA207" s="4"/>
      <c r="GZB207" s="4"/>
      <c r="GZC207" s="4"/>
      <c r="GZD207" s="4"/>
      <c r="GZE207" s="4"/>
      <c r="GZF207" s="4"/>
      <c r="GZG207" s="4"/>
      <c r="GZH207" s="4"/>
      <c r="GZI207" s="4"/>
      <c r="GZJ207" s="4"/>
      <c r="GZK207" s="4"/>
      <c r="GZL207" s="4"/>
      <c r="GZM207" s="4"/>
      <c r="GZN207" s="4"/>
      <c r="GZO207" s="4"/>
      <c r="GZP207" s="4"/>
      <c r="GZQ207" s="4"/>
      <c r="GZR207" s="4"/>
      <c r="GZS207" s="4"/>
      <c r="GZT207" s="4"/>
      <c r="GZU207" s="4"/>
      <c r="GZV207" s="4"/>
      <c r="GZW207" s="4"/>
      <c r="GZX207" s="4"/>
      <c r="GZY207" s="4"/>
      <c r="GZZ207" s="4"/>
      <c r="HAA207" s="4"/>
      <c r="HAB207" s="4"/>
      <c r="HAC207" s="4"/>
      <c r="HAD207" s="4"/>
      <c r="HAE207" s="4"/>
      <c r="HAF207" s="4"/>
      <c r="HAG207" s="4"/>
      <c r="HAH207" s="4"/>
      <c r="HAI207" s="4"/>
      <c r="HAJ207" s="4"/>
      <c r="HAK207" s="4"/>
      <c r="HAL207" s="4"/>
      <c r="HAM207" s="4"/>
      <c r="HAN207" s="4"/>
      <c r="HAO207" s="4"/>
      <c r="HAP207" s="4"/>
      <c r="HAQ207" s="4"/>
      <c r="HAR207" s="4"/>
      <c r="HAS207" s="4"/>
      <c r="HAT207" s="4"/>
      <c r="HAU207" s="4"/>
      <c r="HAV207" s="4"/>
      <c r="HAW207" s="4"/>
      <c r="HAX207" s="4"/>
      <c r="HAY207" s="4"/>
      <c r="HAZ207" s="4"/>
      <c r="HBA207" s="4"/>
      <c r="HBB207" s="4"/>
      <c r="HBC207" s="4"/>
      <c r="HBD207" s="4"/>
      <c r="HBE207" s="4"/>
      <c r="HBF207" s="4"/>
      <c r="HBG207" s="4"/>
      <c r="HBH207" s="4"/>
      <c r="HBI207" s="4"/>
      <c r="HBJ207" s="4"/>
      <c r="HBK207" s="4"/>
      <c r="HBL207" s="4"/>
      <c r="HBM207" s="4"/>
      <c r="HBN207" s="4"/>
      <c r="HBO207" s="4"/>
      <c r="HBP207" s="4"/>
      <c r="HBQ207" s="4"/>
      <c r="HBR207" s="4"/>
      <c r="HBS207" s="4"/>
      <c r="HBT207" s="4"/>
      <c r="HBU207" s="4"/>
      <c r="HBV207" s="4"/>
      <c r="HBW207" s="4"/>
      <c r="HBX207" s="4"/>
      <c r="HBY207" s="4"/>
      <c r="HBZ207" s="4"/>
      <c r="HCA207" s="4"/>
      <c r="HCB207" s="4"/>
      <c r="HCC207" s="4"/>
      <c r="HCD207" s="4"/>
      <c r="HCE207" s="4"/>
      <c r="HCF207" s="4"/>
      <c r="HCG207" s="4"/>
      <c r="HCH207" s="4"/>
      <c r="HCI207" s="4"/>
      <c r="HCJ207" s="4"/>
      <c r="HCK207" s="4"/>
      <c r="HCL207" s="4"/>
      <c r="HCM207" s="4"/>
      <c r="HCN207" s="4"/>
      <c r="HCO207" s="4"/>
      <c r="HCP207" s="4"/>
      <c r="HCQ207" s="4"/>
      <c r="HCR207" s="4"/>
      <c r="HCS207" s="4"/>
      <c r="HCT207" s="4"/>
      <c r="HCU207" s="4"/>
      <c r="HCV207" s="4"/>
      <c r="HCW207" s="4"/>
      <c r="HCX207" s="4"/>
      <c r="HCY207" s="4"/>
      <c r="HCZ207" s="4"/>
      <c r="HDA207" s="4"/>
      <c r="HDB207" s="4"/>
      <c r="HDC207" s="4"/>
      <c r="HDD207" s="4"/>
      <c r="HDE207" s="4"/>
      <c r="HDF207" s="4"/>
      <c r="HDG207" s="4"/>
      <c r="HDH207" s="4"/>
      <c r="HDI207" s="4"/>
      <c r="HDJ207" s="4"/>
      <c r="HDK207" s="4"/>
      <c r="HDL207" s="4"/>
      <c r="HDM207" s="4"/>
      <c r="HDN207" s="4"/>
      <c r="HDO207" s="4"/>
      <c r="HDP207" s="4"/>
      <c r="HDQ207" s="4"/>
      <c r="HDR207" s="4"/>
      <c r="HDS207" s="4"/>
      <c r="HDT207" s="4"/>
      <c r="HDU207" s="4"/>
      <c r="HDV207" s="4"/>
      <c r="HDW207" s="4"/>
      <c r="HDX207" s="4"/>
      <c r="HDY207" s="4"/>
      <c r="HDZ207" s="4"/>
      <c r="HEA207" s="4"/>
      <c r="HEB207" s="4"/>
      <c r="HEC207" s="4"/>
      <c r="HED207" s="4"/>
      <c r="HEE207" s="4"/>
      <c r="HEF207" s="4"/>
      <c r="HEG207" s="4"/>
      <c r="HEH207" s="4"/>
      <c r="HEI207" s="4"/>
      <c r="HEJ207" s="4"/>
      <c r="HEK207" s="4"/>
      <c r="HEL207" s="4"/>
      <c r="HEM207" s="4"/>
      <c r="HEN207" s="4"/>
      <c r="HEO207" s="4"/>
      <c r="HEP207" s="4"/>
      <c r="HEQ207" s="4"/>
      <c r="HER207" s="4"/>
      <c r="HES207" s="4"/>
      <c r="HET207" s="4"/>
      <c r="HEU207" s="4"/>
      <c r="HEV207" s="4"/>
      <c r="HEW207" s="4"/>
      <c r="HEX207" s="4"/>
      <c r="HEY207" s="4"/>
      <c r="HEZ207" s="4"/>
      <c r="HFA207" s="4"/>
      <c r="HFB207" s="4"/>
      <c r="HFC207" s="4"/>
      <c r="HFD207" s="4"/>
      <c r="HFE207" s="4"/>
      <c r="HFF207" s="4"/>
      <c r="HFG207" s="4"/>
      <c r="HFH207" s="4"/>
      <c r="HFI207" s="4"/>
      <c r="HFJ207" s="4"/>
      <c r="HFK207" s="4"/>
      <c r="HFL207" s="4"/>
      <c r="HFM207" s="4"/>
      <c r="HFN207" s="4"/>
      <c r="HFO207" s="4"/>
      <c r="HFP207" s="4"/>
      <c r="HFQ207" s="4"/>
      <c r="HFR207" s="4"/>
      <c r="HFS207" s="4"/>
      <c r="HFT207" s="4"/>
      <c r="HFU207" s="4"/>
      <c r="HFV207" s="4"/>
      <c r="HFW207" s="4"/>
      <c r="HFX207" s="4"/>
      <c r="HFY207" s="4"/>
      <c r="HFZ207" s="4"/>
      <c r="HGA207" s="4"/>
      <c r="HGB207" s="4"/>
      <c r="HGC207" s="4"/>
      <c r="HGD207" s="4"/>
      <c r="HGE207" s="4"/>
      <c r="HGF207" s="4"/>
      <c r="HGG207" s="4"/>
      <c r="HGH207" s="4"/>
      <c r="HGI207" s="4"/>
      <c r="HGJ207" s="4"/>
      <c r="HGK207" s="4"/>
      <c r="HGL207" s="4"/>
      <c r="HGM207" s="4"/>
      <c r="HGN207" s="4"/>
      <c r="HGO207" s="4"/>
      <c r="HGP207" s="4"/>
      <c r="HGQ207" s="4"/>
      <c r="HGR207" s="4"/>
      <c r="HGS207" s="4"/>
      <c r="HGT207" s="4"/>
      <c r="HGU207" s="4"/>
      <c r="HGV207" s="4"/>
      <c r="HGW207" s="4"/>
      <c r="HGX207" s="4"/>
      <c r="HGY207" s="4"/>
      <c r="HGZ207" s="4"/>
      <c r="HHA207" s="4"/>
      <c r="HHB207" s="4"/>
      <c r="HHC207" s="4"/>
      <c r="HHD207" s="4"/>
      <c r="HHE207" s="4"/>
      <c r="HHF207" s="4"/>
      <c r="HHG207" s="4"/>
      <c r="HHH207" s="4"/>
      <c r="HHI207" s="4"/>
      <c r="HHJ207" s="4"/>
      <c r="HHK207" s="4"/>
      <c r="HHL207" s="4"/>
      <c r="HHM207" s="4"/>
      <c r="HHN207" s="4"/>
      <c r="HHO207" s="4"/>
      <c r="HHP207" s="4"/>
      <c r="HHQ207" s="4"/>
      <c r="HHR207" s="4"/>
      <c r="HHS207" s="4"/>
      <c r="HHT207" s="4"/>
      <c r="HHU207" s="4"/>
      <c r="HHV207" s="4"/>
      <c r="HHW207" s="4"/>
      <c r="HHX207" s="4"/>
      <c r="HHY207" s="4"/>
      <c r="HHZ207" s="4"/>
      <c r="HIA207" s="4"/>
      <c r="HIB207" s="4"/>
      <c r="HIC207" s="4"/>
      <c r="HID207" s="4"/>
      <c r="HIE207" s="4"/>
      <c r="HIF207" s="4"/>
      <c r="HIG207" s="4"/>
      <c r="HIH207" s="4"/>
      <c r="HII207" s="4"/>
      <c r="HIJ207" s="4"/>
      <c r="HIK207" s="4"/>
      <c r="HIL207" s="4"/>
      <c r="HIM207" s="4"/>
      <c r="HIN207" s="4"/>
      <c r="HIO207" s="4"/>
      <c r="HIP207" s="4"/>
      <c r="HIQ207" s="4"/>
      <c r="HIR207" s="4"/>
      <c r="HIS207" s="4"/>
      <c r="HIT207" s="4"/>
      <c r="HIU207" s="4"/>
      <c r="HIV207" s="4"/>
      <c r="HIW207" s="4"/>
      <c r="HIX207" s="4"/>
      <c r="HIY207" s="4"/>
      <c r="HIZ207" s="4"/>
      <c r="HJA207" s="4"/>
      <c r="HJB207" s="4"/>
      <c r="HJC207" s="4"/>
      <c r="HJD207" s="4"/>
      <c r="HJE207" s="4"/>
      <c r="HJF207" s="4"/>
      <c r="HJG207" s="4"/>
      <c r="HJH207" s="4"/>
      <c r="HJI207" s="4"/>
      <c r="HJJ207" s="4"/>
      <c r="HJK207" s="4"/>
      <c r="HJL207" s="4"/>
      <c r="HJM207" s="4"/>
      <c r="HJN207" s="4"/>
      <c r="HJO207" s="4"/>
      <c r="HJP207" s="4"/>
      <c r="HJQ207" s="4"/>
      <c r="HJR207" s="4"/>
      <c r="HJS207" s="4"/>
      <c r="HJT207" s="4"/>
      <c r="HJU207" s="4"/>
      <c r="HJV207" s="4"/>
      <c r="HJW207" s="4"/>
      <c r="HJX207" s="4"/>
      <c r="HJY207" s="4"/>
      <c r="HJZ207" s="4"/>
      <c r="HKA207" s="4"/>
      <c r="HKB207" s="4"/>
      <c r="HKC207" s="4"/>
      <c r="HKD207" s="4"/>
      <c r="HKE207" s="4"/>
      <c r="HKF207" s="4"/>
      <c r="HKG207" s="4"/>
      <c r="HKH207" s="4"/>
      <c r="HKI207" s="4"/>
      <c r="HKJ207" s="4"/>
      <c r="HKK207" s="4"/>
      <c r="HKL207" s="4"/>
      <c r="HKM207" s="4"/>
      <c r="HKN207" s="4"/>
      <c r="HKO207" s="4"/>
      <c r="HKP207" s="4"/>
      <c r="HKQ207" s="4"/>
      <c r="HKR207" s="4"/>
      <c r="HKS207" s="4"/>
      <c r="HKT207" s="4"/>
      <c r="HKU207" s="4"/>
      <c r="HKV207" s="4"/>
      <c r="HKW207" s="4"/>
      <c r="HKX207" s="4"/>
      <c r="HKY207" s="4"/>
      <c r="HKZ207" s="4"/>
      <c r="HLA207" s="4"/>
      <c r="HLB207" s="4"/>
      <c r="HLC207" s="4"/>
      <c r="HLD207" s="4"/>
      <c r="HLE207" s="4"/>
      <c r="HLF207" s="4"/>
      <c r="HLG207" s="4"/>
      <c r="HLH207" s="4"/>
      <c r="HLI207" s="4"/>
      <c r="HLJ207" s="4"/>
      <c r="HLK207" s="4"/>
      <c r="HLL207" s="4"/>
      <c r="HLM207" s="4"/>
      <c r="HLN207" s="4"/>
      <c r="HLO207" s="4"/>
      <c r="HLP207" s="4"/>
      <c r="HLQ207" s="4"/>
      <c r="HLR207" s="4"/>
      <c r="HLS207" s="4"/>
      <c r="HLT207" s="4"/>
      <c r="HLU207" s="4"/>
      <c r="HLV207" s="4"/>
      <c r="HLW207" s="4"/>
      <c r="HLX207" s="4"/>
      <c r="HLY207" s="4"/>
      <c r="HLZ207" s="4"/>
      <c r="HMA207" s="4"/>
      <c r="HMB207" s="4"/>
      <c r="HMC207" s="4"/>
      <c r="HMD207" s="4"/>
      <c r="HME207" s="4"/>
      <c r="HMF207" s="4"/>
      <c r="HMG207" s="4"/>
      <c r="HMH207" s="4"/>
      <c r="HMI207" s="4"/>
      <c r="HMJ207" s="4"/>
      <c r="HMK207" s="4"/>
      <c r="HML207" s="4"/>
      <c r="HMM207" s="4"/>
      <c r="HMN207" s="4"/>
      <c r="HMO207" s="4"/>
      <c r="HMP207" s="4"/>
      <c r="HMQ207" s="4"/>
      <c r="HMR207" s="4"/>
      <c r="HMS207" s="4"/>
      <c r="HMT207" s="4"/>
      <c r="HMU207" s="4"/>
      <c r="HMV207" s="4"/>
      <c r="HMW207" s="4"/>
      <c r="HMX207" s="4"/>
      <c r="HMY207" s="4"/>
      <c r="HMZ207" s="4"/>
      <c r="HNA207" s="4"/>
      <c r="HNB207" s="4"/>
      <c r="HNC207" s="4"/>
      <c r="HND207" s="4"/>
      <c r="HNE207" s="4"/>
      <c r="HNF207" s="4"/>
      <c r="HNG207" s="4"/>
      <c r="HNH207" s="4"/>
      <c r="HNI207" s="4"/>
      <c r="HNJ207" s="4"/>
      <c r="HNK207" s="4"/>
      <c r="HNL207" s="4"/>
      <c r="HNM207" s="4"/>
      <c r="HNN207" s="4"/>
      <c r="HNO207" s="4"/>
      <c r="HNP207" s="4"/>
      <c r="HNQ207" s="4"/>
      <c r="HNR207" s="4"/>
      <c r="HNS207" s="4"/>
      <c r="HNT207" s="4"/>
      <c r="HNU207" s="4"/>
      <c r="HNV207" s="4"/>
      <c r="HNW207" s="4"/>
      <c r="HNX207" s="4"/>
      <c r="HNY207" s="4"/>
      <c r="HNZ207" s="4"/>
      <c r="HOA207" s="4"/>
      <c r="HOB207" s="4"/>
      <c r="HOC207" s="4"/>
      <c r="HOD207" s="4"/>
      <c r="HOE207" s="4"/>
      <c r="HOF207" s="4"/>
      <c r="HOG207" s="4"/>
      <c r="HOH207" s="4"/>
      <c r="HOI207" s="4"/>
      <c r="HOJ207" s="4"/>
      <c r="HOK207" s="4"/>
      <c r="HOL207" s="4"/>
      <c r="HOM207" s="4"/>
      <c r="HON207" s="4"/>
      <c r="HOO207" s="4"/>
      <c r="HOP207" s="4"/>
      <c r="HOQ207" s="4"/>
      <c r="HOR207" s="4"/>
      <c r="HOS207" s="4"/>
      <c r="HOT207" s="4"/>
      <c r="HOU207" s="4"/>
      <c r="HOV207" s="4"/>
      <c r="HOW207" s="4"/>
      <c r="HOX207" s="4"/>
      <c r="HOY207" s="4"/>
      <c r="HOZ207" s="4"/>
      <c r="HPA207" s="4"/>
      <c r="HPB207" s="4"/>
      <c r="HPC207" s="4"/>
      <c r="HPD207" s="4"/>
      <c r="HPE207" s="4"/>
      <c r="HPF207" s="4"/>
      <c r="HPG207" s="4"/>
      <c r="HPH207" s="4"/>
      <c r="HPI207" s="4"/>
      <c r="HPJ207" s="4"/>
      <c r="HPK207" s="4"/>
      <c r="HPL207" s="4"/>
      <c r="HPM207" s="4"/>
      <c r="HPN207" s="4"/>
      <c r="HPO207" s="4"/>
      <c r="HPP207" s="4"/>
      <c r="HPQ207" s="4"/>
      <c r="HPR207" s="4"/>
      <c r="HPS207" s="4"/>
      <c r="HPT207" s="4"/>
      <c r="HPU207" s="4"/>
      <c r="HPV207" s="4"/>
      <c r="HPW207" s="4"/>
      <c r="HPX207" s="4"/>
      <c r="HPY207" s="4"/>
      <c r="HPZ207" s="4"/>
      <c r="HQA207" s="4"/>
      <c r="HQB207" s="4"/>
      <c r="HQC207" s="4"/>
      <c r="HQD207" s="4"/>
      <c r="HQE207" s="4"/>
      <c r="HQF207" s="4"/>
      <c r="HQG207" s="4"/>
      <c r="HQH207" s="4"/>
      <c r="HQI207" s="4"/>
      <c r="HQJ207" s="4"/>
      <c r="HQK207" s="4"/>
      <c r="HQL207" s="4"/>
      <c r="HQM207" s="4"/>
      <c r="HQN207" s="4"/>
      <c r="HQO207" s="4"/>
      <c r="HQP207" s="4"/>
      <c r="HQQ207" s="4"/>
      <c r="HQR207" s="4"/>
      <c r="HQS207" s="4"/>
      <c r="HQT207" s="4"/>
      <c r="HQU207" s="4"/>
      <c r="HQV207" s="4"/>
      <c r="HQW207" s="4"/>
      <c r="HQX207" s="4"/>
      <c r="HQY207" s="4"/>
      <c r="HQZ207" s="4"/>
      <c r="HRA207" s="4"/>
      <c r="HRB207" s="4"/>
      <c r="HRC207" s="4"/>
      <c r="HRD207" s="4"/>
      <c r="HRE207" s="4"/>
      <c r="HRF207" s="4"/>
      <c r="HRG207" s="4"/>
      <c r="HRH207" s="4"/>
      <c r="HRI207" s="4"/>
      <c r="HRJ207" s="4"/>
      <c r="HRK207" s="4"/>
      <c r="HRL207" s="4"/>
      <c r="HRM207" s="4"/>
      <c r="HRN207" s="4"/>
      <c r="HRO207" s="4"/>
      <c r="HRP207" s="4"/>
      <c r="HRQ207" s="4"/>
      <c r="HRR207" s="4"/>
      <c r="HRS207" s="4"/>
      <c r="HRT207" s="4"/>
      <c r="HRU207" s="4"/>
      <c r="HRV207" s="4"/>
      <c r="HRW207" s="4"/>
      <c r="HRX207" s="4"/>
      <c r="HRY207" s="4"/>
      <c r="HRZ207" s="4"/>
      <c r="HSA207" s="4"/>
      <c r="HSB207" s="4"/>
      <c r="HSC207" s="4"/>
      <c r="HSD207" s="4"/>
      <c r="HSE207" s="4"/>
      <c r="HSF207" s="4"/>
      <c r="HSG207" s="4"/>
      <c r="HSH207" s="4"/>
      <c r="HSI207" s="4"/>
      <c r="HSJ207" s="4"/>
      <c r="HSK207" s="4"/>
      <c r="HSL207" s="4"/>
      <c r="HSM207" s="4"/>
      <c r="HSN207" s="4"/>
      <c r="HSO207" s="4"/>
      <c r="HSP207" s="4"/>
      <c r="HSQ207" s="4"/>
      <c r="HSR207" s="4"/>
      <c r="HSS207" s="4"/>
      <c r="HST207" s="4"/>
      <c r="HSU207" s="4"/>
      <c r="HSV207" s="4"/>
      <c r="HSW207" s="4"/>
      <c r="HSX207" s="4"/>
      <c r="HSY207" s="4"/>
      <c r="HSZ207" s="4"/>
      <c r="HTA207" s="4"/>
      <c r="HTB207" s="4"/>
      <c r="HTC207" s="4"/>
      <c r="HTD207" s="4"/>
      <c r="HTE207" s="4"/>
      <c r="HTF207" s="4"/>
      <c r="HTG207" s="4"/>
      <c r="HTH207" s="4"/>
      <c r="HTI207" s="4"/>
      <c r="HTJ207" s="4"/>
      <c r="HTK207" s="4"/>
      <c r="HTL207" s="4"/>
      <c r="HTM207" s="4"/>
      <c r="HTN207" s="4"/>
      <c r="HTO207" s="4"/>
      <c r="HTP207" s="4"/>
      <c r="HTQ207" s="4"/>
      <c r="HTR207" s="4"/>
      <c r="HTS207" s="4"/>
      <c r="HTT207" s="4"/>
      <c r="HTU207" s="4"/>
      <c r="HTV207" s="4"/>
      <c r="HTW207" s="4"/>
      <c r="HTX207" s="4"/>
      <c r="HTY207" s="4"/>
      <c r="HTZ207" s="4"/>
      <c r="HUA207" s="4"/>
      <c r="HUB207" s="4"/>
      <c r="HUC207" s="4"/>
      <c r="HUD207" s="4"/>
      <c r="HUE207" s="4"/>
      <c r="HUF207" s="4"/>
      <c r="HUG207" s="4"/>
      <c r="HUH207" s="4"/>
      <c r="HUI207" s="4"/>
      <c r="HUJ207" s="4"/>
      <c r="HUK207" s="4"/>
      <c r="HUL207" s="4"/>
      <c r="HUM207" s="4"/>
      <c r="HUN207" s="4"/>
      <c r="HUO207" s="4"/>
      <c r="HUP207" s="4"/>
      <c r="HUQ207" s="4"/>
      <c r="HUR207" s="4"/>
      <c r="HUS207" s="4"/>
      <c r="HUT207" s="4"/>
      <c r="HUU207" s="4"/>
      <c r="HUV207" s="4"/>
      <c r="HUW207" s="4"/>
      <c r="HUX207" s="4"/>
      <c r="HUY207" s="4"/>
      <c r="HUZ207" s="4"/>
      <c r="HVA207" s="4"/>
      <c r="HVB207" s="4"/>
      <c r="HVC207" s="4"/>
      <c r="HVD207" s="4"/>
      <c r="HVE207" s="4"/>
      <c r="HVF207" s="4"/>
      <c r="HVG207" s="4"/>
      <c r="HVH207" s="4"/>
      <c r="HVI207" s="4"/>
      <c r="HVJ207" s="4"/>
      <c r="HVK207" s="4"/>
      <c r="HVL207" s="4"/>
      <c r="HVM207" s="4"/>
      <c r="HVN207" s="4"/>
      <c r="HVO207" s="4"/>
      <c r="HVP207" s="4"/>
      <c r="HVQ207" s="4"/>
      <c r="HVR207" s="4"/>
      <c r="HVS207" s="4"/>
      <c r="HVT207" s="4"/>
      <c r="HVU207" s="4"/>
      <c r="HVV207" s="4"/>
      <c r="HVW207" s="4"/>
      <c r="HVX207" s="4"/>
      <c r="HVY207" s="4"/>
      <c r="HVZ207" s="4"/>
      <c r="HWA207" s="4"/>
      <c r="HWB207" s="4"/>
      <c r="HWC207" s="4"/>
      <c r="HWD207" s="4"/>
      <c r="HWE207" s="4"/>
      <c r="HWF207" s="4"/>
      <c r="HWG207" s="4"/>
      <c r="HWH207" s="4"/>
      <c r="HWI207" s="4"/>
      <c r="HWJ207" s="4"/>
      <c r="HWK207" s="4"/>
      <c r="HWL207" s="4"/>
      <c r="HWM207" s="4"/>
      <c r="HWN207" s="4"/>
      <c r="HWO207" s="4"/>
      <c r="HWP207" s="4"/>
      <c r="HWQ207" s="4"/>
      <c r="HWR207" s="4"/>
      <c r="HWS207" s="4"/>
      <c r="HWT207" s="4"/>
      <c r="HWU207" s="4"/>
      <c r="HWV207" s="4"/>
      <c r="HWW207" s="4"/>
      <c r="HWX207" s="4"/>
      <c r="HWY207" s="4"/>
      <c r="HWZ207" s="4"/>
      <c r="HXA207" s="4"/>
      <c r="HXB207" s="4"/>
      <c r="HXC207" s="4"/>
      <c r="HXD207" s="4"/>
      <c r="HXE207" s="4"/>
      <c r="HXF207" s="4"/>
      <c r="HXG207" s="4"/>
      <c r="HXH207" s="4"/>
      <c r="HXI207" s="4"/>
      <c r="HXJ207" s="4"/>
      <c r="HXK207" s="4"/>
      <c r="HXL207" s="4"/>
      <c r="HXM207" s="4"/>
      <c r="HXN207" s="4"/>
      <c r="HXO207" s="4"/>
      <c r="HXP207" s="4"/>
      <c r="HXQ207" s="4"/>
      <c r="HXR207" s="4"/>
      <c r="HXS207" s="4"/>
      <c r="HXT207" s="4"/>
      <c r="HXU207" s="4"/>
      <c r="HXV207" s="4"/>
      <c r="HXW207" s="4"/>
      <c r="HXX207" s="4"/>
      <c r="HXY207" s="4"/>
      <c r="HXZ207" s="4"/>
      <c r="HYA207" s="4"/>
      <c r="HYB207" s="4"/>
      <c r="HYC207" s="4"/>
      <c r="HYD207" s="4"/>
      <c r="HYE207" s="4"/>
      <c r="HYF207" s="4"/>
      <c r="HYG207" s="4"/>
      <c r="HYH207" s="4"/>
      <c r="HYI207" s="4"/>
      <c r="HYJ207" s="4"/>
      <c r="HYK207" s="4"/>
      <c r="HYL207" s="4"/>
      <c r="HYM207" s="4"/>
      <c r="HYN207" s="4"/>
      <c r="HYO207" s="4"/>
      <c r="HYP207" s="4"/>
      <c r="HYQ207" s="4"/>
      <c r="HYR207" s="4"/>
      <c r="HYS207" s="4"/>
      <c r="HYT207" s="4"/>
      <c r="HYU207" s="4"/>
      <c r="HYV207" s="4"/>
      <c r="HYW207" s="4"/>
      <c r="HYX207" s="4"/>
      <c r="HYY207" s="4"/>
      <c r="HYZ207" s="4"/>
      <c r="HZA207" s="4"/>
      <c r="HZB207" s="4"/>
      <c r="HZC207" s="4"/>
      <c r="HZD207" s="4"/>
      <c r="HZE207" s="4"/>
      <c r="HZF207" s="4"/>
      <c r="HZG207" s="4"/>
      <c r="HZH207" s="4"/>
      <c r="HZI207" s="4"/>
      <c r="HZJ207" s="4"/>
      <c r="HZK207" s="4"/>
      <c r="HZL207" s="4"/>
      <c r="HZM207" s="4"/>
      <c r="HZN207" s="4"/>
      <c r="HZO207" s="4"/>
      <c r="HZP207" s="4"/>
      <c r="HZQ207" s="4"/>
      <c r="HZR207" s="4"/>
      <c r="HZS207" s="4"/>
      <c r="HZT207" s="4"/>
      <c r="HZU207" s="4"/>
      <c r="HZV207" s="4"/>
      <c r="HZW207" s="4"/>
      <c r="HZX207" s="4"/>
      <c r="HZY207" s="4"/>
      <c r="HZZ207" s="4"/>
      <c r="IAA207" s="4"/>
      <c r="IAB207" s="4"/>
      <c r="IAC207" s="4"/>
      <c r="IAD207" s="4"/>
      <c r="IAE207" s="4"/>
      <c r="IAF207" s="4"/>
      <c r="IAG207" s="4"/>
      <c r="IAH207" s="4"/>
      <c r="IAI207" s="4"/>
      <c r="IAJ207" s="4"/>
      <c r="IAK207" s="4"/>
      <c r="IAL207" s="4"/>
      <c r="IAM207" s="4"/>
      <c r="IAN207" s="4"/>
      <c r="IAO207" s="4"/>
      <c r="IAP207" s="4"/>
      <c r="IAQ207" s="4"/>
      <c r="IAR207" s="4"/>
      <c r="IAS207" s="4"/>
      <c r="IAT207" s="4"/>
      <c r="IAU207" s="4"/>
      <c r="IAV207" s="4"/>
      <c r="IAW207" s="4"/>
      <c r="IAX207" s="4"/>
      <c r="IAY207" s="4"/>
      <c r="IAZ207" s="4"/>
      <c r="IBA207" s="4"/>
      <c r="IBB207" s="4"/>
      <c r="IBC207" s="4"/>
      <c r="IBD207" s="4"/>
      <c r="IBE207" s="4"/>
      <c r="IBF207" s="4"/>
      <c r="IBG207" s="4"/>
      <c r="IBH207" s="4"/>
      <c r="IBI207" s="4"/>
      <c r="IBJ207" s="4"/>
      <c r="IBK207" s="4"/>
      <c r="IBL207" s="4"/>
      <c r="IBM207" s="4"/>
      <c r="IBN207" s="4"/>
      <c r="IBO207" s="4"/>
      <c r="IBP207" s="4"/>
      <c r="IBQ207" s="4"/>
      <c r="IBR207" s="4"/>
      <c r="IBS207" s="4"/>
      <c r="IBT207" s="4"/>
      <c r="IBU207" s="4"/>
      <c r="IBV207" s="4"/>
      <c r="IBW207" s="4"/>
      <c r="IBX207" s="4"/>
      <c r="IBY207" s="4"/>
      <c r="IBZ207" s="4"/>
      <c r="ICA207" s="4"/>
      <c r="ICB207" s="4"/>
      <c r="ICC207" s="4"/>
      <c r="ICD207" s="4"/>
      <c r="ICE207" s="4"/>
      <c r="ICF207" s="4"/>
      <c r="ICG207" s="4"/>
      <c r="ICH207" s="4"/>
      <c r="ICI207" s="4"/>
      <c r="ICJ207" s="4"/>
      <c r="ICK207" s="4"/>
      <c r="ICL207" s="4"/>
      <c r="ICM207" s="4"/>
      <c r="ICN207" s="4"/>
      <c r="ICO207" s="4"/>
      <c r="ICP207" s="4"/>
      <c r="ICQ207" s="4"/>
      <c r="ICR207" s="4"/>
      <c r="ICS207" s="4"/>
      <c r="ICT207" s="4"/>
      <c r="ICU207" s="4"/>
      <c r="ICV207" s="4"/>
      <c r="ICW207" s="4"/>
      <c r="ICX207" s="4"/>
      <c r="ICY207" s="4"/>
      <c r="ICZ207" s="4"/>
      <c r="IDA207" s="4"/>
      <c r="IDB207" s="4"/>
      <c r="IDC207" s="4"/>
      <c r="IDD207" s="4"/>
      <c r="IDE207" s="4"/>
      <c r="IDF207" s="4"/>
      <c r="IDG207" s="4"/>
      <c r="IDH207" s="4"/>
      <c r="IDI207" s="4"/>
      <c r="IDJ207" s="4"/>
      <c r="IDK207" s="4"/>
      <c r="IDL207" s="4"/>
      <c r="IDM207" s="4"/>
      <c r="IDN207" s="4"/>
      <c r="IDO207" s="4"/>
      <c r="IDP207" s="4"/>
      <c r="IDQ207" s="4"/>
      <c r="IDR207" s="4"/>
      <c r="IDS207" s="4"/>
      <c r="IDT207" s="4"/>
      <c r="IDU207" s="4"/>
      <c r="IDV207" s="4"/>
      <c r="IDW207" s="4"/>
      <c r="IDX207" s="4"/>
      <c r="IDY207" s="4"/>
      <c r="IDZ207" s="4"/>
      <c r="IEA207" s="4"/>
      <c r="IEB207" s="4"/>
      <c r="IEC207" s="4"/>
      <c r="IED207" s="4"/>
      <c r="IEE207" s="4"/>
      <c r="IEF207" s="4"/>
      <c r="IEG207" s="4"/>
      <c r="IEH207" s="4"/>
      <c r="IEI207" s="4"/>
      <c r="IEJ207" s="4"/>
      <c r="IEK207" s="4"/>
      <c r="IEL207" s="4"/>
      <c r="IEM207" s="4"/>
      <c r="IEN207" s="4"/>
      <c r="IEO207" s="4"/>
      <c r="IEP207" s="4"/>
      <c r="IEQ207" s="4"/>
      <c r="IER207" s="4"/>
      <c r="IES207" s="4"/>
      <c r="IET207" s="4"/>
      <c r="IEU207" s="4"/>
      <c r="IEV207" s="4"/>
      <c r="IEW207" s="4"/>
      <c r="IEX207" s="4"/>
      <c r="IEY207" s="4"/>
      <c r="IEZ207" s="4"/>
      <c r="IFA207" s="4"/>
      <c r="IFB207" s="4"/>
      <c r="IFC207" s="4"/>
      <c r="IFD207" s="4"/>
      <c r="IFE207" s="4"/>
      <c r="IFF207" s="4"/>
      <c r="IFG207" s="4"/>
      <c r="IFH207" s="4"/>
      <c r="IFI207" s="4"/>
      <c r="IFJ207" s="4"/>
      <c r="IFK207" s="4"/>
      <c r="IFL207" s="4"/>
      <c r="IFM207" s="4"/>
      <c r="IFN207" s="4"/>
      <c r="IFO207" s="4"/>
      <c r="IFP207" s="4"/>
      <c r="IFQ207" s="4"/>
      <c r="IFR207" s="4"/>
      <c r="IFS207" s="4"/>
      <c r="IFT207" s="4"/>
      <c r="IFU207" s="4"/>
      <c r="IFV207" s="4"/>
      <c r="IFW207" s="4"/>
      <c r="IFX207" s="4"/>
      <c r="IFY207" s="4"/>
      <c r="IFZ207" s="4"/>
      <c r="IGA207" s="4"/>
      <c r="IGB207" s="4"/>
      <c r="IGC207" s="4"/>
      <c r="IGD207" s="4"/>
      <c r="IGE207" s="4"/>
      <c r="IGF207" s="4"/>
      <c r="IGG207" s="4"/>
      <c r="IGH207" s="4"/>
      <c r="IGI207" s="4"/>
      <c r="IGJ207" s="4"/>
      <c r="IGK207" s="4"/>
      <c r="IGL207" s="4"/>
      <c r="IGM207" s="4"/>
      <c r="IGN207" s="4"/>
      <c r="IGO207" s="4"/>
      <c r="IGP207" s="4"/>
      <c r="IGQ207" s="4"/>
      <c r="IGR207" s="4"/>
      <c r="IGS207" s="4"/>
      <c r="IGT207" s="4"/>
      <c r="IGU207" s="4"/>
      <c r="IGV207" s="4"/>
      <c r="IGW207" s="4"/>
      <c r="IGX207" s="4"/>
      <c r="IGY207" s="4"/>
      <c r="IGZ207" s="4"/>
      <c r="IHA207" s="4"/>
      <c r="IHB207" s="4"/>
      <c r="IHC207" s="4"/>
      <c r="IHD207" s="4"/>
      <c r="IHE207" s="4"/>
      <c r="IHF207" s="4"/>
      <c r="IHG207" s="4"/>
      <c r="IHH207" s="4"/>
      <c r="IHI207" s="4"/>
      <c r="IHJ207" s="4"/>
      <c r="IHK207" s="4"/>
      <c r="IHL207" s="4"/>
      <c r="IHM207" s="4"/>
      <c r="IHN207" s="4"/>
      <c r="IHO207" s="4"/>
      <c r="IHP207" s="4"/>
      <c r="IHQ207" s="4"/>
      <c r="IHR207" s="4"/>
      <c r="IHS207" s="4"/>
      <c r="IHT207" s="4"/>
      <c r="IHU207" s="4"/>
      <c r="IHV207" s="4"/>
      <c r="IHW207" s="4"/>
      <c r="IHX207" s="4"/>
      <c r="IHY207" s="4"/>
      <c r="IHZ207" s="4"/>
      <c r="IIA207" s="4"/>
      <c r="IIB207" s="4"/>
      <c r="IIC207" s="4"/>
      <c r="IID207" s="4"/>
      <c r="IIE207" s="4"/>
      <c r="IIF207" s="4"/>
      <c r="IIG207" s="4"/>
      <c r="IIH207" s="4"/>
      <c r="III207" s="4"/>
      <c r="IIJ207" s="4"/>
      <c r="IIK207" s="4"/>
      <c r="IIL207" s="4"/>
      <c r="IIM207" s="4"/>
      <c r="IIN207" s="4"/>
      <c r="IIO207" s="4"/>
      <c r="IIP207" s="4"/>
      <c r="IIQ207" s="4"/>
      <c r="IIR207" s="4"/>
      <c r="IIS207" s="4"/>
      <c r="IIT207" s="4"/>
      <c r="IIU207" s="4"/>
      <c r="IIV207" s="4"/>
      <c r="IIW207" s="4"/>
      <c r="IIX207" s="4"/>
      <c r="IIY207" s="4"/>
      <c r="IIZ207" s="4"/>
      <c r="IJA207" s="4"/>
      <c r="IJB207" s="4"/>
      <c r="IJC207" s="4"/>
      <c r="IJD207" s="4"/>
      <c r="IJE207" s="4"/>
      <c r="IJF207" s="4"/>
      <c r="IJG207" s="4"/>
      <c r="IJH207" s="4"/>
      <c r="IJI207" s="4"/>
      <c r="IJJ207" s="4"/>
      <c r="IJK207" s="4"/>
      <c r="IJL207" s="4"/>
      <c r="IJM207" s="4"/>
      <c r="IJN207" s="4"/>
      <c r="IJO207" s="4"/>
      <c r="IJP207" s="4"/>
      <c r="IJQ207" s="4"/>
      <c r="IJR207" s="4"/>
      <c r="IJS207" s="4"/>
      <c r="IJT207" s="4"/>
      <c r="IJU207" s="4"/>
      <c r="IJV207" s="4"/>
      <c r="IJW207" s="4"/>
      <c r="IJX207" s="4"/>
      <c r="IJY207" s="4"/>
      <c r="IJZ207" s="4"/>
      <c r="IKA207" s="4"/>
      <c r="IKB207" s="4"/>
      <c r="IKC207" s="4"/>
      <c r="IKD207" s="4"/>
      <c r="IKE207" s="4"/>
      <c r="IKF207" s="4"/>
      <c r="IKG207" s="4"/>
      <c r="IKH207" s="4"/>
      <c r="IKI207" s="4"/>
      <c r="IKJ207" s="4"/>
      <c r="IKK207" s="4"/>
      <c r="IKL207" s="4"/>
      <c r="IKM207" s="4"/>
      <c r="IKN207" s="4"/>
      <c r="IKO207" s="4"/>
      <c r="IKP207" s="4"/>
      <c r="IKQ207" s="4"/>
      <c r="IKR207" s="4"/>
      <c r="IKS207" s="4"/>
      <c r="IKT207" s="4"/>
      <c r="IKU207" s="4"/>
      <c r="IKV207" s="4"/>
      <c r="IKW207" s="4"/>
      <c r="IKX207" s="4"/>
      <c r="IKY207" s="4"/>
      <c r="IKZ207" s="4"/>
      <c r="ILA207" s="4"/>
      <c r="ILB207" s="4"/>
      <c r="ILC207" s="4"/>
      <c r="ILD207" s="4"/>
      <c r="ILE207" s="4"/>
      <c r="ILF207" s="4"/>
      <c r="ILG207" s="4"/>
      <c r="ILH207" s="4"/>
      <c r="ILI207" s="4"/>
      <c r="ILJ207" s="4"/>
      <c r="ILK207" s="4"/>
      <c r="ILL207" s="4"/>
      <c r="ILM207" s="4"/>
      <c r="ILN207" s="4"/>
      <c r="ILO207" s="4"/>
      <c r="ILP207" s="4"/>
      <c r="ILQ207" s="4"/>
      <c r="ILR207" s="4"/>
      <c r="ILS207" s="4"/>
      <c r="ILT207" s="4"/>
      <c r="ILU207" s="4"/>
      <c r="ILV207" s="4"/>
      <c r="ILW207" s="4"/>
      <c r="ILX207" s="4"/>
      <c r="ILY207" s="4"/>
      <c r="ILZ207" s="4"/>
      <c r="IMA207" s="4"/>
      <c r="IMB207" s="4"/>
      <c r="IMC207" s="4"/>
      <c r="IMD207" s="4"/>
      <c r="IME207" s="4"/>
      <c r="IMF207" s="4"/>
      <c r="IMG207" s="4"/>
      <c r="IMH207" s="4"/>
      <c r="IMI207" s="4"/>
      <c r="IMJ207" s="4"/>
      <c r="IMK207" s="4"/>
      <c r="IML207" s="4"/>
      <c r="IMM207" s="4"/>
      <c r="IMN207" s="4"/>
      <c r="IMO207" s="4"/>
      <c r="IMP207" s="4"/>
      <c r="IMQ207" s="4"/>
      <c r="IMR207" s="4"/>
      <c r="IMS207" s="4"/>
      <c r="IMT207" s="4"/>
      <c r="IMU207" s="4"/>
      <c r="IMV207" s="4"/>
      <c r="IMW207" s="4"/>
      <c r="IMX207" s="4"/>
      <c r="IMY207" s="4"/>
      <c r="IMZ207" s="4"/>
      <c r="INA207" s="4"/>
      <c r="INB207" s="4"/>
      <c r="INC207" s="4"/>
      <c r="IND207" s="4"/>
      <c r="INE207" s="4"/>
      <c r="INF207" s="4"/>
      <c r="ING207" s="4"/>
      <c r="INH207" s="4"/>
      <c r="INI207" s="4"/>
      <c r="INJ207" s="4"/>
      <c r="INK207" s="4"/>
      <c r="INL207" s="4"/>
      <c r="INM207" s="4"/>
      <c r="INN207" s="4"/>
      <c r="INO207" s="4"/>
      <c r="INP207" s="4"/>
      <c r="INQ207" s="4"/>
      <c r="INR207" s="4"/>
      <c r="INS207" s="4"/>
      <c r="INT207" s="4"/>
      <c r="INU207" s="4"/>
      <c r="INV207" s="4"/>
      <c r="INW207" s="4"/>
      <c r="INX207" s="4"/>
      <c r="INY207" s="4"/>
      <c r="INZ207" s="4"/>
      <c r="IOA207" s="4"/>
      <c r="IOB207" s="4"/>
      <c r="IOC207" s="4"/>
      <c r="IOD207" s="4"/>
      <c r="IOE207" s="4"/>
      <c r="IOF207" s="4"/>
      <c r="IOG207" s="4"/>
      <c r="IOH207" s="4"/>
      <c r="IOI207" s="4"/>
      <c r="IOJ207" s="4"/>
      <c r="IOK207" s="4"/>
      <c r="IOL207" s="4"/>
      <c r="IOM207" s="4"/>
      <c r="ION207" s="4"/>
      <c r="IOO207" s="4"/>
      <c r="IOP207" s="4"/>
      <c r="IOQ207" s="4"/>
      <c r="IOR207" s="4"/>
      <c r="IOS207" s="4"/>
      <c r="IOT207" s="4"/>
      <c r="IOU207" s="4"/>
      <c r="IOV207" s="4"/>
      <c r="IOW207" s="4"/>
      <c r="IOX207" s="4"/>
      <c r="IOY207" s="4"/>
      <c r="IOZ207" s="4"/>
      <c r="IPA207" s="4"/>
      <c r="IPB207" s="4"/>
      <c r="IPC207" s="4"/>
      <c r="IPD207" s="4"/>
      <c r="IPE207" s="4"/>
      <c r="IPF207" s="4"/>
      <c r="IPG207" s="4"/>
      <c r="IPH207" s="4"/>
      <c r="IPI207" s="4"/>
      <c r="IPJ207" s="4"/>
      <c r="IPK207" s="4"/>
      <c r="IPL207" s="4"/>
      <c r="IPM207" s="4"/>
      <c r="IPN207" s="4"/>
      <c r="IPO207" s="4"/>
      <c r="IPP207" s="4"/>
      <c r="IPQ207" s="4"/>
      <c r="IPR207" s="4"/>
      <c r="IPS207" s="4"/>
      <c r="IPT207" s="4"/>
      <c r="IPU207" s="4"/>
      <c r="IPV207" s="4"/>
      <c r="IPW207" s="4"/>
      <c r="IPX207" s="4"/>
      <c r="IPY207" s="4"/>
      <c r="IPZ207" s="4"/>
      <c r="IQA207" s="4"/>
      <c r="IQB207" s="4"/>
      <c r="IQC207" s="4"/>
      <c r="IQD207" s="4"/>
      <c r="IQE207" s="4"/>
      <c r="IQF207" s="4"/>
      <c r="IQG207" s="4"/>
      <c r="IQH207" s="4"/>
      <c r="IQI207" s="4"/>
      <c r="IQJ207" s="4"/>
      <c r="IQK207" s="4"/>
      <c r="IQL207" s="4"/>
      <c r="IQM207" s="4"/>
      <c r="IQN207" s="4"/>
      <c r="IQO207" s="4"/>
      <c r="IQP207" s="4"/>
      <c r="IQQ207" s="4"/>
      <c r="IQR207" s="4"/>
      <c r="IQS207" s="4"/>
      <c r="IQT207" s="4"/>
      <c r="IQU207" s="4"/>
      <c r="IQV207" s="4"/>
      <c r="IQW207" s="4"/>
      <c r="IQX207" s="4"/>
      <c r="IQY207" s="4"/>
      <c r="IQZ207" s="4"/>
      <c r="IRA207" s="4"/>
      <c r="IRB207" s="4"/>
      <c r="IRC207" s="4"/>
      <c r="IRD207" s="4"/>
      <c r="IRE207" s="4"/>
      <c r="IRF207" s="4"/>
      <c r="IRG207" s="4"/>
      <c r="IRH207" s="4"/>
      <c r="IRI207" s="4"/>
      <c r="IRJ207" s="4"/>
      <c r="IRK207" s="4"/>
      <c r="IRL207" s="4"/>
      <c r="IRM207" s="4"/>
      <c r="IRN207" s="4"/>
      <c r="IRO207" s="4"/>
      <c r="IRP207" s="4"/>
      <c r="IRQ207" s="4"/>
      <c r="IRR207" s="4"/>
      <c r="IRS207" s="4"/>
      <c r="IRT207" s="4"/>
      <c r="IRU207" s="4"/>
      <c r="IRV207" s="4"/>
      <c r="IRW207" s="4"/>
      <c r="IRX207" s="4"/>
      <c r="IRY207" s="4"/>
      <c r="IRZ207" s="4"/>
      <c r="ISA207" s="4"/>
      <c r="ISB207" s="4"/>
      <c r="ISC207" s="4"/>
      <c r="ISD207" s="4"/>
      <c r="ISE207" s="4"/>
      <c r="ISF207" s="4"/>
      <c r="ISG207" s="4"/>
      <c r="ISH207" s="4"/>
      <c r="ISI207" s="4"/>
      <c r="ISJ207" s="4"/>
      <c r="ISK207" s="4"/>
      <c r="ISL207" s="4"/>
      <c r="ISM207" s="4"/>
      <c r="ISN207" s="4"/>
      <c r="ISO207" s="4"/>
      <c r="ISP207" s="4"/>
      <c r="ISQ207" s="4"/>
      <c r="ISR207" s="4"/>
      <c r="ISS207" s="4"/>
      <c r="IST207" s="4"/>
      <c r="ISU207" s="4"/>
      <c r="ISV207" s="4"/>
      <c r="ISW207" s="4"/>
      <c r="ISX207" s="4"/>
      <c r="ISY207" s="4"/>
      <c r="ISZ207" s="4"/>
      <c r="ITA207" s="4"/>
      <c r="ITB207" s="4"/>
      <c r="ITC207" s="4"/>
      <c r="ITD207" s="4"/>
      <c r="ITE207" s="4"/>
      <c r="ITF207" s="4"/>
      <c r="ITG207" s="4"/>
      <c r="ITH207" s="4"/>
      <c r="ITI207" s="4"/>
      <c r="ITJ207" s="4"/>
      <c r="ITK207" s="4"/>
      <c r="ITL207" s="4"/>
      <c r="ITM207" s="4"/>
      <c r="ITN207" s="4"/>
      <c r="ITO207" s="4"/>
      <c r="ITP207" s="4"/>
      <c r="ITQ207" s="4"/>
      <c r="ITR207" s="4"/>
      <c r="ITS207" s="4"/>
      <c r="ITT207" s="4"/>
      <c r="ITU207" s="4"/>
      <c r="ITV207" s="4"/>
      <c r="ITW207" s="4"/>
      <c r="ITX207" s="4"/>
      <c r="ITY207" s="4"/>
      <c r="ITZ207" s="4"/>
      <c r="IUA207" s="4"/>
      <c r="IUB207" s="4"/>
      <c r="IUC207" s="4"/>
      <c r="IUD207" s="4"/>
      <c r="IUE207" s="4"/>
      <c r="IUF207" s="4"/>
      <c r="IUG207" s="4"/>
      <c r="IUH207" s="4"/>
      <c r="IUI207" s="4"/>
      <c r="IUJ207" s="4"/>
      <c r="IUK207" s="4"/>
      <c r="IUL207" s="4"/>
      <c r="IUM207" s="4"/>
      <c r="IUN207" s="4"/>
      <c r="IUO207" s="4"/>
      <c r="IUP207" s="4"/>
      <c r="IUQ207" s="4"/>
      <c r="IUR207" s="4"/>
      <c r="IUS207" s="4"/>
      <c r="IUT207" s="4"/>
      <c r="IUU207" s="4"/>
      <c r="IUV207" s="4"/>
      <c r="IUW207" s="4"/>
      <c r="IUX207" s="4"/>
      <c r="IUY207" s="4"/>
      <c r="IUZ207" s="4"/>
      <c r="IVA207" s="4"/>
      <c r="IVB207" s="4"/>
      <c r="IVC207" s="4"/>
      <c r="IVD207" s="4"/>
      <c r="IVE207" s="4"/>
      <c r="IVF207" s="4"/>
      <c r="IVG207" s="4"/>
      <c r="IVH207" s="4"/>
      <c r="IVI207" s="4"/>
      <c r="IVJ207" s="4"/>
      <c r="IVK207" s="4"/>
      <c r="IVL207" s="4"/>
      <c r="IVM207" s="4"/>
      <c r="IVN207" s="4"/>
      <c r="IVO207" s="4"/>
      <c r="IVP207" s="4"/>
      <c r="IVQ207" s="4"/>
      <c r="IVR207" s="4"/>
      <c r="IVS207" s="4"/>
      <c r="IVT207" s="4"/>
      <c r="IVU207" s="4"/>
      <c r="IVV207" s="4"/>
      <c r="IVW207" s="4"/>
      <c r="IVX207" s="4"/>
      <c r="IVY207" s="4"/>
      <c r="IVZ207" s="4"/>
      <c r="IWA207" s="4"/>
      <c r="IWB207" s="4"/>
      <c r="IWC207" s="4"/>
      <c r="IWD207" s="4"/>
      <c r="IWE207" s="4"/>
      <c r="IWF207" s="4"/>
      <c r="IWG207" s="4"/>
      <c r="IWH207" s="4"/>
      <c r="IWI207" s="4"/>
      <c r="IWJ207" s="4"/>
      <c r="IWK207" s="4"/>
      <c r="IWL207" s="4"/>
      <c r="IWM207" s="4"/>
      <c r="IWN207" s="4"/>
      <c r="IWO207" s="4"/>
      <c r="IWP207" s="4"/>
      <c r="IWQ207" s="4"/>
      <c r="IWR207" s="4"/>
      <c r="IWS207" s="4"/>
      <c r="IWT207" s="4"/>
      <c r="IWU207" s="4"/>
      <c r="IWV207" s="4"/>
      <c r="IWW207" s="4"/>
      <c r="IWX207" s="4"/>
      <c r="IWY207" s="4"/>
      <c r="IWZ207" s="4"/>
      <c r="IXA207" s="4"/>
      <c r="IXB207" s="4"/>
      <c r="IXC207" s="4"/>
      <c r="IXD207" s="4"/>
      <c r="IXE207" s="4"/>
      <c r="IXF207" s="4"/>
      <c r="IXG207" s="4"/>
      <c r="IXH207" s="4"/>
      <c r="IXI207" s="4"/>
      <c r="IXJ207" s="4"/>
      <c r="IXK207" s="4"/>
      <c r="IXL207" s="4"/>
      <c r="IXM207" s="4"/>
      <c r="IXN207" s="4"/>
      <c r="IXO207" s="4"/>
      <c r="IXP207" s="4"/>
      <c r="IXQ207" s="4"/>
      <c r="IXR207" s="4"/>
      <c r="IXS207" s="4"/>
      <c r="IXT207" s="4"/>
      <c r="IXU207" s="4"/>
      <c r="IXV207" s="4"/>
      <c r="IXW207" s="4"/>
      <c r="IXX207" s="4"/>
      <c r="IXY207" s="4"/>
      <c r="IXZ207" s="4"/>
      <c r="IYA207" s="4"/>
      <c r="IYB207" s="4"/>
      <c r="IYC207" s="4"/>
      <c r="IYD207" s="4"/>
      <c r="IYE207" s="4"/>
      <c r="IYF207" s="4"/>
      <c r="IYG207" s="4"/>
      <c r="IYH207" s="4"/>
      <c r="IYI207" s="4"/>
      <c r="IYJ207" s="4"/>
      <c r="IYK207" s="4"/>
      <c r="IYL207" s="4"/>
      <c r="IYM207" s="4"/>
      <c r="IYN207" s="4"/>
      <c r="IYO207" s="4"/>
      <c r="IYP207" s="4"/>
      <c r="IYQ207" s="4"/>
      <c r="IYR207" s="4"/>
      <c r="IYS207" s="4"/>
      <c r="IYT207" s="4"/>
      <c r="IYU207" s="4"/>
      <c r="IYV207" s="4"/>
      <c r="IYW207" s="4"/>
      <c r="IYX207" s="4"/>
      <c r="IYY207" s="4"/>
      <c r="IYZ207" s="4"/>
      <c r="IZA207" s="4"/>
      <c r="IZB207" s="4"/>
      <c r="IZC207" s="4"/>
      <c r="IZD207" s="4"/>
      <c r="IZE207" s="4"/>
      <c r="IZF207" s="4"/>
      <c r="IZG207" s="4"/>
      <c r="IZH207" s="4"/>
      <c r="IZI207" s="4"/>
      <c r="IZJ207" s="4"/>
      <c r="IZK207" s="4"/>
      <c r="IZL207" s="4"/>
      <c r="IZM207" s="4"/>
      <c r="IZN207" s="4"/>
      <c r="IZO207" s="4"/>
      <c r="IZP207" s="4"/>
      <c r="IZQ207" s="4"/>
      <c r="IZR207" s="4"/>
      <c r="IZS207" s="4"/>
      <c r="IZT207" s="4"/>
      <c r="IZU207" s="4"/>
      <c r="IZV207" s="4"/>
      <c r="IZW207" s="4"/>
      <c r="IZX207" s="4"/>
      <c r="IZY207" s="4"/>
      <c r="IZZ207" s="4"/>
      <c r="JAA207" s="4"/>
      <c r="JAB207" s="4"/>
      <c r="JAC207" s="4"/>
      <c r="JAD207" s="4"/>
      <c r="JAE207" s="4"/>
      <c r="JAF207" s="4"/>
      <c r="JAG207" s="4"/>
      <c r="JAH207" s="4"/>
      <c r="JAI207" s="4"/>
      <c r="JAJ207" s="4"/>
      <c r="JAK207" s="4"/>
      <c r="JAL207" s="4"/>
      <c r="JAM207" s="4"/>
      <c r="JAN207" s="4"/>
      <c r="JAO207" s="4"/>
      <c r="JAP207" s="4"/>
      <c r="JAQ207" s="4"/>
      <c r="JAR207" s="4"/>
      <c r="JAS207" s="4"/>
      <c r="JAT207" s="4"/>
      <c r="JAU207" s="4"/>
      <c r="JAV207" s="4"/>
      <c r="JAW207" s="4"/>
      <c r="JAX207" s="4"/>
      <c r="JAY207" s="4"/>
      <c r="JAZ207" s="4"/>
      <c r="JBA207" s="4"/>
      <c r="JBB207" s="4"/>
      <c r="JBC207" s="4"/>
      <c r="JBD207" s="4"/>
      <c r="JBE207" s="4"/>
      <c r="JBF207" s="4"/>
      <c r="JBG207" s="4"/>
      <c r="JBH207" s="4"/>
      <c r="JBI207" s="4"/>
      <c r="JBJ207" s="4"/>
      <c r="JBK207" s="4"/>
      <c r="JBL207" s="4"/>
      <c r="JBM207" s="4"/>
      <c r="JBN207" s="4"/>
      <c r="JBO207" s="4"/>
      <c r="JBP207" s="4"/>
      <c r="JBQ207" s="4"/>
      <c r="JBR207" s="4"/>
      <c r="JBS207" s="4"/>
      <c r="JBT207" s="4"/>
      <c r="JBU207" s="4"/>
      <c r="JBV207" s="4"/>
      <c r="JBW207" s="4"/>
      <c r="JBX207" s="4"/>
      <c r="JBY207" s="4"/>
      <c r="JBZ207" s="4"/>
      <c r="JCA207" s="4"/>
      <c r="JCB207" s="4"/>
      <c r="JCC207" s="4"/>
      <c r="JCD207" s="4"/>
      <c r="JCE207" s="4"/>
      <c r="JCF207" s="4"/>
      <c r="JCG207" s="4"/>
      <c r="JCH207" s="4"/>
      <c r="JCI207" s="4"/>
      <c r="JCJ207" s="4"/>
      <c r="JCK207" s="4"/>
      <c r="JCL207" s="4"/>
      <c r="JCM207" s="4"/>
      <c r="JCN207" s="4"/>
      <c r="JCO207" s="4"/>
      <c r="JCP207" s="4"/>
      <c r="JCQ207" s="4"/>
      <c r="JCR207" s="4"/>
      <c r="JCS207" s="4"/>
      <c r="JCT207" s="4"/>
      <c r="JCU207" s="4"/>
      <c r="JCV207" s="4"/>
      <c r="JCW207" s="4"/>
      <c r="JCX207" s="4"/>
      <c r="JCY207" s="4"/>
      <c r="JCZ207" s="4"/>
      <c r="JDA207" s="4"/>
      <c r="JDB207" s="4"/>
      <c r="JDC207" s="4"/>
      <c r="JDD207" s="4"/>
      <c r="JDE207" s="4"/>
      <c r="JDF207" s="4"/>
      <c r="JDG207" s="4"/>
      <c r="JDH207" s="4"/>
      <c r="JDI207" s="4"/>
      <c r="JDJ207" s="4"/>
      <c r="JDK207" s="4"/>
      <c r="JDL207" s="4"/>
      <c r="JDM207" s="4"/>
      <c r="JDN207" s="4"/>
      <c r="JDO207" s="4"/>
      <c r="JDP207" s="4"/>
      <c r="JDQ207" s="4"/>
      <c r="JDR207" s="4"/>
      <c r="JDS207" s="4"/>
      <c r="JDT207" s="4"/>
      <c r="JDU207" s="4"/>
      <c r="JDV207" s="4"/>
      <c r="JDW207" s="4"/>
      <c r="JDX207" s="4"/>
      <c r="JDY207" s="4"/>
      <c r="JDZ207" s="4"/>
      <c r="JEA207" s="4"/>
      <c r="JEB207" s="4"/>
      <c r="JEC207" s="4"/>
      <c r="JED207" s="4"/>
      <c r="JEE207" s="4"/>
      <c r="JEF207" s="4"/>
      <c r="JEG207" s="4"/>
      <c r="JEH207" s="4"/>
      <c r="JEI207" s="4"/>
      <c r="JEJ207" s="4"/>
      <c r="JEK207" s="4"/>
      <c r="JEL207" s="4"/>
      <c r="JEM207" s="4"/>
      <c r="JEN207" s="4"/>
      <c r="JEO207" s="4"/>
      <c r="JEP207" s="4"/>
      <c r="JEQ207" s="4"/>
      <c r="JER207" s="4"/>
      <c r="JES207" s="4"/>
      <c r="JET207" s="4"/>
      <c r="JEU207" s="4"/>
      <c r="JEV207" s="4"/>
      <c r="JEW207" s="4"/>
      <c r="JEX207" s="4"/>
      <c r="JEY207" s="4"/>
      <c r="JEZ207" s="4"/>
      <c r="JFA207" s="4"/>
      <c r="JFB207" s="4"/>
      <c r="JFC207" s="4"/>
      <c r="JFD207" s="4"/>
      <c r="JFE207" s="4"/>
      <c r="JFF207" s="4"/>
      <c r="JFG207" s="4"/>
      <c r="JFH207" s="4"/>
      <c r="JFI207" s="4"/>
      <c r="JFJ207" s="4"/>
      <c r="JFK207" s="4"/>
      <c r="JFL207" s="4"/>
      <c r="JFM207" s="4"/>
      <c r="JFN207" s="4"/>
      <c r="JFO207" s="4"/>
      <c r="JFP207" s="4"/>
      <c r="JFQ207" s="4"/>
      <c r="JFR207" s="4"/>
      <c r="JFS207" s="4"/>
      <c r="JFT207" s="4"/>
      <c r="JFU207" s="4"/>
      <c r="JFV207" s="4"/>
      <c r="JFW207" s="4"/>
      <c r="JFX207" s="4"/>
      <c r="JFY207" s="4"/>
      <c r="JFZ207" s="4"/>
      <c r="JGA207" s="4"/>
      <c r="JGB207" s="4"/>
      <c r="JGC207" s="4"/>
      <c r="JGD207" s="4"/>
      <c r="JGE207" s="4"/>
      <c r="JGF207" s="4"/>
      <c r="JGG207" s="4"/>
      <c r="JGH207" s="4"/>
      <c r="JGI207" s="4"/>
      <c r="JGJ207" s="4"/>
      <c r="JGK207" s="4"/>
      <c r="JGL207" s="4"/>
      <c r="JGM207" s="4"/>
      <c r="JGN207" s="4"/>
      <c r="JGO207" s="4"/>
      <c r="JGP207" s="4"/>
      <c r="JGQ207" s="4"/>
      <c r="JGR207" s="4"/>
      <c r="JGS207" s="4"/>
      <c r="JGT207" s="4"/>
      <c r="JGU207" s="4"/>
      <c r="JGV207" s="4"/>
      <c r="JGW207" s="4"/>
      <c r="JGX207" s="4"/>
      <c r="JGY207" s="4"/>
      <c r="JGZ207" s="4"/>
      <c r="JHA207" s="4"/>
      <c r="JHB207" s="4"/>
      <c r="JHC207" s="4"/>
      <c r="JHD207" s="4"/>
      <c r="JHE207" s="4"/>
      <c r="JHF207" s="4"/>
      <c r="JHG207" s="4"/>
      <c r="JHH207" s="4"/>
      <c r="JHI207" s="4"/>
      <c r="JHJ207" s="4"/>
      <c r="JHK207" s="4"/>
      <c r="JHL207" s="4"/>
      <c r="JHM207" s="4"/>
      <c r="JHN207" s="4"/>
      <c r="JHO207" s="4"/>
      <c r="JHP207" s="4"/>
      <c r="JHQ207" s="4"/>
      <c r="JHR207" s="4"/>
      <c r="JHS207" s="4"/>
      <c r="JHT207" s="4"/>
      <c r="JHU207" s="4"/>
      <c r="JHV207" s="4"/>
      <c r="JHW207" s="4"/>
      <c r="JHX207" s="4"/>
      <c r="JHY207" s="4"/>
      <c r="JHZ207" s="4"/>
      <c r="JIA207" s="4"/>
      <c r="JIB207" s="4"/>
      <c r="JIC207" s="4"/>
      <c r="JID207" s="4"/>
      <c r="JIE207" s="4"/>
      <c r="JIF207" s="4"/>
      <c r="JIG207" s="4"/>
      <c r="JIH207" s="4"/>
      <c r="JII207" s="4"/>
      <c r="JIJ207" s="4"/>
      <c r="JIK207" s="4"/>
      <c r="JIL207" s="4"/>
      <c r="JIM207" s="4"/>
      <c r="JIN207" s="4"/>
      <c r="JIO207" s="4"/>
      <c r="JIP207" s="4"/>
      <c r="JIQ207" s="4"/>
      <c r="JIR207" s="4"/>
      <c r="JIS207" s="4"/>
      <c r="JIT207" s="4"/>
      <c r="JIU207" s="4"/>
      <c r="JIV207" s="4"/>
      <c r="JIW207" s="4"/>
      <c r="JIX207" s="4"/>
      <c r="JIY207" s="4"/>
      <c r="JIZ207" s="4"/>
      <c r="JJA207" s="4"/>
      <c r="JJB207" s="4"/>
      <c r="JJC207" s="4"/>
      <c r="JJD207" s="4"/>
      <c r="JJE207" s="4"/>
      <c r="JJF207" s="4"/>
      <c r="JJG207" s="4"/>
      <c r="JJH207" s="4"/>
      <c r="JJI207" s="4"/>
      <c r="JJJ207" s="4"/>
      <c r="JJK207" s="4"/>
      <c r="JJL207" s="4"/>
      <c r="JJM207" s="4"/>
      <c r="JJN207" s="4"/>
      <c r="JJO207" s="4"/>
      <c r="JJP207" s="4"/>
      <c r="JJQ207" s="4"/>
      <c r="JJR207" s="4"/>
      <c r="JJS207" s="4"/>
      <c r="JJT207" s="4"/>
      <c r="JJU207" s="4"/>
      <c r="JJV207" s="4"/>
      <c r="JJW207" s="4"/>
      <c r="JJX207" s="4"/>
      <c r="JJY207" s="4"/>
      <c r="JJZ207" s="4"/>
      <c r="JKA207" s="4"/>
      <c r="JKB207" s="4"/>
      <c r="JKC207" s="4"/>
      <c r="JKD207" s="4"/>
      <c r="JKE207" s="4"/>
      <c r="JKF207" s="4"/>
      <c r="JKG207" s="4"/>
      <c r="JKH207" s="4"/>
      <c r="JKI207" s="4"/>
      <c r="JKJ207" s="4"/>
      <c r="JKK207" s="4"/>
      <c r="JKL207" s="4"/>
      <c r="JKM207" s="4"/>
      <c r="JKN207" s="4"/>
      <c r="JKO207" s="4"/>
      <c r="JKP207" s="4"/>
      <c r="JKQ207" s="4"/>
      <c r="JKR207" s="4"/>
      <c r="JKS207" s="4"/>
      <c r="JKT207" s="4"/>
      <c r="JKU207" s="4"/>
      <c r="JKV207" s="4"/>
      <c r="JKW207" s="4"/>
      <c r="JKX207" s="4"/>
      <c r="JKY207" s="4"/>
      <c r="JKZ207" s="4"/>
      <c r="JLA207" s="4"/>
      <c r="JLB207" s="4"/>
      <c r="JLC207" s="4"/>
      <c r="JLD207" s="4"/>
      <c r="JLE207" s="4"/>
      <c r="JLF207" s="4"/>
      <c r="JLG207" s="4"/>
      <c r="JLH207" s="4"/>
      <c r="JLI207" s="4"/>
      <c r="JLJ207" s="4"/>
      <c r="JLK207" s="4"/>
      <c r="JLL207" s="4"/>
      <c r="JLM207" s="4"/>
      <c r="JLN207" s="4"/>
      <c r="JLO207" s="4"/>
      <c r="JLP207" s="4"/>
      <c r="JLQ207" s="4"/>
      <c r="JLR207" s="4"/>
      <c r="JLS207" s="4"/>
      <c r="JLT207" s="4"/>
      <c r="JLU207" s="4"/>
      <c r="JLV207" s="4"/>
      <c r="JLW207" s="4"/>
      <c r="JLX207" s="4"/>
      <c r="JLY207" s="4"/>
      <c r="JLZ207" s="4"/>
      <c r="JMA207" s="4"/>
      <c r="JMB207" s="4"/>
      <c r="JMC207" s="4"/>
      <c r="JMD207" s="4"/>
      <c r="JME207" s="4"/>
      <c r="JMF207" s="4"/>
      <c r="JMG207" s="4"/>
      <c r="JMH207" s="4"/>
      <c r="JMI207" s="4"/>
      <c r="JMJ207" s="4"/>
      <c r="JMK207" s="4"/>
      <c r="JML207" s="4"/>
      <c r="JMM207" s="4"/>
      <c r="JMN207" s="4"/>
      <c r="JMO207" s="4"/>
      <c r="JMP207" s="4"/>
      <c r="JMQ207" s="4"/>
      <c r="JMR207" s="4"/>
      <c r="JMS207" s="4"/>
      <c r="JMT207" s="4"/>
      <c r="JMU207" s="4"/>
      <c r="JMV207" s="4"/>
      <c r="JMW207" s="4"/>
      <c r="JMX207" s="4"/>
      <c r="JMY207" s="4"/>
      <c r="JMZ207" s="4"/>
      <c r="JNA207" s="4"/>
      <c r="JNB207" s="4"/>
      <c r="JNC207" s="4"/>
      <c r="JND207" s="4"/>
      <c r="JNE207" s="4"/>
      <c r="JNF207" s="4"/>
      <c r="JNG207" s="4"/>
      <c r="JNH207" s="4"/>
      <c r="JNI207" s="4"/>
      <c r="JNJ207" s="4"/>
      <c r="JNK207" s="4"/>
      <c r="JNL207" s="4"/>
      <c r="JNM207" s="4"/>
      <c r="JNN207" s="4"/>
      <c r="JNO207" s="4"/>
      <c r="JNP207" s="4"/>
      <c r="JNQ207" s="4"/>
      <c r="JNR207" s="4"/>
      <c r="JNS207" s="4"/>
      <c r="JNT207" s="4"/>
      <c r="JNU207" s="4"/>
      <c r="JNV207" s="4"/>
      <c r="JNW207" s="4"/>
      <c r="JNX207" s="4"/>
      <c r="JNY207" s="4"/>
      <c r="JNZ207" s="4"/>
      <c r="JOA207" s="4"/>
      <c r="JOB207" s="4"/>
      <c r="JOC207" s="4"/>
      <c r="JOD207" s="4"/>
      <c r="JOE207" s="4"/>
      <c r="JOF207" s="4"/>
      <c r="JOG207" s="4"/>
      <c r="JOH207" s="4"/>
      <c r="JOI207" s="4"/>
      <c r="JOJ207" s="4"/>
      <c r="JOK207" s="4"/>
      <c r="JOL207" s="4"/>
      <c r="JOM207" s="4"/>
      <c r="JON207" s="4"/>
      <c r="JOO207" s="4"/>
      <c r="JOP207" s="4"/>
      <c r="JOQ207" s="4"/>
      <c r="JOR207" s="4"/>
      <c r="JOS207" s="4"/>
      <c r="JOT207" s="4"/>
      <c r="JOU207" s="4"/>
      <c r="JOV207" s="4"/>
      <c r="JOW207" s="4"/>
      <c r="JOX207" s="4"/>
      <c r="JOY207" s="4"/>
      <c r="JOZ207" s="4"/>
      <c r="JPA207" s="4"/>
      <c r="JPB207" s="4"/>
      <c r="JPC207" s="4"/>
      <c r="JPD207" s="4"/>
      <c r="JPE207" s="4"/>
      <c r="JPF207" s="4"/>
      <c r="JPG207" s="4"/>
      <c r="JPH207" s="4"/>
      <c r="JPI207" s="4"/>
      <c r="JPJ207" s="4"/>
      <c r="JPK207" s="4"/>
      <c r="JPL207" s="4"/>
      <c r="JPM207" s="4"/>
      <c r="JPN207" s="4"/>
      <c r="JPO207" s="4"/>
      <c r="JPP207" s="4"/>
      <c r="JPQ207" s="4"/>
      <c r="JPR207" s="4"/>
      <c r="JPS207" s="4"/>
      <c r="JPT207" s="4"/>
      <c r="JPU207" s="4"/>
      <c r="JPV207" s="4"/>
      <c r="JPW207" s="4"/>
      <c r="JPX207" s="4"/>
      <c r="JPY207" s="4"/>
      <c r="JPZ207" s="4"/>
      <c r="JQA207" s="4"/>
      <c r="JQB207" s="4"/>
      <c r="JQC207" s="4"/>
      <c r="JQD207" s="4"/>
      <c r="JQE207" s="4"/>
      <c r="JQF207" s="4"/>
      <c r="JQG207" s="4"/>
      <c r="JQH207" s="4"/>
      <c r="JQI207" s="4"/>
      <c r="JQJ207" s="4"/>
      <c r="JQK207" s="4"/>
      <c r="JQL207" s="4"/>
      <c r="JQM207" s="4"/>
      <c r="JQN207" s="4"/>
      <c r="JQO207" s="4"/>
      <c r="JQP207" s="4"/>
      <c r="JQQ207" s="4"/>
      <c r="JQR207" s="4"/>
      <c r="JQS207" s="4"/>
      <c r="JQT207" s="4"/>
      <c r="JQU207" s="4"/>
      <c r="JQV207" s="4"/>
      <c r="JQW207" s="4"/>
      <c r="JQX207" s="4"/>
      <c r="JQY207" s="4"/>
      <c r="JQZ207" s="4"/>
      <c r="JRA207" s="4"/>
      <c r="JRB207" s="4"/>
      <c r="JRC207" s="4"/>
      <c r="JRD207" s="4"/>
      <c r="JRE207" s="4"/>
      <c r="JRF207" s="4"/>
      <c r="JRG207" s="4"/>
      <c r="JRH207" s="4"/>
      <c r="JRI207" s="4"/>
      <c r="JRJ207" s="4"/>
      <c r="JRK207" s="4"/>
      <c r="JRL207" s="4"/>
      <c r="JRM207" s="4"/>
      <c r="JRN207" s="4"/>
      <c r="JRO207" s="4"/>
      <c r="JRP207" s="4"/>
      <c r="JRQ207" s="4"/>
      <c r="JRR207" s="4"/>
      <c r="JRS207" s="4"/>
      <c r="JRT207" s="4"/>
      <c r="JRU207" s="4"/>
      <c r="JRV207" s="4"/>
      <c r="JRW207" s="4"/>
      <c r="JRX207" s="4"/>
      <c r="JRY207" s="4"/>
      <c r="JRZ207" s="4"/>
      <c r="JSA207" s="4"/>
      <c r="JSB207" s="4"/>
      <c r="JSC207" s="4"/>
      <c r="JSD207" s="4"/>
      <c r="JSE207" s="4"/>
      <c r="JSF207" s="4"/>
      <c r="JSG207" s="4"/>
      <c r="JSH207" s="4"/>
      <c r="JSI207" s="4"/>
      <c r="JSJ207" s="4"/>
      <c r="JSK207" s="4"/>
      <c r="JSL207" s="4"/>
      <c r="JSM207" s="4"/>
      <c r="JSN207" s="4"/>
      <c r="JSO207" s="4"/>
      <c r="JSP207" s="4"/>
      <c r="JSQ207" s="4"/>
      <c r="JSR207" s="4"/>
      <c r="JSS207" s="4"/>
      <c r="JST207" s="4"/>
      <c r="JSU207" s="4"/>
      <c r="JSV207" s="4"/>
      <c r="JSW207" s="4"/>
      <c r="JSX207" s="4"/>
      <c r="JSY207" s="4"/>
      <c r="JSZ207" s="4"/>
      <c r="JTA207" s="4"/>
      <c r="JTB207" s="4"/>
      <c r="JTC207" s="4"/>
      <c r="JTD207" s="4"/>
      <c r="JTE207" s="4"/>
      <c r="JTF207" s="4"/>
      <c r="JTG207" s="4"/>
      <c r="JTH207" s="4"/>
      <c r="JTI207" s="4"/>
      <c r="JTJ207" s="4"/>
      <c r="JTK207" s="4"/>
      <c r="JTL207" s="4"/>
      <c r="JTM207" s="4"/>
      <c r="JTN207" s="4"/>
      <c r="JTO207" s="4"/>
      <c r="JTP207" s="4"/>
      <c r="JTQ207" s="4"/>
      <c r="JTR207" s="4"/>
      <c r="JTS207" s="4"/>
      <c r="JTT207" s="4"/>
      <c r="JTU207" s="4"/>
      <c r="JTV207" s="4"/>
      <c r="JTW207" s="4"/>
      <c r="JTX207" s="4"/>
      <c r="JTY207" s="4"/>
      <c r="JTZ207" s="4"/>
      <c r="JUA207" s="4"/>
      <c r="JUB207" s="4"/>
      <c r="JUC207" s="4"/>
      <c r="JUD207" s="4"/>
      <c r="JUE207" s="4"/>
      <c r="JUF207" s="4"/>
      <c r="JUG207" s="4"/>
      <c r="JUH207" s="4"/>
      <c r="JUI207" s="4"/>
      <c r="JUJ207" s="4"/>
      <c r="JUK207" s="4"/>
      <c r="JUL207" s="4"/>
      <c r="JUM207" s="4"/>
      <c r="JUN207" s="4"/>
      <c r="JUO207" s="4"/>
      <c r="JUP207" s="4"/>
      <c r="JUQ207" s="4"/>
      <c r="JUR207" s="4"/>
      <c r="JUS207" s="4"/>
      <c r="JUT207" s="4"/>
      <c r="JUU207" s="4"/>
      <c r="JUV207" s="4"/>
      <c r="JUW207" s="4"/>
      <c r="JUX207" s="4"/>
      <c r="JUY207" s="4"/>
      <c r="JUZ207" s="4"/>
      <c r="JVA207" s="4"/>
      <c r="JVB207" s="4"/>
      <c r="JVC207" s="4"/>
      <c r="JVD207" s="4"/>
      <c r="JVE207" s="4"/>
      <c r="JVF207" s="4"/>
      <c r="JVG207" s="4"/>
      <c r="JVH207" s="4"/>
      <c r="JVI207" s="4"/>
      <c r="JVJ207" s="4"/>
      <c r="JVK207" s="4"/>
      <c r="JVL207" s="4"/>
      <c r="JVM207" s="4"/>
      <c r="JVN207" s="4"/>
      <c r="JVO207" s="4"/>
      <c r="JVP207" s="4"/>
      <c r="JVQ207" s="4"/>
      <c r="JVR207" s="4"/>
      <c r="JVS207" s="4"/>
      <c r="JVT207" s="4"/>
      <c r="JVU207" s="4"/>
      <c r="JVV207" s="4"/>
      <c r="JVW207" s="4"/>
      <c r="JVX207" s="4"/>
      <c r="JVY207" s="4"/>
      <c r="JVZ207" s="4"/>
      <c r="JWA207" s="4"/>
      <c r="JWB207" s="4"/>
      <c r="JWC207" s="4"/>
      <c r="JWD207" s="4"/>
      <c r="JWE207" s="4"/>
      <c r="JWF207" s="4"/>
      <c r="JWG207" s="4"/>
      <c r="JWH207" s="4"/>
      <c r="JWI207" s="4"/>
      <c r="JWJ207" s="4"/>
      <c r="JWK207" s="4"/>
      <c r="JWL207" s="4"/>
      <c r="JWM207" s="4"/>
      <c r="JWN207" s="4"/>
      <c r="JWO207" s="4"/>
      <c r="JWP207" s="4"/>
      <c r="JWQ207" s="4"/>
      <c r="JWR207" s="4"/>
      <c r="JWS207" s="4"/>
      <c r="JWT207" s="4"/>
      <c r="JWU207" s="4"/>
      <c r="JWV207" s="4"/>
      <c r="JWW207" s="4"/>
      <c r="JWX207" s="4"/>
      <c r="JWY207" s="4"/>
      <c r="JWZ207" s="4"/>
      <c r="JXA207" s="4"/>
      <c r="JXB207" s="4"/>
      <c r="JXC207" s="4"/>
      <c r="JXD207" s="4"/>
      <c r="JXE207" s="4"/>
      <c r="JXF207" s="4"/>
      <c r="JXG207" s="4"/>
      <c r="JXH207" s="4"/>
      <c r="JXI207" s="4"/>
      <c r="JXJ207" s="4"/>
      <c r="JXK207" s="4"/>
      <c r="JXL207" s="4"/>
      <c r="JXM207" s="4"/>
      <c r="JXN207" s="4"/>
      <c r="JXO207" s="4"/>
      <c r="JXP207" s="4"/>
      <c r="JXQ207" s="4"/>
      <c r="JXR207" s="4"/>
      <c r="JXS207" s="4"/>
      <c r="JXT207" s="4"/>
      <c r="JXU207" s="4"/>
      <c r="JXV207" s="4"/>
      <c r="JXW207" s="4"/>
      <c r="JXX207" s="4"/>
      <c r="JXY207" s="4"/>
      <c r="JXZ207" s="4"/>
      <c r="JYA207" s="4"/>
      <c r="JYB207" s="4"/>
      <c r="JYC207" s="4"/>
      <c r="JYD207" s="4"/>
      <c r="JYE207" s="4"/>
      <c r="JYF207" s="4"/>
      <c r="JYG207" s="4"/>
      <c r="JYH207" s="4"/>
      <c r="JYI207" s="4"/>
      <c r="JYJ207" s="4"/>
      <c r="JYK207" s="4"/>
      <c r="JYL207" s="4"/>
      <c r="JYM207" s="4"/>
      <c r="JYN207" s="4"/>
      <c r="JYO207" s="4"/>
      <c r="JYP207" s="4"/>
      <c r="JYQ207" s="4"/>
      <c r="JYR207" s="4"/>
      <c r="JYS207" s="4"/>
      <c r="JYT207" s="4"/>
      <c r="JYU207" s="4"/>
      <c r="JYV207" s="4"/>
      <c r="JYW207" s="4"/>
      <c r="JYX207" s="4"/>
      <c r="JYY207" s="4"/>
      <c r="JYZ207" s="4"/>
      <c r="JZA207" s="4"/>
      <c r="JZB207" s="4"/>
      <c r="JZC207" s="4"/>
      <c r="JZD207" s="4"/>
      <c r="JZE207" s="4"/>
      <c r="JZF207" s="4"/>
      <c r="JZG207" s="4"/>
      <c r="JZH207" s="4"/>
      <c r="JZI207" s="4"/>
      <c r="JZJ207" s="4"/>
      <c r="JZK207" s="4"/>
      <c r="JZL207" s="4"/>
      <c r="JZM207" s="4"/>
      <c r="JZN207" s="4"/>
      <c r="JZO207" s="4"/>
      <c r="JZP207" s="4"/>
      <c r="JZQ207" s="4"/>
      <c r="JZR207" s="4"/>
      <c r="JZS207" s="4"/>
      <c r="JZT207" s="4"/>
      <c r="JZU207" s="4"/>
      <c r="JZV207" s="4"/>
      <c r="JZW207" s="4"/>
      <c r="JZX207" s="4"/>
      <c r="JZY207" s="4"/>
      <c r="JZZ207" s="4"/>
      <c r="KAA207" s="4"/>
      <c r="KAB207" s="4"/>
      <c r="KAC207" s="4"/>
      <c r="KAD207" s="4"/>
      <c r="KAE207" s="4"/>
      <c r="KAF207" s="4"/>
      <c r="KAG207" s="4"/>
      <c r="KAH207" s="4"/>
      <c r="KAI207" s="4"/>
      <c r="KAJ207" s="4"/>
      <c r="KAK207" s="4"/>
      <c r="KAL207" s="4"/>
      <c r="KAM207" s="4"/>
      <c r="KAN207" s="4"/>
      <c r="KAO207" s="4"/>
      <c r="KAP207" s="4"/>
      <c r="KAQ207" s="4"/>
      <c r="KAR207" s="4"/>
      <c r="KAS207" s="4"/>
      <c r="KAT207" s="4"/>
      <c r="KAU207" s="4"/>
      <c r="KAV207" s="4"/>
      <c r="KAW207" s="4"/>
      <c r="KAX207" s="4"/>
      <c r="KAY207" s="4"/>
      <c r="KAZ207" s="4"/>
      <c r="KBA207" s="4"/>
      <c r="KBB207" s="4"/>
      <c r="KBC207" s="4"/>
      <c r="KBD207" s="4"/>
      <c r="KBE207" s="4"/>
      <c r="KBF207" s="4"/>
      <c r="KBG207" s="4"/>
      <c r="KBH207" s="4"/>
      <c r="KBI207" s="4"/>
      <c r="KBJ207" s="4"/>
      <c r="KBK207" s="4"/>
      <c r="KBL207" s="4"/>
      <c r="KBM207" s="4"/>
      <c r="KBN207" s="4"/>
      <c r="KBO207" s="4"/>
      <c r="KBP207" s="4"/>
      <c r="KBQ207" s="4"/>
      <c r="KBR207" s="4"/>
      <c r="KBS207" s="4"/>
      <c r="KBT207" s="4"/>
      <c r="KBU207" s="4"/>
      <c r="KBV207" s="4"/>
      <c r="KBW207" s="4"/>
      <c r="KBX207" s="4"/>
      <c r="KBY207" s="4"/>
      <c r="KBZ207" s="4"/>
      <c r="KCA207" s="4"/>
      <c r="KCB207" s="4"/>
      <c r="KCC207" s="4"/>
      <c r="KCD207" s="4"/>
      <c r="KCE207" s="4"/>
      <c r="KCF207" s="4"/>
      <c r="KCG207" s="4"/>
      <c r="KCH207" s="4"/>
      <c r="KCI207" s="4"/>
      <c r="KCJ207" s="4"/>
      <c r="KCK207" s="4"/>
      <c r="KCL207" s="4"/>
      <c r="KCM207" s="4"/>
      <c r="KCN207" s="4"/>
      <c r="KCO207" s="4"/>
      <c r="KCP207" s="4"/>
      <c r="KCQ207" s="4"/>
      <c r="KCR207" s="4"/>
      <c r="KCS207" s="4"/>
      <c r="KCT207" s="4"/>
      <c r="KCU207" s="4"/>
      <c r="KCV207" s="4"/>
      <c r="KCW207" s="4"/>
      <c r="KCX207" s="4"/>
      <c r="KCY207" s="4"/>
      <c r="KCZ207" s="4"/>
      <c r="KDA207" s="4"/>
      <c r="KDB207" s="4"/>
      <c r="KDC207" s="4"/>
      <c r="KDD207" s="4"/>
      <c r="KDE207" s="4"/>
      <c r="KDF207" s="4"/>
      <c r="KDG207" s="4"/>
      <c r="KDH207" s="4"/>
      <c r="KDI207" s="4"/>
      <c r="KDJ207" s="4"/>
      <c r="KDK207" s="4"/>
      <c r="KDL207" s="4"/>
      <c r="KDM207" s="4"/>
      <c r="KDN207" s="4"/>
      <c r="KDO207" s="4"/>
      <c r="KDP207" s="4"/>
      <c r="KDQ207" s="4"/>
      <c r="KDR207" s="4"/>
      <c r="KDS207" s="4"/>
      <c r="KDT207" s="4"/>
      <c r="KDU207" s="4"/>
      <c r="KDV207" s="4"/>
      <c r="KDW207" s="4"/>
      <c r="KDX207" s="4"/>
      <c r="KDY207" s="4"/>
      <c r="KDZ207" s="4"/>
      <c r="KEA207" s="4"/>
      <c r="KEB207" s="4"/>
      <c r="KEC207" s="4"/>
      <c r="KED207" s="4"/>
      <c r="KEE207" s="4"/>
      <c r="KEF207" s="4"/>
      <c r="KEG207" s="4"/>
      <c r="KEH207" s="4"/>
      <c r="KEI207" s="4"/>
      <c r="KEJ207" s="4"/>
      <c r="KEK207" s="4"/>
      <c r="KEL207" s="4"/>
      <c r="KEM207" s="4"/>
      <c r="KEN207" s="4"/>
      <c r="KEO207" s="4"/>
      <c r="KEP207" s="4"/>
      <c r="KEQ207" s="4"/>
      <c r="KER207" s="4"/>
      <c r="KES207" s="4"/>
      <c r="KET207" s="4"/>
      <c r="KEU207" s="4"/>
      <c r="KEV207" s="4"/>
      <c r="KEW207" s="4"/>
      <c r="KEX207" s="4"/>
      <c r="KEY207" s="4"/>
      <c r="KEZ207" s="4"/>
      <c r="KFA207" s="4"/>
      <c r="KFB207" s="4"/>
      <c r="KFC207" s="4"/>
      <c r="KFD207" s="4"/>
      <c r="KFE207" s="4"/>
      <c r="KFF207" s="4"/>
      <c r="KFG207" s="4"/>
      <c r="KFH207" s="4"/>
      <c r="KFI207" s="4"/>
      <c r="KFJ207" s="4"/>
      <c r="KFK207" s="4"/>
      <c r="KFL207" s="4"/>
      <c r="KFM207" s="4"/>
      <c r="KFN207" s="4"/>
      <c r="KFO207" s="4"/>
      <c r="KFP207" s="4"/>
      <c r="KFQ207" s="4"/>
      <c r="KFR207" s="4"/>
      <c r="KFS207" s="4"/>
      <c r="KFT207" s="4"/>
      <c r="KFU207" s="4"/>
      <c r="KFV207" s="4"/>
      <c r="KFW207" s="4"/>
      <c r="KFX207" s="4"/>
      <c r="KFY207" s="4"/>
      <c r="KFZ207" s="4"/>
      <c r="KGA207" s="4"/>
      <c r="KGB207" s="4"/>
      <c r="KGC207" s="4"/>
      <c r="KGD207" s="4"/>
      <c r="KGE207" s="4"/>
      <c r="KGF207" s="4"/>
      <c r="KGG207" s="4"/>
      <c r="KGH207" s="4"/>
      <c r="KGI207" s="4"/>
      <c r="KGJ207" s="4"/>
      <c r="KGK207" s="4"/>
      <c r="KGL207" s="4"/>
      <c r="KGM207" s="4"/>
      <c r="KGN207" s="4"/>
      <c r="KGO207" s="4"/>
      <c r="KGP207" s="4"/>
      <c r="KGQ207" s="4"/>
      <c r="KGR207" s="4"/>
      <c r="KGS207" s="4"/>
      <c r="KGT207" s="4"/>
      <c r="KGU207" s="4"/>
      <c r="KGV207" s="4"/>
      <c r="KGW207" s="4"/>
      <c r="KGX207" s="4"/>
      <c r="KGY207" s="4"/>
      <c r="KGZ207" s="4"/>
      <c r="KHA207" s="4"/>
      <c r="KHB207" s="4"/>
      <c r="KHC207" s="4"/>
      <c r="KHD207" s="4"/>
      <c r="KHE207" s="4"/>
      <c r="KHF207" s="4"/>
      <c r="KHG207" s="4"/>
      <c r="KHH207" s="4"/>
      <c r="KHI207" s="4"/>
      <c r="KHJ207" s="4"/>
      <c r="KHK207" s="4"/>
      <c r="KHL207" s="4"/>
      <c r="KHM207" s="4"/>
      <c r="KHN207" s="4"/>
      <c r="KHO207" s="4"/>
      <c r="KHP207" s="4"/>
      <c r="KHQ207" s="4"/>
      <c r="KHR207" s="4"/>
      <c r="KHS207" s="4"/>
      <c r="KHT207" s="4"/>
      <c r="KHU207" s="4"/>
      <c r="KHV207" s="4"/>
      <c r="KHW207" s="4"/>
      <c r="KHX207" s="4"/>
      <c r="KHY207" s="4"/>
      <c r="KHZ207" s="4"/>
      <c r="KIA207" s="4"/>
      <c r="KIB207" s="4"/>
      <c r="KIC207" s="4"/>
      <c r="KID207" s="4"/>
      <c r="KIE207" s="4"/>
      <c r="KIF207" s="4"/>
      <c r="KIG207" s="4"/>
      <c r="KIH207" s="4"/>
      <c r="KII207" s="4"/>
      <c r="KIJ207" s="4"/>
      <c r="KIK207" s="4"/>
      <c r="KIL207" s="4"/>
      <c r="KIM207" s="4"/>
      <c r="KIN207" s="4"/>
      <c r="KIO207" s="4"/>
      <c r="KIP207" s="4"/>
      <c r="KIQ207" s="4"/>
      <c r="KIR207" s="4"/>
      <c r="KIS207" s="4"/>
      <c r="KIT207" s="4"/>
      <c r="KIU207" s="4"/>
      <c r="KIV207" s="4"/>
      <c r="KIW207" s="4"/>
      <c r="KIX207" s="4"/>
      <c r="KIY207" s="4"/>
      <c r="KIZ207" s="4"/>
      <c r="KJA207" s="4"/>
      <c r="KJB207" s="4"/>
      <c r="KJC207" s="4"/>
      <c r="KJD207" s="4"/>
      <c r="KJE207" s="4"/>
      <c r="KJF207" s="4"/>
      <c r="KJG207" s="4"/>
      <c r="KJH207" s="4"/>
      <c r="KJI207" s="4"/>
      <c r="KJJ207" s="4"/>
      <c r="KJK207" s="4"/>
      <c r="KJL207" s="4"/>
      <c r="KJM207" s="4"/>
      <c r="KJN207" s="4"/>
      <c r="KJO207" s="4"/>
      <c r="KJP207" s="4"/>
      <c r="KJQ207" s="4"/>
      <c r="KJR207" s="4"/>
      <c r="KJS207" s="4"/>
      <c r="KJT207" s="4"/>
      <c r="KJU207" s="4"/>
      <c r="KJV207" s="4"/>
      <c r="KJW207" s="4"/>
      <c r="KJX207" s="4"/>
      <c r="KJY207" s="4"/>
      <c r="KJZ207" s="4"/>
      <c r="KKA207" s="4"/>
      <c r="KKB207" s="4"/>
      <c r="KKC207" s="4"/>
      <c r="KKD207" s="4"/>
      <c r="KKE207" s="4"/>
      <c r="KKF207" s="4"/>
      <c r="KKG207" s="4"/>
      <c r="KKH207" s="4"/>
      <c r="KKI207" s="4"/>
      <c r="KKJ207" s="4"/>
      <c r="KKK207" s="4"/>
      <c r="KKL207" s="4"/>
      <c r="KKM207" s="4"/>
      <c r="KKN207" s="4"/>
      <c r="KKO207" s="4"/>
      <c r="KKP207" s="4"/>
      <c r="KKQ207" s="4"/>
      <c r="KKR207" s="4"/>
      <c r="KKS207" s="4"/>
      <c r="KKT207" s="4"/>
      <c r="KKU207" s="4"/>
      <c r="KKV207" s="4"/>
      <c r="KKW207" s="4"/>
      <c r="KKX207" s="4"/>
      <c r="KKY207" s="4"/>
      <c r="KKZ207" s="4"/>
      <c r="KLA207" s="4"/>
      <c r="KLB207" s="4"/>
      <c r="KLC207" s="4"/>
      <c r="KLD207" s="4"/>
      <c r="KLE207" s="4"/>
      <c r="KLF207" s="4"/>
      <c r="KLG207" s="4"/>
      <c r="KLH207" s="4"/>
      <c r="KLI207" s="4"/>
      <c r="KLJ207" s="4"/>
      <c r="KLK207" s="4"/>
      <c r="KLL207" s="4"/>
      <c r="KLM207" s="4"/>
      <c r="KLN207" s="4"/>
      <c r="KLO207" s="4"/>
      <c r="KLP207" s="4"/>
      <c r="KLQ207" s="4"/>
      <c r="KLR207" s="4"/>
      <c r="KLS207" s="4"/>
      <c r="KLT207" s="4"/>
      <c r="KLU207" s="4"/>
      <c r="KLV207" s="4"/>
      <c r="KLW207" s="4"/>
      <c r="KLX207" s="4"/>
      <c r="KLY207" s="4"/>
      <c r="KLZ207" s="4"/>
      <c r="KMA207" s="4"/>
      <c r="KMB207" s="4"/>
      <c r="KMC207" s="4"/>
      <c r="KMD207" s="4"/>
      <c r="KME207" s="4"/>
      <c r="KMF207" s="4"/>
      <c r="KMG207" s="4"/>
      <c r="KMH207" s="4"/>
      <c r="KMI207" s="4"/>
      <c r="KMJ207" s="4"/>
      <c r="KMK207" s="4"/>
      <c r="KML207" s="4"/>
      <c r="KMM207" s="4"/>
      <c r="KMN207" s="4"/>
      <c r="KMO207" s="4"/>
      <c r="KMP207" s="4"/>
      <c r="KMQ207" s="4"/>
      <c r="KMR207" s="4"/>
      <c r="KMS207" s="4"/>
      <c r="KMT207" s="4"/>
      <c r="KMU207" s="4"/>
      <c r="KMV207" s="4"/>
      <c r="KMW207" s="4"/>
      <c r="KMX207" s="4"/>
      <c r="KMY207" s="4"/>
      <c r="KMZ207" s="4"/>
      <c r="KNA207" s="4"/>
      <c r="KNB207" s="4"/>
      <c r="KNC207" s="4"/>
      <c r="KND207" s="4"/>
      <c r="KNE207" s="4"/>
      <c r="KNF207" s="4"/>
      <c r="KNG207" s="4"/>
      <c r="KNH207" s="4"/>
      <c r="KNI207" s="4"/>
      <c r="KNJ207" s="4"/>
      <c r="KNK207" s="4"/>
      <c r="KNL207" s="4"/>
      <c r="KNM207" s="4"/>
      <c r="KNN207" s="4"/>
      <c r="KNO207" s="4"/>
      <c r="KNP207" s="4"/>
      <c r="KNQ207" s="4"/>
      <c r="KNR207" s="4"/>
      <c r="KNS207" s="4"/>
      <c r="KNT207" s="4"/>
      <c r="KNU207" s="4"/>
      <c r="KNV207" s="4"/>
      <c r="KNW207" s="4"/>
      <c r="KNX207" s="4"/>
      <c r="KNY207" s="4"/>
      <c r="KNZ207" s="4"/>
      <c r="KOA207" s="4"/>
      <c r="KOB207" s="4"/>
      <c r="KOC207" s="4"/>
      <c r="KOD207" s="4"/>
      <c r="KOE207" s="4"/>
      <c r="KOF207" s="4"/>
      <c r="KOG207" s="4"/>
      <c r="KOH207" s="4"/>
      <c r="KOI207" s="4"/>
      <c r="KOJ207" s="4"/>
      <c r="KOK207" s="4"/>
      <c r="KOL207" s="4"/>
      <c r="KOM207" s="4"/>
      <c r="KON207" s="4"/>
      <c r="KOO207" s="4"/>
      <c r="KOP207" s="4"/>
      <c r="KOQ207" s="4"/>
      <c r="KOR207" s="4"/>
      <c r="KOS207" s="4"/>
      <c r="KOT207" s="4"/>
      <c r="KOU207" s="4"/>
      <c r="KOV207" s="4"/>
      <c r="KOW207" s="4"/>
      <c r="KOX207" s="4"/>
      <c r="KOY207" s="4"/>
      <c r="KOZ207" s="4"/>
      <c r="KPA207" s="4"/>
      <c r="KPB207" s="4"/>
      <c r="KPC207" s="4"/>
      <c r="KPD207" s="4"/>
      <c r="KPE207" s="4"/>
      <c r="KPF207" s="4"/>
      <c r="KPG207" s="4"/>
      <c r="KPH207" s="4"/>
      <c r="KPI207" s="4"/>
      <c r="KPJ207" s="4"/>
      <c r="KPK207" s="4"/>
      <c r="KPL207" s="4"/>
      <c r="KPM207" s="4"/>
      <c r="KPN207" s="4"/>
      <c r="KPO207" s="4"/>
      <c r="KPP207" s="4"/>
      <c r="KPQ207" s="4"/>
      <c r="KPR207" s="4"/>
      <c r="KPS207" s="4"/>
      <c r="KPT207" s="4"/>
      <c r="KPU207" s="4"/>
      <c r="KPV207" s="4"/>
      <c r="KPW207" s="4"/>
      <c r="KPX207" s="4"/>
      <c r="KPY207" s="4"/>
      <c r="KPZ207" s="4"/>
      <c r="KQA207" s="4"/>
      <c r="KQB207" s="4"/>
      <c r="KQC207" s="4"/>
      <c r="KQD207" s="4"/>
      <c r="KQE207" s="4"/>
      <c r="KQF207" s="4"/>
      <c r="KQG207" s="4"/>
      <c r="KQH207" s="4"/>
      <c r="KQI207" s="4"/>
      <c r="KQJ207" s="4"/>
      <c r="KQK207" s="4"/>
      <c r="KQL207" s="4"/>
      <c r="KQM207" s="4"/>
      <c r="KQN207" s="4"/>
      <c r="KQO207" s="4"/>
      <c r="KQP207" s="4"/>
      <c r="KQQ207" s="4"/>
      <c r="KQR207" s="4"/>
      <c r="KQS207" s="4"/>
      <c r="KQT207" s="4"/>
      <c r="KQU207" s="4"/>
      <c r="KQV207" s="4"/>
      <c r="KQW207" s="4"/>
      <c r="KQX207" s="4"/>
      <c r="KQY207" s="4"/>
      <c r="KQZ207" s="4"/>
      <c r="KRA207" s="4"/>
      <c r="KRB207" s="4"/>
      <c r="KRC207" s="4"/>
      <c r="KRD207" s="4"/>
      <c r="KRE207" s="4"/>
      <c r="KRF207" s="4"/>
      <c r="KRG207" s="4"/>
      <c r="KRH207" s="4"/>
      <c r="KRI207" s="4"/>
      <c r="KRJ207" s="4"/>
      <c r="KRK207" s="4"/>
      <c r="KRL207" s="4"/>
      <c r="KRM207" s="4"/>
      <c r="KRN207" s="4"/>
      <c r="KRO207" s="4"/>
      <c r="KRP207" s="4"/>
      <c r="KRQ207" s="4"/>
      <c r="KRR207" s="4"/>
      <c r="KRS207" s="4"/>
      <c r="KRT207" s="4"/>
      <c r="KRU207" s="4"/>
      <c r="KRV207" s="4"/>
      <c r="KRW207" s="4"/>
      <c r="KRX207" s="4"/>
      <c r="KRY207" s="4"/>
      <c r="KRZ207" s="4"/>
      <c r="KSA207" s="4"/>
      <c r="KSB207" s="4"/>
      <c r="KSC207" s="4"/>
      <c r="KSD207" s="4"/>
      <c r="KSE207" s="4"/>
      <c r="KSF207" s="4"/>
      <c r="KSG207" s="4"/>
      <c r="KSH207" s="4"/>
      <c r="KSI207" s="4"/>
      <c r="KSJ207" s="4"/>
      <c r="KSK207" s="4"/>
      <c r="KSL207" s="4"/>
      <c r="KSM207" s="4"/>
      <c r="KSN207" s="4"/>
      <c r="KSO207" s="4"/>
      <c r="KSP207" s="4"/>
      <c r="KSQ207" s="4"/>
      <c r="KSR207" s="4"/>
      <c r="KSS207" s="4"/>
      <c r="KST207" s="4"/>
      <c r="KSU207" s="4"/>
      <c r="KSV207" s="4"/>
      <c r="KSW207" s="4"/>
      <c r="KSX207" s="4"/>
      <c r="KSY207" s="4"/>
      <c r="KSZ207" s="4"/>
      <c r="KTA207" s="4"/>
      <c r="KTB207" s="4"/>
      <c r="KTC207" s="4"/>
      <c r="KTD207" s="4"/>
      <c r="KTE207" s="4"/>
      <c r="KTF207" s="4"/>
      <c r="KTG207" s="4"/>
      <c r="KTH207" s="4"/>
      <c r="KTI207" s="4"/>
      <c r="KTJ207" s="4"/>
      <c r="KTK207" s="4"/>
      <c r="KTL207" s="4"/>
      <c r="KTM207" s="4"/>
      <c r="KTN207" s="4"/>
      <c r="KTO207" s="4"/>
      <c r="KTP207" s="4"/>
      <c r="KTQ207" s="4"/>
      <c r="KTR207" s="4"/>
      <c r="KTS207" s="4"/>
      <c r="KTT207" s="4"/>
      <c r="KTU207" s="4"/>
      <c r="KTV207" s="4"/>
      <c r="KTW207" s="4"/>
      <c r="KTX207" s="4"/>
      <c r="KTY207" s="4"/>
      <c r="KTZ207" s="4"/>
      <c r="KUA207" s="4"/>
      <c r="KUB207" s="4"/>
      <c r="KUC207" s="4"/>
      <c r="KUD207" s="4"/>
      <c r="KUE207" s="4"/>
      <c r="KUF207" s="4"/>
      <c r="KUG207" s="4"/>
      <c r="KUH207" s="4"/>
      <c r="KUI207" s="4"/>
      <c r="KUJ207" s="4"/>
      <c r="KUK207" s="4"/>
      <c r="KUL207" s="4"/>
      <c r="KUM207" s="4"/>
      <c r="KUN207" s="4"/>
      <c r="KUO207" s="4"/>
      <c r="KUP207" s="4"/>
      <c r="KUQ207" s="4"/>
      <c r="KUR207" s="4"/>
      <c r="KUS207" s="4"/>
      <c r="KUT207" s="4"/>
      <c r="KUU207" s="4"/>
      <c r="KUV207" s="4"/>
      <c r="KUW207" s="4"/>
      <c r="KUX207" s="4"/>
      <c r="KUY207" s="4"/>
      <c r="KUZ207" s="4"/>
      <c r="KVA207" s="4"/>
      <c r="KVB207" s="4"/>
      <c r="KVC207" s="4"/>
      <c r="KVD207" s="4"/>
      <c r="KVE207" s="4"/>
      <c r="KVF207" s="4"/>
      <c r="KVG207" s="4"/>
      <c r="KVH207" s="4"/>
      <c r="KVI207" s="4"/>
      <c r="KVJ207" s="4"/>
      <c r="KVK207" s="4"/>
      <c r="KVL207" s="4"/>
      <c r="KVM207" s="4"/>
      <c r="KVN207" s="4"/>
      <c r="KVO207" s="4"/>
      <c r="KVP207" s="4"/>
      <c r="KVQ207" s="4"/>
      <c r="KVR207" s="4"/>
      <c r="KVS207" s="4"/>
      <c r="KVT207" s="4"/>
      <c r="KVU207" s="4"/>
      <c r="KVV207" s="4"/>
      <c r="KVW207" s="4"/>
      <c r="KVX207" s="4"/>
      <c r="KVY207" s="4"/>
      <c r="KVZ207" s="4"/>
      <c r="KWA207" s="4"/>
      <c r="KWB207" s="4"/>
      <c r="KWC207" s="4"/>
      <c r="KWD207" s="4"/>
      <c r="KWE207" s="4"/>
      <c r="KWF207" s="4"/>
      <c r="KWG207" s="4"/>
      <c r="KWH207" s="4"/>
      <c r="KWI207" s="4"/>
      <c r="KWJ207" s="4"/>
      <c r="KWK207" s="4"/>
      <c r="KWL207" s="4"/>
      <c r="KWM207" s="4"/>
      <c r="KWN207" s="4"/>
      <c r="KWO207" s="4"/>
      <c r="KWP207" s="4"/>
      <c r="KWQ207" s="4"/>
      <c r="KWR207" s="4"/>
      <c r="KWS207" s="4"/>
      <c r="KWT207" s="4"/>
      <c r="KWU207" s="4"/>
      <c r="KWV207" s="4"/>
      <c r="KWW207" s="4"/>
      <c r="KWX207" s="4"/>
      <c r="KWY207" s="4"/>
      <c r="KWZ207" s="4"/>
      <c r="KXA207" s="4"/>
      <c r="KXB207" s="4"/>
      <c r="KXC207" s="4"/>
      <c r="KXD207" s="4"/>
      <c r="KXE207" s="4"/>
      <c r="KXF207" s="4"/>
      <c r="KXG207" s="4"/>
      <c r="KXH207" s="4"/>
      <c r="KXI207" s="4"/>
      <c r="KXJ207" s="4"/>
      <c r="KXK207" s="4"/>
      <c r="KXL207" s="4"/>
      <c r="KXM207" s="4"/>
      <c r="KXN207" s="4"/>
      <c r="KXO207" s="4"/>
      <c r="KXP207" s="4"/>
      <c r="KXQ207" s="4"/>
      <c r="KXR207" s="4"/>
      <c r="KXS207" s="4"/>
      <c r="KXT207" s="4"/>
      <c r="KXU207" s="4"/>
      <c r="KXV207" s="4"/>
      <c r="KXW207" s="4"/>
      <c r="KXX207" s="4"/>
      <c r="KXY207" s="4"/>
      <c r="KXZ207" s="4"/>
      <c r="KYA207" s="4"/>
      <c r="KYB207" s="4"/>
      <c r="KYC207" s="4"/>
      <c r="KYD207" s="4"/>
      <c r="KYE207" s="4"/>
      <c r="KYF207" s="4"/>
      <c r="KYG207" s="4"/>
      <c r="KYH207" s="4"/>
      <c r="KYI207" s="4"/>
      <c r="KYJ207" s="4"/>
      <c r="KYK207" s="4"/>
      <c r="KYL207" s="4"/>
      <c r="KYM207" s="4"/>
      <c r="KYN207" s="4"/>
      <c r="KYO207" s="4"/>
      <c r="KYP207" s="4"/>
      <c r="KYQ207" s="4"/>
      <c r="KYR207" s="4"/>
      <c r="KYS207" s="4"/>
      <c r="KYT207" s="4"/>
      <c r="KYU207" s="4"/>
      <c r="KYV207" s="4"/>
      <c r="KYW207" s="4"/>
      <c r="KYX207" s="4"/>
      <c r="KYY207" s="4"/>
      <c r="KYZ207" s="4"/>
      <c r="KZA207" s="4"/>
      <c r="KZB207" s="4"/>
      <c r="KZC207" s="4"/>
      <c r="KZD207" s="4"/>
      <c r="KZE207" s="4"/>
      <c r="KZF207" s="4"/>
      <c r="KZG207" s="4"/>
      <c r="KZH207" s="4"/>
      <c r="KZI207" s="4"/>
      <c r="KZJ207" s="4"/>
      <c r="KZK207" s="4"/>
      <c r="KZL207" s="4"/>
      <c r="KZM207" s="4"/>
      <c r="KZN207" s="4"/>
      <c r="KZO207" s="4"/>
      <c r="KZP207" s="4"/>
      <c r="KZQ207" s="4"/>
      <c r="KZR207" s="4"/>
      <c r="KZS207" s="4"/>
      <c r="KZT207" s="4"/>
      <c r="KZU207" s="4"/>
      <c r="KZV207" s="4"/>
      <c r="KZW207" s="4"/>
      <c r="KZX207" s="4"/>
      <c r="KZY207" s="4"/>
      <c r="KZZ207" s="4"/>
      <c r="LAA207" s="4"/>
      <c r="LAB207" s="4"/>
      <c r="LAC207" s="4"/>
      <c r="LAD207" s="4"/>
      <c r="LAE207" s="4"/>
      <c r="LAF207" s="4"/>
      <c r="LAG207" s="4"/>
      <c r="LAH207" s="4"/>
      <c r="LAI207" s="4"/>
      <c r="LAJ207" s="4"/>
      <c r="LAK207" s="4"/>
      <c r="LAL207" s="4"/>
      <c r="LAM207" s="4"/>
      <c r="LAN207" s="4"/>
      <c r="LAO207" s="4"/>
      <c r="LAP207" s="4"/>
      <c r="LAQ207" s="4"/>
      <c r="LAR207" s="4"/>
      <c r="LAS207" s="4"/>
      <c r="LAT207" s="4"/>
      <c r="LAU207" s="4"/>
      <c r="LAV207" s="4"/>
      <c r="LAW207" s="4"/>
      <c r="LAX207" s="4"/>
      <c r="LAY207" s="4"/>
      <c r="LAZ207" s="4"/>
      <c r="LBA207" s="4"/>
      <c r="LBB207" s="4"/>
      <c r="LBC207" s="4"/>
      <c r="LBD207" s="4"/>
      <c r="LBE207" s="4"/>
      <c r="LBF207" s="4"/>
      <c r="LBG207" s="4"/>
      <c r="LBH207" s="4"/>
      <c r="LBI207" s="4"/>
      <c r="LBJ207" s="4"/>
      <c r="LBK207" s="4"/>
      <c r="LBL207" s="4"/>
      <c r="LBM207" s="4"/>
      <c r="LBN207" s="4"/>
      <c r="LBO207" s="4"/>
      <c r="LBP207" s="4"/>
      <c r="LBQ207" s="4"/>
      <c r="LBR207" s="4"/>
      <c r="LBS207" s="4"/>
      <c r="LBT207" s="4"/>
      <c r="LBU207" s="4"/>
      <c r="LBV207" s="4"/>
      <c r="LBW207" s="4"/>
      <c r="LBX207" s="4"/>
      <c r="LBY207" s="4"/>
      <c r="LBZ207" s="4"/>
      <c r="LCA207" s="4"/>
      <c r="LCB207" s="4"/>
      <c r="LCC207" s="4"/>
      <c r="LCD207" s="4"/>
      <c r="LCE207" s="4"/>
      <c r="LCF207" s="4"/>
      <c r="LCG207" s="4"/>
      <c r="LCH207" s="4"/>
      <c r="LCI207" s="4"/>
      <c r="LCJ207" s="4"/>
      <c r="LCK207" s="4"/>
      <c r="LCL207" s="4"/>
      <c r="LCM207" s="4"/>
      <c r="LCN207" s="4"/>
      <c r="LCO207" s="4"/>
      <c r="LCP207" s="4"/>
      <c r="LCQ207" s="4"/>
      <c r="LCR207" s="4"/>
      <c r="LCS207" s="4"/>
      <c r="LCT207" s="4"/>
      <c r="LCU207" s="4"/>
      <c r="LCV207" s="4"/>
      <c r="LCW207" s="4"/>
      <c r="LCX207" s="4"/>
      <c r="LCY207" s="4"/>
      <c r="LCZ207" s="4"/>
      <c r="LDA207" s="4"/>
      <c r="LDB207" s="4"/>
      <c r="LDC207" s="4"/>
      <c r="LDD207" s="4"/>
      <c r="LDE207" s="4"/>
      <c r="LDF207" s="4"/>
      <c r="LDG207" s="4"/>
      <c r="LDH207" s="4"/>
      <c r="LDI207" s="4"/>
      <c r="LDJ207" s="4"/>
      <c r="LDK207" s="4"/>
      <c r="LDL207" s="4"/>
      <c r="LDM207" s="4"/>
      <c r="LDN207" s="4"/>
      <c r="LDO207" s="4"/>
      <c r="LDP207" s="4"/>
      <c r="LDQ207" s="4"/>
      <c r="LDR207" s="4"/>
      <c r="LDS207" s="4"/>
      <c r="LDT207" s="4"/>
      <c r="LDU207" s="4"/>
      <c r="LDV207" s="4"/>
      <c r="LDW207" s="4"/>
      <c r="LDX207" s="4"/>
      <c r="LDY207" s="4"/>
      <c r="LDZ207" s="4"/>
      <c r="LEA207" s="4"/>
      <c r="LEB207" s="4"/>
      <c r="LEC207" s="4"/>
      <c r="LED207" s="4"/>
      <c r="LEE207" s="4"/>
      <c r="LEF207" s="4"/>
      <c r="LEG207" s="4"/>
      <c r="LEH207" s="4"/>
      <c r="LEI207" s="4"/>
      <c r="LEJ207" s="4"/>
      <c r="LEK207" s="4"/>
      <c r="LEL207" s="4"/>
      <c r="LEM207" s="4"/>
      <c r="LEN207" s="4"/>
      <c r="LEO207" s="4"/>
      <c r="LEP207" s="4"/>
      <c r="LEQ207" s="4"/>
      <c r="LER207" s="4"/>
      <c r="LES207" s="4"/>
      <c r="LET207" s="4"/>
      <c r="LEU207" s="4"/>
      <c r="LEV207" s="4"/>
      <c r="LEW207" s="4"/>
      <c r="LEX207" s="4"/>
      <c r="LEY207" s="4"/>
      <c r="LEZ207" s="4"/>
      <c r="LFA207" s="4"/>
      <c r="LFB207" s="4"/>
      <c r="LFC207" s="4"/>
      <c r="LFD207" s="4"/>
      <c r="LFE207" s="4"/>
      <c r="LFF207" s="4"/>
      <c r="LFG207" s="4"/>
      <c r="LFH207" s="4"/>
      <c r="LFI207" s="4"/>
      <c r="LFJ207" s="4"/>
      <c r="LFK207" s="4"/>
      <c r="LFL207" s="4"/>
      <c r="LFM207" s="4"/>
      <c r="LFN207" s="4"/>
      <c r="LFO207" s="4"/>
      <c r="LFP207" s="4"/>
      <c r="LFQ207" s="4"/>
      <c r="LFR207" s="4"/>
      <c r="LFS207" s="4"/>
      <c r="LFT207" s="4"/>
      <c r="LFU207" s="4"/>
      <c r="LFV207" s="4"/>
      <c r="LFW207" s="4"/>
      <c r="LFX207" s="4"/>
      <c r="LFY207" s="4"/>
      <c r="LFZ207" s="4"/>
      <c r="LGA207" s="4"/>
      <c r="LGB207" s="4"/>
      <c r="LGC207" s="4"/>
      <c r="LGD207" s="4"/>
      <c r="LGE207" s="4"/>
      <c r="LGF207" s="4"/>
      <c r="LGG207" s="4"/>
      <c r="LGH207" s="4"/>
      <c r="LGI207" s="4"/>
      <c r="LGJ207" s="4"/>
      <c r="LGK207" s="4"/>
      <c r="LGL207" s="4"/>
      <c r="LGM207" s="4"/>
      <c r="LGN207" s="4"/>
      <c r="LGO207" s="4"/>
      <c r="LGP207" s="4"/>
      <c r="LGQ207" s="4"/>
      <c r="LGR207" s="4"/>
      <c r="LGS207" s="4"/>
      <c r="LGT207" s="4"/>
      <c r="LGU207" s="4"/>
      <c r="LGV207" s="4"/>
      <c r="LGW207" s="4"/>
      <c r="LGX207" s="4"/>
      <c r="LGY207" s="4"/>
      <c r="LGZ207" s="4"/>
      <c r="LHA207" s="4"/>
      <c r="LHB207" s="4"/>
      <c r="LHC207" s="4"/>
      <c r="LHD207" s="4"/>
      <c r="LHE207" s="4"/>
      <c r="LHF207" s="4"/>
      <c r="LHG207" s="4"/>
      <c r="LHH207" s="4"/>
      <c r="LHI207" s="4"/>
      <c r="LHJ207" s="4"/>
      <c r="LHK207" s="4"/>
      <c r="LHL207" s="4"/>
      <c r="LHM207" s="4"/>
      <c r="LHN207" s="4"/>
      <c r="LHO207" s="4"/>
      <c r="LHP207" s="4"/>
      <c r="LHQ207" s="4"/>
      <c r="LHR207" s="4"/>
      <c r="LHS207" s="4"/>
      <c r="LHT207" s="4"/>
      <c r="LHU207" s="4"/>
      <c r="LHV207" s="4"/>
      <c r="LHW207" s="4"/>
      <c r="LHX207" s="4"/>
      <c r="LHY207" s="4"/>
      <c r="LHZ207" s="4"/>
      <c r="LIA207" s="4"/>
      <c r="LIB207" s="4"/>
      <c r="LIC207" s="4"/>
      <c r="LID207" s="4"/>
      <c r="LIE207" s="4"/>
      <c r="LIF207" s="4"/>
      <c r="LIG207" s="4"/>
      <c r="LIH207" s="4"/>
      <c r="LII207" s="4"/>
      <c r="LIJ207" s="4"/>
      <c r="LIK207" s="4"/>
      <c r="LIL207" s="4"/>
      <c r="LIM207" s="4"/>
      <c r="LIN207" s="4"/>
      <c r="LIO207" s="4"/>
      <c r="LIP207" s="4"/>
      <c r="LIQ207" s="4"/>
      <c r="LIR207" s="4"/>
      <c r="LIS207" s="4"/>
      <c r="LIT207" s="4"/>
      <c r="LIU207" s="4"/>
      <c r="LIV207" s="4"/>
      <c r="LIW207" s="4"/>
      <c r="LIX207" s="4"/>
      <c r="LIY207" s="4"/>
      <c r="LIZ207" s="4"/>
      <c r="LJA207" s="4"/>
      <c r="LJB207" s="4"/>
      <c r="LJC207" s="4"/>
      <c r="LJD207" s="4"/>
      <c r="LJE207" s="4"/>
      <c r="LJF207" s="4"/>
      <c r="LJG207" s="4"/>
      <c r="LJH207" s="4"/>
      <c r="LJI207" s="4"/>
      <c r="LJJ207" s="4"/>
      <c r="LJK207" s="4"/>
      <c r="LJL207" s="4"/>
      <c r="LJM207" s="4"/>
      <c r="LJN207" s="4"/>
      <c r="LJO207" s="4"/>
      <c r="LJP207" s="4"/>
      <c r="LJQ207" s="4"/>
      <c r="LJR207" s="4"/>
      <c r="LJS207" s="4"/>
      <c r="LJT207" s="4"/>
      <c r="LJU207" s="4"/>
      <c r="LJV207" s="4"/>
      <c r="LJW207" s="4"/>
      <c r="LJX207" s="4"/>
      <c r="LJY207" s="4"/>
      <c r="LJZ207" s="4"/>
      <c r="LKA207" s="4"/>
      <c r="LKB207" s="4"/>
      <c r="LKC207" s="4"/>
      <c r="LKD207" s="4"/>
      <c r="LKE207" s="4"/>
      <c r="LKF207" s="4"/>
      <c r="LKG207" s="4"/>
      <c r="LKH207" s="4"/>
      <c r="LKI207" s="4"/>
      <c r="LKJ207" s="4"/>
      <c r="LKK207" s="4"/>
      <c r="LKL207" s="4"/>
      <c r="LKM207" s="4"/>
      <c r="LKN207" s="4"/>
      <c r="LKO207" s="4"/>
      <c r="LKP207" s="4"/>
      <c r="LKQ207" s="4"/>
      <c r="LKR207" s="4"/>
      <c r="LKS207" s="4"/>
      <c r="LKT207" s="4"/>
      <c r="LKU207" s="4"/>
      <c r="LKV207" s="4"/>
      <c r="LKW207" s="4"/>
      <c r="LKX207" s="4"/>
      <c r="LKY207" s="4"/>
      <c r="LKZ207" s="4"/>
      <c r="LLA207" s="4"/>
      <c r="LLB207" s="4"/>
      <c r="LLC207" s="4"/>
      <c r="LLD207" s="4"/>
      <c r="LLE207" s="4"/>
      <c r="LLF207" s="4"/>
      <c r="LLG207" s="4"/>
      <c r="LLH207" s="4"/>
      <c r="LLI207" s="4"/>
      <c r="LLJ207" s="4"/>
      <c r="LLK207" s="4"/>
      <c r="LLL207" s="4"/>
      <c r="LLM207" s="4"/>
      <c r="LLN207" s="4"/>
      <c r="LLO207" s="4"/>
      <c r="LLP207" s="4"/>
      <c r="LLQ207" s="4"/>
      <c r="LLR207" s="4"/>
      <c r="LLS207" s="4"/>
      <c r="LLT207" s="4"/>
      <c r="LLU207" s="4"/>
      <c r="LLV207" s="4"/>
      <c r="LLW207" s="4"/>
      <c r="LLX207" s="4"/>
      <c r="LLY207" s="4"/>
      <c r="LLZ207" s="4"/>
      <c r="LMA207" s="4"/>
      <c r="LMB207" s="4"/>
      <c r="LMC207" s="4"/>
      <c r="LMD207" s="4"/>
      <c r="LME207" s="4"/>
      <c r="LMF207" s="4"/>
      <c r="LMG207" s="4"/>
      <c r="LMH207" s="4"/>
      <c r="LMI207" s="4"/>
      <c r="LMJ207" s="4"/>
      <c r="LMK207" s="4"/>
      <c r="LML207" s="4"/>
      <c r="LMM207" s="4"/>
      <c r="LMN207" s="4"/>
      <c r="LMO207" s="4"/>
      <c r="LMP207" s="4"/>
      <c r="LMQ207" s="4"/>
      <c r="LMR207" s="4"/>
      <c r="LMS207" s="4"/>
      <c r="LMT207" s="4"/>
      <c r="LMU207" s="4"/>
      <c r="LMV207" s="4"/>
      <c r="LMW207" s="4"/>
      <c r="LMX207" s="4"/>
      <c r="LMY207" s="4"/>
      <c r="LMZ207" s="4"/>
      <c r="LNA207" s="4"/>
      <c r="LNB207" s="4"/>
      <c r="LNC207" s="4"/>
      <c r="LND207" s="4"/>
      <c r="LNE207" s="4"/>
      <c r="LNF207" s="4"/>
      <c r="LNG207" s="4"/>
      <c r="LNH207" s="4"/>
      <c r="LNI207" s="4"/>
      <c r="LNJ207" s="4"/>
      <c r="LNK207" s="4"/>
      <c r="LNL207" s="4"/>
      <c r="LNM207" s="4"/>
      <c r="LNN207" s="4"/>
      <c r="LNO207" s="4"/>
      <c r="LNP207" s="4"/>
      <c r="LNQ207" s="4"/>
      <c r="LNR207" s="4"/>
      <c r="LNS207" s="4"/>
      <c r="LNT207" s="4"/>
      <c r="LNU207" s="4"/>
      <c r="LNV207" s="4"/>
      <c r="LNW207" s="4"/>
      <c r="LNX207" s="4"/>
      <c r="LNY207" s="4"/>
      <c r="LNZ207" s="4"/>
      <c r="LOA207" s="4"/>
      <c r="LOB207" s="4"/>
      <c r="LOC207" s="4"/>
      <c r="LOD207" s="4"/>
      <c r="LOE207" s="4"/>
      <c r="LOF207" s="4"/>
      <c r="LOG207" s="4"/>
      <c r="LOH207" s="4"/>
      <c r="LOI207" s="4"/>
      <c r="LOJ207" s="4"/>
      <c r="LOK207" s="4"/>
      <c r="LOL207" s="4"/>
      <c r="LOM207" s="4"/>
      <c r="LON207" s="4"/>
      <c r="LOO207" s="4"/>
      <c r="LOP207" s="4"/>
      <c r="LOQ207" s="4"/>
      <c r="LOR207" s="4"/>
      <c r="LOS207" s="4"/>
      <c r="LOT207" s="4"/>
      <c r="LOU207" s="4"/>
      <c r="LOV207" s="4"/>
      <c r="LOW207" s="4"/>
      <c r="LOX207" s="4"/>
      <c r="LOY207" s="4"/>
      <c r="LOZ207" s="4"/>
      <c r="LPA207" s="4"/>
      <c r="LPB207" s="4"/>
      <c r="LPC207" s="4"/>
      <c r="LPD207" s="4"/>
      <c r="LPE207" s="4"/>
      <c r="LPF207" s="4"/>
      <c r="LPG207" s="4"/>
      <c r="LPH207" s="4"/>
      <c r="LPI207" s="4"/>
      <c r="LPJ207" s="4"/>
      <c r="LPK207" s="4"/>
      <c r="LPL207" s="4"/>
      <c r="LPM207" s="4"/>
      <c r="LPN207" s="4"/>
      <c r="LPO207" s="4"/>
      <c r="LPP207" s="4"/>
      <c r="LPQ207" s="4"/>
      <c r="LPR207" s="4"/>
      <c r="LPS207" s="4"/>
      <c r="LPT207" s="4"/>
      <c r="LPU207" s="4"/>
      <c r="LPV207" s="4"/>
      <c r="LPW207" s="4"/>
      <c r="LPX207" s="4"/>
      <c r="LPY207" s="4"/>
      <c r="LPZ207" s="4"/>
      <c r="LQA207" s="4"/>
      <c r="LQB207" s="4"/>
      <c r="LQC207" s="4"/>
      <c r="LQD207" s="4"/>
      <c r="LQE207" s="4"/>
      <c r="LQF207" s="4"/>
      <c r="LQG207" s="4"/>
      <c r="LQH207" s="4"/>
      <c r="LQI207" s="4"/>
      <c r="LQJ207" s="4"/>
      <c r="LQK207" s="4"/>
      <c r="LQL207" s="4"/>
      <c r="LQM207" s="4"/>
      <c r="LQN207" s="4"/>
      <c r="LQO207" s="4"/>
      <c r="LQP207" s="4"/>
      <c r="LQQ207" s="4"/>
      <c r="LQR207" s="4"/>
      <c r="LQS207" s="4"/>
      <c r="LQT207" s="4"/>
      <c r="LQU207" s="4"/>
      <c r="LQV207" s="4"/>
      <c r="LQW207" s="4"/>
      <c r="LQX207" s="4"/>
      <c r="LQY207" s="4"/>
      <c r="LQZ207" s="4"/>
      <c r="LRA207" s="4"/>
      <c r="LRB207" s="4"/>
      <c r="LRC207" s="4"/>
      <c r="LRD207" s="4"/>
      <c r="LRE207" s="4"/>
      <c r="LRF207" s="4"/>
      <c r="LRG207" s="4"/>
      <c r="LRH207" s="4"/>
      <c r="LRI207" s="4"/>
      <c r="LRJ207" s="4"/>
      <c r="LRK207" s="4"/>
      <c r="LRL207" s="4"/>
      <c r="LRM207" s="4"/>
      <c r="LRN207" s="4"/>
      <c r="LRO207" s="4"/>
      <c r="LRP207" s="4"/>
      <c r="LRQ207" s="4"/>
      <c r="LRR207" s="4"/>
      <c r="LRS207" s="4"/>
      <c r="LRT207" s="4"/>
      <c r="LRU207" s="4"/>
      <c r="LRV207" s="4"/>
      <c r="LRW207" s="4"/>
      <c r="LRX207" s="4"/>
      <c r="LRY207" s="4"/>
      <c r="LRZ207" s="4"/>
      <c r="LSA207" s="4"/>
      <c r="LSB207" s="4"/>
      <c r="LSC207" s="4"/>
      <c r="LSD207" s="4"/>
      <c r="LSE207" s="4"/>
      <c r="LSF207" s="4"/>
      <c r="LSG207" s="4"/>
      <c r="LSH207" s="4"/>
      <c r="LSI207" s="4"/>
      <c r="LSJ207" s="4"/>
      <c r="LSK207" s="4"/>
      <c r="LSL207" s="4"/>
      <c r="LSM207" s="4"/>
      <c r="LSN207" s="4"/>
      <c r="LSO207" s="4"/>
      <c r="LSP207" s="4"/>
      <c r="LSQ207" s="4"/>
      <c r="LSR207" s="4"/>
      <c r="LSS207" s="4"/>
      <c r="LST207" s="4"/>
      <c r="LSU207" s="4"/>
      <c r="LSV207" s="4"/>
      <c r="LSW207" s="4"/>
      <c r="LSX207" s="4"/>
      <c r="LSY207" s="4"/>
      <c r="LSZ207" s="4"/>
      <c r="LTA207" s="4"/>
      <c r="LTB207" s="4"/>
      <c r="LTC207" s="4"/>
      <c r="LTD207" s="4"/>
      <c r="LTE207" s="4"/>
      <c r="LTF207" s="4"/>
      <c r="LTG207" s="4"/>
      <c r="LTH207" s="4"/>
      <c r="LTI207" s="4"/>
      <c r="LTJ207" s="4"/>
      <c r="LTK207" s="4"/>
      <c r="LTL207" s="4"/>
      <c r="LTM207" s="4"/>
      <c r="LTN207" s="4"/>
      <c r="LTO207" s="4"/>
      <c r="LTP207" s="4"/>
      <c r="LTQ207" s="4"/>
      <c r="LTR207" s="4"/>
      <c r="LTS207" s="4"/>
      <c r="LTT207" s="4"/>
      <c r="LTU207" s="4"/>
      <c r="LTV207" s="4"/>
      <c r="LTW207" s="4"/>
      <c r="LTX207" s="4"/>
      <c r="LTY207" s="4"/>
      <c r="LTZ207" s="4"/>
      <c r="LUA207" s="4"/>
      <c r="LUB207" s="4"/>
      <c r="LUC207" s="4"/>
      <c r="LUD207" s="4"/>
      <c r="LUE207" s="4"/>
      <c r="LUF207" s="4"/>
      <c r="LUG207" s="4"/>
      <c r="LUH207" s="4"/>
      <c r="LUI207" s="4"/>
      <c r="LUJ207" s="4"/>
      <c r="LUK207" s="4"/>
      <c r="LUL207" s="4"/>
      <c r="LUM207" s="4"/>
      <c r="LUN207" s="4"/>
      <c r="LUO207" s="4"/>
      <c r="LUP207" s="4"/>
      <c r="LUQ207" s="4"/>
      <c r="LUR207" s="4"/>
      <c r="LUS207" s="4"/>
      <c r="LUT207" s="4"/>
      <c r="LUU207" s="4"/>
      <c r="LUV207" s="4"/>
      <c r="LUW207" s="4"/>
      <c r="LUX207" s="4"/>
      <c r="LUY207" s="4"/>
      <c r="LUZ207" s="4"/>
      <c r="LVA207" s="4"/>
      <c r="LVB207" s="4"/>
      <c r="LVC207" s="4"/>
      <c r="LVD207" s="4"/>
      <c r="LVE207" s="4"/>
      <c r="LVF207" s="4"/>
      <c r="LVG207" s="4"/>
      <c r="LVH207" s="4"/>
      <c r="LVI207" s="4"/>
      <c r="LVJ207" s="4"/>
      <c r="LVK207" s="4"/>
      <c r="LVL207" s="4"/>
      <c r="LVM207" s="4"/>
      <c r="LVN207" s="4"/>
      <c r="LVO207" s="4"/>
      <c r="LVP207" s="4"/>
      <c r="LVQ207" s="4"/>
      <c r="LVR207" s="4"/>
      <c r="LVS207" s="4"/>
      <c r="LVT207" s="4"/>
      <c r="LVU207" s="4"/>
      <c r="LVV207" s="4"/>
      <c r="LVW207" s="4"/>
      <c r="LVX207" s="4"/>
      <c r="LVY207" s="4"/>
      <c r="LVZ207" s="4"/>
      <c r="LWA207" s="4"/>
      <c r="LWB207" s="4"/>
      <c r="LWC207" s="4"/>
      <c r="LWD207" s="4"/>
      <c r="LWE207" s="4"/>
      <c r="LWF207" s="4"/>
      <c r="LWG207" s="4"/>
      <c r="LWH207" s="4"/>
      <c r="LWI207" s="4"/>
      <c r="LWJ207" s="4"/>
      <c r="LWK207" s="4"/>
      <c r="LWL207" s="4"/>
      <c r="LWM207" s="4"/>
      <c r="LWN207" s="4"/>
      <c r="LWO207" s="4"/>
      <c r="LWP207" s="4"/>
      <c r="LWQ207" s="4"/>
      <c r="LWR207" s="4"/>
      <c r="LWS207" s="4"/>
      <c r="LWT207" s="4"/>
      <c r="LWU207" s="4"/>
      <c r="LWV207" s="4"/>
      <c r="LWW207" s="4"/>
      <c r="LWX207" s="4"/>
      <c r="LWY207" s="4"/>
      <c r="LWZ207" s="4"/>
      <c r="LXA207" s="4"/>
      <c r="LXB207" s="4"/>
      <c r="LXC207" s="4"/>
      <c r="LXD207" s="4"/>
      <c r="LXE207" s="4"/>
      <c r="LXF207" s="4"/>
      <c r="LXG207" s="4"/>
      <c r="LXH207" s="4"/>
      <c r="LXI207" s="4"/>
      <c r="LXJ207" s="4"/>
      <c r="LXK207" s="4"/>
      <c r="LXL207" s="4"/>
      <c r="LXM207" s="4"/>
      <c r="LXN207" s="4"/>
      <c r="LXO207" s="4"/>
      <c r="LXP207" s="4"/>
      <c r="LXQ207" s="4"/>
      <c r="LXR207" s="4"/>
      <c r="LXS207" s="4"/>
      <c r="LXT207" s="4"/>
      <c r="LXU207" s="4"/>
      <c r="LXV207" s="4"/>
      <c r="LXW207" s="4"/>
      <c r="LXX207" s="4"/>
      <c r="LXY207" s="4"/>
      <c r="LXZ207" s="4"/>
      <c r="LYA207" s="4"/>
      <c r="LYB207" s="4"/>
      <c r="LYC207" s="4"/>
      <c r="LYD207" s="4"/>
      <c r="LYE207" s="4"/>
      <c r="LYF207" s="4"/>
      <c r="LYG207" s="4"/>
      <c r="LYH207" s="4"/>
      <c r="LYI207" s="4"/>
      <c r="LYJ207" s="4"/>
      <c r="LYK207" s="4"/>
      <c r="LYL207" s="4"/>
      <c r="LYM207" s="4"/>
      <c r="LYN207" s="4"/>
      <c r="LYO207" s="4"/>
      <c r="LYP207" s="4"/>
      <c r="LYQ207" s="4"/>
      <c r="LYR207" s="4"/>
      <c r="LYS207" s="4"/>
      <c r="LYT207" s="4"/>
      <c r="LYU207" s="4"/>
      <c r="LYV207" s="4"/>
      <c r="LYW207" s="4"/>
      <c r="LYX207" s="4"/>
      <c r="LYY207" s="4"/>
      <c r="LYZ207" s="4"/>
      <c r="LZA207" s="4"/>
      <c r="LZB207" s="4"/>
      <c r="LZC207" s="4"/>
      <c r="LZD207" s="4"/>
      <c r="LZE207" s="4"/>
      <c r="LZF207" s="4"/>
      <c r="LZG207" s="4"/>
      <c r="LZH207" s="4"/>
      <c r="LZI207" s="4"/>
      <c r="LZJ207" s="4"/>
      <c r="LZK207" s="4"/>
      <c r="LZL207" s="4"/>
      <c r="LZM207" s="4"/>
      <c r="LZN207" s="4"/>
      <c r="LZO207" s="4"/>
      <c r="LZP207" s="4"/>
      <c r="LZQ207" s="4"/>
      <c r="LZR207" s="4"/>
      <c r="LZS207" s="4"/>
      <c r="LZT207" s="4"/>
      <c r="LZU207" s="4"/>
      <c r="LZV207" s="4"/>
      <c r="LZW207" s="4"/>
      <c r="LZX207" s="4"/>
      <c r="LZY207" s="4"/>
      <c r="LZZ207" s="4"/>
      <c r="MAA207" s="4"/>
      <c r="MAB207" s="4"/>
      <c r="MAC207" s="4"/>
      <c r="MAD207" s="4"/>
      <c r="MAE207" s="4"/>
      <c r="MAF207" s="4"/>
      <c r="MAG207" s="4"/>
      <c r="MAH207" s="4"/>
      <c r="MAI207" s="4"/>
      <c r="MAJ207" s="4"/>
      <c r="MAK207" s="4"/>
      <c r="MAL207" s="4"/>
      <c r="MAM207" s="4"/>
      <c r="MAN207" s="4"/>
      <c r="MAO207" s="4"/>
      <c r="MAP207" s="4"/>
      <c r="MAQ207" s="4"/>
      <c r="MAR207" s="4"/>
      <c r="MAS207" s="4"/>
      <c r="MAT207" s="4"/>
      <c r="MAU207" s="4"/>
      <c r="MAV207" s="4"/>
      <c r="MAW207" s="4"/>
      <c r="MAX207" s="4"/>
      <c r="MAY207" s="4"/>
      <c r="MAZ207" s="4"/>
      <c r="MBA207" s="4"/>
      <c r="MBB207" s="4"/>
      <c r="MBC207" s="4"/>
      <c r="MBD207" s="4"/>
      <c r="MBE207" s="4"/>
      <c r="MBF207" s="4"/>
      <c r="MBG207" s="4"/>
      <c r="MBH207" s="4"/>
      <c r="MBI207" s="4"/>
      <c r="MBJ207" s="4"/>
      <c r="MBK207" s="4"/>
      <c r="MBL207" s="4"/>
      <c r="MBM207" s="4"/>
      <c r="MBN207" s="4"/>
      <c r="MBO207" s="4"/>
      <c r="MBP207" s="4"/>
      <c r="MBQ207" s="4"/>
      <c r="MBR207" s="4"/>
      <c r="MBS207" s="4"/>
      <c r="MBT207" s="4"/>
      <c r="MBU207" s="4"/>
      <c r="MBV207" s="4"/>
      <c r="MBW207" s="4"/>
      <c r="MBX207" s="4"/>
      <c r="MBY207" s="4"/>
      <c r="MBZ207" s="4"/>
      <c r="MCA207" s="4"/>
      <c r="MCB207" s="4"/>
      <c r="MCC207" s="4"/>
      <c r="MCD207" s="4"/>
      <c r="MCE207" s="4"/>
      <c r="MCF207" s="4"/>
      <c r="MCG207" s="4"/>
      <c r="MCH207" s="4"/>
      <c r="MCI207" s="4"/>
      <c r="MCJ207" s="4"/>
      <c r="MCK207" s="4"/>
      <c r="MCL207" s="4"/>
      <c r="MCM207" s="4"/>
      <c r="MCN207" s="4"/>
      <c r="MCO207" s="4"/>
      <c r="MCP207" s="4"/>
      <c r="MCQ207" s="4"/>
      <c r="MCR207" s="4"/>
      <c r="MCS207" s="4"/>
      <c r="MCT207" s="4"/>
      <c r="MCU207" s="4"/>
      <c r="MCV207" s="4"/>
      <c r="MCW207" s="4"/>
      <c r="MCX207" s="4"/>
      <c r="MCY207" s="4"/>
      <c r="MCZ207" s="4"/>
      <c r="MDA207" s="4"/>
      <c r="MDB207" s="4"/>
      <c r="MDC207" s="4"/>
      <c r="MDD207" s="4"/>
      <c r="MDE207" s="4"/>
      <c r="MDF207" s="4"/>
      <c r="MDG207" s="4"/>
      <c r="MDH207" s="4"/>
      <c r="MDI207" s="4"/>
      <c r="MDJ207" s="4"/>
      <c r="MDK207" s="4"/>
      <c r="MDL207" s="4"/>
      <c r="MDM207" s="4"/>
      <c r="MDN207" s="4"/>
      <c r="MDO207" s="4"/>
      <c r="MDP207" s="4"/>
      <c r="MDQ207" s="4"/>
      <c r="MDR207" s="4"/>
      <c r="MDS207" s="4"/>
      <c r="MDT207" s="4"/>
      <c r="MDU207" s="4"/>
      <c r="MDV207" s="4"/>
      <c r="MDW207" s="4"/>
      <c r="MDX207" s="4"/>
      <c r="MDY207" s="4"/>
      <c r="MDZ207" s="4"/>
      <c r="MEA207" s="4"/>
      <c r="MEB207" s="4"/>
      <c r="MEC207" s="4"/>
      <c r="MED207" s="4"/>
      <c r="MEE207" s="4"/>
      <c r="MEF207" s="4"/>
      <c r="MEG207" s="4"/>
      <c r="MEH207" s="4"/>
      <c r="MEI207" s="4"/>
      <c r="MEJ207" s="4"/>
      <c r="MEK207" s="4"/>
      <c r="MEL207" s="4"/>
      <c r="MEM207" s="4"/>
      <c r="MEN207" s="4"/>
      <c r="MEO207" s="4"/>
      <c r="MEP207" s="4"/>
      <c r="MEQ207" s="4"/>
      <c r="MER207" s="4"/>
      <c r="MES207" s="4"/>
      <c r="MET207" s="4"/>
      <c r="MEU207" s="4"/>
      <c r="MEV207" s="4"/>
      <c r="MEW207" s="4"/>
      <c r="MEX207" s="4"/>
      <c r="MEY207" s="4"/>
      <c r="MEZ207" s="4"/>
      <c r="MFA207" s="4"/>
      <c r="MFB207" s="4"/>
      <c r="MFC207" s="4"/>
      <c r="MFD207" s="4"/>
      <c r="MFE207" s="4"/>
      <c r="MFF207" s="4"/>
      <c r="MFG207" s="4"/>
      <c r="MFH207" s="4"/>
      <c r="MFI207" s="4"/>
      <c r="MFJ207" s="4"/>
      <c r="MFK207" s="4"/>
      <c r="MFL207" s="4"/>
      <c r="MFM207" s="4"/>
      <c r="MFN207" s="4"/>
      <c r="MFO207" s="4"/>
      <c r="MFP207" s="4"/>
      <c r="MFQ207" s="4"/>
      <c r="MFR207" s="4"/>
      <c r="MFS207" s="4"/>
      <c r="MFT207" s="4"/>
      <c r="MFU207" s="4"/>
      <c r="MFV207" s="4"/>
      <c r="MFW207" s="4"/>
      <c r="MFX207" s="4"/>
      <c r="MFY207" s="4"/>
      <c r="MFZ207" s="4"/>
      <c r="MGA207" s="4"/>
      <c r="MGB207" s="4"/>
      <c r="MGC207" s="4"/>
      <c r="MGD207" s="4"/>
      <c r="MGE207" s="4"/>
      <c r="MGF207" s="4"/>
      <c r="MGG207" s="4"/>
      <c r="MGH207" s="4"/>
      <c r="MGI207" s="4"/>
      <c r="MGJ207" s="4"/>
      <c r="MGK207" s="4"/>
      <c r="MGL207" s="4"/>
      <c r="MGM207" s="4"/>
      <c r="MGN207" s="4"/>
      <c r="MGO207" s="4"/>
      <c r="MGP207" s="4"/>
      <c r="MGQ207" s="4"/>
      <c r="MGR207" s="4"/>
      <c r="MGS207" s="4"/>
      <c r="MGT207" s="4"/>
      <c r="MGU207" s="4"/>
      <c r="MGV207" s="4"/>
      <c r="MGW207" s="4"/>
      <c r="MGX207" s="4"/>
      <c r="MGY207" s="4"/>
      <c r="MGZ207" s="4"/>
      <c r="MHA207" s="4"/>
      <c r="MHB207" s="4"/>
      <c r="MHC207" s="4"/>
      <c r="MHD207" s="4"/>
      <c r="MHE207" s="4"/>
      <c r="MHF207" s="4"/>
      <c r="MHG207" s="4"/>
      <c r="MHH207" s="4"/>
      <c r="MHI207" s="4"/>
      <c r="MHJ207" s="4"/>
      <c r="MHK207" s="4"/>
      <c r="MHL207" s="4"/>
      <c r="MHM207" s="4"/>
      <c r="MHN207" s="4"/>
      <c r="MHO207" s="4"/>
      <c r="MHP207" s="4"/>
      <c r="MHQ207" s="4"/>
      <c r="MHR207" s="4"/>
      <c r="MHS207" s="4"/>
      <c r="MHT207" s="4"/>
      <c r="MHU207" s="4"/>
      <c r="MHV207" s="4"/>
      <c r="MHW207" s="4"/>
      <c r="MHX207" s="4"/>
      <c r="MHY207" s="4"/>
      <c r="MHZ207" s="4"/>
      <c r="MIA207" s="4"/>
      <c r="MIB207" s="4"/>
      <c r="MIC207" s="4"/>
      <c r="MID207" s="4"/>
      <c r="MIE207" s="4"/>
      <c r="MIF207" s="4"/>
      <c r="MIG207" s="4"/>
      <c r="MIH207" s="4"/>
      <c r="MII207" s="4"/>
      <c r="MIJ207" s="4"/>
      <c r="MIK207" s="4"/>
      <c r="MIL207" s="4"/>
      <c r="MIM207" s="4"/>
      <c r="MIN207" s="4"/>
      <c r="MIO207" s="4"/>
      <c r="MIP207" s="4"/>
      <c r="MIQ207" s="4"/>
      <c r="MIR207" s="4"/>
      <c r="MIS207" s="4"/>
      <c r="MIT207" s="4"/>
      <c r="MIU207" s="4"/>
      <c r="MIV207" s="4"/>
      <c r="MIW207" s="4"/>
      <c r="MIX207" s="4"/>
      <c r="MIY207" s="4"/>
      <c r="MIZ207" s="4"/>
      <c r="MJA207" s="4"/>
      <c r="MJB207" s="4"/>
      <c r="MJC207" s="4"/>
      <c r="MJD207" s="4"/>
      <c r="MJE207" s="4"/>
      <c r="MJF207" s="4"/>
      <c r="MJG207" s="4"/>
      <c r="MJH207" s="4"/>
      <c r="MJI207" s="4"/>
      <c r="MJJ207" s="4"/>
      <c r="MJK207" s="4"/>
      <c r="MJL207" s="4"/>
      <c r="MJM207" s="4"/>
      <c r="MJN207" s="4"/>
      <c r="MJO207" s="4"/>
      <c r="MJP207" s="4"/>
      <c r="MJQ207" s="4"/>
      <c r="MJR207" s="4"/>
      <c r="MJS207" s="4"/>
      <c r="MJT207" s="4"/>
      <c r="MJU207" s="4"/>
      <c r="MJV207" s="4"/>
      <c r="MJW207" s="4"/>
      <c r="MJX207" s="4"/>
      <c r="MJY207" s="4"/>
      <c r="MJZ207" s="4"/>
      <c r="MKA207" s="4"/>
      <c r="MKB207" s="4"/>
      <c r="MKC207" s="4"/>
      <c r="MKD207" s="4"/>
      <c r="MKE207" s="4"/>
      <c r="MKF207" s="4"/>
      <c r="MKG207" s="4"/>
      <c r="MKH207" s="4"/>
      <c r="MKI207" s="4"/>
      <c r="MKJ207" s="4"/>
      <c r="MKK207" s="4"/>
      <c r="MKL207" s="4"/>
      <c r="MKM207" s="4"/>
      <c r="MKN207" s="4"/>
      <c r="MKO207" s="4"/>
      <c r="MKP207" s="4"/>
      <c r="MKQ207" s="4"/>
      <c r="MKR207" s="4"/>
      <c r="MKS207" s="4"/>
      <c r="MKT207" s="4"/>
      <c r="MKU207" s="4"/>
      <c r="MKV207" s="4"/>
      <c r="MKW207" s="4"/>
      <c r="MKX207" s="4"/>
      <c r="MKY207" s="4"/>
      <c r="MKZ207" s="4"/>
      <c r="MLA207" s="4"/>
      <c r="MLB207" s="4"/>
      <c r="MLC207" s="4"/>
      <c r="MLD207" s="4"/>
      <c r="MLE207" s="4"/>
      <c r="MLF207" s="4"/>
      <c r="MLG207" s="4"/>
      <c r="MLH207" s="4"/>
      <c r="MLI207" s="4"/>
      <c r="MLJ207" s="4"/>
      <c r="MLK207" s="4"/>
      <c r="MLL207" s="4"/>
      <c r="MLM207" s="4"/>
      <c r="MLN207" s="4"/>
      <c r="MLO207" s="4"/>
      <c r="MLP207" s="4"/>
      <c r="MLQ207" s="4"/>
      <c r="MLR207" s="4"/>
      <c r="MLS207" s="4"/>
      <c r="MLT207" s="4"/>
      <c r="MLU207" s="4"/>
      <c r="MLV207" s="4"/>
      <c r="MLW207" s="4"/>
      <c r="MLX207" s="4"/>
      <c r="MLY207" s="4"/>
      <c r="MLZ207" s="4"/>
      <c r="MMA207" s="4"/>
      <c r="MMB207" s="4"/>
      <c r="MMC207" s="4"/>
      <c r="MMD207" s="4"/>
      <c r="MME207" s="4"/>
      <c r="MMF207" s="4"/>
      <c r="MMG207" s="4"/>
      <c r="MMH207" s="4"/>
      <c r="MMI207" s="4"/>
      <c r="MMJ207" s="4"/>
      <c r="MMK207" s="4"/>
      <c r="MML207" s="4"/>
      <c r="MMM207" s="4"/>
      <c r="MMN207" s="4"/>
      <c r="MMO207" s="4"/>
      <c r="MMP207" s="4"/>
      <c r="MMQ207" s="4"/>
      <c r="MMR207" s="4"/>
      <c r="MMS207" s="4"/>
      <c r="MMT207" s="4"/>
      <c r="MMU207" s="4"/>
      <c r="MMV207" s="4"/>
      <c r="MMW207" s="4"/>
      <c r="MMX207" s="4"/>
      <c r="MMY207" s="4"/>
      <c r="MMZ207" s="4"/>
      <c r="MNA207" s="4"/>
      <c r="MNB207" s="4"/>
      <c r="MNC207" s="4"/>
      <c r="MND207" s="4"/>
      <c r="MNE207" s="4"/>
      <c r="MNF207" s="4"/>
      <c r="MNG207" s="4"/>
      <c r="MNH207" s="4"/>
      <c r="MNI207" s="4"/>
      <c r="MNJ207" s="4"/>
      <c r="MNK207" s="4"/>
      <c r="MNL207" s="4"/>
      <c r="MNM207" s="4"/>
      <c r="MNN207" s="4"/>
      <c r="MNO207" s="4"/>
      <c r="MNP207" s="4"/>
      <c r="MNQ207" s="4"/>
      <c r="MNR207" s="4"/>
      <c r="MNS207" s="4"/>
      <c r="MNT207" s="4"/>
      <c r="MNU207" s="4"/>
      <c r="MNV207" s="4"/>
      <c r="MNW207" s="4"/>
      <c r="MNX207" s="4"/>
      <c r="MNY207" s="4"/>
      <c r="MNZ207" s="4"/>
      <c r="MOA207" s="4"/>
      <c r="MOB207" s="4"/>
      <c r="MOC207" s="4"/>
      <c r="MOD207" s="4"/>
      <c r="MOE207" s="4"/>
      <c r="MOF207" s="4"/>
      <c r="MOG207" s="4"/>
      <c r="MOH207" s="4"/>
      <c r="MOI207" s="4"/>
      <c r="MOJ207" s="4"/>
      <c r="MOK207" s="4"/>
      <c r="MOL207" s="4"/>
      <c r="MOM207" s="4"/>
      <c r="MON207" s="4"/>
      <c r="MOO207" s="4"/>
      <c r="MOP207" s="4"/>
      <c r="MOQ207" s="4"/>
      <c r="MOR207" s="4"/>
      <c r="MOS207" s="4"/>
      <c r="MOT207" s="4"/>
      <c r="MOU207" s="4"/>
      <c r="MOV207" s="4"/>
      <c r="MOW207" s="4"/>
      <c r="MOX207" s="4"/>
      <c r="MOY207" s="4"/>
      <c r="MOZ207" s="4"/>
      <c r="MPA207" s="4"/>
      <c r="MPB207" s="4"/>
      <c r="MPC207" s="4"/>
      <c r="MPD207" s="4"/>
      <c r="MPE207" s="4"/>
      <c r="MPF207" s="4"/>
      <c r="MPG207" s="4"/>
      <c r="MPH207" s="4"/>
      <c r="MPI207" s="4"/>
      <c r="MPJ207" s="4"/>
      <c r="MPK207" s="4"/>
      <c r="MPL207" s="4"/>
      <c r="MPM207" s="4"/>
      <c r="MPN207" s="4"/>
      <c r="MPO207" s="4"/>
      <c r="MPP207" s="4"/>
      <c r="MPQ207" s="4"/>
      <c r="MPR207" s="4"/>
      <c r="MPS207" s="4"/>
      <c r="MPT207" s="4"/>
      <c r="MPU207" s="4"/>
      <c r="MPV207" s="4"/>
      <c r="MPW207" s="4"/>
      <c r="MPX207" s="4"/>
      <c r="MPY207" s="4"/>
      <c r="MPZ207" s="4"/>
      <c r="MQA207" s="4"/>
      <c r="MQB207" s="4"/>
      <c r="MQC207" s="4"/>
      <c r="MQD207" s="4"/>
      <c r="MQE207" s="4"/>
      <c r="MQF207" s="4"/>
      <c r="MQG207" s="4"/>
      <c r="MQH207" s="4"/>
      <c r="MQI207" s="4"/>
      <c r="MQJ207" s="4"/>
      <c r="MQK207" s="4"/>
      <c r="MQL207" s="4"/>
      <c r="MQM207" s="4"/>
      <c r="MQN207" s="4"/>
      <c r="MQO207" s="4"/>
      <c r="MQP207" s="4"/>
      <c r="MQQ207" s="4"/>
      <c r="MQR207" s="4"/>
      <c r="MQS207" s="4"/>
      <c r="MQT207" s="4"/>
      <c r="MQU207" s="4"/>
      <c r="MQV207" s="4"/>
      <c r="MQW207" s="4"/>
      <c r="MQX207" s="4"/>
      <c r="MQY207" s="4"/>
      <c r="MQZ207" s="4"/>
      <c r="MRA207" s="4"/>
      <c r="MRB207" s="4"/>
      <c r="MRC207" s="4"/>
      <c r="MRD207" s="4"/>
      <c r="MRE207" s="4"/>
      <c r="MRF207" s="4"/>
      <c r="MRG207" s="4"/>
      <c r="MRH207" s="4"/>
      <c r="MRI207" s="4"/>
      <c r="MRJ207" s="4"/>
      <c r="MRK207" s="4"/>
      <c r="MRL207" s="4"/>
      <c r="MRM207" s="4"/>
      <c r="MRN207" s="4"/>
      <c r="MRO207" s="4"/>
      <c r="MRP207" s="4"/>
      <c r="MRQ207" s="4"/>
      <c r="MRR207" s="4"/>
      <c r="MRS207" s="4"/>
      <c r="MRT207" s="4"/>
      <c r="MRU207" s="4"/>
      <c r="MRV207" s="4"/>
      <c r="MRW207" s="4"/>
      <c r="MRX207" s="4"/>
      <c r="MRY207" s="4"/>
      <c r="MRZ207" s="4"/>
      <c r="MSA207" s="4"/>
      <c r="MSB207" s="4"/>
      <c r="MSC207" s="4"/>
      <c r="MSD207" s="4"/>
      <c r="MSE207" s="4"/>
      <c r="MSF207" s="4"/>
      <c r="MSG207" s="4"/>
      <c r="MSH207" s="4"/>
      <c r="MSI207" s="4"/>
      <c r="MSJ207" s="4"/>
      <c r="MSK207" s="4"/>
      <c r="MSL207" s="4"/>
      <c r="MSM207" s="4"/>
      <c r="MSN207" s="4"/>
      <c r="MSO207" s="4"/>
      <c r="MSP207" s="4"/>
      <c r="MSQ207" s="4"/>
      <c r="MSR207" s="4"/>
      <c r="MSS207" s="4"/>
      <c r="MST207" s="4"/>
      <c r="MSU207" s="4"/>
      <c r="MSV207" s="4"/>
      <c r="MSW207" s="4"/>
      <c r="MSX207" s="4"/>
      <c r="MSY207" s="4"/>
      <c r="MSZ207" s="4"/>
      <c r="MTA207" s="4"/>
      <c r="MTB207" s="4"/>
      <c r="MTC207" s="4"/>
      <c r="MTD207" s="4"/>
      <c r="MTE207" s="4"/>
      <c r="MTF207" s="4"/>
      <c r="MTG207" s="4"/>
      <c r="MTH207" s="4"/>
      <c r="MTI207" s="4"/>
      <c r="MTJ207" s="4"/>
      <c r="MTK207" s="4"/>
      <c r="MTL207" s="4"/>
      <c r="MTM207" s="4"/>
      <c r="MTN207" s="4"/>
      <c r="MTO207" s="4"/>
      <c r="MTP207" s="4"/>
      <c r="MTQ207" s="4"/>
      <c r="MTR207" s="4"/>
      <c r="MTS207" s="4"/>
      <c r="MTT207" s="4"/>
      <c r="MTU207" s="4"/>
      <c r="MTV207" s="4"/>
      <c r="MTW207" s="4"/>
      <c r="MTX207" s="4"/>
      <c r="MTY207" s="4"/>
      <c r="MTZ207" s="4"/>
      <c r="MUA207" s="4"/>
      <c r="MUB207" s="4"/>
      <c r="MUC207" s="4"/>
      <c r="MUD207" s="4"/>
      <c r="MUE207" s="4"/>
      <c r="MUF207" s="4"/>
      <c r="MUG207" s="4"/>
      <c r="MUH207" s="4"/>
      <c r="MUI207" s="4"/>
      <c r="MUJ207" s="4"/>
      <c r="MUK207" s="4"/>
      <c r="MUL207" s="4"/>
      <c r="MUM207" s="4"/>
      <c r="MUN207" s="4"/>
      <c r="MUO207" s="4"/>
      <c r="MUP207" s="4"/>
      <c r="MUQ207" s="4"/>
      <c r="MUR207" s="4"/>
      <c r="MUS207" s="4"/>
      <c r="MUT207" s="4"/>
      <c r="MUU207" s="4"/>
      <c r="MUV207" s="4"/>
      <c r="MUW207" s="4"/>
      <c r="MUX207" s="4"/>
      <c r="MUY207" s="4"/>
      <c r="MUZ207" s="4"/>
      <c r="MVA207" s="4"/>
      <c r="MVB207" s="4"/>
      <c r="MVC207" s="4"/>
      <c r="MVD207" s="4"/>
      <c r="MVE207" s="4"/>
      <c r="MVF207" s="4"/>
      <c r="MVG207" s="4"/>
      <c r="MVH207" s="4"/>
      <c r="MVI207" s="4"/>
      <c r="MVJ207" s="4"/>
      <c r="MVK207" s="4"/>
      <c r="MVL207" s="4"/>
      <c r="MVM207" s="4"/>
      <c r="MVN207" s="4"/>
      <c r="MVO207" s="4"/>
      <c r="MVP207" s="4"/>
      <c r="MVQ207" s="4"/>
      <c r="MVR207" s="4"/>
      <c r="MVS207" s="4"/>
      <c r="MVT207" s="4"/>
      <c r="MVU207" s="4"/>
      <c r="MVV207" s="4"/>
      <c r="MVW207" s="4"/>
      <c r="MVX207" s="4"/>
      <c r="MVY207" s="4"/>
      <c r="MVZ207" s="4"/>
      <c r="MWA207" s="4"/>
      <c r="MWB207" s="4"/>
      <c r="MWC207" s="4"/>
      <c r="MWD207" s="4"/>
      <c r="MWE207" s="4"/>
      <c r="MWF207" s="4"/>
      <c r="MWG207" s="4"/>
      <c r="MWH207" s="4"/>
      <c r="MWI207" s="4"/>
      <c r="MWJ207" s="4"/>
      <c r="MWK207" s="4"/>
      <c r="MWL207" s="4"/>
      <c r="MWM207" s="4"/>
      <c r="MWN207" s="4"/>
      <c r="MWO207" s="4"/>
      <c r="MWP207" s="4"/>
      <c r="MWQ207" s="4"/>
      <c r="MWR207" s="4"/>
      <c r="MWS207" s="4"/>
      <c r="MWT207" s="4"/>
      <c r="MWU207" s="4"/>
      <c r="MWV207" s="4"/>
      <c r="MWW207" s="4"/>
      <c r="MWX207" s="4"/>
      <c r="MWY207" s="4"/>
      <c r="MWZ207" s="4"/>
      <c r="MXA207" s="4"/>
      <c r="MXB207" s="4"/>
      <c r="MXC207" s="4"/>
      <c r="MXD207" s="4"/>
      <c r="MXE207" s="4"/>
      <c r="MXF207" s="4"/>
      <c r="MXG207" s="4"/>
      <c r="MXH207" s="4"/>
      <c r="MXI207" s="4"/>
      <c r="MXJ207" s="4"/>
      <c r="MXK207" s="4"/>
      <c r="MXL207" s="4"/>
      <c r="MXM207" s="4"/>
      <c r="MXN207" s="4"/>
      <c r="MXO207" s="4"/>
      <c r="MXP207" s="4"/>
      <c r="MXQ207" s="4"/>
      <c r="MXR207" s="4"/>
      <c r="MXS207" s="4"/>
      <c r="MXT207" s="4"/>
      <c r="MXU207" s="4"/>
      <c r="MXV207" s="4"/>
      <c r="MXW207" s="4"/>
      <c r="MXX207" s="4"/>
      <c r="MXY207" s="4"/>
      <c r="MXZ207" s="4"/>
      <c r="MYA207" s="4"/>
      <c r="MYB207" s="4"/>
      <c r="MYC207" s="4"/>
      <c r="MYD207" s="4"/>
      <c r="MYE207" s="4"/>
      <c r="MYF207" s="4"/>
      <c r="MYG207" s="4"/>
      <c r="MYH207" s="4"/>
      <c r="MYI207" s="4"/>
      <c r="MYJ207" s="4"/>
      <c r="MYK207" s="4"/>
      <c r="MYL207" s="4"/>
      <c r="MYM207" s="4"/>
      <c r="MYN207" s="4"/>
      <c r="MYO207" s="4"/>
      <c r="MYP207" s="4"/>
      <c r="MYQ207" s="4"/>
      <c r="MYR207" s="4"/>
      <c r="MYS207" s="4"/>
      <c r="MYT207" s="4"/>
      <c r="MYU207" s="4"/>
      <c r="MYV207" s="4"/>
      <c r="MYW207" s="4"/>
      <c r="MYX207" s="4"/>
      <c r="MYY207" s="4"/>
      <c r="MYZ207" s="4"/>
      <c r="MZA207" s="4"/>
      <c r="MZB207" s="4"/>
      <c r="MZC207" s="4"/>
      <c r="MZD207" s="4"/>
      <c r="MZE207" s="4"/>
      <c r="MZF207" s="4"/>
      <c r="MZG207" s="4"/>
      <c r="MZH207" s="4"/>
      <c r="MZI207" s="4"/>
      <c r="MZJ207" s="4"/>
      <c r="MZK207" s="4"/>
      <c r="MZL207" s="4"/>
      <c r="MZM207" s="4"/>
      <c r="MZN207" s="4"/>
      <c r="MZO207" s="4"/>
      <c r="MZP207" s="4"/>
      <c r="MZQ207" s="4"/>
      <c r="MZR207" s="4"/>
      <c r="MZS207" s="4"/>
      <c r="MZT207" s="4"/>
      <c r="MZU207" s="4"/>
      <c r="MZV207" s="4"/>
      <c r="MZW207" s="4"/>
      <c r="MZX207" s="4"/>
      <c r="MZY207" s="4"/>
      <c r="MZZ207" s="4"/>
      <c r="NAA207" s="4"/>
      <c r="NAB207" s="4"/>
      <c r="NAC207" s="4"/>
      <c r="NAD207" s="4"/>
      <c r="NAE207" s="4"/>
      <c r="NAF207" s="4"/>
      <c r="NAG207" s="4"/>
      <c r="NAH207" s="4"/>
      <c r="NAI207" s="4"/>
      <c r="NAJ207" s="4"/>
      <c r="NAK207" s="4"/>
      <c r="NAL207" s="4"/>
      <c r="NAM207" s="4"/>
      <c r="NAN207" s="4"/>
      <c r="NAO207" s="4"/>
      <c r="NAP207" s="4"/>
      <c r="NAQ207" s="4"/>
      <c r="NAR207" s="4"/>
      <c r="NAS207" s="4"/>
      <c r="NAT207" s="4"/>
      <c r="NAU207" s="4"/>
      <c r="NAV207" s="4"/>
      <c r="NAW207" s="4"/>
      <c r="NAX207" s="4"/>
      <c r="NAY207" s="4"/>
      <c r="NAZ207" s="4"/>
      <c r="NBA207" s="4"/>
      <c r="NBB207" s="4"/>
      <c r="NBC207" s="4"/>
      <c r="NBD207" s="4"/>
      <c r="NBE207" s="4"/>
      <c r="NBF207" s="4"/>
      <c r="NBG207" s="4"/>
      <c r="NBH207" s="4"/>
      <c r="NBI207" s="4"/>
      <c r="NBJ207" s="4"/>
      <c r="NBK207" s="4"/>
      <c r="NBL207" s="4"/>
      <c r="NBM207" s="4"/>
      <c r="NBN207" s="4"/>
      <c r="NBO207" s="4"/>
      <c r="NBP207" s="4"/>
      <c r="NBQ207" s="4"/>
      <c r="NBR207" s="4"/>
      <c r="NBS207" s="4"/>
      <c r="NBT207" s="4"/>
      <c r="NBU207" s="4"/>
      <c r="NBV207" s="4"/>
      <c r="NBW207" s="4"/>
      <c r="NBX207" s="4"/>
      <c r="NBY207" s="4"/>
      <c r="NBZ207" s="4"/>
      <c r="NCA207" s="4"/>
      <c r="NCB207" s="4"/>
      <c r="NCC207" s="4"/>
      <c r="NCD207" s="4"/>
      <c r="NCE207" s="4"/>
      <c r="NCF207" s="4"/>
      <c r="NCG207" s="4"/>
      <c r="NCH207" s="4"/>
      <c r="NCI207" s="4"/>
      <c r="NCJ207" s="4"/>
      <c r="NCK207" s="4"/>
      <c r="NCL207" s="4"/>
      <c r="NCM207" s="4"/>
      <c r="NCN207" s="4"/>
      <c r="NCO207" s="4"/>
      <c r="NCP207" s="4"/>
      <c r="NCQ207" s="4"/>
      <c r="NCR207" s="4"/>
      <c r="NCS207" s="4"/>
      <c r="NCT207" s="4"/>
      <c r="NCU207" s="4"/>
      <c r="NCV207" s="4"/>
      <c r="NCW207" s="4"/>
      <c r="NCX207" s="4"/>
      <c r="NCY207" s="4"/>
      <c r="NCZ207" s="4"/>
      <c r="NDA207" s="4"/>
      <c r="NDB207" s="4"/>
      <c r="NDC207" s="4"/>
      <c r="NDD207" s="4"/>
      <c r="NDE207" s="4"/>
      <c r="NDF207" s="4"/>
      <c r="NDG207" s="4"/>
      <c r="NDH207" s="4"/>
      <c r="NDI207" s="4"/>
      <c r="NDJ207" s="4"/>
      <c r="NDK207" s="4"/>
      <c r="NDL207" s="4"/>
      <c r="NDM207" s="4"/>
      <c r="NDN207" s="4"/>
      <c r="NDO207" s="4"/>
      <c r="NDP207" s="4"/>
      <c r="NDQ207" s="4"/>
      <c r="NDR207" s="4"/>
      <c r="NDS207" s="4"/>
      <c r="NDT207" s="4"/>
      <c r="NDU207" s="4"/>
      <c r="NDV207" s="4"/>
      <c r="NDW207" s="4"/>
      <c r="NDX207" s="4"/>
      <c r="NDY207" s="4"/>
      <c r="NDZ207" s="4"/>
      <c r="NEA207" s="4"/>
      <c r="NEB207" s="4"/>
      <c r="NEC207" s="4"/>
      <c r="NED207" s="4"/>
      <c r="NEE207" s="4"/>
      <c r="NEF207" s="4"/>
      <c r="NEG207" s="4"/>
      <c r="NEH207" s="4"/>
      <c r="NEI207" s="4"/>
      <c r="NEJ207" s="4"/>
      <c r="NEK207" s="4"/>
      <c r="NEL207" s="4"/>
      <c r="NEM207" s="4"/>
      <c r="NEN207" s="4"/>
      <c r="NEO207" s="4"/>
      <c r="NEP207" s="4"/>
      <c r="NEQ207" s="4"/>
      <c r="NER207" s="4"/>
      <c r="NES207" s="4"/>
      <c r="NET207" s="4"/>
      <c r="NEU207" s="4"/>
      <c r="NEV207" s="4"/>
      <c r="NEW207" s="4"/>
      <c r="NEX207" s="4"/>
      <c r="NEY207" s="4"/>
      <c r="NEZ207" s="4"/>
      <c r="NFA207" s="4"/>
      <c r="NFB207" s="4"/>
      <c r="NFC207" s="4"/>
      <c r="NFD207" s="4"/>
      <c r="NFE207" s="4"/>
      <c r="NFF207" s="4"/>
      <c r="NFG207" s="4"/>
      <c r="NFH207" s="4"/>
      <c r="NFI207" s="4"/>
      <c r="NFJ207" s="4"/>
      <c r="NFK207" s="4"/>
      <c r="NFL207" s="4"/>
      <c r="NFM207" s="4"/>
      <c r="NFN207" s="4"/>
      <c r="NFO207" s="4"/>
      <c r="NFP207" s="4"/>
      <c r="NFQ207" s="4"/>
      <c r="NFR207" s="4"/>
      <c r="NFS207" s="4"/>
      <c r="NFT207" s="4"/>
      <c r="NFU207" s="4"/>
      <c r="NFV207" s="4"/>
      <c r="NFW207" s="4"/>
      <c r="NFX207" s="4"/>
      <c r="NFY207" s="4"/>
      <c r="NFZ207" s="4"/>
      <c r="NGA207" s="4"/>
      <c r="NGB207" s="4"/>
      <c r="NGC207" s="4"/>
      <c r="NGD207" s="4"/>
      <c r="NGE207" s="4"/>
      <c r="NGF207" s="4"/>
      <c r="NGG207" s="4"/>
      <c r="NGH207" s="4"/>
      <c r="NGI207" s="4"/>
      <c r="NGJ207" s="4"/>
      <c r="NGK207" s="4"/>
      <c r="NGL207" s="4"/>
      <c r="NGM207" s="4"/>
      <c r="NGN207" s="4"/>
      <c r="NGO207" s="4"/>
      <c r="NGP207" s="4"/>
      <c r="NGQ207" s="4"/>
      <c r="NGR207" s="4"/>
      <c r="NGS207" s="4"/>
      <c r="NGT207" s="4"/>
      <c r="NGU207" s="4"/>
      <c r="NGV207" s="4"/>
      <c r="NGW207" s="4"/>
      <c r="NGX207" s="4"/>
      <c r="NGY207" s="4"/>
      <c r="NGZ207" s="4"/>
      <c r="NHA207" s="4"/>
      <c r="NHB207" s="4"/>
      <c r="NHC207" s="4"/>
      <c r="NHD207" s="4"/>
      <c r="NHE207" s="4"/>
      <c r="NHF207" s="4"/>
      <c r="NHG207" s="4"/>
      <c r="NHH207" s="4"/>
      <c r="NHI207" s="4"/>
      <c r="NHJ207" s="4"/>
      <c r="NHK207" s="4"/>
      <c r="NHL207" s="4"/>
      <c r="NHM207" s="4"/>
      <c r="NHN207" s="4"/>
      <c r="NHO207" s="4"/>
      <c r="NHP207" s="4"/>
      <c r="NHQ207" s="4"/>
      <c r="NHR207" s="4"/>
      <c r="NHS207" s="4"/>
      <c r="NHT207" s="4"/>
      <c r="NHU207" s="4"/>
      <c r="NHV207" s="4"/>
      <c r="NHW207" s="4"/>
      <c r="NHX207" s="4"/>
      <c r="NHY207" s="4"/>
      <c r="NHZ207" s="4"/>
      <c r="NIA207" s="4"/>
      <c r="NIB207" s="4"/>
      <c r="NIC207" s="4"/>
      <c r="NID207" s="4"/>
      <c r="NIE207" s="4"/>
      <c r="NIF207" s="4"/>
      <c r="NIG207" s="4"/>
      <c r="NIH207" s="4"/>
      <c r="NII207" s="4"/>
      <c r="NIJ207" s="4"/>
      <c r="NIK207" s="4"/>
      <c r="NIL207" s="4"/>
      <c r="NIM207" s="4"/>
      <c r="NIN207" s="4"/>
      <c r="NIO207" s="4"/>
      <c r="NIP207" s="4"/>
      <c r="NIQ207" s="4"/>
      <c r="NIR207" s="4"/>
      <c r="NIS207" s="4"/>
      <c r="NIT207" s="4"/>
      <c r="NIU207" s="4"/>
      <c r="NIV207" s="4"/>
      <c r="NIW207" s="4"/>
      <c r="NIX207" s="4"/>
      <c r="NIY207" s="4"/>
      <c r="NIZ207" s="4"/>
      <c r="NJA207" s="4"/>
      <c r="NJB207" s="4"/>
      <c r="NJC207" s="4"/>
      <c r="NJD207" s="4"/>
      <c r="NJE207" s="4"/>
      <c r="NJF207" s="4"/>
      <c r="NJG207" s="4"/>
      <c r="NJH207" s="4"/>
      <c r="NJI207" s="4"/>
      <c r="NJJ207" s="4"/>
      <c r="NJK207" s="4"/>
      <c r="NJL207" s="4"/>
      <c r="NJM207" s="4"/>
      <c r="NJN207" s="4"/>
      <c r="NJO207" s="4"/>
      <c r="NJP207" s="4"/>
      <c r="NJQ207" s="4"/>
      <c r="NJR207" s="4"/>
      <c r="NJS207" s="4"/>
      <c r="NJT207" s="4"/>
      <c r="NJU207" s="4"/>
      <c r="NJV207" s="4"/>
      <c r="NJW207" s="4"/>
      <c r="NJX207" s="4"/>
      <c r="NJY207" s="4"/>
      <c r="NJZ207" s="4"/>
      <c r="NKA207" s="4"/>
      <c r="NKB207" s="4"/>
      <c r="NKC207" s="4"/>
      <c r="NKD207" s="4"/>
      <c r="NKE207" s="4"/>
      <c r="NKF207" s="4"/>
      <c r="NKG207" s="4"/>
      <c r="NKH207" s="4"/>
      <c r="NKI207" s="4"/>
      <c r="NKJ207" s="4"/>
      <c r="NKK207" s="4"/>
      <c r="NKL207" s="4"/>
      <c r="NKM207" s="4"/>
      <c r="NKN207" s="4"/>
      <c r="NKO207" s="4"/>
      <c r="NKP207" s="4"/>
      <c r="NKQ207" s="4"/>
      <c r="NKR207" s="4"/>
      <c r="NKS207" s="4"/>
      <c r="NKT207" s="4"/>
      <c r="NKU207" s="4"/>
      <c r="NKV207" s="4"/>
      <c r="NKW207" s="4"/>
      <c r="NKX207" s="4"/>
      <c r="NKY207" s="4"/>
      <c r="NKZ207" s="4"/>
      <c r="NLA207" s="4"/>
      <c r="NLB207" s="4"/>
      <c r="NLC207" s="4"/>
      <c r="NLD207" s="4"/>
      <c r="NLE207" s="4"/>
      <c r="NLF207" s="4"/>
      <c r="NLG207" s="4"/>
      <c r="NLH207" s="4"/>
      <c r="NLI207" s="4"/>
      <c r="NLJ207" s="4"/>
      <c r="NLK207" s="4"/>
      <c r="NLL207" s="4"/>
      <c r="NLM207" s="4"/>
      <c r="NLN207" s="4"/>
      <c r="NLO207" s="4"/>
      <c r="NLP207" s="4"/>
      <c r="NLQ207" s="4"/>
      <c r="NLR207" s="4"/>
      <c r="NLS207" s="4"/>
      <c r="NLT207" s="4"/>
      <c r="NLU207" s="4"/>
      <c r="NLV207" s="4"/>
      <c r="NLW207" s="4"/>
      <c r="NLX207" s="4"/>
      <c r="NLY207" s="4"/>
      <c r="NLZ207" s="4"/>
      <c r="NMA207" s="4"/>
      <c r="NMB207" s="4"/>
      <c r="NMC207" s="4"/>
      <c r="NMD207" s="4"/>
      <c r="NME207" s="4"/>
      <c r="NMF207" s="4"/>
      <c r="NMG207" s="4"/>
      <c r="NMH207" s="4"/>
      <c r="NMI207" s="4"/>
      <c r="NMJ207" s="4"/>
      <c r="NMK207" s="4"/>
      <c r="NML207" s="4"/>
      <c r="NMM207" s="4"/>
      <c r="NMN207" s="4"/>
      <c r="NMO207" s="4"/>
      <c r="NMP207" s="4"/>
      <c r="NMQ207" s="4"/>
      <c r="NMR207" s="4"/>
      <c r="NMS207" s="4"/>
      <c r="NMT207" s="4"/>
      <c r="NMU207" s="4"/>
      <c r="NMV207" s="4"/>
      <c r="NMW207" s="4"/>
      <c r="NMX207" s="4"/>
      <c r="NMY207" s="4"/>
      <c r="NMZ207" s="4"/>
      <c r="NNA207" s="4"/>
      <c r="NNB207" s="4"/>
      <c r="NNC207" s="4"/>
      <c r="NND207" s="4"/>
      <c r="NNE207" s="4"/>
      <c r="NNF207" s="4"/>
      <c r="NNG207" s="4"/>
      <c r="NNH207" s="4"/>
      <c r="NNI207" s="4"/>
      <c r="NNJ207" s="4"/>
      <c r="NNK207" s="4"/>
      <c r="NNL207" s="4"/>
      <c r="NNM207" s="4"/>
      <c r="NNN207" s="4"/>
      <c r="NNO207" s="4"/>
      <c r="NNP207" s="4"/>
      <c r="NNQ207" s="4"/>
      <c r="NNR207" s="4"/>
      <c r="NNS207" s="4"/>
      <c r="NNT207" s="4"/>
      <c r="NNU207" s="4"/>
      <c r="NNV207" s="4"/>
      <c r="NNW207" s="4"/>
      <c r="NNX207" s="4"/>
      <c r="NNY207" s="4"/>
      <c r="NNZ207" s="4"/>
      <c r="NOA207" s="4"/>
      <c r="NOB207" s="4"/>
      <c r="NOC207" s="4"/>
      <c r="NOD207" s="4"/>
      <c r="NOE207" s="4"/>
      <c r="NOF207" s="4"/>
      <c r="NOG207" s="4"/>
      <c r="NOH207" s="4"/>
      <c r="NOI207" s="4"/>
      <c r="NOJ207" s="4"/>
      <c r="NOK207" s="4"/>
      <c r="NOL207" s="4"/>
      <c r="NOM207" s="4"/>
      <c r="NON207" s="4"/>
      <c r="NOO207" s="4"/>
      <c r="NOP207" s="4"/>
      <c r="NOQ207" s="4"/>
      <c r="NOR207" s="4"/>
      <c r="NOS207" s="4"/>
      <c r="NOT207" s="4"/>
      <c r="NOU207" s="4"/>
      <c r="NOV207" s="4"/>
      <c r="NOW207" s="4"/>
      <c r="NOX207" s="4"/>
      <c r="NOY207" s="4"/>
      <c r="NOZ207" s="4"/>
      <c r="NPA207" s="4"/>
      <c r="NPB207" s="4"/>
      <c r="NPC207" s="4"/>
      <c r="NPD207" s="4"/>
      <c r="NPE207" s="4"/>
      <c r="NPF207" s="4"/>
      <c r="NPG207" s="4"/>
      <c r="NPH207" s="4"/>
      <c r="NPI207" s="4"/>
      <c r="NPJ207" s="4"/>
      <c r="NPK207" s="4"/>
      <c r="NPL207" s="4"/>
      <c r="NPM207" s="4"/>
      <c r="NPN207" s="4"/>
      <c r="NPO207" s="4"/>
      <c r="NPP207" s="4"/>
      <c r="NPQ207" s="4"/>
      <c r="NPR207" s="4"/>
      <c r="NPS207" s="4"/>
      <c r="NPT207" s="4"/>
      <c r="NPU207" s="4"/>
      <c r="NPV207" s="4"/>
      <c r="NPW207" s="4"/>
      <c r="NPX207" s="4"/>
      <c r="NPY207" s="4"/>
      <c r="NPZ207" s="4"/>
      <c r="NQA207" s="4"/>
      <c r="NQB207" s="4"/>
      <c r="NQC207" s="4"/>
      <c r="NQD207" s="4"/>
      <c r="NQE207" s="4"/>
      <c r="NQF207" s="4"/>
      <c r="NQG207" s="4"/>
      <c r="NQH207" s="4"/>
      <c r="NQI207" s="4"/>
      <c r="NQJ207" s="4"/>
      <c r="NQK207" s="4"/>
      <c r="NQL207" s="4"/>
      <c r="NQM207" s="4"/>
      <c r="NQN207" s="4"/>
      <c r="NQO207" s="4"/>
      <c r="NQP207" s="4"/>
      <c r="NQQ207" s="4"/>
      <c r="NQR207" s="4"/>
      <c r="NQS207" s="4"/>
      <c r="NQT207" s="4"/>
      <c r="NQU207" s="4"/>
      <c r="NQV207" s="4"/>
      <c r="NQW207" s="4"/>
      <c r="NQX207" s="4"/>
      <c r="NQY207" s="4"/>
      <c r="NQZ207" s="4"/>
      <c r="NRA207" s="4"/>
      <c r="NRB207" s="4"/>
      <c r="NRC207" s="4"/>
      <c r="NRD207" s="4"/>
      <c r="NRE207" s="4"/>
      <c r="NRF207" s="4"/>
      <c r="NRG207" s="4"/>
      <c r="NRH207" s="4"/>
      <c r="NRI207" s="4"/>
      <c r="NRJ207" s="4"/>
      <c r="NRK207" s="4"/>
      <c r="NRL207" s="4"/>
      <c r="NRM207" s="4"/>
      <c r="NRN207" s="4"/>
      <c r="NRO207" s="4"/>
      <c r="NRP207" s="4"/>
      <c r="NRQ207" s="4"/>
      <c r="NRR207" s="4"/>
      <c r="NRS207" s="4"/>
      <c r="NRT207" s="4"/>
      <c r="NRU207" s="4"/>
      <c r="NRV207" s="4"/>
      <c r="NRW207" s="4"/>
      <c r="NRX207" s="4"/>
      <c r="NRY207" s="4"/>
      <c r="NRZ207" s="4"/>
      <c r="NSA207" s="4"/>
      <c r="NSB207" s="4"/>
      <c r="NSC207" s="4"/>
      <c r="NSD207" s="4"/>
      <c r="NSE207" s="4"/>
      <c r="NSF207" s="4"/>
      <c r="NSG207" s="4"/>
      <c r="NSH207" s="4"/>
      <c r="NSI207" s="4"/>
      <c r="NSJ207" s="4"/>
      <c r="NSK207" s="4"/>
      <c r="NSL207" s="4"/>
      <c r="NSM207" s="4"/>
      <c r="NSN207" s="4"/>
      <c r="NSO207" s="4"/>
      <c r="NSP207" s="4"/>
      <c r="NSQ207" s="4"/>
      <c r="NSR207" s="4"/>
      <c r="NSS207" s="4"/>
      <c r="NST207" s="4"/>
      <c r="NSU207" s="4"/>
      <c r="NSV207" s="4"/>
      <c r="NSW207" s="4"/>
      <c r="NSX207" s="4"/>
      <c r="NSY207" s="4"/>
      <c r="NSZ207" s="4"/>
      <c r="NTA207" s="4"/>
      <c r="NTB207" s="4"/>
      <c r="NTC207" s="4"/>
      <c r="NTD207" s="4"/>
      <c r="NTE207" s="4"/>
      <c r="NTF207" s="4"/>
      <c r="NTG207" s="4"/>
      <c r="NTH207" s="4"/>
      <c r="NTI207" s="4"/>
      <c r="NTJ207" s="4"/>
      <c r="NTK207" s="4"/>
      <c r="NTL207" s="4"/>
      <c r="NTM207" s="4"/>
      <c r="NTN207" s="4"/>
      <c r="NTO207" s="4"/>
      <c r="NTP207" s="4"/>
      <c r="NTQ207" s="4"/>
      <c r="NTR207" s="4"/>
      <c r="NTS207" s="4"/>
      <c r="NTT207" s="4"/>
      <c r="NTU207" s="4"/>
      <c r="NTV207" s="4"/>
      <c r="NTW207" s="4"/>
      <c r="NTX207" s="4"/>
      <c r="NTY207" s="4"/>
      <c r="NTZ207" s="4"/>
      <c r="NUA207" s="4"/>
      <c r="NUB207" s="4"/>
      <c r="NUC207" s="4"/>
      <c r="NUD207" s="4"/>
      <c r="NUE207" s="4"/>
      <c r="NUF207" s="4"/>
      <c r="NUG207" s="4"/>
      <c r="NUH207" s="4"/>
      <c r="NUI207" s="4"/>
      <c r="NUJ207" s="4"/>
      <c r="NUK207" s="4"/>
      <c r="NUL207" s="4"/>
      <c r="NUM207" s="4"/>
      <c r="NUN207" s="4"/>
      <c r="NUO207" s="4"/>
      <c r="NUP207" s="4"/>
      <c r="NUQ207" s="4"/>
      <c r="NUR207" s="4"/>
      <c r="NUS207" s="4"/>
      <c r="NUT207" s="4"/>
      <c r="NUU207" s="4"/>
      <c r="NUV207" s="4"/>
      <c r="NUW207" s="4"/>
      <c r="NUX207" s="4"/>
      <c r="NUY207" s="4"/>
      <c r="NUZ207" s="4"/>
      <c r="NVA207" s="4"/>
      <c r="NVB207" s="4"/>
      <c r="NVC207" s="4"/>
      <c r="NVD207" s="4"/>
      <c r="NVE207" s="4"/>
      <c r="NVF207" s="4"/>
      <c r="NVG207" s="4"/>
      <c r="NVH207" s="4"/>
      <c r="NVI207" s="4"/>
      <c r="NVJ207" s="4"/>
      <c r="NVK207" s="4"/>
      <c r="NVL207" s="4"/>
      <c r="NVM207" s="4"/>
      <c r="NVN207" s="4"/>
      <c r="NVO207" s="4"/>
      <c r="NVP207" s="4"/>
      <c r="NVQ207" s="4"/>
      <c r="NVR207" s="4"/>
      <c r="NVS207" s="4"/>
      <c r="NVT207" s="4"/>
      <c r="NVU207" s="4"/>
      <c r="NVV207" s="4"/>
      <c r="NVW207" s="4"/>
      <c r="NVX207" s="4"/>
      <c r="NVY207" s="4"/>
      <c r="NVZ207" s="4"/>
      <c r="NWA207" s="4"/>
      <c r="NWB207" s="4"/>
      <c r="NWC207" s="4"/>
      <c r="NWD207" s="4"/>
      <c r="NWE207" s="4"/>
      <c r="NWF207" s="4"/>
      <c r="NWG207" s="4"/>
      <c r="NWH207" s="4"/>
      <c r="NWI207" s="4"/>
      <c r="NWJ207" s="4"/>
      <c r="NWK207" s="4"/>
      <c r="NWL207" s="4"/>
      <c r="NWM207" s="4"/>
      <c r="NWN207" s="4"/>
      <c r="NWO207" s="4"/>
      <c r="NWP207" s="4"/>
      <c r="NWQ207" s="4"/>
      <c r="NWR207" s="4"/>
      <c r="NWS207" s="4"/>
      <c r="NWT207" s="4"/>
      <c r="NWU207" s="4"/>
      <c r="NWV207" s="4"/>
      <c r="NWW207" s="4"/>
      <c r="NWX207" s="4"/>
      <c r="NWY207" s="4"/>
      <c r="NWZ207" s="4"/>
      <c r="NXA207" s="4"/>
      <c r="NXB207" s="4"/>
      <c r="NXC207" s="4"/>
      <c r="NXD207" s="4"/>
      <c r="NXE207" s="4"/>
      <c r="NXF207" s="4"/>
      <c r="NXG207" s="4"/>
      <c r="NXH207" s="4"/>
      <c r="NXI207" s="4"/>
      <c r="NXJ207" s="4"/>
      <c r="NXK207" s="4"/>
      <c r="NXL207" s="4"/>
      <c r="NXM207" s="4"/>
      <c r="NXN207" s="4"/>
      <c r="NXO207" s="4"/>
      <c r="NXP207" s="4"/>
      <c r="NXQ207" s="4"/>
      <c r="NXR207" s="4"/>
      <c r="NXS207" s="4"/>
      <c r="NXT207" s="4"/>
      <c r="NXU207" s="4"/>
      <c r="NXV207" s="4"/>
      <c r="NXW207" s="4"/>
      <c r="NXX207" s="4"/>
      <c r="NXY207" s="4"/>
      <c r="NXZ207" s="4"/>
      <c r="NYA207" s="4"/>
      <c r="NYB207" s="4"/>
      <c r="NYC207" s="4"/>
      <c r="NYD207" s="4"/>
      <c r="NYE207" s="4"/>
      <c r="NYF207" s="4"/>
      <c r="NYG207" s="4"/>
      <c r="NYH207" s="4"/>
      <c r="NYI207" s="4"/>
      <c r="NYJ207" s="4"/>
      <c r="NYK207" s="4"/>
      <c r="NYL207" s="4"/>
      <c r="NYM207" s="4"/>
      <c r="NYN207" s="4"/>
      <c r="NYO207" s="4"/>
      <c r="NYP207" s="4"/>
      <c r="NYQ207" s="4"/>
      <c r="NYR207" s="4"/>
      <c r="NYS207" s="4"/>
      <c r="NYT207" s="4"/>
      <c r="NYU207" s="4"/>
      <c r="NYV207" s="4"/>
      <c r="NYW207" s="4"/>
      <c r="NYX207" s="4"/>
      <c r="NYY207" s="4"/>
      <c r="NYZ207" s="4"/>
      <c r="NZA207" s="4"/>
      <c r="NZB207" s="4"/>
      <c r="NZC207" s="4"/>
      <c r="NZD207" s="4"/>
      <c r="NZE207" s="4"/>
      <c r="NZF207" s="4"/>
      <c r="NZG207" s="4"/>
      <c r="NZH207" s="4"/>
      <c r="NZI207" s="4"/>
      <c r="NZJ207" s="4"/>
      <c r="NZK207" s="4"/>
      <c r="NZL207" s="4"/>
      <c r="NZM207" s="4"/>
      <c r="NZN207" s="4"/>
      <c r="NZO207" s="4"/>
      <c r="NZP207" s="4"/>
      <c r="NZQ207" s="4"/>
      <c r="NZR207" s="4"/>
      <c r="NZS207" s="4"/>
      <c r="NZT207" s="4"/>
      <c r="NZU207" s="4"/>
      <c r="NZV207" s="4"/>
      <c r="NZW207" s="4"/>
      <c r="NZX207" s="4"/>
      <c r="NZY207" s="4"/>
      <c r="NZZ207" s="4"/>
      <c r="OAA207" s="4"/>
      <c r="OAB207" s="4"/>
      <c r="OAC207" s="4"/>
      <c r="OAD207" s="4"/>
      <c r="OAE207" s="4"/>
      <c r="OAF207" s="4"/>
      <c r="OAG207" s="4"/>
      <c r="OAH207" s="4"/>
      <c r="OAI207" s="4"/>
      <c r="OAJ207" s="4"/>
      <c r="OAK207" s="4"/>
      <c r="OAL207" s="4"/>
      <c r="OAM207" s="4"/>
      <c r="OAN207" s="4"/>
      <c r="OAO207" s="4"/>
      <c r="OAP207" s="4"/>
      <c r="OAQ207" s="4"/>
      <c r="OAR207" s="4"/>
      <c r="OAS207" s="4"/>
      <c r="OAT207" s="4"/>
      <c r="OAU207" s="4"/>
      <c r="OAV207" s="4"/>
      <c r="OAW207" s="4"/>
      <c r="OAX207" s="4"/>
      <c r="OAY207" s="4"/>
      <c r="OAZ207" s="4"/>
      <c r="OBA207" s="4"/>
      <c r="OBB207" s="4"/>
      <c r="OBC207" s="4"/>
      <c r="OBD207" s="4"/>
      <c r="OBE207" s="4"/>
      <c r="OBF207" s="4"/>
      <c r="OBG207" s="4"/>
      <c r="OBH207" s="4"/>
      <c r="OBI207" s="4"/>
      <c r="OBJ207" s="4"/>
      <c r="OBK207" s="4"/>
      <c r="OBL207" s="4"/>
      <c r="OBM207" s="4"/>
      <c r="OBN207" s="4"/>
      <c r="OBO207" s="4"/>
      <c r="OBP207" s="4"/>
      <c r="OBQ207" s="4"/>
      <c r="OBR207" s="4"/>
      <c r="OBS207" s="4"/>
      <c r="OBT207" s="4"/>
      <c r="OBU207" s="4"/>
      <c r="OBV207" s="4"/>
      <c r="OBW207" s="4"/>
      <c r="OBX207" s="4"/>
      <c r="OBY207" s="4"/>
      <c r="OBZ207" s="4"/>
      <c r="OCA207" s="4"/>
      <c r="OCB207" s="4"/>
      <c r="OCC207" s="4"/>
      <c r="OCD207" s="4"/>
      <c r="OCE207" s="4"/>
      <c r="OCF207" s="4"/>
      <c r="OCG207" s="4"/>
      <c r="OCH207" s="4"/>
      <c r="OCI207" s="4"/>
      <c r="OCJ207" s="4"/>
      <c r="OCK207" s="4"/>
      <c r="OCL207" s="4"/>
      <c r="OCM207" s="4"/>
      <c r="OCN207" s="4"/>
      <c r="OCO207" s="4"/>
      <c r="OCP207" s="4"/>
      <c r="OCQ207" s="4"/>
      <c r="OCR207" s="4"/>
      <c r="OCS207" s="4"/>
      <c r="OCT207" s="4"/>
      <c r="OCU207" s="4"/>
      <c r="OCV207" s="4"/>
      <c r="OCW207" s="4"/>
      <c r="OCX207" s="4"/>
      <c r="OCY207" s="4"/>
      <c r="OCZ207" s="4"/>
      <c r="ODA207" s="4"/>
      <c r="ODB207" s="4"/>
      <c r="ODC207" s="4"/>
      <c r="ODD207" s="4"/>
      <c r="ODE207" s="4"/>
      <c r="ODF207" s="4"/>
      <c r="ODG207" s="4"/>
      <c r="ODH207" s="4"/>
      <c r="ODI207" s="4"/>
      <c r="ODJ207" s="4"/>
      <c r="ODK207" s="4"/>
      <c r="ODL207" s="4"/>
      <c r="ODM207" s="4"/>
      <c r="ODN207" s="4"/>
      <c r="ODO207" s="4"/>
      <c r="ODP207" s="4"/>
      <c r="ODQ207" s="4"/>
      <c r="ODR207" s="4"/>
      <c r="ODS207" s="4"/>
      <c r="ODT207" s="4"/>
      <c r="ODU207" s="4"/>
      <c r="ODV207" s="4"/>
      <c r="ODW207" s="4"/>
      <c r="ODX207" s="4"/>
      <c r="ODY207" s="4"/>
      <c r="ODZ207" s="4"/>
      <c r="OEA207" s="4"/>
      <c r="OEB207" s="4"/>
      <c r="OEC207" s="4"/>
      <c r="OED207" s="4"/>
      <c r="OEE207" s="4"/>
      <c r="OEF207" s="4"/>
      <c r="OEG207" s="4"/>
      <c r="OEH207" s="4"/>
      <c r="OEI207" s="4"/>
      <c r="OEJ207" s="4"/>
      <c r="OEK207" s="4"/>
      <c r="OEL207" s="4"/>
      <c r="OEM207" s="4"/>
      <c r="OEN207" s="4"/>
      <c r="OEO207" s="4"/>
      <c r="OEP207" s="4"/>
      <c r="OEQ207" s="4"/>
      <c r="OER207" s="4"/>
      <c r="OES207" s="4"/>
      <c r="OET207" s="4"/>
      <c r="OEU207" s="4"/>
      <c r="OEV207" s="4"/>
      <c r="OEW207" s="4"/>
      <c r="OEX207" s="4"/>
      <c r="OEY207" s="4"/>
      <c r="OEZ207" s="4"/>
      <c r="OFA207" s="4"/>
      <c r="OFB207" s="4"/>
      <c r="OFC207" s="4"/>
      <c r="OFD207" s="4"/>
      <c r="OFE207" s="4"/>
      <c r="OFF207" s="4"/>
      <c r="OFG207" s="4"/>
      <c r="OFH207" s="4"/>
      <c r="OFI207" s="4"/>
      <c r="OFJ207" s="4"/>
      <c r="OFK207" s="4"/>
      <c r="OFL207" s="4"/>
      <c r="OFM207" s="4"/>
      <c r="OFN207" s="4"/>
      <c r="OFO207" s="4"/>
      <c r="OFP207" s="4"/>
      <c r="OFQ207" s="4"/>
      <c r="OFR207" s="4"/>
      <c r="OFS207" s="4"/>
      <c r="OFT207" s="4"/>
      <c r="OFU207" s="4"/>
      <c r="OFV207" s="4"/>
      <c r="OFW207" s="4"/>
      <c r="OFX207" s="4"/>
      <c r="OFY207" s="4"/>
      <c r="OFZ207" s="4"/>
      <c r="OGA207" s="4"/>
      <c r="OGB207" s="4"/>
      <c r="OGC207" s="4"/>
      <c r="OGD207" s="4"/>
      <c r="OGE207" s="4"/>
      <c r="OGF207" s="4"/>
      <c r="OGG207" s="4"/>
      <c r="OGH207" s="4"/>
      <c r="OGI207" s="4"/>
      <c r="OGJ207" s="4"/>
      <c r="OGK207" s="4"/>
      <c r="OGL207" s="4"/>
      <c r="OGM207" s="4"/>
      <c r="OGN207" s="4"/>
      <c r="OGO207" s="4"/>
      <c r="OGP207" s="4"/>
      <c r="OGQ207" s="4"/>
      <c r="OGR207" s="4"/>
      <c r="OGS207" s="4"/>
      <c r="OGT207" s="4"/>
      <c r="OGU207" s="4"/>
      <c r="OGV207" s="4"/>
      <c r="OGW207" s="4"/>
      <c r="OGX207" s="4"/>
      <c r="OGY207" s="4"/>
      <c r="OGZ207" s="4"/>
      <c r="OHA207" s="4"/>
      <c r="OHB207" s="4"/>
      <c r="OHC207" s="4"/>
      <c r="OHD207" s="4"/>
      <c r="OHE207" s="4"/>
      <c r="OHF207" s="4"/>
      <c r="OHG207" s="4"/>
      <c r="OHH207" s="4"/>
      <c r="OHI207" s="4"/>
      <c r="OHJ207" s="4"/>
      <c r="OHK207" s="4"/>
      <c r="OHL207" s="4"/>
      <c r="OHM207" s="4"/>
      <c r="OHN207" s="4"/>
      <c r="OHO207" s="4"/>
      <c r="OHP207" s="4"/>
      <c r="OHQ207" s="4"/>
      <c r="OHR207" s="4"/>
      <c r="OHS207" s="4"/>
      <c r="OHT207" s="4"/>
      <c r="OHU207" s="4"/>
      <c r="OHV207" s="4"/>
      <c r="OHW207" s="4"/>
      <c r="OHX207" s="4"/>
      <c r="OHY207" s="4"/>
      <c r="OHZ207" s="4"/>
      <c r="OIA207" s="4"/>
      <c r="OIB207" s="4"/>
      <c r="OIC207" s="4"/>
      <c r="OID207" s="4"/>
      <c r="OIE207" s="4"/>
      <c r="OIF207" s="4"/>
      <c r="OIG207" s="4"/>
      <c r="OIH207" s="4"/>
      <c r="OII207" s="4"/>
      <c r="OIJ207" s="4"/>
      <c r="OIK207" s="4"/>
      <c r="OIL207" s="4"/>
      <c r="OIM207" s="4"/>
      <c r="OIN207" s="4"/>
      <c r="OIO207" s="4"/>
      <c r="OIP207" s="4"/>
      <c r="OIQ207" s="4"/>
      <c r="OIR207" s="4"/>
      <c r="OIS207" s="4"/>
      <c r="OIT207" s="4"/>
      <c r="OIU207" s="4"/>
      <c r="OIV207" s="4"/>
      <c r="OIW207" s="4"/>
      <c r="OIX207" s="4"/>
      <c r="OIY207" s="4"/>
      <c r="OIZ207" s="4"/>
      <c r="OJA207" s="4"/>
      <c r="OJB207" s="4"/>
      <c r="OJC207" s="4"/>
      <c r="OJD207" s="4"/>
      <c r="OJE207" s="4"/>
      <c r="OJF207" s="4"/>
      <c r="OJG207" s="4"/>
      <c r="OJH207" s="4"/>
      <c r="OJI207" s="4"/>
      <c r="OJJ207" s="4"/>
      <c r="OJK207" s="4"/>
      <c r="OJL207" s="4"/>
      <c r="OJM207" s="4"/>
      <c r="OJN207" s="4"/>
      <c r="OJO207" s="4"/>
      <c r="OJP207" s="4"/>
      <c r="OJQ207" s="4"/>
      <c r="OJR207" s="4"/>
      <c r="OJS207" s="4"/>
      <c r="OJT207" s="4"/>
      <c r="OJU207" s="4"/>
      <c r="OJV207" s="4"/>
      <c r="OJW207" s="4"/>
      <c r="OJX207" s="4"/>
      <c r="OJY207" s="4"/>
      <c r="OJZ207" s="4"/>
      <c r="OKA207" s="4"/>
      <c r="OKB207" s="4"/>
      <c r="OKC207" s="4"/>
      <c r="OKD207" s="4"/>
      <c r="OKE207" s="4"/>
      <c r="OKF207" s="4"/>
      <c r="OKG207" s="4"/>
      <c r="OKH207" s="4"/>
      <c r="OKI207" s="4"/>
      <c r="OKJ207" s="4"/>
      <c r="OKK207" s="4"/>
      <c r="OKL207" s="4"/>
      <c r="OKM207" s="4"/>
      <c r="OKN207" s="4"/>
      <c r="OKO207" s="4"/>
      <c r="OKP207" s="4"/>
      <c r="OKQ207" s="4"/>
      <c r="OKR207" s="4"/>
      <c r="OKS207" s="4"/>
      <c r="OKT207" s="4"/>
      <c r="OKU207" s="4"/>
      <c r="OKV207" s="4"/>
      <c r="OKW207" s="4"/>
      <c r="OKX207" s="4"/>
      <c r="OKY207" s="4"/>
      <c r="OKZ207" s="4"/>
      <c r="OLA207" s="4"/>
      <c r="OLB207" s="4"/>
      <c r="OLC207" s="4"/>
      <c r="OLD207" s="4"/>
      <c r="OLE207" s="4"/>
      <c r="OLF207" s="4"/>
      <c r="OLG207" s="4"/>
      <c r="OLH207" s="4"/>
      <c r="OLI207" s="4"/>
      <c r="OLJ207" s="4"/>
      <c r="OLK207" s="4"/>
      <c r="OLL207" s="4"/>
      <c r="OLM207" s="4"/>
      <c r="OLN207" s="4"/>
      <c r="OLO207" s="4"/>
      <c r="OLP207" s="4"/>
      <c r="OLQ207" s="4"/>
      <c r="OLR207" s="4"/>
      <c r="OLS207" s="4"/>
      <c r="OLT207" s="4"/>
      <c r="OLU207" s="4"/>
      <c r="OLV207" s="4"/>
      <c r="OLW207" s="4"/>
      <c r="OLX207" s="4"/>
      <c r="OLY207" s="4"/>
      <c r="OLZ207" s="4"/>
      <c r="OMA207" s="4"/>
      <c r="OMB207" s="4"/>
      <c r="OMC207" s="4"/>
      <c r="OMD207" s="4"/>
      <c r="OME207" s="4"/>
      <c r="OMF207" s="4"/>
      <c r="OMG207" s="4"/>
      <c r="OMH207" s="4"/>
      <c r="OMI207" s="4"/>
      <c r="OMJ207" s="4"/>
      <c r="OMK207" s="4"/>
      <c r="OML207" s="4"/>
      <c r="OMM207" s="4"/>
      <c r="OMN207" s="4"/>
      <c r="OMO207" s="4"/>
      <c r="OMP207" s="4"/>
      <c r="OMQ207" s="4"/>
      <c r="OMR207" s="4"/>
      <c r="OMS207" s="4"/>
      <c r="OMT207" s="4"/>
      <c r="OMU207" s="4"/>
      <c r="OMV207" s="4"/>
      <c r="OMW207" s="4"/>
      <c r="OMX207" s="4"/>
      <c r="OMY207" s="4"/>
      <c r="OMZ207" s="4"/>
      <c r="ONA207" s="4"/>
      <c r="ONB207" s="4"/>
      <c r="ONC207" s="4"/>
      <c r="OND207" s="4"/>
      <c r="ONE207" s="4"/>
      <c r="ONF207" s="4"/>
      <c r="ONG207" s="4"/>
      <c r="ONH207" s="4"/>
      <c r="ONI207" s="4"/>
      <c r="ONJ207" s="4"/>
      <c r="ONK207" s="4"/>
      <c r="ONL207" s="4"/>
      <c r="ONM207" s="4"/>
      <c r="ONN207" s="4"/>
      <c r="ONO207" s="4"/>
      <c r="ONP207" s="4"/>
      <c r="ONQ207" s="4"/>
      <c r="ONR207" s="4"/>
      <c r="ONS207" s="4"/>
      <c r="ONT207" s="4"/>
      <c r="ONU207" s="4"/>
      <c r="ONV207" s="4"/>
      <c r="ONW207" s="4"/>
      <c r="ONX207" s="4"/>
      <c r="ONY207" s="4"/>
      <c r="ONZ207" s="4"/>
      <c r="OOA207" s="4"/>
      <c r="OOB207" s="4"/>
      <c r="OOC207" s="4"/>
      <c r="OOD207" s="4"/>
      <c r="OOE207" s="4"/>
      <c r="OOF207" s="4"/>
      <c r="OOG207" s="4"/>
      <c r="OOH207" s="4"/>
      <c r="OOI207" s="4"/>
      <c r="OOJ207" s="4"/>
      <c r="OOK207" s="4"/>
      <c r="OOL207" s="4"/>
      <c r="OOM207" s="4"/>
      <c r="OON207" s="4"/>
      <c r="OOO207" s="4"/>
      <c r="OOP207" s="4"/>
      <c r="OOQ207" s="4"/>
      <c r="OOR207" s="4"/>
      <c r="OOS207" s="4"/>
      <c r="OOT207" s="4"/>
      <c r="OOU207" s="4"/>
      <c r="OOV207" s="4"/>
      <c r="OOW207" s="4"/>
      <c r="OOX207" s="4"/>
      <c r="OOY207" s="4"/>
      <c r="OOZ207" s="4"/>
      <c r="OPA207" s="4"/>
      <c r="OPB207" s="4"/>
      <c r="OPC207" s="4"/>
      <c r="OPD207" s="4"/>
      <c r="OPE207" s="4"/>
      <c r="OPF207" s="4"/>
      <c r="OPG207" s="4"/>
      <c r="OPH207" s="4"/>
      <c r="OPI207" s="4"/>
      <c r="OPJ207" s="4"/>
      <c r="OPK207" s="4"/>
      <c r="OPL207" s="4"/>
      <c r="OPM207" s="4"/>
      <c r="OPN207" s="4"/>
      <c r="OPO207" s="4"/>
      <c r="OPP207" s="4"/>
      <c r="OPQ207" s="4"/>
      <c r="OPR207" s="4"/>
      <c r="OPS207" s="4"/>
      <c r="OPT207" s="4"/>
      <c r="OPU207" s="4"/>
      <c r="OPV207" s="4"/>
      <c r="OPW207" s="4"/>
      <c r="OPX207" s="4"/>
      <c r="OPY207" s="4"/>
      <c r="OPZ207" s="4"/>
      <c r="OQA207" s="4"/>
      <c r="OQB207" s="4"/>
      <c r="OQC207" s="4"/>
      <c r="OQD207" s="4"/>
      <c r="OQE207" s="4"/>
      <c r="OQF207" s="4"/>
      <c r="OQG207" s="4"/>
      <c r="OQH207" s="4"/>
      <c r="OQI207" s="4"/>
      <c r="OQJ207" s="4"/>
      <c r="OQK207" s="4"/>
      <c r="OQL207" s="4"/>
      <c r="OQM207" s="4"/>
      <c r="OQN207" s="4"/>
      <c r="OQO207" s="4"/>
      <c r="OQP207" s="4"/>
      <c r="OQQ207" s="4"/>
      <c r="OQR207" s="4"/>
      <c r="OQS207" s="4"/>
      <c r="OQT207" s="4"/>
      <c r="OQU207" s="4"/>
      <c r="OQV207" s="4"/>
      <c r="OQW207" s="4"/>
      <c r="OQX207" s="4"/>
      <c r="OQY207" s="4"/>
      <c r="OQZ207" s="4"/>
      <c r="ORA207" s="4"/>
      <c r="ORB207" s="4"/>
      <c r="ORC207" s="4"/>
      <c r="ORD207" s="4"/>
      <c r="ORE207" s="4"/>
      <c r="ORF207" s="4"/>
      <c r="ORG207" s="4"/>
      <c r="ORH207" s="4"/>
      <c r="ORI207" s="4"/>
      <c r="ORJ207" s="4"/>
      <c r="ORK207" s="4"/>
      <c r="ORL207" s="4"/>
      <c r="ORM207" s="4"/>
      <c r="ORN207" s="4"/>
      <c r="ORO207" s="4"/>
      <c r="ORP207" s="4"/>
      <c r="ORQ207" s="4"/>
      <c r="ORR207" s="4"/>
      <c r="ORS207" s="4"/>
      <c r="ORT207" s="4"/>
      <c r="ORU207" s="4"/>
      <c r="ORV207" s="4"/>
      <c r="ORW207" s="4"/>
      <c r="ORX207" s="4"/>
      <c r="ORY207" s="4"/>
      <c r="ORZ207" s="4"/>
      <c r="OSA207" s="4"/>
      <c r="OSB207" s="4"/>
      <c r="OSC207" s="4"/>
      <c r="OSD207" s="4"/>
      <c r="OSE207" s="4"/>
      <c r="OSF207" s="4"/>
      <c r="OSG207" s="4"/>
      <c r="OSH207" s="4"/>
      <c r="OSI207" s="4"/>
      <c r="OSJ207" s="4"/>
      <c r="OSK207" s="4"/>
      <c r="OSL207" s="4"/>
      <c r="OSM207" s="4"/>
      <c r="OSN207" s="4"/>
      <c r="OSO207" s="4"/>
      <c r="OSP207" s="4"/>
      <c r="OSQ207" s="4"/>
      <c r="OSR207" s="4"/>
      <c r="OSS207" s="4"/>
      <c r="OST207" s="4"/>
      <c r="OSU207" s="4"/>
      <c r="OSV207" s="4"/>
      <c r="OSW207" s="4"/>
      <c r="OSX207" s="4"/>
      <c r="OSY207" s="4"/>
      <c r="OSZ207" s="4"/>
      <c r="OTA207" s="4"/>
      <c r="OTB207" s="4"/>
      <c r="OTC207" s="4"/>
      <c r="OTD207" s="4"/>
      <c r="OTE207" s="4"/>
      <c r="OTF207" s="4"/>
      <c r="OTG207" s="4"/>
      <c r="OTH207" s="4"/>
      <c r="OTI207" s="4"/>
      <c r="OTJ207" s="4"/>
      <c r="OTK207" s="4"/>
      <c r="OTL207" s="4"/>
      <c r="OTM207" s="4"/>
      <c r="OTN207" s="4"/>
      <c r="OTO207" s="4"/>
      <c r="OTP207" s="4"/>
      <c r="OTQ207" s="4"/>
      <c r="OTR207" s="4"/>
      <c r="OTS207" s="4"/>
      <c r="OTT207" s="4"/>
      <c r="OTU207" s="4"/>
      <c r="OTV207" s="4"/>
      <c r="OTW207" s="4"/>
      <c r="OTX207" s="4"/>
      <c r="OTY207" s="4"/>
      <c r="OTZ207" s="4"/>
      <c r="OUA207" s="4"/>
      <c r="OUB207" s="4"/>
      <c r="OUC207" s="4"/>
      <c r="OUD207" s="4"/>
      <c r="OUE207" s="4"/>
      <c r="OUF207" s="4"/>
      <c r="OUG207" s="4"/>
      <c r="OUH207" s="4"/>
      <c r="OUI207" s="4"/>
      <c r="OUJ207" s="4"/>
      <c r="OUK207" s="4"/>
      <c r="OUL207" s="4"/>
      <c r="OUM207" s="4"/>
      <c r="OUN207" s="4"/>
      <c r="OUO207" s="4"/>
      <c r="OUP207" s="4"/>
      <c r="OUQ207" s="4"/>
      <c r="OUR207" s="4"/>
      <c r="OUS207" s="4"/>
      <c r="OUT207" s="4"/>
      <c r="OUU207" s="4"/>
      <c r="OUV207" s="4"/>
      <c r="OUW207" s="4"/>
      <c r="OUX207" s="4"/>
      <c r="OUY207" s="4"/>
      <c r="OUZ207" s="4"/>
      <c r="OVA207" s="4"/>
      <c r="OVB207" s="4"/>
      <c r="OVC207" s="4"/>
      <c r="OVD207" s="4"/>
      <c r="OVE207" s="4"/>
      <c r="OVF207" s="4"/>
      <c r="OVG207" s="4"/>
      <c r="OVH207" s="4"/>
      <c r="OVI207" s="4"/>
      <c r="OVJ207" s="4"/>
      <c r="OVK207" s="4"/>
      <c r="OVL207" s="4"/>
      <c r="OVM207" s="4"/>
      <c r="OVN207" s="4"/>
      <c r="OVO207" s="4"/>
      <c r="OVP207" s="4"/>
      <c r="OVQ207" s="4"/>
      <c r="OVR207" s="4"/>
      <c r="OVS207" s="4"/>
      <c r="OVT207" s="4"/>
      <c r="OVU207" s="4"/>
      <c r="OVV207" s="4"/>
      <c r="OVW207" s="4"/>
      <c r="OVX207" s="4"/>
      <c r="OVY207" s="4"/>
      <c r="OVZ207" s="4"/>
      <c r="OWA207" s="4"/>
      <c r="OWB207" s="4"/>
      <c r="OWC207" s="4"/>
      <c r="OWD207" s="4"/>
      <c r="OWE207" s="4"/>
      <c r="OWF207" s="4"/>
      <c r="OWG207" s="4"/>
      <c r="OWH207" s="4"/>
      <c r="OWI207" s="4"/>
      <c r="OWJ207" s="4"/>
      <c r="OWK207" s="4"/>
      <c r="OWL207" s="4"/>
      <c r="OWM207" s="4"/>
      <c r="OWN207" s="4"/>
      <c r="OWO207" s="4"/>
      <c r="OWP207" s="4"/>
      <c r="OWQ207" s="4"/>
      <c r="OWR207" s="4"/>
      <c r="OWS207" s="4"/>
      <c r="OWT207" s="4"/>
      <c r="OWU207" s="4"/>
      <c r="OWV207" s="4"/>
      <c r="OWW207" s="4"/>
      <c r="OWX207" s="4"/>
      <c r="OWY207" s="4"/>
      <c r="OWZ207" s="4"/>
      <c r="OXA207" s="4"/>
      <c r="OXB207" s="4"/>
      <c r="OXC207" s="4"/>
      <c r="OXD207" s="4"/>
      <c r="OXE207" s="4"/>
      <c r="OXF207" s="4"/>
      <c r="OXG207" s="4"/>
      <c r="OXH207" s="4"/>
      <c r="OXI207" s="4"/>
      <c r="OXJ207" s="4"/>
      <c r="OXK207" s="4"/>
      <c r="OXL207" s="4"/>
      <c r="OXM207" s="4"/>
      <c r="OXN207" s="4"/>
      <c r="OXO207" s="4"/>
      <c r="OXP207" s="4"/>
      <c r="OXQ207" s="4"/>
      <c r="OXR207" s="4"/>
      <c r="OXS207" s="4"/>
      <c r="OXT207" s="4"/>
      <c r="OXU207" s="4"/>
      <c r="OXV207" s="4"/>
      <c r="OXW207" s="4"/>
      <c r="OXX207" s="4"/>
      <c r="OXY207" s="4"/>
      <c r="OXZ207" s="4"/>
      <c r="OYA207" s="4"/>
      <c r="OYB207" s="4"/>
      <c r="OYC207" s="4"/>
      <c r="OYD207" s="4"/>
      <c r="OYE207" s="4"/>
      <c r="OYF207" s="4"/>
      <c r="OYG207" s="4"/>
      <c r="OYH207" s="4"/>
      <c r="OYI207" s="4"/>
      <c r="OYJ207" s="4"/>
      <c r="OYK207" s="4"/>
      <c r="OYL207" s="4"/>
      <c r="OYM207" s="4"/>
      <c r="OYN207" s="4"/>
      <c r="OYO207" s="4"/>
      <c r="OYP207" s="4"/>
      <c r="OYQ207" s="4"/>
      <c r="OYR207" s="4"/>
      <c r="OYS207" s="4"/>
      <c r="OYT207" s="4"/>
      <c r="OYU207" s="4"/>
      <c r="OYV207" s="4"/>
      <c r="OYW207" s="4"/>
      <c r="OYX207" s="4"/>
      <c r="OYY207" s="4"/>
      <c r="OYZ207" s="4"/>
      <c r="OZA207" s="4"/>
      <c r="OZB207" s="4"/>
      <c r="OZC207" s="4"/>
      <c r="OZD207" s="4"/>
      <c r="OZE207" s="4"/>
      <c r="OZF207" s="4"/>
      <c r="OZG207" s="4"/>
      <c r="OZH207" s="4"/>
      <c r="OZI207" s="4"/>
      <c r="OZJ207" s="4"/>
      <c r="OZK207" s="4"/>
      <c r="OZL207" s="4"/>
      <c r="OZM207" s="4"/>
      <c r="OZN207" s="4"/>
      <c r="OZO207" s="4"/>
      <c r="OZP207" s="4"/>
      <c r="OZQ207" s="4"/>
      <c r="OZR207" s="4"/>
      <c r="OZS207" s="4"/>
      <c r="OZT207" s="4"/>
      <c r="OZU207" s="4"/>
      <c r="OZV207" s="4"/>
      <c r="OZW207" s="4"/>
      <c r="OZX207" s="4"/>
      <c r="OZY207" s="4"/>
      <c r="OZZ207" s="4"/>
      <c r="PAA207" s="4"/>
      <c r="PAB207" s="4"/>
      <c r="PAC207" s="4"/>
      <c r="PAD207" s="4"/>
      <c r="PAE207" s="4"/>
      <c r="PAF207" s="4"/>
      <c r="PAG207" s="4"/>
      <c r="PAH207" s="4"/>
      <c r="PAI207" s="4"/>
      <c r="PAJ207" s="4"/>
      <c r="PAK207" s="4"/>
      <c r="PAL207" s="4"/>
      <c r="PAM207" s="4"/>
      <c r="PAN207" s="4"/>
      <c r="PAO207" s="4"/>
      <c r="PAP207" s="4"/>
      <c r="PAQ207" s="4"/>
      <c r="PAR207" s="4"/>
      <c r="PAS207" s="4"/>
      <c r="PAT207" s="4"/>
      <c r="PAU207" s="4"/>
      <c r="PAV207" s="4"/>
      <c r="PAW207" s="4"/>
      <c r="PAX207" s="4"/>
      <c r="PAY207" s="4"/>
      <c r="PAZ207" s="4"/>
      <c r="PBA207" s="4"/>
      <c r="PBB207" s="4"/>
      <c r="PBC207" s="4"/>
      <c r="PBD207" s="4"/>
      <c r="PBE207" s="4"/>
      <c r="PBF207" s="4"/>
      <c r="PBG207" s="4"/>
      <c r="PBH207" s="4"/>
      <c r="PBI207" s="4"/>
      <c r="PBJ207" s="4"/>
      <c r="PBK207" s="4"/>
      <c r="PBL207" s="4"/>
      <c r="PBM207" s="4"/>
      <c r="PBN207" s="4"/>
      <c r="PBO207" s="4"/>
      <c r="PBP207" s="4"/>
      <c r="PBQ207" s="4"/>
      <c r="PBR207" s="4"/>
      <c r="PBS207" s="4"/>
      <c r="PBT207" s="4"/>
      <c r="PBU207" s="4"/>
      <c r="PBV207" s="4"/>
      <c r="PBW207" s="4"/>
      <c r="PBX207" s="4"/>
      <c r="PBY207" s="4"/>
      <c r="PBZ207" s="4"/>
      <c r="PCA207" s="4"/>
      <c r="PCB207" s="4"/>
      <c r="PCC207" s="4"/>
      <c r="PCD207" s="4"/>
      <c r="PCE207" s="4"/>
      <c r="PCF207" s="4"/>
      <c r="PCG207" s="4"/>
      <c r="PCH207" s="4"/>
      <c r="PCI207" s="4"/>
      <c r="PCJ207" s="4"/>
      <c r="PCK207" s="4"/>
      <c r="PCL207" s="4"/>
      <c r="PCM207" s="4"/>
      <c r="PCN207" s="4"/>
      <c r="PCO207" s="4"/>
      <c r="PCP207" s="4"/>
      <c r="PCQ207" s="4"/>
      <c r="PCR207" s="4"/>
      <c r="PCS207" s="4"/>
      <c r="PCT207" s="4"/>
      <c r="PCU207" s="4"/>
      <c r="PCV207" s="4"/>
      <c r="PCW207" s="4"/>
      <c r="PCX207" s="4"/>
      <c r="PCY207" s="4"/>
      <c r="PCZ207" s="4"/>
      <c r="PDA207" s="4"/>
      <c r="PDB207" s="4"/>
      <c r="PDC207" s="4"/>
      <c r="PDD207" s="4"/>
      <c r="PDE207" s="4"/>
      <c r="PDF207" s="4"/>
      <c r="PDG207" s="4"/>
      <c r="PDH207" s="4"/>
      <c r="PDI207" s="4"/>
      <c r="PDJ207" s="4"/>
      <c r="PDK207" s="4"/>
      <c r="PDL207" s="4"/>
      <c r="PDM207" s="4"/>
      <c r="PDN207" s="4"/>
      <c r="PDO207" s="4"/>
      <c r="PDP207" s="4"/>
      <c r="PDQ207" s="4"/>
      <c r="PDR207" s="4"/>
      <c r="PDS207" s="4"/>
      <c r="PDT207" s="4"/>
      <c r="PDU207" s="4"/>
      <c r="PDV207" s="4"/>
      <c r="PDW207" s="4"/>
      <c r="PDX207" s="4"/>
      <c r="PDY207" s="4"/>
      <c r="PDZ207" s="4"/>
      <c r="PEA207" s="4"/>
      <c r="PEB207" s="4"/>
      <c r="PEC207" s="4"/>
      <c r="PED207" s="4"/>
      <c r="PEE207" s="4"/>
      <c r="PEF207" s="4"/>
      <c r="PEG207" s="4"/>
      <c r="PEH207" s="4"/>
      <c r="PEI207" s="4"/>
      <c r="PEJ207" s="4"/>
      <c r="PEK207" s="4"/>
      <c r="PEL207" s="4"/>
      <c r="PEM207" s="4"/>
      <c r="PEN207" s="4"/>
      <c r="PEO207" s="4"/>
      <c r="PEP207" s="4"/>
      <c r="PEQ207" s="4"/>
      <c r="PER207" s="4"/>
      <c r="PES207" s="4"/>
      <c r="PET207" s="4"/>
      <c r="PEU207" s="4"/>
      <c r="PEV207" s="4"/>
      <c r="PEW207" s="4"/>
      <c r="PEX207" s="4"/>
      <c r="PEY207" s="4"/>
      <c r="PEZ207" s="4"/>
      <c r="PFA207" s="4"/>
      <c r="PFB207" s="4"/>
      <c r="PFC207" s="4"/>
      <c r="PFD207" s="4"/>
      <c r="PFE207" s="4"/>
      <c r="PFF207" s="4"/>
      <c r="PFG207" s="4"/>
      <c r="PFH207" s="4"/>
      <c r="PFI207" s="4"/>
      <c r="PFJ207" s="4"/>
      <c r="PFK207" s="4"/>
      <c r="PFL207" s="4"/>
      <c r="PFM207" s="4"/>
      <c r="PFN207" s="4"/>
      <c r="PFO207" s="4"/>
      <c r="PFP207" s="4"/>
      <c r="PFQ207" s="4"/>
      <c r="PFR207" s="4"/>
      <c r="PFS207" s="4"/>
      <c r="PFT207" s="4"/>
      <c r="PFU207" s="4"/>
      <c r="PFV207" s="4"/>
      <c r="PFW207" s="4"/>
      <c r="PFX207" s="4"/>
      <c r="PFY207" s="4"/>
      <c r="PFZ207" s="4"/>
      <c r="PGA207" s="4"/>
      <c r="PGB207" s="4"/>
      <c r="PGC207" s="4"/>
      <c r="PGD207" s="4"/>
      <c r="PGE207" s="4"/>
      <c r="PGF207" s="4"/>
      <c r="PGG207" s="4"/>
      <c r="PGH207" s="4"/>
      <c r="PGI207" s="4"/>
      <c r="PGJ207" s="4"/>
      <c r="PGK207" s="4"/>
      <c r="PGL207" s="4"/>
      <c r="PGM207" s="4"/>
      <c r="PGN207" s="4"/>
      <c r="PGO207" s="4"/>
      <c r="PGP207" s="4"/>
      <c r="PGQ207" s="4"/>
      <c r="PGR207" s="4"/>
      <c r="PGS207" s="4"/>
      <c r="PGT207" s="4"/>
      <c r="PGU207" s="4"/>
      <c r="PGV207" s="4"/>
      <c r="PGW207" s="4"/>
      <c r="PGX207" s="4"/>
      <c r="PGY207" s="4"/>
      <c r="PGZ207" s="4"/>
      <c r="PHA207" s="4"/>
      <c r="PHB207" s="4"/>
      <c r="PHC207" s="4"/>
      <c r="PHD207" s="4"/>
      <c r="PHE207" s="4"/>
      <c r="PHF207" s="4"/>
      <c r="PHG207" s="4"/>
      <c r="PHH207" s="4"/>
      <c r="PHI207" s="4"/>
      <c r="PHJ207" s="4"/>
      <c r="PHK207" s="4"/>
      <c r="PHL207" s="4"/>
      <c r="PHM207" s="4"/>
      <c r="PHN207" s="4"/>
      <c r="PHO207" s="4"/>
      <c r="PHP207" s="4"/>
      <c r="PHQ207" s="4"/>
      <c r="PHR207" s="4"/>
      <c r="PHS207" s="4"/>
      <c r="PHT207" s="4"/>
      <c r="PHU207" s="4"/>
      <c r="PHV207" s="4"/>
      <c r="PHW207" s="4"/>
      <c r="PHX207" s="4"/>
      <c r="PHY207" s="4"/>
      <c r="PHZ207" s="4"/>
      <c r="PIA207" s="4"/>
      <c r="PIB207" s="4"/>
      <c r="PIC207" s="4"/>
      <c r="PID207" s="4"/>
      <c r="PIE207" s="4"/>
      <c r="PIF207" s="4"/>
      <c r="PIG207" s="4"/>
      <c r="PIH207" s="4"/>
      <c r="PII207" s="4"/>
      <c r="PIJ207" s="4"/>
      <c r="PIK207" s="4"/>
      <c r="PIL207" s="4"/>
      <c r="PIM207" s="4"/>
      <c r="PIN207" s="4"/>
      <c r="PIO207" s="4"/>
      <c r="PIP207" s="4"/>
      <c r="PIQ207" s="4"/>
      <c r="PIR207" s="4"/>
      <c r="PIS207" s="4"/>
      <c r="PIT207" s="4"/>
      <c r="PIU207" s="4"/>
      <c r="PIV207" s="4"/>
      <c r="PIW207" s="4"/>
      <c r="PIX207" s="4"/>
      <c r="PIY207" s="4"/>
      <c r="PIZ207" s="4"/>
      <c r="PJA207" s="4"/>
      <c r="PJB207" s="4"/>
      <c r="PJC207" s="4"/>
      <c r="PJD207" s="4"/>
      <c r="PJE207" s="4"/>
      <c r="PJF207" s="4"/>
      <c r="PJG207" s="4"/>
      <c r="PJH207" s="4"/>
      <c r="PJI207" s="4"/>
      <c r="PJJ207" s="4"/>
      <c r="PJK207" s="4"/>
      <c r="PJL207" s="4"/>
      <c r="PJM207" s="4"/>
      <c r="PJN207" s="4"/>
      <c r="PJO207" s="4"/>
      <c r="PJP207" s="4"/>
      <c r="PJQ207" s="4"/>
      <c r="PJR207" s="4"/>
      <c r="PJS207" s="4"/>
      <c r="PJT207" s="4"/>
      <c r="PJU207" s="4"/>
      <c r="PJV207" s="4"/>
      <c r="PJW207" s="4"/>
      <c r="PJX207" s="4"/>
      <c r="PJY207" s="4"/>
      <c r="PJZ207" s="4"/>
      <c r="PKA207" s="4"/>
      <c r="PKB207" s="4"/>
      <c r="PKC207" s="4"/>
      <c r="PKD207" s="4"/>
      <c r="PKE207" s="4"/>
      <c r="PKF207" s="4"/>
      <c r="PKG207" s="4"/>
      <c r="PKH207" s="4"/>
      <c r="PKI207" s="4"/>
      <c r="PKJ207" s="4"/>
      <c r="PKK207" s="4"/>
      <c r="PKL207" s="4"/>
      <c r="PKM207" s="4"/>
      <c r="PKN207" s="4"/>
      <c r="PKO207" s="4"/>
      <c r="PKP207" s="4"/>
      <c r="PKQ207" s="4"/>
      <c r="PKR207" s="4"/>
      <c r="PKS207" s="4"/>
      <c r="PKT207" s="4"/>
      <c r="PKU207" s="4"/>
      <c r="PKV207" s="4"/>
      <c r="PKW207" s="4"/>
      <c r="PKX207" s="4"/>
      <c r="PKY207" s="4"/>
      <c r="PKZ207" s="4"/>
      <c r="PLA207" s="4"/>
      <c r="PLB207" s="4"/>
      <c r="PLC207" s="4"/>
      <c r="PLD207" s="4"/>
      <c r="PLE207" s="4"/>
      <c r="PLF207" s="4"/>
      <c r="PLG207" s="4"/>
      <c r="PLH207" s="4"/>
      <c r="PLI207" s="4"/>
      <c r="PLJ207" s="4"/>
      <c r="PLK207" s="4"/>
      <c r="PLL207" s="4"/>
      <c r="PLM207" s="4"/>
      <c r="PLN207" s="4"/>
      <c r="PLO207" s="4"/>
      <c r="PLP207" s="4"/>
      <c r="PLQ207" s="4"/>
      <c r="PLR207" s="4"/>
      <c r="PLS207" s="4"/>
      <c r="PLT207" s="4"/>
      <c r="PLU207" s="4"/>
      <c r="PLV207" s="4"/>
      <c r="PLW207" s="4"/>
      <c r="PLX207" s="4"/>
      <c r="PLY207" s="4"/>
      <c r="PLZ207" s="4"/>
      <c r="PMA207" s="4"/>
      <c r="PMB207" s="4"/>
      <c r="PMC207" s="4"/>
      <c r="PMD207" s="4"/>
      <c r="PME207" s="4"/>
      <c r="PMF207" s="4"/>
      <c r="PMG207" s="4"/>
      <c r="PMH207" s="4"/>
      <c r="PMI207" s="4"/>
      <c r="PMJ207" s="4"/>
      <c r="PMK207" s="4"/>
      <c r="PML207" s="4"/>
      <c r="PMM207" s="4"/>
      <c r="PMN207" s="4"/>
      <c r="PMO207" s="4"/>
      <c r="PMP207" s="4"/>
      <c r="PMQ207" s="4"/>
      <c r="PMR207" s="4"/>
      <c r="PMS207" s="4"/>
      <c r="PMT207" s="4"/>
      <c r="PMU207" s="4"/>
      <c r="PMV207" s="4"/>
      <c r="PMW207" s="4"/>
      <c r="PMX207" s="4"/>
      <c r="PMY207" s="4"/>
      <c r="PMZ207" s="4"/>
      <c r="PNA207" s="4"/>
      <c r="PNB207" s="4"/>
      <c r="PNC207" s="4"/>
      <c r="PND207" s="4"/>
      <c r="PNE207" s="4"/>
      <c r="PNF207" s="4"/>
      <c r="PNG207" s="4"/>
      <c r="PNH207" s="4"/>
      <c r="PNI207" s="4"/>
      <c r="PNJ207" s="4"/>
      <c r="PNK207" s="4"/>
      <c r="PNL207" s="4"/>
      <c r="PNM207" s="4"/>
      <c r="PNN207" s="4"/>
      <c r="PNO207" s="4"/>
      <c r="PNP207" s="4"/>
      <c r="PNQ207" s="4"/>
      <c r="PNR207" s="4"/>
      <c r="PNS207" s="4"/>
      <c r="PNT207" s="4"/>
      <c r="PNU207" s="4"/>
      <c r="PNV207" s="4"/>
      <c r="PNW207" s="4"/>
      <c r="PNX207" s="4"/>
      <c r="PNY207" s="4"/>
      <c r="PNZ207" s="4"/>
      <c r="POA207" s="4"/>
      <c r="POB207" s="4"/>
      <c r="POC207" s="4"/>
      <c r="POD207" s="4"/>
      <c r="POE207" s="4"/>
      <c r="POF207" s="4"/>
      <c r="POG207" s="4"/>
      <c r="POH207" s="4"/>
      <c r="POI207" s="4"/>
      <c r="POJ207" s="4"/>
      <c r="POK207" s="4"/>
      <c r="POL207" s="4"/>
      <c r="POM207" s="4"/>
      <c r="PON207" s="4"/>
      <c r="POO207" s="4"/>
      <c r="POP207" s="4"/>
      <c r="POQ207" s="4"/>
      <c r="POR207" s="4"/>
      <c r="POS207" s="4"/>
      <c r="POT207" s="4"/>
      <c r="POU207" s="4"/>
      <c r="POV207" s="4"/>
      <c r="POW207" s="4"/>
      <c r="POX207" s="4"/>
      <c r="POY207" s="4"/>
      <c r="POZ207" s="4"/>
      <c r="PPA207" s="4"/>
      <c r="PPB207" s="4"/>
      <c r="PPC207" s="4"/>
      <c r="PPD207" s="4"/>
      <c r="PPE207" s="4"/>
      <c r="PPF207" s="4"/>
      <c r="PPG207" s="4"/>
      <c r="PPH207" s="4"/>
      <c r="PPI207" s="4"/>
      <c r="PPJ207" s="4"/>
      <c r="PPK207" s="4"/>
      <c r="PPL207" s="4"/>
      <c r="PPM207" s="4"/>
      <c r="PPN207" s="4"/>
      <c r="PPO207" s="4"/>
      <c r="PPP207" s="4"/>
      <c r="PPQ207" s="4"/>
      <c r="PPR207" s="4"/>
      <c r="PPS207" s="4"/>
      <c r="PPT207" s="4"/>
      <c r="PPU207" s="4"/>
      <c r="PPV207" s="4"/>
      <c r="PPW207" s="4"/>
      <c r="PPX207" s="4"/>
      <c r="PPY207" s="4"/>
      <c r="PPZ207" s="4"/>
      <c r="PQA207" s="4"/>
      <c r="PQB207" s="4"/>
      <c r="PQC207" s="4"/>
      <c r="PQD207" s="4"/>
      <c r="PQE207" s="4"/>
      <c r="PQF207" s="4"/>
      <c r="PQG207" s="4"/>
      <c r="PQH207" s="4"/>
      <c r="PQI207" s="4"/>
      <c r="PQJ207" s="4"/>
      <c r="PQK207" s="4"/>
      <c r="PQL207" s="4"/>
      <c r="PQM207" s="4"/>
      <c r="PQN207" s="4"/>
      <c r="PQO207" s="4"/>
      <c r="PQP207" s="4"/>
      <c r="PQQ207" s="4"/>
      <c r="PQR207" s="4"/>
      <c r="PQS207" s="4"/>
      <c r="PQT207" s="4"/>
      <c r="PQU207" s="4"/>
      <c r="PQV207" s="4"/>
      <c r="PQW207" s="4"/>
      <c r="PQX207" s="4"/>
      <c r="PQY207" s="4"/>
      <c r="PQZ207" s="4"/>
      <c r="PRA207" s="4"/>
      <c r="PRB207" s="4"/>
      <c r="PRC207" s="4"/>
      <c r="PRD207" s="4"/>
      <c r="PRE207" s="4"/>
      <c r="PRF207" s="4"/>
      <c r="PRG207" s="4"/>
      <c r="PRH207" s="4"/>
      <c r="PRI207" s="4"/>
      <c r="PRJ207" s="4"/>
      <c r="PRK207" s="4"/>
      <c r="PRL207" s="4"/>
      <c r="PRM207" s="4"/>
      <c r="PRN207" s="4"/>
      <c r="PRO207" s="4"/>
      <c r="PRP207" s="4"/>
      <c r="PRQ207" s="4"/>
      <c r="PRR207" s="4"/>
      <c r="PRS207" s="4"/>
      <c r="PRT207" s="4"/>
      <c r="PRU207" s="4"/>
      <c r="PRV207" s="4"/>
      <c r="PRW207" s="4"/>
      <c r="PRX207" s="4"/>
      <c r="PRY207" s="4"/>
      <c r="PRZ207" s="4"/>
      <c r="PSA207" s="4"/>
      <c r="PSB207" s="4"/>
      <c r="PSC207" s="4"/>
      <c r="PSD207" s="4"/>
      <c r="PSE207" s="4"/>
      <c r="PSF207" s="4"/>
      <c r="PSG207" s="4"/>
      <c r="PSH207" s="4"/>
      <c r="PSI207" s="4"/>
      <c r="PSJ207" s="4"/>
      <c r="PSK207" s="4"/>
      <c r="PSL207" s="4"/>
      <c r="PSM207" s="4"/>
      <c r="PSN207" s="4"/>
      <c r="PSO207" s="4"/>
      <c r="PSP207" s="4"/>
      <c r="PSQ207" s="4"/>
      <c r="PSR207" s="4"/>
      <c r="PSS207" s="4"/>
      <c r="PST207" s="4"/>
      <c r="PSU207" s="4"/>
      <c r="PSV207" s="4"/>
      <c r="PSW207" s="4"/>
      <c r="PSX207" s="4"/>
      <c r="PSY207" s="4"/>
      <c r="PSZ207" s="4"/>
      <c r="PTA207" s="4"/>
      <c r="PTB207" s="4"/>
      <c r="PTC207" s="4"/>
      <c r="PTD207" s="4"/>
      <c r="PTE207" s="4"/>
      <c r="PTF207" s="4"/>
      <c r="PTG207" s="4"/>
      <c r="PTH207" s="4"/>
      <c r="PTI207" s="4"/>
      <c r="PTJ207" s="4"/>
      <c r="PTK207" s="4"/>
      <c r="PTL207" s="4"/>
      <c r="PTM207" s="4"/>
      <c r="PTN207" s="4"/>
      <c r="PTO207" s="4"/>
      <c r="PTP207" s="4"/>
      <c r="PTQ207" s="4"/>
      <c r="PTR207" s="4"/>
      <c r="PTS207" s="4"/>
      <c r="PTT207" s="4"/>
      <c r="PTU207" s="4"/>
      <c r="PTV207" s="4"/>
      <c r="PTW207" s="4"/>
      <c r="PTX207" s="4"/>
      <c r="PTY207" s="4"/>
      <c r="PTZ207" s="4"/>
      <c r="PUA207" s="4"/>
      <c r="PUB207" s="4"/>
      <c r="PUC207" s="4"/>
      <c r="PUD207" s="4"/>
      <c r="PUE207" s="4"/>
      <c r="PUF207" s="4"/>
      <c r="PUG207" s="4"/>
      <c r="PUH207" s="4"/>
      <c r="PUI207" s="4"/>
      <c r="PUJ207" s="4"/>
      <c r="PUK207" s="4"/>
      <c r="PUL207" s="4"/>
      <c r="PUM207" s="4"/>
      <c r="PUN207" s="4"/>
      <c r="PUO207" s="4"/>
      <c r="PUP207" s="4"/>
      <c r="PUQ207" s="4"/>
      <c r="PUR207" s="4"/>
      <c r="PUS207" s="4"/>
      <c r="PUT207" s="4"/>
      <c r="PUU207" s="4"/>
      <c r="PUV207" s="4"/>
      <c r="PUW207" s="4"/>
      <c r="PUX207" s="4"/>
      <c r="PUY207" s="4"/>
      <c r="PUZ207" s="4"/>
      <c r="PVA207" s="4"/>
      <c r="PVB207" s="4"/>
      <c r="PVC207" s="4"/>
      <c r="PVD207" s="4"/>
      <c r="PVE207" s="4"/>
      <c r="PVF207" s="4"/>
      <c r="PVG207" s="4"/>
      <c r="PVH207" s="4"/>
      <c r="PVI207" s="4"/>
      <c r="PVJ207" s="4"/>
      <c r="PVK207" s="4"/>
      <c r="PVL207" s="4"/>
      <c r="PVM207" s="4"/>
      <c r="PVN207" s="4"/>
      <c r="PVO207" s="4"/>
      <c r="PVP207" s="4"/>
      <c r="PVQ207" s="4"/>
      <c r="PVR207" s="4"/>
      <c r="PVS207" s="4"/>
      <c r="PVT207" s="4"/>
      <c r="PVU207" s="4"/>
      <c r="PVV207" s="4"/>
      <c r="PVW207" s="4"/>
      <c r="PVX207" s="4"/>
      <c r="PVY207" s="4"/>
      <c r="PVZ207" s="4"/>
      <c r="PWA207" s="4"/>
      <c r="PWB207" s="4"/>
      <c r="PWC207" s="4"/>
      <c r="PWD207" s="4"/>
      <c r="PWE207" s="4"/>
      <c r="PWF207" s="4"/>
      <c r="PWG207" s="4"/>
      <c r="PWH207" s="4"/>
      <c r="PWI207" s="4"/>
      <c r="PWJ207" s="4"/>
      <c r="PWK207" s="4"/>
      <c r="PWL207" s="4"/>
      <c r="PWM207" s="4"/>
      <c r="PWN207" s="4"/>
      <c r="PWO207" s="4"/>
      <c r="PWP207" s="4"/>
      <c r="PWQ207" s="4"/>
      <c r="PWR207" s="4"/>
      <c r="PWS207" s="4"/>
      <c r="PWT207" s="4"/>
      <c r="PWU207" s="4"/>
      <c r="PWV207" s="4"/>
      <c r="PWW207" s="4"/>
      <c r="PWX207" s="4"/>
      <c r="PWY207" s="4"/>
      <c r="PWZ207" s="4"/>
      <c r="PXA207" s="4"/>
      <c r="PXB207" s="4"/>
      <c r="PXC207" s="4"/>
      <c r="PXD207" s="4"/>
      <c r="PXE207" s="4"/>
      <c r="PXF207" s="4"/>
      <c r="PXG207" s="4"/>
      <c r="PXH207" s="4"/>
      <c r="PXI207" s="4"/>
      <c r="PXJ207" s="4"/>
      <c r="PXK207" s="4"/>
      <c r="PXL207" s="4"/>
      <c r="PXM207" s="4"/>
      <c r="PXN207" s="4"/>
      <c r="PXO207" s="4"/>
      <c r="PXP207" s="4"/>
      <c r="PXQ207" s="4"/>
      <c r="PXR207" s="4"/>
      <c r="PXS207" s="4"/>
      <c r="PXT207" s="4"/>
      <c r="PXU207" s="4"/>
      <c r="PXV207" s="4"/>
      <c r="PXW207" s="4"/>
      <c r="PXX207" s="4"/>
      <c r="PXY207" s="4"/>
      <c r="PXZ207" s="4"/>
      <c r="PYA207" s="4"/>
      <c r="PYB207" s="4"/>
      <c r="PYC207" s="4"/>
      <c r="PYD207" s="4"/>
      <c r="PYE207" s="4"/>
      <c r="PYF207" s="4"/>
      <c r="PYG207" s="4"/>
      <c r="PYH207" s="4"/>
      <c r="PYI207" s="4"/>
      <c r="PYJ207" s="4"/>
      <c r="PYK207" s="4"/>
      <c r="PYL207" s="4"/>
      <c r="PYM207" s="4"/>
      <c r="PYN207" s="4"/>
      <c r="PYO207" s="4"/>
      <c r="PYP207" s="4"/>
      <c r="PYQ207" s="4"/>
      <c r="PYR207" s="4"/>
      <c r="PYS207" s="4"/>
      <c r="PYT207" s="4"/>
      <c r="PYU207" s="4"/>
      <c r="PYV207" s="4"/>
      <c r="PYW207" s="4"/>
      <c r="PYX207" s="4"/>
      <c r="PYY207" s="4"/>
      <c r="PYZ207" s="4"/>
      <c r="PZA207" s="4"/>
      <c r="PZB207" s="4"/>
      <c r="PZC207" s="4"/>
      <c r="PZD207" s="4"/>
      <c r="PZE207" s="4"/>
      <c r="PZF207" s="4"/>
      <c r="PZG207" s="4"/>
      <c r="PZH207" s="4"/>
      <c r="PZI207" s="4"/>
      <c r="PZJ207" s="4"/>
      <c r="PZK207" s="4"/>
      <c r="PZL207" s="4"/>
      <c r="PZM207" s="4"/>
      <c r="PZN207" s="4"/>
      <c r="PZO207" s="4"/>
      <c r="PZP207" s="4"/>
      <c r="PZQ207" s="4"/>
      <c r="PZR207" s="4"/>
      <c r="PZS207" s="4"/>
      <c r="PZT207" s="4"/>
      <c r="PZU207" s="4"/>
      <c r="PZV207" s="4"/>
      <c r="PZW207" s="4"/>
      <c r="PZX207" s="4"/>
      <c r="PZY207" s="4"/>
      <c r="PZZ207" s="4"/>
      <c r="QAA207" s="4"/>
      <c r="QAB207" s="4"/>
      <c r="QAC207" s="4"/>
      <c r="QAD207" s="4"/>
      <c r="QAE207" s="4"/>
      <c r="QAF207" s="4"/>
      <c r="QAG207" s="4"/>
      <c r="QAH207" s="4"/>
      <c r="QAI207" s="4"/>
      <c r="QAJ207" s="4"/>
      <c r="QAK207" s="4"/>
      <c r="QAL207" s="4"/>
      <c r="QAM207" s="4"/>
      <c r="QAN207" s="4"/>
      <c r="QAO207" s="4"/>
      <c r="QAP207" s="4"/>
      <c r="QAQ207" s="4"/>
      <c r="QAR207" s="4"/>
      <c r="QAS207" s="4"/>
      <c r="QAT207" s="4"/>
      <c r="QAU207" s="4"/>
      <c r="QAV207" s="4"/>
      <c r="QAW207" s="4"/>
      <c r="QAX207" s="4"/>
      <c r="QAY207" s="4"/>
      <c r="QAZ207" s="4"/>
      <c r="QBA207" s="4"/>
      <c r="QBB207" s="4"/>
      <c r="QBC207" s="4"/>
      <c r="QBD207" s="4"/>
      <c r="QBE207" s="4"/>
      <c r="QBF207" s="4"/>
      <c r="QBG207" s="4"/>
      <c r="QBH207" s="4"/>
      <c r="QBI207" s="4"/>
      <c r="QBJ207" s="4"/>
      <c r="QBK207" s="4"/>
      <c r="QBL207" s="4"/>
      <c r="QBM207" s="4"/>
      <c r="QBN207" s="4"/>
      <c r="QBO207" s="4"/>
      <c r="QBP207" s="4"/>
      <c r="QBQ207" s="4"/>
      <c r="QBR207" s="4"/>
      <c r="QBS207" s="4"/>
      <c r="QBT207" s="4"/>
      <c r="QBU207" s="4"/>
      <c r="QBV207" s="4"/>
      <c r="QBW207" s="4"/>
      <c r="QBX207" s="4"/>
      <c r="QBY207" s="4"/>
      <c r="QBZ207" s="4"/>
      <c r="QCA207" s="4"/>
      <c r="QCB207" s="4"/>
      <c r="QCC207" s="4"/>
      <c r="QCD207" s="4"/>
      <c r="QCE207" s="4"/>
      <c r="QCF207" s="4"/>
      <c r="QCG207" s="4"/>
      <c r="QCH207" s="4"/>
      <c r="QCI207" s="4"/>
      <c r="QCJ207" s="4"/>
      <c r="QCK207" s="4"/>
      <c r="QCL207" s="4"/>
      <c r="QCM207" s="4"/>
      <c r="QCN207" s="4"/>
      <c r="QCO207" s="4"/>
      <c r="QCP207" s="4"/>
      <c r="QCQ207" s="4"/>
      <c r="QCR207" s="4"/>
      <c r="QCS207" s="4"/>
      <c r="QCT207" s="4"/>
      <c r="QCU207" s="4"/>
      <c r="QCV207" s="4"/>
      <c r="QCW207" s="4"/>
      <c r="QCX207" s="4"/>
      <c r="QCY207" s="4"/>
      <c r="QCZ207" s="4"/>
      <c r="QDA207" s="4"/>
      <c r="QDB207" s="4"/>
      <c r="QDC207" s="4"/>
      <c r="QDD207" s="4"/>
      <c r="QDE207" s="4"/>
      <c r="QDF207" s="4"/>
      <c r="QDG207" s="4"/>
      <c r="QDH207" s="4"/>
      <c r="QDI207" s="4"/>
      <c r="QDJ207" s="4"/>
      <c r="QDK207" s="4"/>
      <c r="QDL207" s="4"/>
      <c r="QDM207" s="4"/>
      <c r="QDN207" s="4"/>
      <c r="QDO207" s="4"/>
      <c r="QDP207" s="4"/>
      <c r="QDQ207" s="4"/>
      <c r="QDR207" s="4"/>
      <c r="QDS207" s="4"/>
      <c r="QDT207" s="4"/>
      <c r="QDU207" s="4"/>
      <c r="QDV207" s="4"/>
      <c r="QDW207" s="4"/>
      <c r="QDX207" s="4"/>
      <c r="QDY207" s="4"/>
      <c r="QDZ207" s="4"/>
      <c r="QEA207" s="4"/>
      <c r="QEB207" s="4"/>
      <c r="QEC207" s="4"/>
      <c r="QED207" s="4"/>
      <c r="QEE207" s="4"/>
      <c r="QEF207" s="4"/>
      <c r="QEG207" s="4"/>
      <c r="QEH207" s="4"/>
      <c r="QEI207" s="4"/>
      <c r="QEJ207" s="4"/>
      <c r="QEK207" s="4"/>
      <c r="QEL207" s="4"/>
      <c r="QEM207" s="4"/>
      <c r="QEN207" s="4"/>
      <c r="QEO207" s="4"/>
      <c r="QEP207" s="4"/>
      <c r="QEQ207" s="4"/>
      <c r="QER207" s="4"/>
      <c r="QES207" s="4"/>
      <c r="QET207" s="4"/>
      <c r="QEU207" s="4"/>
      <c r="QEV207" s="4"/>
      <c r="QEW207" s="4"/>
      <c r="QEX207" s="4"/>
      <c r="QEY207" s="4"/>
      <c r="QEZ207" s="4"/>
      <c r="QFA207" s="4"/>
      <c r="QFB207" s="4"/>
      <c r="QFC207" s="4"/>
      <c r="QFD207" s="4"/>
      <c r="QFE207" s="4"/>
      <c r="QFF207" s="4"/>
      <c r="QFG207" s="4"/>
      <c r="QFH207" s="4"/>
      <c r="QFI207" s="4"/>
      <c r="QFJ207" s="4"/>
      <c r="QFK207" s="4"/>
      <c r="QFL207" s="4"/>
      <c r="QFM207" s="4"/>
      <c r="QFN207" s="4"/>
      <c r="QFO207" s="4"/>
      <c r="QFP207" s="4"/>
      <c r="QFQ207" s="4"/>
      <c r="QFR207" s="4"/>
      <c r="QFS207" s="4"/>
      <c r="QFT207" s="4"/>
      <c r="QFU207" s="4"/>
      <c r="QFV207" s="4"/>
      <c r="QFW207" s="4"/>
      <c r="QFX207" s="4"/>
      <c r="QFY207" s="4"/>
      <c r="QFZ207" s="4"/>
      <c r="QGA207" s="4"/>
      <c r="QGB207" s="4"/>
      <c r="QGC207" s="4"/>
      <c r="QGD207" s="4"/>
      <c r="QGE207" s="4"/>
      <c r="QGF207" s="4"/>
      <c r="QGG207" s="4"/>
      <c r="QGH207" s="4"/>
      <c r="QGI207" s="4"/>
      <c r="QGJ207" s="4"/>
      <c r="QGK207" s="4"/>
      <c r="QGL207" s="4"/>
      <c r="QGM207" s="4"/>
      <c r="QGN207" s="4"/>
      <c r="QGO207" s="4"/>
      <c r="QGP207" s="4"/>
      <c r="QGQ207" s="4"/>
      <c r="QGR207" s="4"/>
      <c r="QGS207" s="4"/>
      <c r="QGT207" s="4"/>
      <c r="QGU207" s="4"/>
      <c r="QGV207" s="4"/>
      <c r="QGW207" s="4"/>
      <c r="QGX207" s="4"/>
      <c r="QGY207" s="4"/>
      <c r="QGZ207" s="4"/>
      <c r="QHA207" s="4"/>
      <c r="QHB207" s="4"/>
      <c r="QHC207" s="4"/>
      <c r="QHD207" s="4"/>
      <c r="QHE207" s="4"/>
      <c r="QHF207" s="4"/>
      <c r="QHG207" s="4"/>
      <c r="QHH207" s="4"/>
      <c r="QHI207" s="4"/>
      <c r="QHJ207" s="4"/>
      <c r="QHK207" s="4"/>
      <c r="QHL207" s="4"/>
      <c r="QHM207" s="4"/>
      <c r="QHN207" s="4"/>
      <c r="QHO207" s="4"/>
      <c r="QHP207" s="4"/>
      <c r="QHQ207" s="4"/>
      <c r="QHR207" s="4"/>
      <c r="QHS207" s="4"/>
      <c r="QHT207" s="4"/>
      <c r="QHU207" s="4"/>
      <c r="QHV207" s="4"/>
      <c r="QHW207" s="4"/>
      <c r="QHX207" s="4"/>
      <c r="QHY207" s="4"/>
      <c r="QHZ207" s="4"/>
      <c r="QIA207" s="4"/>
      <c r="QIB207" s="4"/>
      <c r="QIC207" s="4"/>
      <c r="QID207" s="4"/>
      <c r="QIE207" s="4"/>
      <c r="QIF207" s="4"/>
      <c r="QIG207" s="4"/>
      <c r="QIH207" s="4"/>
      <c r="QII207" s="4"/>
      <c r="QIJ207" s="4"/>
      <c r="QIK207" s="4"/>
      <c r="QIL207" s="4"/>
      <c r="QIM207" s="4"/>
      <c r="QIN207" s="4"/>
      <c r="QIO207" s="4"/>
      <c r="QIP207" s="4"/>
      <c r="QIQ207" s="4"/>
      <c r="QIR207" s="4"/>
      <c r="QIS207" s="4"/>
      <c r="QIT207" s="4"/>
      <c r="QIU207" s="4"/>
      <c r="QIV207" s="4"/>
      <c r="QIW207" s="4"/>
      <c r="QIX207" s="4"/>
      <c r="QIY207" s="4"/>
      <c r="QIZ207" s="4"/>
      <c r="QJA207" s="4"/>
      <c r="QJB207" s="4"/>
      <c r="QJC207" s="4"/>
      <c r="QJD207" s="4"/>
      <c r="QJE207" s="4"/>
      <c r="QJF207" s="4"/>
      <c r="QJG207" s="4"/>
      <c r="QJH207" s="4"/>
      <c r="QJI207" s="4"/>
      <c r="QJJ207" s="4"/>
      <c r="QJK207" s="4"/>
      <c r="QJL207" s="4"/>
      <c r="QJM207" s="4"/>
      <c r="QJN207" s="4"/>
      <c r="QJO207" s="4"/>
      <c r="QJP207" s="4"/>
      <c r="QJQ207" s="4"/>
      <c r="QJR207" s="4"/>
      <c r="QJS207" s="4"/>
      <c r="QJT207" s="4"/>
      <c r="QJU207" s="4"/>
      <c r="QJV207" s="4"/>
      <c r="QJW207" s="4"/>
      <c r="QJX207" s="4"/>
      <c r="QJY207" s="4"/>
      <c r="QJZ207" s="4"/>
      <c r="QKA207" s="4"/>
      <c r="QKB207" s="4"/>
      <c r="QKC207" s="4"/>
      <c r="QKD207" s="4"/>
      <c r="QKE207" s="4"/>
      <c r="QKF207" s="4"/>
      <c r="QKG207" s="4"/>
      <c r="QKH207" s="4"/>
      <c r="QKI207" s="4"/>
      <c r="QKJ207" s="4"/>
      <c r="QKK207" s="4"/>
      <c r="QKL207" s="4"/>
      <c r="QKM207" s="4"/>
      <c r="QKN207" s="4"/>
      <c r="QKO207" s="4"/>
      <c r="QKP207" s="4"/>
      <c r="QKQ207" s="4"/>
      <c r="QKR207" s="4"/>
      <c r="QKS207" s="4"/>
      <c r="QKT207" s="4"/>
      <c r="QKU207" s="4"/>
      <c r="QKV207" s="4"/>
      <c r="QKW207" s="4"/>
      <c r="QKX207" s="4"/>
      <c r="QKY207" s="4"/>
      <c r="QKZ207" s="4"/>
      <c r="QLA207" s="4"/>
      <c r="QLB207" s="4"/>
      <c r="QLC207" s="4"/>
      <c r="QLD207" s="4"/>
      <c r="QLE207" s="4"/>
      <c r="QLF207" s="4"/>
      <c r="QLG207" s="4"/>
      <c r="QLH207" s="4"/>
      <c r="QLI207" s="4"/>
      <c r="QLJ207" s="4"/>
      <c r="QLK207" s="4"/>
      <c r="QLL207" s="4"/>
      <c r="QLM207" s="4"/>
      <c r="QLN207" s="4"/>
      <c r="QLO207" s="4"/>
      <c r="QLP207" s="4"/>
      <c r="QLQ207" s="4"/>
      <c r="QLR207" s="4"/>
      <c r="QLS207" s="4"/>
      <c r="QLT207" s="4"/>
      <c r="QLU207" s="4"/>
      <c r="QLV207" s="4"/>
      <c r="QLW207" s="4"/>
      <c r="QLX207" s="4"/>
      <c r="QLY207" s="4"/>
      <c r="QLZ207" s="4"/>
      <c r="QMA207" s="4"/>
      <c r="QMB207" s="4"/>
      <c r="QMC207" s="4"/>
      <c r="QMD207" s="4"/>
      <c r="QME207" s="4"/>
      <c r="QMF207" s="4"/>
      <c r="QMG207" s="4"/>
      <c r="QMH207" s="4"/>
      <c r="QMI207" s="4"/>
      <c r="QMJ207" s="4"/>
      <c r="QMK207" s="4"/>
      <c r="QML207" s="4"/>
      <c r="QMM207" s="4"/>
      <c r="QMN207" s="4"/>
      <c r="QMO207" s="4"/>
      <c r="QMP207" s="4"/>
      <c r="QMQ207" s="4"/>
      <c r="QMR207" s="4"/>
      <c r="QMS207" s="4"/>
      <c r="QMT207" s="4"/>
      <c r="QMU207" s="4"/>
      <c r="QMV207" s="4"/>
      <c r="QMW207" s="4"/>
      <c r="QMX207" s="4"/>
      <c r="QMY207" s="4"/>
      <c r="QMZ207" s="4"/>
      <c r="QNA207" s="4"/>
      <c r="QNB207" s="4"/>
      <c r="QNC207" s="4"/>
      <c r="QND207" s="4"/>
      <c r="QNE207" s="4"/>
      <c r="QNF207" s="4"/>
      <c r="QNG207" s="4"/>
      <c r="QNH207" s="4"/>
      <c r="QNI207" s="4"/>
      <c r="QNJ207" s="4"/>
      <c r="QNK207" s="4"/>
      <c r="QNL207" s="4"/>
      <c r="QNM207" s="4"/>
      <c r="QNN207" s="4"/>
      <c r="QNO207" s="4"/>
      <c r="QNP207" s="4"/>
      <c r="QNQ207" s="4"/>
      <c r="QNR207" s="4"/>
      <c r="QNS207" s="4"/>
      <c r="QNT207" s="4"/>
      <c r="QNU207" s="4"/>
      <c r="QNV207" s="4"/>
      <c r="QNW207" s="4"/>
      <c r="QNX207" s="4"/>
      <c r="QNY207" s="4"/>
      <c r="QNZ207" s="4"/>
      <c r="QOA207" s="4"/>
      <c r="QOB207" s="4"/>
      <c r="QOC207" s="4"/>
      <c r="QOD207" s="4"/>
      <c r="QOE207" s="4"/>
      <c r="QOF207" s="4"/>
      <c r="QOG207" s="4"/>
      <c r="QOH207" s="4"/>
      <c r="QOI207" s="4"/>
      <c r="QOJ207" s="4"/>
      <c r="QOK207" s="4"/>
      <c r="QOL207" s="4"/>
      <c r="QOM207" s="4"/>
      <c r="QON207" s="4"/>
      <c r="QOO207" s="4"/>
      <c r="QOP207" s="4"/>
      <c r="QOQ207" s="4"/>
      <c r="QOR207" s="4"/>
      <c r="QOS207" s="4"/>
      <c r="QOT207" s="4"/>
      <c r="QOU207" s="4"/>
      <c r="QOV207" s="4"/>
      <c r="QOW207" s="4"/>
      <c r="QOX207" s="4"/>
      <c r="QOY207" s="4"/>
      <c r="QOZ207" s="4"/>
      <c r="QPA207" s="4"/>
      <c r="QPB207" s="4"/>
      <c r="QPC207" s="4"/>
      <c r="QPD207" s="4"/>
      <c r="QPE207" s="4"/>
      <c r="QPF207" s="4"/>
      <c r="QPG207" s="4"/>
      <c r="QPH207" s="4"/>
      <c r="QPI207" s="4"/>
      <c r="QPJ207" s="4"/>
      <c r="QPK207" s="4"/>
      <c r="QPL207" s="4"/>
      <c r="QPM207" s="4"/>
      <c r="QPN207" s="4"/>
      <c r="QPO207" s="4"/>
      <c r="QPP207" s="4"/>
      <c r="QPQ207" s="4"/>
      <c r="QPR207" s="4"/>
      <c r="QPS207" s="4"/>
      <c r="QPT207" s="4"/>
      <c r="QPU207" s="4"/>
      <c r="QPV207" s="4"/>
      <c r="QPW207" s="4"/>
      <c r="QPX207" s="4"/>
      <c r="QPY207" s="4"/>
      <c r="QPZ207" s="4"/>
      <c r="QQA207" s="4"/>
      <c r="QQB207" s="4"/>
      <c r="QQC207" s="4"/>
      <c r="QQD207" s="4"/>
      <c r="QQE207" s="4"/>
      <c r="QQF207" s="4"/>
      <c r="QQG207" s="4"/>
      <c r="QQH207" s="4"/>
      <c r="QQI207" s="4"/>
      <c r="QQJ207" s="4"/>
      <c r="QQK207" s="4"/>
      <c r="QQL207" s="4"/>
      <c r="QQM207" s="4"/>
      <c r="QQN207" s="4"/>
      <c r="QQO207" s="4"/>
      <c r="QQP207" s="4"/>
      <c r="QQQ207" s="4"/>
      <c r="QQR207" s="4"/>
      <c r="QQS207" s="4"/>
      <c r="QQT207" s="4"/>
      <c r="QQU207" s="4"/>
      <c r="QQV207" s="4"/>
      <c r="QQW207" s="4"/>
      <c r="QQX207" s="4"/>
      <c r="QQY207" s="4"/>
      <c r="QQZ207" s="4"/>
      <c r="QRA207" s="4"/>
      <c r="QRB207" s="4"/>
      <c r="QRC207" s="4"/>
      <c r="QRD207" s="4"/>
      <c r="QRE207" s="4"/>
      <c r="QRF207" s="4"/>
      <c r="QRG207" s="4"/>
      <c r="QRH207" s="4"/>
      <c r="QRI207" s="4"/>
      <c r="QRJ207" s="4"/>
      <c r="QRK207" s="4"/>
      <c r="QRL207" s="4"/>
      <c r="QRM207" s="4"/>
      <c r="QRN207" s="4"/>
      <c r="QRO207" s="4"/>
      <c r="QRP207" s="4"/>
      <c r="QRQ207" s="4"/>
      <c r="QRR207" s="4"/>
      <c r="QRS207" s="4"/>
      <c r="QRT207" s="4"/>
      <c r="QRU207" s="4"/>
      <c r="QRV207" s="4"/>
      <c r="QRW207" s="4"/>
      <c r="QRX207" s="4"/>
      <c r="QRY207" s="4"/>
      <c r="QRZ207" s="4"/>
      <c r="QSA207" s="4"/>
      <c r="QSB207" s="4"/>
      <c r="QSC207" s="4"/>
      <c r="QSD207" s="4"/>
      <c r="QSE207" s="4"/>
      <c r="QSF207" s="4"/>
      <c r="QSG207" s="4"/>
      <c r="QSH207" s="4"/>
      <c r="QSI207" s="4"/>
      <c r="QSJ207" s="4"/>
      <c r="QSK207" s="4"/>
      <c r="QSL207" s="4"/>
      <c r="QSM207" s="4"/>
      <c r="QSN207" s="4"/>
      <c r="QSO207" s="4"/>
      <c r="QSP207" s="4"/>
      <c r="QSQ207" s="4"/>
      <c r="QSR207" s="4"/>
      <c r="QSS207" s="4"/>
      <c r="QST207" s="4"/>
      <c r="QSU207" s="4"/>
      <c r="QSV207" s="4"/>
      <c r="QSW207" s="4"/>
      <c r="QSX207" s="4"/>
      <c r="QSY207" s="4"/>
      <c r="QSZ207" s="4"/>
      <c r="QTA207" s="4"/>
      <c r="QTB207" s="4"/>
      <c r="QTC207" s="4"/>
      <c r="QTD207" s="4"/>
      <c r="QTE207" s="4"/>
      <c r="QTF207" s="4"/>
      <c r="QTG207" s="4"/>
      <c r="QTH207" s="4"/>
      <c r="QTI207" s="4"/>
      <c r="QTJ207" s="4"/>
      <c r="QTK207" s="4"/>
      <c r="QTL207" s="4"/>
      <c r="QTM207" s="4"/>
      <c r="QTN207" s="4"/>
      <c r="QTO207" s="4"/>
      <c r="QTP207" s="4"/>
      <c r="QTQ207" s="4"/>
      <c r="QTR207" s="4"/>
      <c r="QTS207" s="4"/>
      <c r="QTT207" s="4"/>
      <c r="QTU207" s="4"/>
      <c r="QTV207" s="4"/>
      <c r="QTW207" s="4"/>
      <c r="QTX207" s="4"/>
      <c r="QTY207" s="4"/>
      <c r="QTZ207" s="4"/>
      <c r="QUA207" s="4"/>
      <c r="QUB207" s="4"/>
      <c r="QUC207" s="4"/>
      <c r="QUD207" s="4"/>
      <c r="QUE207" s="4"/>
      <c r="QUF207" s="4"/>
      <c r="QUG207" s="4"/>
      <c r="QUH207" s="4"/>
      <c r="QUI207" s="4"/>
      <c r="QUJ207" s="4"/>
      <c r="QUK207" s="4"/>
      <c r="QUL207" s="4"/>
      <c r="QUM207" s="4"/>
      <c r="QUN207" s="4"/>
      <c r="QUO207" s="4"/>
      <c r="QUP207" s="4"/>
      <c r="QUQ207" s="4"/>
      <c r="QUR207" s="4"/>
      <c r="QUS207" s="4"/>
      <c r="QUT207" s="4"/>
      <c r="QUU207" s="4"/>
      <c r="QUV207" s="4"/>
      <c r="QUW207" s="4"/>
      <c r="QUX207" s="4"/>
      <c r="QUY207" s="4"/>
      <c r="QUZ207" s="4"/>
      <c r="QVA207" s="4"/>
      <c r="QVB207" s="4"/>
      <c r="QVC207" s="4"/>
      <c r="QVD207" s="4"/>
      <c r="QVE207" s="4"/>
      <c r="QVF207" s="4"/>
      <c r="QVG207" s="4"/>
      <c r="QVH207" s="4"/>
      <c r="QVI207" s="4"/>
      <c r="QVJ207" s="4"/>
      <c r="QVK207" s="4"/>
      <c r="QVL207" s="4"/>
      <c r="QVM207" s="4"/>
      <c r="QVN207" s="4"/>
      <c r="QVO207" s="4"/>
      <c r="QVP207" s="4"/>
      <c r="QVQ207" s="4"/>
      <c r="QVR207" s="4"/>
      <c r="QVS207" s="4"/>
      <c r="QVT207" s="4"/>
      <c r="QVU207" s="4"/>
      <c r="QVV207" s="4"/>
      <c r="QVW207" s="4"/>
      <c r="QVX207" s="4"/>
      <c r="QVY207" s="4"/>
      <c r="QVZ207" s="4"/>
      <c r="QWA207" s="4"/>
      <c r="QWB207" s="4"/>
      <c r="QWC207" s="4"/>
      <c r="QWD207" s="4"/>
      <c r="QWE207" s="4"/>
      <c r="QWF207" s="4"/>
      <c r="QWG207" s="4"/>
      <c r="QWH207" s="4"/>
      <c r="QWI207" s="4"/>
      <c r="QWJ207" s="4"/>
      <c r="QWK207" s="4"/>
      <c r="QWL207" s="4"/>
      <c r="QWM207" s="4"/>
      <c r="QWN207" s="4"/>
      <c r="QWO207" s="4"/>
      <c r="QWP207" s="4"/>
      <c r="QWQ207" s="4"/>
      <c r="QWR207" s="4"/>
      <c r="QWS207" s="4"/>
      <c r="QWT207" s="4"/>
      <c r="QWU207" s="4"/>
      <c r="QWV207" s="4"/>
      <c r="QWW207" s="4"/>
      <c r="QWX207" s="4"/>
      <c r="QWY207" s="4"/>
      <c r="QWZ207" s="4"/>
      <c r="QXA207" s="4"/>
      <c r="QXB207" s="4"/>
      <c r="QXC207" s="4"/>
      <c r="QXD207" s="4"/>
      <c r="QXE207" s="4"/>
      <c r="QXF207" s="4"/>
      <c r="QXG207" s="4"/>
      <c r="QXH207" s="4"/>
      <c r="QXI207" s="4"/>
      <c r="QXJ207" s="4"/>
      <c r="QXK207" s="4"/>
      <c r="QXL207" s="4"/>
      <c r="QXM207" s="4"/>
      <c r="QXN207" s="4"/>
      <c r="QXO207" s="4"/>
      <c r="QXP207" s="4"/>
      <c r="QXQ207" s="4"/>
      <c r="QXR207" s="4"/>
      <c r="QXS207" s="4"/>
      <c r="QXT207" s="4"/>
      <c r="QXU207" s="4"/>
      <c r="QXV207" s="4"/>
      <c r="QXW207" s="4"/>
      <c r="QXX207" s="4"/>
      <c r="QXY207" s="4"/>
      <c r="QXZ207" s="4"/>
      <c r="QYA207" s="4"/>
      <c r="QYB207" s="4"/>
      <c r="QYC207" s="4"/>
      <c r="QYD207" s="4"/>
      <c r="QYE207" s="4"/>
      <c r="QYF207" s="4"/>
      <c r="QYG207" s="4"/>
      <c r="QYH207" s="4"/>
      <c r="QYI207" s="4"/>
      <c r="QYJ207" s="4"/>
      <c r="QYK207" s="4"/>
      <c r="QYL207" s="4"/>
      <c r="QYM207" s="4"/>
      <c r="QYN207" s="4"/>
      <c r="QYO207" s="4"/>
      <c r="QYP207" s="4"/>
      <c r="QYQ207" s="4"/>
      <c r="QYR207" s="4"/>
      <c r="QYS207" s="4"/>
      <c r="QYT207" s="4"/>
      <c r="QYU207" s="4"/>
      <c r="QYV207" s="4"/>
      <c r="QYW207" s="4"/>
      <c r="QYX207" s="4"/>
      <c r="QYY207" s="4"/>
      <c r="QYZ207" s="4"/>
      <c r="QZA207" s="4"/>
      <c r="QZB207" s="4"/>
      <c r="QZC207" s="4"/>
      <c r="QZD207" s="4"/>
      <c r="QZE207" s="4"/>
      <c r="QZF207" s="4"/>
      <c r="QZG207" s="4"/>
      <c r="QZH207" s="4"/>
      <c r="QZI207" s="4"/>
      <c r="QZJ207" s="4"/>
      <c r="QZK207" s="4"/>
      <c r="QZL207" s="4"/>
      <c r="QZM207" s="4"/>
      <c r="QZN207" s="4"/>
      <c r="QZO207" s="4"/>
      <c r="QZP207" s="4"/>
      <c r="QZQ207" s="4"/>
      <c r="QZR207" s="4"/>
      <c r="QZS207" s="4"/>
      <c r="QZT207" s="4"/>
      <c r="QZU207" s="4"/>
      <c r="QZV207" s="4"/>
      <c r="QZW207" s="4"/>
      <c r="QZX207" s="4"/>
      <c r="QZY207" s="4"/>
      <c r="QZZ207" s="4"/>
      <c r="RAA207" s="4"/>
      <c r="RAB207" s="4"/>
      <c r="RAC207" s="4"/>
      <c r="RAD207" s="4"/>
      <c r="RAE207" s="4"/>
      <c r="RAF207" s="4"/>
      <c r="RAG207" s="4"/>
      <c r="RAH207" s="4"/>
      <c r="RAI207" s="4"/>
      <c r="RAJ207" s="4"/>
      <c r="RAK207" s="4"/>
      <c r="RAL207" s="4"/>
      <c r="RAM207" s="4"/>
      <c r="RAN207" s="4"/>
      <c r="RAO207" s="4"/>
      <c r="RAP207" s="4"/>
      <c r="RAQ207" s="4"/>
      <c r="RAR207" s="4"/>
      <c r="RAS207" s="4"/>
      <c r="RAT207" s="4"/>
      <c r="RAU207" s="4"/>
      <c r="RAV207" s="4"/>
      <c r="RAW207" s="4"/>
      <c r="RAX207" s="4"/>
      <c r="RAY207" s="4"/>
      <c r="RAZ207" s="4"/>
      <c r="RBA207" s="4"/>
      <c r="RBB207" s="4"/>
      <c r="RBC207" s="4"/>
      <c r="RBD207" s="4"/>
      <c r="RBE207" s="4"/>
      <c r="RBF207" s="4"/>
      <c r="RBG207" s="4"/>
      <c r="RBH207" s="4"/>
      <c r="RBI207" s="4"/>
      <c r="RBJ207" s="4"/>
      <c r="RBK207" s="4"/>
      <c r="RBL207" s="4"/>
      <c r="RBM207" s="4"/>
      <c r="RBN207" s="4"/>
      <c r="RBO207" s="4"/>
      <c r="RBP207" s="4"/>
      <c r="RBQ207" s="4"/>
      <c r="RBR207" s="4"/>
      <c r="RBS207" s="4"/>
      <c r="RBT207" s="4"/>
      <c r="RBU207" s="4"/>
      <c r="RBV207" s="4"/>
      <c r="RBW207" s="4"/>
      <c r="RBX207" s="4"/>
      <c r="RBY207" s="4"/>
      <c r="RBZ207" s="4"/>
      <c r="RCA207" s="4"/>
      <c r="RCB207" s="4"/>
      <c r="RCC207" s="4"/>
      <c r="RCD207" s="4"/>
      <c r="RCE207" s="4"/>
      <c r="RCF207" s="4"/>
      <c r="RCG207" s="4"/>
      <c r="RCH207" s="4"/>
      <c r="RCI207" s="4"/>
      <c r="RCJ207" s="4"/>
      <c r="RCK207" s="4"/>
      <c r="RCL207" s="4"/>
      <c r="RCM207" s="4"/>
      <c r="RCN207" s="4"/>
      <c r="RCO207" s="4"/>
      <c r="RCP207" s="4"/>
      <c r="RCQ207" s="4"/>
      <c r="RCR207" s="4"/>
      <c r="RCS207" s="4"/>
      <c r="RCT207" s="4"/>
      <c r="RCU207" s="4"/>
      <c r="RCV207" s="4"/>
      <c r="RCW207" s="4"/>
      <c r="RCX207" s="4"/>
      <c r="RCY207" s="4"/>
      <c r="RCZ207" s="4"/>
      <c r="RDA207" s="4"/>
      <c r="RDB207" s="4"/>
      <c r="RDC207" s="4"/>
      <c r="RDD207" s="4"/>
      <c r="RDE207" s="4"/>
      <c r="RDF207" s="4"/>
      <c r="RDG207" s="4"/>
      <c r="RDH207" s="4"/>
      <c r="RDI207" s="4"/>
      <c r="RDJ207" s="4"/>
      <c r="RDK207" s="4"/>
      <c r="RDL207" s="4"/>
      <c r="RDM207" s="4"/>
      <c r="RDN207" s="4"/>
      <c r="RDO207" s="4"/>
      <c r="RDP207" s="4"/>
      <c r="RDQ207" s="4"/>
      <c r="RDR207" s="4"/>
      <c r="RDS207" s="4"/>
      <c r="RDT207" s="4"/>
      <c r="RDU207" s="4"/>
      <c r="RDV207" s="4"/>
      <c r="RDW207" s="4"/>
      <c r="RDX207" s="4"/>
      <c r="RDY207" s="4"/>
      <c r="RDZ207" s="4"/>
      <c r="REA207" s="4"/>
      <c r="REB207" s="4"/>
      <c r="REC207" s="4"/>
      <c r="RED207" s="4"/>
      <c r="REE207" s="4"/>
      <c r="REF207" s="4"/>
      <c r="REG207" s="4"/>
      <c r="REH207" s="4"/>
      <c r="REI207" s="4"/>
      <c r="REJ207" s="4"/>
      <c r="REK207" s="4"/>
      <c r="REL207" s="4"/>
      <c r="REM207" s="4"/>
      <c r="REN207" s="4"/>
      <c r="REO207" s="4"/>
      <c r="REP207" s="4"/>
      <c r="REQ207" s="4"/>
      <c r="RER207" s="4"/>
      <c r="RES207" s="4"/>
      <c r="RET207" s="4"/>
      <c r="REU207" s="4"/>
      <c r="REV207" s="4"/>
      <c r="REW207" s="4"/>
      <c r="REX207" s="4"/>
      <c r="REY207" s="4"/>
      <c r="REZ207" s="4"/>
      <c r="RFA207" s="4"/>
      <c r="RFB207" s="4"/>
      <c r="RFC207" s="4"/>
      <c r="RFD207" s="4"/>
      <c r="RFE207" s="4"/>
      <c r="RFF207" s="4"/>
      <c r="RFG207" s="4"/>
      <c r="RFH207" s="4"/>
      <c r="RFI207" s="4"/>
      <c r="RFJ207" s="4"/>
      <c r="RFK207" s="4"/>
      <c r="RFL207" s="4"/>
      <c r="RFM207" s="4"/>
      <c r="RFN207" s="4"/>
      <c r="RFO207" s="4"/>
      <c r="RFP207" s="4"/>
      <c r="RFQ207" s="4"/>
      <c r="RFR207" s="4"/>
      <c r="RFS207" s="4"/>
      <c r="RFT207" s="4"/>
      <c r="RFU207" s="4"/>
      <c r="RFV207" s="4"/>
      <c r="RFW207" s="4"/>
      <c r="RFX207" s="4"/>
      <c r="RFY207" s="4"/>
      <c r="RFZ207" s="4"/>
      <c r="RGA207" s="4"/>
      <c r="RGB207" s="4"/>
      <c r="RGC207" s="4"/>
      <c r="RGD207" s="4"/>
      <c r="RGE207" s="4"/>
      <c r="RGF207" s="4"/>
      <c r="RGG207" s="4"/>
      <c r="RGH207" s="4"/>
      <c r="RGI207" s="4"/>
      <c r="RGJ207" s="4"/>
      <c r="RGK207" s="4"/>
      <c r="RGL207" s="4"/>
      <c r="RGM207" s="4"/>
      <c r="RGN207" s="4"/>
      <c r="RGO207" s="4"/>
      <c r="RGP207" s="4"/>
      <c r="RGQ207" s="4"/>
      <c r="RGR207" s="4"/>
      <c r="RGS207" s="4"/>
      <c r="RGT207" s="4"/>
      <c r="RGU207" s="4"/>
      <c r="RGV207" s="4"/>
      <c r="RGW207" s="4"/>
      <c r="RGX207" s="4"/>
      <c r="RGY207" s="4"/>
      <c r="RGZ207" s="4"/>
      <c r="RHA207" s="4"/>
      <c r="RHB207" s="4"/>
      <c r="RHC207" s="4"/>
      <c r="RHD207" s="4"/>
      <c r="RHE207" s="4"/>
      <c r="RHF207" s="4"/>
      <c r="RHG207" s="4"/>
      <c r="RHH207" s="4"/>
      <c r="RHI207" s="4"/>
      <c r="RHJ207" s="4"/>
      <c r="RHK207" s="4"/>
      <c r="RHL207" s="4"/>
      <c r="RHM207" s="4"/>
      <c r="RHN207" s="4"/>
      <c r="RHO207" s="4"/>
      <c r="RHP207" s="4"/>
      <c r="RHQ207" s="4"/>
      <c r="RHR207" s="4"/>
      <c r="RHS207" s="4"/>
      <c r="RHT207" s="4"/>
      <c r="RHU207" s="4"/>
      <c r="RHV207" s="4"/>
      <c r="RHW207" s="4"/>
      <c r="RHX207" s="4"/>
      <c r="RHY207" s="4"/>
      <c r="RHZ207" s="4"/>
      <c r="RIA207" s="4"/>
      <c r="RIB207" s="4"/>
      <c r="RIC207" s="4"/>
      <c r="RID207" s="4"/>
      <c r="RIE207" s="4"/>
      <c r="RIF207" s="4"/>
      <c r="RIG207" s="4"/>
      <c r="RIH207" s="4"/>
      <c r="RII207" s="4"/>
      <c r="RIJ207" s="4"/>
      <c r="RIK207" s="4"/>
      <c r="RIL207" s="4"/>
      <c r="RIM207" s="4"/>
      <c r="RIN207" s="4"/>
      <c r="RIO207" s="4"/>
      <c r="RIP207" s="4"/>
      <c r="RIQ207" s="4"/>
      <c r="RIR207" s="4"/>
      <c r="RIS207" s="4"/>
      <c r="RIT207" s="4"/>
      <c r="RIU207" s="4"/>
      <c r="RIV207" s="4"/>
      <c r="RIW207" s="4"/>
      <c r="RIX207" s="4"/>
      <c r="RIY207" s="4"/>
      <c r="RIZ207" s="4"/>
      <c r="RJA207" s="4"/>
      <c r="RJB207" s="4"/>
      <c r="RJC207" s="4"/>
      <c r="RJD207" s="4"/>
      <c r="RJE207" s="4"/>
      <c r="RJF207" s="4"/>
      <c r="RJG207" s="4"/>
      <c r="RJH207" s="4"/>
      <c r="RJI207" s="4"/>
      <c r="RJJ207" s="4"/>
      <c r="RJK207" s="4"/>
      <c r="RJL207" s="4"/>
      <c r="RJM207" s="4"/>
      <c r="RJN207" s="4"/>
      <c r="RJO207" s="4"/>
      <c r="RJP207" s="4"/>
      <c r="RJQ207" s="4"/>
      <c r="RJR207" s="4"/>
      <c r="RJS207" s="4"/>
      <c r="RJT207" s="4"/>
      <c r="RJU207" s="4"/>
      <c r="RJV207" s="4"/>
      <c r="RJW207" s="4"/>
      <c r="RJX207" s="4"/>
      <c r="RJY207" s="4"/>
      <c r="RJZ207" s="4"/>
      <c r="RKA207" s="4"/>
      <c r="RKB207" s="4"/>
      <c r="RKC207" s="4"/>
      <c r="RKD207" s="4"/>
      <c r="RKE207" s="4"/>
      <c r="RKF207" s="4"/>
      <c r="RKG207" s="4"/>
      <c r="RKH207" s="4"/>
      <c r="RKI207" s="4"/>
      <c r="RKJ207" s="4"/>
      <c r="RKK207" s="4"/>
      <c r="RKL207" s="4"/>
      <c r="RKM207" s="4"/>
      <c r="RKN207" s="4"/>
      <c r="RKO207" s="4"/>
      <c r="RKP207" s="4"/>
      <c r="RKQ207" s="4"/>
      <c r="RKR207" s="4"/>
      <c r="RKS207" s="4"/>
      <c r="RKT207" s="4"/>
      <c r="RKU207" s="4"/>
      <c r="RKV207" s="4"/>
      <c r="RKW207" s="4"/>
      <c r="RKX207" s="4"/>
      <c r="RKY207" s="4"/>
      <c r="RKZ207" s="4"/>
      <c r="RLA207" s="4"/>
      <c r="RLB207" s="4"/>
      <c r="RLC207" s="4"/>
      <c r="RLD207" s="4"/>
      <c r="RLE207" s="4"/>
      <c r="RLF207" s="4"/>
      <c r="RLG207" s="4"/>
      <c r="RLH207" s="4"/>
      <c r="RLI207" s="4"/>
      <c r="RLJ207" s="4"/>
      <c r="RLK207" s="4"/>
      <c r="RLL207" s="4"/>
      <c r="RLM207" s="4"/>
      <c r="RLN207" s="4"/>
      <c r="RLO207" s="4"/>
      <c r="RLP207" s="4"/>
      <c r="RLQ207" s="4"/>
      <c r="RLR207" s="4"/>
      <c r="RLS207" s="4"/>
      <c r="RLT207" s="4"/>
      <c r="RLU207" s="4"/>
      <c r="RLV207" s="4"/>
      <c r="RLW207" s="4"/>
      <c r="RLX207" s="4"/>
      <c r="RLY207" s="4"/>
      <c r="RLZ207" s="4"/>
      <c r="RMA207" s="4"/>
      <c r="RMB207" s="4"/>
      <c r="RMC207" s="4"/>
      <c r="RMD207" s="4"/>
      <c r="RME207" s="4"/>
      <c r="RMF207" s="4"/>
      <c r="RMG207" s="4"/>
      <c r="RMH207" s="4"/>
      <c r="RMI207" s="4"/>
      <c r="RMJ207" s="4"/>
      <c r="RMK207" s="4"/>
      <c r="RML207" s="4"/>
      <c r="RMM207" s="4"/>
      <c r="RMN207" s="4"/>
      <c r="RMO207" s="4"/>
      <c r="RMP207" s="4"/>
      <c r="RMQ207" s="4"/>
      <c r="RMR207" s="4"/>
      <c r="RMS207" s="4"/>
      <c r="RMT207" s="4"/>
      <c r="RMU207" s="4"/>
      <c r="RMV207" s="4"/>
      <c r="RMW207" s="4"/>
      <c r="RMX207" s="4"/>
      <c r="RMY207" s="4"/>
      <c r="RMZ207" s="4"/>
      <c r="RNA207" s="4"/>
      <c r="RNB207" s="4"/>
      <c r="RNC207" s="4"/>
      <c r="RND207" s="4"/>
      <c r="RNE207" s="4"/>
      <c r="RNF207" s="4"/>
      <c r="RNG207" s="4"/>
      <c r="RNH207" s="4"/>
      <c r="RNI207" s="4"/>
      <c r="RNJ207" s="4"/>
      <c r="RNK207" s="4"/>
      <c r="RNL207" s="4"/>
      <c r="RNM207" s="4"/>
      <c r="RNN207" s="4"/>
      <c r="RNO207" s="4"/>
      <c r="RNP207" s="4"/>
      <c r="RNQ207" s="4"/>
      <c r="RNR207" s="4"/>
      <c r="RNS207" s="4"/>
      <c r="RNT207" s="4"/>
      <c r="RNU207" s="4"/>
      <c r="RNV207" s="4"/>
      <c r="RNW207" s="4"/>
      <c r="RNX207" s="4"/>
      <c r="RNY207" s="4"/>
      <c r="RNZ207" s="4"/>
      <c r="ROA207" s="4"/>
      <c r="ROB207" s="4"/>
      <c r="ROC207" s="4"/>
      <c r="ROD207" s="4"/>
      <c r="ROE207" s="4"/>
      <c r="ROF207" s="4"/>
      <c r="ROG207" s="4"/>
      <c r="ROH207" s="4"/>
      <c r="ROI207" s="4"/>
      <c r="ROJ207" s="4"/>
      <c r="ROK207" s="4"/>
      <c r="ROL207" s="4"/>
      <c r="ROM207" s="4"/>
      <c r="RON207" s="4"/>
      <c r="ROO207" s="4"/>
      <c r="ROP207" s="4"/>
      <c r="ROQ207" s="4"/>
      <c r="ROR207" s="4"/>
      <c r="ROS207" s="4"/>
      <c r="ROT207" s="4"/>
      <c r="ROU207" s="4"/>
      <c r="ROV207" s="4"/>
      <c r="ROW207" s="4"/>
      <c r="ROX207" s="4"/>
      <c r="ROY207" s="4"/>
      <c r="ROZ207" s="4"/>
      <c r="RPA207" s="4"/>
      <c r="RPB207" s="4"/>
      <c r="RPC207" s="4"/>
      <c r="RPD207" s="4"/>
      <c r="RPE207" s="4"/>
      <c r="RPF207" s="4"/>
      <c r="RPG207" s="4"/>
      <c r="RPH207" s="4"/>
      <c r="RPI207" s="4"/>
      <c r="RPJ207" s="4"/>
      <c r="RPK207" s="4"/>
      <c r="RPL207" s="4"/>
      <c r="RPM207" s="4"/>
      <c r="RPN207" s="4"/>
      <c r="RPO207" s="4"/>
      <c r="RPP207" s="4"/>
      <c r="RPQ207" s="4"/>
      <c r="RPR207" s="4"/>
      <c r="RPS207" s="4"/>
      <c r="RPT207" s="4"/>
      <c r="RPU207" s="4"/>
      <c r="RPV207" s="4"/>
      <c r="RPW207" s="4"/>
      <c r="RPX207" s="4"/>
      <c r="RPY207" s="4"/>
      <c r="RPZ207" s="4"/>
      <c r="RQA207" s="4"/>
      <c r="RQB207" s="4"/>
      <c r="RQC207" s="4"/>
      <c r="RQD207" s="4"/>
      <c r="RQE207" s="4"/>
      <c r="RQF207" s="4"/>
      <c r="RQG207" s="4"/>
      <c r="RQH207" s="4"/>
      <c r="RQI207" s="4"/>
      <c r="RQJ207" s="4"/>
      <c r="RQK207" s="4"/>
      <c r="RQL207" s="4"/>
      <c r="RQM207" s="4"/>
      <c r="RQN207" s="4"/>
      <c r="RQO207" s="4"/>
      <c r="RQP207" s="4"/>
      <c r="RQQ207" s="4"/>
      <c r="RQR207" s="4"/>
      <c r="RQS207" s="4"/>
      <c r="RQT207" s="4"/>
      <c r="RQU207" s="4"/>
      <c r="RQV207" s="4"/>
      <c r="RQW207" s="4"/>
      <c r="RQX207" s="4"/>
      <c r="RQY207" s="4"/>
      <c r="RQZ207" s="4"/>
      <c r="RRA207" s="4"/>
      <c r="RRB207" s="4"/>
      <c r="RRC207" s="4"/>
      <c r="RRD207" s="4"/>
      <c r="RRE207" s="4"/>
      <c r="RRF207" s="4"/>
      <c r="RRG207" s="4"/>
      <c r="RRH207" s="4"/>
      <c r="RRI207" s="4"/>
      <c r="RRJ207" s="4"/>
      <c r="RRK207" s="4"/>
      <c r="RRL207" s="4"/>
      <c r="RRM207" s="4"/>
      <c r="RRN207" s="4"/>
      <c r="RRO207" s="4"/>
      <c r="RRP207" s="4"/>
      <c r="RRQ207" s="4"/>
      <c r="RRR207" s="4"/>
      <c r="RRS207" s="4"/>
      <c r="RRT207" s="4"/>
      <c r="RRU207" s="4"/>
      <c r="RRV207" s="4"/>
      <c r="RRW207" s="4"/>
      <c r="RRX207" s="4"/>
      <c r="RRY207" s="4"/>
      <c r="RRZ207" s="4"/>
      <c r="RSA207" s="4"/>
      <c r="RSB207" s="4"/>
      <c r="RSC207" s="4"/>
      <c r="RSD207" s="4"/>
      <c r="RSE207" s="4"/>
      <c r="RSF207" s="4"/>
      <c r="RSG207" s="4"/>
      <c r="RSH207" s="4"/>
      <c r="RSI207" s="4"/>
      <c r="RSJ207" s="4"/>
      <c r="RSK207" s="4"/>
      <c r="RSL207" s="4"/>
      <c r="RSM207" s="4"/>
      <c r="RSN207" s="4"/>
      <c r="RSO207" s="4"/>
      <c r="RSP207" s="4"/>
      <c r="RSQ207" s="4"/>
      <c r="RSR207" s="4"/>
      <c r="RSS207" s="4"/>
      <c r="RST207" s="4"/>
      <c r="RSU207" s="4"/>
      <c r="RSV207" s="4"/>
      <c r="RSW207" s="4"/>
      <c r="RSX207" s="4"/>
      <c r="RSY207" s="4"/>
      <c r="RSZ207" s="4"/>
      <c r="RTA207" s="4"/>
      <c r="RTB207" s="4"/>
      <c r="RTC207" s="4"/>
      <c r="RTD207" s="4"/>
      <c r="RTE207" s="4"/>
      <c r="RTF207" s="4"/>
      <c r="RTG207" s="4"/>
      <c r="RTH207" s="4"/>
      <c r="RTI207" s="4"/>
      <c r="RTJ207" s="4"/>
      <c r="RTK207" s="4"/>
      <c r="RTL207" s="4"/>
      <c r="RTM207" s="4"/>
      <c r="RTN207" s="4"/>
      <c r="RTO207" s="4"/>
      <c r="RTP207" s="4"/>
      <c r="RTQ207" s="4"/>
      <c r="RTR207" s="4"/>
      <c r="RTS207" s="4"/>
      <c r="RTT207" s="4"/>
      <c r="RTU207" s="4"/>
      <c r="RTV207" s="4"/>
      <c r="RTW207" s="4"/>
      <c r="RTX207" s="4"/>
      <c r="RTY207" s="4"/>
      <c r="RTZ207" s="4"/>
      <c r="RUA207" s="4"/>
      <c r="RUB207" s="4"/>
      <c r="RUC207" s="4"/>
      <c r="RUD207" s="4"/>
      <c r="RUE207" s="4"/>
      <c r="RUF207" s="4"/>
      <c r="RUG207" s="4"/>
      <c r="RUH207" s="4"/>
      <c r="RUI207" s="4"/>
      <c r="RUJ207" s="4"/>
      <c r="RUK207" s="4"/>
      <c r="RUL207" s="4"/>
      <c r="RUM207" s="4"/>
      <c r="RUN207" s="4"/>
      <c r="RUO207" s="4"/>
      <c r="RUP207" s="4"/>
      <c r="RUQ207" s="4"/>
      <c r="RUR207" s="4"/>
      <c r="RUS207" s="4"/>
      <c r="RUT207" s="4"/>
      <c r="RUU207" s="4"/>
      <c r="RUV207" s="4"/>
      <c r="RUW207" s="4"/>
      <c r="RUX207" s="4"/>
      <c r="RUY207" s="4"/>
      <c r="RUZ207" s="4"/>
      <c r="RVA207" s="4"/>
      <c r="RVB207" s="4"/>
      <c r="RVC207" s="4"/>
      <c r="RVD207" s="4"/>
      <c r="RVE207" s="4"/>
      <c r="RVF207" s="4"/>
      <c r="RVG207" s="4"/>
      <c r="RVH207" s="4"/>
      <c r="RVI207" s="4"/>
      <c r="RVJ207" s="4"/>
      <c r="RVK207" s="4"/>
      <c r="RVL207" s="4"/>
      <c r="RVM207" s="4"/>
      <c r="RVN207" s="4"/>
      <c r="RVO207" s="4"/>
      <c r="RVP207" s="4"/>
      <c r="RVQ207" s="4"/>
      <c r="RVR207" s="4"/>
      <c r="RVS207" s="4"/>
      <c r="RVT207" s="4"/>
      <c r="RVU207" s="4"/>
      <c r="RVV207" s="4"/>
      <c r="RVW207" s="4"/>
      <c r="RVX207" s="4"/>
      <c r="RVY207" s="4"/>
      <c r="RVZ207" s="4"/>
      <c r="RWA207" s="4"/>
      <c r="RWB207" s="4"/>
      <c r="RWC207" s="4"/>
      <c r="RWD207" s="4"/>
      <c r="RWE207" s="4"/>
      <c r="RWF207" s="4"/>
      <c r="RWG207" s="4"/>
      <c r="RWH207" s="4"/>
      <c r="RWI207" s="4"/>
      <c r="RWJ207" s="4"/>
      <c r="RWK207" s="4"/>
      <c r="RWL207" s="4"/>
      <c r="RWM207" s="4"/>
      <c r="RWN207" s="4"/>
      <c r="RWO207" s="4"/>
      <c r="RWP207" s="4"/>
      <c r="RWQ207" s="4"/>
      <c r="RWR207" s="4"/>
      <c r="RWS207" s="4"/>
      <c r="RWT207" s="4"/>
      <c r="RWU207" s="4"/>
      <c r="RWV207" s="4"/>
      <c r="RWW207" s="4"/>
      <c r="RWX207" s="4"/>
      <c r="RWY207" s="4"/>
      <c r="RWZ207" s="4"/>
      <c r="RXA207" s="4"/>
      <c r="RXB207" s="4"/>
      <c r="RXC207" s="4"/>
      <c r="RXD207" s="4"/>
      <c r="RXE207" s="4"/>
      <c r="RXF207" s="4"/>
      <c r="RXG207" s="4"/>
      <c r="RXH207" s="4"/>
      <c r="RXI207" s="4"/>
      <c r="RXJ207" s="4"/>
      <c r="RXK207" s="4"/>
      <c r="RXL207" s="4"/>
      <c r="RXM207" s="4"/>
      <c r="RXN207" s="4"/>
      <c r="RXO207" s="4"/>
      <c r="RXP207" s="4"/>
      <c r="RXQ207" s="4"/>
      <c r="RXR207" s="4"/>
      <c r="RXS207" s="4"/>
      <c r="RXT207" s="4"/>
      <c r="RXU207" s="4"/>
      <c r="RXV207" s="4"/>
      <c r="RXW207" s="4"/>
      <c r="RXX207" s="4"/>
      <c r="RXY207" s="4"/>
      <c r="RXZ207" s="4"/>
      <c r="RYA207" s="4"/>
      <c r="RYB207" s="4"/>
      <c r="RYC207" s="4"/>
      <c r="RYD207" s="4"/>
      <c r="RYE207" s="4"/>
      <c r="RYF207" s="4"/>
      <c r="RYG207" s="4"/>
      <c r="RYH207" s="4"/>
      <c r="RYI207" s="4"/>
      <c r="RYJ207" s="4"/>
      <c r="RYK207" s="4"/>
      <c r="RYL207" s="4"/>
      <c r="RYM207" s="4"/>
      <c r="RYN207" s="4"/>
      <c r="RYO207" s="4"/>
      <c r="RYP207" s="4"/>
      <c r="RYQ207" s="4"/>
      <c r="RYR207" s="4"/>
      <c r="RYS207" s="4"/>
      <c r="RYT207" s="4"/>
      <c r="RYU207" s="4"/>
      <c r="RYV207" s="4"/>
      <c r="RYW207" s="4"/>
      <c r="RYX207" s="4"/>
      <c r="RYY207" s="4"/>
      <c r="RYZ207" s="4"/>
      <c r="RZA207" s="4"/>
      <c r="RZB207" s="4"/>
      <c r="RZC207" s="4"/>
      <c r="RZD207" s="4"/>
      <c r="RZE207" s="4"/>
      <c r="RZF207" s="4"/>
      <c r="RZG207" s="4"/>
      <c r="RZH207" s="4"/>
      <c r="RZI207" s="4"/>
      <c r="RZJ207" s="4"/>
      <c r="RZK207" s="4"/>
      <c r="RZL207" s="4"/>
      <c r="RZM207" s="4"/>
      <c r="RZN207" s="4"/>
      <c r="RZO207" s="4"/>
      <c r="RZP207" s="4"/>
      <c r="RZQ207" s="4"/>
      <c r="RZR207" s="4"/>
      <c r="RZS207" s="4"/>
      <c r="RZT207" s="4"/>
      <c r="RZU207" s="4"/>
      <c r="RZV207" s="4"/>
      <c r="RZW207" s="4"/>
      <c r="RZX207" s="4"/>
      <c r="RZY207" s="4"/>
      <c r="RZZ207" s="4"/>
      <c r="SAA207" s="4"/>
      <c r="SAB207" s="4"/>
      <c r="SAC207" s="4"/>
      <c r="SAD207" s="4"/>
      <c r="SAE207" s="4"/>
      <c r="SAF207" s="4"/>
      <c r="SAG207" s="4"/>
      <c r="SAH207" s="4"/>
      <c r="SAI207" s="4"/>
      <c r="SAJ207" s="4"/>
      <c r="SAK207" s="4"/>
      <c r="SAL207" s="4"/>
      <c r="SAM207" s="4"/>
      <c r="SAN207" s="4"/>
      <c r="SAO207" s="4"/>
      <c r="SAP207" s="4"/>
      <c r="SAQ207" s="4"/>
      <c r="SAR207" s="4"/>
      <c r="SAS207" s="4"/>
      <c r="SAT207" s="4"/>
      <c r="SAU207" s="4"/>
      <c r="SAV207" s="4"/>
      <c r="SAW207" s="4"/>
      <c r="SAX207" s="4"/>
      <c r="SAY207" s="4"/>
      <c r="SAZ207" s="4"/>
      <c r="SBA207" s="4"/>
      <c r="SBB207" s="4"/>
      <c r="SBC207" s="4"/>
      <c r="SBD207" s="4"/>
      <c r="SBE207" s="4"/>
      <c r="SBF207" s="4"/>
      <c r="SBG207" s="4"/>
      <c r="SBH207" s="4"/>
      <c r="SBI207" s="4"/>
      <c r="SBJ207" s="4"/>
      <c r="SBK207" s="4"/>
      <c r="SBL207" s="4"/>
      <c r="SBM207" s="4"/>
      <c r="SBN207" s="4"/>
      <c r="SBO207" s="4"/>
      <c r="SBP207" s="4"/>
      <c r="SBQ207" s="4"/>
      <c r="SBR207" s="4"/>
      <c r="SBS207" s="4"/>
      <c r="SBT207" s="4"/>
      <c r="SBU207" s="4"/>
      <c r="SBV207" s="4"/>
      <c r="SBW207" s="4"/>
      <c r="SBX207" s="4"/>
      <c r="SBY207" s="4"/>
      <c r="SBZ207" s="4"/>
      <c r="SCA207" s="4"/>
      <c r="SCB207" s="4"/>
      <c r="SCC207" s="4"/>
      <c r="SCD207" s="4"/>
      <c r="SCE207" s="4"/>
      <c r="SCF207" s="4"/>
      <c r="SCG207" s="4"/>
      <c r="SCH207" s="4"/>
      <c r="SCI207" s="4"/>
      <c r="SCJ207" s="4"/>
      <c r="SCK207" s="4"/>
      <c r="SCL207" s="4"/>
      <c r="SCM207" s="4"/>
      <c r="SCN207" s="4"/>
      <c r="SCO207" s="4"/>
      <c r="SCP207" s="4"/>
      <c r="SCQ207" s="4"/>
      <c r="SCR207" s="4"/>
      <c r="SCS207" s="4"/>
      <c r="SCT207" s="4"/>
      <c r="SCU207" s="4"/>
      <c r="SCV207" s="4"/>
      <c r="SCW207" s="4"/>
      <c r="SCX207" s="4"/>
      <c r="SCY207" s="4"/>
      <c r="SCZ207" s="4"/>
      <c r="SDA207" s="4"/>
      <c r="SDB207" s="4"/>
      <c r="SDC207" s="4"/>
      <c r="SDD207" s="4"/>
      <c r="SDE207" s="4"/>
      <c r="SDF207" s="4"/>
      <c r="SDG207" s="4"/>
      <c r="SDH207" s="4"/>
      <c r="SDI207" s="4"/>
      <c r="SDJ207" s="4"/>
      <c r="SDK207" s="4"/>
      <c r="SDL207" s="4"/>
      <c r="SDM207" s="4"/>
      <c r="SDN207" s="4"/>
      <c r="SDO207" s="4"/>
      <c r="SDP207" s="4"/>
      <c r="SDQ207" s="4"/>
      <c r="SDR207" s="4"/>
      <c r="SDS207" s="4"/>
      <c r="SDT207" s="4"/>
      <c r="SDU207" s="4"/>
      <c r="SDV207" s="4"/>
      <c r="SDW207" s="4"/>
      <c r="SDX207" s="4"/>
      <c r="SDY207" s="4"/>
      <c r="SDZ207" s="4"/>
      <c r="SEA207" s="4"/>
      <c r="SEB207" s="4"/>
      <c r="SEC207" s="4"/>
      <c r="SED207" s="4"/>
      <c r="SEE207" s="4"/>
      <c r="SEF207" s="4"/>
      <c r="SEG207" s="4"/>
      <c r="SEH207" s="4"/>
      <c r="SEI207" s="4"/>
      <c r="SEJ207" s="4"/>
      <c r="SEK207" s="4"/>
      <c r="SEL207" s="4"/>
      <c r="SEM207" s="4"/>
      <c r="SEN207" s="4"/>
      <c r="SEO207" s="4"/>
      <c r="SEP207" s="4"/>
      <c r="SEQ207" s="4"/>
      <c r="SER207" s="4"/>
      <c r="SES207" s="4"/>
      <c r="SET207" s="4"/>
      <c r="SEU207" s="4"/>
      <c r="SEV207" s="4"/>
      <c r="SEW207" s="4"/>
      <c r="SEX207" s="4"/>
      <c r="SEY207" s="4"/>
      <c r="SEZ207" s="4"/>
      <c r="SFA207" s="4"/>
      <c r="SFB207" s="4"/>
      <c r="SFC207" s="4"/>
      <c r="SFD207" s="4"/>
      <c r="SFE207" s="4"/>
      <c r="SFF207" s="4"/>
      <c r="SFG207" s="4"/>
      <c r="SFH207" s="4"/>
      <c r="SFI207" s="4"/>
      <c r="SFJ207" s="4"/>
      <c r="SFK207" s="4"/>
      <c r="SFL207" s="4"/>
      <c r="SFM207" s="4"/>
      <c r="SFN207" s="4"/>
      <c r="SFO207" s="4"/>
      <c r="SFP207" s="4"/>
      <c r="SFQ207" s="4"/>
      <c r="SFR207" s="4"/>
      <c r="SFS207" s="4"/>
      <c r="SFT207" s="4"/>
      <c r="SFU207" s="4"/>
      <c r="SFV207" s="4"/>
      <c r="SFW207" s="4"/>
      <c r="SFX207" s="4"/>
      <c r="SFY207" s="4"/>
      <c r="SFZ207" s="4"/>
      <c r="SGA207" s="4"/>
      <c r="SGB207" s="4"/>
      <c r="SGC207" s="4"/>
      <c r="SGD207" s="4"/>
      <c r="SGE207" s="4"/>
      <c r="SGF207" s="4"/>
      <c r="SGG207" s="4"/>
      <c r="SGH207" s="4"/>
      <c r="SGI207" s="4"/>
      <c r="SGJ207" s="4"/>
      <c r="SGK207" s="4"/>
      <c r="SGL207" s="4"/>
      <c r="SGM207" s="4"/>
      <c r="SGN207" s="4"/>
      <c r="SGO207" s="4"/>
      <c r="SGP207" s="4"/>
      <c r="SGQ207" s="4"/>
      <c r="SGR207" s="4"/>
      <c r="SGS207" s="4"/>
      <c r="SGT207" s="4"/>
      <c r="SGU207" s="4"/>
      <c r="SGV207" s="4"/>
      <c r="SGW207" s="4"/>
      <c r="SGX207" s="4"/>
      <c r="SGY207" s="4"/>
      <c r="SGZ207" s="4"/>
      <c r="SHA207" s="4"/>
      <c r="SHB207" s="4"/>
      <c r="SHC207" s="4"/>
      <c r="SHD207" s="4"/>
      <c r="SHE207" s="4"/>
      <c r="SHF207" s="4"/>
      <c r="SHG207" s="4"/>
      <c r="SHH207" s="4"/>
      <c r="SHI207" s="4"/>
      <c r="SHJ207" s="4"/>
      <c r="SHK207" s="4"/>
      <c r="SHL207" s="4"/>
      <c r="SHM207" s="4"/>
      <c r="SHN207" s="4"/>
      <c r="SHO207" s="4"/>
      <c r="SHP207" s="4"/>
      <c r="SHQ207" s="4"/>
      <c r="SHR207" s="4"/>
      <c r="SHS207" s="4"/>
      <c r="SHT207" s="4"/>
      <c r="SHU207" s="4"/>
      <c r="SHV207" s="4"/>
      <c r="SHW207" s="4"/>
      <c r="SHX207" s="4"/>
      <c r="SHY207" s="4"/>
      <c r="SHZ207" s="4"/>
      <c r="SIA207" s="4"/>
      <c r="SIB207" s="4"/>
      <c r="SIC207" s="4"/>
      <c r="SID207" s="4"/>
      <c r="SIE207" s="4"/>
      <c r="SIF207" s="4"/>
      <c r="SIG207" s="4"/>
      <c r="SIH207" s="4"/>
      <c r="SII207" s="4"/>
      <c r="SIJ207" s="4"/>
      <c r="SIK207" s="4"/>
      <c r="SIL207" s="4"/>
      <c r="SIM207" s="4"/>
      <c r="SIN207" s="4"/>
      <c r="SIO207" s="4"/>
      <c r="SIP207" s="4"/>
      <c r="SIQ207" s="4"/>
      <c r="SIR207" s="4"/>
      <c r="SIS207" s="4"/>
      <c r="SIT207" s="4"/>
      <c r="SIU207" s="4"/>
      <c r="SIV207" s="4"/>
      <c r="SIW207" s="4"/>
      <c r="SIX207" s="4"/>
      <c r="SIY207" s="4"/>
      <c r="SIZ207" s="4"/>
      <c r="SJA207" s="4"/>
      <c r="SJB207" s="4"/>
      <c r="SJC207" s="4"/>
      <c r="SJD207" s="4"/>
      <c r="SJE207" s="4"/>
      <c r="SJF207" s="4"/>
      <c r="SJG207" s="4"/>
      <c r="SJH207" s="4"/>
      <c r="SJI207" s="4"/>
      <c r="SJJ207" s="4"/>
      <c r="SJK207" s="4"/>
      <c r="SJL207" s="4"/>
      <c r="SJM207" s="4"/>
      <c r="SJN207" s="4"/>
      <c r="SJO207" s="4"/>
      <c r="SJP207" s="4"/>
      <c r="SJQ207" s="4"/>
      <c r="SJR207" s="4"/>
      <c r="SJS207" s="4"/>
      <c r="SJT207" s="4"/>
      <c r="SJU207" s="4"/>
      <c r="SJV207" s="4"/>
      <c r="SJW207" s="4"/>
      <c r="SJX207" s="4"/>
      <c r="SJY207" s="4"/>
      <c r="SJZ207" s="4"/>
      <c r="SKA207" s="4"/>
      <c r="SKB207" s="4"/>
      <c r="SKC207" s="4"/>
      <c r="SKD207" s="4"/>
      <c r="SKE207" s="4"/>
      <c r="SKF207" s="4"/>
      <c r="SKG207" s="4"/>
      <c r="SKH207" s="4"/>
      <c r="SKI207" s="4"/>
      <c r="SKJ207" s="4"/>
      <c r="SKK207" s="4"/>
      <c r="SKL207" s="4"/>
      <c r="SKM207" s="4"/>
      <c r="SKN207" s="4"/>
      <c r="SKO207" s="4"/>
      <c r="SKP207" s="4"/>
      <c r="SKQ207" s="4"/>
      <c r="SKR207" s="4"/>
      <c r="SKS207" s="4"/>
      <c r="SKT207" s="4"/>
      <c r="SKU207" s="4"/>
      <c r="SKV207" s="4"/>
      <c r="SKW207" s="4"/>
      <c r="SKX207" s="4"/>
      <c r="SKY207" s="4"/>
      <c r="SKZ207" s="4"/>
      <c r="SLA207" s="4"/>
      <c r="SLB207" s="4"/>
      <c r="SLC207" s="4"/>
      <c r="SLD207" s="4"/>
      <c r="SLE207" s="4"/>
      <c r="SLF207" s="4"/>
      <c r="SLG207" s="4"/>
      <c r="SLH207" s="4"/>
      <c r="SLI207" s="4"/>
      <c r="SLJ207" s="4"/>
      <c r="SLK207" s="4"/>
      <c r="SLL207" s="4"/>
      <c r="SLM207" s="4"/>
      <c r="SLN207" s="4"/>
      <c r="SLO207" s="4"/>
      <c r="SLP207" s="4"/>
      <c r="SLQ207" s="4"/>
      <c r="SLR207" s="4"/>
      <c r="SLS207" s="4"/>
      <c r="SLT207" s="4"/>
      <c r="SLU207" s="4"/>
      <c r="SLV207" s="4"/>
      <c r="SLW207" s="4"/>
      <c r="SLX207" s="4"/>
      <c r="SLY207" s="4"/>
      <c r="SLZ207" s="4"/>
      <c r="SMA207" s="4"/>
      <c r="SMB207" s="4"/>
      <c r="SMC207" s="4"/>
      <c r="SMD207" s="4"/>
      <c r="SME207" s="4"/>
      <c r="SMF207" s="4"/>
      <c r="SMG207" s="4"/>
      <c r="SMH207" s="4"/>
      <c r="SMI207" s="4"/>
      <c r="SMJ207" s="4"/>
      <c r="SMK207" s="4"/>
      <c r="SML207" s="4"/>
      <c r="SMM207" s="4"/>
      <c r="SMN207" s="4"/>
      <c r="SMO207" s="4"/>
      <c r="SMP207" s="4"/>
      <c r="SMQ207" s="4"/>
      <c r="SMR207" s="4"/>
      <c r="SMS207" s="4"/>
      <c r="SMT207" s="4"/>
      <c r="SMU207" s="4"/>
      <c r="SMV207" s="4"/>
      <c r="SMW207" s="4"/>
      <c r="SMX207" s="4"/>
      <c r="SMY207" s="4"/>
      <c r="SMZ207" s="4"/>
      <c r="SNA207" s="4"/>
      <c r="SNB207" s="4"/>
      <c r="SNC207" s="4"/>
      <c r="SND207" s="4"/>
      <c r="SNE207" s="4"/>
      <c r="SNF207" s="4"/>
      <c r="SNG207" s="4"/>
      <c r="SNH207" s="4"/>
      <c r="SNI207" s="4"/>
      <c r="SNJ207" s="4"/>
      <c r="SNK207" s="4"/>
      <c r="SNL207" s="4"/>
      <c r="SNM207" s="4"/>
      <c r="SNN207" s="4"/>
      <c r="SNO207" s="4"/>
      <c r="SNP207" s="4"/>
      <c r="SNQ207" s="4"/>
      <c r="SNR207" s="4"/>
      <c r="SNS207" s="4"/>
      <c r="SNT207" s="4"/>
      <c r="SNU207" s="4"/>
      <c r="SNV207" s="4"/>
      <c r="SNW207" s="4"/>
      <c r="SNX207" s="4"/>
      <c r="SNY207" s="4"/>
      <c r="SNZ207" s="4"/>
      <c r="SOA207" s="4"/>
      <c r="SOB207" s="4"/>
      <c r="SOC207" s="4"/>
      <c r="SOD207" s="4"/>
      <c r="SOE207" s="4"/>
      <c r="SOF207" s="4"/>
      <c r="SOG207" s="4"/>
      <c r="SOH207" s="4"/>
      <c r="SOI207" s="4"/>
      <c r="SOJ207" s="4"/>
      <c r="SOK207" s="4"/>
      <c r="SOL207" s="4"/>
      <c r="SOM207" s="4"/>
      <c r="SON207" s="4"/>
      <c r="SOO207" s="4"/>
      <c r="SOP207" s="4"/>
      <c r="SOQ207" s="4"/>
      <c r="SOR207" s="4"/>
      <c r="SOS207" s="4"/>
      <c r="SOT207" s="4"/>
      <c r="SOU207" s="4"/>
      <c r="SOV207" s="4"/>
      <c r="SOW207" s="4"/>
      <c r="SOX207" s="4"/>
      <c r="SOY207" s="4"/>
      <c r="SOZ207" s="4"/>
      <c r="SPA207" s="4"/>
      <c r="SPB207" s="4"/>
      <c r="SPC207" s="4"/>
      <c r="SPD207" s="4"/>
      <c r="SPE207" s="4"/>
      <c r="SPF207" s="4"/>
      <c r="SPG207" s="4"/>
      <c r="SPH207" s="4"/>
      <c r="SPI207" s="4"/>
      <c r="SPJ207" s="4"/>
      <c r="SPK207" s="4"/>
      <c r="SPL207" s="4"/>
      <c r="SPM207" s="4"/>
      <c r="SPN207" s="4"/>
      <c r="SPO207" s="4"/>
      <c r="SPP207" s="4"/>
      <c r="SPQ207" s="4"/>
      <c r="SPR207" s="4"/>
      <c r="SPS207" s="4"/>
      <c r="SPT207" s="4"/>
      <c r="SPU207" s="4"/>
      <c r="SPV207" s="4"/>
      <c r="SPW207" s="4"/>
      <c r="SPX207" s="4"/>
      <c r="SPY207" s="4"/>
      <c r="SPZ207" s="4"/>
      <c r="SQA207" s="4"/>
      <c r="SQB207" s="4"/>
      <c r="SQC207" s="4"/>
      <c r="SQD207" s="4"/>
      <c r="SQE207" s="4"/>
      <c r="SQF207" s="4"/>
      <c r="SQG207" s="4"/>
      <c r="SQH207" s="4"/>
      <c r="SQI207" s="4"/>
      <c r="SQJ207" s="4"/>
      <c r="SQK207" s="4"/>
      <c r="SQL207" s="4"/>
      <c r="SQM207" s="4"/>
      <c r="SQN207" s="4"/>
      <c r="SQO207" s="4"/>
      <c r="SQP207" s="4"/>
      <c r="SQQ207" s="4"/>
      <c r="SQR207" s="4"/>
      <c r="SQS207" s="4"/>
      <c r="SQT207" s="4"/>
      <c r="SQU207" s="4"/>
      <c r="SQV207" s="4"/>
      <c r="SQW207" s="4"/>
      <c r="SQX207" s="4"/>
      <c r="SQY207" s="4"/>
      <c r="SQZ207" s="4"/>
      <c r="SRA207" s="4"/>
      <c r="SRB207" s="4"/>
      <c r="SRC207" s="4"/>
      <c r="SRD207" s="4"/>
      <c r="SRE207" s="4"/>
      <c r="SRF207" s="4"/>
      <c r="SRG207" s="4"/>
      <c r="SRH207" s="4"/>
      <c r="SRI207" s="4"/>
      <c r="SRJ207" s="4"/>
      <c r="SRK207" s="4"/>
      <c r="SRL207" s="4"/>
      <c r="SRM207" s="4"/>
      <c r="SRN207" s="4"/>
      <c r="SRO207" s="4"/>
      <c r="SRP207" s="4"/>
      <c r="SRQ207" s="4"/>
      <c r="SRR207" s="4"/>
      <c r="SRS207" s="4"/>
      <c r="SRT207" s="4"/>
      <c r="SRU207" s="4"/>
      <c r="SRV207" s="4"/>
      <c r="SRW207" s="4"/>
      <c r="SRX207" s="4"/>
      <c r="SRY207" s="4"/>
      <c r="SRZ207" s="4"/>
      <c r="SSA207" s="4"/>
      <c r="SSB207" s="4"/>
      <c r="SSC207" s="4"/>
      <c r="SSD207" s="4"/>
      <c r="SSE207" s="4"/>
      <c r="SSF207" s="4"/>
      <c r="SSG207" s="4"/>
      <c r="SSH207" s="4"/>
      <c r="SSI207" s="4"/>
      <c r="SSJ207" s="4"/>
      <c r="SSK207" s="4"/>
      <c r="SSL207" s="4"/>
      <c r="SSM207" s="4"/>
      <c r="SSN207" s="4"/>
      <c r="SSO207" s="4"/>
      <c r="SSP207" s="4"/>
      <c r="SSQ207" s="4"/>
      <c r="SSR207" s="4"/>
      <c r="SSS207" s="4"/>
      <c r="SST207" s="4"/>
      <c r="SSU207" s="4"/>
      <c r="SSV207" s="4"/>
      <c r="SSW207" s="4"/>
      <c r="SSX207" s="4"/>
      <c r="SSY207" s="4"/>
      <c r="SSZ207" s="4"/>
      <c r="STA207" s="4"/>
      <c r="STB207" s="4"/>
      <c r="STC207" s="4"/>
      <c r="STD207" s="4"/>
      <c r="STE207" s="4"/>
      <c r="STF207" s="4"/>
      <c r="STG207" s="4"/>
      <c r="STH207" s="4"/>
      <c r="STI207" s="4"/>
      <c r="STJ207" s="4"/>
      <c r="STK207" s="4"/>
      <c r="STL207" s="4"/>
      <c r="STM207" s="4"/>
      <c r="STN207" s="4"/>
      <c r="STO207" s="4"/>
      <c r="STP207" s="4"/>
      <c r="STQ207" s="4"/>
      <c r="STR207" s="4"/>
      <c r="STS207" s="4"/>
      <c r="STT207" s="4"/>
      <c r="STU207" s="4"/>
      <c r="STV207" s="4"/>
      <c r="STW207" s="4"/>
      <c r="STX207" s="4"/>
      <c r="STY207" s="4"/>
      <c r="STZ207" s="4"/>
      <c r="SUA207" s="4"/>
      <c r="SUB207" s="4"/>
      <c r="SUC207" s="4"/>
      <c r="SUD207" s="4"/>
      <c r="SUE207" s="4"/>
      <c r="SUF207" s="4"/>
      <c r="SUG207" s="4"/>
      <c r="SUH207" s="4"/>
      <c r="SUI207" s="4"/>
      <c r="SUJ207" s="4"/>
      <c r="SUK207" s="4"/>
      <c r="SUL207" s="4"/>
      <c r="SUM207" s="4"/>
      <c r="SUN207" s="4"/>
      <c r="SUO207" s="4"/>
      <c r="SUP207" s="4"/>
      <c r="SUQ207" s="4"/>
      <c r="SUR207" s="4"/>
      <c r="SUS207" s="4"/>
      <c r="SUT207" s="4"/>
      <c r="SUU207" s="4"/>
      <c r="SUV207" s="4"/>
      <c r="SUW207" s="4"/>
      <c r="SUX207" s="4"/>
      <c r="SUY207" s="4"/>
      <c r="SUZ207" s="4"/>
      <c r="SVA207" s="4"/>
      <c r="SVB207" s="4"/>
      <c r="SVC207" s="4"/>
      <c r="SVD207" s="4"/>
      <c r="SVE207" s="4"/>
      <c r="SVF207" s="4"/>
      <c r="SVG207" s="4"/>
      <c r="SVH207" s="4"/>
      <c r="SVI207" s="4"/>
      <c r="SVJ207" s="4"/>
      <c r="SVK207" s="4"/>
      <c r="SVL207" s="4"/>
      <c r="SVM207" s="4"/>
      <c r="SVN207" s="4"/>
      <c r="SVO207" s="4"/>
      <c r="SVP207" s="4"/>
      <c r="SVQ207" s="4"/>
      <c r="SVR207" s="4"/>
      <c r="SVS207" s="4"/>
      <c r="SVT207" s="4"/>
      <c r="SVU207" s="4"/>
      <c r="SVV207" s="4"/>
      <c r="SVW207" s="4"/>
      <c r="SVX207" s="4"/>
      <c r="SVY207" s="4"/>
      <c r="SVZ207" s="4"/>
      <c r="SWA207" s="4"/>
      <c r="SWB207" s="4"/>
      <c r="SWC207" s="4"/>
      <c r="SWD207" s="4"/>
      <c r="SWE207" s="4"/>
      <c r="SWF207" s="4"/>
      <c r="SWG207" s="4"/>
      <c r="SWH207" s="4"/>
      <c r="SWI207" s="4"/>
      <c r="SWJ207" s="4"/>
      <c r="SWK207" s="4"/>
      <c r="SWL207" s="4"/>
      <c r="SWM207" s="4"/>
      <c r="SWN207" s="4"/>
      <c r="SWO207" s="4"/>
      <c r="SWP207" s="4"/>
      <c r="SWQ207" s="4"/>
      <c r="SWR207" s="4"/>
      <c r="SWS207" s="4"/>
      <c r="SWT207" s="4"/>
      <c r="SWU207" s="4"/>
      <c r="SWV207" s="4"/>
      <c r="SWW207" s="4"/>
      <c r="SWX207" s="4"/>
      <c r="SWY207" s="4"/>
      <c r="SWZ207" s="4"/>
      <c r="SXA207" s="4"/>
      <c r="SXB207" s="4"/>
      <c r="SXC207" s="4"/>
      <c r="SXD207" s="4"/>
      <c r="SXE207" s="4"/>
      <c r="SXF207" s="4"/>
      <c r="SXG207" s="4"/>
      <c r="SXH207" s="4"/>
      <c r="SXI207" s="4"/>
      <c r="SXJ207" s="4"/>
      <c r="SXK207" s="4"/>
      <c r="SXL207" s="4"/>
      <c r="SXM207" s="4"/>
      <c r="SXN207" s="4"/>
      <c r="SXO207" s="4"/>
      <c r="SXP207" s="4"/>
      <c r="SXQ207" s="4"/>
      <c r="SXR207" s="4"/>
      <c r="SXS207" s="4"/>
      <c r="SXT207" s="4"/>
      <c r="SXU207" s="4"/>
      <c r="SXV207" s="4"/>
      <c r="SXW207" s="4"/>
      <c r="SXX207" s="4"/>
      <c r="SXY207" s="4"/>
      <c r="SXZ207" s="4"/>
      <c r="SYA207" s="4"/>
      <c r="SYB207" s="4"/>
      <c r="SYC207" s="4"/>
      <c r="SYD207" s="4"/>
      <c r="SYE207" s="4"/>
      <c r="SYF207" s="4"/>
      <c r="SYG207" s="4"/>
      <c r="SYH207" s="4"/>
      <c r="SYI207" s="4"/>
      <c r="SYJ207" s="4"/>
      <c r="SYK207" s="4"/>
      <c r="SYL207" s="4"/>
      <c r="SYM207" s="4"/>
      <c r="SYN207" s="4"/>
      <c r="SYO207" s="4"/>
      <c r="SYP207" s="4"/>
      <c r="SYQ207" s="4"/>
      <c r="SYR207" s="4"/>
      <c r="SYS207" s="4"/>
      <c r="SYT207" s="4"/>
      <c r="SYU207" s="4"/>
      <c r="SYV207" s="4"/>
      <c r="SYW207" s="4"/>
      <c r="SYX207" s="4"/>
      <c r="SYY207" s="4"/>
      <c r="SYZ207" s="4"/>
      <c r="SZA207" s="4"/>
      <c r="SZB207" s="4"/>
      <c r="SZC207" s="4"/>
      <c r="SZD207" s="4"/>
      <c r="SZE207" s="4"/>
      <c r="SZF207" s="4"/>
      <c r="SZG207" s="4"/>
      <c r="SZH207" s="4"/>
      <c r="SZI207" s="4"/>
      <c r="SZJ207" s="4"/>
      <c r="SZK207" s="4"/>
      <c r="SZL207" s="4"/>
      <c r="SZM207" s="4"/>
      <c r="SZN207" s="4"/>
      <c r="SZO207" s="4"/>
      <c r="SZP207" s="4"/>
      <c r="SZQ207" s="4"/>
      <c r="SZR207" s="4"/>
      <c r="SZS207" s="4"/>
      <c r="SZT207" s="4"/>
      <c r="SZU207" s="4"/>
      <c r="SZV207" s="4"/>
      <c r="SZW207" s="4"/>
      <c r="SZX207" s="4"/>
      <c r="SZY207" s="4"/>
      <c r="SZZ207" s="4"/>
      <c r="TAA207" s="4"/>
      <c r="TAB207" s="4"/>
      <c r="TAC207" s="4"/>
      <c r="TAD207" s="4"/>
      <c r="TAE207" s="4"/>
      <c r="TAF207" s="4"/>
      <c r="TAG207" s="4"/>
      <c r="TAH207" s="4"/>
      <c r="TAI207" s="4"/>
      <c r="TAJ207" s="4"/>
      <c r="TAK207" s="4"/>
      <c r="TAL207" s="4"/>
      <c r="TAM207" s="4"/>
      <c r="TAN207" s="4"/>
      <c r="TAO207" s="4"/>
      <c r="TAP207" s="4"/>
      <c r="TAQ207" s="4"/>
      <c r="TAR207" s="4"/>
      <c r="TAS207" s="4"/>
      <c r="TAT207" s="4"/>
      <c r="TAU207" s="4"/>
      <c r="TAV207" s="4"/>
      <c r="TAW207" s="4"/>
      <c r="TAX207" s="4"/>
      <c r="TAY207" s="4"/>
      <c r="TAZ207" s="4"/>
      <c r="TBA207" s="4"/>
      <c r="TBB207" s="4"/>
      <c r="TBC207" s="4"/>
      <c r="TBD207" s="4"/>
      <c r="TBE207" s="4"/>
      <c r="TBF207" s="4"/>
      <c r="TBG207" s="4"/>
      <c r="TBH207" s="4"/>
      <c r="TBI207" s="4"/>
      <c r="TBJ207" s="4"/>
      <c r="TBK207" s="4"/>
      <c r="TBL207" s="4"/>
      <c r="TBM207" s="4"/>
      <c r="TBN207" s="4"/>
      <c r="TBO207" s="4"/>
      <c r="TBP207" s="4"/>
      <c r="TBQ207" s="4"/>
      <c r="TBR207" s="4"/>
      <c r="TBS207" s="4"/>
      <c r="TBT207" s="4"/>
      <c r="TBU207" s="4"/>
      <c r="TBV207" s="4"/>
      <c r="TBW207" s="4"/>
      <c r="TBX207" s="4"/>
      <c r="TBY207" s="4"/>
      <c r="TBZ207" s="4"/>
      <c r="TCA207" s="4"/>
      <c r="TCB207" s="4"/>
      <c r="TCC207" s="4"/>
      <c r="TCD207" s="4"/>
      <c r="TCE207" s="4"/>
      <c r="TCF207" s="4"/>
      <c r="TCG207" s="4"/>
      <c r="TCH207" s="4"/>
      <c r="TCI207" s="4"/>
      <c r="TCJ207" s="4"/>
      <c r="TCK207" s="4"/>
      <c r="TCL207" s="4"/>
      <c r="TCM207" s="4"/>
      <c r="TCN207" s="4"/>
      <c r="TCO207" s="4"/>
      <c r="TCP207" s="4"/>
      <c r="TCQ207" s="4"/>
      <c r="TCR207" s="4"/>
      <c r="TCS207" s="4"/>
      <c r="TCT207" s="4"/>
      <c r="TCU207" s="4"/>
      <c r="TCV207" s="4"/>
      <c r="TCW207" s="4"/>
      <c r="TCX207" s="4"/>
      <c r="TCY207" s="4"/>
      <c r="TCZ207" s="4"/>
      <c r="TDA207" s="4"/>
      <c r="TDB207" s="4"/>
      <c r="TDC207" s="4"/>
      <c r="TDD207" s="4"/>
      <c r="TDE207" s="4"/>
      <c r="TDF207" s="4"/>
      <c r="TDG207" s="4"/>
      <c r="TDH207" s="4"/>
      <c r="TDI207" s="4"/>
      <c r="TDJ207" s="4"/>
      <c r="TDK207" s="4"/>
      <c r="TDL207" s="4"/>
      <c r="TDM207" s="4"/>
      <c r="TDN207" s="4"/>
      <c r="TDO207" s="4"/>
      <c r="TDP207" s="4"/>
      <c r="TDQ207" s="4"/>
      <c r="TDR207" s="4"/>
      <c r="TDS207" s="4"/>
      <c r="TDT207" s="4"/>
      <c r="TDU207" s="4"/>
      <c r="TDV207" s="4"/>
      <c r="TDW207" s="4"/>
      <c r="TDX207" s="4"/>
      <c r="TDY207" s="4"/>
      <c r="TDZ207" s="4"/>
      <c r="TEA207" s="4"/>
      <c r="TEB207" s="4"/>
      <c r="TEC207" s="4"/>
      <c r="TED207" s="4"/>
      <c r="TEE207" s="4"/>
      <c r="TEF207" s="4"/>
      <c r="TEG207" s="4"/>
      <c r="TEH207" s="4"/>
      <c r="TEI207" s="4"/>
      <c r="TEJ207" s="4"/>
      <c r="TEK207" s="4"/>
      <c r="TEL207" s="4"/>
      <c r="TEM207" s="4"/>
      <c r="TEN207" s="4"/>
      <c r="TEO207" s="4"/>
      <c r="TEP207" s="4"/>
      <c r="TEQ207" s="4"/>
      <c r="TER207" s="4"/>
      <c r="TES207" s="4"/>
      <c r="TET207" s="4"/>
      <c r="TEU207" s="4"/>
      <c r="TEV207" s="4"/>
      <c r="TEW207" s="4"/>
      <c r="TEX207" s="4"/>
      <c r="TEY207" s="4"/>
      <c r="TEZ207" s="4"/>
      <c r="TFA207" s="4"/>
      <c r="TFB207" s="4"/>
      <c r="TFC207" s="4"/>
      <c r="TFD207" s="4"/>
      <c r="TFE207" s="4"/>
      <c r="TFF207" s="4"/>
      <c r="TFG207" s="4"/>
      <c r="TFH207" s="4"/>
      <c r="TFI207" s="4"/>
      <c r="TFJ207" s="4"/>
      <c r="TFK207" s="4"/>
      <c r="TFL207" s="4"/>
      <c r="TFM207" s="4"/>
      <c r="TFN207" s="4"/>
      <c r="TFO207" s="4"/>
      <c r="TFP207" s="4"/>
      <c r="TFQ207" s="4"/>
      <c r="TFR207" s="4"/>
      <c r="TFS207" s="4"/>
      <c r="TFT207" s="4"/>
      <c r="TFU207" s="4"/>
      <c r="TFV207" s="4"/>
      <c r="TFW207" s="4"/>
      <c r="TFX207" s="4"/>
      <c r="TFY207" s="4"/>
      <c r="TFZ207" s="4"/>
      <c r="TGA207" s="4"/>
      <c r="TGB207" s="4"/>
      <c r="TGC207" s="4"/>
      <c r="TGD207" s="4"/>
      <c r="TGE207" s="4"/>
      <c r="TGF207" s="4"/>
      <c r="TGG207" s="4"/>
      <c r="TGH207" s="4"/>
      <c r="TGI207" s="4"/>
      <c r="TGJ207" s="4"/>
      <c r="TGK207" s="4"/>
      <c r="TGL207" s="4"/>
      <c r="TGM207" s="4"/>
      <c r="TGN207" s="4"/>
      <c r="TGO207" s="4"/>
      <c r="TGP207" s="4"/>
      <c r="TGQ207" s="4"/>
      <c r="TGR207" s="4"/>
      <c r="TGS207" s="4"/>
      <c r="TGT207" s="4"/>
      <c r="TGU207" s="4"/>
      <c r="TGV207" s="4"/>
      <c r="TGW207" s="4"/>
      <c r="TGX207" s="4"/>
      <c r="TGY207" s="4"/>
      <c r="TGZ207" s="4"/>
      <c r="THA207" s="4"/>
      <c r="THB207" s="4"/>
      <c r="THC207" s="4"/>
      <c r="THD207" s="4"/>
      <c r="THE207" s="4"/>
      <c r="THF207" s="4"/>
      <c r="THG207" s="4"/>
      <c r="THH207" s="4"/>
      <c r="THI207" s="4"/>
      <c r="THJ207" s="4"/>
      <c r="THK207" s="4"/>
      <c r="THL207" s="4"/>
      <c r="THM207" s="4"/>
      <c r="THN207" s="4"/>
      <c r="THO207" s="4"/>
      <c r="THP207" s="4"/>
      <c r="THQ207" s="4"/>
      <c r="THR207" s="4"/>
      <c r="THS207" s="4"/>
      <c r="THT207" s="4"/>
      <c r="THU207" s="4"/>
      <c r="THV207" s="4"/>
      <c r="THW207" s="4"/>
      <c r="THX207" s="4"/>
      <c r="THY207" s="4"/>
      <c r="THZ207" s="4"/>
      <c r="TIA207" s="4"/>
      <c r="TIB207" s="4"/>
      <c r="TIC207" s="4"/>
      <c r="TID207" s="4"/>
      <c r="TIE207" s="4"/>
      <c r="TIF207" s="4"/>
      <c r="TIG207" s="4"/>
      <c r="TIH207" s="4"/>
      <c r="TII207" s="4"/>
      <c r="TIJ207" s="4"/>
      <c r="TIK207" s="4"/>
      <c r="TIL207" s="4"/>
      <c r="TIM207" s="4"/>
      <c r="TIN207" s="4"/>
      <c r="TIO207" s="4"/>
      <c r="TIP207" s="4"/>
      <c r="TIQ207" s="4"/>
      <c r="TIR207" s="4"/>
      <c r="TIS207" s="4"/>
      <c r="TIT207" s="4"/>
      <c r="TIU207" s="4"/>
      <c r="TIV207" s="4"/>
      <c r="TIW207" s="4"/>
      <c r="TIX207" s="4"/>
      <c r="TIY207" s="4"/>
      <c r="TIZ207" s="4"/>
      <c r="TJA207" s="4"/>
      <c r="TJB207" s="4"/>
      <c r="TJC207" s="4"/>
      <c r="TJD207" s="4"/>
      <c r="TJE207" s="4"/>
      <c r="TJF207" s="4"/>
      <c r="TJG207" s="4"/>
      <c r="TJH207" s="4"/>
      <c r="TJI207" s="4"/>
      <c r="TJJ207" s="4"/>
      <c r="TJK207" s="4"/>
      <c r="TJL207" s="4"/>
      <c r="TJM207" s="4"/>
      <c r="TJN207" s="4"/>
      <c r="TJO207" s="4"/>
      <c r="TJP207" s="4"/>
      <c r="TJQ207" s="4"/>
      <c r="TJR207" s="4"/>
      <c r="TJS207" s="4"/>
      <c r="TJT207" s="4"/>
      <c r="TJU207" s="4"/>
      <c r="TJV207" s="4"/>
      <c r="TJW207" s="4"/>
      <c r="TJX207" s="4"/>
      <c r="TJY207" s="4"/>
      <c r="TJZ207" s="4"/>
      <c r="TKA207" s="4"/>
      <c r="TKB207" s="4"/>
      <c r="TKC207" s="4"/>
      <c r="TKD207" s="4"/>
      <c r="TKE207" s="4"/>
      <c r="TKF207" s="4"/>
      <c r="TKG207" s="4"/>
      <c r="TKH207" s="4"/>
      <c r="TKI207" s="4"/>
      <c r="TKJ207" s="4"/>
      <c r="TKK207" s="4"/>
      <c r="TKL207" s="4"/>
      <c r="TKM207" s="4"/>
      <c r="TKN207" s="4"/>
      <c r="TKO207" s="4"/>
      <c r="TKP207" s="4"/>
      <c r="TKQ207" s="4"/>
      <c r="TKR207" s="4"/>
      <c r="TKS207" s="4"/>
      <c r="TKT207" s="4"/>
      <c r="TKU207" s="4"/>
      <c r="TKV207" s="4"/>
      <c r="TKW207" s="4"/>
      <c r="TKX207" s="4"/>
      <c r="TKY207" s="4"/>
      <c r="TKZ207" s="4"/>
      <c r="TLA207" s="4"/>
      <c r="TLB207" s="4"/>
      <c r="TLC207" s="4"/>
      <c r="TLD207" s="4"/>
      <c r="TLE207" s="4"/>
      <c r="TLF207" s="4"/>
      <c r="TLG207" s="4"/>
      <c r="TLH207" s="4"/>
      <c r="TLI207" s="4"/>
      <c r="TLJ207" s="4"/>
      <c r="TLK207" s="4"/>
      <c r="TLL207" s="4"/>
      <c r="TLM207" s="4"/>
      <c r="TLN207" s="4"/>
      <c r="TLO207" s="4"/>
      <c r="TLP207" s="4"/>
      <c r="TLQ207" s="4"/>
      <c r="TLR207" s="4"/>
      <c r="TLS207" s="4"/>
      <c r="TLT207" s="4"/>
      <c r="TLU207" s="4"/>
      <c r="TLV207" s="4"/>
      <c r="TLW207" s="4"/>
      <c r="TLX207" s="4"/>
      <c r="TLY207" s="4"/>
      <c r="TLZ207" s="4"/>
      <c r="TMA207" s="4"/>
      <c r="TMB207" s="4"/>
      <c r="TMC207" s="4"/>
      <c r="TMD207" s="4"/>
      <c r="TME207" s="4"/>
      <c r="TMF207" s="4"/>
      <c r="TMG207" s="4"/>
      <c r="TMH207" s="4"/>
      <c r="TMI207" s="4"/>
      <c r="TMJ207" s="4"/>
      <c r="TMK207" s="4"/>
      <c r="TML207" s="4"/>
      <c r="TMM207" s="4"/>
      <c r="TMN207" s="4"/>
      <c r="TMO207" s="4"/>
      <c r="TMP207" s="4"/>
      <c r="TMQ207" s="4"/>
      <c r="TMR207" s="4"/>
      <c r="TMS207" s="4"/>
      <c r="TMT207" s="4"/>
      <c r="TMU207" s="4"/>
      <c r="TMV207" s="4"/>
      <c r="TMW207" s="4"/>
      <c r="TMX207" s="4"/>
      <c r="TMY207" s="4"/>
      <c r="TMZ207" s="4"/>
      <c r="TNA207" s="4"/>
      <c r="TNB207" s="4"/>
      <c r="TNC207" s="4"/>
      <c r="TND207" s="4"/>
      <c r="TNE207" s="4"/>
      <c r="TNF207" s="4"/>
      <c r="TNG207" s="4"/>
      <c r="TNH207" s="4"/>
      <c r="TNI207" s="4"/>
      <c r="TNJ207" s="4"/>
      <c r="TNK207" s="4"/>
      <c r="TNL207" s="4"/>
      <c r="TNM207" s="4"/>
      <c r="TNN207" s="4"/>
      <c r="TNO207" s="4"/>
      <c r="TNP207" s="4"/>
      <c r="TNQ207" s="4"/>
      <c r="TNR207" s="4"/>
      <c r="TNS207" s="4"/>
      <c r="TNT207" s="4"/>
      <c r="TNU207" s="4"/>
      <c r="TNV207" s="4"/>
      <c r="TNW207" s="4"/>
      <c r="TNX207" s="4"/>
      <c r="TNY207" s="4"/>
      <c r="TNZ207" s="4"/>
      <c r="TOA207" s="4"/>
      <c r="TOB207" s="4"/>
      <c r="TOC207" s="4"/>
      <c r="TOD207" s="4"/>
      <c r="TOE207" s="4"/>
      <c r="TOF207" s="4"/>
      <c r="TOG207" s="4"/>
      <c r="TOH207" s="4"/>
      <c r="TOI207" s="4"/>
      <c r="TOJ207" s="4"/>
      <c r="TOK207" s="4"/>
      <c r="TOL207" s="4"/>
      <c r="TOM207" s="4"/>
      <c r="TON207" s="4"/>
      <c r="TOO207" s="4"/>
      <c r="TOP207" s="4"/>
      <c r="TOQ207" s="4"/>
      <c r="TOR207" s="4"/>
      <c r="TOS207" s="4"/>
      <c r="TOT207" s="4"/>
      <c r="TOU207" s="4"/>
      <c r="TOV207" s="4"/>
      <c r="TOW207" s="4"/>
      <c r="TOX207" s="4"/>
      <c r="TOY207" s="4"/>
      <c r="TOZ207" s="4"/>
      <c r="TPA207" s="4"/>
      <c r="TPB207" s="4"/>
      <c r="TPC207" s="4"/>
      <c r="TPD207" s="4"/>
      <c r="TPE207" s="4"/>
      <c r="TPF207" s="4"/>
      <c r="TPG207" s="4"/>
      <c r="TPH207" s="4"/>
      <c r="TPI207" s="4"/>
      <c r="TPJ207" s="4"/>
      <c r="TPK207" s="4"/>
      <c r="TPL207" s="4"/>
      <c r="TPM207" s="4"/>
      <c r="TPN207" s="4"/>
      <c r="TPO207" s="4"/>
      <c r="TPP207" s="4"/>
      <c r="TPQ207" s="4"/>
      <c r="TPR207" s="4"/>
      <c r="TPS207" s="4"/>
      <c r="TPT207" s="4"/>
      <c r="TPU207" s="4"/>
      <c r="TPV207" s="4"/>
      <c r="TPW207" s="4"/>
      <c r="TPX207" s="4"/>
      <c r="TPY207" s="4"/>
      <c r="TPZ207" s="4"/>
      <c r="TQA207" s="4"/>
      <c r="TQB207" s="4"/>
      <c r="TQC207" s="4"/>
      <c r="TQD207" s="4"/>
      <c r="TQE207" s="4"/>
      <c r="TQF207" s="4"/>
      <c r="TQG207" s="4"/>
      <c r="TQH207" s="4"/>
      <c r="TQI207" s="4"/>
      <c r="TQJ207" s="4"/>
      <c r="TQK207" s="4"/>
      <c r="TQL207" s="4"/>
      <c r="TQM207" s="4"/>
      <c r="TQN207" s="4"/>
      <c r="TQO207" s="4"/>
      <c r="TQP207" s="4"/>
      <c r="TQQ207" s="4"/>
      <c r="TQR207" s="4"/>
      <c r="TQS207" s="4"/>
      <c r="TQT207" s="4"/>
      <c r="TQU207" s="4"/>
      <c r="TQV207" s="4"/>
      <c r="TQW207" s="4"/>
      <c r="TQX207" s="4"/>
      <c r="TQY207" s="4"/>
      <c r="TQZ207" s="4"/>
      <c r="TRA207" s="4"/>
      <c r="TRB207" s="4"/>
      <c r="TRC207" s="4"/>
      <c r="TRD207" s="4"/>
      <c r="TRE207" s="4"/>
      <c r="TRF207" s="4"/>
      <c r="TRG207" s="4"/>
      <c r="TRH207" s="4"/>
      <c r="TRI207" s="4"/>
      <c r="TRJ207" s="4"/>
      <c r="TRK207" s="4"/>
      <c r="TRL207" s="4"/>
      <c r="TRM207" s="4"/>
      <c r="TRN207" s="4"/>
      <c r="TRO207" s="4"/>
      <c r="TRP207" s="4"/>
      <c r="TRQ207" s="4"/>
      <c r="TRR207" s="4"/>
      <c r="TRS207" s="4"/>
      <c r="TRT207" s="4"/>
      <c r="TRU207" s="4"/>
      <c r="TRV207" s="4"/>
      <c r="TRW207" s="4"/>
      <c r="TRX207" s="4"/>
      <c r="TRY207" s="4"/>
      <c r="TRZ207" s="4"/>
      <c r="TSA207" s="4"/>
      <c r="TSB207" s="4"/>
      <c r="TSC207" s="4"/>
      <c r="TSD207" s="4"/>
      <c r="TSE207" s="4"/>
      <c r="TSF207" s="4"/>
      <c r="TSG207" s="4"/>
      <c r="TSH207" s="4"/>
      <c r="TSI207" s="4"/>
      <c r="TSJ207" s="4"/>
      <c r="TSK207" s="4"/>
      <c r="TSL207" s="4"/>
      <c r="TSM207" s="4"/>
      <c r="TSN207" s="4"/>
      <c r="TSO207" s="4"/>
      <c r="TSP207" s="4"/>
      <c r="TSQ207" s="4"/>
      <c r="TSR207" s="4"/>
      <c r="TSS207" s="4"/>
      <c r="TST207" s="4"/>
      <c r="TSU207" s="4"/>
      <c r="TSV207" s="4"/>
      <c r="TSW207" s="4"/>
      <c r="TSX207" s="4"/>
      <c r="TSY207" s="4"/>
      <c r="TSZ207" s="4"/>
      <c r="TTA207" s="4"/>
      <c r="TTB207" s="4"/>
      <c r="TTC207" s="4"/>
      <c r="TTD207" s="4"/>
      <c r="TTE207" s="4"/>
      <c r="TTF207" s="4"/>
      <c r="TTG207" s="4"/>
      <c r="TTH207" s="4"/>
      <c r="TTI207" s="4"/>
      <c r="TTJ207" s="4"/>
      <c r="TTK207" s="4"/>
      <c r="TTL207" s="4"/>
      <c r="TTM207" s="4"/>
      <c r="TTN207" s="4"/>
      <c r="TTO207" s="4"/>
      <c r="TTP207" s="4"/>
      <c r="TTQ207" s="4"/>
      <c r="TTR207" s="4"/>
      <c r="TTS207" s="4"/>
      <c r="TTT207" s="4"/>
      <c r="TTU207" s="4"/>
      <c r="TTV207" s="4"/>
      <c r="TTW207" s="4"/>
      <c r="TTX207" s="4"/>
      <c r="TTY207" s="4"/>
      <c r="TTZ207" s="4"/>
      <c r="TUA207" s="4"/>
      <c r="TUB207" s="4"/>
      <c r="TUC207" s="4"/>
      <c r="TUD207" s="4"/>
      <c r="TUE207" s="4"/>
      <c r="TUF207" s="4"/>
      <c r="TUG207" s="4"/>
      <c r="TUH207" s="4"/>
      <c r="TUI207" s="4"/>
      <c r="TUJ207" s="4"/>
      <c r="TUK207" s="4"/>
      <c r="TUL207" s="4"/>
      <c r="TUM207" s="4"/>
      <c r="TUN207" s="4"/>
      <c r="TUO207" s="4"/>
      <c r="TUP207" s="4"/>
      <c r="TUQ207" s="4"/>
      <c r="TUR207" s="4"/>
      <c r="TUS207" s="4"/>
      <c r="TUT207" s="4"/>
      <c r="TUU207" s="4"/>
      <c r="TUV207" s="4"/>
      <c r="TUW207" s="4"/>
      <c r="TUX207" s="4"/>
      <c r="TUY207" s="4"/>
      <c r="TUZ207" s="4"/>
      <c r="TVA207" s="4"/>
      <c r="TVB207" s="4"/>
      <c r="TVC207" s="4"/>
      <c r="TVD207" s="4"/>
      <c r="TVE207" s="4"/>
      <c r="TVF207" s="4"/>
      <c r="TVG207" s="4"/>
      <c r="TVH207" s="4"/>
      <c r="TVI207" s="4"/>
      <c r="TVJ207" s="4"/>
      <c r="TVK207" s="4"/>
      <c r="TVL207" s="4"/>
      <c r="TVM207" s="4"/>
      <c r="TVN207" s="4"/>
      <c r="TVO207" s="4"/>
      <c r="TVP207" s="4"/>
      <c r="TVQ207" s="4"/>
      <c r="TVR207" s="4"/>
      <c r="TVS207" s="4"/>
      <c r="TVT207" s="4"/>
      <c r="TVU207" s="4"/>
      <c r="TVV207" s="4"/>
      <c r="TVW207" s="4"/>
      <c r="TVX207" s="4"/>
      <c r="TVY207" s="4"/>
      <c r="TVZ207" s="4"/>
      <c r="TWA207" s="4"/>
      <c r="TWB207" s="4"/>
      <c r="TWC207" s="4"/>
      <c r="TWD207" s="4"/>
      <c r="TWE207" s="4"/>
      <c r="TWF207" s="4"/>
      <c r="TWG207" s="4"/>
      <c r="TWH207" s="4"/>
      <c r="TWI207" s="4"/>
      <c r="TWJ207" s="4"/>
      <c r="TWK207" s="4"/>
      <c r="TWL207" s="4"/>
      <c r="TWM207" s="4"/>
      <c r="TWN207" s="4"/>
      <c r="TWO207" s="4"/>
      <c r="TWP207" s="4"/>
      <c r="TWQ207" s="4"/>
      <c r="TWR207" s="4"/>
      <c r="TWS207" s="4"/>
      <c r="TWT207" s="4"/>
      <c r="TWU207" s="4"/>
      <c r="TWV207" s="4"/>
      <c r="TWW207" s="4"/>
      <c r="TWX207" s="4"/>
      <c r="TWY207" s="4"/>
      <c r="TWZ207" s="4"/>
      <c r="TXA207" s="4"/>
      <c r="TXB207" s="4"/>
      <c r="TXC207" s="4"/>
      <c r="TXD207" s="4"/>
      <c r="TXE207" s="4"/>
      <c r="TXF207" s="4"/>
      <c r="TXG207" s="4"/>
      <c r="TXH207" s="4"/>
      <c r="TXI207" s="4"/>
      <c r="TXJ207" s="4"/>
      <c r="TXK207" s="4"/>
      <c r="TXL207" s="4"/>
      <c r="TXM207" s="4"/>
      <c r="TXN207" s="4"/>
      <c r="TXO207" s="4"/>
      <c r="TXP207" s="4"/>
      <c r="TXQ207" s="4"/>
      <c r="TXR207" s="4"/>
      <c r="TXS207" s="4"/>
      <c r="TXT207" s="4"/>
      <c r="TXU207" s="4"/>
      <c r="TXV207" s="4"/>
      <c r="TXW207" s="4"/>
      <c r="TXX207" s="4"/>
      <c r="TXY207" s="4"/>
      <c r="TXZ207" s="4"/>
      <c r="TYA207" s="4"/>
      <c r="TYB207" s="4"/>
      <c r="TYC207" s="4"/>
      <c r="TYD207" s="4"/>
      <c r="TYE207" s="4"/>
      <c r="TYF207" s="4"/>
      <c r="TYG207" s="4"/>
      <c r="TYH207" s="4"/>
      <c r="TYI207" s="4"/>
      <c r="TYJ207" s="4"/>
      <c r="TYK207" s="4"/>
      <c r="TYL207" s="4"/>
      <c r="TYM207" s="4"/>
      <c r="TYN207" s="4"/>
      <c r="TYO207" s="4"/>
      <c r="TYP207" s="4"/>
      <c r="TYQ207" s="4"/>
      <c r="TYR207" s="4"/>
      <c r="TYS207" s="4"/>
      <c r="TYT207" s="4"/>
      <c r="TYU207" s="4"/>
      <c r="TYV207" s="4"/>
      <c r="TYW207" s="4"/>
      <c r="TYX207" s="4"/>
      <c r="TYY207" s="4"/>
      <c r="TYZ207" s="4"/>
      <c r="TZA207" s="4"/>
      <c r="TZB207" s="4"/>
      <c r="TZC207" s="4"/>
      <c r="TZD207" s="4"/>
      <c r="TZE207" s="4"/>
      <c r="TZF207" s="4"/>
      <c r="TZG207" s="4"/>
      <c r="TZH207" s="4"/>
      <c r="TZI207" s="4"/>
      <c r="TZJ207" s="4"/>
      <c r="TZK207" s="4"/>
      <c r="TZL207" s="4"/>
      <c r="TZM207" s="4"/>
      <c r="TZN207" s="4"/>
      <c r="TZO207" s="4"/>
      <c r="TZP207" s="4"/>
      <c r="TZQ207" s="4"/>
      <c r="TZR207" s="4"/>
      <c r="TZS207" s="4"/>
      <c r="TZT207" s="4"/>
      <c r="TZU207" s="4"/>
      <c r="TZV207" s="4"/>
      <c r="TZW207" s="4"/>
      <c r="TZX207" s="4"/>
      <c r="TZY207" s="4"/>
      <c r="TZZ207" s="4"/>
      <c r="UAA207" s="4"/>
      <c r="UAB207" s="4"/>
      <c r="UAC207" s="4"/>
      <c r="UAD207" s="4"/>
      <c r="UAE207" s="4"/>
      <c r="UAF207" s="4"/>
      <c r="UAG207" s="4"/>
      <c r="UAH207" s="4"/>
      <c r="UAI207" s="4"/>
      <c r="UAJ207" s="4"/>
      <c r="UAK207" s="4"/>
      <c r="UAL207" s="4"/>
      <c r="UAM207" s="4"/>
      <c r="UAN207" s="4"/>
      <c r="UAO207" s="4"/>
      <c r="UAP207" s="4"/>
      <c r="UAQ207" s="4"/>
      <c r="UAR207" s="4"/>
      <c r="UAS207" s="4"/>
      <c r="UAT207" s="4"/>
      <c r="UAU207" s="4"/>
      <c r="UAV207" s="4"/>
      <c r="UAW207" s="4"/>
      <c r="UAX207" s="4"/>
      <c r="UAY207" s="4"/>
      <c r="UAZ207" s="4"/>
      <c r="UBA207" s="4"/>
      <c r="UBB207" s="4"/>
      <c r="UBC207" s="4"/>
      <c r="UBD207" s="4"/>
      <c r="UBE207" s="4"/>
      <c r="UBF207" s="4"/>
      <c r="UBG207" s="4"/>
      <c r="UBH207" s="4"/>
      <c r="UBI207" s="4"/>
      <c r="UBJ207" s="4"/>
      <c r="UBK207" s="4"/>
      <c r="UBL207" s="4"/>
      <c r="UBM207" s="4"/>
      <c r="UBN207" s="4"/>
      <c r="UBO207" s="4"/>
      <c r="UBP207" s="4"/>
      <c r="UBQ207" s="4"/>
      <c r="UBR207" s="4"/>
      <c r="UBS207" s="4"/>
      <c r="UBT207" s="4"/>
      <c r="UBU207" s="4"/>
      <c r="UBV207" s="4"/>
      <c r="UBW207" s="4"/>
      <c r="UBX207" s="4"/>
      <c r="UBY207" s="4"/>
      <c r="UBZ207" s="4"/>
      <c r="UCA207" s="4"/>
      <c r="UCB207" s="4"/>
      <c r="UCC207" s="4"/>
      <c r="UCD207" s="4"/>
      <c r="UCE207" s="4"/>
      <c r="UCF207" s="4"/>
      <c r="UCG207" s="4"/>
      <c r="UCH207" s="4"/>
      <c r="UCI207" s="4"/>
      <c r="UCJ207" s="4"/>
      <c r="UCK207" s="4"/>
      <c r="UCL207" s="4"/>
      <c r="UCM207" s="4"/>
      <c r="UCN207" s="4"/>
      <c r="UCO207" s="4"/>
      <c r="UCP207" s="4"/>
      <c r="UCQ207" s="4"/>
      <c r="UCR207" s="4"/>
      <c r="UCS207" s="4"/>
      <c r="UCT207" s="4"/>
      <c r="UCU207" s="4"/>
      <c r="UCV207" s="4"/>
      <c r="UCW207" s="4"/>
      <c r="UCX207" s="4"/>
      <c r="UCY207" s="4"/>
      <c r="UCZ207" s="4"/>
      <c r="UDA207" s="4"/>
      <c r="UDB207" s="4"/>
      <c r="UDC207" s="4"/>
      <c r="UDD207" s="4"/>
      <c r="UDE207" s="4"/>
      <c r="UDF207" s="4"/>
      <c r="UDG207" s="4"/>
      <c r="UDH207" s="4"/>
      <c r="UDI207" s="4"/>
      <c r="UDJ207" s="4"/>
      <c r="UDK207" s="4"/>
      <c r="UDL207" s="4"/>
      <c r="UDM207" s="4"/>
      <c r="UDN207" s="4"/>
      <c r="UDO207" s="4"/>
      <c r="UDP207" s="4"/>
      <c r="UDQ207" s="4"/>
      <c r="UDR207" s="4"/>
      <c r="UDS207" s="4"/>
      <c r="UDT207" s="4"/>
      <c r="UDU207" s="4"/>
      <c r="UDV207" s="4"/>
      <c r="UDW207" s="4"/>
      <c r="UDX207" s="4"/>
      <c r="UDY207" s="4"/>
      <c r="UDZ207" s="4"/>
      <c r="UEA207" s="4"/>
      <c r="UEB207" s="4"/>
      <c r="UEC207" s="4"/>
      <c r="UED207" s="4"/>
      <c r="UEE207" s="4"/>
      <c r="UEF207" s="4"/>
      <c r="UEG207" s="4"/>
      <c r="UEH207" s="4"/>
      <c r="UEI207" s="4"/>
      <c r="UEJ207" s="4"/>
      <c r="UEK207" s="4"/>
      <c r="UEL207" s="4"/>
      <c r="UEM207" s="4"/>
      <c r="UEN207" s="4"/>
      <c r="UEO207" s="4"/>
      <c r="UEP207" s="4"/>
      <c r="UEQ207" s="4"/>
      <c r="UER207" s="4"/>
      <c r="UES207" s="4"/>
      <c r="UET207" s="4"/>
      <c r="UEU207" s="4"/>
      <c r="UEV207" s="4"/>
      <c r="UEW207" s="4"/>
      <c r="UEX207" s="4"/>
      <c r="UEY207" s="4"/>
      <c r="UEZ207" s="4"/>
      <c r="UFA207" s="4"/>
      <c r="UFB207" s="4"/>
      <c r="UFC207" s="4"/>
      <c r="UFD207" s="4"/>
      <c r="UFE207" s="4"/>
      <c r="UFF207" s="4"/>
      <c r="UFG207" s="4"/>
      <c r="UFH207" s="4"/>
      <c r="UFI207" s="4"/>
      <c r="UFJ207" s="4"/>
      <c r="UFK207" s="4"/>
      <c r="UFL207" s="4"/>
      <c r="UFM207" s="4"/>
      <c r="UFN207" s="4"/>
      <c r="UFO207" s="4"/>
      <c r="UFP207" s="4"/>
      <c r="UFQ207" s="4"/>
      <c r="UFR207" s="4"/>
      <c r="UFS207" s="4"/>
      <c r="UFT207" s="4"/>
      <c r="UFU207" s="4"/>
      <c r="UFV207" s="4"/>
      <c r="UFW207" s="4"/>
      <c r="UFX207" s="4"/>
      <c r="UFY207" s="4"/>
      <c r="UFZ207" s="4"/>
      <c r="UGA207" s="4"/>
      <c r="UGB207" s="4"/>
      <c r="UGC207" s="4"/>
      <c r="UGD207" s="4"/>
      <c r="UGE207" s="4"/>
      <c r="UGF207" s="4"/>
      <c r="UGG207" s="4"/>
      <c r="UGH207" s="4"/>
      <c r="UGI207" s="4"/>
      <c r="UGJ207" s="4"/>
      <c r="UGK207" s="4"/>
      <c r="UGL207" s="4"/>
      <c r="UGM207" s="4"/>
      <c r="UGN207" s="4"/>
      <c r="UGO207" s="4"/>
      <c r="UGP207" s="4"/>
      <c r="UGQ207" s="4"/>
      <c r="UGR207" s="4"/>
      <c r="UGS207" s="4"/>
      <c r="UGT207" s="4"/>
      <c r="UGU207" s="4"/>
      <c r="UGV207" s="4"/>
      <c r="UGW207" s="4"/>
      <c r="UGX207" s="4"/>
      <c r="UGY207" s="4"/>
      <c r="UGZ207" s="4"/>
      <c r="UHA207" s="4"/>
      <c r="UHB207" s="4"/>
      <c r="UHC207" s="4"/>
      <c r="UHD207" s="4"/>
      <c r="UHE207" s="4"/>
      <c r="UHF207" s="4"/>
      <c r="UHG207" s="4"/>
      <c r="UHH207" s="4"/>
      <c r="UHI207" s="4"/>
      <c r="UHJ207" s="4"/>
      <c r="UHK207" s="4"/>
      <c r="UHL207" s="4"/>
      <c r="UHM207" s="4"/>
      <c r="UHN207" s="4"/>
      <c r="UHO207" s="4"/>
      <c r="UHP207" s="4"/>
      <c r="UHQ207" s="4"/>
      <c r="UHR207" s="4"/>
      <c r="UHS207" s="4"/>
      <c r="UHT207" s="4"/>
      <c r="UHU207" s="4"/>
      <c r="UHV207" s="4"/>
      <c r="UHW207" s="4"/>
      <c r="UHX207" s="4"/>
      <c r="UHY207" s="4"/>
      <c r="UHZ207" s="4"/>
      <c r="UIA207" s="4"/>
      <c r="UIB207" s="4"/>
      <c r="UIC207" s="4"/>
      <c r="UID207" s="4"/>
      <c r="UIE207" s="4"/>
      <c r="UIF207" s="4"/>
      <c r="UIG207" s="4"/>
      <c r="UIH207" s="4"/>
      <c r="UII207" s="4"/>
      <c r="UIJ207" s="4"/>
      <c r="UIK207" s="4"/>
      <c r="UIL207" s="4"/>
      <c r="UIM207" s="4"/>
      <c r="UIN207" s="4"/>
      <c r="UIO207" s="4"/>
      <c r="UIP207" s="4"/>
      <c r="UIQ207" s="4"/>
      <c r="UIR207" s="4"/>
      <c r="UIS207" s="4"/>
      <c r="UIT207" s="4"/>
      <c r="UIU207" s="4"/>
      <c r="UIV207" s="4"/>
      <c r="UIW207" s="4"/>
      <c r="UIX207" s="4"/>
      <c r="UIY207" s="4"/>
      <c r="UIZ207" s="4"/>
      <c r="UJA207" s="4"/>
      <c r="UJB207" s="4"/>
      <c r="UJC207" s="4"/>
      <c r="UJD207" s="4"/>
      <c r="UJE207" s="4"/>
      <c r="UJF207" s="4"/>
      <c r="UJG207" s="4"/>
      <c r="UJH207" s="4"/>
      <c r="UJI207" s="4"/>
      <c r="UJJ207" s="4"/>
      <c r="UJK207" s="4"/>
      <c r="UJL207" s="4"/>
      <c r="UJM207" s="4"/>
      <c r="UJN207" s="4"/>
      <c r="UJO207" s="4"/>
      <c r="UJP207" s="4"/>
      <c r="UJQ207" s="4"/>
      <c r="UJR207" s="4"/>
      <c r="UJS207" s="4"/>
      <c r="UJT207" s="4"/>
      <c r="UJU207" s="4"/>
      <c r="UJV207" s="4"/>
      <c r="UJW207" s="4"/>
      <c r="UJX207" s="4"/>
      <c r="UJY207" s="4"/>
      <c r="UJZ207" s="4"/>
      <c r="UKA207" s="4"/>
      <c r="UKB207" s="4"/>
      <c r="UKC207" s="4"/>
      <c r="UKD207" s="4"/>
      <c r="UKE207" s="4"/>
      <c r="UKF207" s="4"/>
      <c r="UKG207" s="4"/>
      <c r="UKH207" s="4"/>
      <c r="UKI207" s="4"/>
      <c r="UKJ207" s="4"/>
      <c r="UKK207" s="4"/>
      <c r="UKL207" s="4"/>
      <c r="UKM207" s="4"/>
      <c r="UKN207" s="4"/>
      <c r="UKO207" s="4"/>
      <c r="UKP207" s="4"/>
      <c r="UKQ207" s="4"/>
      <c r="UKR207" s="4"/>
      <c r="UKS207" s="4"/>
      <c r="UKT207" s="4"/>
      <c r="UKU207" s="4"/>
      <c r="UKV207" s="4"/>
      <c r="UKW207" s="4"/>
      <c r="UKX207" s="4"/>
      <c r="UKY207" s="4"/>
      <c r="UKZ207" s="4"/>
      <c r="ULA207" s="4"/>
      <c r="ULB207" s="4"/>
      <c r="ULC207" s="4"/>
      <c r="ULD207" s="4"/>
      <c r="ULE207" s="4"/>
      <c r="ULF207" s="4"/>
      <c r="ULG207" s="4"/>
      <c r="ULH207" s="4"/>
      <c r="ULI207" s="4"/>
      <c r="ULJ207" s="4"/>
      <c r="ULK207" s="4"/>
      <c r="ULL207" s="4"/>
      <c r="ULM207" s="4"/>
      <c r="ULN207" s="4"/>
      <c r="ULO207" s="4"/>
      <c r="ULP207" s="4"/>
      <c r="ULQ207" s="4"/>
      <c r="ULR207" s="4"/>
      <c r="ULS207" s="4"/>
      <c r="ULT207" s="4"/>
      <c r="ULU207" s="4"/>
      <c r="ULV207" s="4"/>
      <c r="ULW207" s="4"/>
      <c r="ULX207" s="4"/>
      <c r="ULY207" s="4"/>
      <c r="ULZ207" s="4"/>
      <c r="UMA207" s="4"/>
      <c r="UMB207" s="4"/>
      <c r="UMC207" s="4"/>
      <c r="UMD207" s="4"/>
      <c r="UME207" s="4"/>
      <c r="UMF207" s="4"/>
      <c r="UMG207" s="4"/>
      <c r="UMH207" s="4"/>
      <c r="UMI207" s="4"/>
      <c r="UMJ207" s="4"/>
      <c r="UMK207" s="4"/>
      <c r="UML207" s="4"/>
      <c r="UMM207" s="4"/>
      <c r="UMN207" s="4"/>
      <c r="UMO207" s="4"/>
      <c r="UMP207" s="4"/>
      <c r="UMQ207" s="4"/>
      <c r="UMR207" s="4"/>
      <c r="UMS207" s="4"/>
      <c r="UMT207" s="4"/>
      <c r="UMU207" s="4"/>
      <c r="UMV207" s="4"/>
      <c r="UMW207" s="4"/>
      <c r="UMX207" s="4"/>
      <c r="UMY207" s="4"/>
      <c r="UMZ207" s="4"/>
      <c r="UNA207" s="4"/>
      <c r="UNB207" s="4"/>
      <c r="UNC207" s="4"/>
      <c r="UND207" s="4"/>
      <c r="UNE207" s="4"/>
      <c r="UNF207" s="4"/>
      <c r="UNG207" s="4"/>
      <c r="UNH207" s="4"/>
      <c r="UNI207" s="4"/>
      <c r="UNJ207" s="4"/>
      <c r="UNK207" s="4"/>
      <c r="UNL207" s="4"/>
      <c r="UNM207" s="4"/>
      <c r="UNN207" s="4"/>
      <c r="UNO207" s="4"/>
      <c r="UNP207" s="4"/>
      <c r="UNQ207" s="4"/>
      <c r="UNR207" s="4"/>
      <c r="UNS207" s="4"/>
      <c r="UNT207" s="4"/>
      <c r="UNU207" s="4"/>
      <c r="UNV207" s="4"/>
      <c r="UNW207" s="4"/>
      <c r="UNX207" s="4"/>
      <c r="UNY207" s="4"/>
      <c r="UNZ207" s="4"/>
      <c r="UOA207" s="4"/>
      <c r="UOB207" s="4"/>
      <c r="UOC207" s="4"/>
      <c r="UOD207" s="4"/>
      <c r="UOE207" s="4"/>
      <c r="UOF207" s="4"/>
      <c r="UOG207" s="4"/>
      <c r="UOH207" s="4"/>
      <c r="UOI207" s="4"/>
      <c r="UOJ207" s="4"/>
      <c r="UOK207" s="4"/>
      <c r="UOL207" s="4"/>
      <c r="UOM207" s="4"/>
      <c r="UON207" s="4"/>
      <c r="UOO207" s="4"/>
      <c r="UOP207" s="4"/>
      <c r="UOQ207" s="4"/>
      <c r="UOR207" s="4"/>
      <c r="UOS207" s="4"/>
      <c r="UOT207" s="4"/>
      <c r="UOU207" s="4"/>
      <c r="UOV207" s="4"/>
      <c r="UOW207" s="4"/>
      <c r="UOX207" s="4"/>
      <c r="UOY207" s="4"/>
      <c r="UOZ207" s="4"/>
      <c r="UPA207" s="4"/>
      <c r="UPB207" s="4"/>
      <c r="UPC207" s="4"/>
      <c r="UPD207" s="4"/>
      <c r="UPE207" s="4"/>
      <c r="UPF207" s="4"/>
      <c r="UPG207" s="4"/>
      <c r="UPH207" s="4"/>
      <c r="UPI207" s="4"/>
      <c r="UPJ207" s="4"/>
      <c r="UPK207" s="4"/>
      <c r="UPL207" s="4"/>
      <c r="UPM207" s="4"/>
      <c r="UPN207" s="4"/>
      <c r="UPO207" s="4"/>
      <c r="UPP207" s="4"/>
      <c r="UPQ207" s="4"/>
      <c r="UPR207" s="4"/>
      <c r="UPS207" s="4"/>
      <c r="UPT207" s="4"/>
      <c r="UPU207" s="4"/>
      <c r="UPV207" s="4"/>
      <c r="UPW207" s="4"/>
      <c r="UPX207" s="4"/>
      <c r="UPY207" s="4"/>
      <c r="UPZ207" s="4"/>
      <c r="UQA207" s="4"/>
      <c r="UQB207" s="4"/>
      <c r="UQC207" s="4"/>
      <c r="UQD207" s="4"/>
      <c r="UQE207" s="4"/>
      <c r="UQF207" s="4"/>
      <c r="UQG207" s="4"/>
      <c r="UQH207" s="4"/>
      <c r="UQI207" s="4"/>
      <c r="UQJ207" s="4"/>
      <c r="UQK207" s="4"/>
      <c r="UQL207" s="4"/>
      <c r="UQM207" s="4"/>
      <c r="UQN207" s="4"/>
      <c r="UQO207" s="4"/>
      <c r="UQP207" s="4"/>
      <c r="UQQ207" s="4"/>
      <c r="UQR207" s="4"/>
      <c r="UQS207" s="4"/>
      <c r="UQT207" s="4"/>
      <c r="UQU207" s="4"/>
      <c r="UQV207" s="4"/>
      <c r="UQW207" s="4"/>
      <c r="UQX207" s="4"/>
      <c r="UQY207" s="4"/>
      <c r="UQZ207" s="4"/>
      <c r="URA207" s="4"/>
      <c r="URB207" s="4"/>
      <c r="URC207" s="4"/>
      <c r="URD207" s="4"/>
      <c r="URE207" s="4"/>
      <c r="URF207" s="4"/>
      <c r="URG207" s="4"/>
      <c r="URH207" s="4"/>
      <c r="URI207" s="4"/>
      <c r="URJ207" s="4"/>
      <c r="URK207" s="4"/>
      <c r="URL207" s="4"/>
      <c r="URM207" s="4"/>
      <c r="URN207" s="4"/>
      <c r="URO207" s="4"/>
      <c r="URP207" s="4"/>
      <c r="URQ207" s="4"/>
      <c r="URR207" s="4"/>
      <c r="URS207" s="4"/>
      <c r="URT207" s="4"/>
      <c r="URU207" s="4"/>
      <c r="URV207" s="4"/>
      <c r="URW207" s="4"/>
      <c r="URX207" s="4"/>
      <c r="URY207" s="4"/>
      <c r="URZ207" s="4"/>
      <c r="USA207" s="4"/>
      <c r="USB207" s="4"/>
      <c r="USC207" s="4"/>
      <c r="USD207" s="4"/>
      <c r="USE207" s="4"/>
      <c r="USF207" s="4"/>
      <c r="USG207" s="4"/>
      <c r="USH207" s="4"/>
      <c r="USI207" s="4"/>
      <c r="USJ207" s="4"/>
      <c r="USK207" s="4"/>
      <c r="USL207" s="4"/>
      <c r="USM207" s="4"/>
      <c r="USN207" s="4"/>
      <c r="USO207" s="4"/>
      <c r="USP207" s="4"/>
      <c r="USQ207" s="4"/>
      <c r="USR207" s="4"/>
      <c r="USS207" s="4"/>
      <c r="UST207" s="4"/>
      <c r="USU207" s="4"/>
      <c r="USV207" s="4"/>
      <c r="USW207" s="4"/>
      <c r="USX207" s="4"/>
      <c r="USY207" s="4"/>
      <c r="USZ207" s="4"/>
      <c r="UTA207" s="4"/>
      <c r="UTB207" s="4"/>
      <c r="UTC207" s="4"/>
      <c r="UTD207" s="4"/>
      <c r="UTE207" s="4"/>
      <c r="UTF207" s="4"/>
      <c r="UTG207" s="4"/>
      <c r="UTH207" s="4"/>
      <c r="UTI207" s="4"/>
      <c r="UTJ207" s="4"/>
      <c r="UTK207" s="4"/>
      <c r="UTL207" s="4"/>
      <c r="UTM207" s="4"/>
      <c r="UTN207" s="4"/>
      <c r="UTO207" s="4"/>
      <c r="UTP207" s="4"/>
      <c r="UTQ207" s="4"/>
      <c r="UTR207" s="4"/>
      <c r="UTS207" s="4"/>
      <c r="UTT207" s="4"/>
      <c r="UTU207" s="4"/>
      <c r="UTV207" s="4"/>
      <c r="UTW207" s="4"/>
      <c r="UTX207" s="4"/>
      <c r="UTY207" s="4"/>
      <c r="UTZ207" s="4"/>
      <c r="UUA207" s="4"/>
      <c r="UUB207" s="4"/>
      <c r="UUC207" s="4"/>
      <c r="UUD207" s="4"/>
      <c r="UUE207" s="4"/>
      <c r="UUF207" s="4"/>
      <c r="UUG207" s="4"/>
      <c r="UUH207" s="4"/>
      <c r="UUI207" s="4"/>
      <c r="UUJ207" s="4"/>
      <c r="UUK207" s="4"/>
      <c r="UUL207" s="4"/>
      <c r="UUM207" s="4"/>
      <c r="UUN207" s="4"/>
      <c r="UUO207" s="4"/>
      <c r="UUP207" s="4"/>
      <c r="UUQ207" s="4"/>
      <c r="UUR207" s="4"/>
      <c r="UUS207" s="4"/>
      <c r="UUT207" s="4"/>
      <c r="UUU207" s="4"/>
      <c r="UUV207" s="4"/>
      <c r="UUW207" s="4"/>
      <c r="UUX207" s="4"/>
      <c r="UUY207" s="4"/>
      <c r="UUZ207" s="4"/>
      <c r="UVA207" s="4"/>
      <c r="UVB207" s="4"/>
      <c r="UVC207" s="4"/>
      <c r="UVD207" s="4"/>
      <c r="UVE207" s="4"/>
      <c r="UVF207" s="4"/>
      <c r="UVG207" s="4"/>
      <c r="UVH207" s="4"/>
      <c r="UVI207" s="4"/>
      <c r="UVJ207" s="4"/>
      <c r="UVK207" s="4"/>
      <c r="UVL207" s="4"/>
      <c r="UVM207" s="4"/>
      <c r="UVN207" s="4"/>
      <c r="UVO207" s="4"/>
      <c r="UVP207" s="4"/>
      <c r="UVQ207" s="4"/>
      <c r="UVR207" s="4"/>
      <c r="UVS207" s="4"/>
      <c r="UVT207" s="4"/>
      <c r="UVU207" s="4"/>
      <c r="UVV207" s="4"/>
      <c r="UVW207" s="4"/>
      <c r="UVX207" s="4"/>
      <c r="UVY207" s="4"/>
      <c r="UVZ207" s="4"/>
      <c r="UWA207" s="4"/>
      <c r="UWB207" s="4"/>
      <c r="UWC207" s="4"/>
      <c r="UWD207" s="4"/>
      <c r="UWE207" s="4"/>
      <c r="UWF207" s="4"/>
      <c r="UWG207" s="4"/>
      <c r="UWH207" s="4"/>
      <c r="UWI207" s="4"/>
      <c r="UWJ207" s="4"/>
      <c r="UWK207" s="4"/>
      <c r="UWL207" s="4"/>
      <c r="UWM207" s="4"/>
      <c r="UWN207" s="4"/>
      <c r="UWO207" s="4"/>
      <c r="UWP207" s="4"/>
      <c r="UWQ207" s="4"/>
      <c r="UWR207" s="4"/>
      <c r="UWS207" s="4"/>
      <c r="UWT207" s="4"/>
      <c r="UWU207" s="4"/>
      <c r="UWV207" s="4"/>
      <c r="UWW207" s="4"/>
      <c r="UWX207" s="4"/>
      <c r="UWY207" s="4"/>
      <c r="UWZ207" s="4"/>
      <c r="UXA207" s="4"/>
      <c r="UXB207" s="4"/>
      <c r="UXC207" s="4"/>
      <c r="UXD207" s="4"/>
      <c r="UXE207" s="4"/>
      <c r="UXF207" s="4"/>
      <c r="UXG207" s="4"/>
      <c r="UXH207" s="4"/>
      <c r="UXI207" s="4"/>
      <c r="UXJ207" s="4"/>
      <c r="UXK207" s="4"/>
      <c r="UXL207" s="4"/>
      <c r="UXM207" s="4"/>
      <c r="UXN207" s="4"/>
      <c r="UXO207" s="4"/>
      <c r="UXP207" s="4"/>
      <c r="UXQ207" s="4"/>
      <c r="UXR207" s="4"/>
      <c r="UXS207" s="4"/>
      <c r="UXT207" s="4"/>
      <c r="UXU207" s="4"/>
      <c r="UXV207" s="4"/>
      <c r="UXW207" s="4"/>
      <c r="UXX207" s="4"/>
      <c r="UXY207" s="4"/>
      <c r="UXZ207" s="4"/>
      <c r="UYA207" s="4"/>
      <c r="UYB207" s="4"/>
      <c r="UYC207" s="4"/>
      <c r="UYD207" s="4"/>
      <c r="UYE207" s="4"/>
      <c r="UYF207" s="4"/>
      <c r="UYG207" s="4"/>
      <c r="UYH207" s="4"/>
      <c r="UYI207" s="4"/>
      <c r="UYJ207" s="4"/>
      <c r="UYK207" s="4"/>
      <c r="UYL207" s="4"/>
      <c r="UYM207" s="4"/>
      <c r="UYN207" s="4"/>
      <c r="UYO207" s="4"/>
      <c r="UYP207" s="4"/>
      <c r="UYQ207" s="4"/>
      <c r="UYR207" s="4"/>
      <c r="UYS207" s="4"/>
      <c r="UYT207" s="4"/>
      <c r="UYU207" s="4"/>
      <c r="UYV207" s="4"/>
      <c r="UYW207" s="4"/>
      <c r="UYX207" s="4"/>
      <c r="UYY207" s="4"/>
      <c r="UYZ207" s="4"/>
      <c r="UZA207" s="4"/>
      <c r="UZB207" s="4"/>
      <c r="UZC207" s="4"/>
      <c r="UZD207" s="4"/>
      <c r="UZE207" s="4"/>
      <c r="UZF207" s="4"/>
      <c r="UZG207" s="4"/>
      <c r="UZH207" s="4"/>
      <c r="UZI207" s="4"/>
      <c r="UZJ207" s="4"/>
      <c r="UZK207" s="4"/>
      <c r="UZL207" s="4"/>
      <c r="UZM207" s="4"/>
      <c r="UZN207" s="4"/>
      <c r="UZO207" s="4"/>
      <c r="UZP207" s="4"/>
      <c r="UZQ207" s="4"/>
      <c r="UZR207" s="4"/>
      <c r="UZS207" s="4"/>
      <c r="UZT207" s="4"/>
      <c r="UZU207" s="4"/>
      <c r="UZV207" s="4"/>
      <c r="UZW207" s="4"/>
      <c r="UZX207" s="4"/>
      <c r="UZY207" s="4"/>
      <c r="UZZ207" s="4"/>
      <c r="VAA207" s="4"/>
      <c r="VAB207" s="4"/>
      <c r="VAC207" s="4"/>
      <c r="VAD207" s="4"/>
      <c r="VAE207" s="4"/>
      <c r="VAF207" s="4"/>
      <c r="VAG207" s="4"/>
      <c r="VAH207" s="4"/>
      <c r="VAI207" s="4"/>
      <c r="VAJ207" s="4"/>
      <c r="VAK207" s="4"/>
      <c r="VAL207" s="4"/>
      <c r="VAM207" s="4"/>
      <c r="VAN207" s="4"/>
      <c r="VAO207" s="4"/>
      <c r="VAP207" s="4"/>
      <c r="VAQ207" s="4"/>
      <c r="VAR207" s="4"/>
      <c r="VAS207" s="4"/>
      <c r="VAT207" s="4"/>
      <c r="VAU207" s="4"/>
      <c r="VAV207" s="4"/>
      <c r="VAW207" s="4"/>
      <c r="VAX207" s="4"/>
      <c r="VAY207" s="4"/>
      <c r="VAZ207" s="4"/>
      <c r="VBA207" s="4"/>
      <c r="VBB207" s="4"/>
      <c r="VBC207" s="4"/>
      <c r="VBD207" s="4"/>
      <c r="VBE207" s="4"/>
      <c r="VBF207" s="4"/>
      <c r="VBG207" s="4"/>
      <c r="VBH207" s="4"/>
      <c r="VBI207" s="4"/>
      <c r="VBJ207" s="4"/>
      <c r="VBK207" s="4"/>
      <c r="VBL207" s="4"/>
      <c r="VBM207" s="4"/>
      <c r="VBN207" s="4"/>
      <c r="VBO207" s="4"/>
      <c r="VBP207" s="4"/>
      <c r="VBQ207" s="4"/>
      <c r="VBR207" s="4"/>
      <c r="VBS207" s="4"/>
      <c r="VBT207" s="4"/>
      <c r="VBU207" s="4"/>
      <c r="VBV207" s="4"/>
      <c r="VBW207" s="4"/>
      <c r="VBX207" s="4"/>
      <c r="VBY207" s="4"/>
      <c r="VBZ207" s="4"/>
      <c r="VCA207" s="4"/>
      <c r="VCB207" s="4"/>
      <c r="VCC207" s="4"/>
      <c r="VCD207" s="4"/>
      <c r="VCE207" s="4"/>
      <c r="VCF207" s="4"/>
      <c r="VCG207" s="4"/>
      <c r="VCH207" s="4"/>
      <c r="VCI207" s="4"/>
      <c r="VCJ207" s="4"/>
      <c r="VCK207" s="4"/>
      <c r="VCL207" s="4"/>
      <c r="VCM207" s="4"/>
      <c r="VCN207" s="4"/>
      <c r="VCO207" s="4"/>
      <c r="VCP207" s="4"/>
      <c r="VCQ207" s="4"/>
      <c r="VCR207" s="4"/>
      <c r="VCS207" s="4"/>
      <c r="VCT207" s="4"/>
      <c r="VCU207" s="4"/>
      <c r="VCV207" s="4"/>
      <c r="VCW207" s="4"/>
      <c r="VCX207" s="4"/>
      <c r="VCY207" s="4"/>
      <c r="VCZ207" s="4"/>
      <c r="VDA207" s="4"/>
      <c r="VDB207" s="4"/>
      <c r="VDC207" s="4"/>
      <c r="VDD207" s="4"/>
      <c r="VDE207" s="4"/>
      <c r="VDF207" s="4"/>
      <c r="VDG207" s="4"/>
      <c r="VDH207" s="4"/>
      <c r="VDI207" s="4"/>
      <c r="VDJ207" s="4"/>
      <c r="VDK207" s="4"/>
      <c r="VDL207" s="4"/>
      <c r="VDM207" s="4"/>
      <c r="VDN207" s="4"/>
      <c r="VDO207" s="4"/>
      <c r="VDP207" s="4"/>
      <c r="VDQ207" s="4"/>
      <c r="VDR207" s="4"/>
      <c r="VDS207" s="4"/>
      <c r="VDT207" s="4"/>
      <c r="VDU207" s="4"/>
      <c r="VDV207" s="4"/>
      <c r="VDW207" s="4"/>
      <c r="VDX207" s="4"/>
      <c r="VDY207" s="4"/>
      <c r="VDZ207" s="4"/>
      <c r="VEA207" s="4"/>
      <c r="VEB207" s="4"/>
      <c r="VEC207" s="4"/>
      <c r="VED207" s="4"/>
      <c r="VEE207" s="4"/>
      <c r="VEF207" s="4"/>
      <c r="VEG207" s="4"/>
      <c r="VEH207" s="4"/>
      <c r="VEI207" s="4"/>
      <c r="VEJ207" s="4"/>
      <c r="VEK207" s="4"/>
      <c r="VEL207" s="4"/>
      <c r="VEM207" s="4"/>
      <c r="VEN207" s="4"/>
      <c r="VEO207" s="4"/>
      <c r="VEP207" s="4"/>
      <c r="VEQ207" s="4"/>
      <c r="VER207" s="4"/>
      <c r="VES207" s="4"/>
      <c r="VET207" s="4"/>
      <c r="VEU207" s="4"/>
      <c r="VEV207" s="4"/>
      <c r="VEW207" s="4"/>
      <c r="VEX207" s="4"/>
      <c r="VEY207" s="4"/>
      <c r="VEZ207" s="4"/>
      <c r="VFA207" s="4"/>
      <c r="VFB207" s="4"/>
      <c r="VFC207" s="4"/>
      <c r="VFD207" s="4"/>
      <c r="VFE207" s="4"/>
      <c r="VFF207" s="4"/>
      <c r="VFG207" s="4"/>
      <c r="VFH207" s="4"/>
      <c r="VFI207" s="4"/>
      <c r="VFJ207" s="4"/>
      <c r="VFK207" s="4"/>
      <c r="VFL207" s="4"/>
      <c r="VFM207" s="4"/>
      <c r="VFN207" s="4"/>
      <c r="VFO207" s="4"/>
      <c r="VFP207" s="4"/>
      <c r="VFQ207" s="4"/>
      <c r="VFR207" s="4"/>
      <c r="VFS207" s="4"/>
      <c r="VFT207" s="4"/>
      <c r="VFU207" s="4"/>
      <c r="VFV207" s="4"/>
      <c r="VFW207" s="4"/>
      <c r="VFX207" s="4"/>
      <c r="VFY207" s="4"/>
      <c r="VFZ207" s="4"/>
      <c r="VGA207" s="4"/>
      <c r="VGB207" s="4"/>
      <c r="VGC207" s="4"/>
      <c r="VGD207" s="4"/>
      <c r="VGE207" s="4"/>
      <c r="VGF207" s="4"/>
      <c r="VGG207" s="4"/>
      <c r="VGH207" s="4"/>
      <c r="VGI207" s="4"/>
      <c r="VGJ207" s="4"/>
      <c r="VGK207" s="4"/>
      <c r="VGL207" s="4"/>
      <c r="VGM207" s="4"/>
      <c r="VGN207" s="4"/>
      <c r="VGO207" s="4"/>
      <c r="VGP207" s="4"/>
      <c r="VGQ207" s="4"/>
      <c r="VGR207" s="4"/>
      <c r="VGS207" s="4"/>
      <c r="VGT207" s="4"/>
      <c r="VGU207" s="4"/>
      <c r="VGV207" s="4"/>
      <c r="VGW207" s="4"/>
      <c r="VGX207" s="4"/>
      <c r="VGY207" s="4"/>
      <c r="VGZ207" s="4"/>
      <c r="VHA207" s="4"/>
      <c r="VHB207" s="4"/>
      <c r="VHC207" s="4"/>
      <c r="VHD207" s="4"/>
      <c r="VHE207" s="4"/>
      <c r="VHF207" s="4"/>
      <c r="VHG207" s="4"/>
      <c r="VHH207" s="4"/>
      <c r="VHI207" s="4"/>
      <c r="VHJ207" s="4"/>
      <c r="VHK207" s="4"/>
      <c r="VHL207" s="4"/>
      <c r="VHM207" s="4"/>
      <c r="VHN207" s="4"/>
      <c r="VHO207" s="4"/>
      <c r="VHP207" s="4"/>
      <c r="VHQ207" s="4"/>
      <c r="VHR207" s="4"/>
      <c r="VHS207" s="4"/>
      <c r="VHT207" s="4"/>
      <c r="VHU207" s="4"/>
      <c r="VHV207" s="4"/>
      <c r="VHW207" s="4"/>
      <c r="VHX207" s="4"/>
      <c r="VHY207" s="4"/>
      <c r="VHZ207" s="4"/>
      <c r="VIA207" s="4"/>
      <c r="VIB207" s="4"/>
      <c r="VIC207" s="4"/>
      <c r="VID207" s="4"/>
      <c r="VIE207" s="4"/>
      <c r="VIF207" s="4"/>
      <c r="VIG207" s="4"/>
      <c r="VIH207" s="4"/>
      <c r="VII207" s="4"/>
      <c r="VIJ207" s="4"/>
      <c r="VIK207" s="4"/>
      <c r="VIL207" s="4"/>
      <c r="VIM207" s="4"/>
      <c r="VIN207" s="4"/>
      <c r="VIO207" s="4"/>
      <c r="VIP207" s="4"/>
      <c r="VIQ207" s="4"/>
      <c r="VIR207" s="4"/>
      <c r="VIS207" s="4"/>
      <c r="VIT207" s="4"/>
      <c r="VIU207" s="4"/>
      <c r="VIV207" s="4"/>
      <c r="VIW207" s="4"/>
      <c r="VIX207" s="4"/>
      <c r="VIY207" s="4"/>
      <c r="VIZ207" s="4"/>
      <c r="VJA207" s="4"/>
      <c r="VJB207" s="4"/>
      <c r="VJC207" s="4"/>
      <c r="VJD207" s="4"/>
      <c r="VJE207" s="4"/>
      <c r="VJF207" s="4"/>
      <c r="VJG207" s="4"/>
      <c r="VJH207" s="4"/>
      <c r="VJI207" s="4"/>
      <c r="VJJ207" s="4"/>
      <c r="VJK207" s="4"/>
      <c r="VJL207" s="4"/>
      <c r="VJM207" s="4"/>
      <c r="VJN207" s="4"/>
      <c r="VJO207" s="4"/>
      <c r="VJP207" s="4"/>
      <c r="VJQ207" s="4"/>
      <c r="VJR207" s="4"/>
      <c r="VJS207" s="4"/>
      <c r="VJT207" s="4"/>
      <c r="VJU207" s="4"/>
      <c r="VJV207" s="4"/>
      <c r="VJW207" s="4"/>
      <c r="VJX207" s="4"/>
      <c r="VJY207" s="4"/>
      <c r="VJZ207" s="4"/>
      <c r="VKA207" s="4"/>
      <c r="VKB207" s="4"/>
      <c r="VKC207" s="4"/>
      <c r="VKD207" s="4"/>
      <c r="VKE207" s="4"/>
      <c r="VKF207" s="4"/>
      <c r="VKG207" s="4"/>
      <c r="VKH207" s="4"/>
      <c r="VKI207" s="4"/>
      <c r="VKJ207" s="4"/>
      <c r="VKK207" s="4"/>
      <c r="VKL207" s="4"/>
      <c r="VKM207" s="4"/>
      <c r="VKN207" s="4"/>
      <c r="VKO207" s="4"/>
      <c r="VKP207" s="4"/>
      <c r="VKQ207" s="4"/>
      <c r="VKR207" s="4"/>
      <c r="VKS207" s="4"/>
      <c r="VKT207" s="4"/>
      <c r="VKU207" s="4"/>
      <c r="VKV207" s="4"/>
      <c r="VKW207" s="4"/>
      <c r="VKX207" s="4"/>
      <c r="VKY207" s="4"/>
      <c r="VKZ207" s="4"/>
      <c r="VLA207" s="4"/>
      <c r="VLB207" s="4"/>
      <c r="VLC207" s="4"/>
      <c r="VLD207" s="4"/>
      <c r="VLE207" s="4"/>
      <c r="VLF207" s="4"/>
      <c r="VLG207" s="4"/>
      <c r="VLH207" s="4"/>
      <c r="VLI207" s="4"/>
      <c r="VLJ207" s="4"/>
      <c r="VLK207" s="4"/>
      <c r="VLL207" s="4"/>
      <c r="VLM207" s="4"/>
      <c r="VLN207" s="4"/>
      <c r="VLO207" s="4"/>
      <c r="VLP207" s="4"/>
      <c r="VLQ207" s="4"/>
      <c r="VLR207" s="4"/>
      <c r="VLS207" s="4"/>
      <c r="VLT207" s="4"/>
      <c r="VLU207" s="4"/>
      <c r="VLV207" s="4"/>
      <c r="VLW207" s="4"/>
      <c r="VLX207" s="4"/>
      <c r="VLY207" s="4"/>
      <c r="VLZ207" s="4"/>
      <c r="VMA207" s="4"/>
      <c r="VMB207" s="4"/>
      <c r="VMC207" s="4"/>
      <c r="VMD207" s="4"/>
      <c r="VME207" s="4"/>
      <c r="VMF207" s="4"/>
      <c r="VMG207" s="4"/>
      <c r="VMH207" s="4"/>
      <c r="VMI207" s="4"/>
      <c r="VMJ207" s="4"/>
      <c r="VMK207" s="4"/>
      <c r="VML207" s="4"/>
      <c r="VMM207" s="4"/>
      <c r="VMN207" s="4"/>
      <c r="VMO207" s="4"/>
      <c r="VMP207" s="4"/>
      <c r="VMQ207" s="4"/>
      <c r="VMR207" s="4"/>
      <c r="VMS207" s="4"/>
      <c r="VMT207" s="4"/>
      <c r="VMU207" s="4"/>
      <c r="VMV207" s="4"/>
      <c r="VMW207" s="4"/>
      <c r="VMX207" s="4"/>
      <c r="VMY207" s="4"/>
      <c r="VMZ207" s="4"/>
      <c r="VNA207" s="4"/>
      <c r="VNB207" s="4"/>
      <c r="VNC207" s="4"/>
      <c r="VND207" s="4"/>
      <c r="VNE207" s="4"/>
      <c r="VNF207" s="4"/>
      <c r="VNG207" s="4"/>
      <c r="VNH207" s="4"/>
      <c r="VNI207" s="4"/>
      <c r="VNJ207" s="4"/>
      <c r="VNK207" s="4"/>
      <c r="VNL207" s="4"/>
      <c r="VNM207" s="4"/>
      <c r="VNN207" s="4"/>
      <c r="VNO207" s="4"/>
      <c r="VNP207" s="4"/>
      <c r="VNQ207" s="4"/>
      <c r="VNR207" s="4"/>
      <c r="VNS207" s="4"/>
      <c r="VNT207" s="4"/>
      <c r="VNU207" s="4"/>
      <c r="VNV207" s="4"/>
      <c r="VNW207" s="4"/>
      <c r="VNX207" s="4"/>
      <c r="VNY207" s="4"/>
      <c r="VNZ207" s="4"/>
      <c r="VOA207" s="4"/>
      <c r="VOB207" s="4"/>
      <c r="VOC207" s="4"/>
      <c r="VOD207" s="4"/>
      <c r="VOE207" s="4"/>
      <c r="VOF207" s="4"/>
      <c r="VOG207" s="4"/>
      <c r="VOH207" s="4"/>
      <c r="VOI207" s="4"/>
      <c r="VOJ207" s="4"/>
      <c r="VOK207" s="4"/>
      <c r="VOL207" s="4"/>
      <c r="VOM207" s="4"/>
      <c r="VON207" s="4"/>
      <c r="VOO207" s="4"/>
      <c r="VOP207" s="4"/>
      <c r="VOQ207" s="4"/>
      <c r="VOR207" s="4"/>
      <c r="VOS207" s="4"/>
      <c r="VOT207" s="4"/>
      <c r="VOU207" s="4"/>
      <c r="VOV207" s="4"/>
      <c r="VOW207" s="4"/>
      <c r="VOX207" s="4"/>
      <c r="VOY207" s="4"/>
      <c r="VOZ207" s="4"/>
      <c r="VPA207" s="4"/>
      <c r="VPB207" s="4"/>
      <c r="VPC207" s="4"/>
      <c r="VPD207" s="4"/>
      <c r="VPE207" s="4"/>
      <c r="VPF207" s="4"/>
      <c r="VPG207" s="4"/>
      <c r="VPH207" s="4"/>
      <c r="VPI207" s="4"/>
      <c r="VPJ207" s="4"/>
      <c r="VPK207" s="4"/>
      <c r="VPL207" s="4"/>
      <c r="VPM207" s="4"/>
      <c r="VPN207" s="4"/>
      <c r="VPO207" s="4"/>
      <c r="VPP207" s="4"/>
      <c r="VPQ207" s="4"/>
      <c r="VPR207" s="4"/>
      <c r="VPS207" s="4"/>
      <c r="VPT207" s="4"/>
      <c r="VPU207" s="4"/>
      <c r="VPV207" s="4"/>
      <c r="VPW207" s="4"/>
      <c r="VPX207" s="4"/>
      <c r="VPY207" s="4"/>
      <c r="VPZ207" s="4"/>
      <c r="VQA207" s="4"/>
      <c r="VQB207" s="4"/>
      <c r="VQC207" s="4"/>
      <c r="VQD207" s="4"/>
      <c r="VQE207" s="4"/>
      <c r="VQF207" s="4"/>
      <c r="VQG207" s="4"/>
      <c r="VQH207" s="4"/>
      <c r="VQI207" s="4"/>
      <c r="VQJ207" s="4"/>
      <c r="VQK207" s="4"/>
      <c r="VQL207" s="4"/>
      <c r="VQM207" s="4"/>
      <c r="VQN207" s="4"/>
      <c r="VQO207" s="4"/>
      <c r="VQP207" s="4"/>
      <c r="VQQ207" s="4"/>
      <c r="VQR207" s="4"/>
      <c r="VQS207" s="4"/>
      <c r="VQT207" s="4"/>
      <c r="VQU207" s="4"/>
      <c r="VQV207" s="4"/>
      <c r="VQW207" s="4"/>
      <c r="VQX207" s="4"/>
      <c r="VQY207" s="4"/>
      <c r="VQZ207" s="4"/>
      <c r="VRA207" s="4"/>
      <c r="VRB207" s="4"/>
      <c r="VRC207" s="4"/>
      <c r="VRD207" s="4"/>
      <c r="VRE207" s="4"/>
      <c r="VRF207" s="4"/>
      <c r="VRG207" s="4"/>
      <c r="VRH207" s="4"/>
      <c r="VRI207" s="4"/>
      <c r="VRJ207" s="4"/>
      <c r="VRK207" s="4"/>
      <c r="VRL207" s="4"/>
      <c r="VRM207" s="4"/>
      <c r="VRN207" s="4"/>
      <c r="VRO207" s="4"/>
      <c r="VRP207" s="4"/>
      <c r="VRQ207" s="4"/>
      <c r="VRR207" s="4"/>
      <c r="VRS207" s="4"/>
      <c r="VRT207" s="4"/>
      <c r="VRU207" s="4"/>
      <c r="VRV207" s="4"/>
      <c r="VRW207" s="4"/>
      <c r="VRX207" s="4"/>
      <c r="VRY207" s="4"/>
      <c r="VRZ207" s="4"/>
      <c r="VSA207" s="4"/>
      <c r="VSB207" s="4"/>
      <c r="VSC207" s="4"/>
      <c r="VSD207" s="4"/>
      <c r="VSE207" s="4"/>
      <c r="VSF207" s="4"/>
      <c r="VSG207" s="4"/>
      <c r="VSH207" s="4"/>
      <c r="VSI207" s="4"/>
      <c r="VSJ207" s="4"/>
      <c r="VSK207" s="4"/>
      <c r="VSL207" s="4"/>
      <c r="VSM207" s="4"/>
      <c r="VSN207" s="4"/>
      <c r="VSO207" s="4"/>
      <c r="VSP207" s="4"/>
      <c r="VSQ207" s="4"/>
      <c r="VSR207" s="4"/>
      <c r="VSS207" s="4"/>
      <c r="VST207" s="4"/>
      <c r="VSU207" s="4"/>
      <c r="VSV207" s="4"/>
      <c r="VSW207" s="4"/>
      <c r="VSX207" s="4"/>
      <c r="VSY207" s="4"/>
      <c r="VSZ207" s="4"/>
      <c r="VTA207" s="4"/>
      <c r="VTB207" s="4"/>
      <c r="VTC207" s="4"/>
      <c r="VTD207" s="4"/>
      <c r="VTE207" s="4"/>
      <c r="VTF207" s="4"/>
      <c r="VTG207" s="4"/>
      <c r="VTH207" s="4"/>
      <c r="VTI207" s="4"/>
      <c r="VTJ207" s="4"/>
      <c r="VTK207" s="4"/>
      <c r="VTL207" s="4"/>
      <c r="VTM207" s="4"/>
      <c r="VTN207" s="4"/>
      <c r="VTO207" s="4"/>
      <c r="VTP207" s="4"/>
      <c r="VTQ207" s="4"/>
      <c r="VTR207" s="4"/>
      <c r="VTS207" s="4"/>
      <c r="VTT207" s="4"/>
      <c r="VTU207" s="4"/>
      <c r="VTV207" s="4"/>
      <c r="VTW207" s="4"/>
      <c r="VTX207" s="4"/>
      <c r="VTY207" s="4"/>
      <c r="VTZ207" s="4"/>
      <c r="VUA207" s="4"/>
      <c r="VUB207" s="4"/>
      <c r="VUC207" s="4"/>
      <c r="VUD207" s="4"/>
      <c r="VUE207" s="4"/>
      <c r="VUF207" s="4"/>
      <c r="VUG207" s="4"/>
      <c r="VUH207" s="4"/>
      <c r="VUI207" s="4"/>
      <c r="VUJ207" s="4"/>
      <c r="VUK207" s="4"/>
      <c r="VUL207" s="4"/>
      <c r="VUM207" s="4"/>
      <c r="VUN207" s="4"/>
      <c r="VUO207" s="4"/>
      <c r="VUP207" s="4"/>
      <c r="VUQ207" s="4"/>
      <c r="VUR207" s="4"/>
      <c r="VUS207" s="4"/>
      <c r="VUT207" s="4"/>
      <c r="VUU207" s="4"/>
      <c r="VUV207" s="4"/>
      <c r="VUW207" s="4"/>
      <c r="VUX207" s="4"/>
      <c r="VUY207" s="4"/>
      <c r="VUZ207" s="4"/>
      <c r="VVA207" s="4"/>
      <c r="VVB207" s="4"/>
      <c r="VVC207" s="4"/>
      <c r="VVD207" s="4"/>
      <c r="VVE207" s="4"/>
      <c r="VVF207" s="4"/>
      <c r="VVG207" s="4"/>
      <c r="VVH207" s="4"/>
      <c r="VVI207" s="4"/>
      <c r="VVJ207" s="4"/>
      <c r="VVK207" s="4"/>
      <c r="VVL207" s="4"/>
      <c r="VVM207" s="4"/>
      <c r="VVN207" s="4"/>
      <c r="VVO207" s="4"/>
      <c r="VVP207" s="4"/>
      <c r="VVQ207" s="4"/>
      <c r="VVR207" s="4"/>
      <c r="VVS207" s="4"/>
      <c r="VVT207" s="4"/>
      <c r="VVU207" s="4"/>
      <c r="VVV207" s="4"/>
      <c r="VVW207" s="4"/>
      <c r="VVX207" s="4"/>
      <c r="VVY207" s="4"/>
      <c r="VVZ207" s="4"/>
      <c r="VWA207" s="4"/>
      <c r="VWB207" s="4"/>
      <c r="VWC207" s="4"/>
      <c r="VWD207" s="4"/>
      <c r="VWE207" s="4"/>
      <c r="VWF207" s="4"/>
      <c r="VWG207" s="4"/>
      <c r="VWH207" s="4"/>
      <c r="VWI207" s="4"/>
      <c r="VWJ207" s="4"/>
      <c r="VWK207" s="4"/>
      <c r="VWL207" s="4"/>
      <c r="VWM207" s="4"/>
      <c r="VWN207" s="4"/>
      <c r="VWO207" s="4"/>
      <c r="VWP207" s="4"/>
      <c r="VWQ207" s="4"/>
      <c r="VWR207" s="4"/>
      <c r="VWS207" s="4"/>
      <c r="VWT207" s="4"/>
      <c r="VWU207" s="4"/>
      <c r="VWV207" s="4"/>
      <c r="VWW207" s="4"/>
      <c r="VWX207" s="4"/>
      <c r="VWY207" s="4"/>
      <c r="VWZ207" s="4"/>
      <c r="VXA207" s="4"/>
      <c r="VXB207" s="4"/>
      <c r="VXC207" s="4"/>
      <c r="VXD207" s="4"/>
      <c r="VXE207" s="4"/>
      <c r="VXF207" s="4"/>
      <c r="VXG207" s="4"/>
      <c r="VXH207" s="4"/>
      <c r="VXI207" s="4"/>
      <c r="VXJ207" s="4"/>
      <c r="VXK207" s="4"/>
      <c r="VXL207" s="4"/>
      <c r="VXM207" s="4"/>
      <c r="VXN207" s="4"/>
      <c r="VXO207" s="4"/>
      <c r="VXP207" s="4"/>
      <c r="VXQ207" s="4"/>
      <c r="VXR207" s="4"/>
      <c r="VXS207" s="4"/>
      <c r="VXT207" s="4"/>
      <c r="VXU207" s="4"/>
      <c r="VXV207" s="4"/>
      <c r="VXW207" s="4"/>
      <c r="VXX207" s="4"/>
      <c r="VXY207" s="4"/>
      <c r="VXZ207" s="4"/>
      <c r="VYA207" s="4"/>
      <c r="VYB207" s="4"/>
      <c r="VYC207" s="4"/>
      <c r="VYD207" s="4"/>
      <c r="VYE207" s="4"/>
      <c r="VYF207" s="4"/>
      <c r="VYG207" s="4"/>
      <c r="VYH207" s="4"/>
      <c r="VYI207" s="4"/>
      <c r="VYJ207" s="4"/>
      <c r="VYK207" s="4"/>
      <c r="VYL207" s="4"/>
      <c r="VYM207" s="4"/>
      <c r="VYN207" s="4"/>
      <c r="VYO207" s="4"/>
      <c r="VYP207" s="4"/>
      <c r="VYQ207" s="4"/>
      <c r="VYR207" s="4"/>
      <c r="VYS207" s="4"/>
      <c r="VYT207" s="4"/>
      <c r="VYU207" s="4"/>
      <c r="VYV207" s="4"/>
      <c r="VYW207" s="4"/>
      <c r="VYX207" s="4"/>
      <c r="VYY207" s="4"/>
      <c r="VYZ207" s="4"/>
      <c r="VZA207" s="4"/>
      <c r="VZB207" s="4"/>
      <c r="VZC207" s="4"/>
      <c r="VZD207" s="4"/>
      <c r="VZE207" s="4"/>
      <c r="VZF207" s="4"/>
      <c r="VZG207" s="4"/>
      <c r="VZH207" s="4"/>
      <c r="VZI207" s="4"/>
      <c r="VZJ207" s="4"/>
      <c r="VZK207" s="4"/>
      <c r="VZL207" s="4"/>
      <c r="VZM207" s="4"/>
      <c r="VZN207" s="4"/>
      <c r="VZO207" s="4"/>
      <c r="VZP207" s="4"/>
      <c r="VZQ207" s="4"/>
      <c r="VZR207" s="4"/>
      <c r="VZS207" s="4"/>
      <c r="VZT207" s="4"/>
      <c r="VZU207" s="4"/>
      <c r="VZV207" s="4"/>
      <c r="VZW207" s="4"/>
      <c r="VZX207" s="4"/>
      <c r="VZY207" s="4"/>
      <c r="VZZ207" s="4"/>
      <c r="WAA207" s="4"/>
      <c r="WAB207" s="4"/>
      <c r="WAC207" s="4"/>
      <c r="WAD207" s="4"/>
      <c r="WAE207" s="4"/>
      <c r="WAF207" s="4"/>
      <c r="WAG207" s="4"/>
      <c r="WAH207" s="4"/>
      <c r="WAI207" s="4"/>
      <c r="WAJ207" s="4"/>
      <c r="WAK207" s="4"/>
      <c r="WAL207" s="4"/>
      <c r="WAM207" s="4"/>
      <c r="WAN207" s="4"/>
      <c r="WAO207" s="4"/>
      <c r="WAP207" s="4"/>
      <c r="WAQ207" s="4"/>
      <c r="WAR207" s="4"/>
      <c r="WAS207" s="4"/>
      <c r="WAT207" s="4"/>
      <c r="WAU207" s="4"/>
      <c r="WAV207" s="4"/>
      <c r="WAW207" s="4"/>
      <c r="WAX207" s="4"/>
      <c r="WAY207" s="4"/>
      <c r="WAZ207" s="4"/>
      <c r="WBA207" s="4"/>
      <c r="WBB207" s="4"/>
      <c r="WBC207" s="4"/>
      <c r="WBD207" s="4"/>
      <c r="WBE207" s="4"/>
      <c r="WBF207" s="4"/>
      <c r="WBG207" s="4"/>
      <c r="WBH207" s="4"/>
      <c r="WBI207" s="4"/>
      <c r="WBJ207" s="4"/>
      <c r="WBK207" s="4"/>
      <c r="WBL207" s="4"/>
      <c r="WBM207" s="4"/>
      <c r="WBN207" s="4"/>
      <c r="WBO207" s="4"/>
      <c r="WBP207" s="4"/>
      <c r="WBQ207" s="4"/>
      <c r="WBR207" s="4"/>
      <c r="WBS207" s="4"/>
      <c r="WBT207" s="4"/>
      <c r="WBU207" s="4"/>
      <c r="WBV207" s="4"/>
      <c r="WBW207" s="4"/>
      <c r="WBX207" s="4"/>
      <c r="WBY207" s="4"/>
      <c r="WBZ207" s="4"/>
      <c r="WCA207" s="4"/>
      <c r="WCB207" s="4"/>
      <c r="WCC207" s="4"/>
      <c r="WCD207" s="4"/>
      <c r="WCE207" s="4"/>
      <c r="WCF207" s="4"/>
      <c r="WCG207" s="4"/>
      <c r="WCH207" s="4"/>
      <c r="WCI207" s="4"/>
      <c r="WCJ207" s="4"/>
      <c r="WCK207" s="4"/>
      <c r="WCL207" s="4"/>
      <c r="WCM207" s="4"/>
      <c r="WCN207" s="4"/>
      <c r="WCO207" s="4"/>
      <c r="WCP207" s="4"/>
      <c r="WCQ207" s="4"/>
      <c r="WCR207" s="4"/>
      <c r="WCS207" s="4"/>
      <c r="WCT207" s="4"/>
      <c r="WCU207" s="4"/>
      <c r="WCV207" s="4"/>
      <c r="WCW207" s="4"/>
      <c r="WCX207" s="4"/>
      <c r="WCY207" s="4"/>
      <c r="WCZ207" s="4"/>
      <c r="WDA207" s="4"/>
      <c r="WDB207" s="4"/>
      <c r="WDC207" s="4"/>
      <c r="WDD207" s="4"/>
      <c r="WDE207" s="4"/>
      <c r="WDF207" s="4"/>
      <c r="WDG207" s="4"/>
      <c r="WDH207" s="4"/>
      <c r="WDI207" s="4"/>
      <c r="WDJ207" s="4"/>
      <c r="WDK207" s="4"/>
      <c r="WDL207" s="4"/>
      <c r="WDM207" s="4"/>
      <c r="WDN207" s="4"/>
      <c r="WDO207" s="4"/>
      <c r="WDP207" s="4"/>
      <c r="WDQ207" s="4"/>
      <c r="WDR207" s="4"/>
      <c r="WDS207" s="4"/>
      <c r="WDT207" s="4"/>
      <c r="WDU207" s="4"/>
      <c r="WDV207" s="4"/>
      <c r="WDW207" s="4"/>
      <c r="WDX207" s="4"/>
      <c r="WDY207" s="4"/>
      <c r="WDZ207" s="4"/>
      <c r="WEA207" s="4"/>
      <c r="WEB207" s="4"/>
      <c r="WEC207" s="4"/>
      <c r="WED207" s="4"/>
      <c r="WEE207" s="4"/>
      <c r="WEF207" s="4"/>
      <c r="WEG207" s="4"/>
      <c r="WEH207" s="4"/>
      <c r="WEI207" s="4"/>
      <c r="WEJ207" s="4"/>
      <c r="WEK207" s="4"/>
      <c r="WEL207" s="4"/>
      <c r="WEM207" s="4"/>
      <c r="WEN207" s="4"/>
      <c r="WEO207" s="4"/>
      <c r="WEP207" s="4"/>
      <c r="WEQ207" s="4"/>
      <c r="WER207" s="4"/>
      <c r="WES207" s="4"/>
      <c r="WET207" s="4"/>
      <c r="WEU207" s="4"/>
      <c r="WEV207" s="4"/>
      <c r="WEW207" s="4"/>
      <c r="WEX207" s="4"/>
      <c r="WEY207" s="4"/>
      <c r="WEZ207" s="4"/>
      <c r="WFA207" s="4"/>
      <c r="WFB207" s="4"/>
      <c r="WFC207" s="4"/>
      <c r="WFD207" s="4"/>
      <c r="WFE207" s="4"/>
      <c r="WFF207" s="4"/>
      <c r="WFG207" s="4"/>
      <c r="WFH207" s="4"/>
      <c r="WFI207" s="4"/>
      <c r="WFJ207" s="4"/>
      <c r="WFK207" s="4"/>
      <c r="WFL207" s="4"/>
      <c r="WFM207" s="4"/>
      <c r="WFN207" s="4"/>
      <c r="WFO207" s="4"/>
      <c r="WFP207" s="4"/>
      <c r="WFQ207" s="4"/>
      <c r="WFR207" s="4"/>
      <c r="WFS207" s="4"/>
      <c r="WFT207" s="4"/>
      <c r="WFU207" s="4"/>
      <c r="WFV207" s="4"/>
      <c r="WFW207" s="4"/>
      <c r="WFX207" s="4"/>
      <c r="WFY207" s="4"/>
      <c r="WFZ207" s="4"/>
      <c r="WGA207" s="4"/>
      <c r="WGB207" s="4"/>
      <c r="WGC207" s="4"/>
      <c r="WGD207" s="4"/>
      <c r="WGE207" s="4"/>
      <c r="WGF207" s="4"/>
      <c r="WGG207" s="4"/>
      <c r="WGH207" s="4"/>
      <c r="WGI207" s="4"/>
      <c r="WGJ207" s="4"/>
      <c r="WGK207" s="4"/>
      <c r="WGL207" s="4"/>
      <c r="WGM207" s="4"/>
      <c r="WGN207" s="4"/>
      <c r="WGO207" s="4"/>
      <c r="WGP207" s="4"/>
      <c r="WGQ207" s="4"/>
      <c r="WGR207" s="4"/>
      <c r="WGS207" s="4"/>
      <c r="WGT207" s="4"/>
      <c r="WGU207" s="4"/>
      <c r="WGV207" s="4"/>
      <c r="WGW207" s="4"/>
      <c r="WGX207" s="4"/>
      <c r="WGY207" s="4"/>
      <c r="WGZ207" s="4"/>
      <c r="WHA207" s="4"/>
      <c r="WHB207" s="4"/>
      <c r="WHC207" s="4"/>
      <c r="WHD207" s="4"/>
      <c r="WHE207" s="4"/>
      <c r="WHF207" s="4"/>
      <c r="WHG207" s="4"/>
      <c r="WHH207" s="4"/>
      <c r="WHI207" s="4"/>
      <c r="WHJ207" s="4"/>
      <c r="WHK207" s="4"/>
      <c r="WHL207" s="4"/>
      <c r="WHM207" s="4"/>
      <c r="WHN207" s="4"/>
      <c r="WHO207" s="4"/>
      <c r="WHP207" s="4"/>
      <c r="WHQ207" s="4"/>
      <c r="WHR207" s="4"/>
      <c r="WHS207" s="4"/>
      <c r="WHT207" s="4"/>
      <c r="WHU207" s="4"/>
      <c r="WHV207" s="4"/>
      <c r="WHW207" s="4"/>
      <c r="WHX207" s="4"/>
      <c r="WHY207" s="4"/>
      <c r="WHZ207" s="4"/>
      <c r="WIA207" s="4"/>
      <c r="WIB207" s="4"/>
      <c r="WIC207" s="4"/>
      <c r="WID207" s="4"/>
      <c r="WIE207" s="4"/>
      <c r="WIF207" s="4"/>
      <c r="WIG207" s="4"/>
      <c r="WIH207" s="4"/>
      <c r="WII207" s="4"/>
      <c r="WIJ207" s="4"/>
      <c r="WIK207" s="4"/>
      <c r="WIL207" s="4"/>
      <c r="WIM207" s="4"/>
      <c r="WIN207" s="4"/>
      <c r="WIO207" s="4"/>
      <c r="WIP207" s="4"/>
      <c r="WIQ207" s="4"/>
      <c r="WIR207" s="4"/>
      <c r="WIS207" s="4"/>
      <c r="WIT207" s="4"/>
      <c r="WIU207" s="4"/>
      <c r="WIV207" s="4"/>
      <c r="WIW207" s="4"/>
      <c r="WIX207" s="4"/>
      <c r="WIY207" s="4"/>
      <c r="WIZ207" s="4"/>
      <c r="WJA207" s="4"/>
      <c r="WJB207" s="4"/>
      <c r="WJC207" s="4"/>
      <c r="WJD207" s="4"/>
      <c r="WJE207" s="4"/>
      <c r="WJF207" s="4"/>
      <c r="WJG207" s="4"/>
      <c r="WJH207" s="4"/>
      <c r="WJI207" s="4"/>
      <c r="WJJ207" s="4"/>
      <c r="WJK207" s="4"/>
      <c r="WJL207" s="4"/>
      <c r="WJM207" s="4"/>
      <c r="WJN207" s="4"/>
      <c r="WJO207" s="4"/>
      <c r="WJP207" s="4"/>
      <c r="WJQ207" s="4"/>
      <c r="WJR207" s="4"/>
      <c r="WJS207" s="4"/>
      <c r="WJT207" s="4"/>
      <c r="WJU207" s="4"/>
      <c r="WJV207" s="4"/>
      <c r="WJW207" s="4"/>
      <c r="WJX207" s="4"/>
      <c r="WJY207" s="4"/>
      <c r="WJZ207" s="4"/>
      <c r="WKA207" s="4"/>
      <c r="WKB207" s="4"/>
      <c r="WKC207" s="4"/>
      <c r="WKD207" s="4"/>
      <c r="WKE207" s="4"/>
      <c r="WKF207" s="4"/>
      <c r="WKG207" s="4"/>
      <c r="WKH207" s="4"/>
      <c r="WKI207" s="4"/>
      <c r="WKJ207" s="4"/>
      <c r="WKK207" s="4"/>
      <c r="WKL207" s="4"/>
      <c r="WKM207" s="4"/>
      <c r="WKN207" s="4"/>
      <c r="WKO207" s="4"/>
      <c r="WKP207" s="4"/>
      <c r="WKQ207" s="4"/>
      <c r="WKR207" s="4"/>
      <c r="WKS207" s="4"/>
      <c r="WKT207" s="4"/>
      <c r="WKU207" s="4"/>
      <c r="WKV207" s="4"/>
      <c r="WKW207" s="4"/>
      <c r="WKX207" s="4"/>
      <c r="WKY207" s="4"/>
      <c r="WKZ207" s="4"/>
      <c r="WLA207" s="4"/>
      <c r="WLB207" s="4"/>
      <c r="WLC207" s="4"/>
      <c r="WLD207" s="4"/>
      <c r="WLE207" s="4"/>
      <c r="WLF207" s="4"/>
      <c r="WLG207" s="4"/>
      <c r="WLH207" s="4"/>
      <c r="WLI207" s="4"/>
      <c r="WLJ207" s="4"/>
      <c r="WLK207" s="4"/>
      <c r="WLL207" s="4"/>
      <c r="WLM207" s="4"/>
      <c r="WLN207" s="4"/>
      <c r="WLO207" s="4"/>
      <c r="WLP207" s="4"/>
      <c r="WLQ207" s="4"/>
      <c r="WLR207" s="4"/>
      <c r="WLS207" s="4"/>
      <c r="WLT207" s="4"/>
      <c r="WLU207" s="4"/>
      <c r="WLV207" s="4"/>
      <c r="WLW207" s="4"/>
      <c r="WLX207" s="4"/>
      <c r="WLY207" s="4"/>
      <c r="WLZ207" s="4"/>
      <c r="WMA207" s="4"/>
      <c r="WMB207" s="4"/>
      <c r="WMC207" s="4"/>
      <c r="WMD207" s="4"/>
      <c r="WME207" s="4"/>
      <c r="WMF207" s="4"/>
      <c r="WMG207" s="4"/>
      <c r="WMH207" s="4"/>
      <c r="WMI207" s="4"/>
      <c r="WMJ207" s="4"/>
      <c r="WMK207" s="4"/>
      <c r="WML207" s="4"/>
      <c r="WMM207" s="4"/>
      <c r="WMN207" s="4"/>
      <c r="WMO207" s="4"/>
      <c r="WMP207" s="4"/>
      <c r="WMQ207" s="4"/>
      <c r="WMR207" s="4"/>
      <c r="WMS207" s="4"/>
      <c r="WMT207" s="4"/>
      <c r="WMU207" s="4"/>
      <c r="WMV207" s="4"/>
      <c r="WMW207" s="4"/>
      <c r="WMX207" s="4"/>
      <c r="WMY207" s="4"/>
      <c r="WMZ207" s="4"/>
      <c r="WNA207" s="4"/>
      <c r="WNB207" s="4"/>
      <c r="WNC207" s="4"/>
      <c r="WND207" s="4"/>
      <c r="WNE207" s="4"/>
      <c r="WNF207" s="4"/>
      <c r="WNG207" s="4"/>
      <c r="WNH207" s="4"/>
      <c r="WNI207" s="4"/>
      <c r="WNJ207" s="4"/>
      <c r="WNK207" s="4"/>
      <c r="WNL207" s="4"/>
      <c r="WNM207" s="4"/>
      <c r="WNN207" s="4"/>
      <c r="WNO207" s="4"/>
      <c r="WNP207" s="4"/>
      <c r="WNQ207" s="4"/>
      <c r="WNR207" s="4"/>
      <c r="WNS207" s="4"/>
      <c r="WNT207" s="4"/>
      <c r="WNU207" s="4"/>
      <c r="WNV207" s="4"/>
      <c r="WNW207" s="4"/>
      <c r="WNX207" s="4"/>
      <c r="WNY207" s="4"/>
      <c r="WNZ207" s="4"/>
      <c r="WOA207" s="4"/>
      <c r="WOB207" s="4"/>
      <c r="WOC207" s="4"/>
      <c r="WOD207" s="4"/>
      <c r="WOE207" s="4"/>
      <c r="WOF207" s="4"/>
      <c r="WOG207" s="4"/>
      <c r="WOH207" s="4"/>
      <c r="WOI207" s="4"/>
      <c r="WOJ207" s="4"/>
      <c r="WOK207" s="4"/>
      <c r="WOL207" s="4"/>
      <c r="WOM207" s="4"/>
      <c r="WON207" s="4"/>
      <c r="WOO207" s="4"/>
      <c r="WOP207" s="4"/>
      <c r="WOQ207" s="4"/>
      <c r="WOR207" s="4"/>
      <c r="WOS207" s="4"/>
      <c r="WOT207" s="4"/>
      <c r="WOU207" s="4"/>
      <c r="WOV207" s="4"/>
      <c r="WOW207" s="4"/>
      <c r="WOX207" s="4"/>
      <c r="WOY207" s="4"/>
      <c r="WOZ207" s="4"/>
      <c r="WPA207" s="4"/>
      <c r="WPB207" s="4"/>
      <c r="WPC207" s="4"/>
      <c r="WPD207" s="4"/>
      <c r="WPE207" s="4"/>
      <c r="WPF207" s="4"/>
      <c r="WPG207" s="4"/>
      <c r="WPH207" s="4"/>
      <c r="WPI207" s="4"/>
      <c r="WPJ207" s="4"/>
      <c r="WPK207" s="4"/>
      <c r="WPL207" s="4"/>
      <c r="WPM207" s="4"/>
      <c r="WPN207" s="4"/>
      <c r="WPO207" s="4"/>
      <c r="WPP207" s="4"/>
      <c r="WPQ207" s="4"/>
      <c r="WPR207" s="4"/>
      <c r="WPS207" s="4"/>
      <c r="WPT207" s="4"/>
      <c r="WPU207" s="4"/>
      <c r="WPV207" s="4"/>
      <c r="WPW207" s="4"/>
      <c r="WPX207" s="4"/>
      <c r="WPY207" s="4"/>
      <c r="WPZ207" s="4"/>
      <c r="WQA207" s="4"/>
      <c r="WQB207" s="4"/>
      <c r="WQC207" s="4"/>
      <c r="WQD207" s="4"/>
      <c r="WQE207" s="4"/>
      <c r="WQF207" s="4"/>
      <c r="WQG207" s="4"/>
      <c r="WQH207" s="4"/>
      <c r="WQI207" s="4"/>
      <c r="WQJ207" s="4"/>
      <c r="WQK207" s="4"/>
      <c r="WQL207" s="4"/>
      <c r="WQM207" s="4"/>
      <c r="WQN207" s="4"/>
      <c r="WQO207" s="4"/>
      <c r="WQP207" s="4"/>
      <c r="WQQ207" s="4"/>
      <c r="WQR207" s="4"/>
      <c r="WQS207" s="4"/>
      <c r="WQT207" s="4"/>
      <c r="WQU207" s="4"/>
      <c r="WQV207" s="4"/>
      <c r="WQW207" s="4"/>
      <c r="WQX207" s="4"/>
      <c r="WQY207" s="4"/>
      <c r="WQZ207" s="4"/>
      <c r="WRA207" s="4"/>
      <c r="WRB207" s="4"/>
      <c r="WRC207" s="4"/>
      <c r="WRD207" s="4"/>
      <c r="WRE207" s="4"/>
      <c r="WRF207" s="4"/>
      <c r="WRG207" s="4"/>
      <c r="WRH207" s="4"/>
      <c r="WRI207" s="4"/>
      <c r="WRJ207" s="4"/>
      <c r="WRK207" s="4"/>
      <c r="WRL207" s="4"/>
      <c r="WRM207" s="4"/>
      <c r="WRN207" s="4"/>
      <c r="WRO207" s="4"/>
      <c r="WRP207" s="4"/>
      <c r="WRQ207" s="4"/>
      <c r="WRR207" s="4"/>
      <c r="WRS207" s="4"/>
      <c r="WRT207" s="4"/>
      <c r="WRU207" s="4"/>
      <c r="WRV207" s="4"/>
      <c r="WRW207" s="4"/>
      <c r="WRX207" s="4"/>
      <c r="WRY207" s="4"/>
      <c r="WRZ207" s="4"/>
      <c r="WSA207" s="4"/>
      <c r="WSB207" s="4"/>
      <c r="WSC207" s="4"/>
      <c r="WSD207" s="4"/>
      <c r="WSE207" s="4"/>
      <c r="WSF207" s="4"/>
      <c r="WSG207" s="4"/>
      <c r="WSH207" s="4"/>
      <c r="WSI207" s="4"/>
      <c r="WSJ207" s="4"/>
      <c r="WSK207" s="4"/>
      <c r="WSL207" s="4"/>
      <c r="WSM207" s="4"/>
      <c r="WSN207" s="4"/>
      <c r="WSO207" s="4"/>
      <c r="WSP207" s="4"/>
      <c r="WSQ207" s="4"/>
      <c r="WSR207" s="4"/>
      <c r="WSS207" s="4"/>
      <c r="WST207" s="4"/>
      <c r="WSU207" s="4"/>
      <c r="WSV207" s="4"/>
      <c r="WSW207" s="4"/>
      <c r="WSX207" s="4"/>
      <c r="WSY207" s="4"/>
      <c r="WSZ207" s="4"/>
      <c r="WTA207" s="4"/>
      <c r="WTB207" s="4"/>
      <c r="WTC207" s="4"/>
      <c r="WTD207" s="4"/>
      <c r="WTE207" s="4"/>
      <c r="WTF207" s="4"/>
      <c r="WTG207" s="4"/>
      <c r="WTH207" s="4"/>
      <c r="WTI207" s="4"/>
      <c r="WTJ207" s="4"/>
      <c r="WTK207" s="4"/>
      <c r="WTL207" s="4"/>
      <c r="WTM207" s="4"/>
      <c r="WTN207" s="4"/>
      <c r="WTO207" s="4"/>
      <c r="WTP207" s="4"/>
      <c r="WTQ207" s="4"/>
      <c r="WTR207" s="4"/>
      <c r="WTS207" s="4"/>
      <c r="WTT207" s="4"/>
      <c r="WTU207" s="4"/>
      <c r="WTV207" s="4"/>
      <c r="WTW207" s="4"/>
      <c r="WTX207" s="4"/>
      <c r="WTY207" s="4"/>
      <c r="WTZ207" s="4"/>
      <c r="WUA207" s="4"/>
      <c r="WUB207" s="4"/>
      <c r="WUC207" s="4"/>
      <c r="WUD207" s="4"/>
      <c r="WUE207" s="4"/>
      <c r="WUF207" s="4"/>
      <c r="WUG207" s="4"/>
      <c r="WUH207" s="4"/>
      <c r="WUI207" s="4"/>
      <c r="WUJ207" s="4"/>
      <c r="WUK207" s="4"/>
      <c r="WUL207" s="4"/>
      <c r="WUM207" s="4"/>
      <c r="WUN207" s="4"/>
      <c r="WUO207" s="4"/>
      <c r="WUP207" s="4"/>
      <c r="WUQ207" s="4"/>
      <c r="WUR207" s="4"/>
      <c r="WUS207" s="4"/>
      <c r="WUT207" s="4"/>
      <c r="WUU207" s="4"/>
      <c r="WUV207" s="4"/>
      <c r="WUW207" s="4"/>
      <c r="WUX207" s="4"/>
      <c r="WUY207" s="4"/>
      <c r="WUZ207" s="4"/>
      <c r="WVA207" s="4"/>
      <c r="WVB207" s="4"/>
      <c r="WVC207" s="4"/>
      <c r="WVD207" s="4"/>
      <c r="WVE207" s="4"/>
      <c r="WVF207" s="4"/>
      <c r="WVG207" s="4"/>
      <c r="WVH207" s="4"/>
      <c r="WVI207" s="4"/>
      <c r="WVJ207" s="4"/>
      <c r="WVK207" s="4"/>
      <c r="WVL207" s="4"/>
      <c r="WVM207" s="4"/>
    </row>
    <row r="208" spans="1:16133" s="4" customFormat="1" ht="38.25" x14ac:dyDescent="0.25">
      <c r="A208" s="675" t="s">
        <v>495</v>
      </c>
      <c r="B208" s="565" t="s">
        <v>496</v>
      </c>
      <c r="C208" s="644" t="s">
        <v>200</v>
      </c>
      <c r="D208" s="636" t="s">
        <v>21</v>
      </c>
      <c r="E208" s="637" t="s">
        <v>21</v>
      </c>
      <c r="F208" s="637" t="s">
        <v>21</v>
      </c>
      <c r="G208" s="637" t="s">
        <v>21</v>
      </c>
      <c r="H208" s="638" t="s">
        <v>21</v>
      </c>
      <c r="I208" s="639" t="s">
        <v>67</v>
      </c>
      <c r="J208" s="640" t="s">
        <v>67</v>
      </c>
      <c r="K208" s="636" t="s">
        <v>67</v>
      </c>
      <c r="L208" s="637" t="s">
        <v>67</v>
      </c>
      <c r="M208" s="637" t="s">
        <v>67</v>
      </c>
      <c r="N208" s="637" t="s">
        <v>67</v>
      </c>
      <c r="O208" s="638" t="s">
        <v>67</v>
      </c>
      <c r="P208" s="639" t="s">
        <v>67</v>
      </c>
      <c r="Q208" s="640" t="s">
        <v>67</v>
      </c>
      <c r="R208" s="636" t="s">
        <v>67</v>
      </c>
      <c r="S208" s="637" t="s">
        <v>67</v>
      </c>
      <c r="T208" s="637" t="s">
        <v>67</v>
      </c>
      <c r="U208" s="637" t="s">
        <v>67</v>
      </c>
      <c r="V208" s="638" t="s">
        <v>67</v>
      </c>
      <c r="W208" s="639" t="s">
        <v>67</v>
      </c>
      <c r="X208" s="640" t="s">
        <v>67</v>
      </c>
      <c r="Y208" s="636" t="s">
        <v>67</v>
      </c>
      <c r="Z208" s="637" t="s">
        <v>67</v>
      </c>
      <c r="AA208" s="637" t="s">
        <v>67</v>
      </c>
      <c r="AB208" s="637" t="s">
        <v>67</v>
      </c>
      <c r="AC208" s="638" t="s">
        <v>67</v>
      </c>
      <c r="AD208" s="639" t="s">
        <v>67</v>
      </c>
      <c r="AE208" s="640" t="s">
        <v>67</v>
      </c>
      <c r="AF208" s="636" t="s">
        <v>67</v>
      </c>
      <c r="AG208" s="637" t="s">
        <v>67</v>
      </c>
      <c r="AH208" s="637" t="s">
        <v>67</v>
      </c>
      <c r="AI208" s="637" t="s">
        <v>67</v>
      </c>
      <c r="AJ208" s="638" t="s">
        <v>67</v>
      </c>
      <c r="AK208" s="639" t="s">
        <v>67</v>
      </c>
      <c r="AL208" s="640" t="s">
        <v>67</v>
      </c>
      <c r="AM208" s="636" t="s">
        <v>67</v>
      </c>
      <c r="AN208" s="637" t="s">
        <v>67</v>
      </c>
      <c r="AO208" s="637" t="s">
        <v>67</v>
      </c>
      <c r="AP208" s="637" t="s">
        <v>67</v>
      </c>
      <c r="AQ208" s="638" t="s">
        <v>67</v>
      </c>
      <c r="AR208" s="639" t="s">
        <v>67</v>
      </c>
      <c r="AS208" s="640" t="s">
        <v>67</v>
      </c>
      <c r="AT208" s="636" t="s">
        <v>67</v>
      </c>
      <c r="AU208" s="637" t="s">
        <v>67</v>
      </c>
      <c r="AV208" s="637" t="s">
        <v>67</v>
      </c>
      <c r="AW208" s="637" t="s">
        <v>67</v>
      </c>
      <c r="AX208" s="638" t="s">
        <v>67</v>
      </c>
      <c r="AY208" s="639" t="s">
        <v>67</v>
      </c>
      <c r="AZ208" s="640" t="s">
        <v>67</v>
      </c>
      <c r="BA208" s="636" t="s">
        <v>67</v>
      </c>
      <c r="BB208" s="637" t="s">
        <v>67</v>
      </c>
      <c r="BC208" s="637" t="s">
        <v>67</v>
      </c>
      <c r="BD208" s="637" t="s">
        <v>67</v>
      </c>
      <c r="BE208" s="638" t="s">
        <v>67</v>
      </c>
      <c r="BF208" s="639" t="s">
        <v>67</v>
      </c>
      <c r="BG208" s="640" t="s">
        <v>67</v>
      </c>
    </row>
    <row r="209" spans="1:16133" s="4" customFormat="1" ht="25.5" x14ac:dyDescent="0.25">
      <c r="A209" s="675" t="s">
        <v>497</v>
      </c>
      <c r="B209" s="565" t="s">
        <v>498</v>
      </c>
      <c r="C209" s="644" t="s">
        <v>200</v>
      </c>
      <c r="D209" s="636">
        <v>407</v>
      </c>
      <c r="E209" s="637">
        <v>407</v>
      </c>
      <c r="F209" s="637">
        <v>407</v>
      </c>
      <c r="G209" s="637">
        <v>407</v>
      </c>
      <c r="H209" s="638">
        <v>335</v>
      </c>
      <c r="I209" s="639">
        <f t="shared" si="138"/>
        <v>1</v>
      </c>
      <c r="J209" s="640">
        <f t="shared" si="139"/>
        <v>1</v>
      </c>
      <c r="K209" s="636">
        <v>342</v>
      </c>
      <c r="L209" s="637">
        <v>342</v>
      </c>
      <c r="M209" s="637">
        <v>339</v>
      </c>
      <c r="N209" s="637">
        <v>314</v>
      </c>
      <c r="O209" s="638">
        <v>304</v>
      </c>
      <c r="P209" s="639">
        <f t="shared" ref="P209:P223" si="140">N209/L209</f>
        <v>0.91812865497076024</v>
      </c>
      <c r="Q209" s="640">
        <f t="shared" ref="Q209:Q223" si="141">N209/M209</f>
        <v>0.92625368731563418</v>
      </c>
      <c r="R209" s="636">
        <v>26</v>
      </c>
      <c r="S209" s="637">
        <v>26</v>
      </c>
      <c r="T209" s="637">
        <v>26</v>
      </c>
      <c r="U209" s="637">
        <v>4</v>
      </c>
      <c r="V209" s="638">
        <v>4</v>
      </c>
      <c r="W209" s="639">
        <f t="shared" si="136"/>
        <v>0.15384615384615385</v>
      </c>
      <c r="X209" s="640">
        <f t="shared" si="137"/>
        <v>0.15384615384615385</v>
      </c>
      <c r="Y209" s="636" t="s">
        <v>67</v>
      </c>
      <c r="Z209" s="637" t="s">
        <v>67</v>
      </c>
      <c r="AA209" s="637" t="s">
        <v>67</v>
      </c>
      <c r="AB209" s="637" t="s">
        <v>67</v>
      </c>
      <c r="AC209" s="638" t="s">
        <v>67</v>
      </c>
      <c r="AD209" s="639" t="s">
        <v>67</v>
      </c>
      <c r="AE209" s="640" t="s">
        <v>67</v>
      </c>
      <c r="AF209" s="636" t="s">
        <v>67</v>
      </c>
      <c r="AG209" s="637" t="s">
        <v>67</v>
      </c>
      <c r="AH209" s="637" t="s">
        <v>67</v>
      </c>
      <c r="AI209" s="637" t="s">
        <v>67</v>
      </c>
      <c r="AJ209" s="638" t="s">
        <v>67</v>
      </c>
      <c r="AK209" s="639" t="s">
        <v>67</v>
      </c>
      <c r="AL209" s="640" t="s">
        <v>67</v>
      </c>
      <c r="AM209" s="636" t="s">
        <v>67</v>
      </c>
      <c r="AN209" s="637" t="s">
        <v>67</v>
      </c>
      <c r="AO209" s="637" t="s">
        <v>67</v>
      </c>
      <c r="AP209" s="637" t="s">
        <v>67</v>
      </c>
      <c r="AQ209" s="638" t="s">
        <v>67</v>
      </c>
      <c r="AR209" s="639" t="s">
        <v>67</v>
      </c>
      <c r="AS209" s="640" t="s">
        <v>67</v>
      </c>
      <c r="AT209" s="636" t="s">
        <v>67</v>
      </c>
      <c r="AU209" s="637" t="s">
        <v>67</v>
      </c>
      <c r="AV209" s="637" t="s">
        <v>67</v>
      </c>
      <c r="AW209" s="637" t="s">
        <v>67</v>
      </c>
      <c r="AX209" s="638" t="s">
        <v>67</v>
      </c>
      <c r="AY209" s="639" t="s">
        <v>67</v>
      </c>
      <c r="AZ209" s="640" t="s">
        <v>67</v>
      </c>
      <c r="BA209" s="636" t="s">
        <v>67</v>
      </c>
      <c r="BB209" s="637" t="s">
        <v>67</v>
      </c>
      <c r="BC209" s="637" t="s">
        <v>67</v>
      </c>
      <c r="BD209" s="637" t="s">
        <v>67</v>
      </c>
      <c r="BE209" s="638" t="s">
        <v>67</v>
      </c>
      <c r="BF209" s="639" t="s">
        <v>67</v>
      </c>
      <c r="BG209" s="640" t="s">
        <v>67</v>
      </c>
    </row>
    <row r="210" spans="1:16133" s="4" customFormat="1" ht="38.25" x14ac:dyDescent="0.25">
      <c r="A210" s="675" t="s">
        <v>499</v>
      </c>
      <c r="B210" s="565" t="s">
        <v>500</v>
      </c>
      <c r="C210" s="644" t="s">
        <v>200</v>
      </c>
      <c r="D210" s="613">
        <v>160</v>
      </c>
      <c r="E210" s="598">
        <v>157</v>
      </c>
      <c r="F210" s="598">
        <v>124</v>
      </c>
      <c r="G210" s="598">
        <v>118</v>
      </c>
      <c r="H210" s="599">
        <v>118</v>
      </c>
      <c r="I210" s="600">
        <f t="shared" si="138"/>
        <v>0.75159235668789814</v>
      </c>
      <c r="J210" s="601">
        <f t="shared" si="139"/>
        <v>0.95161290322580649</v>
      </c>
      <c r="K210" s="613">
        <v>136</v>
      </c>
      <c r="L210" s="598">
        <v>134</v>
      </c>
      <c r="M210" s="598">
        <v>106</v>
      </c>
      <c r="N210" s="598">
        <v>105</v>
      </c>
      <c r="O210" s="599">
        <v>105</v>
      </c>
      <c r="P210" s="600">
        <f t="shared" si="140"/>
        <v>0.78358208955223885</v>
      </c>
      <c r="Q210" s="601">
        <f t="shared" si="141"/>
        <v>0.99056603773584906</v>
      </c>
      <c r="R210" s="613">
        <v>117</v>
      </c>
      <c r="S210" s="598">
        <v>117</v>
      </c>
      <c r="T210" s="598">
        <v>98</v>
      </c>
      <c r="U210" s="598">
        <v>92</v>
      </c>
      <c r="V210" s="599">
        <v>92</v>
      </c>
      <c r="W210" s="600">
        <f t="shared" si="136"/>
        <v>0.78632478632478631</v>
      </c>
      <c r="X210" s="601">
        <f t="shared" si="137"/>
        <v>0.93877551020408168</v>
      </c>
      <c r="Y210" s="613">
        <v>79</v>
      </c>
      <c r="Z210" s="598">
        <v>79</v>
      </c>
      <c r="AA210" s="598">
        <v>66</v>
      </c>
      <c r="AB210" s="598">
        <v>61</v>
      </c>
      <c r="AC210" s="599">
        <v>61</v>
      </c>
      <c r="AD210" s="600">
        <f>AB210/Z210</f>
        <v>0.77215189873417722</v>
      </c>
      <c r="AE210" s="601">
        <f>AB210/AA210</f>
        <v>0.9242424242424242</v>
      </c>
      <c r="AF210" s="613">
        <v>97</v>
      </c>
      <c r="AG210" s="598">
        <v>97</v>
      </c>
      <c r="AH210" s="598">
        <v>66</v>
      </c>
      <c r="AI210" s="598">
        <v>66</v>
      </c>
      <c r="AJ210" s="599">
        <v>66</v>
      </c>
      <c r="AK210" s="600">
        <f>AI210/AG210</f>
        <v>0.68041237113402064</v>
      </c>
      <c r="AL210" s="601">
        <f>AI210/AH210</f>
        <v>1</v>
      </c>
      <c r="AM210" s="613">
        <v>73</v>
      </c>
      <c r="AN210" s="598">
        <v>73</v>
      </c>
      <c r="AO210" s="598">
        <v>59</v>
      </c>
      <c r="AP210" s="598">
        <v>59</v>
      </c>
      <c r="AQ210" s="599">
        <v>59</v>
      </c>
      <c r="AR210" s="600">
        <f>AP210/AN210</f>
        <v>0.80821917808219179</v>
      </c>
      <c r="AS210" s="601">
        <f>AP210/AO210</f>
        <v>1</v>
      </c>
      <c r="AT210" s="613">
        <v>74</v>
      </c>
      <c r="AU210" s="598">
        <v>74</v>
      </c>
      <c r="AV210" s="598">
        <v>57</v>
      </c>
      <c r="AW210" s="598">
        <v>57</v>
      </c>
      <c r="AX210" s="599">
        <v>57</v>
      </c>
      <c r="AY210" s="600">
        <f>AW210/AU210</f>
        <v>0.77027027027027029</v>
      </c>
      <c r="AZ210" s="601">
        <f>AW210/AV210</f>
        <v>1</v>
      </c>
      <c r="BA210" s="613">
        <v>172</v>
      </c>
      <c r="BB210" s="598">
        <v>172</v>
      </c>
      <c r="BC210" s="598">
        <v>154</v>
      </c>
      <c r="BD210" s="598">
        <v>154</v>
      </c>
      <c r="BE210" s="599">
        <v>152</v>
      </c>
      <c r="BF210" s="600">
        <f>BD210/BB210</f>
        <v>0.89534883720930236</v>
      </c>
      <c r="BG210" s="601">
        <f>BD210/BC210</f>
        <v>1</v>
      </c>
    </row>
    <row r="211" spans="1:16133" s="4" customFormat="1" ht="25.5" x14ac:dyDescent="0.25">
      <c r="A211" s="675" t="s">
        <v>501</v>
      </c>
      <c r="B211" s="565" t="s">
        <v>502</v>
      </c>
      <c r="C211" s="644" t="s">
        <v>200</v>
      </c>
      <c r="D211" s="636">
        <v>250</v>
      </c>
      <c r="E211" s="637">
        <v>250</v>
      </c>
      <c r="F211" s="637">
        <v>209</v>
      </c>
      <c r="G211" s="637">
        <v>209</v>
      </c>
      <c r="H211" s="638">
        <v>209</v>
      </c>
      <c r="I211" s="639">
        <f t="shared" si="138"/>
        <v>0.83599999999999997</v>
      </c>
      <c r="J211" s="640">
        <f t="shared" si="139"/>
        <v>1</v>
      </c>
      <c r="K211" s="636">
        <v>240</v>
      </c>
      <c r="L211" s="637">
        <v>239</v>
      </c>
      <c r="M211" s="637">
        <v>187</v>
      </c>
      <c r="N211" s="637">
        <v>187</v>
      </c>
      <c r="O211" s="638">
        <v>187</v>
      </c>
      <c r="P211" s="639">
        <f t="shared" si="140"/>
        <v>0.78242677824267781</v>
      </c>
      <c r="Q211" s="640">
        <f t="shared" si="141"/>
        <v>1</v>
      </c>
      <c r="R211" s="636">
        <v>249</v>
      </c>
      <c r="S211" s="637">
        <v>246</v>
      </c>
      <c r="T211" s="637">
        <v>199</v>
      </c>
      <c r="U211" s="637">
        <v>199</v>
      </c>
      <c r="V211" s="638">
        <v>199</v>
      </c>
      <c r="W211" s="639">
        <f t="shared" si="136"/>
        <v>0.80894308943089432</v>
      </c>
      <c r="X211" s="640">
        <f t="shared" si="137"/>
        <v>1</v>
      </c>
      <c r="Y211" s="636">
        <v>242</v>
      </c>
      <c r="Z211" s="637">
        <v>242</v>
      </c>
      <c r="AA211" s="637">
        <v>190</v>
      </c>
      <c r="AB211" s="637">
        <v>190</v>
      </c>
      <c r="AC211" s="638">
        <v>190</v>
      </c>
      <c r="AD211" s="639">
        <f>AB211/Z211</f>
        <v>0.78512396694214881</v>
      </c>
      <c r="AE211" s="640">
        <f>AB211/AA211</f>
        <v>1</v>
      </c>
      <c r="AF211" s="636">
        <v>225</v>
      </c>
      <c r="AG211" s="637">
        <v>224</v>
      </c>
      <c r="AH211" s="637">
        <v>164</v>
      </c>
      <c r="AI211" s="637">
        <v>164</v>
      </c>
      <c r="AJ211" s="638">
        <v>164</v>
      </c>
      <c r="AK211" s="639">
        <f>AI211/AG211</f>
        <v>0.7321428571428571</v>
      </c>
      <c r="AL211" s="640">
        <f>AI211/AH211</f>
        <v>1</v>
      </c>
      <c r="AM211" s="636">
        <v>253</v>
      </c>
      <c r="AN211" s="637">
        <v>253</v>
      </c>
      <c r="AO211" s="637">
        <v>193</v>
      </c>
      <c r="AP211" s="637">
        <v>193</v>
      </c>
      <c r="AQ211" s="638">
        <v>193</v>
      </c>
      <c r="AR211" s="639">
        <f>AP211/AN211</f>
        <v>0.76284584980237158</v>
      </c>
      <c r="AS211" s="640">
        <f>AP211/AO211</f>
        <v>1</v>
      </c>
      <c r="AT211" s="636">
        <v>230</v>
      </c>
      <c r="AU211" s="637">
        <v>230</v>
      </c>
      <c r="AV211" s="637">
        <v>196</v>
      </c>
      <c r="AW211" s="637">
        <v>184</v>
      </c>
      <c r="AX211" s="638">
        <v>178</v>
      </c>
      <c r="AY211" s="639">
        <f>AW211/AU211</f>
        <v>0.8</v>
      </c>
      <c r="AZ211" s="640">
        <f>AW211/AV211</f>
        <v>0.93877551020408168</v>
      </c>
      <c r="BA211" s="636">
        <v>232</v>
      </c>
      <c r="BB211" s="637">
        <v>231</v>
      </c>
      <c r="BC211" s="637">
        <v>160</v>
      </c>
      <c r="BD211" s="637">
        <v>160</v>
      </c>
      <c r="BE211" s="638">
        <v>160</v>
      </c>
      <c r="BF211" s="639">
        <f>BD211/BB211</f>
        <v>0.69264069264069261</v>
      </c>
      <c r="BG211" s="640">
        <f>BD211/BC211</f>
        <v>1</v>
      </c>
    </row>
    <row r="212" spans="1:16133" s="4" customFormat="1" ht="25.5" x14ac:dyDescent="0.25">
      <c r="A212" s="675" t="s">
        <v>503</v>
      </c>
      <c r="B212" s="565" t="s">
        <v>504</v>
      </c>
      <c r="C212" s="644" t="s">
        <v>200</v>
      </c>
      <c r="D212" s="636">
        <v>178</v>
      </c>
      <c r="E212" s="637">
        <v>178</v>
      </c>
      <c r="F212" s="637">
        <v>153</v>
      </c>
      <c r="G212" s="637">
        <v>153</v>
      </c>
      <c r="H212" s="638">
        <v>148</v>
      </c>
      <c r="I212" s="639">
        <f t="shared" si="138"/>
        <v>0.8595505617977528</v>
      </c>
      <c r="J212" s="640">
        <f t="shared" si="139"/>
        <v>1</v>
      </c>
      <c r="K212" s="636">
        <v>289</v>
      </c>
      <c r="L212" s="637">
        <v>289</v>
      </c>
      <c r="M212" s="637">
        <v>187</v>
      </c>
      <c r="N212" s="637">
        <v>187</v>
      </c>
      <c r="O212" s="638">
        <v>162</v>
      </c>
      <c r="P212" s="639">
        <f t="shared" si="140"/>
        <v>0.6470588235294118</v>
      </c>
      <c r="Q212" s="640">
        <f t="shared" si="141"/>
        <v>1</v>
      </c>
      <c r="R212" s="636">
        <v>87</v>
      </c>
      <c r="S212" s="637">
        <v>87</v>
      </c>
      <c r="T212" s="637">
        <v>0</v>
      </c>
      <c r="U212" s="637">
        <v>0</v>
      </c>
      <c r="V212" s="638">
        <v>0</v>
      </c>
      <c r="W212" s="639">
        <f t="shared" si="136"/>
        <v>0</v>
      </c>
      <c r="X212" s="640" t="s">
        <v>67</v>
      </c>
      <c r="Y212" s="636" t="s">
        <v>67</v>
      </c>
      <c r="Z212" s="637" t="s">
        <v>67</v>
      </c>
      <c r="AA212" s="637" t="s">
        <v>67</v>
      </c>
      <c r="AB212" s="637" t="s">
        <v>67</v>
      </c>
      <c r="AC212" s="638" t="s">
        <v>67</v>
      </c>
      <c r="AD212" s="639" t="s">
        <v>67</v>
      </c>
      <c r="AE212" s="640" t="s">
        <v>67</v>
      </c>
      <c r="AF212" s="636" t="s">
        <v>67</v>
      </c>
      <c r="AG212" s="637" t="s">
        <v>67</v>
      </c>
      <c r="AH212" s="637" t="s">
        <v>67</v>
      </c>
      <c r="AI212" s="637" t="s">
        <v>67</v>
      </c>
      <c r="AJ212" s="638" t="s">
        <v>67</v>
      </c>
      <c r="AK212" s="639" t="s">
        <v>67</v>
      </c>
      <c r="AL212" s="640" t="s">
        <v>67</v>
      </c>
      <c r="AM212" s="636" t="s">
        <v>67</v>
      </c>
      <c r="AN212" s="637" t="s">
        <v>67</v>
      </c>
      <c r="AO212" s="637" t="s">
        <v>67</v>
      </c>
      <c r="AP212" s="637" t="s">
        <v>67</v>
      </c>
      <c r="AQ212" s="638" t="s">
        <v>67</v>
      </c>
      <c r="AR212" s="639" t="s">
        <v>67</v>
      </c>
      <c r="AS212" s="640" t="s">
        <v>67</v>
      </c>
      <c r="AT212" s="636" t="s">
        <v>67</v>
      </c>
      <c r="AU212" s="637" t="s">
        <v>67</v>
      </c>
      <c r="AV212" s="637" t="s">
        <v>67</v>
      </c>
      <c r="AW212" s="637" t="s">
        <v>67</v>
      </c>
      <c r="AX212" s="638" t="s">
        <v>67</v>
      </c>
      <c r="AY212" s="639" t="s">
        <v>67</v>
      </c>
      <c r="AZ212" s="640" t="s">
        <v>67</v>
      </c>
      <c r="BA212" s="636" t="s">
        <v>67</v>
      </c>
      <c r="BB212" s="637" t="s">
        <v>67</v>
      </c>
      <c r="BC212" s="637" t="s">
        <v>67</v>
      </c>
      <c r="BD212" s="637" t="s">
        <v>67</v>
      </c>
      <c r="BE212" s="638" t="s">
        <v>67</v>
      </c>
      <c r="BF212" s="639" t="s">
        <v>67</v>
      </c>
      <c r="BG212" s="640" t="s">
        <v>67</v>
      </c>
    </row>
    <row r="213" spans="1:16133" s="4" customFormat="1" ht="25.5" x14ac:dyDescent="0.25">
      <c r="A213" s="675" t="s">
        <v>505</v>
      </c>
      <c r="B213" s="565" t="s">
        <v>506</v>
      </c>
      <c r="C213" s="644" t="s">
        <v>200</v>
      </c>
      <c r="D213" s="636">
        <v>326</v>
      </c>
      <c r="E213" s="637">
        <v>325</v>
      </c>
      <c r="F213" s="637">
        <v>315</v>
      </c>
      <c r="G213" s="637">
        <v>308</v>
      </c>
      <c r="H213" s="638">
        <v>263</v>
      </c>
      <c r="I213" s="639">
        <f t="shared" si="138"/>
        <v>0.94769230769230772</v>
      </c>
      <c r="J213" s="640">
        <f t="shared" si="139"/>
        <v>0.97777777777777775</v>
      </c>
      <c r="K213" s="636">
        <v>294</v>
      </c>
      <c r="L213" s="637">
        <v>293</v>
      </c>
      <c r="M213" s="637">
        <v>271</v>
      </c>
      <c r="N213" s="637">
        <v>269</v>
      </c>
      <c r="O213" s="638">
        <v>235</v>
      </c>
      <c r="P213" s="639">
        <f t="shared" si="140"/>
        <v>0.91808873720136519</v>
      </c>
      <c r="Q213" s="640">
        <f t="shared" si="141"/>
        <v>0.99261992619926198</v>
      </c>
      <c r="R213" s="636">
        <v>247</v>
      </c>
      <c r="S213" s="637">
        <v>243</v>
      </c>
      <c r="T213" s="637">
        <v>226</v>
      </c>
      <c r="U213" s="637">
        <v>224</v>
      </c>
      <c r="V213" s="638">
        <v>182</v>
      </c>
      <c r="W213" s="639">
        <f t="shared" si="136"/>
        <v>0.92181069958847739</v>
      </c>
      <c r="X213" s="640">
        <f t="shared" si="137"/>
        <v>0.99115044247787609</v>
      </c>
      <c r="Y213" s="636">
        <v>80</v>
      </c>
      <c r="Z213" s="637">
        <v>77</v>
      </c>
      <c r="AA213" s="637">
        <v>75</v>
      </c>
      <c r="AB213" s="637">
        <v>75</v>
      </c>
      <c r="AC213" s="638">
        <v>74</v>
      </c>
      <c r="AD213" s="639">
        <f t="shared" ref="AD213:AD219" si="142">AB213/Z213</f>
        <v>0.97402597402597402</v>
      </c>
      <c r="AE213" s="640">
        <f t="shared" ref="AE213:AE219" si="143">AB213/AA213</f>
        <v>1</v>
      </c>
      <c r="AF213" s="636">
        <v>50</v>
      </c>
      <c r="AG213" s="637">
        <v>50</v>
      </c>
      <c r="AH213" s="637">
        <v>47</v>
      </c>
      <c r="AI213" s="637">
        <v>45</v>
      </c>
      <c r="AJ213" s="638">
        <v>44</v>
      </c>
      <c r="AK213" s="639">
        <f t="shared" ref="AK213:AK219" si="144">AI213/AG213</f>
        <v>0.9</v>
      </c>
      <c r="AL213" s="640">
        <f t="shared" ref="AL213:AL219" si="145">AI213/AH213</f>
        <v>0.95744680851063835</v>
      </c>
      <c r="AM213" s="636">
        <v>416</v>
      </c>
      <c r="AN213" s="637">
        <v>416</v>
      </c>
      <c r="AO213" s="637">
        <v>359</v>
      </c>
      <c r="AP213" s="637">
        <v>350</v>
      </c>
      <c r="AQ213" s="638">
        <v>312</v>
      </c>
      <c r="AR213" s="639">
        <f t="shared" ref="AR213:AR219" si="146">AP213/AN213</f>
        <v>0.84134615384615385</v>
      </c>
      <c r="AS213" s="640">
        <f t="shared" ref="AS213:AS219" si="147">AP213/AO213</f>
        <v>0.97493036211699169</v>
      </c>
      <c r="AT213" s="636">
        <v>676</v>
      </c>
      <c r="AU213" s="637">
        <v>674</v>
      </c>
      <c r="AV213" s="637">
        <v>587</v>
      </c>
      <c r="AW213" s="637">
        <v>576</v>
      </c>
      <c r="AX213" s="638">
        <v>496</v>
      </c>
      <c r="AY213" s="639">
        <f t="shared" ref="AY213:AY219" si="148">AW213/AU213</f>
        <v>0.85459940652818989</v>
      </c>
      <c r="AZ213" s="640">
        <f t="shared" ref="AZ213:AZ219" si="149">AW213/AV213</f>
        <v>0.98126064735945484</v>
      </c>
      <c r="BA213" s="636">
        <v>863</v>
      </c>
      <c r="BB213" s="637">
        <v>863</v>
      </c>
      <c r="BC213" s="637">
        <v>714</v>
      </c>
      <c r="BD213" s="637">
        <v>694</v>
      </c>
      <c r="BE213" s="638">
        <v>569</v>
      </c>
      <c r="BF213" s="639">
        <f t="shared" ref="BF213:BF219" si="150">BD213/BB213</f>
        <v>0.80417149478563155</v>
      </c>
      <c r="BG213" s="640">
        <f t="shared" ref="BG213:BG219" si="151">BD213/BC213</f>
        <v>0.97198879551820727</v>
      </c>
    </row>
    <row r="214" spans="1:16133" s="4" customFormat="1" ht="25.5" x14ac:dyDescent="0.25">
      <c r="A214" s="675" t="s">
        <v>507</v>
      </c>
      <c r="B214" s="565" t="s">
        <v>508</v>
      </c>
      <c r="C214" s="644" t="s">
        <v>200</v>
      </c>
      <c r="D214" s="636">
        <v>72</v>
      </c>
      <c r="E214" s="637">
        <v>62</v>
      </c>
      <c r="F214" s="637">
        <v>62</v>
      </c>
      <c r="G214" s="637">
        <v>51</v>
      </c>
      <c r="H214" s="638">
        <v>47</v>
      </c>
      <c r="I214" s="639">
        <f t="shared" si="138"/>
        <v>0.82258064516129037</v>
      </c>
      <c r="J214" s="640">
        <f t="shared" si="139"/>
        <v>0.82258064516129037</v>
      </c>
      <c r="K214" s="636">
        <v>59</v>
      </c>
      <c r="L214" s="637">
        <v>59</v>
      </c>
      <c r="M214" s="637">
        <v>59</v>
      </c>
      <c r="N214" s="637">
        <v>46</v>
      </c>
      <c r="O214" s="638">
        <v>41</v>
      </c>
      <c r="P214" s="639">
        <f t="shared" si="140"/>
        <v>0.77966101694915257</v>
      </c>
      <c r="Q214" s="640">
        <f t="shared" si="141"/>
        <v>0.77966101694915257</v>
      </c>
      <c r="R214" s="636">
        <v>81</v>
      </c>
      <c r="S214" s="637">
        <v>78</v>
      </c>
      <c r="T214" s="637">
        <v>78</v>
      </c>
      <c r="U214" s="637">
        <v>60</v>
      </c>
      <c r="V214" s="638">
        <v>56</v>
      </c>
      <c r="W214" s="639">
        <f t="shared" si="136"/>
        <v>0.76923076923076927</v>
      </c>
      <c r="X214" s="640">
        <f t="shared" si="137"/>
        <v>0.76923076923076927</v>
      </c>
      <c r="Y214" s="636">
        <v>68</v>
      </c>
      <c r="Z214" s="637">
        <v>68</v>
      </c>
      <c r="AA214" s="637">
        <v>68</v>
      </c>
      <c r="AB214" s="637">
        <v>37</v>
      </c>
      <c r="AC214" s="638">
        <v>36</v>
      </c>
      <c r="AD214" s="639">
        <f t="shared" si="142"/>
        <v>0.54411764705882348</v>
      </c>
      <c r="AE214" s="640">
        <f t="shared" si="143"/>
        <v>0.54411764705882348</v>
      </c>
      <c r="AF214" s="636">
        <v>57</v>
      </c>
      <c r="AG214" s="637">
        <v>57</v>
      </c>
      <c r="AH214" s="637">
        <v>56</v>
      </c>
      <c r="AI214" s="637">
        <v>42</v>
      </c>
      <c r="AJ214" s="638">
        <v>38</v>
      </c>
      <c r="AK214" s="639">
        <f t="shared" si="144"/>
        <v>0.73684210526315785</v>
      </c>
      <c r="AL214" s="640">
        <f t="shared" si="145"/>
        <v>0.75</v>
      </c>
      <c r="AM214" s="636">
        <v>69</v>
      </c>
      <c r="AN214" s="637">
        <v>68</v>
      </c>
      <c r="AO214" s="637">
        <v>67</v>
      </c>
      <c r="AP214" s="637">
        <v>48</v>
      </c>
      <c r="AQ214" s="638">
        <v>44</v>
      </c>
      <c r="AR214" s="639">
        <f t="shared" si="146"/>
        <v>0.70588235294117652</v>
      </c>
      <c r="AS214" s="640">
        <f t="shared" si="147"/>
        <v>0.71641791044776115</v>
      </c>
      <c r="AT214" s="636">
        <v>57</v>
      </c>
      <c r="AU214" s="637">
        <v>56</v>
      </c>
      <c r="AV214" s="637">
        <v>56</v>
      </c>
      <c r="AW214" s="637">
        <v>41</v>
      </c>
      <c r="AX214" s="638">
        <v>39</v>
      </c>
      <c r="AY214" s="639">
        <f t="shared" si="148"/>
        <v>0.7321428571428571</v>
      </c>
      <c r="AZ214" s="640">
        <f t="shared" si="149"/>
        <v>0.7321428571428571</v>
      </c>
      <c r="BA214" s="636">
        <v>48</v>
      </c>
      <c r="BB214" s="637">
        <v>47</v>
      </c>
      <c r="BC214" s="637">
        <v>47</v>
      </c>
      <c r="BD214" s="637">
        <v>35</v>
      </c>
      <c r="BE214" s="638">
        <v>29</v>
      </c>
      <c r="BF214" s="639">
        <f t="shared" si="150"/>
        <v>0.74468085106382975</v>
      </c>
      <c r="BG214" s="640">
        <f t="shared" si="151"/>
        <v>0.74468085106382975</v>
      </c>
    </row>
    <row r="215" spans="1:16133" s="4" customFormat="1" ht="25.5" x14ac:dyDescent="0.25">
      <c r="A215" s="675" t="s">
        <v>509</v>
      </c>
      <c r="B215" s="565" t="s">
        <v>510</v>
      </c>
      <c r="C215" s="644" t="s">
        <v>200</v>
      </c>
      <c r="D215" s="636">
        <v>113</v>
      </c>
      <c r="E215" s="637">
        <v>113</v>
      </c>
      <c r="F215" s="637">
        <v>77</v>
      </c>
      <c r="G215" s="637">
        <v>77</v>
      </c>
      <c r="H215" s="638">
        <v>68</v>
      </c>
      <c r="I215" s="639">
        <f t="shared" si="138"/>
        <v>0.68141592920353977</v>
      </c>
      <c r="J215" s="640">
        <f t="shared" si="139"/>
        <v>1</v>
      </c>
      <c r="K215" s="636">
        <v>131</v>
      </c>
      <c r="L215" s="637">
        <v>131</v>
      </c>
      <c r="M215" s="637">
        <v>107</v>
      </c>
      <c r="N215" s="637">
        <v>107</v>
      </c>
      <c r="O215" s="638">
        <v>90</v>
      </c>
      <c r="P215" s="639">
        <f t="shared" si="140"/>
        <v>0.81679389312977102</v>
      </c>
      <c r="Q215" s="640">
        <f t="shared" si="141"/>
        <v>1</v>
      </c>
      <c r="R215" s="636">
        <v>144</v>
      </c>
      <c r="S215" s="637">
        <v>143</v>
      </c>
      <c r="T215" s="637">
        <v>114</v>
      </c>
      <c r="U215" s="637">
        <v>114</v>
      </c>
      <c r="V215" s="638">
        <v>93</v>
      </c>
      <c r="W215" s="639">
        <f t="shared" si="136"/>
        <v>0.79720279720279719</v>
      </c>
      <c r="X215" s="640">
        <f t="shared" si="137"/>
        <v>1</v>
      </c>
      <c r="Y215" s="636">
        <v>178</v>
      </c>
      <c r="Z215" s="637">
        <v>178</v>
      </c>
      <c r="AA215" s="637">
        <v>159</v>
      </c>
      <c r="AB215" s="637">
        <v>159</v>
      </c>
      <c r="AC215" s="638">
        <v>133</v>
      </c>
      <c r="AD215" s="639">
        <f t="shared" si="142"/>
        <v>0.8932584269662921</v>
      </c>
      <c r="AE215" s="640">
        <f t="shared" si="143"/>
        <v>1</v>
      </c>
      <c r="AF215" s="636">
        <v>202</v>
      </c>
      <c r="AG215" s="637">
        <v>202</v>
      </c>
      <c r="AH215" s="637">
        <v>171</v>
      </c>
      <c r="AI215" s="637">
        <v>170</v>
      </c>
      <c r="AJ215" s="638">
        <v>132</v>
      </c>
      <c r="AK215" s="639">
        <f t="shared" si="144"/>
        <v>0.84158415841584155</v>
      </c>
      <c r="AL215" s="640">
        <f t="shared" si="145"/>
        <v>0.99415204678362568</v>
      </c>
      <c r="AM215" s="636">
        <v>216</v>
      </c>
      <c r="AN215" s="637">
        <v>216</v>
      </c>
      <c r="AO215" s="637">
        <v>168</v>
      </c>
      <c r="AP215" s="637">
        <v>167</v>
      </c>
      <c r="AQ215" s="638">
        <v>131</v>
      </c>
      <c r="AR215" s="639">
        <f t="shared" si="146"/>
        <v>0.77314814814814814</v>
      </c>
      <c r="AS215" s="640">
        <f t="shared" si="147"/>
        <v>0.99404761904761907</v>
      </c>
      <c r="AT215" s="636">
        <v>256</v>
      </c>
      <c r="AU215" s="637">
        <v>256</v>
      </c>
      <c r="AV215" s="637">
        <v>256</v>
      </c>
      <c r="AW215" s="637">
        <v>148</v>
      </c>
      <c r="AX215" s="638">
        <v>147</v>
      </c>
      <c r="AY215" s="639">
        <f t="shared" si="148"/>
        <v>0.578125</v>
      </c>
      <c r="AZ215" s="640">
        <f t="shared" si="149"/>
        <v>0.578125</v>
      </c>
      <c r="BA215" s="636">
        <v>296</v>
      </c>
      <c r="BB215" s="637">
        <v>296</v>
      </c>
      <c r="BC215" s="637">
        <v>243</v>
      </c>
      <c r="BD215" s="637">
        <v>243</v>
      </c>
      <c r="BE215" s="638">
        <v>181</v>
      </c>
      <c r="BF215" s="639">
        <f t="shared" si="150"/>
        <v>0.82094594594594594</v>
      </c>
      <c r="BG215" s="640">
        <f t="shared" si="151"/>
        <v>1</v>
      </c>
    </row>
    <row r="216" spans="1:16133" s="4" customFormat="1" ht="25.5" x14ac:dyDescent="0.25">
      <c r="A216" s="675" t="s">
        <v>511</v>
      </c>
      <c r="B216" s="565" t="s">
        <v>512</v>
      </c>
      <c r="C216" s="644" t="s">
        <v>200</v>
      </c>
      <c r="D216" s="636">
        <v>118</v>
      </c>
      <c r="E216" s="637">
        <v>117</v>
      </c>
      <c r="F216" s="637">
        <v>87</v>
      </c>
      <c r="G216" s="637">
        <v>59</v>
      </c>
      <c r="H216" s="638">
        <v>57</v>
      </c>
      <c r="I216" s="639">
        <f t="shared" si="138"/>
        <v>0.50427350427350426</v>
      </c>
      <c r="J216" s="640">
        <f t="shared" si="139"/>
        <v>0.67816091954022983</v>
      </c>
      <c r="K216" s="636">
        <v>105</v>
      </c>
      <c r="L216" s="637">
        <v>105</v>
      </c>
      <c r="M216" s="637">
        <v>73</v>
      </c>
      <c r="N216" s="637">
        <v>60</v>
      </c>
      <c r="O216" s="638">
        <v>60</v>
      </c>
      <c r="P216" s="639">
        <f t="shared" si="140"/>
        <v>0.5714285714285714</v>
      </c>
      <c r="Q216" s="640">
        <f t="shared" si="141"/>
        <v>0.82191780821917804</v>
      </c>
      <c r="R216" s="636">
        <v>115</v>
      </c>
      <c r="S216" s="637">
        <v>114</v>
      </c>
      <c r="T216" s="637">
        <v>88</v>
      </c>
      <c r="U216" s="637">
        <v>73</v>
      </c>
      <c r="V216" s="638">
        <v>73</v>
      </c>
      <c r="W216" s="639">
        <f t="shared" si="136"/>
        <v>0.64035087719298245</v>
      </c>
      <c r="X216" s="640">
        <f t="shared" si="137"/>
        <v>0.82954545454545459</v>
      </c>
      <c r="Y216" s="636">
        <v>191</v>
      </c>
      <c r="Z216" s="637">
        <v>186</v>
      </c>
      <c r="AA216" s="637">
        <v>157</v>
      </c>
      <c r="AB216" s="637">
        <v>141</v>
      </c>
      <c r="AC216" s="638">
        <v>141</v>
      </c>
      <c r="AD216" s="639">
        <f t="shared" si="142"/>
        <v>0.75806451612903225</v>
      </c>
      <c r="AE216" s="640">
        <f t="shared" si="143"/>
        <v>0.89808917197452232</v>
      </c>
      <c r="AF216" s="636">
        <v>279</v>
      </c>
      <c r="AG216" s="637">
        <v>268</v>
      </c>
      <c r="AH216" s="637">
        <v>239</v>
      </c>
      <c r="AI216" s="637">
        <v>228</v>
      </c>
      <c r="AJ216" s="638">
        <v>214</v>
      </c>
      <c r="AK216" s="639">
        <f t="shared" si="144"/>
        <v>0.85074626865671643</v>
      </c>
      <c r="AL216" s="640">
        <f t="shared" si="145"/>
        <v>0.95397489539748959</v>
      </c>
      <c r="AM216" s="636">
        <v>411</v>
      </c>
      <c r="AN216" s="637">
        <v>399</v>
      </c>
      <c r="AO216" s="637">
        <v>373</v>
      </c>
      <c r="AP216" s="637">
        <v>313</v>
      </c>
      <c r="AQ216" s="638">
        <v>294</v>
      </c>
      <c r="AR216" s="639">
        <f t="shared" si="146"/>
        <v>0.78446115288220553</v>
      </c>
      <c r="AS216" s="640">
        <f t="shared" si="147"/>
        <v>0.83914209115281502</v>
      </c>
      <c r="AT216" s="636">
        <v>394</v>
      </c>
      <c r="AU216" s="637">
        <v>390</v>
      </c>
      <c r="AV216" s="637">
        <v>378</v>
      </c>
      <c r="AW216" s="637">
        <v>318</v>
      </c>
      <c r="AX216" s="638">
        <v>272</v>
      </c>
      <c r="AY216" s="639">
        <f t="shared" si="148"/>
        <v>0.81538461538461537</v>
      </c>
      <c r="AZ216" s="640">
        <f t="shared" si="149"/>
        <v>0.84126984126984128</v>
      </c>
      <c r="BA216" s="636">
        <v>354</v>
      </c>
      <c r="BB216" s="637">
        <v>350</v>
      </c>
      <c r="BC216" s="637">
        <v>350</v>
      </c>
      <c r="BD216" s="637">
        <v>280</v>
      </c>
      <c r="BE216" s="638">
        <v>256</v>
      </c>
      <c r="BF216" s="639">
        <f t="shared" si="150"/>
        <v>0.8</v>
      </c>
      <c r="BG216" s="640">
        <f t="shared" si="151"/>
        <v>0.8</v>
      </c>
    </row>
    <row r="217" spans="1:16133" s="4" customFormat="1" ht="25.5" x14ac:dyDescent="0.25">
      <c r="A217" s="675" t="s">
        <v>513</v>
      </c>
      <c r="B217" s="565" t="s">
        <v>514</v>
      </c>
      <c r="C217" s="644" t="s">
        <v>200</v>
      </c>
      <c r="D217" s="636">
        <v>271</v>
      </c>
      <c r="E217" s="637">
        <v>271</v>
      </c>
      <c r="F217" s="637">
        <v>271</v>
      </c>
      <c r="G217" s="637">
        <v>271</v>
      </c>
      <c r="H217" s="638">
        <v>271</v>
      </c>
      <c r="I217" s="639">
        <f t="shared" si="138"/>
        <v>1</v>
      </c>
      <c r="J217" s="640">
        <f t="shared" si="139"/>
        <v>1</v>
      </c>
      <c r="K217" s="636">
        <v>223</v>
      </c>
      <c r="L217" s="637">
        <v>223</v>
      </c>
      <c r="M217" s="637">
        <v>223</v>
      </c>
      <c r="N217" s="637">
        <v>223</v>
      </c>
      <c r="O217" s="638">
        <v>200</v>
      </c>
      <c r="P217" s="639">
        <f t="shared" si="140"/>
        <v>1</v>
      </c>
      <c r="Q217" s="640">
        <f t="shared" si="141"/>
        <v>1</v>
      </c>
      <c r="R217" s="636">
        <v>195</v>
      </c>
      <c r="S217" s="637">
        <v>188</v>
      </c>
      <c r="T217" s="637">
        <v>173</v>
      </c>
      <c r="U217" s="637">
        <v>173</v>
      </c>
      <c r="V217" s="638">
        <v>153</v>
      </c>
      <c r="W217" s="639">
        <f t="shared" si="136"/>
        <v>0.92021276595744683</v>
      </c>
      <c r="X217" s="640">
        <f t="shared" si="137"/>
        <v>1</v>
      </c>
      <c r="Y217" s="636">
        <v>189</v>
      </c>
      <c r="Z217" s="637">
        <v>188</v>
      </c>
      <c r="AA217" s="637">
        <v>171</v>
      </c>
      <c r="AB217" s="637">
        <v>170</v>
      </c>
      <c r="AC217" s="638">
        <v>159</v>
      </c>
      <c r="AD217" s="639">
        <f t="shared" si="142"/>
        <v>0.9042553191489362</v>
      </c>
      <c r="AE217" s="640">
        <f t="shared" si="143"/>
        <v>0.99415204678362568</v>
      </c>
      <c r="AF217" s="636">
        <v>183</v>
      </c>
      <c r="AG217" s="637">
        <v>182</v>
      </c>
      <c r="AH217" s="637">
        <v>176</v>
      </c>
      <c r="AI217" s="637">
        <v>176</v>
      </c>
      <c r="AJ217" s="638">
        <v>162</v>
      </c>
      <c r="AK217" s="639">
        <f t="shared" si="144"/>
        <v>0.96703296703296704</v>
      </c>
      <c r="AL217" s="640">
        <f t="shared" si="145"/>
        <v>1</v>
      </c>
      <c r="AM217" s="636">
        <v>148</v>
      </c>
      <c r="AN217" s="637">
        <v>148</v>
      </c>
      <c r="AO217" s="637">
        <v>148</v>
      </c>
      <c r="AP217" s="637">
        <v>148</v>
      </c>
      <c r="AQ217" s="638">
        <v>148</v>
      </c>
      <c r="AR217" s="639">
        <f t="shared" si="146"/>
        <v>1</v>
      </c>
      <c r="AS217" s="640">
        <f t="shared" si="147"/>
        <v>1</v>
      </c>
      <c r="AT217" s="636">
        <v>141</v>
      </c>
      <c r="AU217" s="637">
        <v>140</v>
      </c>
      <c r="AV217" s="637">
        <v>140</v>
      </c>
      <c r="AW217" s="637">
        <v>140</v>
      </c>
      <c r="AX217" s="638">
        <v>137</v>
      </c>
      <c r="AY217" s="639">
        <f t="shared" si="148"/>
        <v>1</v>
      </c>
      <c r="AZ217" s="640">
        <f t="shared" si="149"/>
        <v>1</v>
      </c>
      <c r="BA217" s="636">
        <v>145</v>
      </c>
      <c r="BB217" s="637">
        <v>145</v>
      </c>
      <c r="BC217" s="637">
        <v>145</v>
      </c>
      <c r="BD217" s="637">
        <v>129</v>
      </c>
      <c r="BE217" s="638">
        <v>126</v>
      </c>
      <c r="BF217" s="639">
        <f t="shared" si="150"/>
        <v>0.8896551724137931</v>
      </c>
      <c r="BG217" s="640">
        <f t="shared" si="151"/>
        <v>0.8896551724137931</v>
      </c>
    </row>
    <row r="218" spans="1:16133" s="4" customFormat="1" ht="25.5" x14ac:dyDescent="0.25">
      <c r="A218" s="676" t="s">
        <v>515</v>
      </c>
      <c r="B218" s="565" t="s">
        <v>516</v>
      </c>
      <c r="C218" s="644" t="s">
        <v>200</v>
      </c>
      <c r="D218" s="653">
        <v>161</v>
      </c>
      <c r="E218" s="660">
        <v>161</v>
      </c>
      <c r="F218" s="660">
        <v>135</v>
      </c>
      <c r="G218" s="660">
        <v>135</v>
      </c>
      <c r="H218" s="660">
        <v>106</v>
      </c>
      <c r="I218" s="662">
        <f t="shared" si="138"/>
        <v>0.83850931677018636</v>
      </c>
      <c r="J218" s="663">
        <f t="shared" si="139"/>
        <v>1</v>
      </c>
      <c r="K218" s="653">
        <v>148</v>
      </c>
      <c r="L218" s="660">
        <v>148</v>
      </c>
      <c r="M218" s="660">
        <v>121</v>
      </c>
      <c r="N218" s="660">
        <v>121</v>
      </c>
      <c r="O218" s="660">
        <v>111</v>
      </c>
      <c r="P218" s="662">
        <f t="shared" si="140"/>
        <v>0.81756756756756754</v>
      </c>
      <c r="Q218" s="663">
        <f t="shared" si="141"/>
        <v>1</v>
      </c>
      <c r="R218" s="653">
        <v>121</v>
      </c>
      <c r="S218" s="660">
        <v>118</v>
      </c>
      <c r="T218" s="660">
        <v>104</v>
      </c>
      <c r="U218" s="660">
        <v>104</v>
      </c>
      <c r="V218" s="660">
        <v>101</v>
      </c>
      <c r="W218" s="662">
        <f t="shared" si="136"/>
        <v>0.88135593220338981</v>
      </c>
      <c r="X218" s="663">
        <f t="shared" si="137"/>
        <v>1</v>
      </c>
      <c r="Y218" s="653">
        <v>319</v>
      </c>
      <c r="Z218" s="660">
        <v>310</v>
      </c>
      <c r="AA218" s="660">
        <v>301</v>
      </c>
      <c r="AB218" s="660">
        <v>300</v>
      </c>
      <c r="AC218" s="660">
        <v>261</v>
      </c>
      <c r="AD218" s="662">
        <f t="shared" si="142"/>
        <v>0.967741935483871</v>
      </c>
      <c r="AE218" s="663">
        <f t="shared" si="143"/>
        <v>0.99667774086378735</v>
      </c>
      <c r="AF218" s="653">
        <v>350</v>
      </c>
      <c r="AG218" s="660">
        <v>348</v>
      </c>
      <c r="AH218" s="660">
        <v>327</v>
      </c>
      <c r="AI218" s="660">
        <v>325</v>
      </c>
      <c r="AJ218" s="660">
        <v>314</v>
      </c>
      <c r="AK218" s="662">
        <f t="shared" si="144"/>
        <v>0.93390804597701149</v>
      </c>
      <c r="AL218" s="663">
        <f t="shared" si="145"/>
        <v>0.99388379204892963</v>
      </c>
      <c r="AM218" s="653">
        <v>341</v>
      </c>
      <c r="AN218" s="660">
        <v>336</v>
      </c>
      <c r="AO218" s="660">
        <v>311</v>
      </c>
      <c r="AP218" s="660">
        <v>304</v>
      </c>
      <c r="AQ218" s="660">
        <v>275</v>
      </c>
      <c r="AR218" s="662">
        <f t="shared" si="146"/>
        <v>0.90476190476190477</v>
      </c>
      <c r="AS218" s="663">
        <f t="shared" si="147"/>
        <v>0.977491961414791</v>
      </c>
      <c r="AT218" s="653">
        <v>341</v>
      </c>
      <c r="AU218" s="660">
        <v>340</v>
      </c>
      <c r="AV218" s="660">
        <v>315</v>
      </c>
      <c r="AW218" s="660">
        <v>315</v>
      </c>
      <c r="AX218" s="660">
        <v>280</v>
      </c>
      <c r="AY218" s="662">
        <f t="shared" si="148"/>
        <v>0.92647058823529416</v>
      </c>
      <c r="AZ218" s="663">
        <f t="shared" si="149"/>
        <v>1</v>
      </c>
      <c r="BA218" s="653">
        <v>294</v>
      </c>
      <c r="BB218" s="660">
        <v>290</v>
      </c>
      <c r="BC218" s="660">
        <v>269</v>
      </c>
      <c r="BD218" s="660">
        <v>268</v>
      </c>
      <c r="BE218" s="660">
        <v>228</v>
      </c>
      <c r="BF218" s="662">
        <f t="shared" si="150"/>
        <v>0.92413793103448272</v>
      </c>
      <c r="BG218" s="663">
        <f t="shared" si="151"/>
        <v>0.99628252788104088</v>
      </c>
    </row>
    <row r="219" spans="1:16133" s="4" customFormat="1" x14ac:dyDescent="0.25">
      <c r="A219" s="676" t="s">
        <v>517</v>
      </c>
      <c r="B219" s="565" t="s">
        <v>518</v>
      </c>
      <c r="C219" s="644" t="s">
        <v>200</v>
      </c>
      <c r="D219" s="653">
        <v>79</v>
      </c>
      <c r="E219" s="660">
        <v>79</v>
      </c>
      <c r="F219" s="660">
        <v>79</v>
      </c>
      <c r="G219" s="660">
        <v>73</v>
      </c>
      <c r="H219" s="660">
        <v>65</v>
      </c>
      <c r="I219" s="662">
        <f t="shared" si="138"/>
        <v>0.92405063291139244</v>
      </c>
      <c r="J219" s="663">
        <f t="shared" si="139"/>
        <v>0.92405063291139244</v>
      </c>
      <c r="K219" s="653">
        <v>225</v>
      </c>
      <c r="L219" s="660">
        <v>223</v>
      </c>
      <c r="M219" s="660">
        <v>173</v>
      </c>
      <c r="N219" s="660">
        <v>173</v>
      </c>
      <c r="O219" s="660">
        <v>150</v>
      </c>
      <c r="P219" s="662">
        <f t="shared" si="140"/>
        <v>0.77578475336322872</v>
      </c>
      <c r="Q219" s="663">
        <f t="shared" si="141"/>
        <v>1</v>
      </c>
      <c r="R219" s="653">
        <v>257</v>
      </c>
      <c r="S219" s="660">
        <v>255</v>
      </c>
      <c r="T219" s="660">
        <v>255</v>
      </c>
      <c r="U219" s="660">
        <v>182</v>
      </c>
      <c r="V219" s="660">
        <v>142</v>
      </c>
      <c r="W219" s="662">
        <f t="shared" si="136"/>
        <v>0.71372549019607845</v>
      </c>
      <c r="X219" s="663">
        <f t="shared" si="137"/>
        <v>0.71372549019607845</v>
      </c>
      <c r="Y219" s="653">
        <v>154</v>
      </c>
      <c r="Z219" s="660">
        <v>153</v>
      </c>
      <c r="AA219" s="660">
        <v>125</v>
      </c>
      <c r="AB219" s="660">
        <v>125</v>
      </c>
      <c r="AC219" s="660">
        <v>114</v>
      </c>
      <c r="AD219" s="662">
        <f t="shared" si="142"/>
        <v>0.81699346405228757</v>
      </c>
      <c r="AE219" s="663">
        <f t="shared" si="143"/>
        <v>1</v>
      </c>
      <c r="AF219" s="653">
        <v>99</v>
      </c>
      <c r="AG219" s="660">
        <v>95</v>
      </c>
      <c r="AH219" s="660">
        <v>95</v>
      </c>
      <c r="AI219" s="660">
        <v>85</v>
      </c>
      <c r="AJ219" s="660">
        <v>74</v>
      </c>
      <c r="AK219" s="662">
        <f t="shared" si="144"/>
        <v>0.89473684210526316</v>
      </c>
      <c r="AL219" s="663">
        <f t="shared" si="145"/>
        <v>0.89473684210526316</v>
      </c>
      <c r="AM219" s="653">
        <v>123</v>
      </c>
      <c r="AN219" s="660">
        <v>122</v>
      </c>
      <c r="AO219" s="660">
        <v>122</v>
      </c>
      <c r="AP219" s="660">
        <v>100</v>
      </c>
      <c r="AQ219" s="660">
        <v>89</v>
      </c>
      <c r="AR219" s="662">
        <f t="shared" si="146"/>
        <v>0.81967213114754101</v>
      </c>
      <c r="AS219" s="663">
        <f t="shared" si="147"/>
        <v>0.81967213114754101</v>
      </c>
      <c r="AT219" s="653">
        <v>103</v>
      </c>
      <c r="AU219" s="660">
        <v>100</v>
      </c>
      <c r="AV219" s="660">
        <v>100</v>
      </c>
      <c r="AW219" s="660">
        <v>81</v>
      </c>
      <c r="AX219" s="660">
        <v>63</v>
      </c>
      <c r="AY219" s="662">
        <f t="shared" si="148"/>
        <v>0.81</v>
      </c>
      <c r="AZ219" s="663">
        <f t="shared" si="149"/>
        <v>0.81</v>
      </c>
      <c r="BA219" s="653">
        <v>51</v>
      </c>
      <c r="BB219" s="660">
        <v>51</v>
      </c>
      <c r="BC219" s="660">
        <v>51</v>
      </c>
      <c r="BD219" s="660">
        <v>42</v>
      </c>
      <c r="BE219" s="660">
        <v>37</v>
      </c>
      <c r="BF219" s="662">
        <f t="shared" si="150"/>
        <v>0.82352941176470584</v>
      </c>
      <c r="BG219" s="663">
        <f t="shared" si="151"/>
        <v>0.82352941176470584</v>
      </c>
    </row>
    <row r="220" spans="1:16133" s="4" customFormat="1" ht="38.25" x14ac:dyDescent="0.25">
      <c r="A220" s="675" t="s">
        <v>519</v>
      </c>
      <c r="B220" s="565" t="s">
        <v>520</v>
      </c>
      <c r="C220" s="644" t="s">
        <v>200</v>
      </c>
      <c r="D220" s="636">
        <v>30</v>
      </c>
      <c r="E220" s="637">
        <v>29</v>
      </c>
      <c r="F220" s="637">
        <v>22</v>
      </c>
      <c r="G220" s="637">
        <v>22</v>
      </c>
      <c r="H220" s="638">
        <v>22</v>
      </c>
      <c r="I220" s="639">
        <f t="shared" si="138"/>
        <v>0.75862068965517238</v>
      </c>
      <c r="J220" s="640">
        <f t="shared" si="139"/>
        <v>1</v>
      </c>
      <c r="K220" s="636">
        <v>2</v>
      </c>
      <c r="L220" s="637">
        <v>2</v>
      </c>
      <c r="M220" s="637">
        <v>2</v>
      </c>
      <c r="N220" s="637">
        <v>2</v>
      </c>
      <c r="O220" s="638">
        <v>2</v>
      </c>
      <c r="P220" s="639">
        <f t="shared" si="140"/>
        <v>1</v>
      </c>
      <c r="Q220" s="640">
        <f t="shared" si="141"/>
        <v>1</v>
      </c>
      <c r="R220" s="636">
        <v>14</v>
      </c>
      <c r="S220" s="637">
        <v>14</v>
      </c>
      <c r="T220" s="637">
        <v>11</v>
      </c>
      <c r="U220" s="637">
        <v>11</v>
      </c>
      <c r="V220" s="638">
        <v>7</v>
      </c>
      <c r="W220" s="639">
        <f t="shared" si="136"/>
        <v>0.7857142857142857</v>
      </c>
      <c r="X220" s="640">
        <f t="shared" si="137"/>
        <v>1</v>
      </c>
      <c r="Y220" s="636" t="s">
        <v>67</v>
      </c>
      <c r="Z220" s="637" t="s">
        <v>67</v>
      </c>
      <c r="AA220" s="637" t="s">
        <v>67</v>
      </c>
      <c r="AB220" s="637" t="s">
        <v>67</v>
      </c>
      <c r="AC220" s="638" t="s">
        <v>67</v>
      </c>
      <c r="AD220" s="639" t="s">
        <v>67</v>
      </c>
      <c r="AE220" s="640" t="s">
        <v>67</v>
      </c>
      <c r="AF220" s="636" t="s">
        <v>67</v>
      </c>
      <c r="AG220" s="637" t="s">
        <v>67</v>
      </c>
      <c r="AH220" s="637" t="s">
        <v>67</v>
      </c>
      <c r="AI220" s="637" t="s">
        <v>67</v>
      </c>
      <c r="AJ220" s="638" t="s">
        <v>67</v>
      </c>
      <c r="AK220" s="639" t="s">
        <v>67</v>
      </c>
      <c r="AL220" s="640" t="s">
        <v>67</v>
      </c>
      <c r="AM220" s="636" t="s">
        <v>67</v>
      </c>
      <c r="AN220" s="637" t="s">
        <v>67</v>
      </c>
      <c r="AO220" s="637" t="s">
        <v>67</v>
      </c>
      <c r="AP220" s="637" t="s">
        <v>67</v>
      </c>
      <c r="AQ220" s="638" t="s">
        <v>67</v>
      </c>
      <c r="AR220" s="639" t="s">
        <v>67</v>
      </c>
      <c r="AS220" s="640" t="s">
        <v>67</v>
      </c>
      <c r="AT220" s="636" t="s">
        <v>67</v>
      </c>
      <c r="AU220" s="637" t="s">
        <v>67</v>
      </c>
      <c r="AV220" s="637" t="s">
        <v>67</v>
      </c>
      <c r="AW220" s="637" t="s">
        <v>67</v>
      </c>
      <c r="AX220" s="638" t="s">
        <v>67</v>
      </c>
      <c r="AY220" s="639" t="s">
        <v>67</v>
      </c>
      <c r="AZ220" s="640" t="s">
        <v>67</v>
      </c>
      <c r="BA220" s="636" t="s">
        <v>67</v>
      </c>
      <c r="BB220" s="637" t="s">
        <v>67</v>
      </c>
      <c r="BC220" s="637" t="s">
        <v>67</v>
      </c>
      <c r="BD220" s="637" t="s">
        <v>67</v>
      </c>
      <c r="BE220" s="638" t="s">
        <v>67</v>
      </c>
      <c r="BF220" s="639" t="s">
        <v>67</v>
      </c>
      <c r="BG220" s="640" t="s">
        <v>67</v>
      </c>
    </row>
    <row r="221" spans="1:16133" s="4" customFormat="1" ht="25.5" x14ac:dyDescent="0.25">
      <c r="A221" s="675" t="s">
        <v>521</v>
      </c>
      <c r="B221" s="565" t="s">
        <v>522</v>
      </c>
      <c r="C221" s="644" t="s">
        <v>200</v>
      </c>
      <c r="D221" s="636">
        <v>123</v>
      </c>
      <c r="E221" s="637">
        <v>123</v>
      </c>
      <c r="F221" s="637">
        <v>123</v>
      </c>
      <c r="G221" s="637">
        <v>84</v>
      </c>
      <c r="H221" s="638">
        <v>84</v>
      </c>
      <c r="I221" s="639">
        <f t="shared" si="138"/>
        <v>0.68292682926829273</v>
      </c>
      <c r="J221" s="640">
        <f t="shared" si="139"/>
        <v>0.68292682926829273</v>
      </c>
      <c r="K221" s="636">
        <v>96</v>
      </c>
      <c r="L221" s="637">
        <v>96</v>
      </c>
      <c r="M221" s="637">
        <v>96</v>
      </c>
      <c r="N221" s="637">
        <v>70</v>
      </c>
      <c r="O221" s="638">
        <v>70</v>
      </c>
      <c r="P221" s="639">
        <f t="shared" si="140"/>
        <v>0.72916666666666663</v>
      </c>
      <c r="Q221" s="640">
        <f t="shared" si="141"/>
        <v>0.72916666666666663</v>
      </c>
      <c r="R221" s="636">
        <v>77</v>
      </c>
      <c r="S221" s="637">
        <v>72</v>
      </c>
      <c r="T221" s="637">
        <v>67</v>
      </c>
      <c r="U221" s="637">
        <v>59</v>
      </c>
      <c r="V221" s="638">
        <v>59</v>
      </c>
      <c r="W221" s="639">
        <f t="shared" si="136"/>
        <v>0.81944444444444442</v>
      </c>
      <c r="X221" s="640">
        <f t="shared" si="137"/>
        <v>0.88059701492537312</v>
      </c>
      <c r="Y221" s="636">
        <v>74</v>
      </c>
      <c r="Z221" s="637">
        <v>71</v>
      </c>
      <c r="AA221" s="637">
        <v>57</v>
      </c>
      <c r="AB221" s="637">
        <v>52</v>
      </c>
      <c r="AC221" s="638">
        <v>52</v>
      </c>
      <c r="AD221" s="639">
        <f>AB221/Z221</f>
        <v>0.73239436619718312</v>
      </c>
      <c r="AE221" s="640">
        <f>AB221/AA221</f>
        <v>0.91228070175438591</v>
      </c>
      <c r="AF221" s="636">
        <v>67</v>
      </c>
      <c r="AG221" s="637">
        <v>66</v>
      </c>
      <c r="AH221" s="637">
        <v>56</v>
      </c>
      <c r="AI221" s="637">
        <v>55</v>
      </c>
      <c r="AJ221" s="638">
        <v>49</v>
      </c>
      <c r="AK221" s="639">
        <f>AI221/AG221</f>
        <v>0.83333333333333337</v>
      </c>
      <c r="AL221" s="640">
        <f>AI221/AH221</f>
        <v>0.9821428571428571</v>
      </c>
      <c r="AM221" s="636">
        <v>35</v>
      </c>
      <c r="AN221" s="637">
        <v>35</v>
      </c>
      <c r="AO221" s="637">
        <v>33</v>
      </c>
      <c r="AP221" s="637">
        <v>31</v>
      </c>
      <c r="AQ221" s="638">
        <v>31</v>
      </c>
      <c r="AR221" s="639">
        <f>AP221/AN221</f>
        <v>0.88571428571428568</v>
      </c>
      <c r="AS221" s="640">
        <f>AP221/AO221</f>
        <v>0.93939393939393945</v>
      </c>
      <c r="AT221" s="636">
        <v>42</v>
      </c>
      <c r="AU221" s="637">
        <v>42</v>
      </c>
      <c r="AV221" s="637">
        <v>42</v>
      </c>
      <c r="AW221" s="637">
        <v>42</v>
      </c>
      <c r="AX221" s="638">
        <v>39</v>
      </c>
      <c r="AY221" s="639">
        <f>AW221/AU221</f>
        <v>1</v>
      </c>
      <c r="AZ221" s="640">
        <f>AW221/AV221</f>
        <v>1</v>
      </c>
      <c r="BA221" s="636">
        <v>44</v>
      </c>
      <c r="BB221" s="637">
        <v>44</v>
      </c>
      <c r="BC221" s="637">
        <v>42</v>
      </c>
      <c r="BD221" s="637">
        <v>42</v>
      </c>
      <c r="BE221" s="638">
        <v>38</v>
      </c>
      <c r="BF221" s="639">
        <f>BD221/BB221</f>
        <v>0.95454545454545459</v>
      </c>
      <c r="BG221" s="640">
        <f>BD221/BC221</f>
        <v>1</v>
      </c>
      <c r="BI221" s="646"/>
      <c r="BJ221" s="646"/>
      <c r="BK221" s="646"/>
      <c r="BL221" s="646"/>
      <c r="BM221" s="646"/>
      <c r="BN221" s="646"/>
      <c r="BO221" s="646"/>
      <c r="BP221" s="646"/>
      <c r="BQ221" s="646"/>
      <c r="BR221" s="646"/>
      <c r="BS221" s="646"/>
      <c r="BT221" s="646"/>
      <c r="BU221" s="646"/>
      <c r="BV221" s="646"/>
      <c r="BW221" s="646"/>
      <c r="BX221" s="646"/>
      <c r="BY221" s="646"/>
      <c r="BZ221" s="646"/>
      <c r="CA221" s="646"/>
      <c r="CB221" s="646"/>
      <c r="CC221" s="646"/>
      <c r="CD221" s="646"/>
      <c r="CE221" s="646"/>
      <c r="CF221" s="646"/>
      <c r="CG221" s="646"/>
      <c r="CH221" s="646"/>
      <c r="CI221" s="646"/>
      <c r="CJ221" s="646"/>
      <c r="CK221" s="646"/>
      <c r="CL221" s="646"/>
      <c r="CM221" s="646"/>
      <c r="CN221" s="646"/>
      <c r="CO221" s="646"/>
      <c r="CP221" s="646"/>
      <c r="CQ221" s="646"/>
      <c r="CR221" s="646"/>
      <c r="CS221" s="646"/>
      <c r="CT221" s="646"/>
      <c r="CU221" s="646"/>
      <c r="CV221" s="646"/>
      <c r="CW221" s="646"/>
      <c r="CX221" s="646"/>
      <c r="CY221" s="646"/>
      <c r="CZ221" s="646"/>
      <c r="DA221" s="646"/>
      <c r="DB221" s="646"/>
      <c r="DC221" s="646"/>
      <c r="DD221" s="646"/>
      <c r="DE221" s="646"/>
      <c r="DF221" s="646"/>
      <c r="DG221" s="646"/>
      <c r="DH221" s="646"/>
      <c r="DI221" s="646"/>
      <c r="DJ221" s="646"/>
      <c r="DK221" s="646"/>
      <c r="DL221" s="646"/>
      <c r="DM221" s="646"/>
      <c r="DN221" s="646"/>
      <c r="DO221" s="646"/>
      <c r="DP221" s="646"/>
      <c r="DQ221" s="646"/>
      <c r="DR221" s="646"/>
      <c r="DS221" s="646"/>
      <c r="DT221" s="646"/>
      <c r="DU221" s="646"/>
      <c r="DV221" s="646"/>
      <c r="DW221" s="646"/>
      <c r="DX221" s="646"/>
      <c r="DY221" s="646"/>
      <c r="DZ221" s="646"/>
      <c r="EA221" s="646"/>
      <c r="EB221" s="646"/>
      <c r="EC221" s="646"/>
      <c r="ED221" s="646"/>
      <c r="EE221" s="646"/>
      <c r="EF221" s="646"/>
      <c r="EG221" s="646"/>
      <c r="EH221" s="646"/>
      <c r="EI221" s="646"/>
      <c r="EJ221" s="646"/>
      <c r="EK221" s="646"/>
      <c r="EL221" s="646"/>
      <c r="EM221" s="646"/>
      <c r="EN221" s="646"/>
      <c r="EO221" s="646"/>
      <c r="EP221" s="646"/>
      <c r="EQ221" s="646"/>
      <c r="ER221" s="646"/>
      <c r="ES221" s="646"/>
      <c r="ET221" s="646"/>
      <c r="EU221" s="646"/>
      <c r="EV221" s="646"/>
      <c r="EW221" s="646"/>
      <c r="EX221" s="646"/>
      <c r="EY221" s="646"/>
      <c r="EZ221" s="646"/>
      <c r="FA221" s="646"/>
      <c r="FB221" s="646"/>
      <c r="FC221" s="646"/>
      <c r="FD221" s="646"/>
      <c r="FE221" s="646"/>
      <c r="FF221" s="646"/>
      <c r="FG221" s="646"/>
      <c r="FH221" s="646"/>
      <c r="FI221" s="646"/>
      <c r="FJ221" s="646"/>
      <c r="FK221" s="646"/>
      <c r="FL221" s="646"/>
      <c r="FM221" s="646"/>
      <c r="FN221" s="646"/>
      <c r="FO221" s="646"/>
      <c r="FP221" s="646"/>
      <c r="FQ221" s="646"/>
      <c r="FR221" s="646"/>
      <c r="FS221" s="646"/>
      <c r="FT221" s="646"/>
      <c r="FU221" s="646"/>
      <c r="FV221" s="646"/>
      <c r="FW221" s="646"/>
      <c r="FX221" s="646"/>
      <c r="FY221" s="646"/>
      <c r="FZ221" s="646"/>
      <c r="GA221" s="646"/>
      <c r="GB221" s="646"/>
      <c r="GC221" s="646"/>
      <c r="GD221" s="646"/>
      <c r="GE221" s="646"/>
      <c r="GF221" s="646"/>
      <c r="GG221" s="646"/>
      <c r="GH221" s="646"/>
      <c r="GI221" s="646"/>
      <c r="GJ221" s="646"/>
      <c r="GK221" s="646"/>
      <c r="GL221" s="646"/>
      <c r="GM221" s="646"/>
      <c r="GN221" s="646"/>
      <c r="GO221" s="646"/>
      <c r="GP221" s="646"/>
      <c r="GQ221" s="646"/>
      <c r="GR221" s="646"/>
      <c r="GS221" s="646"/>
      <c r="GT221" s="646"/>
      <c r="GU221" s="646"/>
      <c r="GV221" s="646"/>
      <c r="GW221" s="646"/>
      <c r="GX221" s="646"/>
      <c r="GY221" s="646"/>
      <c r="GZ221" s="646"/>
      <c r="HA221" s="646"/>
      <c r="HB221" s="646"/>
      <c r="HC221" s="646"/>
      <c r="HD221" s="646"/>
      <c r="HE221" s="646"/>
      <c r="HF221" s="646"/>
      <c r="HG221" s="646"/>
      <c r="HH221" s="646"/>
      <c r="HI221" s="646"/>
      <c r="HJ221" s="646"/>
      <c r="HK221" s="646"/>
      <c r="HL221" s="646"/>
      <c r="HM221" s="646"/>
      <c r="HN221" s="646"/>
      <c r="HO221" s="646"/>
      <c r="HP221" s="646"/>
      <c r="HQ221" s="646"/>
      <c r="HR221" s="646"/>
      <c r="HS221" s="646"/>
      <c r="HT221" s="646"/>
      <c r="HU221" s="646"/>
      <c r="HV221" s="646"/>
      <c r="HW221" s="646"/>
      <c r="HX221" s="646"/>
      <c r="HY221" s="646"/>
      <c r="HZ221" s="646"/>
      <c r="IA221" s="646"/>
      <c r="IB221" s="646"/>
      <c r="IC221" s="646"/>
      <c r="ID221" s="646"/>
      <c r="IE221" s="646"/>
      <c r="IF221" s="646"/>
      <c r="IG221" s="646"/>
      <c r="IH221" s="646"/>
      <c r="II221" s="646"/>
      <c r="IJ221" s="646"/>
      <c r="IK221" s="646"/>
      <c r="IL221" s="646"/>
      <c r="IM221" s="646"/>
      <c r="IN221" s="646"/>
      <c r="IO221" s="646"/>
      <c r="IP221" s="646"/>
      <c r="IQ221" s="646"/>
      <c r="IR221" s="646"/>
      <c r="IS221" s="646"/>
      <c r="IT221" s="646"/>
      <c r="IU221" s="646"/>
      <c r="IV221" s="646"/>
      <c r="IW221" s="646"/>
      <c r="IX221" s="646"/>
      <c r="IY221" s="646"/>
      <c r="IZ221" s="646"/>
      <c r="JA221" s="646"/>
      <c r="JB221" s="646"/>
      <c r="JC221" s="646"/>
      <c r="JD221" s="646"/>
      <c r="JE221" s="646"/>
      <c r="JF221" s="646"/>
      <c r="JG221" s="646"/>
      <c r="JH221" s="646"/>
      <c r="JI221" s="646"/>
      <c r="JJ221" s="646"/>
      <c r="JK221" s="646"/>
      <c r="JL221" s="646"/>
      <c r="JM221" s="646"/>
      <c r="JN221" s="646"/>
      <c r="JO221" s="646"/>
      <c r="JP221" s="646"/>
      <c r="JQ221" s="646"/>
      <c r="JR221" s="646"/>
      <c r="JS221" s="646"/>
      <c r="JT221" s="646"/>
      <c r="JU221" s="646"/>
      <c r="JV221" s="646"/>
      <c r="JW221" s="646"/>
      <c r="JX221" s="646"/>
      <c r="JY221" s="646"/>
      <c r="JZ221" s="646"/>
      <c r="KA221" s="646"/>
      <c r="KB221" s="646"/>
      <c r="KC221" s="646"/>
      <c r="KD221" s="646"/>
      <c r="KE221" s="646"/>
      <c r="KF221" s="646"/>
      <c r="KG221" s="646"/>
      <c r="KH221" s="646"/>
      <c r="KI221" s="646"/>
      <c r="KJ221" s="646"/>
      <c r="KK221" s="646"/>
      <c r="KL221" s="646"/>
      <c r="KM221" s="646"/>
      <c r="KN221" s="646"/>
      <c r="KO221" s="646"/>
      <c r="KP221" s="646"/>
      <c r="KQ221" s="646"/>
      <c r="KR221" s="646"/>
      <c r="KS221" s="646"/>
      <c r="KT221" s="646"/>
      <c r="KU221" s="646"/>
      <c r="KV221" s="646"/>
      <c r="KW221" s="646"/>
      <c r="KX221" s="646"/>
      <c r="KY221" s="646"/>
      <c r="KZ221" s="646"/>
      <c r="LA221" s="646"/>
      <c r="LB221" s="646"/>
      <c r="LC221" s="646"/>
      <c r="LD221" s="646"/>
      <c r="LE221" s="646"/>
      <c r="LF221" s="646"/>
      <c r="LG221" s="646"/>
      <c r="LH221" s="646"/>
      <c r="LI221" s="646"/>
      <c r="LJ221" s="646"/>
      <c r="LK221" s="646"/>
      <c r="LL221" s="646"/>
      <c r="LM221" s="646"/>
      <c r="LN221" s="646"/>
      <c r="LO221" s="646"/>
      <c r="LP221" s="646"/>
      <c r="LQ221" s="646"/>
      <c r="LR221" s="646"/>
      <c r="LS221" s="646"/>
      <c r="LT221" s="646"/>
      <c r="LU221" s="646"/>
      <c r="LV221" s="646"/>
      <c r="LW221" s="646"/>
      <c r="LX221" s="646"/>
      <c r="LY221" s="646"/>
      <c r="LZ221" s="646"/>
      <c r="MA221" s="646"/>
      <c r="MB221" s="646"/>
      <c r="MC221" s="646"/>
      <c r="MD221" s="646"/>
      <c r="ME221" s="646"/>
      <c r="MF221" s="646"/>
      <c r="MG221" s="646"/>
      <c r="MH221" s="646"/>
      <c r="MI221" s="646"/>
      <c r="MJ221" s="646"/>
      <c r="MK221" s="646"/>
      <c r="ML221" s="646"/>
      <c r="MM221" s="646"/>
      <c r="MN221" s="646"/>
      <c r="MO221" s="646"/>
      <c r="MP221" s="646"/>
      <c r="MQ221" s="646"/>
      <c r="MR221" s="646"/>
      <c r="MS221" s="646"/>
      <c r="MT221" s="646"/>
      <c r="MU221" s="646"/>
      <c r="MV221" s="646"/>
      <c r="MW221" s="646"/>
      <c r="MX221" s="646"/>
      <c r="MY221" s="646"/>
      <c r="MZ221" s="646"/>
      <c r="NA221" s="646"/>
      <c r="NB221" s="646"/>
      <c r="NC221" s="646"/>
      <c r="ND221" s="646"/>
      <c r="NE221" s="646"/>
      <c r="NF221" s="646"/>
      <c r="NG221" s="646"/>
      <c r="NH221" s="646"/>
      <c r="NI221" s="646"/>
      <c r="NJ221" s="646"/>
      <c r="NK221" s="646"/>
      <c r="NL221" s="646"/>
      <c r="NM221" s="646"/>
      <c r="NN221" s="646"/>
      <c r="NO221" s="646"/>
      <c r="NP221" s="646"/>
      <c r="NQ221" s="646"/>
      <c r="NR221" s="646"/>
      <c r="NS221" s="646"/>
      <c r="NT221" s="646"/>
      <c r="NU221" s="646"/>
      <c r="NV221" s="646"/>
      <c r="NW221" s="646"/>
      <c r="NX221" s="646"/>
      <c r="NY221" s="646"/>
      <c r="NZ221" s="646"/>
      <c r="OA221" s="646"/>
      <c r="OB221" s="646"/>
      <c r="OC221" s="646"/>
      <c r="OD221" s="646"/>
      <c r="OE221" s="646"/>
      <c r="OF221" s="646"/>
      <c r="OG221" s="646"/>
      <c r="OH221" s="646"/>
      <c r="OI221" s="646"/>
      <c r="OJ221" s="646"/>
      <c r="OK221" s="646"/>
      <c r="OL221" s="646"/>
      <c r="OM221" s="646"/>
      <c r="ON221" s="646"/>
      <c r="OO221" s="646"/>
      <c r="OP221" s="646"/>
      <c r="OQ221" s="646"/>
      <c r="OR221" s="646"/>
      <c r="OS221" s="646"/>
      <c r="OT221" s="646"/>
      <c r="OU221" s="646"/>
      <c r="OV221" s="646"/>
      <c r="OW221" s="646"/>
      <c r="OX221" s="646"/>
      <c r="OY221" s="646"/>
      <c r="OZ221" s="646"/>
      <c r="PA221" s="646"/>
      <c r="PB221" s="646"/>
      <c r="PC221" s="646"/>
      <c r="PD221" s="646"/>
      <c r="PE221" s="646"/>
      <c r="PF221" s="646"/>
      <c r="PG221" s="646"/>
      <c r="PH221" s="646"/>
      <c r="PI221" s="646"/>
      <c r="PJ221" s="646"/>
      <c r="PK221" s="646"/>
      <c r="PL221" s="646"/>
      <c r="PM221" s="646"/>
      <c r="PN221" s="646"/>
      <c r="PO221" s="646"/>
      <c r="PP221" s="646"/>
      <c r="PQ221" s="646"/>
      <c r="PR221" s="646"/>
      <c r="PS221" s="646"/>
      <c r="PT221" s="646"/>
      <c r="PU221" s="646"/>
      <c r="PV221" s="646"/>
      <c r="PW221" s="646"/>
      <c r="PX221" s="646"/>
      <c r="PY221" s="646"/>
      <c r="PZ221" s="646"/>
      <c r="QA221" s="646"/>
      <c r="QB221" s="646"/>
      <c r="QC221" s="646"/>
      <c r="QD221" s="646"/>
      <c r="QE221" s="646"/>
      <c r="QF221" s="646"/>
      <c r="QG221" s="646"/>
      <c r="QH221" s="646"/>
      <c r="QI221" s="646"/>
      <c r="QJ221" s="646"/>
      <c r="QK221" s="646"/>
      <c r="QL221" s="646"/>
      <c r="QM221" s="646"/>
      <c r="QN221" s="646"/>
      <c r="QO221" s="646"/>
      <c r="QP221" s="646"/>
      <c r="QQ221" s="646"/>
      <c r="QR221" s="646"/>
      <c r="QS221" s="646"/>
      <c r="QT221" s="646"/>
      <c r="QU221" s="646"/>
      <c r="QV221" s="646"/>
      <c r="QW221" s="646"/>
      <c r="QX221" s="646"/>
      <c r="QY221" s="646"/>
      <c r="QZ221" s="646"/>
      <c r="RA221" s="646"/>
      <c r="RB221" s="646"/>
      <c r="RC221" s="646"/>
      <c r="RD221" s="646"/>
      <c r="RE221" s="646"/>
      <c r="RF221" s="646"/>
      <c r="RG221" s="646"/>
      <c r="RH221" s="646"/>
      <c r="RI221" s="646"/>
      <c r="RJ221" s="646"/>
      <c r="RK221" s="646"/>
      <c r="RL221" s="646"/>
      <c r="RM221" s="646"/>
      <c r="RN221" s="646"/>
      <c r="RO221" s="646"/>
      <c r="RP221" s="646"/>
      <c r="RQ221" s="646"/>
      <c r="RR221" s="646"/>
      <c r="RS221" s="646"/>
      <c r="RT221" s="646"/>
      <c r="RU221" s="646"/>
      <c r="RV221" s="646"/>
      <c r="RW221" s="646"/>
      <c r="RX221" s="646"/>
      <c r="RY221" s="646"/>
      <c r="RZ221" s="646"/>
      <c r="SA221" s="646"/>
      <c r="SB221" s="646"/>
      <c r="SC221" s="646"/>
      <c r="SD221" s="646"/>
      <c r="SE221" s="646"/>
      <c r="SF221" s="646"/>
      <c r="SG221" s="646"/>
      <c r="SH221" s="646"/>
      <c r="SI221" s="646"/>
      <c r="SJ221" s="646"/>
      <c r="SK221" s="646"/>
      <c r="SL221" s="646"/>
      <c r="SM221" s="646"/>
      <c r="SN221" s="646"/>
      <c r="SO221" s="646"/>
      <c r="SP221" s="646"/>
      <c r="SQ221" s="646"/>
      <c r="SR221" s="646"/>
      <c r="SS221" s="646"/>
      <c r="ST221" s="646"/>
      <c r="SU221" s="646"/>
      <c r="SV221" s="646"/>
      <c r="SW221" s="646"/>
      <c r="SX221" s="646"/>
      <c r="SY221" s="646"/>
      <c r="SZ221" s="646"/>
      <c r="TA221" s="646"/>
      <c r="TB221" s="646"/>
      <c r="TC221" s="646"/>
      <c r="TD221" s="646"/>
      <c r="TE221" s="646"/>
      <c r="TF221" s="646"/>
      <c r="TG221" s="646"/>
      <c r="TH221" s="646"/>
      <c r="TI221" s="646"/>
      <c r="TJ221" s="646"/>
      <c r="TK221" s="646"/>
      <c r="TL221" s="646"/>
      <c r="TM221" s="646"/>
      <c r="TN221" s="646"/>
      <c r="TO221" s="646"/>
      <c r="TP221" s="646"/>
      <c r="TQ221" s="646"/>
      <c r="TR221" s="646"/>
      <c r="TS221" s="646"/>
      <c r="TT221" s="646"/>
      <c r="TU221" s="646"/>
      <c r="TV221" s="646"/>
      <c r="TW221" s="646"/>
      <c r="TX221" s="646"/>
      <c r="TY221" s="646"/>
      <c r="TZ221" s="646"/>
      <c r="UA221" s="646"/>
      <c r="UB221" s="646"/>
      <c r="UC221" s="646"/>
      <c r="UD221" s="646"/>
      <c r="UE221" s="646"/>
      <c r="UF221" s="646"/>
      <c r="UG221" s="646"/>
      <c r="UH221" s="646"/>
      <c r="UI221" s="646"/>
      <c r="UJ221" s="646"/>
      <c r="UK221" s="646"/>
      <c r="UL221" s="646"/>
      <c r="UM221" s="646"/>
      <c r="UN221" s="646"/>
      <c r="UO221" s="646"/>
      <c r="UP221" s="646"/>
      <c r="UQ221" s="646"/>
      <c r="UR221" s="646"/>
      <c r="US221" s="646"/>
      <c r="UT221" s="646"/>
      <c r="UU221" s="646"/>
      <c r="UV221" s="646"/>
      <c r="UW221" s="646"/>
      <c r="UX221" s="646"/>
      <c r="UY221" s="646"/>
      <c r="UZ221" s="646"/>
      <c r="VA221" s="646"/>
      <c r="VB221" s="646"/>
      <c r="VC221" s="646"/>
      <c r="VD221" s="646"/>
      <c r="VE221" s="646"/>
      <c r="VF221" s="646"/>
      <c r="VG221" s="646"/>
      <c r="VH221" s="646"/>
      <c r="VI221" s="646"/>
      <c r="VJ221" s="646"/>
      <c r="VK221" s="646"/>
      <c r="VL221" s="646"/>
      <c r="VM221" s="646"/>
      <c r="VN221" s="646"/>
      <c r="VO221" s="646"/>
      <c r="VP221" s="646"/>
      <c r="VQ221" s="646"/>
      <c r="VR221" s="646"/>
      <c r="VS221" s="646"/>
      <c r="VT221" s="646"/>
      <c r="VU221" s="646"/>
      <c r="VV221" s="646"/>
      <c r="VW221" s="646"/>
      <c r="VX221" s="646"/>
      <c r="VY221" s="646"/>
      <c r="VZ221" s="646"/>
      <c r="WA221" s="646"/>
      <c r="WB221" s="646"/>
      <c r="WC221" s="646"/>
      <c r="WD221" s="646"/>
      <c r="WE221" s="646"/>
      <c r="WF221" s="646"/>
      <c r="WG221" s="646"/>
      <c r="WH221" s="646"/>
      <c r="WI221" s="646"/>
      <c r="WJ221" s="646"/>
      <c r="WK221" s="646"/>
      <c r="WL221" s="646"/>
      <c r="WM221" s="646"/>
      <c r="WN221" s="646"/>
      <c r="WO221" s="646"/>
      <c r="WP221" s="646"/>
      <c r="WQ221" s="646"/>
      <c r="WR221" s="646"/>
      <c r="WS221" s="646"/>
      <c r="WT221" s="646"/>
      <c r="WU221" s="646"/>
      <c r="WV221" s="646"/>
      <c r="WW221" s="646"/>
      <c r="WX221" s="646"/>
      <c r="WY221" s="646"/>
      <c r="WZ221" s="646"/>
      <c r="XA221" s="646"/>
      <c r="XB221" s="646"/>
      <c r="XC221" s="646"/>
      <c r="XD221" s="646"/>
      <c r="XE221" s="646"/>
      <c r="XF221" s="646"/>
      <c r="XG221" s="646"/>
      <c r="XH221" s="646"/>
      <c r="XI221" s="646"/>
      <c r="XJ221" s="646"/>
      <c r="XK221" s="646"/>
      <c r="XL221" s="646"/>
      <c r="XM221" s="646"/>
      <c r="XN221" s="646"/>
      <c r="XO221" s="646"/>
      <c r="XP221" s="646"/>
      <c r="XQ221" s="646"/>
      <c r="XR221" s="646"/>
      <c r="XS221" s="646"/>
      <c r="XT221" s="646"/>
      <c r="XU221" s="646"/>
      <c r="XV221" s="646"/>
      <c r="XW221" s="646"/>
      <c r="XX221" s="646"/>
      <c r="XY221" s="646"/>
      <c r="XZ221" s="646"/>
      <c r="YA221" s="646"/>
      <c r="YB221" s="646"/>
      <c r="YC221" s="646"/>
      <c r="YD221" s="646"/>
      <c r="YE221" s="646"/>
      <c r="YF221" s="646"/>
      <c r="YG221" s="646"/>
      <c r="YH221" s="646"/>
      <c r="YI221" s="646"/>
      <c r="YJ221" s="646"/>
      <c r="YK221" s="646"/>
      <c r="YL221" s="646"/>
      <c r="YM221" s="646"/>
      <c r="YN221" s="646"/>
      <c r="YO221" s="646"/>
      <c r="YP221" s="646"/>
      <c r="YQ221" s="646"/>
      <c r="YR221" s="646"/>
      <c r="YS221" s="646"/>
      <c r="YT221" s="646"/>
      <c r="YU221" s="646"/>
      <c r="YV221" s="646"/>
      <c r="YW221" s="646"/>
      <c r="YX221" s="646"/>
      <c r="YY221" s="646"/>
      <c r="YZ221" s="646"/>
      <c r="ZA221" s="646"/>
      <c r="ZB221" s="646"/>
      <c r="ZC221" s="646"/>
      <c r="ZD221" s="646"/>
      <c r="ZE221" s="646"/>
      <c r="ZF221" s="646"/>
      <c r="ZG221" s="646"/>
      <c r="ZH221" s="646"/>
      <c r="ZI221" s="646"/>
      <c r="ZJ221" s="646"/>
      <c r="ZK221" s="646"/>
      <c r="ZL221" s="646"/>
      <c r="ZM221" s="646"/>
      <c r="ZN221" s="646"/>
      <c r="ZO221" s="646"/>
      <c r="ZP221" s="646"/>
      <c r="ZQ221" s="646"/>
      <c r="ZR221" s="646"/>
      <c r="ZS221" s="646"/>
      <c r="ZT221" s="646"/>
      <c r="ZU221" s="646"/>
      <c r="ZV221" s="646"/>
      <c r="ZW221" s="646"/>
      <c r="ZX221" s="646"/>
      <c r="ZY221" s="646"/>
      <c r="ZZ221" s="646"/>
      <c r="AAA221" s="646"/>
      <c r="AAB221" s="646"/>
      <c r="AAC221" s="646"/>
      <c r="AAD221" s="646"/>
      <c r="AAE221" s="646"/>
      <c r="AAF221" s="646"/>
      <c r="AAG221" s="646"/>
      <c r="AAH221" s="646"/>
      <c r="AAI221" s="646"/>
      <c r="AAJ221" s="646"/>
      <c r="AAK221" s="646"/>
      <c r="AAL221" s="646"/>
      <c r="AAM221" s="646"/>
      <c r="AAN221" s="646"/>
      <c r="AAO221" s="646"/>
      <c r="AAP221" s="646"/>
      <c r="AAQ221" s="646"/>
      <c r="AAR221" s="646"/>
      <c r="AAS221" s="646"/>
      <c r="AAT221" s="646"/>
      <c r="AAU221" s="646"/>
      <c r="AAV221" s="646"/>
      <c r="AAW221" s="646"/>
      <c r="AAX221" s="646"/>
      <c r="AAY221" s="646"/>
      <c r="AAZ221" s="646"/>
      <c r="ABA221" s="646"/>
      <c r="ABB221" s="646"/>
      <c r="ABC221" s="646"/>
      <c r="ABD221" s="646"/>
      <c r="ABE221" s="646"/>
      <c r="ABF221" s="646"/>
      <c r="ABG221" s="646"/>
      <c r="ABH221" s="646"/>
      <c r="ABI221" s="646"/>
      <c r="ABJ221" s="646"/>
      <c r="ABK221" s="646"/>
      <c r="ABL221" s="646"/>
      <c r="ABM221" s="646"/>
      <c r="ABN221" s="646"/>
      <c r="ABO221" s="646"/>
      <c r="ABP221" s="646"/>
      <c r="ABQ221" s="646"/>
      <c r="ABR221" s="646"/>
      <c r="ABS221" s="646"/>
      <c r="ABT221" s="646"/>
      <c r="ABU221" s="646"/>
      <c r="ABV221" s="646"/>
      <c r="ABW221" s="646"/>
      <c r="ABX221" s="646"/>
      <c r="ABY221" s="646"/>
      <c r="ABZ221" s="646"/>
      <c r="ACA221" s="646"/>
      <c r="ACB221" s="646"/>
      <c r="ACC221" s="646"/>
      <c r="ACD221" s="646"/>
      <c r="ACE221" s="646"/>
      <c r="ACF221" s="646"/>
      <c r="ACG221" s="646"/>
      <c r="ACH221" s="646"/>
      <c r="ACI221" s="646"/>
      <c r="ACJ221" s="646"/>
      <c r="ACK221" s="646"/>
      <c r="ACL221" s="646"/>
      <c r="ACM221" s="646"/>
      <c r="ACN221" s="646"/>
      <c r="ACO221" s="646"/>
      <c r="ACP221" s="646"/>
      <c r="ACQ221" s="646"/>
      <c r="ACR221" s="646"/>
      <c r="ACS221" s="646"/>
      <c r="ACT221" s="646"/>
      <c r="ACU221" s="646"/>
      <c r="ACV221" s="646"/>
      <c r="ACW221" s="646"/>
      <c r="ACX221" s="646"/>
      <c r="ACY221" s="646"/>
      <c r="ACZ221" s="646"/>
      <c r="ADA221" s="646"/>
      <c r="ADB221" s="646"/>
      <c r="ADC221" s="646"/>
      <c r="ADD221" s="646"/>
      <c r="ADE221" s="646"/>
      <c r="ADF221" s="646"/>
      <c r="ADG221" s="646"/>
      <c r="ADH221" s="646"/>
      <c r="ADI221" s="646"/>
      <c r="ADJ221" s="646"/>
      <c r="ADK221" s="646"/>
      <c r="ADL221" s="646"/>
      <c r="ADM221" s="646"/>
      <c r="ADN221" s="646"/>
      <c r="ADO221" s="646"/>
      <c r="ADP221" s="646"/>
      <c r="ADQ221" s="646"/>
      <c r="ADR221" s="646"/>
      <c r="ADS221" s="646"/>
      <c r="ADT221" s="646"/>
      <c r="ADU221" s="646"/>
      <c r="ADV221" s="646"/>
      <c r="ADW221" s="646"/>
      <c r="ADX221" s="646"/>
      <c r="ADY221" s="646"/>
      <c r="ADZ221" s="646"/>
      <c r="AEA221" s="646"/>
      <c r="AEB221" s="646"/>
      <c r="AEC221" s="646"/>
      <c r="AED221" s="646"/>
      <c r="AEE221" s="646"/>
      <c r="AEF221" s="646"/>
      <c r="AEG221" s="646"/>
      <c r="AEH221" s="646"/>
      <c r="AEI221" s="646"/>
      <c r="AEJ221" s="646"/>
      <c r="AEK221" s="646"/>
      <c r="AEL221" s="646"/>
      <c r="AEM221" s="646"/>
      <c r="AEN221" s="646"/>
      <c r="AEO221" s="646"/>
      <c r="AEP221" s="646"/>
      <c r="AEQ221" s="646"/>
      <c r="AER221" s="646"/>
      <c r="AES221" s="646"/>
      <c r="AET221" s="646"/>
      <c r="AEU221" s="646"/>
      <c r="AEV221" s="646"/>
      <c r="AEW221" s="646"/>
      <c r="AEX221" s="646"/>
      <c r="AEY221" s="646"/>
      <c r="AEZ221" s="646"/>
      <c r="AFA221" s="646"/>
      <c r="AFB221" s="646"/>
      <c r="AFC221" s="646"/>
      <c r="AFD221" s="646"/>
      <c r="AFE221" s="646"/>
      <c r="AFF221" s="646"/>
      <c r="AFG221" s="646"/>
      <c r="AFH221" s="646"/>
      <c r="AFI221" s="646"/>
      <c r="AFJ221" s="646"/>
      <c r="AFK221" s="646"/>
      <c r="AFL221" s="646"/>
      <c r="AFM221" s="646"/>
      <c r="AFN221" s="646"/>
      <c r="AFO221" s="646"/>
      <c r="AFP221" s="646"/>
      <c r="AFQ221" s="646"/>
      <c r="AFR221" s="646"/>
      <c r="AFS221" s="646"/>
      <c r="AFT221" s="646"/>
      <c r="AFU221" s="646"/>
      <c r="AFV221" s="646"/>
      <c r="AFW221" s="646"/>
      <c r="AFX221" s="646"/>
      <c r="AFY221" s="646"/>
      <c r="AFZ221" s="646"/>
      <c r="AGA221" s="646"/>
      <c r="AGB221" s="646"/>
      <c r="AGC221" s="646"/>
      <c r="AGD221" s="646"/>
      <c r="AGE221" s="646"/>
      <c r="AGF221" s="646"/>
      <c r="AGG221" s="646"/>
      <c r="AGH221" s="646"/>
      <c r="AGI221" s="646"/>
      <c r="AGJ221" s="646"/>
      <c r="AGK221" s="646"/>
      <c r="AGL221" s="646"/>
      <c r="AGM221" s="646"/>
      <c r="AGN221" s="646"/>
      <c r="AGO221" s="646"/>
      <c r="AGP221" s="646"/>
      <c r="AGQ221" s="646"/>
      <c r="AGR221" s="646"/>
      <c r="AGS221" s="646"/>
      <c r="AGT221" s="646"/>
      <c r="AGU221" s="646"/>
      <c r="AGV221" s="646"/>
      <c r="AGW221" s="646"/>
      <c r="AGX221" s="646"/>
      <c r="AGY221" s="646"/>
      <c r="AGZ221" s="646"/>
      <c r="AHA221" s="646"/>
      <c r="AHB221" s="646"/>
      <c r="AHC221" s="646"/>
      <c r="AHD221" s="646"/>
      <c r="AHE221" s="646"/>
      <c r="AHF221" s="646"/>
      <c r="AHG221" s="646"/>
      <c r="AHH221" s="646"/>
      <c r="AHI221" s="646"/>
      <c r="AHJ221" s="646"/>
      <c r="AHK221" s="646"/>
      <c r="AHL221" s="646"/>
      <c r="AHM221" s="646"/>
      <c r="AHN221" s="646"/>
      <c r="AHO221" s="646"/>
      <c r="AHP221" s="646"/>
      <c r="AHQ221" s="646"/>
      <c r="AHR221" s="646"/>
      <c r="AHS221" s="646"/>
      <c r="AHT221" s="646"/>
      <c r="AHU221" s="646"/>
      <c r="AHV221" s="646"/>
      <c r="AHW221" s="646"/>
      <c r="AHX221" s="646"/>
      <c r="AHY221" s="646"/>
      <c r="AHZ221" s="646"/>
      <c r="AIA221" s="646"/>
      <c r="AIB221" s="646"/>
      <c r="AIC221" s="646"/>
      <c r="AID221" s="646"/>
      <c r="AIE221" s="646"/>
      <c r="AIF221" s="646"/>
      <c r="AIG221" s="646"/>
      <c r="AIH221" s="646"/>
      <c r="AII221" s="646"/>
      <c r="AIJ221" s="646"/>
      <c r="AIK221" s="646"/>
      <c r="AIL221" s="646"/>
      <c r="AIM221" s="646"/>
      <c r="AIN221" s="646"/>
      <c r="AIO221" s="646"/>
      <c r="AIP221" s="646"/>
      <c r="AIQ221" s="646"/>
      <c r="AIR221" s="646"/>
      <c r="AIS221" s="646"/>
      <c r="AIT221" s="646"/>
      <c r="AIU221" s="646"/>
      <c r="AIV221" s="646"/>
      <c r="AIW221" s="646"/>
      <c r="AIX221" s="646"/>
      <c r="AIY221" s="646"/>
      <c r="AIZ221" s="646"/>
      <c r="AJA221" s="646"/>
      <c r="AJB221" s="646"/>
      <c r="AJC221" s="646"/>
      <c r="AJD221" s="646"/>
      <c r="AJE221" s="646"/>
      <c r="AJF221" s="646"/>
      <c r="AJG221" s="646"/>
      <c r="AJH221" s="646"/>
      <c r="AJI221" s="646"/>
      <c r="AJJ221" s="646"/>
      <c r="AJK221" s="646"/>
      <c r="AJL221" s="646"/>
      <c r="AJM221" s="646"/>
      <c r="AJN221" s="646"/>
      <c r="AJO221" s="646"/>
      <c r="AJP221" s="646"/>
      <c r="AJQ221" s="646"/>
      <c r="AJR221" s="646"/>
      <c r="AJS221" s="646"/>
      <c r="AJT221" s="646"/>
      <c r="AJU221" s="646"/>
      <c r="AJV221" s="646"/>
      <c r="AJW221" s="646"/>
      <c r="AJX221" s="646"/>
      <c r="AJY221" s="646"/>
      <c r="AJZ221" s="646"/>
      <c r="AKA221" s="646"/>
      <c r="AKB221" s="646"/>
      <c r="AKC221" s="646"/>
      <c r="AKD221" s="646"/>
      <c r="AKE221" s="646"/>
      <c r="AKF221" s="646"/>
      <c r="AKG221" s="646"/>
      <c r="AKH221" s="646"/>
      <c r="AKI221" s="646"/>
      <c r="AKJ221" s="646"/>
      <c r="AKK221" s="646"/>
      <c r="AKL221" s="646"/>
      <c r="AKM221" s="646"/>
      <c r="AKN221" s="646"/>
      <c r="AKO221" s="646"/>
      <c r="AKP221" s="646"/>
      <c r="AKQ221" s="646"/>
      <c r="AKR221" s="646"/>
      <c r="AKS221" s="646"/>
      <c r="AKT221" s="646"/>
      <c r="AKU221" s="646"/>
      <c r="AKV221" s="646"/>
      <c r="AKW221" s="646"/>
      <c r="AKX221" s="646"/>
      <c r="AKY221" s="646"/>
      <c r="AKZ221" s="646"/>
      <c r="ALA221" s="646"/>
      <c r="ALB221" s="646"/>
      <c r="ALC221" s="646"/>
      <c r="ALD221" s="646"/>
      <c r="ALE221" s="646"/>
      <c r="ALF221" s="646"/>
      <c r="ALG221" s="646"/>
      <c r="ALH221" s="646"/>
      <c r="ALI221" s="646"/>
      <c r="ALJ221" s="646"/>
      <c r="ALK221" s="646"/>
      <c r="ALL221" s="646"/>
      <c r="ALM221" s="646"/>
      <c r="ALN221" s="646"/>
      <c r="ALO221" s="646"/>
      <c r="ALP221" s="646"/>
      <c r="ALQ221" s="646"/>
      <c r="ALR221" s="646"/>
      <c r="ALS221" s="646"/>
      <c r="ALT221" s="646"/>
      <c r="ALU221" s="646"/>
      <c r="ALV221" s="646"/>
      <c r="ALW221" s="646"/>
      <c r="ALX221" s="646"/>
      <c r="ALY221" s="646"/>
      <c r="ALZ221" s="646"/>
      <c r="AMA221" s="646"/>
      <c r="AMB221" s="646"/>
      <c r="AMC221" s="646"/>
      <c r="AMD221" s="646"/>
      <c r="AME221" s="646"/>
      <c r="AMF221" s="646"/>
      <c r="AMG221" s="646"/>
      <c r="AMH221" s="646"/>
      <c r="AMI221" s="646"/>
      <c r="AMJ221" s="646"/>
      <c r="AMK221" s="646"/>
      <c r="AML221" s="646"/>
      <c r="AMM221" s="646"/>
      <c r="AMN221" s="646"/>
      <c r="AMO221" s="646"/>
      <c r="AMP221" s="646"/>
      <c r="AMQ221" s="646"/>
      <c r="AMR221" s="646"/>
      <c r="AMS221" s="646"/>
      <c r="AMT221" s="646"/>
      <c r="AMU221" s="646"/>
      <c r="AMV221" s="646"/>
      <c r="AMW221" s="646"/>
      <c r="AMX221" s="646"/>
      <c r="AMY221" s="646"/>
      <c r="AMZ221" s="646"/>
      <c r="ANA221" s="646"/>
      <c r="ANB221" s="646"/>
      <c r="ANC221" s="646"/>
      <c r="AND221" s="646"/>
      <c r="ANE221" s="646"/>
      <c r="ANF221" s="646"/>
      <c r="ANG221" s="646"/>
      <c r="ANH221" s="646"/>
      <c r="ANI221" s="646"/>
      <c r="ANJ221" s="646"/>
      <c r="ANK221" s="646"/>
      <c r="ANL221" s="646"/>
      <c r="ANM221" s="646"/>
      <c r="ANN221" s="646"/>
      <c r="ANO221" s="646"/>
      <c r="ANP221" s="646"/>
      <c r="ANQ221" s="646"/>
      <c r="ANR221" s="646"/>
      <c r="ANS221" s="646"/>
      <c r="ANT221" s="646"/>
      <c r="ANU221" s="646"/>
      <c r="ANV221" s="646"/>
      <c r="ANW221" s="646"/>
      <c r="ANX221" s="646"/>
      <c r="ANY221" s="646"/>
      <c r="ANZ221" s="646"/>
      <c r="AOA221" s="646"/>
      <c r="AOB221" s="646"/>
      <c r="AOC221" s="646"/>
      <c r="AOD221" s="646"/>
      <c r="AOE221" s="646"/>
      <c r="AOF221" s="646"/>
      <c r="AOG221" s="646"/>
      <c r="AOH221" s="646"/>
      <c r="AOI221" s="646"/>
      <c r="AOJ221" s="646"/>
      <c r="AOK221" s="646"/>
      <c r="AOL221" s="646"/>
      <c r="AOM221" s="646"/>
      <c r="AON221" s="646"/>
      <c r="AOO221" s="646"/>
      <c r="AOP221" s="646"/>
      <c r="AOQ221" s="646"/>
      <c r="AOR221" s="646"/>
      <c r="AOS221" s="646"/>
      <c r="AOT221" s="646"/>
      <c r="AOU221" s="646"/>
      <c r="AOV221" s="646"/>
      <c r="AOW221" s="646"/>
      <c r="AOX221" s="646"/>
      <c r="AOY221" s="646"/>
      <c r="AOZ221" s="646"/>
      <c r="APA221" s="646"/>
      <c r="APB221" s="646"/>
      <c r="APC221" s="646"/>
      <c r="APD221" s="646"/>
      <c r="APE221" s="646"/>
      <c r="APF221" s="646"/>
      <c r="APG221" s="646"/>
      <c r="APH221" s="646"/>
      <c r="API221" s="646"/>
      <c r="APJ221" s="646"/>
      <c r="APK221" s="646"/>
      <c r="APL221" s="646"/>
      <c r="APM221" s="646"/>
      <c r="APN221" s="646"/>
      <c r="APO221" s="646"/>
      <c r="APP221" s="646"/>
      <c r="APQ221" s="646"/>
      <c r="APR221" s="646"/>
      <c r="APS221" s="646"/>
      <c r="APT221" s="646"/>
      <c r="APU221" s="646"/>
      <c r="APV221" s="646"/>
      <c r="APW221" s="646"/>
      <c r="APX221" s="646"/>
      <c r="APY221" s="646"/>
      <c r="APZ221" s="646"/>
      <c r="AQA221" s="646"/>
      <c r="AQB221" s="646"/>
      <c r="AQC221" s="646"/>
      <c r="AQD221" s="646"/>
      <c r="AQE221" s="646"/>
      <c r="AQF221" s="646"/>
      <c r="AQG221" s="646"/>
      <c r="AQH221" s="646"/>
      <c r="AQI221" s="646"/>
      <c r="AQJ221" s="646"/>
      <c r="AQK221" s="646"/>
      <c r="AQL221" s="646"/>
      <c r="AQM221" s="646"/>
      <c r="AQN221" s="646"/>
      <c r="AQO221" s="646"/>
      <c r="AQP221" s="646"/>
      <c r="AQQ221" s="646"/>
      <c r="AQR221" s="646"/>
      <c r="AQS221" s="646"/>
      <c r="AQT221" s="646"/>
      <c r="AQU221" s="646"/>
      <c r="AQV221" s="646"/>
      <c r="AQW221" s="646"/>
      <c r="AQX221" s="646"/>
      <c r="AQY221" s="646"/>
      <c r="AQZ221" s="646"/>
      <c r="ARA221" s="646"/>
      <c r="ARB221" s="646"/>
      <c r="ARC221" s="646"/>
      <c r="ARD221" s="646"/>
      <c r="ARE221" s="646"/>
      <c r="ARF221" s="646"/>
      <c r="ARG221" s="646"/>
      <c r="ARH221" s="646"/>
      <c r="ARI221" s="646"/>
      <c r="ARJ221" s="646"/>
      <c r="ARK221" s="646"/>
      <c r="ARL221" s="646"/>
      <c r="ARM221" s="646"/>
      <c r="ARN221" s="646"/>
      <c r="ARO221" s="646"/>
      <c r="ARP221" s="646"/>
      <c r="ARQ221" s="646"/>
      <c r="ARR221" s="646"/>
      <c r="ARS221" s="646"/>
      <c r="ART221" s="646"/>
      <c r="ARU221" s="646"/>
      <c r="ARV221" s="646"/>
      <c r="ARW221" s="646"/>
      <c r="ARX221" s="646"/>
      <c r="ARY221" s="646"/>
      <c r="ARZ221" s="646"/>
      <c r="ASA221" s="646"/>
      <c r="ASB221" s="646"/>
      <c r="ASC221" s="646"/>
      <c r="ASD221" s="646"/>
      <c r="ASE221" s="646"/>
      <c r="ASF221" s="646"/>
      <c r="ASG221" s="646"/>
      <c r="ASH221" s="646"/>
      <c r="ASI221" s="646"/>
      <c r="ASJ221" s="646"/>
      <c r="ASK221" s="646"/>
      <c r="ASL221" s="646"/>
      <c r="ASM221" s="646"/>
      <c r="ASN221" s="646"/>
      <c r="ASO221" s="646"/>
      <c r="ASP221" s="646"/>
      <c r="ASQ221" s="646"/>
      <c r="ASR221" s="646"/>
      <c r="ASS221" s="646"/>
      <c r="AST221" s="646"/>
      <c r="ASU221" s="646"/>
      <c r="ASV221" s="646"/>
      <c r="ASW221" s="646"/>
      <c r="ASX221" s="646"/>
      <c r="ASY221" s="646"/>
      <c r="ASZ221" s="646"/>
      <c r="ATA221" s="646"/>
      <c r="ATB221" s="646"/>
      <c r="ATC221" s="646"/>
      <c r="ATD221" s="646"/>
      <c r="ATE221" s="646"/>
      <c r="ATF221" s="646"/>
      <c r="ATG221" s="646"/>
      <c r="ATH221" s="646"/>
      <c r="ATI221" s="646"/>
      <c r="ATJ221" s="646"/>
      <c r="ATK221" s="646"/>
      <c r="ATL221" s="646"/>
      <c r="ATM221" s="646"/>
      <c r="ATN221" s="646"/>
      <c r="ATO221" s="646"/>
      <c r="ATP221" s="646"/>
      <c r="ATQ221" s="646"/>
      <c r="ATR221" s="646"/>
      <c r="ATS221" s="646"/>
      <c r="ATT221" s="646"/>
      <c r="ATU221" s="646"/>
      <c r="ATV221" s="646"/>
      <c r="ATW221" s="646"/>
      <c r="ATX221" s="646"/>
      <c r="ATY221" s="646"/>
      <c r="ATZ221" s="646"/>
      <c r="AUA221" s="646"/>
      <c r="AUB221" s="646"/>
      <c r="AUC221" s="646"/>
      <c r="AUD221" s="646"/>
      <c r="AUE221" s="646"/>
      <c r="AUF221" s="646"/>
      <c r="AUG221" s="646"/>
      <c r="AUH221" s="646"/>
      <c r="AUI221" s="646"/>
      <c r="AUJ221" s="646"/>
      <c r="AUK221" s="646"/>
      <c r="AUL221" s="646"/>
      <c r="AUM221" s="646"/>
      <c r="AUN221" s="646"/>
      <c r="AUO221" s="646"/>
      <c r="AUP221" s="646"/>
      <c r="AUQ221" s="646"/>
      <c r="AUR221" s="646"/>
      <c r="AUS221" s="646"/>
      <c r="AUT221" s="646"/>
      <c r="AUU221" s="646"/>
      <c r="AUV221" s="646"/>
      <c r="AUW221" s="646"/>
      <c r="AUX221" s="646"/>
      <c r="AUY221" s="646"/>
      <c r="AUZ221" s="646"/>
      <c r="AVA221" s="646"/>
      <c r="AVB221" s="646"/>
      <c r="AVC221" s="646"/>
      <c r="AVD221" s="646"/>
      <c r="AVE221" s="646"/>
      <c r="AVF221" s="646"/>
      <c r="AVG221" s="646"/>
      <c r="AVH221" s="646"/>
      <c r="AVI221" s="646"/>
      <c r="AVJ221" s="646"/>
      <c r="AVK221" s="646"/>
      <c r="AVL221" s="646"/>
      <c r="AVM221" s="646"/>
      <c r="AVN221" s="646"/>
      <c r="AVO221" s="646"/>
      <c r="AVP221" s="646"/>
      <c r="AVQ221" s="646"/>
      <c r="AVR221" s="646"/>
      <c r="AVS221" s="646"/>
      <c r="AVT221" s="646"/>
      <c r="AVU221" s="646"/>
      <c r="AVV221" s="646"/>
      <c r="AVW221" s="646"/>
      <c r="AVX221" s="646"/>
      <c r="AVY221" s="646"/>
      <c r="AVZ221" s="646"/>
      <c r="AWA221" s="646"/>
      <c r="AWB221" s="646"/>
      <c r="AWC221" s="646"/>
      <c r="AWD221" s="646"/>
      <c r="AWE221" s="646"/>
      <c r="AWF221" s="646"/>
      <c r="AWG221" s="646"/>
      <c r="AWH221" s="646"/>
      <c r="AWI221" s="646"/>
      <c r="AWJ221" s="646"/>
      <c r="AWK221" s="646"/>
      <c r="AWL221" s="646"/>
      <c r="AWM221" s="646"/>
      <c r="AWN221" s="646"/>
      <c r="AWO221" s="646"/>
      <c r="AWP221" s="646"/>
      <c r="AWQ221" s="646"/>
      <c r="AWR221" s="646"/>
      <c r="AWS221" s="646"/>
      <c r="AWT221" s="646"/>
      <c r="AWU221" s="646"/>
      <c r="AWV221" s="646"/>
      <c r="AWW221" s="646"/>
      <c r="AWX221" s="646"/>
      <c r="AWY221" s="646"/>
      <c r="AWZ221" s="646"/>
      <c r="AXA221" s="646"/>
      <c r="AXB221" s="646"/>
      <c r="AXC221" s="646"/>
      <c r="AXD221" s="646"/>
      <c r="AXE221" s="646"/>
      <c r="AXF221" s="646"/>
      <c r="AXG221" s="646"/>
      <c r="AXH221" s="646"/>
      <c r="AXI221" s="646"/>
      <c r="AXJ221" s="646"/>
      <c r="AXK221" s="646"/>
      <c r="AXL221" s="646"/>
      <c r="AXM221" s="646"/>
      <c r="AXN221" s="646"/>
      <c r="AXO221" s="646"/>
      <c r="AXP221" s="646"/>
      <c r="AXQ221" s="646"/>
      <c r="AXR221" s="646"/>
      <c r="AXS221" s="646"/>
      <c r="AXT221" s="646"/>
      <c r="AXU221" s="646"/>
      <c r="AXV221" s="646"/>
      <c r="AXW221" s="646"/>
      <c r="AXX221" s="646"/>
      <c r="AXY221" s="646"/>
      <c r="AXZ221" s="646"/>
      <c r="AYA221" s="646"/>
      <c r="AYB221" s="646"/>
      <c r="AYC221" s="646"/>
      <c r="AYD221" s="646"/>
      <c r="AYE221" s="646"/>
      <c r="AYF221" s="646"/>
      <c r="AYG221" s="646"/>
      <c r="AYH221" s="646"/>
      <c r="AYI221" s="646"/>
      <c r="AYJ221" s="646"/>
      <c r="AYK221" s="646"/>
      <c r="AYL221" s="646"/>
      <c r="AYM221" s="646"/>
      <c r="AYN221" s="646"/>
      <c r="AYO221" s="646"/>
      <c r="AYP221" s="646"/>
      <c r="AYQ221" s="646"/>
      <c r="AYR221" s="646"/>
      <c r="AYS221" s="646"/>
      <c r="AYT221" s="646"/>
      <c r="AYU221" s="646"/>
      <c r="AYV221" s="646"/>
      <c r="AYW221" s="646"/>
      <c r="AYX221" s="646"/>
      <c r="AYY221" s="646"/>
      <c r="AYZ221" s="646"/>
      <c r="AZA221" s="646"/>
      <c r="AZB221" s="646"/>
      <c r="AZC221" s="646"/>
      <c r="AZD221" s="646"/>
      <c r="AZE221" s="646"/>
      <c r="AZF221" s="646"/>
      <c r="AZG221" s="646"/>
      <c r="AZH221" s="646"/>
      <c r="AZI221" s="646"/>
      <c r="AZJ221" s="646"/>
      <c r="AZK221" s="646"/>
      <c r="AZL221" s="646"/>
      <c r="AZM221" s="646"/>
      <c r="AZN221" s="646"/>
      <c r="AZO221" s="646"/>
      <c r="AZP221" s="646"/>
      <c r="AZQ221" s="646"/>
      <c r="AZR221" s="646"/>
      <c r="AZS221" s="646"/>
      <c r="AZT221" s="646"/>
      <c r="AZU221" s="646"/>
      <c r="AZV221" s="646"/>
      <c r="AZW221" s="646"/>
      <c r="AZX221" s="646"/>
      <c r="AZY221" s="646"/>
      <c r="AZZ221" s="646"/>
      <c r="BAA221" s="646"/>
      <c r="BAB221" s="646"/>
      <c r="BAC221" s="646"/>
      <c r="BAD221" s="646"/>
      <c r="BAE221" s="646"/>
      <c r="BAF221" s="646"/>
      <c r="BAG221" s="646"/>
      <c r="BAH221" s="646"/>
      <c r="BAI221" s="646"/>
      <c r="BAJ221" s="646"/>
      <c r="BAK221" s="646"/>
      <c r="BAL221" s="646"/>
      <c r="BAM221" s="646"/>
      <c r="BAN221" s="646"/>
      <c r="BAO221" s="646"/>
      <c r="BAP221" s="646"/>
      <c r="BAQ221" s="646"/>
      <c r="BAR221" s="646"/>
      <c r="BAS221" s="646"/>
      <c r="BAT221" s="646"/>
      <c r="BAU221" s="646"/>
      <c r="BAV221" s="646"/>
      <c r="BAW221" s="646"/>
      <c r="BAX221" s="646"/>
      <c r="BAY221" s="646"/>
      <c r="BAZ221" s="646"/>
      <c r="BBA221" s="646"/>
      <c r="BBB221" s="646"/>
      <c r="BBC221" s="646"/>
      <c r="BBD221" s="646"/>
      <c r="BBE221" s="646"/>
      <c r="BBF221" s="646"/>
      <c r="BBG221" s="646"/>
      <c r="BBH221" s="646"/>
      <c r="BBI221" s="646"/>
      <c r="BBJ221" s="646"/>
      <c r="BBK221" s="646"/>
      <c r="BBL221" s="646"/>
      <c r="BBM221" s="646"/>
      <c r="BBN221" s="646"/>
      <c r="BBO221" s="646"/>
      <c r="BBP221" s="646"/>
      <c r="BBQ221" s="646"/>
      <c r="BBR221" s="646"/>
      <c r="BBS221" s="646"/>
      <c r="BBT221" s="646"/>
      <c r="BBU221" s="646"/>
      <c r="BBV221" s="646"/>
      <c r="BBW221" s="646"/>
      <c r="BBX221" s="646"/>
      <c r="BBY221" s="646"/>
      <c r="BBZ221" s="646"/>
      <c r="BCA221" s="646"/>
      <c r="BCB221" s="646"/>
      <c r="BCC221" s="646"/>
      <c r="BCD221" s="646"/>
      <c r="BCE221" s="646"/>
      <c r="BCF221" s="646"/>
      <c r="BCG221" s="646"/>
      <c r="BCH221" s="646"/>
      <c r="BCI221" s="646"/>
      <c r="BCJ221" s="646"/>
      <c r="BCK221" s="646"/>
      <c r="BCL221" s="646"/>
      <c r="BCM221" s="646"/>
      <c r="BCN221" s="646"/>
      <c r="BCO221" s="646"/>
      <c r="BCP221" s="646"/>
      <c r="BCQ221" s="646"/>
      <c r="BCR221" s="646"/>
      <c r="BCS221" s="646"/>
      <c r="BCT221" s="646"/>
      <c r="BCU221" s="646"/>
      <c r="BCV221" s="646"/>
      <c r="BCW221" s="646"/>
      <c r="BCX221" s="646"/>
      <c r="BCY221" s="646"/>
      <c r="BCZ221" s="646"/>
      <c r="BDA221" s="646"/>
      <c r="BDB221" s="646"/>
      <c r="BDC221" s="646"/>
      <c r="BDD221" s="646"/>
      <c r="BDE221" s="646"/>
      <c r="BDF221" s="646"/>
      <c r="BDG221" s="646"/>
      <c r="BDH221" s="646"/>
      <c r="BDI221" s="646"/>
      <c r="BDJ221" s="646"/>
      <c r="BDK221" s="646"/>
      <c r="BDL221" s="646"/>
      <c r="BDM221" s="646"/>
      <c r="BDN221" s="646"/>
      <c r="BDO221" s="646"/>
      <c r="BDP221" s="646"/>
      <c r="BDQ221" s="646"/>
      <c r="BDR221" s="646"/>
      <c r="BDS221" s="646"/>
      <c r="BDT221" s="646"/>
      <c r="BDU221" s="646"/>
      <c r="BDV221" s="646"/>
      <c r="BDW221" s="646"/>
      <c r="BDX221" s="646"/>
      <c r="BDY221" s="646"/>
      <c r="BDZ221" s="646"/>
      <c r="BEA221" s="646"/>
      <c r="BEB221" s="646"/>
      <c r="BEC221" s="646"/>
      <c r="BED221" s="646"/>
      <c r="BEE221" s="646"/>
      <c r="BEF221" s="646"/>
      <c r="BEG221" s="646"/>
      <c r="BEH221" s="646"/>
      <c r="BEI221" s="646"/>
      <c r="BEJ221" s="646"/>
      <c r="BEK221" s="646"/>
      <c r="BEL221" s="646"/>
      <c r="BEM221" s="646"/>
      <c r="BEN221" s="646"/>
      <c r="BEO221" s="646"/>
      <c r="BEP221" s="646"/>
      <c r="BEQ221" s="646"/>
      <c r="BER221" s="646"/>
      <c r="BES221" s="646"/>
      <c r="BET221" s="646"/>
      <c r="BEU221" s="646"/>
      <c r="BEV221" s="646"/>
      <c r="BEW221" s="646"/>
      <c r="BEX221" s="646"/>
      <c r="BEY221" s="646"/>
      <c r="BEZ221" s="646"/>
      <c r="BFA221" s="646"/>
      <c r="BFB221" s="646"/>
      <c r="BFC221" s="646"/>
      <c r="BFD221" s="646"/>
      <c r="BFE221" s="646"/>
      <c r="BFF221" s="646"/>
      <c r="BFG221" s="646"/>
      <c r="BFH221" s="646"/>
      <c r="BFI221" s="646"/>
      <c r="BFJ221" s="646"/>
      <c r="BFK221" s="646"/>
      <c r="BFL221" s="646"/>
      <c r="BFM221" s="646"/>
      <c r="BFN221" s="646"/>
      <c r="BFO221" s="646"/>
      <c r="BFP221" s="646"/>
      <c r="BFQ221" s="646"/>
      <c r="BFR221" s="646"/>
      <c r="BFS221" s="646"/>
      <c r="BFT221" s="646"/>
      <c r="BFU221" s="646"/>
      <c r="BFV221" s="646"/>
      <c r="BFW221" s="646"/>
      <c r="BFX221" s="646"/>
      <c r="BFY221" s="646"/>
      <c r="BFZ221" s="646"/>
      <c r="BGA221" s="646"/>
      <c r="BGB221" s="646"/>
      <c r="BGC221" s="646"/>
      <c r="BGD221" s="646"/>
      <c r="BGE221" s="646"/>
      <c r="BGF221" s="646"/>
      <c r="BGG221" s="646"/>
      <c r="BGH221" s="646"/>
      <c r="BGI221" s="646"/>
      <c r="BGJ221" s="646"/>
      <c r="BGK221" s="646"/>
      <c r="BGL221" s="646"/>
      <c r="BGM221" s="646"/>
      <c r="BGN221" s="646"/>
      <c r="BGO221" s="646"/>
      <c r="BGP221" s="646"/>
      <c r="BGQ221" s="646"/>
      <c r="BGR221" s="646"/>
      <c r="BGS221" s="646"/>
      <c r="BGT221" s="646"/>
      <c r="BGU221" s="646"/>
      <c r="BGV221" s="646"/>
      <c r="BGW221" s="646"/>
      <c r="BGX221" s="646"/>
      <c r="BGY221" s="646"/>
      <c r="BGZ221" s="646"/>
      <c r="BHA221" s="646"/>
      <c r="BHB221" s="646"/>
      <c r="BHC221" s="646"/>
      <c r="BHD221" s="646"/>
      <c r="BHE221" s="646"/>
      <c r="BHF221" s="646"/>
      <c r="BHG221" s="646"/>
      <c r="BHH221" s="646"/>
      <c r="BHI221" s="646"/>
      <c r="BHJ221" s="646"/>
      <c r="BHK221" s="646"/>
      <c r="BHL221" s="646"/>
      <c r="BHM221" s="646"/>
      <c r="BHN221" s="646"/>
      <c r="BHO221" s="646"/>
      <c r="BHP221" s="646"/>
      <c r="BHQ221" s="646"/>
      <c r="BHR221" s="646"/>
      <c r="BHS221" s="646"/>
      <c r="BHT221" s="646"/>
      <c r="BHU221" s="646"/>
      <c r="BHV221" s="646"/>
      <c r="BHW221" s="646"/>
      <c r="BHX221" s="646"/>
      <c r="BHY221" s="646"/>
      <c r="BHZ221" s="646"/>
      <c r="BIA221" s="646"/>
      <c r="BIB221" s="646"/>
      <c r="BIC221" s="646"/>
      <c r="BID221" s="646"/>
      <c r="BIE221" s="646"/>
      <c r="BIF221" s="646"/>
      <c r="BIG221" s="646"/>
      <c r="BIH221" s="646"/>
      <c r="BII221" s="646"/>
      <c r="BIJ221" s="646"/>
      <c r="BIK221" s="646"/>
      <c r="BIL221" s="646"/>
      <c r="BIM221" s="646"/>
      <c r="BIN221" s="646"/>
      <c r="BIO221" s="646"/>
      <c r="BIP221" s="646"/>
      <c r="BIQ221" s="646"/>
      <c r="BIR221" s="646"/>
      <c r="BIS221" s="646"/>
      <c r="BIT221" s="646"/>
      <c r="BIU221" s="646"/>
      <c r="BIV221" s="646"/>
      <c r="BIW221" s="646"/>
      <c r="BIX221" s="646"/>
      <c r="BIY221" s="646"/>
      <c r="BIZ221" s="646"/>
      <c r="BJA221" s="646"/>
      <c r="BJB221" s="646"/>
      <c r="BJC221" s="646"/>
      <c r="BJD221" s="646"/>
      <c r="BJE221" s="646"/>
      <c r="BJF221" s="646"/>
      <c r="BJG221" s="646"/>
      <c r="BJH221" s="646"/>
      <c r="BJI221" s="646"/>
      <c r="BJJ221" s="646"/>
      <c r="BJK221" s="646"/>
      <c r="BJL221" s="646"/>
      <c r="BJM221" s="646"/>
      <c r="BJN221" s="646"/>
      <c r="BJO221" s="646"/>
      <c r="BJP221" s="646"/>
      <c r="BJQ221" s="646"/>
      <c r="BJR221" s="646"/>
      <c r="BJS221" s="646"/>
      <c r="BJT221" s="646"/>
      <c r="BJU221" s="646"/>
      <c r="BJV221" s="646"/>
      <c r="BJW221" s="646"/>
      <c r="BJX221" s="646"/>
      <c r="BJY221" s="646"/>
      <c r="BJZ221" s="646"/>
      <c r="BKA221" s="646"/>
      <c r="BKB221" s="646"/>
      <c r="BKC221" s="646"/>
      <c r="BKD221" s="646"/>
      <c r="BKE221" s="646"/>
      <c r="BKF221" s="646"/>
      <c r="BKG221" s="646"/>
      <c r="BKH221" s="646"/>
      <c r="BKI221" s="646"/>
      <c r="BKJ221" s="646"/>
      <c r="BKK221" s="646"/>
      <c r="BKL221" s="646"/>
      <c r="BKM221" s="646"/>
      <c r="BKN221" s="646"/>
      <c r="BKO221" s="646"/>
      <c r="BKP221" s="646"/>
      <c r="BKQ221" s="646"/>
      <c r="BKR221" s="646"/>
      <c r="BKS221" s="646"/>
      <c r="BKT221" s="646"/>
      <c r="BKU221" s="646"/>
      <c r="BKV221" s="646"/>
      <c r="BKW221" s="646"/>
      <c r="BKX221" s="646"/>
      <c r="BKY221" s="646"/>
      <c r="BKZ221" s="646"/>
      <c r="BLA221" s="646"/>
      <c r="BLB221" s="646"/>
      <c r="BLC221" s="646"/>
      <c r="BLD221" s="646"/>
      <c r="BLE221" s="646"/>
      <c r="BLF221" s="646"/>
      <c r="BLG221" s="646"/>
      <c r="BLH221" s="646"/>
      <c r="BLI221" s="646"/>
      <c r="BLJ221" s="646"/>
      <c r="BLK221" s="646"/>
      <c r="BLL221" s="646"/>
      <c r="BLM221" s="646"/>
      <c r="BLN221" s="646"/>
      <c r="BLO221" s="646"/>
      <c r="BLP221" s="646"/>
      <c r="BLQ221" s="646"/>
      <c r="BLR221" s="646"/>
      <c r="BLS221" s="646"/>
      <c r="BLT221" s="646"/>
      <c r="BLU221" s="646"/>
      <c r="BLV221" s="646"/>
      <c r="BLW221" s="646"/>
      <c r="BLX221" s="646"/>
      <c r="BLY221" s="646"/>
      <c r="BLZ221" s="646"/>
      <c r="BMA221" s="646"/>
      <c r="BMB221" s="646"/>
      <c r="BMC221" s="646"/>
      <c r="BMD221" s="646"/>
      <c r="BME221" s="646"/>
      <c r="BMF221" s="646"/>
      <c r="BMG221" s="646"/>
      <c r="BMH221" s="646"/>
      <c r="BMI221" s="646"/>
      <c r="BMJ221" s="646"/>
      <c r="BMK221" s="646"/>
      <c r="BML221" s="646"/>
      <c r="BMM221" s="646"/>
      <c r="BMN221" s="646"/>
      <c r="BMO221" s="646"/>
      <c r="BMP221" s="646"/>
      <c r="BMQ221" s="646"/>
      <c r="BMR221" s="646"/>
      <c r="BMS221" s="646"/>
      <c r="BMT221" s="646"/>
      <c r="BMU221" s="646"/>
      <c r="BMV221" s="646"/>
      <c r="BMW221" s="646"/>
      <c r="BMX221" s="646"/>
      <c r="BMY221" s="646"/>
      <c r="BMZ221" s="646"/>
      <c r="BNA221" s="646"/>
      <c r="BNB221" s="646"/>
      <c r="BNC221" s="646"/>
      <c r="BND221" s="646"/>
      <c r="BNE221" s="646"/>
      <c r="BNF221" s="646"/>
      <c r="BNG221" s="646"/>
      <c r="BNH221" s="646"/>
      <c r="BNI221" s="646"/>
      <c r="BNJ221" s="646"/>
      <c r="BNK221" s="646"/>
      <c r="BNL221" s="646"/>
      <c r="BNM221" s="646"/>
      <c r="BNN221" s="646"/>
      <c r="BNO221" s="646"/>
      <c r="BNP221" s="646"/>
      <c r="BNQ221" s="646"/>
      <c r="BNR221" s="646"/>
      <c r="BNS221" s="646"/>
      <c r="BNT221" s="646"/>
      <c r="BNU221" s="646"/>
      <c r="BNV221" s="646"/>
      <c r="BNW221" s="646"/>
      <c r="BNX221" s="646"/>
      <c r="BNY221" s="646"/>
      <c r="BNZ221" s="646"/>
      <c r="BOA221" s="646"/>
      <c r="BOB221" s="646"/>
      <c r="BOC221" s="646"/>
      <c r="BOD221" s="646"/>
      <c r="BOE221" s="646"/>
      <c r="BOF221" s="646"/>
      <c r="BOG221" s="646"/>
      <c r="BOH221" s="646"/>
      <c r="BOI221" s="646"/>
      <c r="BOJ221" s="646"/>
      <c r="BOK221" s="646"/>
      <c r="BOL221" s="646"/>
      <c r="BOM221" s="646"/>
      <c r="BON221" s="646"/>
      <c r="BOO221" s="646"/>
      <c r="BOP221" s="646"/>
      <c r="BOQ221" s="646"/>
      <c r="BOR221" s="646"/>
      <c r="BOS221" s="646"/>
      <c r="BOT221" s="646"/>
      <c r="BOU221" s="646"/>
      <c r="BOV221" s="646"/>
      <c r="BOW221" s="646"/>
      <c r="BOX221" s="646"/>
      <c r="BOY221" s="646"/>
      <c r="BOZ221" s="646"/>
      <c r="BPA221" s="646"/>
      <c r="BPB221" s="646"/>
      <c r="BPC221" s="646"/>
      <c r="BPD221" s="646"/>
      <c r="BPE221" s="646"/>
      <c r="BPF221" s="646"/>
      <c r="BPG221" s="646"/>
      <c r="BPH221" s="646"/>
      <c r="BPI221" s="646"/>
      <c r="BPJ221" s="646"/>
      <c r="BPK221" s="646"/>
      <c r="BPL221" s="646"/>
      <c r="BPM221" s="646"/>
      <c r="BPN221" s="646"/>
      <c r="BPO221" s="646"/>
      <c r="BPP221" s="646"/>
      <c r="BPQ221" s="646"/>
      <c r="BPR221" s="646"/>
      <c r="BPS221" s="646"/>
      <c r="BPT221" s="646"/>
      <c r="BPU221" s="646"/>
      <c r="BPV221" s="646"/>
      <c r="BPW221" s="646"/>
      <c r="BPX221" s="646"/>
      <c r="BPY221" s="646"/>
      <c r="BPZ221" s="646"/>
      <c r="BQA221" s="646"/>
      <c r="BQB221" s="646"/>
      <c r="BQC221" s="646"/>
      <c r="BQD221" s="646"/>
      <c r="BQE221" s="646"/>
      <c r="BQF221" s="646"/>
      <c r="BQG221" s="646"/>
      <c r="BQH221" s="646"/>
      <c r="BQI221" s="646"/>
      <c r="BQJ221" s="646"/>
      <c r="BQK221" s="646"/>
      <c r="BQL221" s="646"/>
      <c r="BQM221" s="646"/>
      <c r="BQN221" s="646"/>
      <c r="BQO221" s="646"/>
      <c r="BQP221" s="646"/>
      <c r="BQQ221" s="646"/>
      <c r="BQR221" s="646"/>
      <c r="BQS221" s="646"/>
      <c r="BQT221" s="646"/>
      <c r="BQU221" s="646"/>
      <c r="BQV221" s="646"/>
      <c r="BQW221" s="646"/>
      <c r="BQX221" s="646"/>
      <c r="BQY221" s="646"/>
      <c r="BQZ221" s="646"/>
      <c r="BRA221" s="646"/>
      <c r="BRB221" s="646"/>
      <c r="BRC221" s="646"/>
      <c r="BRD221" s="646"/>
      <c r="BRE221" s="646"/>
      <c r="BRF221" s="646"/>
      <c r="BRG221" s="646"/>
      <c r="BRH221" s="646"/>
      <c r="BRI221" s="646"/>
      <c r="BRJ221" s="646"/>
      <c r="BRK221" s="646"/>
      <c r="BRL221" s="646"/>
      <c r="BRM221" s="646"/>
      <c r="BRN221" s="646"/>
      <c r="BRO221" s="646"/>
      <c r="BRP221" s="646"/>
      <c r="BRQ221" s="646"/>
      <c r="BRR221" s="646"/>
      <c r="BRS221" s="646"/>
      <c r="BRT221" s="646"/>
      <c r="BRU221" s="646"/>
      <c r="BRV221" s="646"/>
      <c r="BRW221" s="646"/>
      <c r="BRX221" s="646"/>
      <c r="BRY221" s="646"/>
      <c r="BRZ221" s="646"/>
      <c r="BSA221" s="646"/>
      <c r="BSB221" s="646"/>
      <c r="BSC221" s="646"/>
      <c r="BSD221" s="646"/>
      <c r="BSE221" s="646"/>
      <c r="BSF221" s="646"/>
      <c r="BSG221" s="646"/>
      <c r="BSH221" s="646"/>
      <c r="BSI221" s="646"/>
      <c r="BSJ221" s="646"/>
      <c r="BSK221" s="646"/>
      <c r="BSL221" s="646"/>
      <c r="BSM221" s="646"/>
      <c r="BSN221" s="646"/>
      <c r="BSO221" s="646"/>
      <c r="BSP221" s="646"/>
      <c r="BSQ221" s="646"/>
      <c r="BSR221" s="646"/>
      <c r="BSS221" s="646"/>
      <c r="BST221" s="646"/>
      <c r="BSU221" s="646"/>
      <c r="BSV221" s="646"/>
      <c r="BSW221" s="646"/>
      <c r="BSX221" s="646"/>
      <c r="BSY221" s="646"/>
      <c r="BSZ221" s="646"/>
      <c r="BTA221" s="646"/>
      <c r="BTB221" s="646"/>
      <c r="BTC221" s="646"/>
      <c r="BTD221" s="646"/>
      <c r="BTE221" s="646"/>
      <c r="BTF221" s="646"/>
      <c r="BTG221" s="646"/>
      <c r="BTH221" s="646"/>
      <c r="BTI221" s="646"/>
      <c r="BTJ221" s="646"/>
      <c r="BTK221" s="646"/>
      <c r="BTL221" s="646"/>
      <c r="BTM221" s="646"/>
      <c r="BTN221" s="646"/>
      <c r="BTO221" s="646"/>
      <c r="BTP221" s="646"/>
      <c r="BTQ221" s="646"/>
      <c r="BTR221" s="646"/>
      <c r="BTS221" s="646"/>
      <c r="BTT221" s="646"/>
      <c r="BTU221" s="646"/>
      <c r="BTV221" s="646"/>
      <c r="BTW221" s="646"/>
      <c r="BTX221" s="646"/>
      <c r="BTY221" s="646"/>
      <c r="BTZ221" s="646"/>
      <c r="BUA221" s="646"/>
      <c r="BUB221" s="646"/>
      <c r="BUC221" s="646"/>
      <c r="BUD221" s="646"/>
      <c r="BUE221" s="646"/>
      <c r="BUF221" s="646"/>
      <c r="BUG221" s="646"/>
      <c r="BUH221" s="646"/>
      <c r="BUI221" s="646"/>
      <c r="BUJ221" s="646"/>
      <c r="BUK221" s="646"/>
      <c r="BUL221" s="646"/>
      <c r="BUM221" s="646"/>
      <c r="BUN221" s="646"/>
      <c r="BUO221" s="646"/>
      <c r="BUP221" s="646"/>
      <c r="BUQ221" s="646"/>
      <c r="BUR221" s="646"/>
      <c r="BUS221" s="646"/>
      <c r="BUT221" s="646"/>
      <c r="BUU221" s="646"/>
      <c r="BUV221" s="646"/>
      <c r="BUW221" s="646"/>
      <c r="BUX221" s="646"/>
      <c r="BUY221" s="646"/>
      <c r="BUZ221" s="646"/>
      <c r="BVA221" s="646"/>
      <c r="BVB221" s="646"/>
      <c r="BVC221" s="646"/>
      <c r="BVD221" s="646"/>
      <c r="BVE221" s="646"/>
      <c r="BVF221" s="646"/>
      <c r="BVG221" s="646"/>
      <c r="BVH221" s="646"/>
      <c r="BVI221" s="646"/>
      <c r="BVJ221" s="646"/>
      <c r="BVK221" s="646"/>
      <c r="BVL221" s="646"/>
      <c r="BVM221" s="646"/>
      <c r="BVN221" s="646"/>
      <c r="BVO221" s="646"/>
      <c r="BVP221" s="646"/>
      <c r="BVQ221" s="646"/>
      <c r="BVR221" s="646"/>
      <c r="BVS221" s="646"/>
      <c r="BVT221" s="646"/>
      <c r="BVU221" s="646"/>
      <c r="BVV221" s="646"/>
      <c r="BVW221" s="646"/>
      <c r="BVX221" s="646"/>
      <c r="BVY221" s="646"/>
      <c r="BVZ221" s="646"/>
      <c r="BWA221" s="646"/>
      <c r="BWB221" s="646"/>
      <c r="BWC221" s="646"/>
      <c r="BWD221" s="646"/>
      <c r="BWE221" s="646"/>
      <c r="BWF221" s="646"/>
      <c r="BWG221" s="646"/>
      <c r="BWH221" s="646"/>
      <c r="BWI221" s="646"/>
      <c r="BWJ221" s="646"/>
      <c r="BWK221" s="646"/>
      <c r="BWL221" s="646"/>
      <c r="BWM221" s="646"/>
      <c r="BWN221" s="646"/>
      <c r="BWO221" s="646"/>
      <c r="BWP221" s="646"/>
      <c r="BWQ221" s="646"/>
      <c r="BWR221" s="646"/>
      <c r="BWS221" s="646"/>
      <c r="BWT221" s="646"/>
      <c r="BWU221" s="646"/>
      <c r="BWV221" s="646"/>
      <c r="BWW221" s="646"/>
      <c r="BWX221" s="646"/>
      <c r="BWY221" s="646"/>
      <c r="BWZ221" s="646"/>
      <c r="BXA221" s="646"/>
      <c r="BXB221" s="646"/>
      <c r="BXC221" s="646"/>
      <c r="BXD221" s="646"/>
      <c r="BXE221" s="646"/>
      <c r="BXF221" s="646"/>
      <c r="BXG221" s="646"/>
      <c r="BXH221" s="646"/>
      <c r="BXI221" s="646"/>
      <c r="BXJ221" s="646"/>
      <c r="BXK221" s="646"/>
      <c r="BXL221" s="646"/>
      <c r="BXM221" s="646"/>
      <c r="BXN221" s="646"/>
      <c r="BXO221" s="646"/>
      <c r="BXP221" s="646"/>
      <c r="BXQ221" s="646"/>
      <c r="BXR221" s="646"/>
      <c r="BXS221" s="646"/>
      <c r="BXT221" s="646"/>
      <c r="BXU221" s="646"/>
      <c r="BXV221" s="646"/>
      <c r="BXW221" s="646"/>
      <c r="BXX221" s="646"/>
      <c r="BXY221" s="646"/>
      <c r="BXZ221" s="646"/>
      <c r="BYA221" s="646"/>
      <c r="BYB221" s="646"/>
      <c r="BYC221" s="646"/>
      <c r="BYD221" s="646"/>
      <c r="BYE221" s="646"/>
      <c r="BYF221" s="646"/>
      <c r="BYG221" s="646"/>
      <c r="BYH221" s="646"/>
      <c r="BYI221" s="646"/>
      <c r="BYJ221" s="646"/>
      <c r="BYK221" s="646"/>
      <c r="BYL221" s="646"/>
      <c r="BYM221" s="646"/>
      <c r="BYN221" s="646"/>
      <c r="BYO221" s="646"/>
      <c r="BYP221" s="646"/>
      <c r="BYQ221" s="646"/>
      <c r="BYR221" s="646"/>
      <c r="BYS221" s="646"/>
      <c r="BYT221" s="646"/>
      <c r="BYU221" s="646"/>
      <c r="BYV221" s="646"/>
      <c r="BYW221" s="646"/>
      <c r="BYX221" s="646"/>
      <c r="BYY221" s="646"/>
      <c r="BYZ221" s="646"/>
      <c r="BZA221" s="646"/>
      <c r="BZB221" s="646"/>
      <c r="BZC221" s="646"/>
      <c r="BZD221" s="646"/>
      <c r="BZE221" s="646"/>
      <c r="BZF221" s="646"/>
      <c r="BZG221" s="646"/>
      <c r="BZH221" s="646"/>
      <c r="BZI221" s="646"/>
      <c r="BZJ221" s="646"/>
      <c r="BZK221" s="646"/>
      <c r="BZL221" s="646"/>
      <c r="BZM221" s="646"/>
      <c r="BZN221" s="646"/>
      <c r="BZO221" s="646"/>
      <c r="BZP221" s="646"/>
      <c r="BZQ221" s="646"/>
      <c r="BZR221" s="646"/>
      <c r="BZS221" s="646"/>
      <c r="BZT221" s="646"/>
      <c r="BZU221" s="646"/>
      <c r="BZV221" s="646"/>
      <c r="BZW221" s="646"/>
      <c r="BZX221" s="646"/>
      <c r="BZY221" s="646"/>
      <c r="BZZ221" s="646"/>
      <c r="CAA221" s="646"/>
      <c r="CAB221" s="646"/>
      <c r="CAC221" s="646"/>
      <c r="CAD221" s="646"/>
      <c r="CAE221" s="646"/>
      <c r="CAF221" s="646"/>
      <c r="CAG221" s="646"/>
      <c r="CAH221" s="646"/>
      <c r="CAI221" s="646"/>
      <c r="CAJ221" s="646"/>
      <c r="CAK221" s="646"/>
      <c r="CAL221" s="646"/>
      <c r="CAM221" s="646"/>
      <c r="CAN221" s="646"/>
      <c r="CAO221" s="646"/>
      <c r="CAP221" s="646"/>
      <c r="CAQ221" s="646"/>
      <c r="CAR221" s="646"/>
      <c r="CAS221" s="646"/>
      <c r="CAT221" s="646"/>
      <c r="CAU221" s="646"/>
      <c r="CAV221" s="646"/>
      <c r="CAW221" s="646"/>
      <c r="CAX221" s="646"/>
      <c r="CAY221" s="646"/>
      <c r="CAZ221" s="646"/>
      <c r="CBA221" s="646"/>
      <c r="CBB221" s="646"/>
      <c r="CBC221" s="646"/>
      <c r="CBD221" s="646"/>
      <c r="CBE221" s="646"/>
      <c r="CBF221" s="646"/>
      <c r="CBG221" s="646"/>
      <c r="CBH221" s="646"/>
      <c r="CBI221" s="646"/>
      <c r="CBJ221" s="646"/>
      <c r="CBK221" s="646"/>
      <c r="CBL221" s="646"/>
      <c r="CBM221" s="646"/>
      <c r="CBN221" s="646"/>
      <c r="CBO221" s="646"/>
      <c r="CBP221" s="646"/>
      <c r="CBQ221" s="646"/>
      <c r="CBR221" s="646"/>
      <c r="CBS221" s="646"/>
      <c r="CBT221" s="646"/>
      <c r="CBU221" s="646"/>
      <c r="CBV221" s="646"/>
      <c r="CBW221" s="646"/>
      <c r="CBX221" s="646"/>
      <c r="CBY221" s="646"/>
      <c r="CBZ221" s="646"/>
      <c r="CCA221" s="646"/>
      <c r="CCB221" s="646"/>
      <c r="CCC221" s="646"/>
      <c r="CCD221" s="646"/>
      <c r="CCE221" s="646"/>
      <c r="CCF221" s="646"/>
      <c r="CCG221" s="646"/>
      <c r="CCH221" s="646"/>
      <c r="CCI221" s="646"/>
      <c r="CCJ221" s="646"/>
      <c r="CCK221" s="646"/>
      <c r="CCL221" s="646"/>
      <c r="CCM221" s="646"/>
      <c r="CCN221" s="646"/>
      <c r="CCO221" s="646"/>
      <c r="CCP221" s="646"/>
      <c r="CCQ221" s="646"/>
      <c r="CCR221" s="646"/>
      <c r="CCS221" s="646"/>
      <c r="CCT221" s="646"/>
      <c r="CCU221" s="646"/>
      <c r="CCV221" s="646"/>
      <c r="CCW221" s="646"/>
      <c r="CCX221" s="646"/>
      <c r="CCY221" s="646"/>
      <c r="CCZ221" s="646"/>
      <c r="CDA221" s="646"/>
      <c r="CDB221" s="646"/>
      <c r="CDC221" s="646"/>
      <c r="CDD221" s="646"/>
      <c r="CDE221" s="646"/>
      <c r="CDF221" s="646"/>
      <c r="CDG221" s="646"/>
      <c r="CDH221" s="646"/>
      <c r="CDI221" s="646"/>
      <c r="CDJ221" s="646"/>
      <c r="CDK221" s="646"/>
      <c r="CDL221" s="646"/>
      <c r="CDM221" s="646"/>
      <c r="CDN221" s="646"/>
      <c r="CDO221" s="646"/>
      <c r="CDP221" s="646"/>
      <c r="CDQ221" s="646"/>
      <c r="CDR221" s="646"/>
      <c r="CDS221" s="646"/>
      <c r="CDT221" s="646"/>
      <c r="CDU221" s="646"/>
      <c r="CDV221" s="646"/>
      <c r="CDW221" s="646"/>
      <c r="CDX221" s="646"/>
      <c r="CDY221" s="646"/>
      <c r="CDZ221" s="646"/>
      <c r="CEA221" s="646"/>
      <c r="CEB221" s="646"/>
      <c r="CEC221" s="646"/>
      <c r="CED221" s="646"/>
      <c r="CEE221" s="646"/>
      <c r="CEF221" s="646"/>
      <c r="CEG221" s="646"/>
      <c r="CEH221" s="646"/>
      <c r="CEI221" s="646"/>
      <c r="CEJ221" s="646"/>
      <c r="CEK221" s="646"/>
      <c r="CEL221" s="646"/>
      <c r="CEM221" s="646"/>
      <c r="CEN221" s="646"/>
      <c r="CEO221" s="646"/>
      <c r="CEP221" s="646"/>
      <c r="CEQ221" s="646"/>
      <c r="CER221" s="646"/>
      <c r="CES221" s="646"/>
      <c r="CET221" s="646"/>
      <c r="CEU221" s="646"/>
      <c r="CEV221" s="646"/>
      <c r="CEW221" s="646"/>
      <c r="CEX221" s="646"/>
      <c r="CEY221" s="646"/>
      <c r="CEZ221" s="646"/>
      <c r="CFA221" s="646"/>
      <c r="CFB221" s="646"/>
      <c r="CFC221" s="646"/>
      <c r="CFD221" s="646"/>
      <c r="CFE221" s="646"/>
      <c r="CFF221" s="646"/>
      <c r="CFG221" s="646"/>
      <c r="CFH221" s="646"/>
      <c r="CFI221" s="646"/>
      <c r="CFJ221" s="646"/>
      <c r="CFK221" s="646"/>
      <c r="CFL221" s="646"/>
      <c r="CFM221" s="646"/>
      <c r="CFN221" s="646"/>
      <c r="CFO221" s="646"/>
      <c r="CFP221" s="646"/>
      <c r="CFQ221" s="646"/>
      <c r="CFR221" s="646"/>
      <c r="CFS221" s="646"/>
      <c r="CFT221" s="646"/>
      <c r="CFU221" s="646"/>
      <c r="CFV221" s="646"/>
      <c r="CFW221" s="646"/>
      <c r="CFX221" s="646"/>
      <c r="CFY221" s="646"/>
      <c r="CFZ221" s="646"/>
      <c r="CGA221" s="646"/>
      <c r="CGB221" s="646"/>
      <c r="CGC221" s="646"/>
      <c r="CGD221" s="646"/>
      <c r="CGE221" s="646"/>
      <c r="CGF221" s="646"/>
      <c r="CGG221" s="646"/>
      <c r="CGH221" s="646"/>
      <c r="CGI221" s="646"/>
      <c r="CGJ221" s="646"/>
      <c r="CGK221" s="646"/>
      <c r="CGL221" s="646"/>
      <c r="CGM221" s="646"/>
      <c r="CGN221" s="646"/>
      <c r="CGO221" s="646"/>
      <c r="CGP221" s="646"/>
      <c r="CGQ221" s="646"/>
      <c r="CGR221" s="646"/>
      <c r="CGS221" s="646"/>
      <c r="CGT221" s="646"/>
      <c r="CGU221" s="646"/>
      <c r="CGV221" s="646"/>
      <c r="CGW221" s="646"/>
      <c r="CGX221" s="646"/>
      <c r="CGY221" s="646"/>
      <c r="CGZ221" s="646"/>
      <c r="CHA221" s="646"/>
      <c r="CHB221" s="646"/>
      <c r="CHC221" s="646"/>
      <c r="CHD221" s="646"/>
      <c r="CHE221" s="646"/>
      <c r="CHF221" s="646"/>
      <c r="CHG221" s="646"/>
      <c r="CHH221" s="646"/>
      <c r="CHI221" s="646"/>
      <c r="CHJ221" s="646"/>
      <c r="CHK221" s="646"/>
      <c r="CHL221" s="646"/>
      <c r="CHM221" s="646"/>
      <c r="CHN221" s="646"/>
      <c r="CHO221" s="646"/>
      <c r="CHP221" s="646"/>
      <c r="CHQ221" s="646"/>
      <c r="CHR221" s="646"/>
      <c r="CHS221" s="646"/>
      <c r="CHT221" s="646"/>
      <c r="CHU221" s="646"/>
      <c r="CHV221" s="646"/>
      <c r="CHW221" s="646"/>
      <c r="CHX221" s="646"/>
      <c r="CHY221" s="646"/>
      <c r="CHZ221" s="646"/>
      <c r="CIA221" s="646"/>
      <c r="CIB221" s="646"/>
      <c r="CIC221" s="646"/>
      <c r="CID221" s="646"/>
      <c r="CIE221" s="646"/>
      <c r="CIF221" s="646"/>
      <c r="CIG221" s="646"/>
      <c r="CIH221" s="646"/>
      <c r="CII221" s="646"/>
      <c r="CIJ221" s="646"/>
      <c r="CIK221" s="646"/>
      <c r="CIL221" s="646"/>
      <c r="CIM221" s="646"/>
      <c r="CIN221" s="646"/>
      <c r="CIO221" s="646"/>
      <c r="CIP221" s="646"/>
      <c r="CIQ221" s="646"/>
      <c r="CIR221" s="646"/>
      <c r="CIS221" s="646"/>
      <c r="CIT221" s="646"/>
      <c r="CIU221" s="646"/>
      <c r="CIV221" s="646"/>
      <c r="CIW221" s="646"/>
      <c r="CIX221" s="646"/>
      <c r="CIY221" s="646"/>
      <c r="CIZ221" s="646"/>
      <c r="CJA221" s="646"/>
      <c r="CJB221" s="646"/>
      <c r="CJC221" s="646"/>
      <c r="CJD221" s="646"/>
      <c r="CJE221" s="646"/>
      <c r="CJF221" s="646"/>
      <c r="CJG221" s="646"/>
      <c r="CJH221" s="646"/>
      <c r="CJI221" s="646"/>
      <c r="CJJ221" s="646"/>
      <c r="CJK221" s="646"/>
      <c r="CJL221" s="646"/>
      <c r="CJM221" s="646"/>
      <c r="CJN221" s="646"/>
      <c r="CJO221" s="646"/>
      <c r="CJP221" s="646"/>
      <c r="CJQ221" s="646"/>
      <c r="CJR221" s="646"/>
      <c r="CJS221" s="646"/>
      <c r="CJT221" s="646"/>
      <c r="CJU221" s="646"/>
      <c r="CJV221" s="646"/>
      <c r="CJW221" s="646"/>
      <c r="CJX221" s="646"/>
      <c r="CJY221" s="646"/>
      <c r="CJZ221" s="646"/>
      <c r="CKA221" s="646"/>
      <c r="CKB221" s="646"/>
      <c r="CKC221" s="646"/>
      <c r="CKD221" s="646"/>
      <c r="CKE221" s="646"/>
      <c r="CKF221" s="646"/>
      <c r="CKG221" s="646"/>
      <c r="CKH221" s="646"/>
      <c r="CKI221" s="646"/>
      <c r="CKJ221" s="646"/>
      <c r="CKK221" s="646"/>
      <c r="CKL221" s="646"/>
      <c r="CKM221" s="646"/>
      <c r="CKN221" s="646"/>
      <c r="CKO221" s="646"/>
      <c r="CKP221" s="646"/>
      <c r="CKQ221" s="646"/>
      <c r="CKR221" s="646"/>
      <c r="CKS221" s="646"/>
      <c r="CKT221" s="646"/>
      <c r="CKU221" s="646"/>
      <c r="CKV221" s="646"/>
      <c r="CKW221" s="646"/>
      <c r="CKX221" s="646"/>
      <c r="CKY221" s="646"/>
      <c r="CKZ221" s="646"/>
      <c r="CLA221" s="646"/>
      <c r="CLB221" s="646"/>
      <c r="CLC221" s="646"/>
      <c r="CLD221" s="646"/>
      <c r="CLE221" s="646"/>
      <c r="CLF221" s="646"/>
      <c r="CLG221" s="646"/>
      <c r="CLH221" s="646"/>
      <c r="CLI221" s="646"/>
      <c r="CLJ221" s="646"/>
      <c r="CLK221" s="646"/>
      <c r="CLL221" s="646"/>
      <c r="CLM221" s="646"/>
      <c r="CLN221" s="646"/>
      <c r="CLO221" s="646"/>
      <c r="CLP221" s="646"/>
      <c r="CLQ221" s="646"/>
      <c r="CLR221" s="646"/>
      <c r="CLS221" s="646"/>
      <c r="CLT221" s="646"/>
      <c r="CLU221" s="646"/>
      <c r="CLV221" s="646"/>
      <c r="CLW221" s="646"/>
      <c r="CLX221" s="646"/>
      <c r="CLY221" s="646"/>
      <c r="CLZ221" s="646"/>
      <c r="CMA221" s="646"/>
      <c r="CMB221" s="646"/>
      <c r="CMC221" s="646"/>
      <c r="CMD221" s="646"/>
      <c r="CME221" s="646"/>
      <c r="CMF221" s="646"/>
      <c r="CMG221" s="646"/>
      <c r="CMH221" s="646"/>
      <c r="CMI221" s="646"/>
      <c r="CMJ221" s="646"/>
      <c r="CMK221" s="646"/>
      <c r="CML221" s="646"/>
      <c r="CMM221" s="646"/>
      <c r="CMN221" s="646"/>
      <c r="CMO221" s="646"/>
      <c r="CMP221" s="646"/>
      <c r="CMQ221" s="646"/>
      <c r="CMR221" s="646"/>
      <c r="CMS221" s="646"/>
      <c r="CMT221" s="646"/>
      <c r="CMU221" s="646"/>
      <c r="CMV221" s="646"/>
      <c r="CMW221" s="646"/>
      <c r="CMX221" s="646"/>
      <c r="CMY221" s="646"/>
      <c r="CMZ221" s="646"/>
      <c r="CNA221" s="646"/>
      <c r="CNB221" s="646"/>
      <c r="CNC221" s="646"/>
      <c r="CND221" s="646"/>
      <c r="CNE221" s="646"/>
      <c r="CNF221" s="646"/>
      <c r="CNG221" s="646"/>
      <c r="CNH221" s="646"/>
      <c r="CNI221" s="646"/>
      <c r="CNJ221" s="646"/>
      <c r="CNK221" s="646"/>
      <c r="CNL221" s="646"/>
      <c r="CNM221" s="646"/>
      <c r="CNN221" s="646"/>
      <c r="CNO221" s="646"/>
      <c r="CNP221" s="646"/>
      <c r="CNQ221" s="646"/>
      <c r="CNR221" s="646"/>
      <c r="CNS221" s="646"/>
      <c r="CNT221" s="646"/>
      <c r="CNU221" s="646"/>
      <c r="CNV221" s="646"/>
      <c r="CNW221" s="646"/>
      <c r="CNX221" s="646"/>
      <c r="CNY221" s="646"/>
      <c r="CNZ221" s="646"/>
      <c r="COA221" s="646"/>
      <c r="COB221" s="646"/>
      <c r="COC221" s="646"/>
      <c r="COD221" s="646"/>
      <c r="COE221" s="646"/>
      <c r="COF221" s="646"/>
      <c r="COG221" s="646"/>
      <c r="COH221" s="646"/>
      <c r="COI221" s="646"/>
      <c r="COJ221" s="646"/>
      <c r="COK221" s="646"/>
      <c r="COL221" s="646"/>
      <c r="COM221" s="646"/>
      <c r="CON221" s="646"/>
      <c r="COO221" s="646"/>
      <c r="COP221" s="646"/>
      <c r="COQ221" s="646"/>
      <c r="COR221" s="646"/>
      <c r="COS221" s="646"/>
      <c r="COT221" s="646"/>
      <c r="COU221" s="646"/>
      <c r="COV221" s="646"/>
      <c r="COW221" s="646"/>
      <c r="COX221" s="646"/>
      <c r="COY221" s="646"/>
      <c r="COZ221" s="646"/>
      <c r="CPA221" s="646"/>
      <c r="CPB221" s="646"/>
      <c r="CPC221" s="646"/>
      <c r="CPD221" s="646"/>
      <c r="CPE221" s="646"/>
      <c r="CPF221" s="646"/>
      <c r="CPG221" s="646"/>
      <c r="CPH221" s="646"/>
      <c r="CPI221" s="646"/>
      <c r="CPJ221" s="646"/>
      <c r="CPK221" s="646"/>
      <c r="CPL221" s="646"/>
      <c r="CPM221" s="646"/>
      <c r="CPN221" s="646"/>
      <c r="CPO221" s="646"/>
      <c r="CPP221" s="646"/>
      <c r="CPQ221" s="646"/>
      <c r="CPR221" s="646"/>
      <c r="CPS221" s="646"/>
      <c r="CPT221" s="646"/>
      <c r="CPU221" s="646"/>
      <c r="CPV221" s="646"/>
      <c r="CPW221" s="646"/>
      <c r="CPX221" s="646"/>
      <c r="CPY221" s="646"/>
      <c r="CPZ221" s="646"/>
      <c r="CQA221" s="646"/>
      <c r="CQB221" s="646"/>
      <c r="CQC221" s="646"/>
      <c r="CQD221" s="646"/>
      <c r="CQE221" s="646"/>
      <c r="CQF221" s="646"/>
      <c r="CQG221" s="646"/>
      <c r="CQH221" s="646"/>
      <c r="CQI221" s="646"/>
      <c r="CQJ221" s="646"/>
      <c r="CQK221" s="646"/>
      <c r="CQL221" s="646"/>
      <c r="CQM221" s="646"/>
      <c r="CQN221" s="646"/>
      <c r="CQO221" s="646"/>
      <c r="CQP221" s="646"/>
      <c r="CQQ221" s="646"/>
      <c r="CQR221" s="646"/>
      <c r="CQS221" s="646"/>
      <c r="CQT221" s="646"/>
      <c r="CQU221" s="646"/>
      <c r="CQV221" s="646"/>
      <c r="CQW221" s="646"/>
      <c r="CQX221" s="646"/>
      <c r="CQY221" s="646"/>
      <c r="CQZ221" s="646"/>
      <c r="CRA221" s="646"/>
      <c r="CRB221" s="646"/>
      <c r="CRC221" s="646"/>
      <c r="CRD221" s="646"/>
      <c r="CRE221" s="646"/>
      <c r="CRF221" s="646"/>
      <c r="CRG221" s="646"/>
      <c r="CRH221" s="646"/>
      <c r="CRI221" s="646"/>
      <c r="CRJ221" s="646"/>
      <c r="CRK221" s="646"/>
      <c r="CRL221" s="646"/>
      <c r="CRM221" s="646"/>
      <c r="CRN221" s="646"/>
      <c r="CRO221" s="646"/>
      <c r="CRP221" s="646"/>
      <c r="CRQ221" s="646"/>
      <c r="CRR221" s="646"/>
      <c r="CRS221" s="646"/>
      <c r="CRT221" s="646"/>
      <c r="CRU221" s="646"/>
      <c r="CRV221" s="646"/>
      <c r="CRW221" s="646"/>
      <c r="CRX221" s="646"/>
      <c r="CRY221" s="646"/>
      <c r="CRZ221" s="646"/>
      <c r="CSA221" s="646"/>
      <c r="CSB221" s="646"/>
      <c r="CSC221" s="646"/>
      <c r="CSD221" s="646"/>
      <c r="CSE221" s="646"/>
      <c r="CSF221" s="646"/>
      <c r="CSG221" s="646"/>
      <c r="CSH221" s="646"/>
      <c r="CSI221" s="646"/>
      <c r="CSJ221" s="646"/>
      <c r="CSK221" s="646"/>
      <c r="CSL221" s="646"/>
      <c r="CSM221" s="646"/>
      <c r="CSN221" s="646"/>
      <c r="CSO221" s="646"/>
      <c r="CSP221" s="646"/>
      <c r="CSQ221" s="646"/>
      <c r="CSR221" s="646"/>
      <c r="CSS221" s="646"/>
      <c r="CST221" s="646"/>
      <c r="CSU221" s="646"/>
      <c r="CSV221" s="646"/>
      <c r="CSW221" s="646"/>
      <c r="CSX221" s="646"/>
      <c r="CSY221" s="646"/>
      <c r="CSZ221" s="646"/>
      <c r="CTA221" s="646"/>
      <c r="CTB221" s="646"/>
      <c r="CTC221" s="646"/>
      <c r="CTD221" s="646"/>
      <c r="CTE221" s="646"/>
      <c r="CTF221" s="646"/>
      <c r="CTG221" s="646"/>
      <c r="CTH221" s="646"/>
      <c r="CTI221" s="646"/>
      <c r="CTJ221" s="646"/>
      <c r="CTK221" s="646"/>
      <c r="CTL221" s="646"/>
      <c r="CTM221" s="646"/>
      <c r="CTN221" s="646"/>
      <c r="CTO221" s="646"/>
      <c r="CTP221" s="646"/>
      <c r="CTQ221" s="646"/>
      <c r="CTR221" s="646"/>
      <c r="CTS221" s="646"/>
      <c r="CTT221" s="646"/>
      <c r="CTU221" s="646"/>
      <c r="CTV221" s="646"/>
      <c r="CTW221" s="646"/>
      <c r="CTX221" s="646"/>
      <c r="CTY221" s="646"/>
      <c r="CTZ221" s="646"/>
      <c r="CUA221" s="646"/>
      <c r="CUB221" s="646"/>
      <c r="CUC221" s="646"/>
      <c r="CUD221" s="646"/>
      <c r="CUE221" s="646"/>
      <c r="CUF221" s="646"/>
      <c r="CUG221" s="646"/>
      <c r="CUH221" s="646"/>
      <c r="CUI221" s="646"/>
      <c r="CUJ221" s="646"/>
      <c r="CUK221" s="646"/>
      <c r="CUL221" s="646"/>
      <c r="CUM221" s="646"/>
      <c r="CUN221" s="646"/>
      <c r="CUO221" s="646"/>
      <c r="CUP221" s="646"/>
      <c r="CUQ221" s="646"/>
      <c r="CUR221" s="646"/>
      <c r="CUS221" s="646"/>
      <c r="CUT221" s="646"/>
      <c r="CUU221" s="646"/>
      <c r="CUV221" s="646"/>
      <c r="CUW221" s="646"/>
      <c r="CUX221" s="646"/>
      <c r="CUY221" s="646"/>
      <c r="CUZ221" s="646"/>
      <c r="CVA221" s="646"/>
      <c r="CVB221" s="646"/>
      <c r="CVC221" s="646"/>
      <c r="CVD221" s="646"/>
      <c r="CVE221" s="646"/>
      <c r="CVF221" s="646"/>
      <c r="CVG221" s="646"/>
      <c r="CVH221" s="646"/>
      <c r="CVI221" s="646"/>
      <c r="CVJ221" s="646"/>
      <c r="CVK221" s="646"/>
      <c r="CVL221" s="646"/>
      <c r="CVM221" s="646"/>
      <c r="CVN221" s="646"/>
      <c r="CVO221" s="646"/>
      <c r="CVP221" s="646"/>
      <c r="CVQ221" s="646"/>
      <c r="CVR221" s="646"/>
      <c r="CVS221" s="646"/>
      <c r="CVT221" s="646"/>
      <c r="CVU221" s="646"/>
      <c r="CVV221" s="646"/>
      <c r="CVW221" s="646"/>
      <c r="CVX221" s="646"/>
      <c r="CVY221" s="646"/>
      <c r="CVZ221" s="646"/>
      <c r="CWA221" s="646"/>
      <c r="CWB221" s="646"/>
      <c r="CWC221" s="646"/>
      <c r="CWD221" s="646"/>
      <c r="CWE221" s="646"/>
      <c r="CWF221" s="646"/>
      <c r="CWG221" s="646"/>
      <c r="CWH221" s="646"/>
      <c r="CWI221" s="646"/>
      <c r="CWJ221" s="646"/>
      <c r="CWK221" s="646"/>
      <c r="CWL221" s="646"/>
      <c r="CWM221" s="646"/>
      <c r="CWN221" s="646"/>
      <c r="CWO221" s="646"/>
      <c r="CWP221" s="646"/>
      <c r="CWQ221" s="646"/>
      <c r="CWR221" s="646"/>
      <c r="CWS221" s="646"/>
      <c r="CWT221" s="646"/>
      <c r="CWU221" s="646"/>
      <c r="CWV221" s="646"/>
      <c r="CWW221" s="646"/>
      <c r="CWX221" s="646"/>
      <c r="CWY221" s="646"/>
      <c r="CWZ221" s="646"/>
      <c r="CXA221" s="646"/>
      <c r="CXB221" s="646"/>
      <c r="CXC221" s="646"/>
      <c r="CXD221" s="646"/>
      <c r="CXE221" s="646"/>
      <c r="CXF221" s="646"/>
      <c r="CXG221" s="646"/>
      <c r="CXH221" s="646"/>
      <c r="CXI221" s="646"/>
      <c r="CXJ221" s="646"/>
      <c r="CXK221" s="646"/>
      <c r="CXL221" s="646"/>
      <c r="CXM221" s="646"/>
      <c r="CXN221" s="646"/>
      <c r="CXO221" s="646"/>
      <c r="CXP221" s="646"/>
      <c r="CXQ221" s="646"/>
      <c r="CXR221" s="646"/>
      <c r="CXS221" s="646"/>
      <c r="CXT221" s="646"/>
      <c r="CXU221" s="646"/>
      <c r="CXV221" s="646"/>
      <c r="CXW221" s="646"/>
      <c r="CXX221" s="646"/>
      <c r="CXY221" s="646"/>
      <c r="CXZ221" s="646"/>
      <c r="CYA221" s="646"/>
      <c r="CYB221" s="646"/>
      <c r="CYC221" s="646"/>
      <c r="CYD221" s="646"/>
      <c r="CYE221" s="646"/>
      <c r="CYF221" s="646"/>
      <c r="CYG221" s="646"/>
      <c r="CYH221" s="646"/>
      <c r="CYI221" s="646"/>
      <c r="CYJ221" s="646"/>
      <c r="CYK221" s="646"/>
      <c r="CYL221" s="646"/>
      <c r="CYM221" s="646"/>
      <c r="CYN221" s="646"/>
      <c r="CYO221" s="646"/>
      <c r="CYP221" s="646"/>
      <c r="CYQ221" s="646"/>
      <c r="CYR221" s="646"/>
      <c r="CYS221" s="646"/>
      <c r="CYT221" s="646"/>
      <c r="CYU221" s="646"/>
      <c r="CYV221" s="646"/>
      <c r="CYW221" s="646"/>
      <c r="CYX221" s="646"/>
      <c r="CYY221" s="646"/>
      <c r="CYZ221" s="646"/>
      <c r="CZA221" s="646"/>
      <c r="CZB221" s="646"/>
      <c r="CZC221" s="646"/>
      <c r="CZD221" s="646"/>
      <c r="CZE221" s="646"/>
      <c r="CZF221" s="646"/>
      <c r="CZG221" s="646"/>
      <c r="CZH221" s="646"/>
      <c r="CZI221" s="646"/>
      <c r="CZJ221" s="646"/>
      <c r="CZK221" s="646"/>
      <c r="CZL221" s="646"/>
      <c r="CZM221" s="646"/>
      <c r="CZN221" s="646"/>
      <c r="CZO221" s="646"/>
      <c r="CZP221" s="646"/>
      <c r="CZQ221" s="646"/>
      <c r="CZR221" s="646"/>
      <c r="CZS221" s="646"/>
      <c r="CZT221" s="646"/>
      <c r="CZU221" s="646"/>
      <c r="CZV221" s="646"/>
      <c r="CZW221" s="646"/>
      <c r="CZX221" s="646"/>
      <c r="CZY221" s="646"/>
      <c r="CZZ221" s="646"/>
      <c r="DAA221" s="646"/>
      <c r="DAB221" s="646"/>
      <c r="DAC221" s="646"/>
      <c r="DAD221" s="646"/>
      <c r="DAE221" s="646"/>
      <c r="DAF221" s="646"/>
      <c r="DAG221" s="646"/>
      <c r="DAH221" s="646"/>
      <c r="DAI221" s="646"/>
      <c r="DAJ221" s="646"/>
      <c r="DAK221" s="646"/>
      <c r="DAL221" s="646"/>
      <c r="DAM221" s="646"/>
      <c r="DAN221" s="646"/>
      <c r="DAO221" s="646"/>
      <c r="DAP221" s="646"/>
      <c r="DAQ221" s="646"/>
      <c r="DAR221" s="646"/>
      <c r="DAS221" s="646"/>
      <c r="DAT221" s="646"/>
      <c r="DAU221" s="646"/>
      <c r="DAV221" s="646"/>
      <c r="DAW221" s="646"/>
      <c r="DAX221" s="646"/>
      <c r="DAY221" s="646"/>
      <c r="DAZ221" s="646"/>
      <c r="DBA221" s="646"/>
      <c r="DBB221" s="646"/>
      <c r="DBC221" s="646"/>
      <c r="DBD221" s="646"/>
      <c r="DBE221" s="646"/>
      <c r="DBF221" s="646"/>
      <c r="DBG221" s="646"/>
      <c r="DBH221" s="646"/>
      <c r="DBI221" s="646"/>
      <c r="DBJ221" s="646"/>
      <c r="DBK221" s="646"/>
      <c r="DBL221" s="646"/>
      <c r="DBM221" s="646"/>
      <c r="DBN221" s="646"/>
      <c r="DBO221" s="646"/>
      <c r="DBP221" s="646"/>
      <c r="DBQ221" s="646"/>
      <c r="DBR221" s="646"/>
      <c r="DBS221" s="646"/>
      <c r="DBT221" s="646"/>
      <c r="DBU221" s="646"/>
      <c r="DBV221" s="646"/>
      <c r="DBW221" s="646"/>
      <c r="DBX221" s="646"/>
      <c r="DBY221" s="646"/>
      <c r="DBZ221" s="646"/>
      <c r="DCA221" s="646"/>
      <c r="DCB221" s="646"/>
      <c r="DCC221" s="646"/>
      <c r="DCD221" s="646"/>
      <c r="DCE221" s="646"/>
      <c r="DCF221" s="646"/>
      <c r="DCG221" s="646"/>
      <c r="DCH221" s="646"/>
      <c r="DCI221" s="646"/>
      <c r="DCJ221" s="646"/>
      <c r="DCK221" s="646"/>
      <c r="DCL221" s="646"/>
      <c r="DCM221" s="646"/>
      <c r="DCN221" s="646"/>
      <c r="DCO221" s="646"/>
      <c r="DCP221" s="646"/>
      <c r="DCQ221" s="646"/>
      <c r="DCR221" s="646"/>
      <c r="DCS221" s="646"/>
      <c r="DCT221" s="646"/>
      <c r="DCU221" s="646"/>
      <c r="DCV221" s="646"/>
      <c r="DCW221" s="646"/>
      <c r="DCX221" s="646"/>
      <c r="DCY221" s="646"/>
      <c r="DCZ221" s="646"/>
      <c r="DDA221" s="646"/>
      <c r="DDB221" s="646"/>
      <c r="DDC221" s="646"/>
      <c r="DDD221" s="646"/>
      <c r="DDE221" s="646"/>
      <c r="DDF221" s="646"/>
      <c r="DDG221" s="646"/>
      <c r="DDH221" s="646"/>
      <c r="DDI221" s="646"/>
      <c r="DDJ221" s="646"/>
      <c r="DDK221" s="646"/>
      <c r="DDL221" s="646"/>
      <c r="DDM221" s="646"/>
      <c r="DDN221" s="646"/>
      <c r="DDO221" s="646"/>
      <c r="DDP221" s="646"/>
      <c r="DDQ221" s="646"/>
      <c r="DDR221" s="646"/>
      <c r="DDS221" s="646"/>
      <c r="DDT221" s="646"/>
      <c r="DDU221" s="646"/>
      <c r="DDV221" s="646"/>
      <c r="DDW221" s="646"/>
      <c r="DDX221" s="646"/>
      <c r="DDY221" s="646"/>
      <c r="DDZ221" s="646"/>
      <c r="DEA221" s="646"/>
      <c r="DEB221" s="646"/>
      <c r="DEC221" s="646"/>
      <c r="DED221" s="646"/>
      <c r="DEE221" s="646"/>
      <c r="DEF221" s="646"/>
      <c r="DEG221" s="646"/>
      <c r="DEH221" s="646"/>
      <c r="DEI221" s="646"/>
      <c r="DEJ221" s="646"/>
      <c r="DEK221" s="646"/>
      <c r="DEL221" s="646"/>
      <c r="DEM221" s="646"/>
      <c r="DEN221" s="646"/>
      <c r="DEO221" s="646"/>
      <c r="DEP221" s="646"/>
      <c r="DEQ221" s="646"/>
      <c r="DER221" s="646"/>
      <c r="DES221" s="646"/>
      <c r="DET221" s="646"/>
      <c r="DEU221" s="646"/>
      <c r="DEV221" s="646"/>
      <c r="DEW221" s="646"/>
      <c r="DEX221" s="646"/>
      <c r="DEY221" s="646"/>
      <c r="DEZ221" s="646"/>
      <c r="DFA221" s="646"/>
      <c r="DFB221" s="646"/>
      <c r="DFC221" s="646"/>
      <c r="DFD221" s="646"/>
      <c r="DFE221" s="646"/>
      <c r="DFF221" s="646"/>
      <c r="DFG221" s="646"/>
      <c r="DFH221" s="646"/>
      <c r="DFI221" s="646"/>
      <c r="DFJ221" s="646"/>
      <c r="DFK221" s="646"/>
      <c r="DFL221" s="646"/>
      <c r="DFM221" s="646"/>
      <c r="DFN221" s="646"/>
      <c r="DFO221" s="646"/>
      <c r="DFP221" s="646"/>
      <c r="DFQ221" s="646"/>
      <c r="DFR221" s="646"/>
      <c r="DFS221" s="646"/>
      <c r="DFT221" s="646"/>
      <c r="DFU221" s="646"/>
      <c r="DFV221" s="646"/>
      <c r="DFW221" s="646"/>
      <c r="DFX221" s="646"/>
      <c r="DFY221" s="646"/>
      <c r="DFZ221" s="646"/>
      <c r="DGA221" s="646"/>
      <c r="DGB221" s="646"/>
      <c r="DGC221" s="646"/>
      <c r="DGD221" s="646"/>
      <c r="DGE221" s="646"/>
      <c r="DGF221" s="646"/>
      <c r="DGG221" s="646"/>
      <c r="DGH221" s="646"/>
      <c r="DGI221" s="646"/>
      <c r="DGJ221" s="646"/>
      <c r="DGK221" s="646"/>
      <c r="DGL221" s="646"/>
      <c r="DGM221" s="646"/>
      <c r="DGN221" s="646"/>
      <c r="DGO221" s="646"/>
      <c r="DGP221" s="646"/>
      <c r="DGQ221" s="646"/>
      <c r="DGR221" s="646"/>
      <c r="DGS221" s="646"/>
      <c r="DGT221" s="646"/>
      <c r="DGU221" s="646"/>
      <c r="DGV221" s="646"/>
      <c r="DGW221" s="646"/>
      <c r="DGX221" s="646"/>
      <c r="DGY221" s="646"/>
      <c r="DGZ221" s="646"/>
      <c r="DHA221" s="646"/>
      <c r="DHB221" s="646"/>
      <c r="DHC221" s="646"/>
      <c r="DHD221" s="646"/>
      <c r="DHE221" s="646"/>
      <c r="DHF221" s="646"/>
      <c r="DHG221" s="646"/>
      <c r="DHH221" s="646"/>
      <c r="DHI221" s="646"/>
      <c r="DHJ221" s="646"/>
      <c r="DHK221" s="646"/>
      <c r="DHL221" s="646"/>
      <c r="DHM221" s="646"/>
      <c r="DHN221" s="646"/>
      <c r="DHO221" s="646"/>
      <c r="DHP221" s="646"/>
      <c r="DHQ221" s="646"/>
      <c r="DHR221" s="646"/>
      <c r="DHS221" s="646"/>
      <c r="DHT221" s="646"/>
      <c r="DHU221" s="646"/>
      <c r="DHV221" s="646"/>
      <c r="DHW221" s="646"/>
      <c r="DHX221" s="646"/>
      <c r="DHY221" s="646"/>
      <c r="DHZ221" s="646"/>
      <c r="DIA221" s="646"/>
      <c r="DIB221" s="646"/>
      <c r="DIC221" s="646"/>
      <c r="DID221" s="646"/>
      <c r="DIE221" s="646"/>
      <c r="DIF221" s="646"/>
      <c r="DIG221" s="646"/>
      <c r="DIH221" s="646"/>
      <c r="DII221" s="646"/>
      <c r="DIJ221" s="646"/>
      <c r="DIK221" s="646"/>
      <c r="DIL221" s="646"/>
      <c r="DIM221" s="646"/>
      <c r="DIN221" s="646"/>
      <c r="DIO221" s="646"/>
      <c r="DIP221" s="646"/>
      <c r="DIQ221" s="646"/>
      <c r="DIR221" s="646"/>
      <c r="DIS221" s="646"/>
      <c r="DIT221" s="646"/>
      <c r="DIU221" s="646"/>
      <c r="DIV221" s="646"/>
      <c r="DIW221" s="646"/>
      <c r="DIX221" s="646"/>
      <c r="DIY221" s="646"/>
      <c r="DIZ221" s="646"/>
      <c r="DJA221" s="646"/>
      <c r="DJB221" s="646"/>
      <c r="DJC221" s="646"/>
      <c r="DJD221" s="646"/>
      <c r="DJE221" s="646"/>
      <c r="DJF221" s="646"/>
      <c r="DJG221" s="646"/>
      <c r="DJH221" s="646"/>
      <c r="DJI221" s="646"/>
      <c r="DJJ221" s="646"/>
      <c r="DJK221" s="646"/>
      <c r="DJL221" s="646"/>
      <c r="DJM221" s="646"/>
      <c r="DJN221" s="646"/>
      <c r="DJO221" s="646"/>
      <c r="DJP221" s="646"/>
      <c r="DJQ221" s="646"/>
      <c r="DJR221" s="646"/>
      <c r="DJS221" s="646"/>
      <c r="DJT221" s="646"/>
      <c r="DJU221" s="646"/>
      <c r="DJV221" s="646"/>
      <c r="DJW221" s="646"/>
      <c r="DJX221" s="646"/>
      <c r="DJY221" s="646"/>
      <c r="DJZ221" s="646"/>
      <c r="DKA221" s="646"/>
      <c r="DKB221" s="646"/>
      <c r="DKC221" s="646"/>
      <c r="DKD221" s="646"/>
      <c r="DKE221" s="646"/>
      <c r="DKF221" s="646"/>
      <c r="DKG221" s="646"/>
      <c r="DKH221" s="646"/>
      <c r="DKI221" s="646"/>
      <c r="DKJ221" s="646"/>
      <c r="DKK221" s="646"/>
      <c r="DKL221" s="646"/>
      <c r="DKM221" s="646"/>
      <c r="DKN221" s="646"/>
      <c r="DKO221" s="646"/>
      <c r="DKP221" s="646"/>
      <c r="DKQ221" s="646"/>
      <c r="DKR221" s="646"/>
      <c r="DKS221" s="646"/>
      <c r="DKT221" s="646"/>
      <c r="DKU221" s="646"/>
      <c r="DKV221" s="646"/>
      <c r="DKW221" s="646"/>
      <c r="DKX221" s="646"/>
      <c r="DKY221" s="646"/>
      <c r="DKZ221" s="646"/>
      <c r="DLA221" s="646"/>
      <c r="DLB221" s="646"/>
      <c r="DLC221" s="646"/>
      <c r="DLD221" s="646"/>
      <c r="DLE221" s="646"/>
      <c r="DLF221" s="646"/>
      <c r="DLG221" s="646"/>
      <c r="DLH221" s="646"/>
      <c r="DLI221" s="646"/>
      <c r="DLJ221" s="646"/>
      <c r="DLK221" s="646"/>
      <c r="DLL221" s="646"/>
      <c r="DLM221" s="646"/>
      <c r="DLN221" s="646"/>
      <c r="DLO221" s="646"/>
      <c r="DLP221" s="646"/>
      <c r="DLQ221" s="646"/>
      <c r="DLR221" s="646"/>
      <c r="DLS221" s="646"/>
      <c r="DLT221" s="646"/>
      <c r="DLU221" s="646"/>
      <c r="DLV221" s="646"/>
      <c r="DLW221" s="646"/>
      <c r="DLX221" s="646"/>
      <c r="DLY221" s="646"/>
      <c r="DLZ221" s="646"/>
      <c r="DMA221" s="646"/>
      <c r="DMB221" s="646"/>
      <c r="DMC221" s="646"/>
      <c r="DMD221" s="646"/>
      <c r="DME221" s="646"/>
      <c r="DMF221" s="646"/>
      <c r="DMG221" s="646"/>
      <c r="DMH221" s="646"/>
      <c r="DMI221" s="646"/>
      <c r="DMJ221" s="646"/>
      <c r="DMK221" s="646"/>
      <c r="DML221" s="646"/>
      <c r="DMM221" s="646"/>
      <c r="DMN221" s="646"/>
      <c r="DMO221" s="646"/>
      <c r="DMP221" s="646"/>
      <c r="DMQ221" s="646"/>
      <c r="DMR221" s="646"/>
      <c r="DMS221" s="646"/>
      <c r="DMT221" s="646"/>
      <c r="DMU221" s="646"/>
      <c r="DMV221" s="646"/>
      <c r="DMW221" s="646"/>
      <c r="DMX221" s="646"/>
      <c r="DMY221" s="646"/>
      <c r="DMZ221" s="646"/>
      <c r="DNA221" s="646"/>
      <c r="DNB221" s="646"/>
      <c r="DNC221" s="646"/>
      <c r="DND221" s="646"/>
      <c r="DNE221" s="646"/>
      <c r="DNF221" s="646"/>
      <c r="DNG221" s="646"/>
      <c r="DNH221" s="646"/>
      <c r="DNI221" s="646"/>
      <c r="DNJ221" s="646"/>
      <c r="DNK221" s="646"/>
      <c r="DNL221" s="646"/>
      <c r="DNM221" s="646"/>
      <c r="DNN221" s="646"/>
      <c r="DNO221" s="646"/>
      <c r="DNP221" s="646"/>
      <c r="DNQ221" s="646"/>
      <c r="DNR221" s="646"/>
      <c r="DNS221" s="646"/>
      <c r="DNT221" s="646"/>
      <c r="DNU221" s="646"/>
      <c r="DNV221" s="646"/>
      <c r="DNW221" s="646"/>
      <c r="DNX221" s="646"/>
      <c r="DNY221" s="646"/>
      <c r="DNZ221" s="646"/>
      <c r="DOA221" s="646"/>
      <c r="DOB221" s="646"/>
      <c r="DOC221" s="646"/>
      <c r="DOD221" s="646"/>
      <c r="DOE221" s="646"/>
      <c r="DOF221" s="646"/>
      <c r="DOG221" s="646"/>
      <c r="DOH221" s="646"/>
      <c r="DOI221" s="646"/>
      <c r="DOJ221" s="646"/>
      <c r="DOK221" s="646"/>
      <c r="DOL221" s="646"/>
      <c r="DOM221" s="646"/>
      <c r="DON221" s="646"/>
      <c r="DOO221" s="646"/>
      <c r="DOP221" s="646"/>
      <c r="DOQ221" s="646"/>
      <c r="DOR221" s="646"/>
      <c r="DOS221" s="646"/>
      <c r="DOT221" s="646"/>
      <c r="DOU221" s="646"/>
      <c r="DOV221" s="646"/>
      <c r="DOW221" s="646"/>
      <c r="DOX221" s="646"/>
      <c r="DOY221" s="646"/>
      <c r="DOZ221" s="646"/>
      <c r="DPA221" s="646"/>
      <c r="DPB221" s="646"/>
      <c r="DPC221" s="646"/>
      <c r="DPD221" s="646"/>
      <c r="DPE221" s="646"/>
      <c r="DPF221" s="646"/>
      <c r="DPG221" s="646"/>
      <c r="DPH221" s="646"/>
      <c r="DPI221" s="646"/>
      <c r="DPJ221" s="646"/>
      <c r="DPK221" s="646"/>
      <c r="DPL221" s="646"/>
      <c r="DPM221" s="646"/>
      <c r="DPN221" s="646"/>
      <c r="DPO221" s="646"/>
      <c r="DPP221" s="646"/>
      <c r="DPQ221" s="646"/>
      <c r="DPR221" s="646"/>
      <c r="DPS221" s="646"/>
      <c r="DPT221" s="646"/>
      <c r="DPU221" s="646"/>
      <c r="DPV221" s="646"/>
      <c r="DPW221" s="646"/>
      <c r="DPX221" s="646"/>
      <c r="DPY221" s="646"/>
      <c r="DPZ221" s="646"/>
      <c r="DQA221" s="646"/>
      <c r="DQB221" s="646"/>
      <c r="DQC221" s="646"/>
      <c r="DQD221" s="646"/>
      <c r="DQE221" s="646"/>
      <c r="DQF221" s="646"/>
      <c r="DQG221" s="646"/>
      <c r="DQH221" s="646"/>
      <c r="DQI221" s="646"/>
      <c r="DQJ221" s="646"/>
      <c r="DQK221" s="646"/>
      <c r="DQL221" s="646"/>
      <c r="DQM221" s="646"/>
      <c r="DQN221" s="646"/>
      <c r="DQO221" s="646"/>
      <c r="DQP221" s="646"/>
      <c r="DQQ221" s="646"/>
      <c r="DQR221" s="646"/>
      <c r="DQS221" s="646"/>
      <c r="DQT221" s="646"/>
      <c r="DQU221" s="646"/>
      <c r="DQV221" s="646"/>
      <c r="DQW221" s="646"/>
      <c r="DQX221" s="646"/>
      <c r="DQY221" s="646"/>
      <c r="DQZ221" s="646"/>
      <c r="DRA221" s="646"/>
      <c r="DRB221" s="646"/>
      <c r="DRC221" s="646"/>
      <c r="DRD221" s="646"/>
      <c r="DRE221" s="646"/>
      <c r="DRF221" s="646"/>
      <c r="DRG221" s="646"/>
      <c r="DRH221" s="646"/>
      <c r="DRI221" s="646"/>
      <c r="DRJ221" s="646"/>
      <c r="DRK221" s="646"/>
      <c r="DRL221" s="646"/>
      <c r="DRM221" s="646"/>
      <c r="DRN221" s="646"/>
      <c r="DRO221" s="646"/>
      <c r="DRP221" s="646"/>
      <c r="DRQ221" s="646"/>
      <c r="DRR221" s="646"/>
      <c r="DRS221" s="646"/>
      <c r="DRT221" s="646"/>
      <c r="DRU221" s="646"/>
      <c r="DRV221" s="646"/>
      <c r="DRW221" s="646"/>
      <c r="DRX221" s="646"/>
      <c r="DRY221" s="646"/>
      <c r="DRZ221" s="646"/>
      <c r="DSA221" s="646"/>
      <c r="DSB221" s="646"/>
      <c r="DSC221" s="646"/>
      <c r="DSD221" s="646"/>
      <c r="DSE221" s="646"/>
      <c r="DSF221" s="646"/>
      <c r="DSG221" s="646"/>
      <c r="DSH221" s="646"/>
      <c r="DSI221" s="646"/>
      <c r="DSJ221" s="646"/>
      <c r="DSK221" s="646"/>
      <c r="DSL221" s="646"/>
      <c r="DSM221" s="646"/>
      <c r="DSN221" s="646"/>
      <c r="DSO221" s="646"/>
      <c r="DSP221" s="646"/>
      <c r="DSQ221" s="646"/>
      <c r="DSR221" s="646"/>
      <c r="DSS221" s="646"/>
      <c r="DST221" s="646"/>
      <c r="DSU221" s="646"/>
      <c r="DSV221" s="646"/>
      <c r="DSW221" s="646"/>
      <c r="DSX221" s="646"/>
      <c r="DSY221" s="646"/>
      <c r="DSZ221" s="646"/>
      <c r="DTA221" s="646"/>
      <c r="DTB221" s="646"/>
      <c r="DTC221" s="646"/>
      <c r="DTD221" s="646"/>
      <c r="DTE221" s="646"/>
      <c r="DTF221" s="646"/>
      <c r="DTG221" s="646"/>
      <c r="DTH221" s="646"/>
      <c r="DTI221" s="646"/>
      <c r="DTJ221" s="646"/>
      <c r="DTK221" s="646"/>
      <c r="DTL221" s="646"/>
      <c r="DTM221" s="646"/>
      <c r="DTN221" s="646"/>
      <c r="DTO221" s="646"/>
      <c r="DTP221" s="646"/>
      <c r="DTQ221" s="646"/>
      <c r="DTR221" s="646"/>
      <c r="DTS221" s="646"/>
      <c r="DTT221" s="646"/>
      <c r="DTU221" s="646"/>
      <c r="DTV221" s="646"/>
      <c r="DTW221" s="646"/>
      <c r="DTX221" s="646"/>
      <c r="DTY221" s="646"/>
      <c r="DTZ221" s="646"/>
      <c r="DUA221" s="646"/>
      <c r="DUB221" s="646"/>
      <c r="DUC221" s="646"/>
      <c r="DUD221" s="646"/>
      <c r="DUE221" s="646"/>
      <c r="DUF221" s="646"/>
      <c r="DUG221" s="646"/>
      <c r="DUH221" s="646"/>
      <c r="DUI221" s="646"/>
      <c r="DUJ221" s="646"/>
      <c r="DUK221" s="646"/>
      <c r="DUL221" s="646"/>
      <c r="DUM221" s="646"/>
      <c r="DUN221" s="646"/>
      <c r="DUO221" s="646"/>
      <c r="DUP221" s="646"/>
      <c r="DUQ221" s="646"/>
      <c r="DUR221" s="646"/>
      <c r="DUS221" s="646"/>
      <c r="DUT221" s="646"/>
      <c r="DUU221" s="646"/>
      <c r="DUV221" s="646"/>
      <c r="DUW221" s="646"/>
      <c r="DUX221" s="646"/>
      <c r="DUY221" s="646"/>
      <c r="DUZ221" s="646"/>
      <c r="DVA221" s="646"/>
      <c r="DVB221" s="646"/>
      <c r="DVC221" s="646"/>
      <c r="DVD221" s="646"/>
      <c r="DVE221" s="646"/>
      <c r="DVF221" s="646"/>
      <c r="DVG221" s="646"/>
      <c r="DVH221" s="646"/>
      <c r="DVI221" s="646"/>
      <c r="DVJ221" s="646"/>
      <c r="DVK221" s="646"/>
      <c r="DVL221" s="646"/>
      <c r="DVM221" s="646"/>
      <c r="DVN221" s="646"/>
      <c r="DVO221" s="646"/>
      <c r="DVP221" s="646"/>
      <c r="DVQ221" s="646"/>
      <c r="DVR221" s="646"/>
      <c r="DVS221" s="646"/>
      <c r="DVT221" s="646"/>
      <c r="DVU221" s="646"/>
      <c r="DVV221" s="646"/>
      <c r="DVW221" s="646"/>
      <c r="DVX221" s="646"/>
      <c r="DVY221" s="646"/>
      <c r="DVZ221" s="646"/>
      <c r="DWA221" s="646"/>
      <c r="DWB221" s="646"/>
      <c r="DWC221" s="646"/>
      <c r="DWD221" s="646"/>
      <c r="DWE221" s="646"/>
      <c r="DWF221" s="646"/>
      <c r="DWG221" s="646"/>
      <c r="DWH221" s="646"/>
      <c r="DWI221" s="646"/>
      <c r="DWJ221" s="646"/>
      <c r="DWK221" s="646"/>
      <c r="DWL221" s="646"/>
      <c r="DWM221" s="646"/>
      <c r="DWN221" s="646"/>
      <c r="DWO221" s="646"/>
      <c r="DWP221" s="646"/>
      <c r="DWQ221" s="646"/>
      <c r="DWR221" s="646"/>
      <c r="DWS221" s="646"/>
      <c r="DWT221" s="646"/>
      <c r="DWU221" s="646"/>
      <c r="DWV221" s="646"/>
      <c r="DWW221" s="646"/>
      <c r="DWX221" s="646"/>
      <c r="DWY221" s="646"/>
      <c r="DWZ221" s="646"/>
      <c r="DXA221" s="646"/>
      <c r="DXB221" s="646"/>
      <c r="DXC221" s="646"/>
      <c r="DXD221" s="646"/>
      <c r="DXE221" s="646"/>
      <c r="DXF221" s="646"/>
      <c r="DXG221" s="646"/>
      <c r="DXH221" s="646"/>
      <c r="DXI221" s="646"/>
      <c r="DXJ221" s="646"/>
      <c r="DXK221" s="646"/>
      <c r="DXL221" s="646"/>
      <c r="DXM221" s="646"/>
      <c r="DXN221" s="646"/>
      <c r="DXO221" s="646"/>
      <c r="DXP221" s="646"/>
      <c r="DXQ221" s="646"/>
      <c r="DXR221" s="646"/>
      <c r="DXS221" s="646"/>
      <c r="DXT221" s="646"/>
      <c r="DXU221" s="646"/>
      <c r="DXV221" s="646"/>
      <c r="DXW221" s="646"/>
      <c r="DXX221" s="646"/>
      <c r="DXY221" s="646"/>
      <c r="DXZ221" s="646"/>
      <c r="DYA221" s="646"/>
      <c r="DYB221" s="646"/>
      <c r="DYC221" s="646"/>
      <c r="DYD221" s="646"/>
      <c r="DYE221" s="646"/>
      <c r="DYF221" s="646"/>
      <c r="DYG221" s="646"/>
      <c r="DYH221" s="646"/>
      <c r="DYI221" s="646"/>
      <c r="DYJ221" s="646"/>
      <c r="DYK221" s="646"/>
      <c r="DYL221" s="646"/>
      <c r="DYM221" s="646"/>
      <c r="DYN221" s="646"/>
      <c r="DYO221" s="646"/>
      <c r="DYP221" s="646"/>
      <c r="DYQ221" s="646"/>
      <c r="DYR221" s="646"/>
      <c r="DYS221" s="646"/>
      <c r="DYT221" s="646"/>
      <c r="DYU221" s="646"/>
      <c r="DYV221" s="646"/>
      <c r="DYW221" s="646"/>
      <c r="DYX221" s="646"/>
      <c r="DYY221" s="646"/>
      <c r="DYZ221" s="646"/>
      <c r="DZA221" s="646"/>
      <c r="DZB221" s="646"/>
      <c r="DZC221" s="646"/>
      <c r="DZD221" s="646"/>
      <c r="DZE221" s="646"/>
      <c r="DZF221" s="646"/>
      <c r="DZG221" s="646"/>
      <c r="DZH221" s="646"/>
      <c r="DZI221" s="646"/>
      <c r="DZJ221" s="646"/>
      <c r="DZK221" s="646"/>
      <c r="DZL221" s="646"/>
      <c r="DZM221" s="646"/>
      <c r="DZN221" s="646"/>
      <c r="DZO221" s="646"/>
      <c r="DZP221" s="646"/>
      <c r="DZQ221" s="646"/>
      <c r="DZR221" s="646"/>
      <c r="DZS221" s="646"/>
      <c r="DZT221" s="646"/>
      <c r="DZU221" s="646"/>
      <c r="DZV221" s="646"/>
      <c r="DZW221" s="646"/>
      <c r="DZX221" s="646"/>
      <c r="DZY221" s="646"/>
      <c r="DZZ221" s="646"/>
      <c r="EAA221" s="646"/>
      <c r="EAB221" s="646"/>
      <c r="EAC221" s="646"/>
      <c r="EAD221" s="646"/>
      <c r="EAE221" s="646"/>
      <c r="EAF221" s="646"/>
      <c r="EAG221" s="646"/>
      <c r="EAH221" s="646"/>
      <c r="EAI221" s="646"/>
      <c r="EAJ221" s="646"/>
      <c r="EAK221" s="646"/>
      <c r="EAL221" s="646"/>
      <c r="EAM221" s="646"/>
      <c r="EAN221" s="646"/>
      <c r="EAO221" s="646"/>
      <c r="EAP221" s="646"/>
      <c r="EAQ221" s="646"/>
      <c r="EAR221" s="646"/>
      <c r="EAS221" s="646"/>
      <c r="EAT221" s="646"/>
      <c r="EAU221" s="646"/>
      <c r="EAV221" s="646"/>
      <c r="EAW221" s="646"/>
      <c r="EAX221" s="646"/>
      <c r="EAY221" s="646"/>
      <c r="EAZ221" s="646"/>
      <c r="EBA221" s="646"/>
      <c r="EBB221" s="646"/>
      <c r="EBC221" s="646"/>
      <c r="EBD221" s="646"/>
      <c r="EBE221" s="646"/>
      <c r="EBF221" s="646"/>
      <c r="EBG221" s="646"/>
      <c r="EBH221" s="646"/>
      <c r="EBI221" s="646"/>
      <c r="EBJ221" s="646"/>
      <c r="EBK221" s="646"/>
      <c r="EBL221" s="646"/>
      <c r="EBM221" s="646"/>
      <c r="EBN221" s="646"/>
      <c r="EBO221" s="646"/>
      <c r="EBP221" s="646"/>
      <c r="EBQ221" s="646"/>
      <c r="EBR221" s="646"/>
      <c r="EBS221" s="646"/>
      <c r="EBT221" s="646"/>
      <c r="EBU221" s="646"/>
      <c r="EBV221" s="646"/>
      <c r="EBW221" s="646"/>
      <c r="EBX221" s="646"/>
      <c r="EBY221" s="646"/>
      <c r="EBZ221" s="646"/>
      <c r="ECA221" s="646"/>
      <c r="ECB221" s="646"/>
      <c r="ECC221" s="646"/>
      <c r="ECD221" s="646"/>
      <c r="ECE221" s="646"/>
      <c r="ECF221" s="646"/>
      <c r="ECG221" s="646"/>
      <c r="ECH221" s="646"/>
      <c r="ECI221" s="646"/>
      <c r="ECJ221" s="646"/>
      <c r="ECK221" s="646"/>
      <c r="ECL221" s="646"/>
      <c r="ECM221" s="646"/>
      <c r="ECN221" s="646"/>
      <c r="ECO221" s="646"/>
      <c r="ECP221" s="646"/>
      <c r="ECQ221" s="646"/>
      <c r="ECR221" s="646"/>
      <c r="ECS221" s="646"/>
      <c r="ECT221" s="646"/>
      <c r="ECU221" s="646"/>
      <c r="ECV221" s="646"/>
      <c r="ECW221" s="646"/>
      <c r="ECX221" s="646"/>
      <c r="ECY221" s="646"/>
      <c r="ECZ221" s="646"/>
      <c r="EDA221" s="646"/>
      <c r="EDB221" s="646"/>
      <c r="EDC221" s="646"/>
      <c r="EDD221" s="646"/>
      <c r="EDE221" s="646"/>
      <c r="EDF221" s="646"/>
      <c r="EDG221" s="646"/>
      <c r="EDH221" s="646"/>
      <c r="EDI221" s="646"/>
      <c r="EDJ221" s="646"/>
      <c r="EDK221" s="646"/>
      <c r="EDL221" s="646"/>
      <c r="EDM221" s="646"/>
      <c r="EDN221" s="646"/>
      <c r="EDO221" s="646"/>
      <c r="EDP221" s="646"/>
      <c r="EDQ221" s="646"/>
      <c r="EDR221" s="646"/>
      <c r="EDS221" s="646"/>
      <c r="EDT221" s="646"/>
      <c r="EDU221" s="646"/>
      <c r="EDV221" s="646"/>
      <c r="EDW221" s="646"/>
      <c r="EDX221" s="646"/>
      <c r="EDY221" s="646"/>
      <c r="EDZ221" s="646"/>
      <c r="EEA221" s="646"/>
      <c r="EEB221" s="646"/>
      <c r="EEC221" s="646"/>
      <c r="EED221" s="646"/>
      <c r="EEE221" s="646"/>
      <c r="EEF221" s="646"/>
      <c r="EEG221" s="646"/>
      <c r="EEH221" s="646"/>
      <c r="EEI221" s="646"/>
      <c r="EEJ221" s="646"/>
      <c r="EEK221" s="646"/>
      <c r="EEL221" s="646"/>
      <c r="EEM221" s="646"/>
      <c r="EEN221" s="646"/>
      <c r="EEO221" s="646"/>
      <c r="EEP221" s="646"/>
      <c r="EEQ221" s="646"/>
      <c r="EER221" s="646"/>
      <c r="EES221" s="646"/>
      <c r="EET221" s="646"/>
      <c r="EEU221" s="646"/>
      <c r="EEV221" s="646"/>
      <c r="EEW221" s="646"/>
      <c r="EEX221" s="646"/>
      <c r="EEY221" s="646"/>
      <c r="EEZ221" s="646"/>
      <c r="EFA221" s="646"/>
      <c r="EFB221" s="646"/>
      <c r="EFC221" s="646"/>
      <c r="EFD221" s="646"/>
      <c r="EFE221" s="646"/>
      <c r="EFF221" s="646"/>
      <c r="EFG221" s="646"/>
      <c r="EFH221" s="646"/>
      <c r="EFI221" s="646"/>
      <c r="EFJ221" s="646"/>
      <c r="EFK221" s="646"/>
      <c r="EFL221" s="646"/>
      <c r="EFM221" s="646"/>
      <c r="EFN221" s="646"/>
      <c r="EFO221" s="646"/>
      <c r="EFP221" s="646"/>
      <c r="EFQ221" s="646"/>
      <c r="EFR221" s="646"/>
      <c r="EFS221" s="646"/>
      <c r="EFT221" s="646"/>
      <c r="EFU221" s="646"/>
      <c r="EFV221" s="646"/>
      <c r="EFW221" s="646"/>
      <c r="EFX221" s="646"/>
      <c r="EFY221" s="646"/>
      <c r="EFZ221" s="646"/>
      <c r="EGA221" s="646"/>
      <c r="EGB221" s="646"/>
      <c r="EGC221" s="646"/>
      <c r="EGD221" s="646"/>
      <c r="EGE221" s="646"/>
      <c r="EGF221" s="646"/>
      <c r="EGG221" s="646"/>
      <c r="EGH221" s="646"/>
      <c r="EGI221" s="646"/>
      <c r="EGJ221" s="646"/>
      <c r="EGK221" s="646"/>
      <c r="EGL221" s="646"/>
      <c r="EGM221" s="646"/>
      <c r="EGN221" s="646"/>
      <c r="EGO221" s="646"/>
      <c r="EGP221" s="646"/>
      <c r="EGQ221" s="646"/>
      <c r="EGR221" s="646"/>
      <c r="EGS221" s="646"/>
      <c r="EGT221" s="646"/>
      <c r="EGU221" s="646"/>
      <c r="EGV221" s="646"/>
      <c r="EGW221" s="646"/>
      <c r="EGX221" s="646"/>
      <c r="EGY221" s="646"/>
      <c r="EGZ221" s="646"/>
      <c r="EHA221" s="646"/>
      <c r="EHB221" s="646"/>
      <c r="EHC221" s="646"/>
      <c r="EHD221" s="646"/>
      <c r="EHE221" s="646"/>
      <c r="EHF221" s="646"/>
      <c r="EHG221" s="646"/>
      <c r="EHH221" s="646"/>
      <c r="EHI221" s="646"/>
      <c r="EHJ221" s="646"/>
      <c r="EHK221" s="646"/>
      <c r="EHL221" s="646"/>
      <c r="EHM221" s="646"/>
      <c r="EHN221" s="646"/>
      <c r="EHO221" s="646"/>
      <c r="EHP221" s="646"/>
      <c r="EHQ221" s="646"/>
      <c r="EHR221" s="646"/>
      <c r="EHS221" s="646"/>
      <c r="EHT221" s="646"/>
      <c r="EHU221" s="646"/>
      <c r="EHV221" s="646"/>
      <c r="EHW221" s="646"/>
      <c r="EHX221" s="646"/>
      <c r="EHY221" s="646"/>
      <c r="EHZ221" s="646"/>
      <c r="EIA221" s="646"/>
      <c r="EIB221" s="646"/>
      <c r="EIC221" s="646"/>
      <c r="EID221" s="646"/>
      <c r="EIE221" s="646"/>
      <c r="EIF221" s="646"/>
      <c r="EIG221" s="646"/>
      <c r="EIH221" s="646"/>
      <c r="EII221" s="646"/>
      <c r="EIJ221" s="646"/>
      <c r="EIK221" s="646"/>
      <c r="EIL221" s="646"/>
      <c r="EIM221" s="646"/>
      <c r="EIN221" s="646"/>
      <c r="EIO221" s="646"/>
      <c r="EIP221" s="646"/>
      <c r="EIQ221" s="646"/>
      <c r="EIR221" s="646"/>
      <c r="EIS221" s="646"/>
      <c r="EIT221" s="646"/>
      <c r="EIU221" s="646"/>
      <c r="EIV221" s="646"/>
      <c r="EIW221" s="646"/>
      <c r="EIX221" s="646"/>
      <c r="EIY221" s="646"/>
      <c r="EIZ221" s="646"/>
      <c r="EJA221" s="646"/>
      <c r="EJB221" s="646"/>
      <c r="EJC221" s="646"/>
      <c r="EJD221" s="646"/>
      <c r="EJE221" s="646"/>
      <c r="EJF221" s="646"/>
      <c r="EJG221" s="646"/>
      <c r="EJH221" s="646"/>
      <c r="EJI221" s="646"/>
      <c r="EJJ221" s="646"/>
      <c r="EJK221" s="646"/>
      <c r="EJL221" s="646"/>
      <c r="EJM221" s="646"/>
      <c r="EJN221" s="646"/>
      <c r="EJO221" s="646"/>
      <c r="EJP221" s="646"/>
      <c r="EJQ221" s="646"/>
      <c r="EJR221" s="646"/>
      <c r="EJS221" s="646"/>
      <c r="EJT221" s="646"/>
      <c r="EJU221" s="646"/>
      <c r="EJV221" s="646"/>
      <c r="EJW221" s="646"/>
      <c r="EJX221" s="646"/>
      <c r="EJY221" s="646"/>
      <c r="EJZ221" s="646"/>
      <c r="EKA221" s="646"/>
      <c r="EKB221" s="646"/>
      <c r="EKC221" s="646"/>
      <c r="EKD221" s="646"/>
      <c r="EKE221" s="646"/>
      <c r="EKF221" s="646"/>
      <c r="EKG221" s="646"/>
      <c r="EKH221" s="646"/>
      <c r="EKI221" s="646"/>
      <c r="EKJ221" s="646"/>
      <c r="EKK221" s="646"/>
      <c r="EKL221" s="646"/>
      <c r="EKM221" s="646"/>
      <c r="EKN221" s="646"/>
      <c r="EKO221" s="646"/>
      <c r="EKP221" s="646"/>
      <c r="EKQ221" s="646"/>
      <c r="EKR221" s="646"/>
      <c r="EKS221" s="646"/>
      <c r="EKT221" s="646"/>
      <c r="EKU221" s="646"/>
      <c r="EKV221" s="646"/>
      <c r="EKW221" s="646"/>
      <c r="EKX221" s="646"/>
      <c r="EKY221" s="646"/>
      <c r="EKZ221" s="646"/>
      <c r="ELA221" s="646"/>
      <c r="ELB221" s="646"/>
      <c r="ELC221" s="646"/>
      <c r="ELD221" s="646"/>
      <c r="ELE221" s="646"/>
      <c r="ELF221" s="646"/>
      <c r="ELG221" s="646"/>
      <c r="ELH221" s="646"/>
      <c r="ELI221" s="646"/>
      <c r="ELJ221" s="646"/>
      <c r="ELK221" s="646"/>
      <c r="ELL221" s="646"/>
      <c r="ELM221" s="646"/>
      <c r="ELN221" s="646"/>
      <c r="ELO221" s="646"/>
      <c r="ELP221" s="646"/>
      <c r="ELQ221" s="646"/>
      <c r="ELR221" s="646"/>
      <c r="ELS221" s="646"/>
      <c r="ELT221" s="646"/>
      <c r="ELU221" s="646"/>
      <c r="ELV221" s="646"/>
      <c r="ELW221" s="646"/>
      <c r="ELX221" s="646"/>
      <c r="ELY221" s="646"/>
      <c r="ELZ221" s="646"/>
      <c r="EMA221" s="646"/>
      <c r="EMB221" s="646"/>
      <c r="EMC221" s="646"/>
      <c r="EMD221" s="646"/>
      <c r="EME221" s="646"/>
      <c r="EMF221" s="646"/>
      <c r="EMG221" s="646"/>
      <c r="EMH221" s="646"/>
      <c r="EMI221" s="646"/>
      <c r="EMJ221" s="646"/>
      <c r="EMK221" s="646"/>
      <c r="EML221" s="646"/>
      <c r="EMM221" s="646"/>
      <c r="EMN221" s="646"/>
      <c r="EMO221" s="646"/>
      <c r="EMP221" s="646"/>
      <c r="EMQ221" s="646"/>
      <c r="EMR221" s="646"/>
      <c r="EMS221" s="646"/>
      <c r="EMT221" s="646"/>
      <c r="EMU221" s="646"/>
      <c r="EMV221" s="646"/>
      <c r="EMW221" s="646"/>
      <c r="EMX221" s="646"/>
      <c r="EMY221" s="646"/>
      <c r="EMZ221" s="646"/>
      <c r="ENA221" s="646"/>
      <c r="ENB221" s="646"/>
      <c r="ENC221" s="646"/>
      <c r="END221" s="646"/>
      <c r="ENE221" s="646"/>
      <c r="ENF221" s="646"/>
      <c r="ENG221" s="646"/>
      <c r="ENH221" s="646"/>
      <c r="ENI221" s="646"/>
      <c r="ENJ221" s="646"/>
      <c r="ENK221" s="646"/>
      <c r="ENL221" s="646"/>
      <c r="ENM221" s="646"/>
      <c r="ENN221" s="646"/>
      <c r="ENO221" s="646"/>
      <c r="ENP221" s="646"/>
      <c r="ENQ221" s="646"/>
      <c r="ENR221" s="646"/>
      <c r="ENS221" s="646"/>
      <c r="ENT221" s="646"/>
      <c r="ENU221" s="646"/>
      <c r="ENV221" s="646"/>
      <c r="ENW221" s="646"/>
      <c r="ENX221" s="646"/>
      <c r="ENY221" s="646"/>
      <c r="ENZ221" s="646"/>
      <c r="EOA221" s="646"/>
      <c r="EOB221" s="646"/>
      <c r="EOC221" s="646"/>
      <c r="EOD221" s="646"/>
      <c r="EOE221" s="646"/>
      <c r="EOF221" s="646"/>
      <c r="EOG221" s="646"/>
      <c r="EOH221" s="646"/>
      <c r="EOI221" s="646"/>
      <c r="EOJ221" s="646"/>
      <c r="EOK221" s="646"/>
      <c r="EOL221" s="646"/>
      <c r="EOM221" s="646"/>
      <c r="EON221" s="646"/>
      <c r="EOO221" s="646"/>
      <c r="EOP221" s="646"/>
      <c r="EOQ221" s="646"/>
      <c r="EOR221" s="646"/>
      <c r="EOS221" s="646"/>
      <c r="EOT221" s="646"/>
      <c r="EOU221" s="646"/>
      <c r="EOV221" s="646"/>
      <c r="EOW221" s="646"/>
      <c r="EOX221" s="646"/>
      <c r="EOY221" s="646"/>
      <c r="EOZ221" s="646"/>
      <c r="EPA221" s="646"/>
      <c r="EPB221" s="646"/>
      <c r="EPC221" s="646"/>
      <c r="EPD221" s="646"/>
      <c r="EPE221" s="646"/>
      <c r="EPF221" s="646"/>
      <c r="EPG221" s="646"/>
      <c r="EPH221" s="646"/>
      <c r="EPI221" s="646"/>
      <c r="EPJ221" s="646"/>
      <c r="EPK221" s="646"/>
      <c r="EPL221" s="646"/>
      <c r="EPM221" s="646"/>
      <c r="EPN221" s="646"/>
      <c r="EPO221" s="646"/>
      <c r="EPP221" s="646"/>
      <c r="EPQ221" s="646"/>
      <c r="EPR221" s="646"/>
      <c r="EPS221" s="646"/>
      <c r="EPT221" s="646"/>
      <c r="EPU221" s="646"/>
      <c r="EPV221" s="646"/>
      <c r="EPW221" s="646"/>
      <c r="EPX221" s="646"/>
      <c r="EPY221" s="646"/>
      <c r="EPZ221" s="646"/>
      <c r="EQA221" s="646"/>
      <c r="EQB221" s="646"/>
      <c r="EQC221" s="646"/>
      <c r="EQD221" s="646"/>
      <c r="EQE221" s="646"/>
      <c r="EQF221" s="646"/>
      <c r="EQG221" s="646"/>
      <c r="EQH221" s="646"/>
      <c r="EQI221" s="646"/>
      <c r="EQJ221" s="646"/>
      <c r="EQK221" s="646"/>
      <c r="EQL221" s="646"/>
      <c r="EQM221" s="646"/>
      <c r="EQN221" s="646"/>
      <c r="EQO221" s="646"/>
      <c r="EQP221" s="646"/>
      <c r="EQQ221" s="646"/>
      <c r="EQR221" s="646"/>
      <c r="EQS221" s="646"/>
      <c r="EQT221" s="646"/>
      <c r="EQU221" s="646"/>
      <c r="EQV221" s="646"/>
      <c r="EQW221" s="646"/>
      <c r="EQX221" s="646"/>
      <c r="EQY221" s="646"/>
      <c r="EQZ221" s="646"/>
      <c r="ERA221" s="646"/>
      <c r="ERB221" s="646"/>
      <c r="ERC221" s="646"/>
      <c r="ERD221" s="646"/>
      <c r="ERE221" s="646"/>
      <c r="ERF221" s="646"/>
      <c r="ERG221" s="646"/>
      <c r="ERH221" s="646"/>
      <c r="ERI221" s="646"/>
      <c r="ERJ221" s="646"/>
      <c r="ERK221" s="646"/>
      <c r="ERL221" s="646"/>
      <c r="ERM221" s="646"/>
      <c r="ERN221" s="646"/>
      <c r="ERO221" s="646"/>
      <c r="ERP221" s="646"/>
      <c r="ERQ221" s="646"/>
      <c r="ERR221" s="646"/>
      <c r="ERS221" s="646"/>
      <c r="ERT221" s="646"/>
      <c r="ERU221" s="646"/>
      <c r="ERV221" s="646"/>
      <c r="ERW221" s="646"/>
      <c r="ERX221" s="646"/>
      <c r="ERY221" s="646"/>
      <c r="ERZ221" s="646"/>
      <c r="ESA221" s="646"/>
      <c r="ESB221" s="646"/>
      <c r="ESC221" s="646"/>
      <c r="ESD221" s="646"/>
      <c r="ESE221" s="646"/>
      <c r="ESF221" s="646"/>
      <c r="ESG221" s="646"/>
      <c r="ESH221" s="646"/>
      <c r="ESI221" s="646"/>
      <c r="ESJ221" s="646"/>
      <c r="ESK221" s="646"/>
      <c r="ESL221" s="646"/>
      <c r="ESM221" s="646"/>
      <c r="ESN221" s="646"/>
      <c r="ESO221" s="646"/>
      <c r="ESP221" s="646"/>
      <c r="ESQ221" s="646"/>
      <c r="ESR221" s="646"/>
      <c r="ESS221" s="646"/>
      <c r="EST221" s="646"/>
      <c r="ESU221" s="646"/>
      <c r="ESV221" s="646"/>
      <c r="ESW221" s="646"/>
      <c r="ESX221" s="646"/>
      <c r="ESY221" s="646"/>
      <c r="ESZ221" s="646"/>
      <c r="ETA221" s="646"/>
      <c r="ETB221" s="646"/>
      <c r="ETC221" s="646"/>
      <c r="ETD221" s="646"/>
      <c r="ETE221" s="646"/>
      <c r="ETF221" s="646"/>
      <c r="ETG221" s="646"/>
      <c r="ETH221" s="646"/>
      <c r="ETI221" s="646"/>
      <c r="ETJ221" s="646"/>
      <c r="ETK221" s="646"/>
      <c r="ETL221" s="646"/>
      <c r="ETM221" s="646"/>
      <c r="ETN221" s="646"/>
      <c r="ETO221" s="646"/>
      <c r="ETP221" s="646"/>
      <c r="ETQ221" s="646"/>
      <c r="ETR221" s="646"/>
      <c r="ETS221" s="646"/>
      <c r="ETT221" s="646"/>
      <c r="ETU221" s="646"/>
      <c r="ETV221" s="646"/>
      <c r="ETW221" s="646"/>
      <c r="ETX221" s="646"/>
      <c r="ETY221" s="646"/>
      <c r="ETZ221" s="646"/>
      <c r="EUA221" s="646"/>
      <c r="EUB221" s="646"/>
      <c r="EUC221" s="646"/>
      <c r="EUD221" s="646"/>
      <c r="EUE221" s="646"/>
      <c r="EUF221" s="646"/>
      <c r="EUG221" s="646"/>
      <c r="EUH221" s="646"/>
      <c r="EUI221" s="646"/>
      <c r="EUJ221" s="646"/>
      <c r="EUK221" s="646"/>
      <c r="EUL221" s="646"/>
      <c r="EUM221" s="646"/>
      <c r="EUN221" s="646"/>
      <c r="EUO221" s="646"/>
      <c r="EUP221" s="646"/>
      <c r="EUQ221" s="646"/>
      <c r="EUR221" s="646"/>
      <c r="EUS221" s="646"/>
      <c r="EUT221" s="646"/>
      <c r="EUU221" s="646"/>
      <c r="EUV221" s="646"/>
      <c r="EUW221" s="646"/>
      <c r="EUX221" s="646"/>
      <c r="EUY221" s="646"/>
      <c r="EUZ221" s="646"/>
      <c r="EVA221" s="646"/>
      <c r="EVB221" s="646"/>
      <c r="EVC221" s="646"/>
      <c r="EVD221" s="646"/>
      <c r="EVE221" s="646"/>
      <c r="EVF221" s="646"/>
      <c r="EVG221" s="646"/>
      <c r="EVH221" s="646"/>
      <c r="EVI221" s="646"/>
      <c r="EVJ221" s="646"/>
      <c r="EVK221" s="646"/>
      <c r="EVL221" s="646"/>
      <c r="EVM221" s="646"/>
      <c r="EVN221" s="646"/>
      <c r="EVO221" s="646"/>
      <c r="EVP221" s="646"/>
      <c r="EVQ221" s="646"/>
      <c r="EVR221" s="646"/>
      <c r="EVS221" s="646"/>
      <c r="EVT221" s="646"/>
      <c r="EVU221" s="646"/>
      <c r="EVV221" s="646"/>
      <c r="EVW221" s="646"/>
      <c r="EVX221" s="646"/>
      <c r="EVY221" s="646"/>
      <c r="EVZ221" s="646"/>
      <c r="EWA221" s="646"/>
      <c r="EWB221" s="646"/>
      <c r="EWC221" s="646"/>
      <c r="EWD221" s="646"/>
      <c r="EWE221" s="646"/>
      <c r="EWF221" s="646"/>
      <c r="EWG221" s="646"/>
      <c r="EWH221" s="646"/>
      <c r="EWI221" s="646"/>
      <c r="EWJ221" s="646"/>
      <c r="EWK221" s="646"/>
      <c r="EWL221" s="646"/>
      <c r="EWM221" s="646"/>
      <c r="EWN221" s="646"/>
      <c r="EWO221" s="646"/>
      <c r="EWP221" s="646"/>
      <c r="EWQ221" s="646"/>
      <c r="EWR221" s="646"/>
      <c r="EWS221" s="646"/>
      <c r="EWT221" s="646"/>
      <c r="EWU221" s="646"/>
      <c r="EWV221" s="646"/>
      <c r="EWW221" s="646"/>
      <c r="EWX221" s="646"/>
      <c r="EWY221" s="646"/>
      <c r="EWZ221" s="646"/>
      <c r="EXA221" s="646"/>
      <c r="EXB221" s="646"/>
      <c r="EXC221" s="646"/>
      <c r="EXD221" s="646"/>
      <c r="EXE221" s="646"/>
      <c r="EXF221" s="646"/>
      <c r="EXG221" s="646"/>
      <c r="EXH221" s="646"/>
      <c r="EXI221" s="646"/>
      <c r="EXJ221" s="646"/>
      <c r="EXK221" s="646"/>
      <c r="EXL221" s="646"/>
      <c r="EXM221" s="646"/>
      <c r="EXN221" s="646"/>
      <c r="EXO221" s="646"/>
      <c r="EXP221" s="646"/>
      <c r="EXQ221" s="646"/>
      <c r="EXR221" s="646"/>
      <c r="EXS221" s="646"/>
      <c r="EXT221" s="646"/>
      <c r="EXU221" s="646"/>
      <c r="EXV221" s="646"/>
      <c r="EXW221" s="646"/>
      <c r="EXX221" s="646"/>
      <c r="EXY221" s="646"/>
      <c r="EXZ221" s="646"/>
      <c r="EYA221" s="646"/>
      <c r="EYB221" s="646"/>
      <c r="EYC221" s="646"/>
      <c r="EYD221" s="646"/>
      <c r="EYE221" s="646"/>
      <c r="EYF221" s="646"/>
      <c r="EYG221" s="646"/>
      <c r="EYH221" s="646"/>
      <c r="EYI221" s="646"/>
      <c r="EYJ221" s="646"/>
      <c r="EYK221" s="646"/>
      <c r="EYL221" s="646"/>
      <c r="EYM221" s="646"/>
      <c r="EYN221" s="646"/>
      <c r="EYO221" s="646"/>
      <c r="EYP221" s="646"/>
      <c r="EYQ221" s="646"/>
      <c r="EYR221" s="646"/>
      <c r="EYS221" s="646"/>
      <c r="EYT221" s="646"/>
      <c r="EYU221" s="646"/>
      <c r="EYV221" s="646"/>
      <c r="EYW221" s="646"/>
      <c r="EYX221" s="646"/>
      <c r="EYY221" s="646"/>
      <c r="EYZ221" s="646"/>
      <c r="EZA221" s="646"/>
      <c r="EZB221" s="646"/>
      <c r="EZC221" s="646"/>
      <c r="EZD221" s="646"/>
      <c r="EZE221" s="646"/>
      <c r="EZF221" s="646"/>
      <c r="EZG221" s="646"/>
      <c r="EZH221" s="646"/>
      <c r="EZI221" s="646"/>
      <c r="EZJ221" s="646"/>
      <c r="EZK221" s="646"/>
      <c r="EZL221" s="646"/>
      <c r="EZM221" s="646"/>
      <c r="EZN221" s="646"/>
      <c r="EZO221" s="646"/>
      <c r="EZP221" s="646"/>
      <c r="EZQ221" s="646"/>
      <c r="EZR221" s="646"/>
      <c r="EZS221" s="646"/>
      <c r="EZT221" s="646"/>
      <c r="EZU221" s="646"/>
      <c r="EZV221" s="646"/>
      <c r="EZW221" s="646"/>
      <c r="EZX221" s="646"/>
      <c r="EZY221" s="646"/>
      <c r="EZZ221" s="646"/>
      <c r="FAA221" s="646"/>
      <c r="FAB221" s="646"/>
      <c r="FAC221" s="646"/>
      <c r="FAD221" s="646"/>
      <c r="FAE221" s="646"/>
      <c r="FAF221" s="646"/>
      <c r="FAG221" s="646"/>
      <c r="FAH221" s="646"/>
      <c r="FAI221" s="646"/>
      <c r="FAJ221" s="646"/>
      <c r="FAK221" s="646"/>
      <c r="FAL221" s="646"/>
      <c r="FAM221" s="646"/>
      <c r="FAN221" s="646"/>
      <c r="FAO221" s="646"/>
      <c r="FAP221" s="646"/>
      <c r="FAQ221" s="646"/>
      <c r="FAR221" s="646"/>
      <c r="FAS221" s="646"/>
      <c r="FAT221" s="646"/>
      <c r="FAU221" s="646"/>
      <c r="FAV221" s="646"/>
      <c r="FAW221" s="646"/>
      <c r="FAX221" s="646"/>
      <c r="FAY221" s="646"/>
      <c r="FAZ221" s="646"/>
      <c r="FBA221" s="646"/>
      <c r="FBB221" s="646"/>
      <c r="FBC221" s="646"/>
      <c r="FBD221" s="646"/>
      <c r="FBE221" s="646"/>
      <c r="FBF221" s="646"/>
      <c r="FBG221" s="646"/>
      <c r="FBH221" s="646"/>
      <c r="FBI221" s="646"/>
      <c r="FBJ221" s="646"/>
      <c r="FBK221" s="646"/>
      <c r="FBL221" s="646"/>
      <c r="FBM221" s="646"/>
      <c r="FBN221" s="646"/>
      <c r="FBO221" s="646"/>
      <c r="FBP221" s="646"/>
      <c r="FBQ221" s="646"/>
      <c r="FBR221" s="646"/>
      <c r="FBS221" s="646"/>
      <c r="FBT221" s="646"/>
      <c r="FBU221" s="646"/>
      <c r="FBV221" s="646"/>
      <c r="FBW221" s="646"/>
      <c r="FBX221" s="646"/>
      <c r="FBY221" s="646"/>
      <c r="FBZ221" s="646"/>
      <c r="FCA221" s="646"/>
      <c r="FCB221" s="646"/>
      <c r="FCC221" s="646"/>
      <c r="FCD221" s="646"/>
      <c r="FCE221" s="646"/>
      <c r="FCF221" s="646"/>
      <c r="FCG221" s="646"/>
      <c r="FCH221" s="646"/>
      <c r="FCI221" s="646"/>
      <c r="FCJ221" s="646"/>
      <c r="FCK221" s="646"/>
      <c r="FCL221" s="646"/>
      <c r="FCM221" s="646"/>
      <c r="FCN221" s="646"/>
      <c r="FCO221" s="646"/>
      <c r="FCP221" s="646"/>
      <c r="FCQ221" s="646"/>
      <c r="FCR221" s="646"/>
      <c r="FCS221" s="646"/>
      <c r="FCT221" s="646"/>
      <c r="FCU221" s="646"/>
      <c r="FCV221" s="646"/>
      <c r="FCW221" s="646"/>
      <c r="FCX221" s="646"/>
      <c r="FCY221" s="646"/>
      <c r="FCZ221" s="646"/>
      <c r="FDA221" s="646"/>
      <c r="FDB221" s="646"/>
      <c r="FDC221" s="646"/>
      <c r="FDD221" s="646"/>
      <c r="FDE221" s="646"/>
      <c r="FDF221" s="646"/>
      <c r="FDG221" s="646"/>
      <c r="FDH221" s="646"/>
      <c r="FDI221" s="646"/>
      <c r="FDJ221" s="646"/>
      <c r="FDK221" s="646"/>
      <c r="FDL221" s="646"/>
      <c r="FDM221" s="646"/>
      <c r="FDN221" s="646"/>
      <c r="FDO221" s="646"/>
      <c r="FDP221" s="646"/>
      <c r="FDQ221" s="646"/>
      <c r="FDR221" s="646"/>
      <c r="FDS221" s="646"/>
      <c r="FDT221" s="646"/>
      <c r="FDU221" s="646"/>
      <c r="FDV221" s="646"/>
      <c r="FDW221" s="646"/>
      <c r="FDX221" s="646"/>
      <c r="FDY221" s="646"/>
      <c r="FDZ221" s="646"/>
      <c r="FEA221" s="646"/>
      <c r="FEB221" s="646"/>
      <c r="FEC221" s="646"/>
      <c r="FED221" s="646"/>
      <c r="FEE221" s="646"/>
      <c r="FEF221" s="646"/>
      <c r="FEG221" s="646"/>
      <c r="FEH221" s="646"/>
      <c r="FEI221" s="646"/>
      <c r="FEJ221" s="646"/>
      <c r="FEK221" s="646"/>
      <c r="FEL221" s="646"/>
      <c r="FEM221" s="646"/>
      <c r="FEN221" s="646"/>
      <c r="FEO221" s="646"/>
      <c r="FEP221" s="646"/>
      <c r="FEQ221" s="646"/>
      <c r="FER221" s="646"/>
      <c r="FES221" s="646"/>
      <c r="FET221" s="646"/>
      <c r="FEU221" s="646"/>
      <c r="FEV221" s="646"/>
      <c r="FEW221" s="646"/>
      <c r="FEX221" s="646"/>
      <c r="FEY221" s="646"/>
      <c r="FEZ221" s="646"/>
      <c r="FFA221" s="646"/>
      <c r="FFB221" s="646"/>
      <c r="FFC221" s="646"/>
      <c r="FFD221" s="646"/>
      <c r="FFE221" s="646"/>
      <c r="FFF221" s="646"/>
      <c r="FFG221" s="646"/>
      <c r="FFH221" s="646"/>
      <c r="FFI221" s="646"/>
      <c r="FFJ221" s="646"/>
      <c r="FFK221" s="646"/>
      <c r="FFL221" s="646"/>
      <c r="FFM221" s="646"/>
      <c r="FFN221" s="646"/>
      <c r="FFO221" s="646"/>
      <c r="FFP221" s="646"/>
      <c r="FFQ221" s="646"/>
      <c r="FFR221" s="646"/>
      <c r="FFS221" s="646"/>
      <c r="FFT221" s="646"/>
      <c r="FFU221" s="646"/>
      <c r="FFV221" s="646"/>
      <c r="FFW221" s="646"/>
      <c r="FFX221" s="646"/>
      <c r="FFY221" s="646"/>
      <c r="FFZ221" s="646"/>
      <c r="FGA221" s="646"/>
      <c r="FGB221" s="646"/>
      <c r="FGC221" s="646"/>
      <c r="FGD221" s="646"/>
      <c r="FGE221" s="646"/>
      <c r="FGF221" s="646"/>
      <c r="FGG221" s="646"/>
      <c r="FGH221" s="646"/>
      <c r="FGI221" s="646"/>
      <c r="FGJ221" s="646"/>
      <c r="FGK221" s="646"/>
      <c r="FGL221" s="646"/>
      <c r="FGM221" s="646"/>
      <c r="FGN221" s="646"/>
      <c r="FGO221" s="646"/>
      <c r="FGP221" s="646"/>
      <c r="FGQ221" s="646"/>
      <c r="FGR221" s="646"/>
      <c r="FGS221" s="646"/>
      <c r="FGT221" s="646"/>
      <c r="FGU221" s="646"/>
      <c r="FGV221" s="646"/>
      <c r="FGW221" s="646"/>
      <c r="FGX221" s="646"/>
      <c r="FGY221" s="646"/>
      <c r="FGZ221" s="646"/>
      <c r="FHA221" s="646"/>
      <c r="FHB221" s="646"/>
      <c r="FHC221" s="646"/>
      <c r="FHD221" s="646"/>
      <c r="FHE221" s="646"/>
      <c r="FHF221" s="646"/>
      <c r="FHG221" s="646"/>
      <c r="FHH221" s="646"/>
      <c r="FHI221" s="646"/>
      <c r="FHJ221" s="646"/>
      <c r="FHK221" s="646"/>
      <c r="FHL221" s="646"/>
      <c r="FHM221" s="646"/>
      <c r="FHN221" s="646"/>
      <c r="FHO221" s="646"/>
      <c r="FHP221" s="646"/>
      <c r="FHQ221" s="646"/>
      <c r="FHR221" s="646"/>
      <c r="FHS221" s="646"/>
      <c r="FHT221" s="646"/>
      <c r="FHU221" s="646"/>
      <c r="FHV221" s="646"/>
      <c r="FHW221" s="646"/>
      <c r="FHX221" s="646"/>
      <c r="FHY221" s="646"/>
      <c r="FHZ221" s="646"/>
      <c r="FIA221" s="646"/>
      <c r="FIB221" s="646"/>
      <c r="FIC221" s="646"/>
      <c r="FID221" s="646"/>
      <c r="FIE221" s="646"/>
      <c r="FIF221" s="646"/>
      <c r="FIG221" s="646"/>
      <c r="FIH221" s="646"/>
      <c r="FII221" s="646"/>
      <c r="FIJ221" s="646"/>
      <c r="FIK221" s="646"/>
      <c r="FIL221" s="646"/>
      <c r="FIM221" s="646"/>
      <c r="FIN221" s="646"/>
      <c r="FIO221" s="646"/>
      <c r="FIP221" s="646"/>
      <c r="FIQ221" s="646"/>
      <c r="FIR221" s="646"/>
      <c r="FIS221" s="646"/>
      <c r="FIT221" s="646"/>
      <c r="FIU221" s="646"/>
      <c r="FIV221" s="646"/>
      <c r="FIW221" s="646"/>
      <c r="FIX221" s="646"/>
      <c r="FIY221" s="646"/>
      <c r="FIZ221" s="646"/>
      <c r="FJA221" s="646"/>
      <c r="FJB221" s="646"/>
      <c r="FJC221" s="646"/>
      <c r="FJD221" s="646"/>
      <c r="FJE221" s="646"/>
      <c r="FJF221" s="646"/>
      <c r="FJG221" s="646"/>
      <c r="FJH221" s="646"/>
      <c r="FJI221" s="646"/>
      <c r="FJJ221" s="646"/>
      <c r="FJK221" s="646"/>
      <c r="FJL221" s="646"/>
      <c r="FJM221" s="646"/>
      <c r="FJN221" s="646"/>
      <c r="FJO221" s="646"/>
      <c r="FJP221" s="646"/>
      <c r="FJQ221" s="646"/>
      <c r="FJR221" s="646"/>
      <c r="FJS221" s="646"/>
      <c r="FJT221" s="646"/>
      <c r="FJU221" s="646"/>
      <c r="FJV221" s="646"/>
      <c r="FJW221" s="646"/>
      <c r="FJX221" s="646"/>
      <c r="FJY221" s="646"/>
      <c r="FJZ221" s="646"/>
      <c r="FKA221" s="646"/>
      <c r="FKB221" s="646"/>
      <c r="FKC221" s="646"/>
      <c r="FKD221" s="646"/>
      <c r="FKE221" s="646"/>
      <c r="FKF221" s="646"/>
      <c r="FKG221" s="646"/>
      <c r="FKH221" s="646"/>
      <c r="FKI221" s="646"/>
      <c r="FKJ221" s="646"/>
      <c r="FKK221" s="646"/>
      <c r="FKL221" s="646"/>
      <c r="FKM221" s="646"/>
      <c r="FKN221" s="646"/>
      <c r="FKO221" s="646"/>
      <c r="FKP221" s="646"/>
      <c r="FKQ221" s="646"/>
      <c r="FKR221" s="646"/>
      <c r="FKS221" s="646"/>
      <c r="FKT221" s="646"/>
      <c r="FKU221" s="646"/>
      <c r="FKV221" s="646"/>
      <c r="FKW221" s="646"/>
      <c r="FKX221" s="646"/>
      <c r="FKY221" s="646"/>
      <c r="FKZ221" s="646"/>
      <c r="FLA221" s="646"/>
      <c r="FLB221" s="646"/>
      <c r="FLC221" s="646"/>
      <c r="FLD221" s="646"/>
      <c r="FLE221" s="646"/>
      <c r="FLF221" s="646"/>
      <c r="FLG221" s="646"/>
      <c r="FLH221" s="646"/>
      <c r="FLI221" s="646"/>
      <c r="FLJ221" s="646"/>
      <c r="FLK221" s="646"/>
      <c r="FLL221" s="646"/>
      <c r="FLM221" s="646"/>
      <c r="FLN221" s="646"/>
      <c r="FLO221" s="646"/>
      <c r="FLP221" s="646"/>
      <c r="FLQ221" s="646"/>
      <c r="FLR221" s="646"/>
      <c r="FLS221" s="646"/>
      <c r="FLT221" s="646"/>
      <c r="FLU221" s="646"/>
      <c r="FLV221" s="646"/>
      <c r="FLW221" s="646"/>
      <c r="FLX221" s="646"/>
      <c r="FLY221" s="646"/>
      <c r="FLZ221" s="646"/>
      <c r="FMA221" s="646"/>
      <c r="FMB221" s="646"/>
      <c r="FMC221" s="646"/>
      <c r="FMD221" s="646"/>
      <c r="FME221" s="646"/>
      <c r="FMF221" s="646"/>
      <c r="FMG221" s="646"/>
      <c r="FMH221" s="646"/>
      <c r="FMI221" s="646"/>
      <c r="FMJ221" s="646"/>
      <c r="FMK221" s="646"/>
      <c r="FML221" s="646"/>
      <c r="FMM221" s="646"/>
      <c r="FMN221" s="646"/>
      <c r="FMO221" s="646"/>
      <c r="FMP221" s="646"/>
      <c r="FMQ221" s="646"/>
      <c r="FMR221" s="646"/>
      <c r="FMS221" s="646"/>
      <c r="FMT221" s="646"/>
      <c r="FMU221" s="646"/>
      <c r="FMV221" s="646"/>
      <c r="FMW221" s="646"/>
      <c r="FMX221" s="646"/>
      <c r="FMY221" s="646"/>
      <c r="FMZ221" s="646"/>
      <c r="FNA221" s="646"/>
      <c r="FNB221" s="646"/>
      <c r="FNC221" s="646"/>
      <c r="FND221" s="646"/>
      <c r="FNE221" s="646"/>
      <c r="FNF221" s="646"/>
      <c r="FNG221" s="646"/>
      <c r="FNH221" s="646"/>
      <c r="FNI221" s="646"/>
      <c r="FNJ221" s="646"/>
      <c r="FNK221" s="646"/>
      <c r="FNL221" s="646"/>
      <c r="FNM221" s="646"/>
      <c r="FNN221" s="646"/>
      <c r="FNO221" s="646"/>
      <c r="FNP221" s="646"/>
      <c r="FNQ221" s="646"/>
      <c r="FNR221" s="646"/>
      <c r="FNS221" s="646"/>
      <c r="FNT221" s="646"/>
      <c r="FNU221" s="646"/>
      <c r="FNV221" s="646"/>
      <c r="FNW221" s="646"/>
      <c r="FNX221" s="646"/>
      <c r="FNY221" s="646"/>
      <c r="FNZ221" s="646"/>
      <c r="FOA221" s="646"/>
      <c r="FOB221" s="646"/>
      <c r="FOC221" s="646"/>
      <c r="FOD221" s="646"/>
      <c r="FOE221" s="646"/>
      <c r="FOF221" s="646"/>
      <c r="FOG221" s="646"/>
      <c r="FOH221" s="646"/>
      <c r="FOI221" s="646"/>
      <c r="FOJ221" s="646"/>
      <c r="FOK221" s="646"/>
      <c r="FOL221" s="646"/>
      <c r="FOM221" s="646"/>
      <c r="FON221" s="646"/>
      <c r="FOO221" s="646"/>
      <c r="FOP221" s="646"/>
      <c r="FOQ221" s="646"/>
      <c r="FOR221" s="646"/>
      <c r="FOS221" s="646"/>
      <c r="FOT221" s="646"/>
      <c r="FOU221" s="646"/>
      <c r="FOV221" s="646"/>
      <c r="FOW221" s="646"/>
      <c r="FOX221" s="646"/>
      <c r="FOY221" s="646"/>
      <c r="FOZ221" s="646"/>
      <c r="FPA221" s="646"/>
      <c r="FPB221" s="646"/>
      <c r="FPC221" s="646"/>
      <c r="FPD221" s="646"/>
      <c r="FPE221" s="646"/>
      <c r="FPF221" s="646"/>
      <c r="FPG221" s="646"/>
      <c r="FPH221" s="646"/>
      <c r="FPI221" s="646"/>
      <c r="FPJ221" s="646"/>
      <c r="FPK221" s="646"/>
      <c r="FPL221" s="646"/>
      <c r="FPM221" s="646"/>
      <c r="FPN221" s="646"/>
      <c r="FPO221" s="646"/>
      <c r="FPP221" s="646"/>
      <c r="FPQ221" s="646"/>
      <c r="FPR221" s="646"/>
      <c r="FPS221" s="646"/>
      <c r="FPT221" s="646"/>
      <c r="FPU221" s="646"/>
      <c r="FPV221" s="646"/>
      <c r="FPW221" s="646"/>
      <c r="FPX221" s="646"/>
      <c r="FPY221" s="646"/>
      <c r="FPZ221" s="646"/>
      <c r="FQA221" s="646"/>
      <c r="FQB221" s="646"/>
      <c r="FQC221" s="646"/>
      <c r="FQD221" s="646"/>
      <c r="FQE221" s="646"/>
      <c r="FQF221" s="646"/>
      <c r="FQG221" s="646"/>
      <c r="FQH221" s="646"/>
      <c r="FQI221" s="646"/>
      <c r="FQJ221" s="646"/>
      <c r="FQK221" s="646"/>
      <c r="FQL221" s="646"/>
      <c r="FQM221" s="646"/>
      <c r="FQN221" s="646"/>
      <c r="FQO221" s="646"/>
      <c r="FQP221" s="646"/>
      <c r="FQQ221" s="646"/>
      <c r="FQR221" s="646"/>
      <c r="FQS221" s="646"/>
      <c r="FQT221" s="646"/>
      <c r="FQU221" s="646"/>
      <c r="FQV221" s="646"/>
      <c r="FQW221" s="646"/>
      <c r="FQX221" s="646"/>
      <c r="FQY221" s="646"/>
      <c r="FQZ221" s="646"/>
      <c r="FRA221" s="646"/>
      <c r="FRB221" s="646"/>
      <c r="FRC221" s="646"/>
      <c r="FRD221" s="646"/>
      <c r="FRE221" s="646"/>
      <c r="FRF221" s="646"/>
      <c r="FRG221" s="646"/>
      <c r="FRH221" s="646"/>
      <c r="FRI221" s="646"/>
      <c r="FRJ221" s="646"/>
      <c r="FRK221" s="646"/>
      <c r="FRL221" s="646"/>
      <c r="FRM221" s="646"/>
      <c r="FRN221" s="646"/>
      <c r="FRO221" s="646"/>
      <c r="FRP221" s="646"/>
      <c r="FRQ221" s="646"/>
      <c r="FRR221" s="646"/>
      <c r="FRS221" s="646"/>
      <c r="FRT221" s="646"/>
      <c r="FRU221" s="646"/>
      <c r="FRV221" s="646"/>
      <c r="FRW221" s="646"/>
      <c r="FRX221" s="646"/>
      <c r="FRY221" s="646"/>
      <c r="FRZ221" s="646"/>
      <c r="FSA221" s="646"/>
      <c r="FSB221" s="646"/>
      <c r="FSC221" s="646"/>
      <c r="FSD221" s="646"/>
      <c r="FSE221" s="646"/>
      <c r="FSF221" s="646"/>
      <c r="FSG221" s="646"/>
      <c r="FSH221" s="646"/>
      <c r="FSI221" s="646"/>
      <c r="FSJ221" s="646"/>
      <c r="FSK221" s="646"/>
      <c r="FSL221" s="646"/>
      <c r="FSM221" s="646"/>
      <c r="FSN221" s="646"/>
      <c r="FSO221" s="646"/>
      <c r="FSP221" s="646"/>
      <c r="FSQ221" s="646"/>
      <c r="FSR221" s="646"/>
      <c r="FSS221" s="646"/>
      <c r="FST221" s="646"/>
      <c r="FSU221" s="646"/>
      <c r="FSV221" s="646"/>
      <c r="FSW221" s="646"/>
      <c r="FSX221" s="646"/>
      <c r="FSY221" s="646"/>
      <c r="FSZ221" s="646"/>
      <c r="FTA221" s="646"/>
      <c r="FTB221" s="646"/>
      <c r="FTC221" s="646"/>
      <c r="FTD221" s="646"/>
      <c r="FTE221" s="646"/>
      <c r="FTF221" s="646"/>
      <c r="FTG221" s="646"/>
      <c r="FTH221" s="646"/>
      <c r="FTI221" s="646"/>
      <c r="FTJ221" s="646"/>
      <c r="FTK221" s="646"/>
      <c r="FTL221" s="646"/>
      <c r="FTM221" s="646"/>
      <c r="FTN221" s="646"/>
      <c r="FTO221" s="646"/>
      <c r="FTP221" s="646"/>
      <c r="FTQ221" s="646"/>
      <c r="FTR221" s="646"/>
      <c r="FTS221" s="646"/>
      <c r="FTT221" s="646"/>
      <c r="FTU221" s="646"/>
      <c r="FTV221" s="646"/>
      <c r="FTW221" s="646"/>
      <c r="FTX221" s="646"/>
      <c r="FTY221" s="646"/>
      <c r="FTZ221" s="646"/>
      <c r="FUA221" s="646"/>
      <c r="FUB221" s="646"/>
      <c r="FUC221" s="646"/>
      <c r="FUD221" s="646"/>
      <c r="FUE221" s="646"/>
      <c r="FUF221" s="646"/>
      <c r="FUG221" s="646"/>
      <c r="FUH221" s="646"/>
      <c r="FUI221" s="646"/>
      <c r="FUJ221" s="646"/>
      <c r="FUK221" s="646"/>
      <c r="FUL221" s="646"/>
      <c r="FUM221" s="646"/>
      <c r="FUN221" s="646"/>
      <c r="FUO221" s="646"/>
      <c r="FUP221" s="646"/>
      <c r="FUQ221" s="646"/>
      <c r="FUR221" s="646"/>
      <c r="FUS221" s="646"/>
      <c r="FUT221" s="646"/>
      <c r="FUU221" s="646"/>
      <c r="FUV221" s="646"/>
      <c r="FUW221" s="646"/>
      <c r="FUX221" s="646"/>
      <c r="FUY221" s="646"/>
      <c r="FUZ221" s="646"/>
      <c r="FVA221" s="646"/>
      <c r="FVB221" s="646"/>
      <c r="FVC221" s="646"/>
      <c r="FVD221" s="646"/>
      <c r="FVE221" s="646"/>
      <c r="FVF221" s="646"/>
      <c r="FVG221" s="646"/>
      <c r="FVH221" s="646"/>
      <c r="FVI221" s="646"/>
      <c r="FVJ221" s="646"/>
      <c r="FVK221" s="646"/>
      <c r="FVL221" s="646"/>
      <c r="FVM221" s="646"/>
      <c r="FVN221" s="646"/>
      <c r="FVO221" s="646"/>
      <c r="FVP221" s="646"/>
      <c r="FVQ221" s="646"/>
      <c r="FVR221" s="646"/>
      <c r="FVS221" s="646"/>
      <c r="FVT221" s="646"/>
      <c r="FVU221" s="646"/>
      <c r="FVV221" s="646"/>
      <c r="FVW221" s="646"/>
      <c r="FVX221" s="646"/>
      <c r="FVY221" s="646"/>
      <c r="FVZ221" s="646"/>
      <c r="FWA221" s="646"/>
      <c r="FWB221" s="646"/>
      <c r="FWC221" s="646"/>
      <c r="FWD221" s="646"/>
      <c r="FWE221" s="646"/>
      <c r="FWF221" s="646"/>
      <c r="FWG221" s="646"/>
      <c r="FWH221" s="646"/>
      <c r="FWI221" s="646"/>
      <c r="FWJ221" s="646"/>
      <c r="FWK221" s="646"/>
      <c r="FWL221" s="646"/>
      <c r="FWM221" s="646"/>
      <c r="FWN221" s="646"/>
      <c r="FWO221" s="646"/>
      <c r="FWP221" s="646"/>
      <c r="FWQ221" s="646"/>
      <c r="FWR221" s="646"/>
      <c r="FWS221" s="646"/>
      <c r="FWT221" s="646"/>
      <c r="FWU221" s="646"/>
      <c r="FWV221" s="646"/>
      <c r="FWW221" s="646"/>
      <c r="FWX221" s="646"/>
      <c r="FWY221" s="646"/>
      <c r="FWZ221" s="646"/>
      <c r="FXA221" s="646"/>
      <c r="FXB221" s="646"/>
      <c r="FXC221" s="646"/>
      <c r="FXD221" s="646"/>
      <c r="FXE221" s="646"/>
      <c r="FXF221" s="646"/>
      <c r="FXG221" s="646"/>
      <c r="FXH221" s="646"/>
      <c r="FXI221" s="646"/>
      <c r="FXJ221" s="646"/>
      <c r="FXK221" s="646"/>
      <c r="FXL221" s="646"/>
      <c r="FXM221" s="646"/>
      <c r="FXN221" s="646"/>
      <c r="FXO221" s="646"/>
      <c r="FXP221" s="646"/>
      <c r="FXQ221" s="646"/>
      <c r="FXR221" s="646"/>
      <c r="FXS221" s="646"/>
      <c r="FXT221" s="646"/>
      <c r="FXU221" s="646"/>
      <c r="FXV221" s="646"/>
      <c r="FXW221" s="646"/>
      <c r="FXX221" s="646"/>
      <c r="FXY221" s="646"/>
      <c r="FXZ221" s="646"/>
      <c r="FYA221" s="646"/>
      <c r="FYB221" s="646"/>
      <c r="FYC221" s="646"/>
      <c r="FYD221" s="646"/>
      <c r="FYE221" s="646"/>
      <c r="FYF221" s="646"/>
      <c r="FYG221" s="646"/>
      <c r="FYH221" s="646"/>
      <c r="FYI221" s="646"/>
      <c r="FYJ221" s="646"/>
      <c r="FYK221" s="646"/>
      <c r="FYL221" s="646"/>
      <c r="FYM221" s="646"/>
      <c r="FYN221" s="646"/>
      <c r="FYO221" s="646"/>
      <c r="FYP221" s="646"/>
      <c r="FYQ221" s="646"/>
      <c r="FYR221" s="646"/>
      <c r="FYS221" s="646"/>
      <c r="FYT221" s="646"/>
      <c r="FYU221" s="646"/>
      <c r="FYV221" s="646"/>
      <c r="FYW221" s="646"/>
      <c r="FYX221" s="646"/>
      <c r="FYY221" s="646"/>
      <c r="FYZ221" s="646"/>
      <c r="FZA221" s="646"/>
      <c r="FZB221" s="646"/>
      <c r="FZC221" s="646"/>
      <c r="FZD221" s="646"/>
      <c r="FZE221" s="646"/>
      <c r="FZF221" s="646"/>
      <c r="FZG221" s="646"/>
      <c r="FZH221" s="646"/>
      <c r="FZI221" s="646"/>
      <c r="FZJ221" s="646"/>
      <c r="FZK221" s="646"/>
      <c r="FZL221" s="646"/>
      <c r="FZM221" s="646"/>
      <c r="FZN221" s="646"/>
      <c r="FZO221" s="646"/>
      <c r="FZP221" s="646"/>
      <c r="FZQ221" s="646"/>
      <c r="FZR221" s="646"/>
      <c r="FZS221" s="646"/>
      <c r="FZT221" s="646"/>
      <c r="FZU221" s="646"/>
      <c r="FZV221" s="646"/>
      <c r="FZW221" s="646"/>
      <c r="FZX221" s="646"/>
      <c r="FZY221" s="646"/>
      <c r="FZZ221" s="646"/>
      <c r="GAA221" s="646"/>
      <c r="GAB221" s="646"/>
      <c r="GAC221" s="646"/>
      <c r="GAD221" s="646"/>
      <c r="GAE221" s="646"/>
      <c r="GAF221" s="646"/>
      <c r="GAG221" s="646"/>
      <c r="GAH221" s="646"/>
      <c r="GAI221" s="646"/>
      <c r="GAJ221" s="646"/>
      <c r="GAK221" s="646"/>
      <c r="GAL221" s="646"/>
      <c r="GAM221" s="646"/>
      <c r="GAN221" s="646"/>
      <c r="GAO221" s="646"/>
      <c r="GAP221" s="646"/>
      <c r="GAQ221" s="646"/>
      <c r="GAR221" s="646"/>
      <c r="GAS221" s="646"/>
      <c r="GAT221" s="646"/>
      <c r="GAU221" s="646"/>
      <c r="GAV221" s="646"/>
      <c r="GAW221" s="646"/>
      <c r="GAX221" s="646"/>
      <c r="GAY221" s="646"/>
      <c r="GAZ221" s="646"/>
      <c r="GBA221" s="646"/>
      <c r="GBB221" s="646"/>
      <c r="GBC221" s="646"/>
      <c r="GBD221" s="646"/>
      <c r="GBE221" s="646"/>
      <c r="GBF221" s="646"/>
      <c r="GBG221" s="646"/>
      <c r="GBH221" s="646"/>
      <c r="GBI221" s="646"/>
      <c r="GBJ221" s="646"/>
      <c r="GBK221" s="646"/>
      <c r="GBL221" s="646"/>
      <c r="GBM221" s="646"/>
      <c r="GBN221" s="646"/>
      <c r="GBO221" s="646"/>
      <c r="GBP221" s="646"/>
      <c r="GBQ221" s="646"/>
      <c r="GBR221" s="646"/>
      <c r="GBS221" s="646"/>
      <c r="GBT221" s="646"/>
      <c r="GBU221" s="646"/>
      <c r="GBV221" s="646"/>
      <c r="GBW221" s="646"/>
      <c r="GBX221" s="646"/>
      <c r="GBY221" s="646"/>
      <c r="GBZ221" s="646"/>
      <c r="GCA221" s="646"/>
      <c r="GCB221" s="646"/>
      <c r="GCC221" s="646"/>
      <c r="GCD221" s="646"/>
      <c r="GCE221" s="646"/>
      <c r="GCF221" s="646"/>
      <c r="GCG221" s="646"/>
      <c r="GCH221" s="646"/>
      <c r="GCI221" s="646"/>
      <c r="GCJ221" s="646"/>
      <c r="GCK221" s="646"/>
      <c r="GCL221" s="646"/>
      <c r="GCM221" s="646"/>
      <c r="GCN221" s="646"/>
      <c r="GCO221" s="646"/>
      <c r="GCP221" s="646"/>
      <c r="GCQ221" s="646"/>
      <c r="GCR221" s="646"/>
      <c r="GCS221" s="646"/>
      <c r="GCT221" s="646"/>
      <c r="GCU221" s="646"/>
      <c r="GCV221" s="646"/>
      <c r="GCW221" s="646"/>
      <c r="GCX221" s="646"/>
      <c r="GCY221" s="646"/>
      <c r="GCZ221" s="646"/>
      <c r="GDA221" s="646"/>
      <c r="GDB221" s="646"/>
      <c r="GDC221" s="646"/>
      <c r="GDD221" s="646"/>
      <c r="GDE221" s="646"/>
      <c r="GDF221" s="646"/>
      <c r="GDG221" s="646"/>
      <c r="GDH221" s="646"/>
      <c r="GDI221" s="646"/>
      <c r="GDJ221" s="646"/>
      <c r="GDK221" s="646"/>
      <c r="GDL221" s="646"/>
      <c r="GDM221" s="646"/>
      <c r="GDN221" s="646"/>
      <c r="GDO221" s="646"/>
      <c r="GDP221" s="646"/>
      <c r="GDQ221" s="646"/>
      <c r="GDR221" s="646"/>
      <c r="GDS221" s="646"/>
      <c r="GDT221" s="646"/>
      <c r="GDU221" s="646"/>
      <c r="GDV221" s="646"/>
      <c r="GDW221" s="646"/>
      <c r="GDX221" s="646"/>
      <c r="GDY221" s="646"/>
      <c r="GDZ221" s="646"/>
      <c r="GEA221" s="646"/>
      <c r="GEB221" s="646"/>
      <c r="GEC221" s="646"/>
      <c r="GED221" s="646"/>
      <c r="GEE221" s="646"/>
      <c r="GEF221" s="646"/>
      <c r="GEG221" s="646"/>
      <c r="GEH221" s="646"/>
      <c r="GEI221" s="646"/>
      <c r="GEJ221" s="646"/>
      <c r="GEK221" s="646"/>
      <c r="GEL221" s="646"/>
      <c r="GEM221" s="646"/>
      <c r="GEN221" s="646"/>
      <c r="GEO221" s="646"/>
      <c r="GEP221" s="646"/>
      <c r="GEQ221" s="646"/>
      <c r="GER221" s="646"/>
      <c r="GES221" s="646"/>
      <c r="GET221" s="646"/>
      <c r="GEU221" s="646"/>
      <c r="GEV221" s="646"/>
      <c r="GEW221" s="646"/>
      <c r="GEX221" s="646"/>
      <c r="GEY221" s="646"/>
      <c r="GEZ221" s="646"/>
      <c r="GFA221" s="646"/>
      <c r="GFB221" s="646"/>
      <c r="GFC221" s="646"/>
      <c r="GFD221" s="646"/>
      <c r="GFE221" s="646"/>
      <c r="GFF221" s="646"/>
      <c r="GFG221" s="646"/>
      <c r="GFH221" s="646"/>
      <c r="GFI221" s="646"/>
      <c r="GFJ221" s="646"/>
      <c r="GFK221" s="646"/>
      <c r="GFL221" s="646"/>
      <c r="GFM221" s="646"/>
      <c r="GFN221" s="646"/>
      <c r="GFO221" s="646"/>
      <c r="GFP221" s="646"/>
      <c r="GFQ221" s="646"/>
      <c r="GFR221" s="646"/>
      <c r="GFS221" s="646"/>
      <c r="GFT221" s="646"/>
      <c r="GFU221" s="646"/>
      <c r="GFV221" s="646"/>
      <c r="GFW221" s="646"/>
      <c r="GFX221" s="646"/>
      <c r="GFY221" s="646"/>
      <c r="GFZ221" s="646"/>
      <c r="GGA221" s="646"/>
      <c r="GGB221" s="646"/>
      <c r="GGC221" s="646"/>
      <c r="GGD221" s="646"/>
      <c r="GGE221" s="646"/>
      <c r="GGF221" s="646"/>
      <c r="GGG221" s="646"/>
      <c r="GGH221" s="646"/>
      <c r="GGI221" s="646"/>
      <c r="GGJ221" s="646"/>
      <c r="GGK221" s="646"/>
      <c r="GGL221" s="646"/>
      <c r="GGM221" s="646"/>
      <c r="GGN221" s="646"/>
      <c r="GGO221" s="646"/>
      <c r="GGP221" s="646"/>
      <c r="GGQ221" s="646"/>
      <c r="GGR221" s="646"/>
      <c r="GGS221" s="646"/>
      <c r="GGT221" s="646"/>
      <c r="GGU221" s="646"/>
      <c r="GGV221" s="646"/>
      <c r="GGW221" s="646"/>
      <c r="GGX221" s="646"/>
      <c r="GGY221" s="646"/>
      <c r="GGZ221" s="646"/>
      <c r="GHA221" s="646"/>
      <c r="GHB221" s="646"/>
      <c r="GHC221" s="646"/>
      <c r="GHD221" s="646"/>
      <c r="GHE221" s="646"/>
      <c r="GHF221" s="646"/>
      <c r="GHG221" s="646"/>
      <c r="GHH221" s="646"/>
      <c r="GHI221" s="646"/>
      <c r="GHJ221" s="646"/>
      <c r="GHK221" s="646"/>
      <c r="GHL221" s="646"/>
      <c r="GHM221" s="646"/>
      <c r="GHN221" s="646"/>
      <c r="GHO221" s="646"/>
      <c r="GHP221" s="646"/>
      <c r="GHQ221" s="646"/>
      <c r="GHR221" s="646"/>
      <c r="GHS221" s="646"/>
      <c r="GHT221" s="646"/>
      <c r="GHU221" s="646"/>
      <c r="GHV221" s="646"/>
      <c r="GHW221" s="646"/>
      <c r="GHX221" s="646"/>
      <c r="GHY221" s="646"/>
      <c r="GHZ221" s="646"/>
      <c r="GIA221" s="646"/>
      <c r="GIB221" s="646"/>
      <c r="GIC221" s="646"/>
      <c r="GID221" s="646"/>
      <c r="GIE221" s="646"/>
      <c r="GIF221" s="646"/>
      <c r="GIG221" s="646"/>
      <c r="GIH221" s="646"/>
      <c r="GII221" s="646"/>
      <c r="GIJ221" s="646"/>
      <c r="GIK221" s="646"/>
      <c r="GIL221" s="646"/>
      <c r="GIM221" s="646"/>
      <c r="GIN221" s="646"/>
      <c r="GIO221" s="646"/>
      <c r="GIP221" s="646"/>
      <c r="GIQ221" s="646"/>
      <c r="GIR221" s="646"/>
      <c r="GIS221" s="646"/>
      <c r="GIT221" s="646"/>
      <c r="GIU221" s="646"/>
      <c r="GIV221" s="646"/>
      <c r="GIW221" s="646"/>
      <c r="GIX221" s="646"/>
      <c r="GIY221" s="646"/>
      <c r="GIZ221" s="646"/>
      <c r="GJA221" s="646"/>
      <c r="GJB221" s="646"/>
      <c r="GJC221" s="646"/>
      <c r="GJD221" s="646"/>
      <c r="GJE221" s="646"/>
      <c r="GJF221" s="646"/>
      <c r="GJG221" s="646"/>
      <c r="GJH221" s="646"/>
      <c r="GJI221" s="646"/>
      <c r="GJJ221" s="646"/>
      <c r="GJK221" s="646"/>
      <c r="GJL221" s="646"/>
      <c r="GJM221" s="646"/>
      <c r="GJN221" s="646"/>
      <c r="GJO221" s="646"/>
      <c r="GJP221" s="646"/>
      <c r="GJQ221" s="646"/>
      <c r="GJR221" s="646"/>
      <c r="GJS221" s="646"/>
      <c r="GJT221" s="646"/>
      <c r="GJU221" s="646"/>
      <c r="GJV221" s="646"/>
      <c r="GJW221" s="646"/>
      <c r="GJX221" s="646"/>
      <c r="GJY221" s="646"/>
      <c r="GJZ221" s="646"/>
      <c r="GKA221" s="646"/>
      <c r="GKB221" s="646"/>
      <c r="GKC221" s="646"/>
      <c r="GKD221" s="646"/>
      <c r="GKE221" s="646"/>
      <c r="GKF221" s="646"/>
      <c r="GKG221" s="646"/>
      <c r="GKH221" s="646"/>
      <c r="GKI221" s="646"/>
      <c r="GKJ221" s="646"/>
      <c r="GKK221" s="646"/>
      <c r="GKL221" s="646"/>
      <c r="GKM221" s="646"/>
      <c r="GKN221" s="646"/>
      <c r="GKO221" s="646"/>
      <c r="GKP221" s="646"/>
      <c r="GKQ221" s="646"/>
      <c r="GKR221" s="646"/>
      <c r="GKS221" s="646"/>
      <c r="GKT221" s="646"/>
      <c r="GKU221" s="646"/>
      <c r="GKV221" s="646"/>
      <c r="GKW221" s="646"/>
      <c r="GKX221" s="646"/>
      <c r="GKY221" s="646"/>
      <c r="GKZ221" s="646"/>
      <c r="GLA221" s="646"/>
      <c r="GLB221" s="646"/>
      <c r="GLC221" s="646"/>
      <c r="GLD221" s="646"/>
      <c r="GLE221" s="646"/>
      <c r="GLF221" s="646"/>
      <c r="GLG221" s="646"/>
      <c r="GLH221" s="646"/>
      <c r="GLI221" s="646"/>
      <c r="GLJ221" s="646"/>
      <c r="GLK221" s="646"/>
      <c r="GLL221" s="646"/>
      <c r="GLM221" s="646"/>
      <c r="GLN221" s="646"/>
      <c r="GLO221" s="646"/>
      <c r="GLP221" s="646"/>
      <c r="GLQ221" s="646"/>
      <c r="GLR221" s="646"/>
      <c r="GLS221" s="646"/>
      <c r="GLT221" s="646"/>
      <c r="GLU221" s="646"/>
      <c r="GLV221" s="646"/>
      <c r="GLW221" s="646"/>
      <c r="GLX221" s="646"/>
      <c r="GLY221" s="646"/>
      <c r="GLZ221" s="646"/>
      <c r="GMA221" s="646"/>
      <c r="GMB221" s="646"/>
      <c r="GMC221" s="646"/>
      <c r="GMD221" s="646"/>
      <c r="GME221" s="646"/>
      <c r="GMF221" s="646"/>
      <c r="GMG221" s="646"/>
      <c r="GMH221" s="646"/>
      <c r="GMI221" s="646"/>
      <c r="GMJ221" s="646"/>
      <c r="GMK221" s="646"/>
      <c r="GML221" s="646"/>
      <c r="GMM221" s="646"/>
      <c r="GMN221" s="646"/>
      <c r="GMO221" s="646"/>
      <c r="GMP221" s="646"/>
      <c r="GMQ221" s="646"/>
      <c r="GMR221" s="646"/>
      <c r="GMS221" s="646"/>
      <c r="GMT221" s="646"/>
      <c r="GMU221" s="646"/>
      <c r="GMV221" s="646"/>
      <c r="GMW221" s="646"/>
      <c r="GMX221" s="646"/>
      <c r="GMY221" s="646"/>
      <c r="GMZ221" s="646"/>
      <c r="GNA221" s="646"/>
      <c r="GNB221" s="646"/>
      <c r="GNC221" s="646"/>
      <c r="GND221" s="646"/>
      <c r="GNE221" s="646"/>
      <c r="GNF221" s="646"/>
      <c r="GNG221" s="646"/>
      <c r="GNH221" s="646"/>
      <c r="GNI221" s="646"/>
      <c r="GNJ221" s="646"/>
      <c r="GNK221" s="646"/>
      <c r="GNL221" s="646"/>
      <c r="GNM221" s="646"/>
      <c r="GNN221" s="646"/>
      <c r="GNO221" s="646"/>
      <c r="GNP221" s="646"/>
      <c r="GNQ221" s="646"/>
      <c r="GNR221" s="646"/>
      <c r="GNS221" s="646"/>
      <c r="GNT221" s="646"/>
      <c r="GNU221" s="646"/>
      <c r="GNV221" s="646"/>
      <c r="GNW221" s="646"/>
      <c r="GNX221" s="646"/>
      <c r="GNY221" s="646"/>
      <c r="GNZ221" s="646"/>
      <c r="GOA221" s="646"/>
      <c r="GOB221" s="646"/>
      <c r="GOC221" s="646"/>
      <c r="GOD221" s="646"/>
      <c r="GOE221" s="646"/>
      <c r="GOF221" s="646"/>
      <c r="GOG221" s="646"/>
      <c r="GOH221" s="646"/>
      <c r="GOI221" s="646"/>
      <c r="GOJ221" s="646"/>
      <c r="GOK221" s="646"/>
      <c r="GOL221" s="646"/>
      <c r="GOM221" s="646"/>
      <c r="GON221" s="646"/>
      <c r="GOO221" s="646"/>
      <c r="GOP221" s="646"/>
      <c r="GOQ221" s="646"/>
      <c r="GOR221" s="646"/>
      <c r="GOS221" s="646"/>
      <c r="GOT221" s="646"/>
      <c r="GOU221" s="646"/>
      <c r="GOV221" s="646"/>
      <c r="GOW221" s="646"/>
      <c r="GOX221" s="646"/>
      <c r="GOY221" s="646"/>
      <c r="GOZ221" s="646"/>
      <c r="GPA221" s="646"/>
      <c r="GPB221" s="646"/>
      <c r="GPC221" s="646"/>
      <c r="GPD221" s="646"/>
      <c r="GPE221" s="646"/>
      <c r="GPF221" s="646"/>
      <c r="GPG221" s="646"/>
      <c r="GPH221" s="646"/>
      <c r="GPI221" s="646"/>
      <c r="GPJ221" s="646"/>
      <c r="GPK221" s="646"/>
      <c r="GPL221" s="646"/>
      <c r="GPM221" s="646"/>
      <c r="GPN221" s="646"/>
      <c r="GPO221" s="646"/>
      <c r="GPP221" s="646"/>
      <c r="GPQ221" s="646"/>
      <c r="GPR221" s="646"/>
      <c r="GPS221" s="646"/>
      <c r="GPT221" s="646"/>
      <c r="GPU221" s="646"/>
      <c r="GPV221" s="646"/>
      <c r="GPW221" s="646"/>
      <c r="GPX221" s="646"/>
      <c r="GPY221" s="646"/>
      <c r="GPZ221" s="646"/>
      <c r="GQA221" s="646"/>
      <c r="GQB221" s="646"/>
      <c r="GQC221" s="646"/>
      <c r="GQD221" s="646"/>
      <c r="GQE221" s="646"/>
      <c r="GQF221" s="646"/>
      <c r="GQG221" s="646"/>
      <c r="GQH221" s="646"/>
      <c r="GQI221" s="646"/>
      <c r="GQJ221" s="646"/>
      <c r="GQK221" s="646"/>
      <c r="GQL221" s="646"/>
      <c r="GQM221" s="646"/>
      <c r="GQN221" s="646"/>
      <c r="GQO221" s="646"/>
      <c r="GQP221" s="646"/>
      <c r="GQQ221" s="646"/>
      <c r="GQR221" s="646"/>
      <c r="GQS221" s="646"/>
      <c r="GQT221" s="646"/>
      <c r="GQU221" s="646"/>
      <c r="GQV221" s="646"/>
      <c r="GQW221" s="646"/>
      <c r="GQX221" s="646"/>
      <c r="GQY221" s="646"/>
      <c r="GQZ221" s="646"/>
      <c r="GRA221" s="646"/>
      <c r="GRB221" s="646"/>
      <c r="GRC221" s="646"/>
      <c r="GRD221" s="646"/>
      <c r="GRE221" s="646"/>
      <c r="GRF221" s="646"/>
      <c r="GRG221" s="646"/>
      <c r="GRH221" s="646"/>
      <c r="GRI221" s="646"/>
      <c r="GRJ221" s="646"/>
      <c r="GRK221" s="646"/>
      <c r="GRL221" s="646"/>
      <c r="GRM221" s="646"/>
      <c r="GRN221" s="646"/>
      <c r="GRO221" s="646"/>
      <c r="GRP221" s="646"/>
      <c r="GRQ221" s="646"/>
      <c r="GRR221" s="646"/>
      <c r="GRS221" s="646"/>
      <c r="GRT221" s="646"/>
      <c r="GRU221" s="646"/>
      <c r="GRV221" s="646"/>
      <c r="GRW221" s="646"/>
      <c r="GRX221" s="646"/>
      <c r="GRY221" s="646"/>
      <c r="GRZ221" s="646"/>
      <c r="GSA221" s="646"/>
      <c r="GSB221" s="646"/>
      <c r="GSC221" s="646"/>
      <c r="GSD221" s="646"/>
      <c r="GSE221" s="646"/>
      <c r="GSF221" s="646"/>
      <c r="GSG221" s="646"/>
      <c r="GSH221" s="646"/>
      <c r="GSI221" s="646"/>
      <c r="GSJ221" s="646"/>
      <c r="GSK221" s="646"/>
      <c r="GSL221" s="646"/>
      <c r="GSM221" s="646"/>
      <c r="GSN221" s="646"/>
      <c r="GSO221" s="646"/>
      <c r="GSP221" s="646"/>
      <c r="GSQ221" s="646"/>
      <c r="GSR221" s="646"/>
      <c r="GSS221" s="646"/>
      <c r="GST221" s="646"/>
      <c r="GSU221" s="646"/>
      <c r="GSV221" s="646"/>
      <c r="GSW221" s="646"/>
      <c r="GSX221" s="646"/>
      <c r="GSY221" s="646"/>
      <c r="GSZ221" s="646"/>
      <c r="GTA221" s="646"/>
      <c r="GTB221" s="646"/>
      <c r="GTC221" s="646"/>
      <c r="GTD221" s="646"/>
      <c r="GTE221" s="646"/>
      <c r="GTF221" s="646"/>
      <c r="GTG221" s="646"/>
      <c r="GTH221" s="646"/>
      <c r="GTI221" s="646"/>
      <c r="GTJ221" s="646"/>
      <c r="GTK221" s="646"/>
      <c r="GTL221" s="646"/>
      <c r="GTM221" s="646"/>
      <c r="GTN221" s="646"/>
      <c r="GTO221" s="646"/>
      <c r="GTP221" s="646"/>
      <c r="GTQ221" s="646"/>
      <c r="GTR221" s="646"/>
      <c r="GTS221" s="646"/>
      <c r="GTT221" s="646"/>
      <c r="GTU221" s="646"/>
      <c r="GTV221" s="646"/>
      <c r="GTW221" s="646"/>
      <c r="GTX221" s="646"/>
      <c r="GTY221" s="646"/>
      <c r="GTZ221" s="646"/>
      <c r="GUA221" s="646"/>
      <c r="GUB221" s="646"/>
      <c r="GUC221" s="646"/>
      <c r="GUD221" s="646"/>
      <c r="GUE221" s="646"/>
      <c r="GUF221" s="646"/>
      <c r="GUG221" s="646"/>
      <c r="GUH221" s="646"/>
      <c r="GUI221" s="646"/>
      <c r="GUJ221" s="646"/>
      <c r="GUK221" s="646"/>
      <c r="GUL221" s="646"/>
      <c r="GUM221" s="646"/>
      <c r="GUN221" s="646"/>
      <c r="GUO221" s="646"/>
      <c r="GUP221" s="646"/>
      <c r="GUQ221" s="646"/>
      <c r="GUR221" s="646"/>
      <c r="GUS221" s="646"/>
      <c r="GUT221" s="646"/>
      <c r="GUU221" s="646"/>
      <c r="GUV221" s="646"/>
      <c r="GUW221" s="646"/>
      <c r="GUX221" s="646"/>
      <c r="GUY221" s="646"/>
      <c r="GUZ221" s="646"/>
      <c r="GVA221" s="646"/>
      <c r="GVB221" s="646"/>
      <c r="GVC221" s="646"/>
      <c r="GVD221" s="646"/>
      <c r="GVE221" s="646"/>
      <c r="GVF221" s="646"/>
      <c r="GVG221" s="646"/>
      <c r="GVH221" s="646"/>
      <c r="GVI221" s="646"/>
      <c r="GVJ221" s="646"/>
      <c r="GVK221" s="646"/>
      <c r="GVL221" s="646"/>
      <c r="GVM221" s="646"/>
      <c r="GVN221" s="646"/>
      <c r="GVO221" s="646"/>
      <c r="GVP221" s="646"/>
      <c r="GVQ221" s="646"/>
      <c r="GVR221" s="646"/>
      <c r="GVS221" s="646"/>
      <c r="GVT221" s="646"/>
      <c r="GVU221" s="646"/>
      <c r="GVV221" s="646"/>
      <c r="GVW221" s="646"/>
      <c r="GVX221" s="646"/>
      <c r="GVY221" s="646"/>
      <c r="GVZ221" s="646"/>
      <c r="GWA221" s="646"/>
      <c r="GWB221" s="646"/>
      <c r="GWC221" s="646"/>
      <c r="GWD221" s="646"/>
      <c r="GWE221" s="646"/>
      <c r="GWF221" s="646"/>
      <c r="GWG221" s="646"/>
      <c r="GWH221" s="646"/>
      <c r="GWI221" s="646"/>
      <c r="GWJ221" s="646"/>
      <c r="GWK221" s="646"/>
      <c r="GWL221" s="646"/>
      <c r="GWM221" s="646"/>
      <c r="GWN221" s="646"/>
      <c r="GWO221" s="646"/>
      <c r="GWP221" s="646"/>
      <c r="GWQ221" s="646"/>
      <c r="GWR221" s="646"/>
      <c r="GWS221" s="646"/>
      <c r="GWT221" s="646"/>
      <c r="GWU221" s="646"/>
      <c r="GWV221" s="646"/>
      <c r="GWW221" s="646"/>
      <c r="GWX221" s="646"/>
      <c r="GWY221" s="646"/>
      <c r="GWZ221" s="646"/>
      <c r="GXA221" s="646"/>
      <c r="GXB221" s="646"/>
      <c r="GXC221" s="646"/>
      <c r="GXD221" s="646"/>
      <c r="GXE221" s="646"/>
      <c r="GXF221" s="646"/>
      <c r="GXG221" s="646"/>
      <c r="GXH221" s="646"/>
      <c r="GXI221" s="646"/>
      <c r="GXJ221" s="646"/>
      <c r="GXK221" s="646"/>
      <c r="GXL221" s="646"/>
      <c r="GXM221" s="646"/>
      <c r="GXN221" s="646"/>
      <c r="GXO221" s="646"/>
      <c r="GXP221" s="646"/>
      <c r="GXQ221" s="646"/>
      <c r="GXR221" s="646"/>
      <c r="GXS221" s="646"/>
      <c r="GXT221" s="646"/>
      <c r="GXU221" s="646"/>
      <c r="GXV221" s="646"/>
      <c r="GXW221" s="646"/>
      <c r="GXX221" s="646"/>
      <c r="GXY221" s="646"/>
      <c r="GXZ221" s="646"/>
      <c r="GYA221" s="646"/>
      <c r="GYB221" s="646"/>
      <c r="GYC221" s="646"/>
      <c r="GYD221" s="646"/>
      <c r="GYE221" s="646"/>
      <c r="GYF221" s="646"/>
      <c r="GYG221" s="646"/>
      <c r="GYH221" s="646"/>
      <c r="GYI221" s="646"/>
      <c r="GYJ221" s="646"/>
      <c r="GYK221" s="646"/>
      <c r="GYL221" s="646"/>
      <c r="GYM221" s="646"/>
      <c r="GYN221" s="646"/>
      <c r="GYO221" s="646"/>
      <c r="GYP221" s="646"/>
      <c r="GYQ221" s="646"/>
      <c r="GYR221" s="646"/>
      <c r="GYS221" s="646"/>
      <c r="GYT221" s="646"/>
      <c r="GYU221" s="646"/>
      <c r="GYV221" s="646"/>
      <c r="GYW221" s="646"/>
      <c r="GYX221" s="646"/>
      <c r="GYY221" s="646"/>
      <c r="GYZ221" s="646"/>
      <c r="GZA221" s="646"/>
      <c r="GZB221" s="646"/>
      <c r="GZC221" s="646"/>
      <c r="GZD221" s="646"/>
      <c r="GZE221" s="646"/>
      <c r="GZF221" s="646"/>
      <c r="GZG221" s="646"/>
      <c r="GZH221" s="646"/>
      <c r="GZI221" s="646"/>
      <c r="GZJ221" s="646"/>
      <c r="GZK221" s="646"/>
      <c r="GZL221" s="646"/>
      <c r="GZM221" s="646"/>
      <c r="GZN221" s="646"/>
      <c r="GZO221" s="646"/>
      <c r="GZP221" s="646"/>
      <c r="GZQ221" s="646"/>
      <c r="GZR221" s="646"/>
      <c r="GZS221" s="646"/>
      <c r="GZT221" s="646"/>
      <c r="GZU221" s="646"/>
      <c r="GZV221" s="646"/>
      <c r="GZW221" s="646"/>
      <c r="GZX221" s="646"/>
      <c r="GZY221" s="646"/>
      <c r="GZZ221" s="646"/>
      <c r="HAA221" s="646"/>
      <c r="HAB221" s="646"/>
      <c r="HAC221" s="646"/>
      <c r="HAD221" s="646"/>
      <c r="HAE221" s="646"/>
      <c r="HAF221" s="646"/>
      <c r="HAG221" s="646"/>
      <c r="HAH221" s="646"/>
      <c r="HAI221" s="646"/>
      <c r="HAJ221" s="646"/>
      <c r="HAK221" s="646"/>
      <c r="HAL221" s="646"/>
      <c r="HAM221" s="646"/>
      <c r="HAN221" s="646"/>
      <c r="HAO221" s="646"/>
      <c r="HAP221" s="646"/>
      <c r="HAQ221" s="646"/>
      <c r="HAR221" s="646"/>
      <c r="HAS221" s="646"/>
      <c r="HAT221" s="646"/>
      <c r="HAU221" s="646"/>
      <c r="HAV221" s="646"/>
      <c r="HAW221" s="646"/>
      <c r="HAX221" s="646"/>
      <c r="HAY221" s="646"/>
      <c r="HAZ221" s="646"/>
      <c r="HBA221" s="646"/>
      <c r="HBB221" s="646"/>
      <c r="HBC221" s="646"/>
      <c r="HBD221" s="646"/>
      <c r="HBE221" s="646"/>
      <c r="HBF221" s="646"/>
      <c r="HBG221" s="646"/>
      <c r="HBH221" s="646"/>
      <c r="HBI221" s="646"/>
      <c r="HBJ221" s="646"/>
      <c r="HBK221" s="646"/>
      <c r="HBL221" s="646"/>
      <c r="HBM221" s="646"/>
      <c r="HBN221" s="646"/>
      <c r="HBO221" s="646"/>
      <c r="HBP221" s="646"/>
      <c r="HBQ221" s="646"/>
      <c r="HBR221" s="646"/>
      <c r="HBS221" s="646"/>
      <c r="HBT221" s="646"/>
      <c r="HBU221" s="646"/>
      <c r="HBV221" s="646"/>
      <c r="HBW221" s="646"/>
      <c r="HBX221" s="646"/>
      <c r="HBY221" s="646"/>
      <c r="HBZ221" s="646"/>
      <c r="HCA221" s="646"/>
      <c r="HCB221" s="646"/>
      <c r="HCC221" s="646"/>
      <c r="HCD221" s="646"/>
      <c r="HCE221" s="646"/>
      <c r="HCF221" s="646"/>
      <c r="HCG221" s="646"/>
      <c r="HCH221" s="646"/>
      <c r="HCI221" s="646"/>
      <c r="HCJ221" s="646"/>
      <c r="HCK221" s="646"/>
      <c r="HCL221" s="646"/>
      <c r="HCM221" s="646"/>
      <c r="HCN221" s="646"/>
      <c r="HCO221" s="646"/>
      <c r="HCP221" s="646"/>
      <c r="HCQ221" s="646"/>
      <c r="HCR221" s="646"/>
      <c r="HCS221" s="646"/>
      <c r="HCT221" s="646"/>
      <c r="HCU221" s="646"/>
      <c r="HCV221" s="646"/>
      <c r="HCW221" s="646"/>
      <c r="HCX221" s="646"/>
      <c r="HCY221" s="646"/>
      <c r="HCZ221" s="646"/>
      <c r="HDA221" s="646"/>
      <c r="HDB221" s="646"/>
      <c r="HDC221" s="646"/>
      <c r="HDD221" s="646"/>
      <c r="HDE221" s="646"/>
      <c r="HDF221" s="646"/>
      <c r="HDG221" s="646"/>
      <c r="HDH221" s="646"/>
      <c r="HDI221" s="646"/>
      <c r="HDJ221" s="646"/>
      <c r="HDK221" s="646"/>
      <c r="HDL221" s="646"/>
      <c r="HDM221" s="646"/>
      <c r="HDN221" s="646"/>
      <c r="HDO221" s="646"/>
      <c r="HDP221" s="646"/>
      <c r="HDQ221" s="646"/>
      <c r="HDR221" s="646"/>
      <c r="HDS221" s="646"/>
      <c r="HDT221" s="646"/>
      <c r="HDU221" s="646"/>
      <c r="HDV221" s="646"/>
      <c r="HDW221" s="646"/>
      <c r="HDX221" s="646"/>
      <c r="HDY221" s="646"/>
      <c r="HDZ221" s="646"/>
      <c r="HEA221" s="646"/>
      <c r="HEB221" s="646"/>
      <c r="HEC221" s="646"/>
      <c r="HED221" s="646"/>
      <c r="HEE221" s="646"/>
      <c r="HEF221" s="646"/>
      <c r="HEG221" s="646"/>
      <c r="HEH221" s="646"/>
      <c r="HEI221" s="646"/>
      <c r="HEJ221" s="646"/>
      <c r="HEK221" s="646"/>
      <c r="HEL221" s="646"/>
      <c r="HEM221" s="646"/>
      <c r="HEN221" s="646"/>
      <c r="HEO221" s="646"/>
      <c r="HEP221" s="646"/>
      <c r="HEQ221" s="646"/>
      <c r="HER221" s="646"/>
      <c r="HES221" s="646"/>
      <c r="HET221" s="646"/>
      <c r="HEU221" s="646"/>
      <c r="HEV221" s="646"/>
      <c r="HEW221" s="646"/>
      <c r="HEX221" s="646"/>
      <c r="HEY221" s="646"/>
      <c r="HEZ221" s="646"/>
      <c r="HFA221" s="646"/>
      <c r="HFB221" s="646"/>
      <c r="HFC221" s="646"/>
      <c r="HFD221" s="646"/>
      <c r="HFE221" s="646"/>
      <c r="HFF221" s="646"/>
      <c r="HFG221" s="646"/>
      <c r="HFH221" s="646"/>
      <c r="HFI221" s="646"/>
      <c r="HFJ221" s="646"/>
      <c r="HFK221" s="646"/>
      <c r="HFL221" s="646"/>
      <c r="HFM221" s="646"/>
      <c r="HFN221" s="646"/>
      <c r="HFO221" s="646"/>
      <c r="HFP221" s="646"/>
      <c r="HFQ221" s="646"/>
      <c r="HFR221" s="646"/>
      <c r="HFS221" s="646"/>
      <c r="HFT221" s="646"/>
      <c r="HFU221" s="646"/>
      <c r="HFV221" s="646"/>
      <c r="HFW221" s="646"/>
      <c r="HFX221" s="646"/>
      <c r="HFY221" s="646"/>
      <c r="HFZ221" s="646"/>
      <c r="HGA221" s="646"/>
      <c r="HGB221" s="646"/>
      <c r="HGC221" s="646"/>
      <c r="HGD221" s="646"/>
      <c r="HGE221" s="646"/>
      <c r="HGF221" s="646"/>
      <c r="HGG221" s="646"/>
      <c r="HGH221" s="646"/>
      <c r="HGI221" s="646"/>
      <c r="HGJ221" s="646"/>
      <c r="HGK221" s="646"/>
      <c r="HGL221" s="646"/>
      <c r="HGM221" s="646"/>
      <c r="HGN221" s="646"/>
      <c r="HGO221" s="646"/>
      <c r="HGP221" s="646"/>
      <c r="HGQ221" s="646"/>
      <c r="HGR221" s="646"/>
      <c r="HGS221" s="646"/>
      <c r="HGT221" s="646"/>
      <c r="HGU221" s="646"/>
      <c r="HGV221" s="646"/>
      <c r="HGW221" s="646"/>
      <c r="HGX221" s="646"/>
      <c r="HGY221" s="646"/>
      <c r="HGZ221" s="646"/>
      <c r="HHA221" s="646"/>
      <c r="HHB221" s="646"/>
      <c r="HHC221" s="646"/>
      <c r="HHD221" s="646"/>
      <c r="HHE221" s="646"/>
      <c r="HHF221" s="646"/>
      <c r="HHG221" s="646"/>
      <c r="HHH221" s="646"/>
      <c r="HHI221" s="646"/>
      <c r="HHJ221" s="646"/>
      <c r="HHK221" s="646"/>
      <c r="HHL221" s="646"/>
      <c r="HHM221" s="646"/>
      <c r="HHN221" s="646"/>
      <c r="HHO221" s="646"/>
      <c r="HHP221" s="646"/>
      <c r="HHQ221" s="646"/>
      <c r="HHR221" s="646"/>
      <c r="HHS221" s="646"/>
      <c r="HHT221" s="646"/>
      <c r="HHU221" s="646"/>
      <c r="HHV221" s="646"/>
      <c r="HHW221" s="646"/>
      <c r="HHX221" s="646"/>
      <c r="HHY221" s="646"/>
      <c r="HHZ221" s="646"/>
      <c r="HIA221" s="646"/>
      <c r="HIB221" s="646"/>
      <c r="HIC221" s="646"/>
      <c r="HID221" s="646"/>
      <c r="HIE221" s="646"/>
      <c r="HIF221" s="646"/>
      <c r="HIG221" s="646"/>
      <c r="HIH221" s="646"/>
      <c r="HII221" s="646"/>
      <c r="HIJ221" s="646"/>
      <c r="HIK221" s="646"/>
      <c r="HIL221" s="646"/>
      <c r="HIM221" s="646"/>
      <c r="HIN221" s="646"/>
      <c r="HIO221" s="646"/>
      <c r="HIP221" s="646"/>
      <c r="HIQ221" s="646"/>
      <c r="HIR221" s="646"/>
      <c r="HIS221" s="646"/>
      <c r="HIT221" s="646"/>
      <c r="HIU221" s="646"/>
      <c r="HIV221" s="646"/>
      <c r="HIW221" s="646"/>
      <c r="HIX221" s="646"/>
      <c r="HIY221" s="646"/>
      <c r="HIZ221" s="646"/>
      <c r="HJA221" s="646"/>
      <c r="HJB221" s="646"/>
      <c r="HJC221" s="646"/>
      <c r="HJD221" s="646"/>
      <c r="HJE221" s="646"/>
      <c r="HJF221" s="646"/>
      <c r="HJG221" s="646"/>
      <c r="HJH221" s="646"/>
      <c r="HJI221" s="646"/>
      <c r="HJJ221" s="646"/>
      <c r="HJK221" s="646"/>
      <c r="HJL221" s="646"/>
      <c r="HJM221" s="646"/>
      <c r="HJN221" s="646"/>
      <c r="HJO221" s="646"/>
      <c r="HJP221" s="646"/>
      <c r="HJQ221" s="646"/>
      <c r="HJR221" s="646"/>
      <c r="HJS221" s="646"/>
      <c r="HJT221" s="646"/>
      <c r="HJU221" s="646"/>
      <c r="HJV221" s="646"/>
      <c r="HJW221" s="646"/>
      <c r="HJX221" s="646"/>
      <c r="HJY221" s="646"/>
      <c r="HJZ221" s="646"/>
      <c r="HKA221" s="646"/>
      <c r="HKB221" s="646"/>
      <c r="HKC221" s="646"/>
      <c r="HKD221" s="646"/>
      <c r="HKE221" s="646"/>
      <c r="HKF221" s="646"/>
      <c r="HKG221" s="646"/>
      <c r="HKH221" s="646"/>
      <c r="HKI221" s="646"/>
      <c r="HKJ221" s="646"/>
      <c r="HKK221" s="646"/>
      <c r="HKL221" s="646"/>
      <c r="HKM221" s="646"/>
      <c r="HKN221" s="646"/>
      <c r="HKO221" s="646"/>
      <c r="HKP221" s="646"/>
      <c r="HKQ221" s="646"/>
      <c r="HKR221" s="646"/>
      <c r="HKS221" s="646"/>
      <c r="HKT221" s="646"/>
      <c r="HKU221" s="646"/>
      <c r="HKV221" s="646"/>
      <c r="HKW221" s="646"/>
      <c r="HKX221" s="646"/>
      <c r="HKY221" s="646"/>
      <c r="HKZ221" s="646"/>
      <c r="HLA221" s="646"/>
      <c r="HLB221" s="646"/>
      <c r="HLC221" s="646"/>
      <c r="HLD221" s="646"/>
      <c r="HLE221" s="646"/>
      <c r="HLF221" s="646"/>
      <c r="HLG221" s="646"/>
      <c r="HLH221" s="646"/>
      <c r="HLI221" s="646"/>
      <c r="HLJ221" s="646"/>
      <c r="HLK221" s="646"/>
      <c r="HLL221" s="646"/>
      <c r="HLM221" s="646"/>
      <c r="HLN221" s="646"/>
      <c r="HLO221" s="646"/>
      <c r="HLP221" s="646"/>
      <c r="HLQ221" s="646"/>
      <c r="HLR221" s="646"/>
      <c r="HLS221" s="646"/>
      <c r="HLT221" s="646"/>
      <c r="HLU221" s="646"/>
      <c r="HLV221" s="646"/>
      <c r="HLW221" s="646"/>
      <c r="HLX221" s="646"/>
      <c r="HLY221" s="646"/>
      <c r="HLZ221" s="646"/>
      <c r="HMA221" s="646"/>
      <c r="HMB221" s="646"/>
      <c r="HMC221" s="646"/>
      <c r="HMD221" s="646"/>
      <c r="HME221" s="646"/>
      <c r="HMF221" s="646"/>
      <c r="HMG221" s="646"/>
      <c r="HMH221" s="646"/>
      <c r="HMI221" s="646"/>
      <c r="HMJ221" s="646"/>
      <c r="HMK221" s="646"/>
      <c r="HML221" s="646"/>
      <c r="HMM221" s="646"/>
      <c r="HMN221" s="646"/>
      <c r="HMO221" s="646"/>
      <c r="HMP221" s="646"/>
      <c r="HMQ221" s="646"/>
      <c r="HMR221" s="646"/>
      <c r="HMS221" s="646"/>
      <c r="HMT221" s="646"/>
      <c r="HMU221" s="646"/>
      <c r="HMV221" s="646"/>
      <c r="HMW221" s="646"/>
      <c r="HMX221" s="646"/>
      <c r="HMY221" s="646"/>
      <c r="HMZ221" s="646"/>
      <c r="HNA221" s="646"/>
      <c r="HNB221" s="646"/>
      <c r="HNC221" s="646"/>
      <c r="HND221" s="646"/>
      <c r="HNE221" s="646"/>
      <c r="HNF221" s="646"/>
      <c r="HNG221" s="646"/>
      <c r="HNH221" s="646"/>
      <c r="HNI221" s="646"/>
      <c r="HNJ221" s="646"/>
      <c r="HNK221" s="646"/>
      <c r="HNL221" s="646"/>
      <c r="HNM221" s="646"/>
      <c r="HNN221" s="646"/>
      <c r="HNO221" s="646"/>
      <c r="HNP221" s="646"/>
      <c r="HNQ221" s="646"/>
      <c r="HNR221" s="646"/>
      <c r="HNS221" s="646"/>
      <c r="HNT221" s="646"/>
      <c r="HNU221" s="646"/>
      <c r="HNV221" s="646"/>
      <c r="HNW221" s="646"/>
      <c r="HNX221" s="646"/>
      <c r="HNY221" s="646"/>
      <c r="HNZ221" s="646"/>
      <c r="HOA221" s="646"/>
      <c r="HOB221" s="646"/>
      <c r="HOC221" s="646"/>
      <c r="HOD221" s="646"/>
      <c r="HOE221" s="646"/>
      <c r="HOF221" s="646"/>
      <c r="HOG221" s="646"/>
      <c r="HOH221" s="646"/>
      <c r="HOI221" s="646"/>
      <c r="HOJ221" s="646"/>
      <c r="HOK221" s="646"/>
      <c r="HOL221" s="646"/>
      <c r="HOM221" s="646"/>
      <c r="HON221" s="646"/>
      <c r="HOO221" s="646"/>
      <c r="HOP221" s="646"/>
      <c r="HOQ221" s="646"/>
      <c r="HOR221" s="646"/>
      <c r="HOS221" s="646"/>
      <c r="HOT221" s="646"/>
      <c r="HOU221" s="646"/>
      <c r="HOV221" s="646"/>
      <c r="HOW221" s="646"/>
      <c r="HOX221" s="646"/>
      <c r="HOY221" s="646"/>
      <c r="HOZ221" s="646"/>
      <c r="HPA221" s="646"/>
      <c r="HPB221" s="646"/>
      <c r="HPC221" s="646"/>
      <c r="HPD221" s="646"/>
      <c r="HPE221" s="646"/>
      <c r="HPF221" s="646"/>
      <c r="HPG221" s="646"/>
      <c r="HPH221" s="646"/>
      <c r="HPI221" s="646"/>
      <c r="HPJ221" s="646"/>
      <c r="HPK221" s="646"/>
      <c r="HPL221" s="646"/>
      <c r="HPM221" s="646"/>
      <c r="HPN221" s="646"/>
      <c r="HPO221" s="646"/>
      <c r="HPP221" s="646"/>
      <c r="HPQ221" s="646"/>
      <c r="HPR221" s="646"/>
      <c r="HPS221" s="646"/>
      <c r="HPT221" s="646"/>
      <c r="HPU221" s="646"/>
      <c r="HPV221" s="646"/>
      <c r="HPW221" s="646"/>
      <c r="HPX221" s="646"/>
      <c r="HPY221" s="646"/>
      <c r="HPZ221" s="646"/>
      <c r="HQA221" s="646"/>
      <c r="HQB221" s="646"/>
      <c r="HQC221" s="646"/>
      <c r="HQD221" s="646"/>
      <c r="HQE221" s="646"/>
      <c r="HQF221" s="646"/>
      <c r="HQG221" s="646"/>
      <c r="HQH221" s="646"/>
      <c r="HQI221" s="646"/>
      <c r="HQJ221" s="646"/>
      <c r="HQK221" s="646"/>
      <c r="HQL221" s="646"/>
      <c r="HQM221" s="646"/>
      <c r="HQN221" s="646"/>
      <c r="HQO221" s="646"/>
      <c r="HQP221" s="646"/>
      <c r="HQQ221" s="646"/>
      <c r="HQR221" s="646"/>
      <c r="HQS221" s="646"/>
      <c r="HQT221" s="646"/>
      <c r="HQU221" s="646"/>
      <c r="HQV221" s="646"/>
      <c r="HQW221" s="646"/>
      <c r="HQX221" s="646"/>
      <c r="HQY221" s="646"/>
      <c r="HQZ221" s="646"/>
      <c r="HRA221" s="646"/>
      <c r="HRB221" s="646"/>
      <c r="HRC221" s="646"/>
      <c r="HRD221" s="646"/>
      <c r="HRE221" s="646"/>
      <c r="HRF221" s="646"/>
      <c r="HRG221" s="646"/>
      <c r="HRH221" s="646"/>
      <c r="HRI221" s="646"/>
      <c r="HRJ221" s="646"/>
      <c r="HRK221" s="646"/>
      <c r="HRL221" s="646"/>
      <c r="HRM221" s="646"/>
      <c r="HRN221" s="646"/>
      <c r="HRO221" s="646"/>
      <c r="HRP221" s="646"/>
      <c r="HRQ221" s="646"/>
      <c r="HRR221" s="646"/>
      <c r="HRS221" s="646"/>
      <c r="HRT221" s="646"/>
      <c r="HRU221" s="646"/>
      <c r="HRV221" s="646"/>
      <c r="HRW221" s="646"/>
      <c r="HRX221" s="646"/>
      <c r="HRY221" s="646"/>
      <c r="HRZ221" s="646"/>
      <c r="HSA221" s="646"/>
      <c r="HSB221" s="646"/>
      <c r="HSC221" s="646"/>
      <c r="HSD221" s="646"/>
      <c r="HSE221" s="646"/>
      <c r="HSF221" s="646"/>
      <c r="HSG221" s="646"/>
      <c r="HSH221" s="646"/>
      <c r="HSI221" s="646"/>
      <c r="HSJ221" s="646"/>
      <c r="HSK221" s="646"/>
      <c r="HSL221" s="646"/>
      <c r="HSM221" s="646"/>
      <c r="HSN221" s="646"/>
      <c r="HSO221" s="646"/>
      <c r="HSP221" s="646"/>
      <c r="HSQ221" s="646"/>
      <c r="HSR221" s="646"/>
      <c r="HSS221" s="646"/>
      <c r="HST221" s="646"/>
      <c r="HSU221" s="646"/>
      <c r="HSV221" s="646"/>
      <c r="HSW221" s="646"/>
      <c r="HSX221" s="646"/>
      <c r="HSY221" s="646"/>
      <c r="HSZ221" s="646"/>
      <c r="HTA221" s="646"/>
      <c r="HTB221" s="646"/>
      <c r="HTC221" s="646"/>
      <c r="HTD221" s="646"/>
      <c r="HTE221" s="646"/>
      <c r="HTF221" s="646"/>
      <c r="HTG221" s="646"/>
      <c r="HTH221" s="646"/>
      <c r="HTI221" s="646"/>
      <c r="HTJ221" s="646"/>
      <c r="HTK221" s="646"/>
      <c r="HTL221" s="646"/>
      <c r="HTM221" s="646"/>
      <c r="HTN221" s="646"/>
      <c r="HTO221" s="646"/>
      <c r="HTP221" s="646"/>
      <c r="HTQ221" s="646"/>
      <c r="HTR221" s="646"/>
      <c r="HTS221" s="646"/>
      <c r="HTT221" s="646"/>
      <c r="HTU221" s="646"/>
      <c r="HTV221" s="646"/>
      <c r="HTW221" s="646"/>
      <c r="HTX221" s="646"/>
      <c r="HTY221" s="646"/>
      <c r="HTZ221" s="646"/>
      <c r="HUA221" s="646"/>
      <c r="HUB221" s="646"/>
      <c r="HUC221" s="646"/>
      <c r="HUD221" s="646"/>
      <c r="HUE221" s="646"/>
      <c r="HUF221" s="646"/>
      <c r="HUG221" s="646"/>
      <c r="HUH221" s="646"/>
      <c r="HUI221" s="646"/>
      <c r="HUJ221" s="646"/>
      <c r="HUK221" s="646"/>
      <c r="HUL221" s="646"/>
      <c r="HUM221" s="646"/>
      <c r="HUN221" s="646"/>
      <c r="HUO221" s="646"/>
      <c r="HUP221" s="646"/>
      <c r="HUQ221" s="646"/>
      <c r="HUR221" s="646"/>
      <c r="HUS221" s="646"/>
      <c r="HUT221" s="646"/>
      <c r="HUU221" s="646"/>
      <c r="HUV221" s="646"/>
      <c r="HUW221" s="646"/>
      <c r="HUX221" s="646"/>
      <c r="HUY221" s="646"/>
      <c r="HUZ221" s="646"/>
      <c r="HVA221" s="646"/>
      <c r="HVB221" s="646"/>
      <c r="HVC221" s="646"/>
      <c r="HVD221" s="646"/>
      <c r="HVE221" s="646"/>
      <c r="HVF221" s="646"/>
      <c r="HVG221" s="646"/>
      <c r="HVH221" s="646"/>
      <c r="HVI221" s="646"/>
      <c r="HVJ221" s="646"/>
      <c r="HVK221" s="646"/>
      <c r="HVL221" s="646"/>
      <c r="HVM221" s="646"/>
      <c r="HVN221" s="646"/>
      <c r="HVO221" s="646"/>
      <c r="HVP221" s="646"/>
      <c r="HVQ221" s="646"/>
      <c r="HVR221" s="646"/>
      <c r="HVS221" s="646"/>
      <c r="HVT221" s="646"/>
      <c r="HVU221" s="646"/>
      <c r="HVV221" s="646"/>
      <c r="HVW221" s="646"/>
      <c r="HVX221" s="646"/>
      <c r="HVY221" s="646"/>
      <c r="HVZ221" s="646"/>
      <c r="HWA221" s="646"/>
      <c r="HWB221" s="646"/>
      <c r="HWC221" s="646"/>
      <c r="HWD221" s="646"/>
      <c r="HWE221" s="646"/>
      <c r="HWF221" s="646"/>
      <c r="HWG221" s="646"/>
      <c r="HWH221" s="646"/>
      <c r="HWI221" s="646"/>
      <c r="HWJ221" s="646"/>
      <c r="HWK221" s="646"/>
      <c r="HWL221" s="646"/>
      <c r="HWM221" s="646"/>
      <c r="HWN221" s="646"/>
      <c r="HWO221" s="646"/>
      <c r="HWP221" s="646"/>
      <c r="HWQ221" s="646"/>
      <c r="HWR221" s="646"/>
      <c r="HWS221" s="646"/>
      <c r="HWT221" s="646"/>
      <c r="HWU221" s="646"/>
      <c r="HWV221" s="646"/>
      <c r="HWW221" s="646"/>
      <c r="HWX221" s="646"/>
      <c r="HWY221" s="646"/>
      <c r="HWZ221" s="646"/>
      <c r="HXA221" s="646"/>
      <c r="HXB221" s="646"/>
      <c r="HXC221" s="646"/>
      <c r="HXD221" s="646"/>
      <c r="HXE221" s="646"/>
      <c r="HXF221" s="646"/>
      <c r="HXG221" s="646"/>
      <c r="HXH221" s="646"/>
      <c r="HXI221" s="646"/>
      <c r="HXJ221" s="646"/>
      <c r="HXK221" s="646"/>
      <c r="HXL221" s="646"/>
      <c r="HXM221" s="646"/>
      <c r="HXN221" s="646"/>
      <c r="HXO221" s="646"/>
      <c r="HXP221" s="646"/>
      <c r="HXQ221" s="646"/>
      <c r="HXR221" s="646"/>
      <c r="HXS221" s="646"/>
      <c r="HXT221" s="646"/>
      <c r="HXU221" s="646"/>
      <c r="HXV221" s="646"/>
      <c r="HXW221" s="646"/>
      <c r="HXX221" s="646"/>
      <c r="HXY221" s="646"/>
      <c r="HXZ221" s="646"/>
      <c r="HYA221" s="646"/>
      <c r="HYB221" s="646"/>
      <c r="HYC221" s="646"/>
      <c r="HYD221" s="646"/>
      <c r="HYE221" s="646"/>
      <c r="HYF221" s="646"/>
      <c r="HYG221" s="646"/>
      <c r="HYH221" s="646"/>
      <c r="HYI221" s="646"/>
      <c r="HYJ221" s="646"/>
      <c r="HYK221" s="646"/>
      <c r="HYL221" s="646"/>
      <c r="HYM221" s="646"/>
      <c r="HYN221" s="646"/>
      <c r="HYO221" s="646"/>
      <c r="HYP221" s="646"/>
      <c r="HYQ221" s="646"/>
      <c r="HYR221" s="646"/>
      <c r="HYS221" s="646"/>
      <c r="HYT221" s="646"/>
      <c r="HYU221" s="646"/>
      <c r="HYV221" s="646"/>
      <c r="HYW221" s="646"/>
      <c r="HYX221" s="646"/>
      <c r="HYY221" s="646"/>
      <c r="HYZ221" s="646"/>
      <c r="HZA221" s="646"/>
      <c r="HZB221" s="646"/>
      <c r="HZC221" s="646"/>
      <c r="HZD221" s="646"/>
      <c r="HZE221" s="646"/>
      <c r="HZF221" s="646"/>
      <c r="HZG221" s="646"/>
      <c r="HZH221" s="646"/>
      <c r="HZI221" s="646"/>
      <c r="HZJ221" s="646"/>
      <c r="HZK221" s="646"/>
      <c r="HZL221" s="646"/>
      <c r="HZM221" s="646"/>
      <c r="HZN221" s="646"/>
      <c r="HZO221" s="646"/>
      <c r="HZP221" s="646"/>
      <c r="HZQ221" s="646"/>
      <c r="HZR221" s="646"/>
      <c r="HZS221" s="646"/>
      <c r="HZT221" s="646"/>
      <c r="HZU221" s="646"/>
      <c r="HZV221" s="646"/>
      <c r="HZW221" s="646"/>
      <c r="HZX221" s="646"/>
      <c r="HZY221" s="646"/>
      <c r="HZZ221" s="646"/>
      <c r="IAA221" s="646"/>
      <c r="IAB221" s="646"/>
      <c r="IAC221" s="646"/>
      <c r="IAD221" s="646"/>
      <c r="IAE221" s="646"/>
      <c r="IAF221" s="646"/>
      <c r="IAG221" s="646"/>
      <c r="IAH221" s="646"/>
      <c r="IAI221" s="646"/>
      <c r="IAJ221" s="646"/>
      <c r="IAK221" s="646"/>
      <c r="IAL221" s="646"/>
      <c r="IAM221" s="646"/>
      <c r="IAN221" s="646"/>
      <c r="IAO221" s="646"/>
      <c r="IAP221" s="646"/>
      <c r="IAQ221" s="646"/>
      <c r="IAR221" s="646"/>
      <c r="IAS221" s="646"/>
      <c r="IAT221" s="646"/>
      <c r="IAU221" s="646"/>
      <c r="IAV221" s="646"/>
      <c r="IAW221" s="646"/>
      <c r="IAX221" s="646"/>
      <c r="IAY221" s="646"/>
      <c r="IAZ221" s="646"/>
      <c r="IBA221" s="646"/>
      <c r="IBB221" s="646"/>
      <c r="IBC221" s="646"/>
      <c r="IBD221" s="646"/>
      <c r="IBE221" s="646"/>
      <c r="IBF221" s="646"/>
      <c r="IBG221" s="646"/>
      <c r="IBH221" s="646"/>
      <c r="IBI221" s="646"/>
      <c r="IBJ221" s="646"/>
      <c r="IBK221" s="646"/>
      <c r="IBL221" s="646"/>
      <c r="IBM221" s="646"/>
      <c r="IBN221" s="646"/>
      <c r="IBO221" s="646"/>
      <c r="IBP221" s="646"/>
      <c r="IBQ221" s="646"/>
      <c r="IBR221" s="646"/>
      <c r="IBS221" s="646"/>
      <c r="IBT221" s="646"/>
      <c r="IBU221" s="646"/>
      <c r="IBV221" s="646"/>
      <c r="IBW221" s="646"/>
      <c r="IBX221" s="646"/>
      <c r="IBY221" s="646"/>
      <c r="IBZ221" s="646"/>
      <c r="ICA221" s="646"/>
      <c r="ICB221" s="646"/>
      <c r="ICC221" s="646"/>
      <c r="ICD221" s="646"/>
      <c r="ICE221" s="646"/>
      <c r="ICF221" s="646"/>
      <c r="ICG221" s="646"/>
      <c r="ICH221" s="646"/>
      <c r="ICI221" s="646"/>
      <c r="ICJ221" s="646"/>
      <c r="ICK221" s="646"/>
      <c r="ICL221" s="646"/>
      <c r="ICM221" s="646"/>
      <c r="ICN221" s="646"/>
      <c r="ICO221" s="646"/>
      <c r="ICP221" s="646"/>
      <c r="ICQ221" s="646"/>
      <c r="ICR221" s="646"/>
      <c r="ICS221" s="646"/>
      <c r="ICT221" s="646"/>
      <c r="ICU221" s="646"/>
      <c r="ICV221" s="646"/>
      <c r="ICW221" s="646"/>
      <c r="ICX221" s="646"/>
      <c r="ICY221" s="646"/>
      <c r="ICZ221" s="646"/>
      <c r="IDA221" s="646"/>
      <c r="IDB221" s="646"/>
      <c r="IDC221" s="646"/>
      <c r="IDD221" s="646"/>
      <c r="IDE221" s="646"/>
      <c r="IDF221" s="646"/>
      <c r="IDG221" s="646"/>
      <c r="IDH221" s="646"/>
      <c r="IDI221" s="646"/>
      <c r="IDJ221" s="646"/>
      <c r="IDK221" s="646"/>
      <c r="IDL221" s="646"/>
      <c r="IDM221" s="646"/>
      <c r="IDN221" s="646"/>
      <c r="IDO221" s="646"/>
      <c r="IDP221" s="646"/>
      <c r="IDQ221" s="646"/>
      <c r="IDR221" s="646"/>
      <c r="IDS221" s="646"/>
      <c r="IDT221" s="646"/>
      <c r="IDU221" s="646"/>
      <c r="IDV221" s="646"/>
      <c r="IDW221" s="646"/>
      <c r="IDX221" s="646"/>
      <c r="IDY221" s="646"/>
      <c r="IDZ221" s="646"/>
      <c r="IEA221" s="646"/>
      <c r="IEB221" s="646"/>
      <c r="IEC221" s="646"/>
      <c r="IED221" s="646"/>
      <c r="IEE221" s="646"/>
      <c r="IEF221" s="646"/>
      <c r="IEG221" s="646"/>
      <c r="IEH221" s="646"/>
      <c r="IEI221" s="646"/>
      <c r="IEJ221" s="646"/>
      <c r="IEK221" s="646"/>
      <c r="IEL221" s="646"/>
      <c r="IEM221" s="646"/>
      <c r="IEN221" s="646"/>
      <c r="IEO221" s="646"/>
      <c r="IEP221" s="646"/>
      <c r="IEQ221" s="646"/>
      <c r="IER221" s="646"/>
      <c r="IES221" s="646"/>
      <c r="IET221" s="646"/>
      <c r="IEU221" s="646"/>
      <c r="IEV221" s="646"/>
      <c r="IEW221" s="646"/>
      <c r="IEX221" s="646"/>
      <c r="IEY221" s="646"/>
      <c r="IEZ221" s="646"/>
      <c r="IFA221" s="646"/>
      <c r="IFB221" s="646"/>
      <c r="IFC221" s="646"/>
      <c r="IFD221" s="646"/>
      <c r="IFE221" s="646"/>
      <c r="IFF221" s="646"/>
      <c r="IFG221" s="646"/>
      <c r="IFH221" s="646"/>
      <c r="IFI221" s="646"/>
      <c r="IFJ221" s="646"/>
      <c r="IFK221" s="646"/>
      <c r="IFL221" s="646"/>
      <c r="IFM221" s="646"/>
      <c r="IFN221" s="646"/>
      <c r="IFO221" s="646"/>
      <c r="IFP221" s="646"/>
      <c r="IFQ221" s="646"/>
      <c r="IFR221" s="646"/>
      <c r="IFS221" s="646"/>
      <c r="IFT221" s="646"/>
      <c r="IFU221" s="646"/>
      <c r="IFV221" s="646"/>
      <c r="IFW221" s="646"/>
      <c r="IFX221" s="646"/>
      <c r="IFY221" s="646"/>
      <c r="IFZ221" s="646"/>
      <c r="IGA221" s="646"/>
      <c r="IGB221" s="646"/>
      <c r="IGC221" s="646"/>
      <c r="IGD221" s="646"/>
      <c r="IGE221" s="646"/>
      <c r="IGF221" s="646"/>
      <c r="IGG221" s="646"/>
      <c r="IGH221" s="646"/>
      <c r="IGI221" s="646"/>
      <c r="IGJ221" s="646"/>
      <c r="IGK221" s="646"/>
      <c r="IGL221" s="646"/>
      <c r="IGM221" s="646"/>
      <c r="IGN221" s="646"/>
      <c r="IGO221" s="646"/>
      <c r="IGP221" s="646"/>
      <c r="IGQ221" s="646"/>
      <c r="IGR221" s="646"/>
      <c r="IGS221" s="646"/>
      <c r="IGT221" s="646"/>
      <c r="IGU221" s="646"/>
      <c r="IGV221" s="646"/>
      <c r="IGW221" s="646"/>
      <c r="IGX221" s="646"/>
      <c r="IGY221" s="646"/>
      <c r="IGZ221" s="646"/>
      <c r="IHA221" s="646"/>
      <c r="IHB221" s="646"/>
      <c r="IHC221" s="646"/>
      <c r="IHD221" s="646"/>
      <c r="IHE221" s="646"/>
      <c r="IHF221" s="646"/>
      <c r="IHG221" s="646"/>
      <c r="IHH221" s="646"/>
      <c r="IHI221" s="646"/>
      <c r="IHJ221" s="646"/>
      <c r="IHK221" s="646"/>
      <c r="IHL221" s="646"/>
      <c r="IHM221" s="646"/>
      <c r="IHN221" s="646"/>
      <c r="IHO221" s="646"/>
      <c r="IHP221" s="646"/>
      <c r="IHQ221" s="646"/>
      <c r="IHR221" s="646"/>
      <c r="IHS221" s="646"/>
      <c r="IHT221" s="646"/>
      <c r="IHU221" s="646"/>
      <c r="IHV221" s="646"/>
      <c r="IHW221" s="646"/>
      <c r="IHX221" s="646"/>
      <c r="IHY221" s="646"/>
      <c r="IHZ221" s="646"/>
      <c r="IIA221" s="646"/>
      <c r="IIB221" s="646"/>
      <c r="IIC221" s="646"/>
      <c r="IID221" s="646"/>
      <c r="IIE221" s="646"/>
      <c r="IIF221" s="646"/>
      <c r="IIG221" s="646"/>
      <c r="IIH221" s="646"/>
      <c r="III221" s="646"/>
      <c r="IIJ221" s="646"/>
      <c r="IIK221" s="646"/>
      <c r="IIL221" s="646"/>
      <c r="IIM221" s="646"/>
      <c r="IIN221" s="646"/>
      <c r="IIO221" s="646"/>
      <c r="IIP221" s="646"/>
      <c r="IIQ221" s="646"/>
      <c r="IIR221" s="646"/>
      <c r="IIS221" s="646"/>
      <c r="IIT221" s="646"/>
      <c r="IIU221" s="646"/>
      <c r="IIV221" s="646"/>
      <c r="IIW221" s="646"/>
      <c r="IIX221" s="646"/>
      <c r="IIY221" s="646"/>
      <c r="IIZ221" s="646"/>
      <c r="IJA221" s="646"/>
      <c r="IJB221" s="646"/>
      <c r="IJC221" s="646"/>
      <c r="IJD221" s="646"/>
      <c r="IJE221" s="646"/>
      <c r="IJF221" s="646"/>
      <c r="IJG221" s="646"/>
      <c r="IJH221" s="646"/>
      <c r="IJI221" s="646"/>
      <c r="IJJ221" s="646"/>
      <c r="IJK221" s="646"/>
      <c r="IJL221" s="646"/>
      <c r="IJM221" s="646"/>
      <c r="IJN221" s="646"/>
      <c r="IJO221" s="646"/>
      <c r="IJP221" s="646"/>
      <c r="IJQ221" s="646"/>
      <c r="IJR221" s="646"/>
      <c r="IJS221" s="646"/>
      <c r="IJT221" s="646"/>
      <c r="IJU221" s="646"/>
      <c r="IJV221" s="646"/>
      <c r="IJW221" s="646"/>
      <c r="IJX221" s="646"/>
      <c r="IJY221" s="646"/>
      <c r="IJZ221" s="646"/>
      <c r="IKA221" s="646"/>
      <c r="IKB221" s="646"/>
      <c r="IKC221" s="646"/>
      <c r="IKD221" s="646"/>
      <c r="IKE221" s="646"/>
      <c r="IKF221" s="646"/>
      <c r="IKG221" s="646"/>
      <c r="IKH221" s="646"/>
      <c r="IKI221" s="646"/>
      <c r="IKJ221" s="646"/>
      <c r="IKK221" s="646"/>
      <c r="IKL221" s="646"/>
      <c r="IKM221" s="646"/>
      <c r="IKN221" s="646"/>
      <c r="IKO221" s="646"/>
      <c r="IKP221" s="646"/>
      <c r="IKQ221" s="646"/>
      <c r="IKR221" s="646"/>
      <c r="IKS221" s="646"/>
      <c r="IKT221" s="646"/>
      <c r="IKU221" s="646"/>
      <c r="IKV221" s="646"/>
      <c r="IKW221" s="646"/>
      <c r="IKX221" s="646"/>
      <c r="IKY221" s="646"/>
      <c r="IKZ221" s="646"/>
      <c r="ILA221" s="646"/>
      <c r="ILB221" s="646"/>
      <c r="ILC221" s="646"/>
      <c r="ILD221" s="646"/>
      <c r="ILE221" s="646"/>
      <c r="ILF221" s="646"/>
      <c r="ILG221" s="646"/>
      <c r="ILH221" s="646"/>
      <c r="ILI221" s="646"/>
      <c r="ILJ221" s="646"/>
      <c r="ILK221" s="646"/>
      <c r="ILL221" s="646"/>
      <c r="ILM221" s="646"/>
      <c r="ILN221" s="646"/>
      <c r="ILO221" s="646"/>
      <c r="ILP221" s="646"/>
      <c r="ILQ221" s="646"/>
      <c r="ILR221" s="646"/>
      <c r="ILS221" s="646"/>
      <c r="ILT221" s="646"/>
      <c r="ILU221" s="646"/>
      <c r="ILV221" s="646"/>
      <c r="ILW221" s="646"/>
      <c r="ILX221" s="646"/>
      <c r="ILY221" s="646"/>
      <c r="ILZ221" s="646"/>
      <c r="IMA221" s="646"/>
      <c r="IMB221" s="646"/>
      <c r="IMC221" s="646"/>
      <c r="IMD221" s="646"/>
      <c r="IME221" s="646"/>
      <c r="IMF221" s="646"/>
      <c r="IMG221" s="646"/>
      <c r="IMH221" s="646"/>
      <c r="IMI221" s="646"/>
      <c r="IMJ221" s="646"/>
      <c r="IMK221" s="646"/>
      <c r="IML221" s="646"/>
      <c r="IMM221" s="646"/>
      <c r="IMN221" s="646"/>
      <c r="IMO221" s="646"/>
      <c r="IMP221" s="646"/>
      <c r="IMQ221" s="646"/>
      <c r="IMR221" s="646"/>
      <c r="IMS221" s="646"/>
      <c r="IMT221" s="646"/>
      <c r="IMU221" s="646"/>
      <c r="IMV221" s="646"/>
      <c r="IMW221" s="646"/>
      <c r="IMX221" s="646"/>
      <c r="IMY221" s="646"/>
      <c r="IMZ221" s="646"/>
      <c r="INA221" s="646"/>
      <c r="INB221" s="646"/>
      <c r="INC221" s="646"/>
      <c r="IND221" s="646"/>
      <c r="INE221" s="646"/>
      <c r="INF221" s="646"/>
      <c r="ING221" s="646"/>
      <c r="INH221" s="646"/>
      <c r="INI221" s="646"/>
      <c r="INJ221" s="646"/>
      <c r="INK221" s="646"/>
      <c r="INL221" s="646"/>
      <c r="INM221" s="646"/>
      <c r="INN221" s="646"/>
      <c r="INO221" s="646"/>
      <c r="INP221" s="646"/>
      <c r="INQ221" s="646"/>
      <c r="INR221" s="646"/>
      <c r="INS221" s="646"/>
      <c r="INT221" s="646"/>
      <c r="INU221" s="646"/>
      <c r="INV221" s="646"/>
      <c r="INW221" s="646"/>
      <c r="INX221" s="646"/>
      <c r="INY221" s="646"/>
      <c r="INZ221" s="646"/>
      <c r="IOA221" s="646"/>
      <c r="IOB221" s="646"/>
      <c r="IOC221" s="646"/>
      <c r="IOD221" s="646"/>
      <c r="IOE221" s="646"/>
      <c r="IOF221" s="646"/>
      <c r="IOG221" s="646"/>
      <c r="IOH221" s="646"/>
      <c r="IOI221" s="646"/>
      <c r="IOJ221" s="646"/>
      <c r="IOK221" s="646"/>
      <c r="IOL221" s="646"/>
      <c r="IOM221" s="646"/>
      <c r="ION221" s="646"/>
      <c r="IOO221" s="646"/>
      <c r="IOP221" s="646"/>
      <c r="IOQ221" s="646"/>
      <c r="IOR221" s="646"/>
      <c r="IOS221" s="646"/>
      <c r="IOT221" s="646"/>
      <c r="IOU221" s="646"/>
      <c r="IOV221" s="646"/>
      <c r="IOW221" s="646"/>
      <c r="IOX221" s="646"/>
      <c r="IOY221" s="646"/>
      <c r="IOZ221" s="646"/>
      <c r="IPA221" s="646"/>
      <c r="IPB221" s="646"/>
      <c r="IPC221" s="646"/>
      <c r="IPD221" s="646"/>
      <c r="IPE221" s="646"/>
      <c r="IPF221" s="646"/>
      <c r="IPG221" s="646"/>
      <c r="IPH221" s="646"/>
      <c r="IPI221" s="646"/>
      <c r="IPJ221" s="646"/>
      <c r="IPK221" s="646"/>
      <c r="IPL221" s="646"/>
      <c r="IPM221" s="646"/>
      <c r="IPN221" s="646"/>
      <c r="IPO221" s="646"/>
      <c r="IPP221" s="646"/>
      <c r="IPQ221" s="646"/>
      <c r="IPR221" s="646"/>
      <c r="IPS221" s="646"/>
      <c r="IPT221" s="646"/>
      <c r="IPU221" s="646"/>
      <c r="IPV221" s="646"/>
      <c r="IPW221" s="646"/>
      <c r="IPX221" s="646"/>
      <c r="IPY221" s="646"/>
      <c r="IPZ221" s="646"/>
      <c r="IQA221" s="646"/>
      <c r="IQB221" s="646"/>
      <c r="IQC221" s="646"/>
      <c r="IQD221" s="646"/>
      <c r="IQE221" s="646"/>
      <c r="IQF221" s="646"/>
      <c r="IQG221" s="646"/>
      <c r="IQH221" s="646"/>
      <c r="IQI221" s="646"/>
      <c r="IQJ221" s="646"/>
      <c r="IQK221" s="646"/>
      <c r="IQL221" s="646"/>
      <c r="IQM221" s="646"/>
      <c r="IQN221" s="646"/>
      <c r="IQO221" s="646"/>
      <c r="IQP221" s="646"/>
      <c r="IQQ221" s="646"/>
      <c r="IQR221" s="646"/>
      <c r="IQS221" s="646"/>
      <c r="IQT221" s="646"/>
      <c r="IQU221" s="646"/>
      <c r="IQV221" s="646"/>
      <c r="IQW221" s="646"/>
      <c r="IQX221" s="646"/>
      <c r="IQY221" s="646"/>
      <c r="IQZ221" s="646"/>
      <c r="IRA221" s="646"/>
      <c r="IRB221" s="646"/>
      <c r="IRC221" s="646"/>
      <c r="IRD221" s="646"/>
      <c r="IRE221" s="646"/>
      <c r="IRF221" s="646"/>
      <c r="IRG221" s="646"/>
      <c r="IRH221" s="646"/>
      <c r="IRI221" s="646"/>
      <c r="IRJ221" s="646"/>
      <c r="IRK221" s="646"/>
      <c r="IRL221" s="646"/>
      <c r="IRM221" s="646"/>
      <c r="IRN221" s="646"/>
      <c r="IRO221" s="646"/>
      <c r="IRP221" s="646"/>
      <c r="IRQ221" s="646"/>
      <c r="IRR221" s="646"/>
      <c r="IRS221" s="646"/>
      <c r="IRT221" s="646"/>
      <c r="IRU221" s="646"/>
      <c r="IRV221" s="646"/>
      <c r="IRW221" s="646"/>
      <c r="IRX221" s="646"/>
      <c r="IRY221" s="646"/>
      <c r="IRZ221" s="646"/>
      <c r="ISA221" s="646"/>
      <c r="ISB221" s="646"/>
      <c r="ISC221" s="646"/>
      <c r="ISD221" s="646"/>
      <c r="ISE221" s="646"/>
      <c r="ISF221" s="646"/>
      <c r="ISG221" s="646"/>
      <c r="ISH221" s="646"/>
      <c r="ISI221" s="646"/>
      <c r="ISJ221" s="646"/>
      <c r="ISK221" s="646"/>
      <c r="ISL221" s="646"/>
      <c r="ISM221" s="646"/>
      <c r="ISN221" s="646"/>
      <c r="ISO221" s="646"/>
      <c r="ISP221" s="646"/>
      <c r="ISQ221" s="646"/>
      <c r="ISR221" s="646"/>
      <c r="ISS221" s="646"/>
      <c r="IST221" s="646"/>
      <c r="ISU221" s="646"/>
      <c r="ISV221" s="646"/>
      <c r="ISW221" s="646"/>
      <c r="ISX221" s="646"/>
      <c r="ISY221" s="646"/>
      <c r="ISZ221" s="646"/>
      <c r="ITA221" s="646"/>
      <c r="ITB221" s="646"/>
      <c r="ITC221" s="646"/>
      <c r="ITD221" s="646"/>
      <c r="ITE221" s="646"/>
      <c r="ITF221" s="646"/>
      <c r="ITG221" s="646"/>
      <c r="ITH221" s="646"/>
      <c r="ITI221" s="646"/>
      <c r="ITJ221" s="646"/>
      <c r="ITK221" s="646"/>
      <c r="ITL221" s="646"/>
      <c r="ITM221" s="646"/>
      <c r="ITN221" s="646"/>
      <c r="ITO221" s="646"/>
      <c r="ITP221" s="646"/>
      <c r="ITQ221" s="646"/>
      <c r="ITR221" s="646"/>
      <c r="ITS221" s="646"/>
      <c r="ITT221" s="646"/>
      <c r="ITU221" s="646"/>
      <c r="ITV221" s="646"/>
      <c r="ITW221" s="646"/>
      <c r="ITX221" s="646"/>
      <c r="ITY221" s="646"/>
      <c r="ITZ221" s="646"/>
      <c r="IUA221" s="646"/>
      <c r="IUB221" s="646"/>
      <c r="IUC221" s="646"/>
      <c r="IUD221" s="646"/>
      <c r="IUE221" s="646"/>
      <c r="IUF221" s="646"/>
      <c r="IUG221" s="646"/>
      <c r="IUH221" s="646"/>
      <c r="IUI221" s="646"/>
      <c r="IUJ221" s="646"/>
      <c r="IUK221" s="646"/>
      <c r="IUL221" s="646"/>
      <c r="IUM221" s="646"/>
      <c r="IUN221" s="646"/>
      <c r="IUO221" s="646"/>
      <c r="IUP221" s="646"/>
      <c r="IUQ221" s="646"/>
      <c r="IUR221" s="646"/>
      <c r="IUS221" s="646"/>
      <c r="IUT221" s="646"/>
      <c r="IUU221" s="646"/>
      <c r="IUV221" s="646"/>
      <c r="IUW221" s="646"/>
      <c r="IUX221" s="646"/>
      <c r="IUY221" s="646"/>
      <c r="IUZ221" s="646"/>
      <c r="IVA221" s="646"/>
      <c r="IVB221" s="646"/>
      <c r="IVC221" s="646"/>
      <c r="IVD221" s="646"/>
      <c r="IVE221" s="646"/>
      <c r="IVF221" s="646"/>
      <c r="IVG221" s="646"/>
      <c r="IVH221" s="646"/>
      <c r="IVI221" s="646"/>
      <c r="IVJ221" s="646"/>
      <c r="IVK221" s="646"/>
      <c r="IVL221" s="646"/>
      <c r="IVM221" s="646"/>
      <c r="IVN221" s="646"/>
      <c r="IVO221" s="646"/>
      <c r="IVP221" s="646"/>
      <c r="IVQ221" s="646"/>
      <c r="IVR221" s="646"/>
      <c r="IVS221" s="646"/>
      <c r="IVT221" s="646"/>
      <c r="IVU221" s="646"/>
      <c r="IVV221" s="646"/>
      <c r="IVW221" s="646"/>
      <c r="IVX221" s="646"/>
      <c r="IVY221" s="646"/>
      <c r="IVZ221" s="646"/>
      <c r="IWA221" s="646"/>
      <c r="IWB221" s="646"/>
      <c r="IWC221" s="646"/>
      <c r="IWD221" s="646"/>
      <c r="IWE221" s="646"/>
      <c r="IWF221" s="646"/>
      <c r="IWG221" s="646"/>
      <c r="IWH221" s="646"/>
      <c r="IWI221" s="646"/>
      <c r="IWJ221" s="646"/>
      <c r="IWK221" s="646"/>
      <c r="IWL221" s="646"/>
      <c r="IWM221" s="646"/>
      <c r="IWN221" s="646"/>
      <c r="IWO221" s="646"/>
      <c r="IWP221" s="646"/>
      <c r="IWQ221" s="646"/>
      <c r="IWR221" s="646"/>
      <c r="IWS221" s="646"/>
      <c r="IWT221" s="646"/>
      <c r="IWU221" s="646"/>
      <c r="IWV221" s="646"/>
      <c r="IWW221" s="646"/>
      <c r="IWX221" s="646"/>
      <c r="IWY221" s="646"/>
      <c r="IWZ221" s="646"/>
      <c r="IXA221" s="646"/>
      <c r="IXB221" s="646"/>
      <c r="IXC221" s="646"/>
      <c r="IXD221" s="646"/>
      <c r="IXE221" s="646"/>
      <c r="IXF221" s="646"/>
      <c r="IXG221" s="646"/>
      <c r="IXH221" s="646"/>
      <c r="IXI221" s="646"/>
      <c r="IXJ221" s="646"/>
      <c r="IXK221" s="646"/>
      <c r="IXL221" s="646"/>
      <c r="IXM221" s="646"/>
      <c r="IXN221" s="646"/>
      <c r="IXO221" s="646"/>
      <c r="IXP221" s="646"/>
      <c r="IXQ221" s="646"/>
      <c r="IXR221" s="646"/>
      <c r="IXS221" s="646"/>
      <c r="IXT221" s="646"/>
      <c r="IXU221" s="646"/>
      <c r="IXV221" s="646"/>
      <c r="IXW221" s="646"/>
      <c r="IXX221" s="646"/>
      <c r="IXY221" s="646"/>
      <c r="IXZ221" s="646"/>
      <c r="IYA221" s="646"/>
      <c r="IYB221" s="646"/>
      <c r="IYC221" s="646"/>
      <c r="IYD221" s="646"/>
      <c r="IYE221" s="646"/>
      <c r="IYF221" s="646"/>
      <c r="IYG221" s="646"/>
      <c r="IYH221" s="646"/>
      <c r="IYI221" s="646"/>
      <c r="IYJ221" s="646"/>
      <c r="IYK221" s="646"/>
      <c r="IYL221" s="646"/>
      <c r="IYM221" s="646"/>
      <c r="IYN221" s="646"/>
      <c r="IYO221" s="646"/>
      <c r="IYP221" s="646"/>
      <c r="IYQ221" s="646"/>
      <c r="IYR221" s="646"/>
      <c r="IYS221" s="646"/>
      <c r="IYT221" s="646"/>
      <c r="IYU221" s="646"/>
      <c r="IYV221" s="646"/>
      <c r="IYW221" s="646"/>
      <c r="IYX221" s="646"/>
      <c r="IYY221" s="646"/>
      <c r="IYZ221" s="646"/>
      <c r="IZA221" s="646"/>
      <c r="IZB221" s="646"/>
      <c r="IZC221" s="646"/>
      <c r="IZD221" s="646"/>
      <c r="IZE221" s="646"/>
      <c r="IZF221" s="646"/>
      <c r="IZG221" s="646"/>
      <c r="IZH221" s="646"/>
      <c r="IZI221" s="646"/>
      <c r="IZJ221" s="646"/>
      <c r="IZK221" s="646"/>
      <c r="IZL221" s="646"/>
      <c r="IZM221" s="646"/>
      <c r="IZN221" s="646"/>
      <c r="IZO221" s="646"/>
      <c r="IZP221" s="646"/>
      <c r="IZQ221" s="646"/>
      <c r="IZR221" s="646"/>
      <c r="IZS221" s="646"/>
      <c r="IZT221" s="646"/>
      <c r="IZU221" s="646"/>
      <c r="IZV221" s="646"/>
      <c r="IZW221" s="646"/>
      <c r="IZX221" s="646"/>
      <c r="IZY221" s="646"/>
      <c r="IZZ221" s="646"/>
      <c r="JAA221" s="646"/>
      <c r="JAB221" s="646"/>
      <c r="JAC221" s="646"/>
      <c r="JAD221" s="646"/>
      <c r="JAE221" s="646"/>
      <c r="JAF221" s="646"/>
      <c r="JAG221" s="646"/>
      <c r="JAH221" s="646"/>
      <c r="JAI221" s="646"/>
      <c r="JAJ221" s="646"/>
      <c r="JAK221" s="646"/>
      <c r="JAL221" s="646"/>
      <c r="JAM221" s="646"/>
      <c r="JAN221" s="646"/>
      <c r="JAO221" s="646"/>
      <c r="JAP221" s="646"/>
      <c r="JAQ221" s="646"/>
      <c r="JAR221" s="646"/>
      <c r="JAS221" s="646"/>
      <c r="JAT221" s="646"/>
      <c r="JAU221" s="646"/>
      <c r="JAV221" s="646"/>
      <c r="JAW221" s="646"/>
      <c r="JAX221" s="646"/>
      <c r="JAY221" s="646"/>
      <c r="JAZ221" s="646"/>
      <c r="JBA221" s="646"/>
      <c r="JBB221" s="646"/>
      <c r="JBC221" s="646"/>
      <c r="JBD221" s="646"/>
      <c r="JBE221" s="646"/>
      <c r="JBF221" s="646"/>
      <c r="JBG221" s="646"/>
      <c r="JBH221" s="646"/>
      <c r="JBI221" s="646"/>
      <c r="JBJ221" s="646"/>
      <c r="JBK221" s="646"/>
      <c r="JBL221" s="646"/>
      <c r="JBM221" s="646"/>
      <c r="JBN221" s="646"/>
      <c r="JBO221" s="646"/>
      <c r="JBP221" s="646"/>
      <c r="JBQ221" s="646"/>
      <c r="JBR221" s="646"/>
      <c r="JBS221" s="646"/>
      <c r="JBT221" s="646"/>
      <c r="JBU221" s="646"/>
      <c r="JBV221" s="646"/>
      <c r="JBW221" s="646"/>
      <c r="JBX221" s="646"/>
      <c r="JBY221" s="646"/>
      <c r="JBZ221" s="646"/>
      <c r="JCA221" s="646"/>
      <c r="JCB221" s="646"/>
      <c r="JCC221" s="646"/>
      <c r="JCD221" s="646"/>
      <c r="JCE221" s="646"/>
      <c r="JCF221" s="646"/>
      <c r="JCG221" s="646"/>
      <c r="JCH221" s="646"/>
      <c r="JCI221" s="646"/>
      <c r="JCJ221" s="646"/>
      <c r="JCK221" s="646"/>
      <c r="JCL221" s="646"/>
      <c r="JCM221" s="646"/>
      <c r="JCN221" s="646"/>
      <c r="JCO221" s="646"/>
      <c r="JCP221" s="646"/>
      <c r="JCQ221" s="646"/>
      <c r="JCR221" s="646"/>
      <c r="JCS221" s="646"/>
      <c r="JCT221" s="646"/>
      <c r="JCU221" s="646"/>
      <c r="JCV221" s="646"/>
      <c r="JCW221" s="646"/>
      <c r="JCX221" s="646"/>
      <c r="JCY221" s="646"/>
      <c r="JCZ221" s="646"/>
      <c r="JDA221" s="646"/>
      <c r="JDB221" s="646"/>
      <c r="JDC221" s="646"/>
      <c r="JDD221" s="646"/>
      <c r="JDE221" s="646"/>
      <c r="JDF221" s="646"/>
      <c r="JDG221" s="646"/>
      <c r="JDH221" s="646"/>
      <c r="JDI221" s="646"/>
      <c r="JDJ221" s="646"/>
      <c r="JDK221" s="646"/>
      <c r="JDL221" s="646"/>
      <c r="JDM221" s="646"/>
      <c r="JDN221" s="646"/>
      <c r="JDO221" s="646"/>
      <c r="JDP221" s="646"/>
      <c r="JDQ221" s="646"/>
      <c r="JDR221" s="646"/>
      <c r="JDS221" s="646"/>
      <c r="JDT221" s="646"/>
      <c r="JDU221" s="646"/>
      <c r="JDV221" s="646"/>
      <c r="JDW221" s="646"/>
      <c r="JDX221" s="646"/>
      <c r="JDY221" s="646"/>
      <c r="JDZ221" s="646"/>
      <c r="JEA221" s="646"/>
      <c r="JEB221" s="646"/>
      <c r="JEC221" s="646"/>
      <c r="JED221" s="646"/>
      <c r="JEE221" s="646"/>
      <c r="JEF221" s="646"/>
      <c r="JEG221" s="646"/>
      <c r="JEH221" s="646"/>
      <c r="JEI221" s="646"/>
      <c r="JEJ221" s="646"/>
      <c r="JEK221" s="646"/>
      <c r="JEL221" s="646"/>
      <c r="JEM221" s="646"/>
      <c r="JEN221" s="646"/>
      <c r="JEO221" s="646"/>
      <c r="JEP221" s="646"/>
      <c r="JEQ221" s="646"/>
      <c r="JER221" s="646"/>
      <c r="JES221" s="646"/>
      <c r="JET221" s="646"/>
      <c r="JEU221" s="646"/>
      <c r="JEV221" s="646"/>
      <c r="JEW221" s="646"/>
      <c r="JEX221" s="646"/>
      <c r="JEY221" s="646"/>
      <c r="JEZ221" s="646"/>
      <c r="JFA221" s="646"/>
      <c r="JFB221" s="646"/>
      <c r="JFC221" s="646"/>
      <c r="JFD221" s="646"/>
      <c r="JFE221" s="646"/>
      <c r="JFF221" s="646"/>
      <c r="JFG221" s="646"/>
      <c r="JFH221" s="646"/>
      <c r="JFI221" s="646"/>
      <c r="JFJ221" s="646"/>
      <c r="JFK221" s="646"/>
      <c r="JFL221" s="646"/>
      <c r="JFM221" s="646"/>
      <c r="JFN221" s="646"/>
      <c r="JFO221" s="646"/>
      <c r="JFP221" s="646"/>
      <c r="JFQ221" s="646"/>
      <c r="JFR221" s="646"/>
      <c r="JFS221" s="646"/>
      <c r="JFT221" s="646"/>
      <c r="JFU221" s="646"/>
      <c r="JFV221" s="646"/>
      <c r="JFW221" s="646"/>
      <c r="JFX221" s="646"/>
      <c r="JFY221" s="646"/>
      <c r="JFZ221" s="646"/>
      <c r="JGA221" s="646"/>
      <c r="JGB221" s="646"/>
      <c r="JGC221" s="646"/>
      <c r="JGD221" s="646"/>
      <c r="JGE221" s="646"/>
      <c r="JGF221" s="646"/>
      <c r="JGG221" s="646"/>
      <c r="JGH221" s="646"/>
      <c r="JGI221" s="646"/>
      <c r="JGJ221" s="646"/>
      <c r="JGK221" s="646"/>
      <c r="JGL221" s="646"/>
      <c r="JGM221" s="646"/>
      <c r="JGN221" s="646"/>
      <c r="JGO221" s="646"/>
      <c r="JGP221" s="646"/>
      <c r="JGQ221" s="646"/>
      <c r="JGR221" s="646"/>
      <c r="JGS221" s="646"/>
      <c r="JGT221" s="646"/>
      <c r="JGU221" s="646"/>
      <c r="JGV221" s="646"/>
      <c r="JGW221" s="646"/>
      <c r="JGX221" s="646"/>
      <c r="JGY221" s="646"/>
      <c r="JGZ221" s="646"/>
      <c r="JHA221" s="646"/>
      <c r="JHB221" s="646"/>
      <c r="JHC221" s="646"/>
      <c r="JHD221" s="646"/>
      <c r="JHE221" s="646"/>
      <c r="JHF221" s="646"/>
      <c r="JHG221" s="646"/>
      <c r="JHH221" s="646"/>
      <c r="JHI221" s="646"/>
      <c r="JHJ221" s="646"/>
      <c r="JHK221" s="646"/>
      <c r="JHL221" s="646"/>
      <c r="JHM221" s="646"/>
      <c r="JHN221" s="646"/>
      <c r="JHO221" s="646"/>
      <c r="JHP221" s="646"/>
      <c r="JHQ221" s="646"/>
      <c r="JHR221" s="646"/>
      <c r="JHS221" s="646"/>
      <c r="JHT221" s="646"/>
      <c r="JHU221" s="646"/>
      <c r="JHV221" s="646"/>
      <c r="JHW221" s="646"/>
      <c r="JHX221" s="646"/>
      <c r="JHY221" s="646"/>
      <c r="JHZ221" s="646"/>
      <c r="JIA221" s="646"/>
      <c r="JIB221" s="646"/>
      <c r="JIC221" s="646"/>
      <c r="JID221" s="646"/>
      <c r="JIE221" s="646"/>
      <c r="JIF221" s="646"/>
      <c r="JIG221" s="646"/>
      <c r="JIH221" s="646"/>
      <c r="JII221" s="646"/>
      <c r="JIJ221" s="646"/>
      <c r="JIK221" s="646"/>
      <c r="JIL221" s="646"/>
      <c r="JIM221" s="646"/>
      <c r="JIN221" s="646"/>
      <c r="JIO221" s="646"/>
      <c r="JIP221" s="646"/>
      <c r="JIQ221" s="646"/>
      <c r="JIR221" s="646"/>
      <c r="JIS221" s="646"/>
      <c r="JIT221" s="646"/>
      <c r="JIU221" s="646"/>
      <c r="JIV221" s="646"/>
      <c r="JIW221" s="646"/>
      <c r="JIX221" s="646"/>
      <c r="JIY221" s="646"/>
      <c r="JIZ221" s="646"/>
      <c r="JJA221" s="646"/>
      <c r="JJB221" s="646"/>
      <c r="JJC221" s="646"/>
      <c r="JJD221" s="646"/>
      <c r="JJE221" s="646"/>
      <c r="JJF221" s="646"/>
      <c r="JJG221" s="646"/>
      <c r="JJH221" s="646"/>
      <c r="JJI221" s="646"/>
      <c r="JJJ221" s="646"/>
      <c r="JJK221" s="646"/>
      <c r="JJL221" s="646"/>
      <c r="JJM221" s="646"/>
      <c r="JJN221" s="646"/>
      <c r="JJO221" s="646"/>
      <c r="JJP221" s="646"/>
      <c r="JJQ221" s="646"/>
      <c r="JJR221" s="646"/>
      <c r="JJS221" s="646"/>
      <c r="JJT221" s="646"/>
      <c r="JJU221" s="646"/>
      <c r="JJV221" s="646"/>
      <c r="JJW221" s="646"/>
      <c r="JJX221" s="646"/>
      <c r="JJY221" s="646"/>
      <c r="JJZ221" s="646"/>
      <c r="JKA221" s="646"/>
      <c r="JKB221" s="646"/>
      <c r="JKC221" s="646"/>
      <c r="JKD221" s="646"/>
      <c r="JKE221" s="646"/>
      <c r="JKF221" s="646"/>
      <c r="JKG221" s="646"/>
      <c r="JKH221" s="646"/>
      <c r="JKI221" s="646"/>
      <c r="JKJ221" s="646"/>
      <c r="JKK221" s="646"/>
      <c r="JKL221" s="646"/>
      <c r="JKM221" s="646"/>
      <c r="JKN221" s="646"/>
      <c r="JKO221" s="646"/>
      <c r="JKP221" s="646"/>
      <c r="JKQ221" s="646"/>
      <c r="JKR221" s="646"/>
      <c r="JKS221" s="646"/>
      <c r="JKT221" s="646"/>
      <c r="JKU221" s="646"/>
      <c r="JKV221" s="646"/>
      <c r="JKW221" s="646"/>
      <c r="JKX221" s="646"/>
      <c r="JKY221" s="646"/>
      <c r="JKZ221" s="646"/>
      <c r="JLA221" s="646"/>
      <c r="JLB221" s="646"/>
      <c r="JLC221" s="646"/>
      <c r="JLD221" s="646"/>
      <c r="JLE221" s="646"/>
      <c r="JLF221" s="646"/>
      <c r="JLG221" s="646"/>
      <c r="JLH221" s="646"/>
      <c r="JLI221" s="646"/>
      <c r="JLJ221" s="646"/>
      <c r="JLK221" s="646"/>
      <c r="JLL221" s="646"/>
      <c r="JLM221" s="646"/>
      <c r="JLN221" s="646"/>
      <c r="JLO221" s="646"/>
      <c r="JLP221" s="646"/>
      <c r="JLQ221" s="646"/>
      <c r="JLR221" s="646"/>
      <c r="JLS221" s="646"/>
      <c r="JLT221" s="646"/>
      <c r="JLU221" s="646"/>
      <c r="JLV221" s="646"/>
      <c r="JLW221" s="646"/>
      <c r="JLX221" s="646"/>
      <c r="JLY221" s="646"/>
      <c r="JLZ221" s="646"/>
      <c r="JMA221" s="646"/>
      <c r="JMB221" s="646"/>
      <c r="JMC221" s="646"/>
      <c r="JMD221" s="646"/>
      <c r="JME221" s="646"/>
      <c r="JMF221" s="646"/>
      <c r="JMG221" s="646"/>
      <c r="JMH221" s="646"/>
      <c r="JMI221" s="646"/>
      <c r="JMJ221" s="646"/>
      <c r="JMK221" s="646"/>
      <c r="JML221" s="646"/>
      <c r="JMM221" s="646"/>
      <c r="JMN221" s="646"/>
      <c r="JMO221" s="646"/>
      <c r="JMP221" s="646"/>
      <c r="JMQ221" s="646"/>
      <c r="JMR221" s="646"/>
      <c r="JMS221" s="646"/>
      <c r="JMT221" s="646"/>
      <c r="JMU221" s="646"/>
      <c r="JMV221" s="646"/>
      <c r="JMW221" s="646"/>
      <c r="JMX221" s="646"/>
      <c r="JMY221" s="646"/>
      <c r="JMZ221" s="646"/>
      <c r="JNA221" s="646"/>
      <c r="JNB221" s="646"/>
      <c r="JNC221" s="646"/>
      <c r="JND221" s="646"/>
      <c r="JNE221" s="646"/>
      <c r="JNF221" s="646"/>
      <c r="JNG221" s="646"/>
      <c r="JNH221" s="646"/>
      <c r="JNI221" s="646"/>
      <c r="JNJ221" s="646"/>
      <c r="JNK221" s="646"/>
      <c r="JNL221" s="646"/>
      <c r="JNM221" s="646"/>
      <c r="JNN221" s="646"/>
      <c r="JNO221" s="646"/>
      <c r="JNP221" s="646"/>
      <c r="JNQ221" s="646"/>
      <c r="JNR221" s="646"/>
      <c r="JNS221" s="646"/>
      <c r="JNT221" s="646"/>
      <c r="JNU221" s="646"/>
      <c r="JNV221" s="646"/>
      <c r="JNW221" s="646"/>
      <c r="JNX221" s="646"/>
      <c r="JNY221" s="646"/>
      <c r="JNZ221" s="646"/>
      <c r="JOA221" s="646"/>
      <c r="JOB221" s="646"/>
      <c r="JOC221" s="646"/>
      <c r="JOD221" s="646"/>
      <c r="JOE221" s="646"/>
      <c r="JOF221" s="646"/>
      <c r="JOG221" s="646"/>
      <c r="JOH221" s="646"/>
      <c r="JOI221" s="646"/>
      <c r="JOJ221" s="646"/>
      <c r="JOK221" s="646"/>
      <c r="JOL221" s="646"/>
      <c r="JOM221" s="646"/>
      <c r="JON221" s="646"/>
      <c r="JOO221" s="646"/>
      <c r="JOP221" s="646"/>
      <c r="JOQ221" s="646"/>
      <c r="JOR221" s="646"/>
      <c r="JOS221" s="646"/>
      <c r="JOT221" s="646"/>
      <c r="JOU221" s="646"/>
      <c r="JOV221" s="646"/>
      <c r="JOW221" s="646"/>
      <c r="JOX221" s="646"/>
      <c r="JOY221" s="646"/>
      <c r="JOZ221" s="646"/>
      <c r="JPA221" s="646"/>
      <c r="JPB221" s="646"/>
      <c r="JPC221" s="646"/>
      <c r="JPD221" s="646"/>
      <c r="JPE221" s="646"/>
      <c r="JPF221" s="646"/>
      <c r="JPG221" s="646"/>
      <c r="JPH221" s="646"/>
      <c r="JPI221" s="646"/>
      <c r="JPJ221" s="646"/>
      <c r="JPK221" s="646"/>
      <c r="JPL221" s="646"/>
      <c r="JPM221" s="646"/>
      <c r="JPN221" s="646"/>
      <c r="JPO221" s="646"/>
      <c r="JPP221" s="646"/>
      <c r="JPQ221" s="646"/>
      <c r="JPR221" s="646"/>
      <c r="JPS221" s="646"/>
      <c r="JPT221" s="646"/>
      <c r="JPU221" s="646"/>
      <c r="JPV221" s="646"/>
      <c r="JPW221" s="646"/>
      <c r="JPX221" s="646"/>
      <c r="JPY221" s="646"/>
      <c r="JPZ221" s="646"/>
      <c r="JQA221" s="646"/>
      <c r="JQB221" s="646"/>
      <c r="JQC221" s="646"/>
      <c r="JQD221" s="646"/>
      <c r="JQE221" s="646"/>
      <c r="JQF221" s="646"/>
      <c r="JQG221" s="646"/>
      <c r="JQH221" s="646"/>
      <c r="JQI221" s="646"/>
      <c r="JQJ221" s="646"/>
      <c r="JQK221" s="646"/>
      <c r="JQL221" s="646"/>
      <c r="JQM221" s="646"/>
      <c r="JQN221" s="646"/>
      <c r="JQO221" s="646"/>
      <c r="JQP221" s="646"/>
      <c r="JQQ221" s="646"/>
      <c r="JQR221" s="646"/>
      <c r="JQS221" s="646"/>
      <c r="JQT221" s="646"/>
      <c r="JQU221" s="646"/>
      <c r="JQV221" s="646"/>
      <c r="JQW221" s="646"/>
      <c r="JQX221" s="646"/>
      <c r="JQY221" s="646"/>
      <c r="JQZ221" s="646"/>
      <c r="JRA221" s="646"/>
      <c r="JRB221" s="646"/>
      <c r="JRC221" s="646"/>
      <c r="JRD221" s="646"/>
      <c r="JRE221" s="646"/>
      <c r="JRF221" s="646"/>
      <c r="JRG221" s="646"/>
      <c r="JRH221" s="646"/>
      <c r="JRI221" s="646"/>
      <c r="JRJ221" s="646"/>
      <c r="JRK221" s="646"/>
      <c r="JRL221" s="646"/>
      <c r="JRM221" s="646"/>
      <c r="JRN221" s="646"/>
      <c r="JRO221" s="646"/>
      <c r="JRP221" s="646"/>
      <c r="JRQ221" s="646"/>
      <c r="JRR221" s="646"/>
      <c r="JRS221" s="646"/>
      <c r="JRT221" s="646"/>
      <c r="JRU221" s="646"/>
      <c r="JRV221" s="646"/>
      <c r="JRW221" s="646"/>
      <c r="JRX221" s="646"/>
      <c r="JRY221" s="646"/>
      <c r="JRZ221" s="646"/>
      <c r="JSA221" s="646"/>
      <c r="JSB221" s="646"/>
      <c r="JSC221" s="646"/>
      <c r="JSD221" s="646"/>
      <c r="JSE221" s="646"/>
      <c r="JSF221" s="646"/>
      <c r="JSG221" s="646"/>
      <c r="JSH221" s="646"/>
      <c r="JSI221" s="646"/>
      <c r="JSJ221" s="646"/>
      <c r="JSK221" s="646"/>
      <c r="JSL221" s="646"/>
      <c r="JSM221" s="646"/>
      <c r="JSN221" s="646"/>
      <c r="JSO221" s="646"/>
      <c r="JSP221" s="646"/>
      <c r="JSQ221" s="646"/>
      <c r="JSR221" s="646"/>
      <c r="JSS221" s="646"/>
      <c r="JST221" s="646"/>
      <c r="JSU221" s="646"/>
      <c r="JSV221" s="646"/>
      <c r="JSW221" s="646"/>
      <c r="JSX221" s="646"/>
      <c r="JSY221" s="646"/>
      <c r="JSZ221" s="646"/>
      <c r="JTA221" s="646"/>
      <c r="JTB221" s="646"/>
      <c r="JTC221" s="646"/>
      <c r="JTD221" s="646"/>
      <c r="JTE221" s="646"/>
      <c r="JTF221" s="646"/>
      <c r="JTG221" s="646"/>
      <c r="JTH221" s="646"/>
      <c r="JTI221" s="646"/>
      <c r="JTJ221" s="646"/>
      <c r="JTK221" s="646"/>
      <c r="JTL221" s="646"/>
      <c r="JTM221" s="646"/>
      <c r="JTN221" s="646"/>
      <c r="JTO221" s="646"/>
      <c r="JTP221" s="646"/>
      <c r="JTQ221" s="646"/>
      <c r="JTR221" s="646"/>
      <c r="JTS221" s="646"/>
      <c r="JTT221" s="646"/>
      <c r="JTU221" s="646"/>
      <c r="JTV221" s="646"/>
      <c r="JTW221" s="646"/>
      <c r="JTX221" s="646"/>
      <c r="JTY221" s="646"/>
      <c r="JTZ221" s="646"/>
      <c r="JUA221" s="646"/>
      <c r="JUB221" s="646"/>
      <c r="JUC221" s="646"/>
      <c r="JUD221" s="646"/>
      <c r="JUE221" s="646"/>
      <c r="JUF221" s="646"/>
      <c r="JUG221" s="646"/>
      <c r="JUH221" s="646"/>
      <c r="JUI221" s="646"/>
      <c r="JUJ221" s="646"/>
      <c r="JUK221" s="646"/>
      <c r="JUL221" s="646"/>
      <c r="JUM221" s="646"/>
      <c r="JUN221" s="646"/>
      <c r="JUO221" s="646"/>
      <c r="JUP221" s="646"/>
      <c r="JUQ221" s="646"/>
      <c r="JUR221" s="646"/>
      <c r="JUS221" s="646"/>
      <c r="JUT221" s="646"/>
      <c r="JUU221" s="646"/>
      <c r="JUV221" s="646"/>
      <c r="JUW221" s="646"/>
      <c r="JUX221" s="646"/>
      <c r="JUY221" s="646"/>
      <c r="JUZ221" s="646"/>
      <c r="JVA221" s="646"/>
      <c r="JVB221" s="646"/>
      <c r="JVC221" s="646"/>
      <c r="JVD221" s="646"/>
      <c r="JVE221" s="646"/>
      <c r="JVF221" s="646"/>
      <c r="JVG221" s="646"/>
      <c r="JVH221" s="646"/>
      <c r="JVI221" s="646"/>
      <c r="JVJ221" s="646"/>
      <c r="JVK221" s="646"/>
      <c r="JVL221" s="646"/>
      <c r="JVM221" s="646"/>
      <c r="JVN221" s="646"/>
      <c r="JVO221" s="646"/>
      <c r="JVP221" s="646"/>
      <c r="JVQ221" s="646"/>
      <c r="JVR221" s="646"/>
      <c r="JVS221" s="646"/>
      <c r="JVT221" s="646"/>
      <c r="JVU221" s="646"/>
      <c r="JVV221" s="646"/>
      <c r="JVW221" s="646"/>
      <c r="JVX221" s="646"/>
      <c r="JVY221" s="646"/>
      <c r="JVZ221" s="646"/>
      <c r="JWA221" s="646"/>
      <c r="JWB221" s="646"/>
      <c r="JWC221" s="646"/>
      <c r="JWD221" s="646"/>
      <c r="JWE221" s="646"/>
      <c r="JWF221" s="646"/>
      <c r="JWG221" s="646"/>
      <c r="JWH221" s="646"/>
      <c r="JWI221" s="646"/>
      <c r="JWJ221" s="646"/>
      <c r="JWK221" s="646"/>
      <c r="JWL221" s="646"/>
      <c r="JWM221" s="646"/>
      <c r="JWN221" s="646"/>
      <c r="JWO221" s="646"/>
      <c r="JWP221" s="646"/>
      <c r="JWQ221" s="646"/>
      <c r="JWR221" s="646"/>
      <c r="JWS221" s="646"/>
      <c r="JWT221" s="646"/>
      <c r="JWU221" s="646"/>
      <c r="JWV221" s="646"/>
      <c r="JWW221" s="646"/>
      <c r="JWX221" s="646"/>
      <c r="JWY221" s="646"/>
      <c r="JWZ221" s="646"/>
      <c r="JXA221" s="646"/>
      <c r="JXB221" s="646"/>
      <c r="JXC221" s="646"/>
      <c r="JXD221" s="646"/>
      <c r="JXE221" s="646"/>
      <c r="JXF221" s="646"/>
      <c r="JXG221" s="646"/>
      <c r="JXH221" s="646"/>
      <c r="JXI221" s="646"/>
      <c r="JXJ221" s="646"/>
      <c r="JXK221" s="646"/>
      <c r="JXL221" s="646"/>
      <c r="JXM221" s="646"/>
      <c r="JXN221" s="646"/>
      <c r="JXO221" s="646"/>
      <c r="JXP221" s="646"/>
      <c r="JXQ221" s="646"/>
      <c r="JXR221" s="646"/>
      <c r="JXS221" s="646"/>
      <c r="JXT221" s="646"/>
      <c r="JXU221" s="646"/>
      <c r="JXV221" s="646"/>
      <c r="JXW221" s="646"/>
      <c r="JXX221" s="646"/>
      <c r="JXY221" s="646"/>
      <c r="JXZ221" s="646"/>
      <c r="JYA221" s="646"/>
      <c r="JYB221" s="646"/>
      <c r="JYC221" s="646"/>
      <c r="JYD221" s="646"/>
      <c r="JYE221" s="646"/>
      <c r="JYF221" s="646"/>
      <c r="JYG221" s="646"/>
      <c r="JYH221" s="646"/>
      <c r="JYI221" s="646"/>
      <c r="JYJ221" s="646"/>
      <c r="JYK221" s="646"/>
      <c r="JYL221" s="646"/>
      <c r="JYM221" s="646"/>
      <c r="JYN221" s="646"/>
      <c r="JYO221" s="646"/>
      <c r="JYP221" s="646"/>
      <c r="JYQ221" s="646"/>
      <c r="JYR221" s="646"/>
      <c r="JYS221" s="646"/>
      <c r="JYT221" s="646"/>
      <c r="JYU221" s="646"/>
      <c r="JYV221" s="646"/>
      <c r="JYW221" s="646"/>
      <c r="JYX221" s="646"/>
      <c r="JYY221" s="646"/>
      <c r="JYZ221" s="646"/>
      <c r="JZA221" s="646"/>
      <c r="JZB221" s="646"/>
      <c r="JZC221" s="646"/>
      <c r="JZD221" s="646"/>
      <c r="JZE221" s="646"/>
      <c r="JZF221" s="646"/>
      <c r="JZG221" s="646"/>
      <c r="JZH221" s="646"/>
      <c r="JZI221" s="646"/>
      <c r="JZJ221" s="646"/>
      <c r="JZK221" s="646"/>
      <c r="JZL221" s="646"/>
      <c r="JZM221" s="646"/>
      <c r="JZN221" s="646"/>
      <c r="JZO221" s="646"/>
      <c r="JZP221" s="646"/>
      <c r="JZQ221" s="646"/>
      <c r="JZR221" s="646"/>
      <c r="JZS221" s="646"/>
      <c r="JZT221" s="646"/>
      <c r="JZU221" s="646"/>
      <c r="JZV221" s="646"/>
      <c r="JZW221" s="646"/>
      <c r="JZX221" s="646"/>
      <c r="JZY221" s="646"/>
      <c r="JZZ221" s="646"/>
      <c r="KAA221" s="646"/>
      <c r="KAB221" s="646"/>
      <c r="KAC221" s="646"/>
      <c r="KAD221" s="646"/>
      <c r="KAE221" s="646"/>
      <c r="KAF221" s="646"/>
      <c r="KAG221" s="646"/>
      <c r="KAH221" s="646"/>
      <c r="KAI221" s="646"/>
      <c r="KAJ221" s="646"/>
      <c r="KAK221" s="646"/>
      <c r="KAL221" s="646"/>
      <c r="KAM221" s="646"/>
      <c r="KAN221" s="646"/>
      <c r="KAO221" s="646"/>
      <c r="KAP221" s="646"/>
      <c r="KAQ221" s="646"/>
      <c r="KAR221" s="646"/>
      <c r="KAS221" s="646"/>
      <c r="KAT221" s="646"/>
      <c r="KAU221" s="646"/>
      <c r="KAV221" s="646"/>
      <c r="KAW221" s="646"/>
      <c r="KAX221" s="646"/>
      <c r="KAY221" s="646"/>
      <c r="KAZ221" s="646"/>
      <c r="KBA221" s="646"/>
      <c r="KBB221" s="646"/>
      <c r="KBC221" s="646"/>
      <c r="KBD221" s="646"/>
      <c r="KBE221" s="646"/>
      <c r="KBF221" s="646"/>
      <c r="KBG221" s="646"/>
      <c r="KBH221" s="646"/>
      <c r="KBI221" s="646"/>
      <c r="KBJ221" s="646"/>
      <c r="KBK221" s="646"/>
      <c r="KBL221" s="646"/>
      <c r="KBM221" s="646"/>
      <c r="KBN221" s="646"/>
      <c r="KBO221" s="646"/>
      <c r="KBP221" s="646"/>
      <c r="KBQ221" s="646"/>
      <c r="KBR221" s="646"/>
      <c r="KBS221" s="646"/>
      <c r="KBT221" s="646"/>
      <c r="KBU221" s="646"/>
      <c r="KBV221" s="646"/>
      <c r="KBW221" s="646"/>
      <c r="KBX221" s="646"/>
      <c r="KBY221" s="646"/>
      <c r="KBZ221" s="646"/>
      <c r="KCA221" s="646"/>
      <c r="KCB221" s="646"/>
      <c r="KCC221" s="646"/>
      <c r="KCD221" s="646"/>
      <c r="KCE221" s="646"/>
      <c r="KCF221" s="646"/>
      <c r="KCG221" s="646"/>
      <c r="KCH221" s="646"/>
      <c r="KCI221" s="646"/>
      <c r="KCJ221" s="646"/>
      <c r="KCK221" s="646"/>
      <c r="KCL221" s="646"/>
      <c r="KCM221" s="646"/>
      <c r="KCN221" s="646"/>
      <c r="KCO221" s="646"/>
      <c r="KCP221" s="646"/>
      <c r="KCQ221" s="646"/>
      <c r="KCR221" s="646"/>
      <c r="KCS221" s="646"/>
      <c r="KCT221" s="646"/>
      <c r="KCU221" s="646"/>
      <c r="KCV221" s="646"/>
      <c r="KCW221" s="646"/>
      <c r="KCX221" s="646"/>
      <c r="KCY221" s="646"/>
      <c r="KCZ221" s="646"/>
      <c r="KDA221" s="646"/>
      <c r="KDB221" s="646"/>
      <c r="KDC221" s="646"/>
      <c r="KDD221" s="646"/>
      <c r="KDE221" s="646"/>
      <c r="KDF221" s="646"/>
      <c r="KDG221" s="646"/>
      <c r="KDH221" s="646"/>
      <c r="KDI221" s="646"/>
      <c r="KDJ221" s="646"/>
      <c r="KDK221" s="646"/>
      <c r="KDL221" s="646"/>
      <c r="KDM221" s="646"/>
      <c r="KDN221" s="646"/>
      <c r="KDO221" s="646"/>
      <c r="KDP221" s="646"/>
      <c r="KDQ221" s="646"/>
      <c r="KDR221" s="646"/>
      <c r="KDS221" s="646"/>
      <c r="KDT221" s="646"/>
      <c r="KDU221" s="646"/>
      <c r="KDV221" s="646"/>
      <c r="KDW221" s="646"/>
      <c r="KDX221" s="646"/>
      <c r="KDY221" s="646"/>
      <c r="KDZ221" s="646"/>
      <c r="KEA221" s="646"/>
      <c r="KEB221" s="646"/>
      <c r="KEC221" s="646"/>
      <c r="KED221" s="646"/>
      <c r="KEE221" s="646"/>
      <c r="KEF221" s="646"/>
      <c r="KEG221" s="646"/>
      <c r="KEH221" s="646"/>
      <c r="KEI221" s="646"/>
      <c r="KEJ221" s="646"/>
      <c r="KEK221" s="646"/>
      <c r="KEL221" s="646"/>
      <c r="KEM221" s="646"/>
      <c r="KEN221" s="646"/>
      <c r="KEO221" s="646"/>
      <c r="KEP221" s="646"/>
      <c r="KEQ221" s="646"/>
      <c r="KER221" s="646"/>
      <c r="KES221" s="646"/>
      <c r="KET221" s="646"/>
      <c r="KEU221" s="646"/>
      <c r="KEV221" s="646"/>
      <c r="KEW221" s="646"/>
      <c r="KEX221" s="646"/>
      <c r="KEY221" s="646"/>
      <c r="KEZ221" s="646"/>
      <c r="KFA221" s="646"/>
      <c r="KFB221" s="646"/>
      <c r="KFC221" s="646"/>
      <c r="KFD221" s="646"/>
      <c r="KFE221" s="646"/>
      <c r="KFF221" s="646"/>
      <c r="KFG221" s="646"/>
      <c r="KFH221" s="646"/>
      <c r="KFI221" s="646"/>
      <c r="KFJ221" s="646"/>
      <c r="KFK221" s="646"/>
      <c r="KFL221" s="646"/>
      <c r="KFM221" s="646"/>
      <c r="KFN221" s="646"/>
      <c r="KFO221" s="646"/>
      <c r="KFP221" s="646"/>
      <c r="KFQ221" s="646"/>
      <c r="KFR221" s="646"/>
      <c r="KFS221" s="646"/>
      <c r="KFT221" s="646"/>
      <c r="KFU221" s="646"/>
      <c r="KFV221" s="646"/>
      <c r="KFW221" s="646"/>
      <c r="KFX221" s="646"/>
      <c r="KFY221" s="646"/>
      <c r="KFZ221" s="646"/>
      <c r="KGA221" s="646"/>
      <c r="KGB221" s="646"/>
      <c r="KGC221" s="646"/>
      <c r="KGD221" s="646"/>
      <c r="KGE221" s="646"/>
      <c r="KGF221" s="646"/>
      <c r="KGG221" s="646"/>
      <c r="KGH221" s="646"/>
      <c r="KGI221" s="646"/>
      <c r="KGJ221" s="646"/>
      <c r="KGK221" s="646"/>
      <c r="KGL221" s="646"/>
      <c r="KGM221" s="646"/>
      <c r="KGN221" s="646"/>
      <c r="KGO221" s="646"/>
      <c r="KGP221" s="646"/>
      <c r="KGQ221" s="646"/>
      <c r="KGR221" s="646"/>
      <c r="KGS221" s="646"/>
      <c r="KGT221" s="646"/>
      <c r="KGU221" s="646"/>
      <c r="KGV221" s="646"/>
      <c r="KGW221" s="646"/>
      <c r="KGX221" s="646"/>
      <c r="KGY221" s="646"/>
      <c r="KGZ221" s="646"/>
      <c r="KHA221" s="646"/>
      <c r="KHB221" s="646"/>
      <c r="KHC221" s="646"/>
      <c r="KHD221" s="646"/>
      <c r="KHE221" s="646"/>
      <c r="KHF221" s="646"/>
      <c r="KHG221" s="646"/>
      <c r="KHH221" s="646"/>
      <c r="KHI221" s="646"/>
      <c r="KHJ221" s="646"/>
      <c r="KHK221" s="646"/>
      <c r="KHL221" s="646"/>
      <c r="KHM221" s="646"/>
      <c r="KHN221" s="646"/>
      <c r="KHO221" s="646"/>
      <c r="KHP221" s="646"/>
      <c r="KHQ221" s="646"/>
      <c r="KHR221" s="646"/>
      <c r="KHS221" s="646"/>
      <c r="KHT221" s="646"/>
      <c r="KHU221" s="646"/>
      <c r="KHV221" s="646"/>
      <c r="KHW221" s="646"/>
      <c r="KHX221" s="646"/>
      <c r="KHY221" s="646"/>
      <c r="KHZ221" s="646"/>
      <c r="KIA221" s="646"/>
      <c r="KIB221" s="646"/>
      <c r="KIC221" s="646"/>
      <c r="KID221" s="646"/>
      <c r="KIE221" s="646"/>
      <c r="KIF221" s="646"/>
      <c r="KIG221" s="646"/>
      <c r="KIH221" s="646"/>
      <c r="KII221" s="646"/>
      <c r="KIJ221" s="646"/>
      <c r="KIK221" s="646"/>
      <c r="KIL221" s="646"/>
      <c r="KIM221" s="646"/>
      <c r="KIN221" s="646"/>
      <c r="KIO221" s="646"/>
      <c r="KIP221" s="646"/>
      <c r="KIQ221" s="646"/>
      <c r="KIR221" s="646"/>
      <c r="KIS221" s="646"/>
      <c r="KIT221" s="646"/>
      <c r="KIU221" s="646"/>
      <c r="KIV221" s="646"/>
      <c r="KIW221" s="646"/>
      <c r="KIX221" s="646"/>
      <c r="KIY221" s="646"/>
      <c r="KIZ221" s="646"/>
      <c r="KJA221" s="646"/>
      <c r="KJB221" s="646"/>
      <c r="KJC221" s="646"/>
      <c r="KJD221" s="646"/>
      <c r="KJE221" s="646"/>
      <c r="KJF221" s="646"/>
      <c r="KJG221" s="646"/>
      <c r="KJH221" s="646"/>
      <c r="KJI221" s="646"/>
      <c r="KJJ221" s="646"/>
      <c r="KJK221" s="646"/>
      <c r="KJL221" s="646"/>
      <c r="KJM221" s="646"/>
      <c r="KJN221" s="646"/>
      <c r="KJO221" s="646"/>
      <c r="KJP221" s="646"/>
      <c r="KJQ221" s="646"/>
      <c r="KJR221" s="646"/>
      <c r="KJS221" s="646"/>
      <c r="KJT221" s="646"/>
      <c r="KJU221" s="646"/>
      <c r="KJV221" s="646"/>
      <c r="KJW221" s="646"/>
      <c r="KJX221" s="646"/>
      <c r="KJY221" s="646"/>
      <c r="KJZ221" s="646"/>
      <c r="KKA221" s="646"/>
      <c r="KKB221" s="646"/>
      <c r="KKC221" s="646"/>
      <c r="KKD221" s="646"/>
      <c r="KKE221" s="646"/>
      <c r="KKF221" s="646"/>
      <c r="KKG221" s="646"/>
      <c r="KKH221" s="646"/>
      <c r="KKI221" s="646"/>
      <c r="KKJ221" s="646"/>
      <c r="KKK221" s="646"/>
      <c r="KKL221" s="646"/>
      <c r="KKM221" s="646"/>
      <c r="KKN221" s="646"/>
      <c r="KKO221" s="646"/>
      <c r="KKP221" s="646"/>
      <c r="KKQ221" s="646"/>
      <c r="KKR221" s="646"/>
      <c r="KKS221" s="646"/>
      <c r="KKT221" s="646"/>
      <c r="KKU221" s="646"/>
      <c r="KKV221" s="646"/>
      <c r="KKW221" s="646"/>
      <c r="KKX221" s="646"/>
      <c r="KKY221" s="646"/>
      <c r="KKZ221" s="646"/>
      <c r="KLA221" s="646"/>
      <c r="KLB221" s="646"/>
      <c r="KLC221" s="646"/>
      <c r="KLD221" s="646"/>
      <c r="KLE221" s="646"/>
      <c r="KLF221" s="646"/>
      <c r="KLG221" s="646"/>
      <c r="KLH221" s="646"/>
      <c r="KLI221" s="646"/>
      <c r="KLJ221" s="646"/>
      <c r="KLK221" s="646"/>
      <c r="KLL221" s="646"/>
      <c r="KLM221" s="646"/>
      <c r="KLN221" s="646"/>
      <c r="KLO221" s="646"/>
      <c r="KLP221" s="646"/>
      <c r="KLQ221" s="646"/>
      <c r="KLR221" s="646"/>
      <c r="KLS221" s="646"/>
      <c r="KLT221" s="646"/>
      <c r="KLU221" s="646"/>
      <c r="KLV221" s="646"/>
      <c r="KLW221" s="646"/>
      <c r="KLX221" s="646"/>
      <c r="KLY221" s="646"/>
      <c r="KLZ221" s="646"/>
      <c r="KMA221" s="646"/>
      <c r="KMB221" s="646"/>
      <c r="KMC221" s="646"/>
      <c r="KMD221" s="646"/>
      <c r="KME221" s="646"/>
      <c r="KMF221" s="646"/>
      <c r="KMG221" s="646"/>
      <c r="KMH221" s="646"/>
      <c r="KMI221" s="646"/>
      <c r="KMJ221" s="646"/>
      <c r="KMK221" s="646"/>
      <c r="KML221" s="646"/>
      <c r="KMM221" s="646"/>
      <c r="KMN221" s="646"/>
      <c r="KMO221" s="646"/>
      <c r="KMP221" s="646"/>
      <c r="KMQ221" s="646"/>
      <c r="KMR221" s="646"/>
      <c r="KMS221" s="646"/>
      <c r="KMT221" s="646"/>
      <c r="KMU221" s="646"/>
      <c r="KMV221" s="646"/>
      <c r="KMW221" s="646"/>
      <c r="KMX221" s="646"/>
      <c r="KMY221" s="646"/>
      <c r="KMZ221" s="646"/>
      <c r="KNA221" s="646"/>
      <c r="KNB221" s="646"/>
      <c r="KNC221" s="646"/>
      <c r="KND221" s="646"/>
      <c r="KNE221" s="646"/>
      <c r="KNF221" s="646"/>
      <c r="KNG221" s="646"/>
      <c r="KNH221" s="646"/>
      <c r="KNI221" s="646"/>
      <c r="KNJ221" s="646"/>
      <c r="KNK221" s="646"/>
      <c r="KNL221" s="646"/>
      <c r="KNM221" s="646"/>
      <c r="KNN221" s="646"/>
      <c r="KNO221" s="646"/>
      <c r="KNP221" s="646"/>
      <c r="KNQ221" s="646"/>
      <c r="KNR221" s="646"/>
      <c r="KNS221" s="646"/>
      <c r="KNT221" s="646"/>
      <c r="KNU221" s="646"/>
      <c r="KNV221" s="646"/>
      <c r="KNW221" s="646"/>
      <c r="KNX221" s="646"/>
      <c r="KNY221" s="646"/>
      <c r="KNZ221" s="646"/>
      <c r="KOA221" s="646"/>
      <c r="KOB221" s="646"/>
      <c r="KOC221" s="646"/>
      <c r="KOD221" s="646"/>
      <c r="KOE221" s="646"/>
      <c r="KOF221" s="646"/>
      <c r="KOG221" s="646"/>
      <c r="KOH221" s="646"/>
      <c r="KOI221" s="646"/>
      <c r="KOJ221" s="646"/>
      <c r="KOK221" s="646"/>
      <c r="KOL221" s="646"/>
      <c r="KOM221" s="646"/>
      <c r="KON221" s="646"/>
      <c r="KOO221" s="646"/>
      <c r="KOP221" s="646"/>
      <c r="KOQ221" s="646"/>
      <c r="KOR221" s="646"/>
      <c r="KOS221" s="646"/>
      <c r="KOT221" s="646"/>
      <c r="KOU221" s="646"/>
      <c r="KOV221" s="646"/>
      <c r="KOW221" s="646"/>
      <c r="KOX221" s="646"/>
      <c r="KOY221" s="646"/>
      <c r="KOZ221" s="646"/>
      <c r="KPA221" s="646"/>
      <c r="KPB221" s="646"/>
      <c r="KPC221" s="646"/>
      <c r="KPD221" s="646"/>
      <c r="KPE221" s="646"/>
      <c r="KPF221" s="646"/>
      <c r="KPG221" s="646"/>
      <c r="KPH221" s="646"/>
      <c r="KPI221" s="646"/>
      <c r="KPJ221" s="646"/>
      <c r="KPK221" s="646"/>
      <c r="KPL221" s="646"/>
      <c r="KPM221" s="646"/>
      <c r="KPN221" s="646"/>
      <c r="KPO221" s="646"/>
      <c r="KPP221" s="646"/>
      <c r="KPQ221" s="646"/>
      <c r="KPR221" s="646"/>
      <c r="KPS221" s="646"/>
      <c r="KPT221" s="646"/>
      <c r="KPU221" s="646"/>
      <c r="KPV221" s="646"/>
      <c r="KPW221" s="646"/>
      <c r="KPX221" s="646"/>
      <c r="KPY221" s="646"/>
      <c r="KPZ221" s="646"/>
      <c r="KQA221" s="646"/>
      <c r="KQB221" s="646"/>
      <c r="KQC221" s="646"/>
      <c r="KQD221" s="646"/>
      <c r="KQE221" s="646"/>
      <c r="KQF221" s="646"/>
      <c r="KQG221" s="646"/>
      <c r="KQH221" s="646"/>
      <c r="KQI221" s="646"/>
      <c r="KQJ221" s="646"/>
      <c r="KQK221" s="646"/>
      <c r="KQL221" s="646"/>
      <c r="KQM221" s="646"/>
      <c r="KQN221" s="646"/>
      <c r="KQO221" s="646"/>
      <c r="KQP221" s="646"/>
      <c r="KQQ221" s="646"/>
      <c r="KQR221" s="646"/>
      <c r="KQS221" s="646"/>
      <c r="KQT221" s="646"/>
      <c r="KQU221" s="646"/>
      <c r="KQV221" s="646"/>
      <c r="KQW221" s="646"/>
      <c r="KQX221" s="646"/>
      <c r="KQY221" s="646"/>
      <c r="KQZ221" s="646"/>
      <c r="KRA221" s="646"/>
      <c r="KRB221" s="646"/>
      <c r="KRC221" s="646"/>
      <c r="KRD221" s="646"/>
      <c r="KRE221" s="646"/>
      <c r="KRF221" s="646"/>
      <c r="KRG221" s="646"/>
      <c r="KRH221" s="646"/>
      <c r="KRI221" s="646"/>
      <c r="KRJ221" s="646"/>
      <c r="KRK221" s="646"/>
      <c r="KRL221" s="646"/>
      <c r="KRM221" s="646"/>
      <c r="KRN221" s="646"/>
      <c r="KRO221" s="646"/>
      <c r="KRP221" s="646"/>
      <c r="KRQ221" s="646"/>
      <c r="KRR221" s="646"/>
      <c r="KRS221" s="646"/>
      <c r="KRT221" s="646"/>
      <c r="KRU221" s="646"/>
      <c r="KRV221" s="646"/>
      <c r="KRW221" s="646"/>
      <c r="KRX221" s="646"/>
      <c r="KRY221" s="646"/>
      <c r="KRZ221" s="646"/>
      <c r="KSA221" s="646"/>
      <c r="KSB221" s="646"/>
      <c r="KSC221" s="646"/>
      <c r="KSD221" s="646"/>
      <c r="KSE221" s="646"/>
      <c r="KSF221" s="646"/>
      <c r="KSG221" s="646"/>
      <c r="KSH221" s="646"/>
      <c r="KSI221" s="646"/>
      <c r="KSJ221" s="646"/>
      <c r="KSK221" s="646"/>
      <c r="KSL221" s="646"/>
      <c r="KSM221" s="646"/>
      <c r="KSN221" s="646"/>
      <c r="KSO221" s="646"/>
      <c r="KSP221" s="646"/>
      <c r="KSQ221" s="646"/>
      <c r="KSR221" s="646"/>
      <c r="KSS221" s="646"/>
      <c r="KST221" s="646"/>
      <c r="KSU221" s="646"/>
      <c r="KSV221" s="646"/>
      <c r="KSW221" s="646"/>
      <c r="KSX221" s="646"/>
      <c r="KSY221" s="646"/>
      <c r="KSZ221" s="646"/>
      <c r="KTA221" s="646"/>
      <c r="KTB221" s="646"/>
      <c r="KTC221" s="646"/>
      <c r="KTD221" s="646"/>
      <c r="KTE221" s="646"/>
      <c r="KTF221" s="646"/>
      <c r="KTG221" s="646"/>
      <c r="KTH221" s="646"/>
      <c r="KTI221" s="646"/>
      <c r="KTJ221" s="646"/>
      <c r="KTK221" s="646"/>
      <c r="KTL221" s="646"/>
      <c r="KTM221" s="646"/>
      <c r="KTN221" s="646"/>
      <c r="KTO221" s="646"/>
      <c r="KTP221" s="646"/>
      <c r="KTQ221" s="646"/>
      <c r="KTR221" s="646"/>
      <c r="KTS221" s="646"/>
      <c r="KTT221" s="646"/>
      <c r="KTU221" s="646"/>
      <c r="KTV221" s="646"/>
      <c r="KTW221" s="646"/>
      <c r="KTX221" s="646"/>
      <c r="KTY221" s="646"/>
      <c r="KTZ221" s="646"/>
      <c r="KUA221" s="646"/>
      <c r="KUB221" s="646"/>
      <c r="KUC221" s="646"/>
      <c r="KUD221" s="646"/>
      <c r="KUE221" s="646"/>
      <c r="KUF221" s="646"/>
      <c r="KUG221" s="646"/>
      <c r="KUH221" s="646"/>
      <c r="KUI221" s="646"/>
      <c r="KUJ221" s="646"/>
      <c r="KUK221" s="646"/>
      <c r="KUL221" s="646"/>
      <c r="KUM221" s="646"/>
      <c r="KUN221" s="646"/>
      <c r="KUO221" s="646"/>
      <c r="KUP221" s="646"/>
      <c r="KUQ221" s="646"/>
      <c r="KUR221" s="646"/>
      <c r="KUS221" s="646"/>
      <c r="KUT221" s="646"/>
      <c r="KUU221" s="646"/>
      <c r="KUV221" s="646"/>
      <c r="KUW221" s="646"/>
      <c r="KUX221" s="646"/>
      <c r="KUY221" s="646"/>
      <c r="KUZ221" s="646"/>
      <c r="KVA221" s="646"/>
      <c r="KVB221" s="646"/>
      <c r="KVC221" s="646"/>
      <c r="KVD221" s="646"/>
      <c r="KVE221" s="646"/>
      <c r="KVF221" s="646"/>
      <c r="KVG221" s="646"/>
      <c r="KVH221" s="646"/>
      <c r="KVI221" s="646"/>
      <c r="KVJ221" s="646"/>
      <c r="KVK221" s="646"/>
      <c r="KVL221" s="646"/>
      <c r="KVM221" s="646"/>
      <c r="KVN221" s="646"/>
      <c r="KVO221" s="646"/>
      <c r="KVP221" s="646"/>
      <c r="KVQ221" s="646"/>
      <c r="KVR221" s="646"/>
      <c r="KVS221" s="646"/>
      <c r="KVT221" s="646"/>
      <c r="KVU221" s="646"/>
      <c r="KVV221" s="646"/>
      <c r="KVW221" s="646"/>
      <c r="KVX221" s="646"/>
      <c r="KVY221" s="646"/>
      <c r="KVZ221" s="646"/>
      <c r="KWA221" s="646"/>
      <c r="KWB221" s="646"/>
      <c r="KWC221" s="646"/>
      <c r="KWD221" s="646"/>
      <c r="KWE221" s="646"/>
      <c r="KWF221" s="646"/>
      <c r="KWG221" s="646"/>
      <c r="KWH221" s="646"/>
      <c r="KWI221" s="646"/>
      <c r="KWJ221" s="646"/>
      <c r="KWK221" s="646"/>
      <c r="KWL221" s="646"/>
      <c r="KWM221" s="646"/>
      <c r="KWN221" s="646"/>
      <c r="KWO221" s="646"/>
      <c r="KWP221" s="646"/>
      <c r="KWQ221" s="646"/>
      <c r="KWR221" s="646"/>
      <c r="KWS221" s="646"/>
      <c r="KWT221" s="646"/>
      <c r="KWU221" s="646"/>
      <c r="KWV221" s="646"/>
      <c r="KWW221" s="646"/>
      <c r="KWX221" s="646"/>
      <c r="KWY221" s="646"/>
      <c r="KWZ221" s="646"/>
      <c r="KXA221" s="646"/>
      <c r="KXB221" s="646"/>
      <c r="KXC221" s="646"/>
      <c r="KXD221" s="646"/>
      <c r="KXE221" s="646"/>
      <c r="KXF221" s="646"/>
      <c r="KXG221" s="646"/>
      <c r="KXH221" s="646"/>
      <c r="KXI221" s="646"/>
      <c r="KXJ221" s="646"/>
      <c r="KXK221" s="646"/>
      <c r="KXL221" s="646"/>
      <c r="KXM221" s="646"/>
      <c r="KXN221" s="646"/>
      <c r="KXO221" s="646"/>
      <c r="KXP221" s="646"/>
      <c r="KXQ221" s="646"/>
      <c r="KXR221" s="646"/>
      <c r="KXS221" s="646"/>
      <c r="KXT221" s="646"/>
      <c r="KXU221" s="646"/>
      <c r="KXV221" s="646"/>
      <c r="KXW221" s="646"/>
      <c r="KXX221" s="646"/>
      <c r="KXY221" s="646"/>
      <c r="KXZ221" s="646"/>
      <c r="KYA221" s="646"/>
      <c r="KYB221" s="646"/>
      <c r="KYC221" s="646"/>
      <c r="KYD221" s="646"/>
      <c r="KYE221" s="646"/>
      <c r="KYF221" s="646"/>
      <c r="KYG221" s="646"/>
      <c r="KYH221" s="646"/>
      <c r="KYI221" s="646"/>
      <c r="KYJ221" s="646"/>
      <c r="KYK221" s="646"/>
      <c r="KYL221" s="646"/>
      <c r="KYM221" s="646"/>
      <c r="KYN221" s="646"/>
      <c r="KYO221" s="646"/>
      <c r="KYP221" s="646"/>
      <c r="KYQ221" s="646"/>
      <c r="KYR221" s="646"/>
      <c r="KYS221" s="646"/>
      <c r="KYT221" s="646"/>
      <c r="KYU221" s="646"/>
      <c r="KYV221" s="646"/>
      <c r="KYW221" s="646"/>
      <c r="KYX221" s="646"/>
      <c r="KYY221" s="646"/>
      <c r="KYZ221" s="646"/>
      <c r="KZA221" s="646"/>
      <c r="KZB221" s="646"/>
      <c r="KZC221" s="646"/>
      <c r="KZD221" s="646"/>
      <c r="KZE221" s="646"/>
      <c r="KZF221" s="646"/>
      <c r="KZG221" s="646"/>
      <c r="KZH221" s="646"/>
      <c r="KZI221" s="646"/>
      <c r="KZJ221" s="646"/>
      <c r="KZK221" s="646"/>
      <c r="KZL221" s="646"/>
      <c r="KZM221" s="646"/>
      <c r="KZN221" s="646"/>
      <c r="KZO221" s="646"/>
      <c r="KZP221" s="646"/>
      <c r="KZQ221" s="646"/>
      <c r="KZR221" s="646"/>
      <c r="KZS221" s="646"/>
      <c r="KZT221" s="646"/>
      <c r="KZU221" s="646"/>
      <c r="KZV221" s="646"/>
      <c r="KZW221" s="646"/>
      <c r="KZX221" s="646"/>
      <c r="KZY221" s="646"/>
      <c r="KZZ221" s="646"/>
      <c r="LAA221" s="646"/>
      <c r="LAB221" s="646"/>
      <c r="LAC221" s="646"/>
      <c r="LAD221" s="646"/>
      <c r="LAE221" s="646"/>
      <c r="LAF221" s="646"/>
      <c r="LAG221" s="646"/>
      <c r="LAH221" s="646"/>
      <c r="LAI221" s="646"/>
      <c r="LAJ221" s="646"/>
      <c r="LAK221" s="646"/>
      <c r="LAL221" s="646"/>
      <c r="LAM221" s="646"/>
      <c r="LAN221" s="646"/>
      <c r="LAO221" s="646"/>
      <c r="LAP221" s="646"/>
      <c r="LAQ221" s="646"/>
      <c r="LAR221" s="646"/>
      <c r="LAS221" s="646"/>
      <c r="LAT221" s="646"/>
      <c r="LAU221" s="646"/>
      <c r="LAV221" s="646"/>
      <c r="LAW221" s="646"/>
      <c r="LAX221" s="646"/>
      <c r="LAY221" s="646"/>
      <c r="LAZ221" s="646"/>
      <c r="LBA221" s="646"/>
      <c r="LBB221" s="646"/>
      <c r="LBC221" s="646"/>
      <c r="LBD221" s="646"/>
      <c r="LBE221" s="646"/>
      <c r="LBF221" s="646"/>
      <c r="LBG221" s="646"/>
      <c r="LBH221" s="646"/>
      <c r="LBI221" s="646"/>
      <c r="LBJ221" s="646"/>
      <c r="LBK221" s="646"/>
      <c r="LBL221" s="646"/>
      <c r="LBM221" s="646"/>
      <c r="LBN221" s="646"/>
      <c r="LBO221" s="646"/>
      <c r="LBP221" s="646"/>
      <c r="LBQ221" s="646"/>
      <c r="LBR221" s="646"/>
      <c r="LBS221" s="646"/>
      <c r="LBT221" s="646"/>
      <c r="LBU221" s="646"/>
      <c r="LBV221" s="646"/>
      <c r="LBW221" s="646"/>
      <c r="LBX221" s="646"/>
      <c r="LBY221" s="646"/>
      <c r="LBZ221" s="646"/>
      <c r="LCA221" s="646"/>
      <c r="LCB221" s="646"/>
      <c r="LCC221" s="646"/>
      <c r="LCD221" s="646"/>
      <c r="LCE221" s="646"/>
      <c r="LCF221" s="646"/>
      <c r="LCG221" s="646"/>
      <c r="LCH221" s="646"/>
      <c r="LCI221" s="646"/>
      <c r="LCJ221" s="646"/>
      <c r="LCK221" s="646"/>
      <c r="LCL221" s="646"/>
      <c r="LCM221" s="646"/>
      <c r="LCN221" s="646"/>
      <c r="LCO221" s="646"/>
      <c r="LCP221" s="646"/>
      <c r="LCQ221" s="646"/>
      <c r="LCR221" s="646"/>
      <c r="LCS221" s="646"/>
      <c r="LCT221" s="646"/>
      <c r="LCU221" s="646"/>
      <c r="LCV221" s="646"/>
      <c r="LCW221" s="646"/>
      <c r="LCX221" s="646"/>
      <c r="LCY221" s="646"/>
      <c r="LCZ221" s="646"/>
      <c r="LDA221" s="646"/>
      <c r="LDB221" s="646"/>
      <c r="LDC221" s="646"/>
      <c r="LDD221" s="646"/>
      <c r="LDE221" s="646"/>
      <c r="LDF221" s="646"/>
      <c r="LDG221" s="646"/>
      <c r="LDH221" s="646"/>
      <c r="LDI221" s="646"/>
      <c r="LDJ221" s="646"/>
      <c r="LDK221" s="646"/>
      <c r="LDL221" s="646"/>
      <c r="LDM221" s="646"/>
      <c r="LDN221" s="646"/>
      <c r="LDO221" s="646"/>
      <c r="LDP221" s="646"/>
      <c r="LDQ221" s="646"/>
      <c r="LDR221" s="646"/>
      <c r="LDS221" s="646"/>
      <c r="LDT221" s="646"/>
      <c r="LDU221" s="646"/>
      <c r="LDV221" s="646"/>
      <c r="LDW221" s="646"/>
      <c r="LDX221" s="646"/>
      <c r="LDY221" s="646"/>
      <c r="LDZ221" s="646"/>
      <c r="LEA221" s="646"/>
      <c r="LEB221" s="646"/>
      <c r="LEC221" s="646"/>
      <c r="LED221" s="646"/>
      <c r="LEE221" s="646"/>
      <c r="LEF221" s="646"/>
      <c r="LEG221" s="646"/>
      <c r="LEH221" s="646"/>
      <c r="LEI221" s="646"/>
      <c r="LEJ221" s="646"/>
      <c r="LEK221" s="646"/>
      <c r="LEL221" s="646"/>
      <c r="LEM221" s="646"/>
      <c r="LEN221" s="646"/>
      <c r="LEO221" s="646"/>
      <c r="LEP221" s="646"/>
      <c r="LEQ221" s="646"/>
      <c r="LER221" s="646"/>
      <c r="LES221" s="646"/>
      <c r="LET221" s="646"/>
      <c r="LEU221" s="646"/>
      <c r="LEV221" s="646"/>
      <c r="LEW221" s="646"/>
      <c r="LEX221" s="646"/>
      <c r="LEY221" s="646"/>
      <c r="LEZ221" s="646"/>
      <c r="LFA221" s="646"/>
      <c r="LFB221" s="646"/>
      <c r="LFC221" s="646"/>
      <c r="LFD221" s="646"/>
      <c r="LFE221" s="646"/>
      <c r="LFF221" s="646"/>
      <c r="LFG221" s="646"/>
      <c r="LFH221" s="646"/>
      <c r="LFI221" s="646"/>
      <c r="LFJ221" s="646"/>
      <c r="LFK221" s="646"/>
      <c r="LFL221" s="646"/>
      <c r="LFM221" s="646"/>
      <c r="LFN221" s="646"/>
      <c r="LFO221" s="646"/>
      <c r="LFP221" s="646"/>
      <c r="LFQ221" s="646"/>
      <c r="LFR221" s="646"/>
      <c r="LFS221" s="646"/>
      <c r="LFT221" s="646"/>
      <c r="LFU221" s="646"/>
      <c r="LFV221" s="646"/>
      <c r="LFW221" s="646"/>
      <c r="LFX221" s="646"/>
      <c r="LFY221" s="646"/>
      <c r="LFZ221" s="646"/>
      <c r="LGA221" s="646"/>
      <c r="LGB221" s="646"/>
      <c r="LGC221" s="646"/>
      <c r="LGD221" s="646"/>
      <c r="LGE221" s="646"/>
      <c r="LGF221" s="646"/>
      <c r="LGG221" s="646"/>
      <c r="LGH221" s="646"/>
      <c r="LGI221" s="646"/>
      <c r="LGJ221" s="646"/>
      <c r="LGK221" s="646"/>
      <c r="LGL221" s="646"/>
      <c r="LGM221" s="646"/>
      <c r="LGN221" s="646"/>
      <c r="LGO221" s="646"/>
      <c r="LGP221" s="646"/>
      <c r="LGQ221" s="646"/>
      <c r="LGR221" s="646"/>
      <c r="LGS221" s="646"/>
      <c r="LGT221" s="646"/>
      <c r="LGU221" s="646"/>
      <c r="LGV221" s="646"/>
      <c r="LGW221" s="646"/>
      <c r="LGX221" s="646"/>
      <c r="LGY221" s="646"/>
      <c r="LGZ221" s="646"/>
      <c r="LHA221" s="646"/>
      <c r="LHB221" s="646"/>
      <c r="LHC221" s="646"/>
      <c r="LHD221" s="646"/>
      <c r="LHE221" s="646"/>
      <c r="LHF221" s="646"/>
      <c r="LHG221" s="646"/>
      <c r="LHH221" s="646"/>
      <c r="LHI221" s="646"/>
      <c r="LHJ221" s="646"/>
      <c r="LHK221" s="646"/>
      <c r="LHL221" s="646"/>
      <c r="LHM221" s="646"/>
      <c r="LHN221" s="646"/>
      <c r="LHO221" s="646"/>
      <c r="LHP221" s="646"/>
      <c r="LHQ221" s="646"/>
      <c r="LHR221" s="646"/>
      <c r="LHS221" s="646"/>
      <c r="LHT221" s="646"/>
      <c r="LHU221" s="646"/>
      <c r="LHV221" s="646"/>
      <c r="LHW221" s="646"/>
      <c r="LHX221" s="646"/>
      <c r="LHY221" s="646"/>
      <c r="LHZ221" s="646"/>
      <c r="LIA221" s="646"/>
      <c r="LIB221" s="646"/>
      <c r="LIC221" s="646"/>
      <c r="LID221" s="646"/>
      <c r="LIE221" s="646"/>
      <c r="LIF221" s="646"/>
      <c r="LIG221" s="646"/>
      <c r="LIH221" s="646"/>
      <c r="LII221" s="646"/>
      <c r="LIJ221" s="646"/>
      <c r="LIK221" s="646"/>
      <c r="LIL221" s="646"/>
      <c r="LIM221" s="646"/>
      <c r="LIN221" s="646"/>
      <c r="LIO221" s="646"/>
      <c r="LIP221" s="646"/>
      <c r="LIQ221" s="646"/>
      <c r="LIR221" s="646"/>
      <c r="LIS221" s="646"/>
      <c r="LIT221" s="646"/>
      <c r="LIU221" s="646"/>
      <c r="LIV221" s="646"/>
      <c r="LIW221" s="646"/>
      <c r="LIX221" s="646"/>
      <c r="LIY221" s="646"/>
      <c r="LIZ221" s="646"/>
      <c r="LJA221" s="646"/>
      <c r="LJB221" s="646"/>
      <c r="LJC221" s="646"/>
      <c r="LJD221" s="646"/>
      <c r="LJE221" s="646"/>
      <c r="LJF221" s="646"/>
      <c r="LJG221" s="646"/>
      <c r="LJH221" s="646"/>
      <c r="LJI221" s="646"/>
      <c r="LJJ221" s="646"/>
      <c r="LJK221" s="646"/>
      <c r="LJL221" s="646"/>
      <c r="LJM221" s="646"/>
      <c r="LJN221" s="646"/>
      <c r="LJO221" s="646"/>
      <c r="LJP221" s="646"/>
      <c r="LJQ221" s="646"/>
      <c r="LJR221" s="646"/>
      <c r="LJS221" s="646"/>
      <c r="LJT221" s="646"/>
      <c r="LJU221" s="646"/>
      <c r="LJV221" s="646"/>
      <c r="LJW221" s="646"/>
      <c r="LJX221" s="646"/>
      <c r="LJY221" s="646"/>
      <c r="LJZ221" s="646"/>
      <c r="LKA221" s="646"/>
      <c r="LKB221" s="646"/>
      <c r="LKC221" s="646"/>
      <c r="LKD221" s="646"/>
      <c r="LKE221" s="646"/>
      <c r="LKF221" s="646"/>
      <c r="LKG221" s="646"/>
      <c r="LKH221" s="646"/>
      <c r="LKI221" s="646"/>
      <c r="LKJ221" s="646"/>
      <c r="LKK221" s="646"/>
      <c r="LKL221" s="646"/>
      <c r="LKM221" s="646"/>
      <c r="LKN221" s="646"/>
      <c r="LKO221" s="646"/>
      <c r="LKP221" s="646"/>
      <c r="LKQ221" s="646"/>
      <c r="LKR221" s="646"/>
      <c r="LKS221" s="646"/>
      <c r="LKT221" s="646"/>
      <c r="LKU221" s="646"/>
      <c r="LKV221" s="646"/>
      <c r="LKW221" s="646"/>
      <c r="LKX221" s="646"/>
      <c r="LKY221" s="646"/>
      <c r="LKZ221" s="646"/>
      <c r="LLA221" s="646"/>
      <c r="LLB221" s="646"/>
      <c r="LLC221" s="646"/>
      <c r="LLD221" s="646"/>
      <c r="LLE221" s="646"/>
      <c r="LLF221" s="646"/>
      <c r="LLG221" s="646"/>
      <c r="LLH221" s="646"/>
      <c r="LLI221" s="646"/>
      <c r="LLJ221" s="646"/>
      <c r="LLK221" s="646"/>
      <c r="LLL221" s="646"/>
      <c r="LLM221" s="646"/>
      <c r="LLN221" s="646"/>
      <c r="LLO221" s="646"/>
      <c r="LLP221" s="646"/>
      <c r="LLQ221" s="646"/>
      <c r="LLR221" s="646"/>
      <c r="LLS221" s="646"/>
      <c r="LLT221" s="646"/>
      <c r="LLU221" s="646"/>
      <c r="LLV221" s="646"/>
      <c r="LLW221" s="646"/>
      <c r="LLX221" s="646"/>
      <c r="LLY221" s="646"/>
      <c r="LLZ221" s="646"/>
      <c r="LMA221" s="646"/>
      <c r="LMB221" s="646"/>
      <c r="LMC221" s="646"/>
      <c r="LMD221" s="646"/>
      <c r="LME221" s="646"/>
      <c r="LMF221" s="646"/>
      <c r="LMG221" s="646"/>
      <c r="LMH221" s="646"/>
      <c r="LMI221" s="646"/>
      <c r="LMJ221" s="646"/>
      <c r="LMK221" s="646"/>
      <c r="LML221" s="646"/>
      <c r="LMM221" s="646"/>
      <c r="LMN221" s="646"/>
      <c r="LMO221" s="646"/>
      <c r="LMP221" s="646"/>
      <c r="LMQ221" s="646"/>
      <c r="LMR221" s="646"/>
      <c r="LMS221" s="646"/>
      <c r="LMT221" s="646"/>
      <c r="LMU221" s="646"/>
      <c r="LMV221" s="646"/>
      <c r="LMW221" s="646"/>
      <c r="LMX221" s="646"/>
      <c r="LMY221" s="646"/>
      <c r="LMZ221" s="646"/>
      <c r="LNA221" s="646"/>
      <c r="LNB221" s="646"/>
      <c r="LNC221" s="646"/>
      <c r="LND221" s="646"/>
      <c r="LNE221" s="646"/>
      <c r="LNF221" s="646"/>
      <c r="LNG221" s="646"/>
      <c r="LNH221" s="646"/>
      <c r="LNI221" s="646"/>
      <c r="LNJ221" s="646"/>
      <c r="LNK221" s="646"/>
      <c r="LNL221" s="646"/>
      <c r="LNM221" s="646"/>
      <c r="LNN221" s="646"/>
      <c r="LNO221" s="646"/>
      <c r="LNP221" s="646"/>
      <c r="LNQ221" s="646"/>
      <c r="LNR221" s="646"/>
      <c r="LNS221" s="646"/>
      <c r="LNT221" s="646"/>
      <c r="LNU221" s="646"/>
      <c r="LNV221" s="646"/>
      <c r="LNW221" s="646"/>
      <c r="LNX221" s="646"/>
      <c r="LNY221" s="646"/>
      <c r="LNZ221" s="646"/>
      <c r="LOA221" s="646"/>
      <c r="LOB221" s="646"/>
      <c r="LOC221" s="646"/>
      <c r="LOD221" s="646"/>
      <c r="LOE221" s="646"/>
      <c r="LOF221" s="646"/>
      <c r="LOG221" s="646"/>
      <c r="LOH221" s="646"/>
      <c r="LOI221" s="646"/>
      <c r="LOJ221" s="646"/>
      <c r="LOK221" s="646"/>
      <c r="LOL221" s="646"/>
      <c r="LOM221" s="646"/>
      <c r="LON221" s="646"/>
      <c r="LOO221" s="646"/>
      <c r="LOP221" s="646"/>
      <c r="LOQ221" s="646"/>
      <c r="LOR221" s="646"/>
      <c r="LOS221" s="646"/>
      <c r="LOT221" s="646"/>
      <c r="LOU221" s="646"/>
      <c r="LOV221" s="646"/>
      <c r="LOW221" s="646"/>
      <c r="LOX221" s="646"/>
      <c r="LOY221" s="646"/>
      <c r="LOZ221" s="646"/>
      <c r="LPA221" s="646"/>
      <c r="LPB221" s="646"/>
      <c r="LPC221" s="646"/>
      <c r="LPD221" s="646"/>
      <c r="LPE221" s="646"/>
      <c r="LPF221" s="646"/>
      <c r="LPG221" s="646"/>
      <c r="LPH221" s="646"/>
      <c r="LPI221" s="646"/>
      <c r="LPJ221" s="646"/>
      <c r="LPK221" s="646"/>
      <c r="LPL221" s="646"/>
      <c r="LPM221" s="646"/>
      <c r="LPN221" s="646"/>
      <c r="LPO221" s="646"/>
      <c r="LPP221" s="646"/>
      <c r="LPQ221" s="646"/>
      <c r="LPR221" s="646"/>
      <c r="LPS221" s="646"/>
      <c r="LPT221" s="646"/>
      <c r="LPU221" s="646"/>
      <c r="LPV221" s="646"/>
      <c r="LPW221" s="646"/>
      <c r="LPX221" s="646"/>
      <c r="LPY221" s="646"/>
      <c r="LPZ221" s="646"/>
      <c r="LQA221" s="646"/>
      <c r="LQB221" s="646"/>
      <c r="LQC221" s="646"/>
      <c r="LQD221" s="646"/>
      <c r="LQE221" s="646"/>
      <c r="LQF221" s="646"/>
      <c r="LQG221" s="646"/>
      <c r="LQH221" s="646"/>
      <c r="LQI221" s="646"/>
      <c r="LQJ221" s="646"/>
      <c r="LQK221" s="646"/>
      <c r="LQL221" s="646"/>
      <c r="LQM221" s="646"/>
      <c r="LQN221" s="646"/>
      <c r="LQO221" s="646"/>
      <c r="LQP221" s="646"/>
      <c r="LQQ221" s="646"/>
      <c r="LQR221" s="646"/>
      <c r="LQS221" s="646"/>
      <c r="LQT221" s="646"/>
      <c r="LQU221" s="646"/>
      <c r="LQV221" s="646"/>
      <c r="LQW221" s="646"/>
      <c r="LQX221" s="646"/>
      <c r="LQY221" s="646"/>
      <c r="LQZ221" s="646"/>
      <c r="LRA221" s="646"/>
      <c r="LRB221" s="646"/>
      <c r="LRC221" s="646"/>
      <c r="LRD221" s="646"/>
      <c r="LRE221" s="646"/>
      <c r="LRF221" s="646"/>
      <c r="LRG221" s="646"/>
      <c r="LRH221" s="646"/>
      <c r="LRI221" s="646"/>
      <c r="LRJ221" s="646"/>
      <c r="LRK221" s="646"/>
      <c r="LRL221" s="646"/>
      <c r="LRM221" s="646"/>
      <c r="LRN221" s="646"/>
      <c r="LRO221" s="646"/>
      <c r="LRP221" s="646"/>
      <c r="LRQ221" s="646"/>
      <c r="LRR221" s="646"/>
      <c r="LRS221" s="646"/>
      <c r="LRT221" s="646"/>
      <c r="LRU221" s="646"/>
      <c r="LRV221" s="646"/>
      <c r="LRW221" s="646"/>
      <c r="LRX221" s="646"/>
      <c r="LRY221" s="646"/>
      <c r="LRZ221" s="646"/>
      <c r="LSA221" s="646"/>
      <c r="LSB221" s="646"/>
      <c r="LSC221" s="646"/>
      <c r="LSD221" s="646"/>
      <c r="LSE221" s="646"/>
      <c r="LSF221" s="646"/>
      <c r="LSG221" s="646"/>
      <c r="LSH221" s="646"/>
      <c r="LSI221" s="646"/>
      <c r="LSJ221" s="646"/>
      <c r="LSK221" s="646"/>
      <c r="LSL221" s="646"/>
      <c r="LSM221" s="646"/>
      <c r="LSN221" s="646"/>
      <c r="LSO221" s="646"/>
      <c r="LSP221" s="646"/>
      <c r="LSQ221" s="646"/>
      <c r="LSR221" s="646"/>
      <c r="LSS221" s="646"/>
      <c r="LST221" s="646"/>
      <c r="LSU221" s="646"/>
      <c r="LSV221" s="646"/>
      <c r="LSW221" s="646"/>
      <c r="LSX221" s="646"/>
      <c r="LSY221" s="646"/>
      <c r="LSZ221" s="646"/>
      <c r="LTA221" s="646"/>
      <c r="LTB221" s="646"/>
      <c r="LTC221" s="646"/>
      <c r="LTD221" s="646"/>
      <c r="LTE221" s="646"/>
      <c r="LTF221" s="646"/>
      <c r="LTG221" s="646"/>
      <c r="LTH221" s="646"/>
      <c r="LTI221" s="646"/>
      <c r="LTJ221" s="646"/>
      <c r="LTK221" s="646"/>
      <c r="LTL221" s="646"/>
      <c r="LTM221" s="646"/>
      <c r="LTN221" s="646"/>
      <c r="LTO221" s="646"/>
      <c r="LTP221" s="646"/>
      <c r="LTQ221" s="646"/>
      <c r="LTR221" s="646"/>
      <c r="LTS221" s="646"/>
      <c r="LTT221" s="646"/>
      <c r="LTU221" s="646"/>
      <c r="LTV221" s="646"/>
      <c r="LTW221" s="646"/>
      <c r="LTX221" s="646"/>
      <c r="LTY221" s="646"/>
      <c r="LTZ221" s="646"/>
      <c r="LUA221" s="646"/>
      <c r="LUB221" s="646"/>
      <c r="LUC221" s="646"/>
      <c r="LUD221" s="646"/>
      <c r="LUE221" s="646"/>
      <c r="LUF221" s="646"/>
      <c r="LUG221" s="646"/>
      <c r="LUH221" s="646"/>
      <c r="LUI221" s="646"/>
      <c r="LUJ221" s="646"/>
      <c r="LUK221" s="646"/>
      <c r="LUL221" s="646"/>
      <c r="LUM221" s="646"/>
      <c r="LUN221" s="646"/>
      <c r="LUO221" s="646"/>
      <c r="LUP221" s="646"/>
      <c r="LUQ221" s="646"/>
      <c r="LUR221" s="646"/>
      <c r="LUS221" s="646"/>
      <c r="LUT221" s="646"/>
      <c r="LUU221" s="646"/>
      <c r="LUV221" s="646"/>
      <c r="LUW221" s="646"/>
      <c r="LUX221" s="646"/>
      <c r="LUY221" s="646"/>
      <c r="LUZ221" s="646"/>
      <c r="LVA221" s="646"/>
      <c r="LVB221" s="646"/>
      <c r="LVC221" s="646"/>
      <c r="LVD221" s="646"/>
      <c r="LVE221" s="646"/>
      <c r="LVF221" s="646"/>
      <c r="LVG221" s="646"/>
      <c r="LVH221" s="646"/>
      <c r="LVI221" s="646"/>
      <c r="LVJ221" s="646"/>
      <c r="LVK221" s="646"/>
      <c r="LVL221" s="646"/>
      <c r="LVM221" s="646"/>
      <c r="LVN221" s="646"/>
      <c r="LVO221" s="646"/>
      <c r="LVP221" s="646"/>
      <c r="LVQ221" s="646"/>
      <c r="LVR221" s="646"/>
      <c r="LVS221" s="646"/>
      <c r="LVT221" s="646"/>
      <c r="LVU221" s="646"/>
      <c r="LVV221" s="646"/>
      <c r="LVW221" s="646"/>
      <c r="LVX221" s="646"/>
      <c r="LVY221" s="646"/>
      <c r="LVZ221" s="646"/>
      <c r="LWA221" s="646"/>
      <c r="LWB221" s="646"/>
      <c r="LWC221" s="646"/>
      <c r="LWD221" s="646"/>
      <c r="LWE221" s="646"/>
      <c r="LWF221" s="646"/>
      <c r="LWG221" s="646"/>
      <c r="LWH221" s="646"/>
      <c r="LWI221" s="646"/>
      <c r="LWJ221" s="646"/>
      <c r="LWK221" s="646"/>
      <c r="LWL221" s="646"/>
      <c r="LWM221" s="646"/>
      <c r="LWN221" s="646"/>
      <c r="LWO221" s="646"/>
      <c r="LWP221" s="646"/>
      <c r="LWQ221" s="646"/>
      <c r="LWR221" s="646"/>
      <c r="LWS221" s="646"/>
      <c r="LWT221" s="646"/>
      <c r="LWU221" s="646"/>
      <c r="LWV221" s="646"/>
      <c r="LWW221" s="646"/>
      <c r="LWX221" s="646"/>
      <c r="LWY221" s="646"/>
      <c r="LWZ221" s="646"/>
      <c r="LXA221" s="646"/>
      <c r="LXB221" s="646"/>
      <c r="LXC221" s="646"/>
      <c r="LXD221" s="646"/>
      <c r="LXE221" s="646"/>
      <c r="LXF221" s="646"/>
      <c r="LXG221" s="646"/>
      <c r="LXH221" s="646"/>
      <c r="LXI221" s="646"/>
      <c r="LXJ221" s="646"/>
      <c r="LXK221" s="646"/>
      <c r="LXL221" s="646"/>
      <c r="LXM221" s="646"/>
      <c r="LXN221" s="646"/>
      <c r="LXO221" s="646"/>
      <c r="LXP221" s="646"/>
      <c r="LXQ221" s="646"/>
      <c r="LXR221" s="646"/>
      <c r="LXS221" s="646"/>
      <c r="LXT221" s="646"/>
      <c r="LXU221" s="646"/>
      <c r="LXV221" s="646"/>
      <c r="LXW221" s="646"/>
      <c r="LXX221" s="646"/>
      <c r="LXY221" s="646"/>
      <c r="LXZ221" s="646"/>
      <c r="LYA221" s="646"/>
      <c r="LYB221" s="646"/>
      <c r="LYC221" s="646"/>
      <c r="LYD221" s="646"/>
      <c r="LYE221" s="646"/>
      <c r="LYF221" s="646"/>
      <c r="LYG221" s="646"/>
      <c r="LYH221" s="646"/>
      <c r="LYI221" s="646"/>
      <c r="LYJ221" s="646"/>
      <c r="LYK221" s="646"/>
      <c r="LYL221" s="646"/>
      <c r="LYM221" s="646"/>
      <c r="LYN221" s="646"/>
      <c r="LYO221" s="646"/>
      <c r="LYP221" s="646"/>
      <c r="LYQ221" s="646"/>
      <c r="LYR221" s="646"/>
      <c r="LYS221" s="646"/>
      <c r="LYT221" s="646"/>
      <c r="LYU221" s="646"/>
      <c r="LYV221" s="646"/>
      <c r="LYW221" s="646"/>
      <c r="LYX221" s="646"/>
      <c r="LYY221" s="646"/>
      <c r="LYZ221" s="646"/>
      <c r="LZA221" s="646"/>
      <c r="LZB221" s="646"/>
      <c r="LZC221" s="646"/>
      <c r="LZD221" s="646"/>
      <c r="LZE221" s="646"/>
      <c r="LZF221" s="646"/>
      <c r="LZG221" s="646"/>
      <c r="LZH221" s="646"/>
      <c r="LZI221" s="646"/>
      <c r="LZJ221" s="646"/>
      <c r="LZK221" s="646"/>
      <c r="LZL221" s="646"/>
      <c r="LZM221" s="646"/>
      <c r="LZN221" s="646"/>
      <c r="LZO221" s="646"/>
      <c r="LZP221" s="646"/>
      <c r="LZQ221" s="646"/>
      <c r="LZR221" s="646"/>
      <c r="LZS221" s="646"/>
      <c r="LZT221" s="646"/>
      <c r="LZU221" s="646"/>
      <c r="LZV221" s="646"/>
      <c r="LZW221" s="646"/>
      <c r="LZX221" s="646"/>
      <c r="LZY221" s="646"/>
      <c r="LZZ221" s="646"/>
      <c r="MAA221" s="646"/>
      <c r="MAB221" s="646"/>
      <c r="MAC221" s="646"/>
      <c r="MAD221" s="646"/>
      <c r="MAE221" s="646"/>
      <c r="MAF221" s="646"/>
      <c r="MAG221" s="646"/>
      <c r="MAH221" s="646"/>
      <c r="MAI221" s="646"/>
      <c r="MAJ221" s="646"/>
      <c r="MAK221" s="646"/>
      <c r="MAL221" s="646"/>
      <c r="MAM221" s="646"/>
      <c r="MAN221" s="646"/>
      <c r="MAO221" s="646"/>
      <c r="MAP221" s="646"/>
      <c r="MAQ221" s="646"/>
      <c r="MAR221" s="646"/>
      <c r="MAS221" s="646"/>
      <c r="MAT221" s="646"/>
      <c r="MAU221" s="646"/>
      <c r="MAV221" s="646"/>
      <c r="MAW221" s="646"/>
      <c r="MAX221" s="646"/>
      <c r="MAY221" s="646"/>
      <c r="MAZ221" s="646"/>
      <c r="MBA221" s="646"/>
      <c r="MBB221" s="646"/>
      <c r="MBC221" s="646"/>
      <c r="MBD221" s="646"/>
      <c r="MBE221" s="646"/>
      <c r="MBF221" s="646"/>
      <c r="MBG221" s="646"/>
      <c r="MBH221" s="646"/>
      <c r="MBI221" s="646"/>
      <c r="MBJ221" s="646"/>
      <c r="MBK221" s="646"/>
      <c r="MBL221" s="646"/>
      <c r="MBM221" s="646"/>
      <c r="MBN221" s="646"/>
      <c r="MBO221" s="646"/>
      <c r="MBP221" s="646"/>
      <c r="MBQ221" s="646"/>
      <c r="MBR221" s="646"/>
      <c r="MBS221" s="646"/>
      <c r="MBT221" s="646"/>
      <c r="MBU221" s="646"/>
      <c r="MBV221" s="646"/>
      <c r="MBW221" s="646"/>
      <c r="MBX221" s="646"/>
      <c r="MBY221" s="646"/>
      <c r="MBZ221" s="646"/>
      <c r="MCA221" s="646"/>
      <c r="MCB221" s="646"/>
      <c r="MCC221" s="646"/>
      <c r="MCD221" s="646"/>
      <c r="MCE221" s="646"/>
      <c r="MCF221" s="646"/>
      <c r="MCG221" s="646"/>
      <c r="MCH221" s="646"/>
      <c r="MCI221" s="646"/>
      <c r="MCJ221" s="646"/>
      <c r="MCK221" s="646"/>
      <c r="MCL221" s="646"/>
      <c r="MCM221" s="646"/>
      <c r="MCN221" s="646"/>
      <c r="MCO221" s="646"/>
      <c r="MCP221" s="646"/>
      <c r="MCQ221" s="646"/>
      <c r="MCR221" s="646"/>
      <c r="MCS221" s="646"/>
      <c r="MCT221" s="646"/>
      <c r="MCU221" s="646"/>
      <c r="MCV221" s="646"/>
      <c r="MCW221" s="646"/>
      <c r="MCX221" s="646"/>
      <c r="MCY221" s="646"/>
      <c r="MCZ221" s="646"/>
      <c r="MDA221" s="646"/>
      <c r="MDB221" s="646"/>
      <c r="MDC221" s="646"/>
      <c r="MDD221" s="646"/>
      <c r="MDE221" s="646"/>
      <c r="MDF221" s="646"/>
      <c r="MDG221" s="646"/>
      <c r="MDH221" s="646"/>
      <c r="MDI221" s="646"/>
      <c r="MDJ221" s="646"/>
      <c r="MDK221" s="646"/>
      <c r="MDL221" s="646"/>
      <c r="MDM221" s="646"/>
      <c r="MDN221" s="646"/>
      <c r="MDO221" s="646"/>
      <c r="MDP221" s="646"/>
      <c r="MDQ221" s="646"/>
      <c r="MDR221" s="646"/>
      <c r="MDS221" s="646"/>
      <c r="MDT221" s="646"/>
      <c r="MDU221" s="646"/>
      <c r="MDV221" s="646"/>
      <c r="MDW221" s="646"/>
      <c r="MDX221" s="646"/>
      <c r="MDY221" s="646"/>
      <c r="MDZ221" s="646"/>
      <c r="MEA221" s="646"/>
      <c r="MEB221" s="646"/>
      <c r="MEC221" s="646"/>
      <c r="MED221" s="646"/>
      <c r="MEE221" s="646"/>
      <c r="MEF221" s="646"/>
      <c r="MEG221" s="646"/>
      <c r="MEH221" s="646"/>
      <c r="MEI221" s="646"/>
      <c r="MEJ221" s="646"/>
      <c r="MEK221" s="646"/>
      <c r="MEL221" s="646"/>
      <c r="MEM221" s="646"/>
      <c r="MEN221" s="646"/>
      <c r="MEO221" s="646"/>
      <c r="MEP221" s="646"/>
      <c r="MEQ221" s="646"/>
      <c r="MER221" s="646"/>
      <c r="MES221" s="646"/>
      <c r="MET221" s="646"/>
      <c r="MEU221" s="646"/>
      <c r="MEV221" s="646"/>
      <c r="MEW221" s="646"/>
      <c r="MEX221" s="646"/>
      <c r="MEY221" s="646"/>
      <c r="MEZ221" s="646"/>
      <c r="MFA221" s="646"/>
      <c r="MFB221" s="646"/>
      <c r="MFC221" s="646"/>
      <c r="MFD221" s="646"/>
      <c r="MFE221" s="646"/>
      <c r="MFF221" s="646"/>
      <c r="MFG221" s="646"/>
      <c r="MFH221" s="646"/>
      <c r="MFI221" s="646"/>
      <c r="MFJ221" s="646"/>
      <c r="MFK221" s="646"/>
      <c r="MFL221" s="646"/>
      <c r="MFM221" s="646"/>
      <c r="MFN221" s="646"/>
      <c r="MFO221" s="646"/>
      <c r="MFP221" s="646"/>
      <c r="MFQ221" s="646"/>
      <c r="MFR221" s="646"/>
      <c r="MFS221" s="646"/>
      <c r="MFT221" s="646"/>
      <c r="MFU221" s="646"/>
      <c r="MFV221" s="646"/>
      <c r="MFW221" s="646"/>
      <c r="MFX221" s="646"/>
      <c r="MFY221" s="646"/>
      <c r="MFZ221" s="646"/>
      <c r="MGA221" s="646"/>
      <c r="MGB221" s="646"/>
      <c r="MGC221" s="646"/>
      <c r="MGD221" s="646"/>
      <c r="MGE221" s="646"/>
      <c r="MGF221" s="646"/>
      <c r="MGG221" s="646"/>
      <c r="MGH221" s="646"/>
      <c r="MGI221" s="646"/>
      <c r="MGJ221" s="646"/>
      <c r="MGK221" s="646"/>
      <c r="MGL221" s="646"/>
      <c r="MGM221" s="646"/>
      <c r="MGN221" s="646"/>
      <c r="MGO221" s="646"/>
      <c r="MGP221" s="646"/>
      <c r="MGQ221" s="646"/>
      <c r="MGR221" s="646"/>
      <c r="MGS221" s="646"/>
      <c r="MGT221" s="646"/>
      <c r="MGU221" s="646"/>
      <c r="MGV221" s="646"/>
      <c r="MGW221" s="646"/>
      <c r="MGX221" s="646"/>
      <c r="MGY221" s="646"/>
      <c r="MGZ221" s="646"/>
      <c r="MHA221" s="646"/>
      <c r="MHB221" s="646"/>
      <c r="MHC221" s="646"/>
      <c r="MHD221" s="646"/>
      <c r="MHE221" s="646"/>
      <c r="MHF221" s="646"/>
      <c r="MHG221" s="646"/>
      <c r="MHH221" s="646"/>
      <c r="MHI221" s="646"/>
      <c r="MHJ221" s="646"/>
      <c r="MHK221" s="646"/>
      <c r="MHL221" s="646"/>
      <c r="MHM221" s="646"/>
      <c r="MHN221" s="646"/>
      <c r="MHO221" s="646"/>
      <c r="MHP221" s="646"/>
      <c r="MHQ221" s="646"/>
      <c r="MHR221" s="646"/>
      <c r="MHS221" s="646"/>
      <c r="MHT221" s="646"/>
      <c r="MHU221" s="646"/>
      <c r="MHV221" s="646"/>
      <c r="MHW221" s="646"/>
      <c r="MHX221" s="646"/>
      <c r="MHY221" s="646"/>
      <c r="MHZ221" s="646"/>
      <c r="MIA221" s="646"/>
      <c r="MIB221" s="646"/>
      <c r="MIC221" s="646"/>
      <c r="MID221" s="646"/>
      <c r="MIE221" s="646"/>
      <c r="MIF221" s="646"/>
      <c r="MIG221" s="646"/>
      <c r="MIH221" s="646"/>
      <c r="MII221" s="646"/>
      <c r="MIJ221" s="646"/>
      <c r="MIK221" s="646"/>
      <c r="MIL221" s="646"/>
      <c r="MIM221" s="646"/>
      <c r="MIN221" s="646"/>
      <c r="MIO221" s="646"/>
      <c r="MIP221" s="646"/>
      <c r="MIQ221" s="646"/>
      <c r="MIR221" s="646"/>
      <c r="MIS221" s="646"/>
      <c r="MIT221" s="646"/>
      <c r="MIU221" s="646"/>
      <c r="MIV221" s="646"/>
      <c r="MIW221" s="646"/>
      <c r="MIX221" s="646"/>
      <c r="MIY221" s="646"/>
      <c r="MIZ221" s="646"/>
      <c r="MJA221" s="646"/>
      <c r="MJB221" s="646"/>
      <c r="MJC221" s="646"/>
      <c r="MJD221" s="646"/>
      <c r="MJE221" s="646"/>
      <c r="MJF221" s="646"/>
      <c r="MJG221" s="646"/>
      <c r="MJH221" s="646"/>
      <c r="MJI221" s="646"/>
      <c r="MJJ221" s="646"/>
      <c r="MJK221" s="646"/>
      <c r="MJL221" s="646"/>
      <c r="MJM221" s="646"/>
      <c r="MJN221" s="646"/>
      <c r="MJO221" s="646"/>
      <c r="MJP221" s="646"/>
      <c r="MJQ221" s="646"/>
      <c r="MJR221" s="646"/>
      <c r="MJS221" s="646"/>
      <c r="MJT221" s="646"/>
      <c r="MJU221" s="646"/>
      <c r="MJV221" s="646"/>
      <c r="MJW221" s="646"/>
      <c r="MJX221" s="646"/>
      <c r="MJY221" s="646"/>
      <c r="MJZ221" s="646"/>
      <c r="MKA221" s="646"/>
      <c r="MKB221" s="646"/>
      <c r="MKC221" s="646"/>
      <c r="MKD221" s="646"/>
      <c r="MKE221" s="646"/>
      <c r="MKF221" s="646"/>
      <c r="MKG221" s="646"/>
      <c r="MKH221" s="646"/>
      <c r="MKI221" s="646"/>
      <c r="MKJ221" s="646"/>
      <c r="MKK221" s="646"/>
      <c r="MKL221" s="646"/>
      <c r="MKM221" s="646"/>
      <c r="MKN221" s="646"/>
      <c r="MKO221" s="646"/>
      <c r="MKP221" s="646"/>
      <c r="MKQ221" s="646"/>
      <c r="MKR221" s="646"/>
      <c r="MKS221" s="646"/>
      <c r="MKT221" s="646"/>
      <c r="MKU221" s="646"/>
      <c r="MKV221" s="646"/>
      <c r="MKW221" s="646"/>
      <c r="MKX221" s="646"/>
      <c r="MKY221" s="646"/>
      <c r="MKZ221" s="646"/>
      <c r="MLA221" s="646"/>
      <c r="MLB221" s="646"/>
      <c r="MLC221" s="646"/>
      <c r="MLD221" s="646"/>
      <c r="MLE221" s="646"/>
      <c r="MLF221" s="646"/>
      <c r="MLG221" s="646"/>
      <c r="MLH221" s="646"/>
      <c r="MLI221" s="646"/>
      <c r="MLJ221" s="646"/>
      <c r="MLK221" s="646"/>
      <c r="MLL221" s="646"/>
      <c r="MLM221" s="646"/>
      <c r="MLN221" s="646"/>
      <c r="MLO221" s="646"/>
      <c r="MLP221" s="646"/>
      <c r="MLQ221" s="646"/>
      <c r="MLR221" s="646"/>
      <c r="MLS221" s="646"/>
      <c r="MLT221" s="646"/>
      <c r="MLU221" s="646"/>
      <c r="MLV221" s="646"/>
      <c r="MLW221" s="646"/>
      <c r="MLX221" s="646"/>
      <c r="MLY221" s="646"/>
      <c r="MLZ221" s="646"/>
      <c r="MMA221" s="646"/>
      <c r="MMB221" s="646"/>
      <c r="MMC221" s="646"/>
      <c r="MMD221" s="646"/>
      <c r="MME221" s="646"/>
      <c r="MMF221" s="646"/>
      <c r="MMG221" s="646"/>
      <c r="MMH221" s="646"/>
      <c r="MMI221" s="646"/>
      <c r="MMJ221" s="646"/>
      <c r="MMK221" s="646"/>
      <c r="MML221" s="646"/>
      <c r="MMM221" s="646"/>
      <c r="MMN221" s="646"/>
      <c r="MMO221" s="646"/>
      <c r="MMP221" s="646"/>
      <c r="MMQ221" s="646"/>
      <c r="MMR221" s="646"/>
      <c r="MMS221" s="646"/>
      <c r="MMT221" s="646"/>
      <c r="MMU221" s="646"/>
      <c r="MMV221" s="646"/>
      <c r="MMW221" s="646"/>
      <c r="MMX221" s="646"/>
      <c r="MMY221" s="646"/>
      <c r="MMZ221" s="646"/>
      <c r="MNA221" s="646"/>
      <c r="MNB221" s="646"/>
      <c r="MNC221" s="646"/>
      <c r="MND221" s="646"/>
      <c r="MNE221" s="646"/>
      <c r="MNF221" s="646"/>
      <c r="MNG221" s="646"/>
      <c r="MNH221" s="646"/>
      <c r="MNI221" s="646"/>
      <c r="MNJ221" s="646"/>
      <c r="MNK221" s="646"/>
      <c r="MNL221" s="646"/>
      <c r="MNM221" s="646"/>
      <c r="MNN221" s="646"/>
      <c r="MNO221" s="646"/>
      <c r="MNP221" s="646"/>
      <c r="MNQ221" s="646"/>
      <c r="MNR221" s="646"/>
      <c r="MNS221" s="646"/>
      <c r="MNT221" s="646"/>
      <c r="MNU221" s="646"/>
      <c r="MNV221" s="646"/>
      <c r="MNW221" s="646"/>
      <c r="MNX221" s="646"/>
      <c r="MNY221" s="646"/>
      <c r="MNZ221" s="646"/>
      <c r="MOA221" s="646"/>
      <c r="MOB221" s="646"/>
      <c r="MOC221" s="646"/>
      <c r="MOD221" s="646"/>
      <c r="MOE221" s="646"/>
      <c r="MOF221" s="646"/>
      <c r="MOG221" s="646"/>
      <c r="MOH221" s="646"/>
      <c r="MOI221" s="646"/>
      <c r="MOJ221" s="646"/>
      <c r="MOK221" s="646"/>
      <c r="MOL221" s="646"/>
      <c r="MOM221" s="646"/>
      <c r="MON221" s="646"/>
      <c r="MOO221" s="646"/>
      <c r="MOP221" s="646"/>
      <c r="MOQ221" s="646"/>
      <c r="MOR221" s="646"/>
      <c r="MOS221" s="646"/>
      <c r="MOT221" s="646"/>
      <c r="MOU221" s="646"/>
      <c r="MOV221" s="646"/>
      <c r="MOW221" s="646"/>
      <c r="MOX221" s="646"/>
      <c r="MOY221" s="646"/>
      <c r="MOZ221" s="646"/>
      <c r="MPA221" s="646"/>
      <c r="MPB221" s="646"/>
      <c r="MPC221" s="646"/>
      <c r="MPD221" s="646"/>
      <c r="MPE221" s="646"/>
      <c r="MPF221" s="646"/>
      <c r="MPG221" s="646"/>
      <c r="MPH221" s="646"/>
      <c r="MPI221" s="646"/>
      <c r="MPJ221" s="646"/>
      <c r="MPK221" s="646"/>
      <c r="MPL221" s="646"/>
      <c r="MPM221" s="646"/>
      <c r="MPN221" s="646"/>
      <c r="MPO221" s="646"/>
      <c r="MPP221" s="646"/>
      <c r="MPQ221" s="646"/>
      <c r="MPR221" s="646"/>
      <c r="MPS221" s="646"/>
      <c r="MPT221" s="646"/>
      <c r="MPU221" s="646"/>
      <c r="MPV221" s="646"/>
      <c r="MPW221" s="646"/>
      <c r="MPX221" s="646"/>
      <c r="MPY221" s="646"/>
      <c r="MPZ221" s="646"/>
      <c r="MQA221" s="646"/>
      <c r="MQB221" s="646"/>
      <c r="MQC221" s="646"/>
      <c r="MQD221" s="646"/>
      <c r="MQE221" s="646"/>
      <c r="MQF221" s="646"/>
      <c r="MQG221" s="646"/>
      <c r="MQH221" s="646"/>
      <c r="MQI221" s="646"/>
      <c r="MQJ221" s="646"/>
      <c r="MQK221" s="646"/>
      <c r="MQL221" s="646"/>
      <c r="MQM221" s="646"/>
      <c r="MQN221" s="646"/>
      <c r="MQO221" s="646"/>
      <c r="MQP221" s="646"/>
      <c r="MQQ221" s="646"/>
      <c r="MQR221" s="646"/>
      <c r="MQS221" s="646"/>
      <c r="MQT221" s="646"/>
      <c r="MQU221" s="646"/>
      <c r="MQV221" s="646"/>
      <c r="MQW221" s="646"/>
      <c r="MQX221" s="646"/>
      <c r="MQY221" s="646"/>
      <c r="MQZ221" s="646"/>
      <c r="MRA221" s="646"/>
      <c r="MRB221" s="646"/>
      <c r="MRC221" s="646"/>
      <c r="MRD221" s="646"/>
      <c r="MRE221" s="646"/>
      <c r="MRF221" s="646"/>
      <c r="MRG221" s="646"/>
      <c r="MRH221" s="646"/>
      <c r="MRI221" s="646"/>
      <c r="MRJ221" s="646"/>
      <c r="MRK221" s="646"/>
      <c r="MRL221" s="646"/>
      <c r="MRM221" s="646"/>
      <c r="MRN221" s="646"/>
      <c r="MRO221" s="646"/>
      <c r="MRP221" s="646"/>
      <c r="MRQ221" s="646"/>
      <c r="MRR221" s="646"/>
      <c r="MRS221" s="646"/>
      <c r="MRT221" s="646"/>
      <c r="MRU221" s="646"/>
      <c r="MRV221" s="646"/>
      <c r="MRW221" s="646"/>
      <c r="MRX221" s="646"/>
      <c r="MRY221" s="646"/>
      <c r="MRZ221" s="646"/>
      <c r="MSA221" s="646"/>
      <c r="MSB221" s="646"/>
      <c r="MSC221" s="646"/>
      <c r="MSD221" s="646"/>
      <c r="MSE221" s="646"/>
      <c r="MSF221" s="646"/>
      <c r="MSG221" s="646"/>
      <c r="MSH221" s="646"/>
      <c r="MSI221" s="646"/>
      <c r="MSJ221" s="646"/>
      <c r="MSK221" s="646"/>
      <c r="MSL221" s="646"/>
      <c r="MSM221" s="646"/>
      <c r="MSN221" s="646"/>
      <c r="MSO221" s="646"/>
      <c r="MSP221" s="646"/>
      <c r="MSQ221" s="646"/>
      <c r="MSR221" s="646"/>
      <c r="MSS221" s="646"/>
      <c r="MST221" s="646"/>
      <c r="MSU221" s="646"/>
      <c r="MSV221" s="646"/>
      <c r="MSW221" s="646"/>
      <c r="MSX221" s="646"/>
      <c r="MSY221" s="646"/>
      <c r="MSZ221" s="646"/>
      <c r="MTA221" s="646"/>
      <c r="MTB221" s="646"/>
      <c r="MTC221" s="646"/>
      <c r="MTD221" s="646"/>
      <c r="MTE221" s="646"/>
      <c r="MTF221" s="646"/>
      <c r="MTG221" s="646"/>
      <c r="MTH221" s="646"/>
      <c r="MTI221" s="646"/>
      <c r="MTJ221" s="646"/>
      <c r="MTK221" s="646"/>
      <c r="MTL221" s="646"/>
      <c r="MTM221" s="646"/>
      <c r="MTN221" s="646"/>
      <c r="MTO221" s="646"/>
      <c r="MTP221" s="646"/>
      <c r="MTQ221" s="646"/>
      <c r="MTR221" s="646"/>
      <c r="MTS221" s="646"/>
      <c r="MTT221" s="646"/>
      <c r="MTU221" s="646"/>
      <c r="MTV221" s="646"/>
      <c r="MTW221" s="646"/>
      <c r="MTX221" s="646"/>
      <c r="MTY221" s="646"/>
      <c r="MTZ221" s="646"/>
      <c r="MUA221" s="646"/>
      <c r="MUB221" s="646"/>
      <c r="MUC221" s="646"/>
      <c r="MUD221" s="646"/>
      <c r="MUE221" s="646"/>
      <c r="MUF221" s="646"/>
      <c r="MUG221" s="646"/>
      <c r="MUH221" s="646"/>
      <c r="MUI221" s="646"/>
      <c r="MUJ221" s="646"/>
      <c r="MUK221" s="646"/>
      <c r="MUL221" s="646"/>
      <c r="MUM221" s="646"/>
      <c r="MUN221" s="646"/>
      <c r="MUO221" s="646"/>
      <c r="MUP221" s="646"/>
      <c r="MUQ221" s="646"/>
      <c r="MUR221" s="646"/>
      <c r="MUS221" s="646"/>
      <c r="MUT221" s="646"/>
      <c r="MUU221" s="646"/>
      <c r="MUV221" s="646"/>
      <c r="MUW221" s="646"/>
      <c r="MUX221" s="646"/>
      <c r="MUY221" s="646"/>
      <c r="MUZ221" s="646"/>
      <c r="MVA221" s="646"/>
      <c r="MVB221" s="646"/>
      <c r="MVC221" s="646"/>
      <c r="MVD221" s="646"/>
      <c r="MVE221" s="646"/>
      <c r="MVF221" s="646"/>
      <c r="MVG221" s="646"/>
      <c r="MVH221" s="646"/>
      <c r="MVI221" s="646"/>
      <c r="MVJ221" s="646"/>
      <c r="MVK221" s="646"/>
      <c r="MVL221" s="646"/>
      <c r="MVM221" s="646"/>
      <c r="MVN221" s="646"/>
      <c r="MVO221" s="646"/>
      <c r="MVP221" s="646"/>
      <c r="MVQ221" s="646"/>
      <c r="MVR221" s="646"/>
      <c r="MVS221" s="646"/>
      <c r="MVT221" s="646"/>
      <c r="MVU221" s="646"/>
      <c r="MVV221" s="646"/>
      <c r="MVW221" s="646"/>
      <c r="MVX221" s="646"/>
      <c r="MVY221" s="646"/>
      <c r="MVZ221" s="646"/>
      <c r="MWA221" s="646"/>
      <c r="MWB221" s="646"/>
      <c r="MWC221" s="646"/>
      <c r="MWD221" s="646"/>
      <c r="MWE221" s="646"/>
      <c r="MWF221" s="646"/>
      <c r="MWG221" s="646"/>
      <c r="MWH221" s="646"/>
      <c r="MWI221" s="646"/>
      <c r="MWJ221" s="646"/>
      <c r="MWK221" s="646"/>
      <c r="MWL221" s="646"/>
      <c r="MWM221" s="646"/>
      <c r="MWN221" s="646"/>
      <c r="MWO221" s="646"/>
      <c r="MWP221" s="646"/>
      <c r="MWQ221" s="646"/>
      <c r="MWR221" s="646"/>
      <c r="MWS221" s="646"/>
      <c r="MWT221" s="646"/>
      <c r="MWU221" s="646"/>
      <c r="MWV221" s="646"/>
      <c r="MWW221" s="646"/>
      <c r="MWX221" s="646"/>
      <c r="MWY221" s="646"/>
      <c r="MWZ221" s="646"/>
      <c r="MXA221" s="646"/>
      <c r="MXB221" s="646"/>
      <c r="MXC221" s="646"/>
      <c r="MXD221" s="646"/>
      <c r="MXE221" s="646"/>
      <c r="MXF221" s="646"/>
      <c r="MXG221" s="646"/>
      <c r="MXH221" s="646"/>
      <c r="MXI221" s="646"/>
      <c r="MXJ221" s="646"/>
      <c r="MXK221" s="646"/>
      <c r="MXL221" s="646"/>
      <c r="MXM221" s="646"/>
      <c r="MXN221" s="646"/>
      <c r="MXO221" s="646"/>
      <c r="MXP221" s="646"/>
      <c r="MXQ221" s="646"/>
      <c r="MXR221" s="646"/>
      <c r="MXS221" s="646"/>
      <c r="MXT221" s="646"/>
      <c r="MXU221" s="646"/>
      <c r="MXV221" s="646"/>
      <c r="MXW221" s="646"/>
      <c r="MXX221" s="646"/>
      <c r="MXY221" s="646"/>
      <c r="MXZ221" s="646"/>
      <c r="MYA221" s="646"/>
      <c r="MYB221" s="646"/>
      <c r="MYC221" s="646"/>
      <c r="MYD221" s="646"/>
      <c r="MYE221" s="646"/>
      <c r="MYF221" s="646"/>
      <c r="MYG221" s="646"/>
      <c r="MYH221" s="646"/>
      <c r="MYI221" s="646"/>
      <c r="MYJ221" s="646"/>
      <c r="MYK221" s="646"/>
      <c r="MYL221" s="646"/>
      <c r="MYM221" s="646"/>
      <c r="MYN221" s="646"/>
      <c r="MYO221" s="646"/>
      <c r="MYP221" s="646"/>
      <c r="MYQ221" s="646"/>
      <c r="MYR221" s="646"/>
      <c r="MYS221" s="646"/>
      <c r="MYT221" s="646"/>
      <c r="MYU221" s="646"/>
      <c r="MYV221" s="646"/>
      <c r="MYW221" s="646"/>
      <c r="MYX221" s="646"/>
      <c r="MYY221" s="646"/>
      <c r="MYZ221" s="646"/>
      <c r="MZA221" s="646"/>
      <c r="MZB221" s="646"/>
      <c r="MZC221" s="646"/>
      <c r="MZD221" s="646"/>
      <c r="MZE221" s="646"/>
      <c r="MZF221" s="646"/>
      <c r="MZG221" s="646"/>
      <c r="MZH221" s="646"/>
      <c r="MZI221" s="646"/>
      <c r="MZJ221" s="646"/>
      <c r="MZK221" s="646"/>
      <c r="MZL221" s="646"/>
      <c r="MZM221" s="646"/>
      <c r="MZN221" s="646"/>
      <c r="MZO221" s="646"/>
      <c r="MZP221" s="646"/>
      <c r="MZQ221" s="646"/>
      <c r="MZR221" s="646"/>
      <c r="MZS221" s="646"/>
      <c r="MZT221" s="646"/>
      <c r="MZU221" s="646"/>
      <c r="MZV221" s="646"/>
      <c r="MZW221" s="646"/>
      <c r="MZX221" s="646"/>
      <c r="MZY221" s="646"/>
      <c r="MZZ221" s="646"/>
      <c r="NAA221" s="646"/>
      <c r="NAB221" s="646"/>
      <c r="NAC221" s="646"/>
      <c r="NAD221" s="646"/>
      <c r="NAE221" s="646"/>
      <c r="NAF221" s="646"/>
      <c r="NAG221" s="646"/>
      <c r="NAH221" s="646"/>
      <c r="NAI221" s="646"/>
      <c r="NAJ221" s="646"/>
      <c r="NAK221" s="646"/>
      <c r="NAL221" s="646"/>
      <c r="NAM221" s="646"/>
      <c r="NAN221" s="646"/>
      <c r="NAO221" s="646"/>
      <c r="NAP221" s="646"/>
      <c r="NAQ221" s="646"/>
      <c r="NAR221" s="646"/>
      <c r="NAS221" s="646"/>
      <c r="NAT221" s="646"/>
      <c r="NAU221" s="646"/>
      <c r="NAV221" s="646"/>
      <c r="NAW221" s="646"/>
      <c r="NAX221" s="646"/>
      <c r="NAY221" s="646"/>
      <c r="NAZ221" s="646"/>
      <c r="NBA221" s="646"/>
      <c r="NBB221" s="646"/>
      <c r="NBC221" s="646"/>
      <c r="NBD221" s="646"/>
      <c r="NBE221" s="646"/>
      <c r="NBF221" s="646"/>
      <c r="NBG221" s="646"/>
      <c r="NBH221" s="646"/>
      <c r="NBI221" s="646"/>
      <c r="NBJ221" s="646"/>
      <c r="NBK221" s="646"/>
      <c r="NBL221" s="646"/>
      <c r="NBM221" s="646"/>
      <c r="NBN221" s="646"/>
      <c r="NBO221" s="646"/>
      <c r="NBP221" s="646"/>
      <c r="NBQ221" s="646"/>
      <c r="NBR221" s="646"/>
      <c r="NBS221" s="646"/>
      <c r="NBT221" s="646"/>
      <c r="NBU221" s="646"/>
      <c r="NBV221" s="646"/>
      <c r="NBW221" s="646"/>
      <c r="NBX221" s="646"/>
      <c r="NBY221" s="646"/>
      <c r="NBZ221" s="646"/>
      <c r="NCA221" s="646"/>
      <c r="NCB221" s="646"/>
      <c r="NCC221" s="646"/>
      <c r="NCD221" s="646"/>
      <c r="NCE221" s="646"/>
      <c r="NCF221" s="646"/>
      <c r="NCG221" s="646"/>
      <c r="NCH221" s="646"/>
      <c r="NCI221" s="646"/>
      <c r="NCJ221" s="646"/>
      <c r="NCK221" s="646"/>
      <c r="NCL221" s="646"/>
      <c r="NCM221" s="646"/>
      <c r="NCN221" s="646"/>
      <c r="NCO221" s="646"/>
      <c r="NCP221" s="646"/>
      <c r="NCQ221" s="646"/>
      <c r="NCR221" s="646"/>
      <c r="NCS221" s="646"/>
      <c r="NCT221" s="646"/>
      <c r="NCU221" s="646"/>
      <c r="NCV221" s="646"/>
      <c r="NCW221" s="646"/>
      <c r="NCX221" s="646"/>
      <c r="NCY221" s="646"/>
      <c r="NCZ221" s="646"/>
      <c r="NDA221" s="646"/>
      <c r="NDB221" s="646"/>
      <c r="NDC221" s="646"/>
      <c r="NDD221" s="646"/>
      <c r="NDE221" s="646"/>
      <c r="NDF221" s="646"/>
      <c r="NDG221" s="646"/>
      <c r="NDH221" s="646"/>
      <c r="NDI221" s="646"/>
      <c r="NDJ221" s="646"/>
      <c r="NDK221" s="646"/>
      <c r="NDL221" s="646"/>
      <c r="NDM221" s="646"/>
      <c r="NDN221" s="646"/>
      <c r="NDO221" s="646"/>
      <c r="NDP221" s="646"/>
      <c r="NDQ221" s="646"/>
      <c r="NDR221" s="646"/>
      <c r="NDS221" s="646"/>
      <c r="NDT221" s="646"/>
      <c r="NDU221" s="646"/>
      <c r="NDV221" s="646"/>
      <c r="NDW221" s="646"/>
      <c r="NDX221" s="646"/>
      <c r="NDY221" s="646"/>
      <c r="NDZ221" s="646"/>
      <c r="NEA221" s="646"/>
      <c r="NEB221" s="646"/>
      <c r="NEC221" s="646"/>
      <c r="NED221" s="646"/>
      <c r="NEE221" s="646"/>
      <c r="NEF221" s="646"/>
      <c r="NEG221" s="646"/>
      <c r="NEH221" s="646"/>
      <c r="NEI221" s="646"/>
      <c r="NEJ221" s="646"/>
      <c r="NEK221" s="646"/>
      <c r="NEL221" s="646"/>
      <c r="NEM221" s="646"/>
      <c r="NEN221" s="646"/>
      <c r="NEO221" s="646"/>
      <c r="NEP221" s="646"/>
      <c r="NEQ221" s="646"/>
      <c r="NER221" s="646"/>
      <c r="NES221" s="646"/>
      <c r="NET221" s="646"/>
      <c r="NEU221" s="646"/>
      <c r="NEV221" s="646"/>
      <c r="NEW221" s="646"/>
      <c r="NEX221" s="646"/>
      <c r="NEY221" s="646"/>
      <c r="NEZ221" s="646"/>
      <c r="NFA221" s="646"/>
      <c r="NFB221" s="646"/>
      <c r="NFC221" s="646"/>
      <c r="NFD221" s="646"/>
      <c r="NFE221" s="646"/>
      <c r="NFF221" s="646"/>
      <c r="NFG221" s="646"/>
      <c r="NFH221" s="646"/>
      <c r="NFI221" s="646"/>
      <c r="NFJ221" s="646"/>
      <c r="NFK221" s="646"/>
      <c r="NFL221" s="646"/>
      <c r="NFM221" s="646"/>
      <c r="NFN221" s="646"/>
      <c r="NFO221" s="646"/>
      <c r="NFP221" s="646"/>
      <c r="NFQ221" s="646"/>
      <c r="NFR221" s="646"/>
      <c r="NFS221" s="646"/>
      <c r="NFT221" s="646"/>
      <c r="NFU221" s="646"/>
      <c r="NFV221" s="646"/>
      <c r="NFW221" s="646"/>
      <c r="NFX221" s="646"/>
      <c r="NFY221" s="646"/>
      <c r="NFZ221" s="646"/>
      <c r="NGA221" s="646"/>
      <c r="NGB221" s="646"/>
      <c r="NGC221" s="646"/>
      <c r="NGD221" s="646"/>
      <c r="NGE221" s="646"/>
      <c r="NGF221" s="646"/>
      <c r="NGG221" s="646"/>
      <c r="NGH221" s="646"/>
      <c r="NGI221" s="646"/>
      <c r="NGJ221" s="646"/>
      <c r="NGK221" s="646"/>
      <c r="NGL221" s="646"/>
      <c r="NGM221" s="646"/>
      <c r="NGN221" s="646"/>
      <c r="NGO221" s="646"/>
      <c r="NGP221" s="646"/>
      <c r="NGQ221" s="646"/>
      <c r="NGR221" s="646"/>
      <c r="NGS221" s="646"/>
      <c r="NGT221" s="646"/>
      <c r="NGU221" s="646"/>
      <c r="NGV221" s="646"/>
      <c r="NGW221" s="646"/>
      <c r="NGX221" s="646"/>
      <c r="NGY221" s="646"/>
      <c r="NGZ221" s="646"/>
      <c r="NHA221" s="646"/>
      <c r="NHB221" s="646"/>
      <c r="NHC221" s="646"/>
      <c r="NHD221" s="646"/>
      <c r="NHE221" s="646"/>
      <c r="NHF221" s="646"/>
      <c r="NHG221" s="646"/>
      <c r="NHH221" s="646"/>
      <c r="NHI221" s="646"/>
      <c r="NHJ221" s="646"/>
      <c r="NHK221" s="646"/>
      <c r="NHL221" s="646"/>
      <c r="NHM221" s="646"/>
      <c r="NHN221" s="646"/>
      <c r="NHO221" s="646"/>
      <c r="NHP221" s="646"/>
      <c r="NHQ221" s="646"/>
      <c r="NHR221" s="646"/>
      <c r="NHS221" s="646"/>
      <c r="NHT221" s="646"/>
      <c r="NHU221" s="646"/>
      <c r="NHV221" s="646"/>
      <c r="NHW221" s="646"/>
      <c r="NHX221" s="646"/>
      <c r="NHY221" s="646"/>
      <c r="NHZ221" s="646"/>
      <c r="NIA221" s="646"/>
      <c r="NIB221" s="646"/>
      <c r="NIC221" s="646"/>
      <c r="NID221" s="646"/>
      <c r="NIE221" s="646"/>
      <c r="NIF221" s="646"/>
      <c r="NIG221" s="646"/>
      <c r="NIH221" s="646"/>
      <c r="NII221" s="646"/>
      <c r="NIJ221" s="646"/>
      <c r="NIK221" s="646"/>
      <c r="NIL221" s="646"/>
      <c r="NIM221" s="646"/>
      <c r="NIN221" s="646"/>
      <c r="NIO221" s="646"/>
      <c r="NIP221" s="646"/>
      <c r="NIQ221" s="646"/>
      <c r="NIR221" s="646"/>
      <c r="NIS221" s="646"/>
      <c r="NIT221" s="646"/>
      <c r="NIU221" s="646"/>
      <c r="NIV221" s="646"/>
      <c r="NIW221" s="646"/>
      <c r="NIX221" s="646"/>
      <c r="NIY221" s="646"/>
      <c r="NIZ221" s="646"/>
      <c r="NJA221" s="646"/>
      <c r="NJB221" s="646"/>
      <c r="NJC221" s="646"/>
      <c r="NJD221" s="646"/>
      <c r="NJE221" s="646"/>
      <c r="NJF221" s="646"/>
      <c r="NJG221" s="646"/>
      <c r="NJH221" s="646"/>
      <c r="NJI221" s="646"/>
      <c r="NJJ221" s="646"/>
      <c r="NJK221" s="646"/>
      <c r="NJL221" s="646"/>
      <c r="NJM221" s="646"/>
      <c r="NJN221" s="646"/>
      <c r="NJO221" s="646"/>
      <c r="NJP221" s="646"/>
      <c r="NJQ221" s="646"/>
      <c r="NJR221" s="646"/>
      <c r="NJS221" s="646"/>
      <c r="NJT221" s="646"/>
      <c r="NJU221" s="646"/>
      <c r="NJV221" s="646"/>
      <c r="NJW221" s="646"/>
      <c r="NJX221" s="646"/>
      <c r="NJY221" s="646"/>
      <c r="NJZ221" s="646"/>
      <c r="NKA221" s="646"/>
      <c r="NKB221" s="646"/>
      <c r="NKC221" s="646"/>
      <c r="NKD221" s="646"/>
      <c r="NKE221" s="646"/>
      <c r="NKF221" s="646"/>
      <c r="NKG221" s="646"/>
      <c r="NKH221" s="646"/>
      <c r="NKI221" s="646"/>
      <c r="NKJ221" s="646"/>
      <c r="NKK221" s="646"/>
      <c r="NKL221" s="646"/>
      <c r="NKM221" s="646"/>
      <c r="NKN221" s="646"/>
      <c r="NKO221" s="646"/>
      <c r="NKP221" s="646"/>
      <c r="NKQ221" s="646"/>
      <c r="NKR221" s="646"/>
      <c r="NKS221" s="646"/>
      <c r="NKT221" s="646"/>
      <c r="NKU221" s="646"/>
      <c r="NKV221" s="646"/>
      <c r="NKW221" s="646"/>
      <c r="NKX221" s="646"/>
      <c r="NKY221" s="646"/>
      <c r="NKZ221" s="646"/>
      <c r="NLA221" s="646"/>
      <c r="NLB221" s="646"/>
      <c r="NLC221" s="646"/>
      <c r="NLD221" s="646"/>
      <c r="NLE221" s="646"/>
      <c r="NLF221" s="646"/>
      <c r="NLG221" s="646"/>
      <c r="NLH221" s="646"/>
      <c r="NLI221" s="646"/>
      <c r="NLJ221" s="646"/>
      <c r="NLK221" s="646"/>
      <c r="NLL221" s="646"/>
      <c r="NLM221" s="646"/>
      <c r="NLN221" s="646"/>
      <c r="NLO221" s="646"/>
      <c r="NLP221" s="646"/>
      <c r="NLQ221" s="646"/>
      <c r="NLR221" s="646"/>
      <c r="NLS221" s="646"/>
      <c r="NLT221" s="646"/>
      <c r="NLU221" s="646"/>
      <c r="NLV221" s="646"/>
      <c r="NLW221" s="646"/>
      <c r="NLX221" s="646"/>
      <c r="NLY221" s="646"/>
      <c r="NLZ221" s="646"/>
      <c r="NMA221" s="646"/>
      <c r="NMB221" s="646"/>
      <c r="NMC221" s="646"/>
      <c r="NMD221" s="646"/>
      <c r="NME221" s="646"/>
      <c r="NMF221" s="646"/>
      <c r="NMG221" s="646"/>
      <c r="NMH221" s="646"/>
      <c r="NMI221" s="646"/>
      <c r="NMJ221" s="646"/>
      <c r="NMK221" s="646"/>
      <c r="NML221" s="646"/>
      <c r="NMM221" s="646"/>
      <c r="NMN221" s="646"/>
      <c r="NMO221" s="646"/>
      <c r="NMP221" s="646"/>
      <c r="NMQ221" s="646"/>
      <c r="NMR221" s="646"/>
      <c r="NMS221" s="646"/>
      <c r="NMT221" s="646"/>
      <c r="NMU221" s="646"/>
      <c r="NMV221" s="646"/>
      <c r="NMW221" s="646"/>
      <c r="NMX221" s="646"/>
      <c r="NMY221" s="646"/>
      <c r="NMZ221" s="646"/>
      <c r="NNA221" s="646"/>
      <c r="NNB221" s="646"/>
      <c r="NNC221" s="646"/>
      <c r="NND221" s="646"/>
      <c r="NNE221" s="646"/>
      <c r="NNF221" s="646"/>
      <c r="NNG221" s="646"/>
      <c r="NNH221" s="646"/>
      <c r="NNI221" s="646"/>
      <c r="NNJ221" s="646"/>
      <c r="NNK221" s="646"/>
      <c r="NNL221" s="646"/>
      <c r="NNM221" s="646"/>
      <c r="NNN221" s="646"/>
      <c r="NNO221" s="646"/>
      <c r="NNP221" s="646"/>
      <c r="NNQ221" s="646"/>
      <c r="NNR221" s="646"/>
      <c r="NNS221" s="646"/>
      <c r="NNT221" s="646"/>
      <c r="NNU221" s="646"/>
      <c r="NNV221" s="646"/>
      <c r="NNW221" s="646"/>
      <c r="NNX221" s="646"/>
      <c r="NNY221" s="646"/>
      <c r="NNZ221" s="646"/>
      <c r="NOA221" s="646"/>
      <c r="NOB221" s="646"/>
      <c r="NOC221" s="646"/>
      <c r="NOD221" s="646"/>
      <c r="NOE221" s="646"/>
      <c r="NOF221" s="646"/>
      <c r="NOG221" s="646"/>
      <c r="NOH221" s="646"/>
      <c r="NOI221" s="646"/>
      <c r="NOJ221" s="646"/>
      <c r="NOK221" s="646"/>
      <c r="NOL221" s="646"/>
      <c r="NOM221" s="646"/>
      <c r="NON221" s="646"/>
      <c r="NOO221" s="646"/>
      <c r="NOP221" s="646"/>
      <c r="NOQ221" s="646"/>
      <c r="NOR221" s="646"/>
      <c r="NOS221" s="646"/>
      <c r="NOT221" s="646"/>
      <c r="NOU221" s="646"/>
      <c r="NOV221" s="646"/>
      <c r="NOW221" s="646"/>
      <c r="NOX221" s="646"/>
      <c r="NOY221" s="646"/>
      <c r="NOZ221" s="646"/>
      <c r="NPA221" s="646"/>
      <c r="NPB221" s="646"/>
      <c r="NPC221" s="646"/>
      <c r="NPD221" s="646"/>
      <c r="NPE221" s="646"/>
      <c r="NPF221" s="646"/>
      <c r="NPG221" s="646"/>
      <c r="NPH221" s="646"/>
      <c r="NPI221" s="646"/>
      <c r="NPJ221" s="646"/>
      <c r="NPK221" s="646"/>
      <c r="NPL221" s="646"/>
      <c r="NPM221" s="646"/>
      <c r="NPN221" s="646"/>
      <c r="NPO221" s="646"/>
      <c r="NPP221" s="646"/>
      <c r="NPQ221" s="646"/>
      <c r="NPR221" s="646"/>
      <c r="NPS221" s="646"/>
      <c r="NPT221" s="646"/>
      <c r="NPU221" s="646"/>
      <c r="NPV221" s="646"/>
      <c r="NPW221" s="646"/>
      <c r="NPX221" s="646"/>
      <c r="NPY221" s="646"/>
      <c r="NPZ221" s="646"/>
      <c r="NQA221" s="646"/>
      <c r="NQB221" s="646"/>
      <c r="NQC221" s="646"/>
      <c r="NQD221" s="646"/>
      <c r="NQE221" s="646"/>
      <c r="NQF221" s="646"/>
      <c r="NQG221" s="646"/>
      <c r="NQH221" s="646"/>
      <c r="NQI221" s="646"/>
      <c r="NQJ221" s="646"/>
      <c r="NQK221" s="646"/>
      <c r="NQL221" s="646"/>
      <c r="NQM221" s="646"/>
      <c r="NQN221" s="646"/>
      <c r="NQO221" s="646"/>
      <c r="NQP221" s="646"/>
      <c r="NQQ221" s="646"/>
      <c r="NQR221" s="646"/>
      <c r="NQS221" s="646"/>
      <c r="NQT221" s="646"/>
      <c r="NQU221" s="646"/>
      <c r="NQV221" s="646"/>
      <c r="NQW221" s="646"/>
      <c r="NQX221" s="646"/>
      <c r="NQY221" s="646"/>
      <c r="NQZ221" s="646"/>
      <c r="NRA221" s="646"/>
      <c r="NRB221" s="646"/>
      <c r="NRC221" s="646"/>
      <c r="NRD221" s="646"/>
      <c r="NRE221" s="646"/>
      <c r="NRF221" s="646"/>
      <c r="NRG221" s="646"/>
      <c r="NRH221" s="646"/>
      <c r="NRI221" s="646"/>
      <c r="NRJ221" s="646"/>
      <c r="NRK221" s="646"/>
      <c r="NRL221" s="646"/>
      <c r="NRM221" s="646"/>
      <c r="NRN221" s="646"/>
      <c r="NRO221" s="646"/>
      <c r="NRP221" s="646"/>
      <c r="NRQ221" s="646"/>
      <c r="NRR221" s="646"/>
      <c r="NRS221" s="646"/>
      <c r="NRT221" s="646"/>
      <c r="NRU221" s="646"/>
      <c r="NRV221" s="646"/>
      <c r="NRW221" s="646"/>
      <c r="NRX221" s="646"/>
      <c r="NRY221" s="646"/>
      <c r="NRZ221" s="646"/>
      <c r="NSA221" s="646"/>
      <c r="NSB221" s="646"/>
      <c r="NSC221" s="646"/>
      <c r="NSD221" s="646"/>
      <c r="NSE221" s="646"/>
      <c r="NSF221" s="646"/>
      <c r="NSG221" s="646"/>
      <c r="NSH221" s="646"/>
      <c r="NSI221" s="646"/>
      <c r="NSJ221" s="646"/>
      <c r="NSK221" s="646"/>
      <c r="NSL221" s="646"/>
      <c r="NSM221" s="646"/>
      <c r="NSN221" s="646"/>
      <c r="NSO221" s="646"/>
      <c r="NSP221" s="646"/>
      <c r="NSQ221" s="646"/>
      <c r="NSR221" s="646"/>
      <c r="NSS221" s="646"/>
      <c r="NST221" s="646"/>
      <c r="NSU221" s="646"/>
      <c r="NSV221" s="646"/>
      <c r="NSW221" s="646"/>
      <c r="NSX221" s="646"/>
      <c r="NSY221" s="646"/>
      <c r="NSZ221" s="646"/>
      <c r="NTA221" s="646"/>
      <c r="NTB221" s="646"/>
      <c r="NTC221" s="646"/>
      <c r="NTD221" s="646"/>
      <c r="NTE221" s="646"/>
      <c r="NTF221" s="646"/>
      <c r="NTG221" s="646"/>
      <c r="NTH221" s="646"/>
      <c r="NTI221" s="646"/>
      <c r="NTJ221" s="646"/>
      <c r="NTK221" s="646"/>
      <c r="NTL221" s="646"/>
      <c r="NTM221" s="646"/>
      <c r="NTN221" s="646"/>
      <c r="NTO221" s="646"/>
      <c r="NTP221" s="646"/>
      <c r="NTQ221" s="646"/>
      <c r="NTR221" s="646"/>
      <c r="NTS221" s="646"/>
      <c r="NTT221" s="646"/>
      <c r="NTU221" s="646"/>
      <c r="NTV221" s="646"/>
      <c r="NTW221" s="646"/>
      <c r="NTX221" s="646"/>
      <c r="NTY221" s="646"/>
      <c r="NTZ221" s="646"/>
      <c r="NUA221" s="646"/>
      <c r="NUB221" s="646"/>
      <c r="NUC221" s="646"/>
      <c r="NUD221" s="646"/>
      <c r="NUE221" s="646"/>
      <c r="NUF221" s="646"/>
      <c r="NUG221" s="646"/>
      <c r="NUH221" s="646"/>
      <c r="NUI221" s="646"/>
      <c r="NUJ221" s="646"/>
      <c r="NUK221" s="646"/>
      <c r="NUL221" s="646"/>
      <c r="NUM221" s="646"/>
      <c r="NUN221" s="646"/>
      <c r="NUO221" s="646"/>
      <c r="NUP221" s="646"/>
      <c r="NUQ221" s="646"/>
      <c r="NUR221" s="646"/>
      <c r="NUS221" s="646"/>
      <c r="NUT221" s="646"/>
      <c r="NUU221" s="646"/>
      <c r="NUV221" s="646"/>
      <c r="NUW221" s="646"/>
      <c r="NUX221" s="646"/>
      <c r="NUY221" s="646"/>
      <c r="NUZ221" s="646"/>
      <c r="NVA221" s="646"/>
      <c r="NVB221" s="646"/>
      <c r="NVC221" s="646"/>
      <c r="NVD221" s="646"/>
      <c r="NVE221" s="646"/>
      <c r="NVF221" s="646"/>
      <c r="NVG221" s="646"/>
      <c r="NVH221" s="646"/>
      <c r="NVI221" s="646"/>
      <c r="NVJ221" s="646"/>
      <c r="NVK221" s="646"/>
      <c r="NVL221" s="646"/>
      <c r="NVM221" s="646"/>
      <c r="NVN221" s="646"/>
      <c r="NVO221" s="646"/>
      <c r="NVP221" s="646"/>
      <c r="NVQ221" s="646"/>
      <c r="NVR221" s="646"/>
      <c r="NVS221" s="646"/>
      <c r="NVT221" s="646"/>
      <c r="NVU221" s="646"/>
      <c r="NVV221" s="646"/>
      <c r="NVW221" s="646"/>
      <c r="NVX221" s="646"/>
      <c r="NVY221" s="646"/>
      <c r="NVZ221" s="646"/>
      <c r="NWA221" s="646"/>
      <c r="NWB221" s="646"/>
      <c r="NWC221" s="646"/>
      <c r="NWD221" s="646"/>
      <c r="NWE221" s="646"/>
      <c r="NWF221" s="646"/>
      <c r="NWG221" s="646"/>
      <c r="NWH221" s="646"/>
      <c r="NWI221" s="646"/>
      <c r="NWJ221" s="646"/>
      <c r="NWK221" s="646"/>
      <c r="NWL221" s="646"/>
      <c r="NWM221" s="646"/>
      <c r="NWN221" s="646"/>
      <c r="NWO221" s="646"/>
      <c r="NWP221" s="646"/>
      <c r="NWQ221" s="646"/>
      <c r="NWR221" s="646"/>
      <c r="NWS221" s="646"/>
      <c r="NWT221" s="646"/>
      <c r="NWU221" s="646"/>
      <c r="NWV221" s="646"/>
      <c r="NWW221" s="646"/>
      <c r="NWX221" s="646"/>
      <c r="NWY221" s="646"/>
      <c r="NWZ221" s="646"/>
      <c r="NXA221" s="646"/>
      <c r="NXB221" s="646"/>
      <c r="NXC221" s="646"/>
      <c r="NXD221" s="646"/>
      <c r="NXE221" s="646"/>
      <c r="NXF221" s="646"/>
      <c r="NXG221" s="646"/>
      <c r="NXH221" s="646"/>
      <c r="NXI221" s="646"/>
      <c r="NXJ221" s="646"/>
      <c r="NXK221" s="646"/>
      <c r="NXL221" s="646"/>
      <c r="NXM221" s="646"/>
      <c r="NXN221" s="646"/>
      <c r="NXO221" s="646"/>
      <c r="NXP221" s="646"/>
      <c r="NXQ221" s="646"/>
      <c r="NXR221" s="646"/>
      <c r="NXS221" s="646"/>
      <c r="NXT221" s="646"/>
      <c r="NXU221" s="646"/>
      <c r="NXV221" s="646"/>
      <c r="NXW221" s="646"/>
      <c r="NXX221" s="646"/>
      <c r="NXY221" s="646"/>
      <c r="NXZ221" s="646"/>
      <c r="NYA221" s="646"/>
      <c r="NYB221" s="646"/>
      <c r="NYC221" s="646"/>
      <c r="NYD221" s="646"/>
      <c r="NYE221" s="646"/>
      <c r="NYF221" s="646"/>
      <c r="NYG221" s="646"/>
      <c r="NYH221" s="646"/>
      <c r="NYI221" s="646"/>
      <c r="NYJ221" s="646"/>
      <c r="NYK221" s="646"/>
      <c r="NYL221" s="646"/>
      <c r="NYM221" s="646"/>
      <c r="NYN221" s="646"/>
      <c r="NYO221" s="646"/>
      <c r="NYP221" s="646"/>
      <c r="NYQ221" s="646"/>
      <c r="NYR221" s="646"/>
      <c r="NYS221" s="646"/>
      <c r="NYT221" s="646"/>
      <c r="NYU221" s="646"/>
      <c r="NYV221" s="646"/>
      <c r="NYW221" s="646"/>
      <c r="NYX221" s="646"/>
      <c r="NYY221" s="646"/>
      <c r="NYZ221" s="646"/>
      <c r="NZA221" s="646"/>
      <c r="NZB221" s="646"/>
      <c r="NZC221" s="646"/>
      <c r="NZD221" s="646"/>
      <c r="NZE221" s="646"/>
      <c r="NZF221" s="646"/>
      <c r="NZG221" s="646"/>
      <c r="NZH221" s="646"/>
      <c r="NZI221" s="646"/>
      <c r="NZJ221" s="646"/>
      <c r="NZK221" s="646"/>
      <c r="NZL221" s="646"/>
      <c r="NZM221" s="646"/>
      <c r="NZN221" s="646"/>
      <c r="NZO221" s="646"/>
      <c r="NZP221" s="646"/>
      <c r="NZQ221" s="646"/>
      <c r="NZR221" s="646"/>
      <c r="NZS221" s="646"/>
      <c r="NZT221" s="646"/>
      <c r="NZU221" s="646"/>
      <c r="NZV221" s="646"/>
      <c r="NZW221" s="646"/>
      <c r="NZX221" s="646"/>
      <c r="NZY221" s="646"/>
      <c r="NZZ221" s="646"/>
      <c r="OAA221" s="646"/>
      <c r="OAB221" s="646"/>
      <c r="OAC221" s="646"/>
      <c r="OAD221" s="646"/>
      <c r="OAE221" s="646"/>
      <c r="OAF221" s="646"/>
      <c r="OAG221" s="646"/>
      <c r="OAH221" s="646"/>
      <c r="OAI221" s="646"/>
      <c r="OAJ221" s="646"/>
      <c r="OAK221" s="646"/>
      <c r="OAL221" s="646"/>
      <c r="OAM221" s="646"/>
      <c r="OAN221" s="646"/>
      <c r="OAO221" s="646"/>
      <c r="OAP221" s="646"/>
      <c r="OAQ221" s="646"/>
      <c r="OAR221" s="646"/>
      <c r="OAS221" s="646"/>
      <c r="OAT221" s="646"/>
      <c r="OAU221" s="646"/>
      <c r="OAV221" s="646"/>
      <c r="OAW221" s="646"/>
      <c r="OAX221" s="646"/>
      <c r="OAY221" s="646"/>
      <c r="OAZ221" s="646"/>
      <c r="OBA221" s="646"/>
      <c r="OBB221" s="646"/>
      <c r="OBC221" s="646"/>
      <c r="OBD221" s="646"/>
      <c r="OBE221" s="646"/>
      <c r="OBF221" s="646"/>
      <c r="OBG221" s="646"/>
      <c r="OBH221" s="646"/>
      <c r="OBI221" s="646"/>
      <c r="OBJ221" s="646"/>
      <c r="OBK221" s="646"/>
      <c r="OBL221" s="646"/>
      <c r="OBM221" s="646"/>
      <c r="OBN221" s="646"/>
      <c r="OBO221" s="646"/>
      <c r="OBP221" s="646"/>
      <c r="OBQ221" s="646"/>
      <c r="OBR221" s="646"/>
      <c r="OBS221" s="646"/>
      <c r="OBT221" s="646"/>
      <c r="OBU221" s="646"/>
      <c r="OBV221" s="646"/>
      <c r="OBW221" s="646"/>
      <c r="OBX221" s="646"/>
      <c r="OBY221" s="646"/>
      <c r="OBZ221" s="646"/>
      <c r="OCA221" s="646"/>
      <c r="OCB221" s="646"/>
      <c r="OCC221" s="646"/>
      <c r="OCD221" s="646"/>
      <c r="OCE221" s="646"/>
      <c r="OCF221" s="646"/>
      <c r="OCG221" s="646"/>
      <c r="OCH221" s="646"/>
      <c r="OCI221" s="646"/>
      <c r="OCJ221" s="646"/>
      <c r="OCK221" s="646"/>
      <c r="OCL221" s="646"/>
      <c r="OCM221" s="646"/>
      <c r="OCN221" s="646"/>
      <c r="OCO221" s="646"/>
      <c r="OCP221" s="646"/>
      <c r="OCQ221" s="646"/>
      <c r="OCR221" s="646"/>
      <c r="OCS221" s="646"/>
      <c r="OCT221" s="646"/>
      <c r="OCU221" s="646"/>
      <c r="OCV221" s="646"/>
      <c r="OCW221" s="646"/>
      <c r="OCX221" s="646"/>
      <c r="OCY221" s="646"/>
      <c r="OCZ221" s="646"/>
      <c r="ODA221" s="646"/>
      <c r="ODB221" s="646"/>
      <c r="ODC221" s="646"/>
      <c r="ODD221" s="646"/>
      <c r="ODE221" s="646"/>
      <c r="ODF221" s="646"/>
      <c r="ODG221" s="646"/>
      <c r="ODH221" s="646"/>
      <c r="ODI221" s="646"/>
      <c r="ODJ221" s="646"/>
      <c r="ODK221" s="646"/>
      <c r="ODL221" s="646"/>
      <c r="ODM221" s="646"/>
      <c r="ODN221" s="646"/>
      <c r="ODO221" s="646"/>
      <c r="ODP221" s="646"/>
      <c r="ODQ221" s="646"/>
      <c r="ODR221" s="646"/>
      <c r="ODS221" s="646"/>
      <c r="ODT221" s="646"/>
      <c r="ODU221" s="646"/>
      <c r="ODV221" s="646"/>
      <c r="ODW221" s="646"/>
      <c r="ODX221" s="646"/>
      <c r="ODY221" s="646"/>
      <c r="ODZ221" s="646"/>
      <c r="OEA221" s="646"/>
      <c r="OEB221" s="646"/>
      <c r="OEC221" s="646"/>
      <c r="OED221" s="646"/>
      <c r="OEE221" s="646"/>
      <c r="OEF221" s="646"/>
      <c r="OEG221" s="646"/>
      <c r="OEH221" s="646"/>
      <c r="OEI221" s="646"/>
      <c r="OEJ221" s="646"/>
      <c r="OEK221" s="646"/>
      <c r="OEL221" s="646"/>
      <c r="OEM221" s="646"/>
      <c r="OEN221" s="646"/>
      <c r="OEO221" s="646"/>
      <c r="OEP221" s="646"/>
      <c r="OEQ221" s="646"/>
      <c r="OER221" s="646"/>
      <c r="OES221" s="646"/>
      <c r="OET221" s="646"/>
      <c r="OEU221" s="646"/>
      <c r="OEV221" s="646"/>
      <c r="OEW221" s="646"/>
      <c r="OEX221" s="646"/>
      <c r="OEY221" s="646"/>
      <c r="OEZ221" s="646"/>
      <c r="OFA221" s="646"/>
      <c r="OFB221" s="646"/>
      <c r="OFC221" s="646"/>
      <c r="OFD221" s="646"/>
      <c r="OFE221" s="646"/>
      <c r="OFF221" s="646"/>
      <c r="OFG221" s="646"/>
      <c r="OFH221" s="646"/>
      <c r="OFI221" s="646"/>
      <c r="OFJ221" s="646"/>
      <c r="OFK221" s="646"/>
      <c r="OFL221" s="646"/>
      <c r="OFM221" s="646"/>
      <c r="OFN221" s="646"/>
      <c r="OFO221" s="646"/>
      <c r="OFP221" s="646"/>
      <c r="OFQ221" s="646"/>
      <c r="OFR221" s="646"/>
      <c r="OFS221" s="646"/>
      <c r="OFT221" s="646"/>
      <c r="OFU221" s="646"/>
      <c r="OFV221" s="646"/>
      <c r="OFW221" s="646"/>
      <c r="OFX221" s="646"/>
      <c r="OFY221" s="646"/>
      <c r="OFZ221" s="646"/>
      <c r="OGA221" s="646"/>
      <c r="OGB221" s="646"/>
      <c r="OGC221" s="646"/>
      <c r="OGD221" s="646"/>
      <c r="OGE221" s="646"/>
      <c r="OGF221" s="646"/>
      <c r="OGG221" s="646"/>
      <c r="OGH221" s="646"/>
      <c r="OGI221" s="646"/>
      <c r="OGJ221" s="646"/>
      <c r="OGK221" s="646"/>
      <c r="OGL221" s="646"/>
      <c r="OGM221" s="646"/>
      <c r="OGN221" s="646"/>
      <c r="OGO221" s="646"/>
      <c r="OGP221" s="646"/>
      <c r="OGQ221" s="646"/>
      <c r="OGR221" s="646"/>
      <c r="OGS221" s="646"/>
      <c r="OGT221" s="646"/>
      <c r="OGU221" s="646"/>
      <c r="OGV221" s="646"/>
      <c r="OGW221" s="646"/>
      <c r="OGX221" s="646"/>
      <c r="OGY221" s="646"/>
      <c r="OGZ221" s="646"/>
      <c r="OHA221" s="646"/>
      <c r="OHB221" s="646"/>
      <c r="OHC221" s="646"/>
      <c r="OHD221" s="646"/>
      <c r="OHE221" s="646"/>
      <c r="OHF221" s="646"/>
      <c r="OHG221" s="646"/>
      <c r="OHH221" s="646"/>
      <c r="OHI221" s="646"/>
      <c r="OHJ221" s="646"/>
      <c r="OHK221" s="646"/>
      <c r="OHL221" s="646"/>
      <c r="OHM221" s="646"/>
      <c r="OHN221" s="646"/>
      <c r="OHO221" s="646"/>
      <c r="OHP221" s="646"/>
      <c r="OHQ221" s="646"/>
      <c r="OHR221" s="646"/>
      <c r="OHS221" s="646"/>
      <c r="OHT221" s="646"/>
      <c r="OHU221" s="646"/>
      <c r="OHV221" s="646"/>
      <c r="OHW221" s="646"/>
      <c r="OHX221" s="646"/>
      <c r="OHY221" s="646"/>
      <c r="OHZ221" s="646"/>
      <c r="OIA221" s="646"/>
      <c r="OIB221" s="646"/>
      <c r="OIC221" s="646"/>
      <c r="OID221" s="646"/>
      <c r="OIE221" s="646"/>
      <c r="OIF221" s="646"/>
      <c r="OIG221" s="646"/>
      <c r="OIH221" s="646"/>
      <c r="OII221" s="646"/>
      <c r="OIJ221" s="646"/>
      <c r="OIK221" s="646"/>
      <c r="OIL221" s="646"/>
      <c r="OIM221" s="646"/>
      <c r="OIN221" s="646"/>
      <c r="OIO221" s="646"/>
      <c r="OIP221" s="646"/>
      <c r="OIQ221" s="646"/>
      <c r="OIR221" s="646"/>
      <c r="OIS221" s="646"/>
      <c r="OIT221" s="646"/>
      <c r="OIU221" s="646"/>
      <c r="OIV221" s="646"/>
      <c r="OIW221" s="646"/>
      <c r="OIX221" s="646"/>
      <c r="OIY221" s="646"/>
      <c r="OIZ221" s="646"/>
      <c r="OJA221" s="646"/>
      <c r="OJB221" s="646"/>
      <c r="OJC221" s="646"/>
      <c r="OJD221" s="646"/>
      <c r="OJE221" s="646"/>
      <c r="OJF221" s="646"/>
      <c r="OJG221" s="646"/>
      <c r="OJH221" s="646"/>
      <c r="OJI221" s="646"/>
      <c r="OJJ221" s="646"/>
      <c r="OJK221" s="646"/>
      <c r="OJL221" s="646"/>
      <c r="OJM221" s="646"/>
      <c r="OJN221" s="646"/>
      <c r="OJO221" s="646"/>
      <c r="OJP221" s="646"/>
      <c r="OJQ221" s="646"/>
      <c r="OJR221" s="646"/>
      <c r="OJS221" s="646"/>
      <c r="OJT221" s="646"/>
      <c r="OJU221" s="646"/>
      <c r="OJV221" s="646"/>
      <c r="OJW221" s="646"/>
      <c r="OJX221" s="646"/>
      <c r="OJY221" s="646"/>
      <c r="OJZ221" s="646"/>
      <c r="OKA221" s="646"/>
      <c r="OKB221" s="646"/>
      <c r="OKC221" s="646"/>
      <c r="OKD221" s="646"/>
      <c r="OKE221" s="646"/>
      <c r="OKF221" s="646"/>
      <c r="OKG221" s="646"/>
      <c r="OKH221" s="646"/>
      <c r="OKI221" s="646"/>
      <c r="OKJ221" s="646"/>
      <c r="OKK221" s="646"/>
      <c r="OKL221" s="646"/>
      <c r="OKM221" s="646"/>
      <c r="OKN221" s="646"/>
      <c r="OKO221" s="646"/>
      <c r="OKP221" s="646"/>
      <c r="OKQ221" s="646"/>
      <c r="OKR221" s="646"/>
      <c r="OKS221" s="646"/>
      <c r="OKT221" s="646"/>
      <c r="OKU221" s="646"/>
      <c r="OKV221" s="646"/>
      <c r="OKW221" s="646"/>
      <c r="OKX221" s="646"/>
      <c r="OKY221" s="646"/>
      <c r="OKZ221" s="646"/>
      <c r="OLA221" s="646"/>
      <c r="OLB221" s="646"/>
      <c r="OLC221" s="646"/>
      <c r="OLD221" s="646"/>
      <c r="OLE221" s="646"/>
      <c r="OLF221" s="646"/>
      <c r="OLG221" s="646"/>
      <c r="OLH221" s="646"/>
      <c r="OLI221" s="646"/>
      <c r="OLJ221" s="646"/>
      <c r="OLK221" s="646"/>
      <c r="OLL221" s="646"/>
      <c r="OLM221" s="646"/>
      <c r="OLN221" s="646"/>
      <c r="OLO221" s="646"/>
      <c r="OLP221" s="646"/>
      <c r="OLQ221" s="646"/>
      <c r="OLR221" s="646"/>
      <c r="OLS221" s="646"/>
      <c r="OLT221" s="646"/>
      <c r="OLU221" s="646"/>
      <c r="OLV221" s="646"/>
      <c r="OLW221" s="646"/>
      <c r="OLX221" s="646"/>
      <c r="OLY221" s="646"/>
      <c r="OLZ221" s="646"/>
      <c r="OMA221" s="646"/>
      <c r="OMB221" s="646"/>
      <c r="OMC221" s="646"/>
      <c r="OMD221" s="646"/>
      <c r="OME221" s="646"/>
      <c r="OMF221" s="646"/>
      <c r="OMG221" s="646"/>
      <c r="OMH221" s="646"/>
      <c r="OMI221" s="646"/>
      <c r="OMJ221" s="646"/>
      <c r="OMK221" s="646"/>
      <c r="OML221" s="646"/>
      <c r="OMM221" s="646"/>
      <c r="OMN221" s="646"/>
      <c r="OMO221" s="646"/>
      <c r="OMP221" s="646"/>
      <c r="OMQ221" s="646"/>
      <c r="OMR221" s="646"/>
      <c r="OMS221" s="646"/>
      <c r="OMT221" s="646"/>
      <c r="OMU221" s="646"/>
      <c r="OMV221" s="646"/>
      <c r="OMW221" s="646"/>
      <c r="OMX221" s="646"/>
      <c r="OMY221" s="646"/>
      <c r="OMZ221" s="646"/>
      <c r="ONA221" s="646"/>
      <c r="ONB221" s="646"/>
      <c r="ONC221" s="646"/>
      <c r="OND221" s="646"/>
      <c r="ONE221" s="646"/>
      <c r="ONF221" s="646"/>
      <c r="ONG221" s="646"/>
      <c r="ONH221" s="646"/>
      <c r="ONI221" s="646"/>
      <c r="ONJ221" s="646"/>
      <c r="ONK221" s="646"/>
      <c r="ONL221" s="646"/>
      <c r="ONM221" s="646"/>
      <c r="ONN221" s="646"/>
      <c r="ONO221" s="646"/>
      <c r="ONP221" s="646"/>
      <c r="ONQ221" s="646"/>
      <c r="ONR221" s="646"/>
      <c r="ONS221" s="646"/>
      <c r="ONT221" s="646"/>
      <c r="ONU221" s="646"/>
      <c r="ONV221" s="646"/>
      <c r="ONW221" s="646"/>
      <c r="ONX221" s="646"/>
      <c r="ONY221" s="646"/>
      <c r="ONZ221" s="646"/>
      <c r="OOA221" s="646"/>
      <c r="OOB221" s="646"/>
      <c r="OOC221" s="646"/>
      <c r="OOD221" s="646"/>
      <c r="OOE221" s="646"/>
      <c r="OOF221" s="646"/>
      <c r="OOG221" s="646"/>
      <c r="OOH221" s="646"/>
      <c r="OOI221" s="646"/>
      <c r="OOJ221" s="646"/>
      <c r="OOK221" s="646"/>
      <c r="OOL221" s="646"/>
      <c r="OOM221" s="646"/>
      <c r="OON221" s="646"/>
      <c r="OOO221" s="646"/>
      <c r="OOP221" s="646"/>
      <c r="OOQ221" s="646"/>
      <c r="OOR221" s="646"/>
      <c r="OOS221" s="646"/>
      <c r="OOT221" s="646"/>
      <c r="OOU221" s="646"/>
      <c r="OOV221" s="646"/>
      <c r="OOW221" s="646"/>
      <c r="OOX221" s="646"/>
      <c r="OOY221" s="646"/>
      <c r="OOZ221" s="646"/>
      <c r="OPA221" s="646"/>
      <c r="OPB221" s="646"/>
      <c r="OPC221" s="646"/>
      <c r="OPD221" s="646"/>
      <c r="OPE221" s="646"/>
      <c r="OPF221" s="646"/>
      <c r="OPG221" s="646"/>
      <c r="OPH221" s="646"/>
      <c r="OPI221" s="646"/>
      <c r="OPJ221" s="646"/>
      <c r="OPK221" s="646"/>
      <c r="OPL221" s="646"/>
      <c r="OPM221" s="646"/>
      <c r="OPN221" s="646"/>
      <c r="OPO221" s="646"/>
      <c r="OPP221" s="646"/>
      <c r="OPQ221" s="646"/>
      <c r="OPR221" s="646"/>
      <c r="OPS221" s="646"/>
      <c r="OPT221" s="646"/>
      <c r="OPU221" s="646"/>
      <c r="OPV221" s="646"/>
      <c r="OPW221" s="646"/>
      <c r="OPX221" s="646"/>
      <c r="OPY221" s="646"/>
      <c r="OPZ221" s="646"/>
      <c r="OQA221" s="646"/>
      <c r="OQB221" s="646"/>
      <c r="OQC221" s="646"/>
      <c r="OQD221" s="646"/>
      <c r="OQE221" s="646"/>
      <c r="OQF221" s="646"/>
      <c r="OQG221" s="646"/>
      <c r="OQH221" s="646"/>
      <c r="OQI221" s="646"/>
      <c r="OQJ221" s="646"/>
      <c r="OQK221" s="646"/>
      <c r="OQL221" s="646"/>
      <c r="OQM221" s="646"/>
      <c r="OQN221" s="646"/>
      <c r="OQO221" s="646"/>
      <c r="OQP221" s="646"/>
      <c r="OQQ221" s="646"/>
      <c r="OQR221" s="646"/>
      <c r="OQS221" s="646"/>
      <c r="OQT221" s="646"/>
      <c r="OQU221" s="646"/>
      <c r="OQV221" s="646"/>
      <c r="OQW221" s="646"/>
      <c r="OQX221" s="646"/>
      <c r="OQY221" s="646"/>
      <c r="OQZ221" s="646"/>
      <c r="ORA221" s="646"/>
      <c r="ORB221" s="646"/>
      <c r="ORC221" s="646"/>
      <c r="ORD221" s="646"/>
      <c r="ORE221" s="646"/>
      <c r="ORF221" s="646"/>
      <c r="ORG221" s="646"/>
      <c r="ORH221" s="646"/>
      <c r="ORI221" s="646"/>
      <c r="ORJ221" s="646"/>
      <c r="ORK221" s="646"/>
      <c r="ORL221" s="646"/>
      <c r="ORM221" s="646"/>
      <c r="ORN221" s="646"/>
      <c r="ORO221" s="646"/>
      <c r="ORP221" s="646"/>
      <c r="ORQ221" s="646"/>
      <c r="ORR221" s="646"/>
      <c r="ORS221" s="646"/>
      <c r="ORT221" s="646"/>
      <c r="ORU221" s="646"/>
      <c r="ORV221" s="646"/>
      <c r="ORW221" s="646"/>
      <c r="ORX221" s="646"/>
      <c r="ORY221" s="646"/>
      <c r="ORZ221" s="646"/>
      <c r="OSA221" s="646"/>
      <c r="OSB221" s="646"/>
      <c r="OSC221" s="646"/>
      <c r="OSD221" s="646"/>
      <c r="OSE221" s="646"/>
      <c r="OSF221" s="646"/>
      <c r="OSG221" s="646"/>
      <c r="OSH221" s="646"/>
      <c r="OSI221" s="646"/>
      <c r="OSJ221" s="646"/>
      <c r="OSK221" s="646"/>
      <c r="OSL221" s="646"/>
      <c r="OSM221" s="646"/>
      <c r="OSN221" s="646"/>
      <c r="OSO221" s="646"/>
      <c r="OSP221" s="646"/>
      <c r="OSQ221" s="646"/>
      <c r="OSR221" s="646"/>
      <c r="OSS221" s="646"/>
      <c r="OST221" s="646"/>
      <c r="OSU221" s="646"/>
      <c r="OSV221" s="646"/>
      <c r="OSW221" s="646"/>
      <c r="OSX221" s="646"/>
      <c r="OSY221" s="646"/>
      <c r="OSZ221" s="646"/>
      <c r="OTA221" s="646"/>
      <c r="OTB221" s="646"/>
      <c r="OTC221" s="646"/>
      <c r="OTD221" s="646"/>
      <c r="OTE221" s="646"/>
      <c r="OTF221" s="646"/>
      <c r="OTG221" s="646"/>
      <c r="OTH221" s="646"/>
      <c r="OTI221" s="646"/>
      <c r="OTJ221" s="646"/>
      <c r="OTK221" s="646"/>
      <c r="OTL221" s="646"/>
      <c r="OTM221" s="646"/>
      <c r="OTN221" s="646"/>
      <c r="OTO221" s="646"/>
      <c r="OTP221" s="646"/>
      <c r="OTQ221" s="646"/>
      <c r="OTR221" s="646"/>
      <c r="OTS221" s="646"/>
      <c r="OTT221" s="646"/>
      <c r="OTU221" s="646"/>
      <c r="OTV221" s="646"/>
      <c r="OTW221" s="646"/>
      <c r="OTX221" s="646"/>
      <c r="OTY221" s="646"/>
      <c r="OTZ221" s="646"/>
      <c r="OUA221" s="646"/>
      <c r="OUB221" s="646"/>
      <c r="OUC221" s="646"/>
      <c r="OUD221" s="646"/>
      <c r="OUE221" s="646"/>
      <c r="OUF221" s="646"/>
      <c r="OUG221" s="646"/>
      <c r="OUH221" s="646"/>
      <c r="OUI221" s="646"/>
      <c r="OUJ221" s="646"/>
      <c r="OUK221" s="646"/>
      <c r="OUL221" s="646"/>
      <c r="OUM221" s="646"/>
      <c r="OUN221" s="646"/>
      <c r="OUO221" s="646"/>
      <c r="OUP221" s="646"/>
      <c r="OUQ221" s="646"/>
      <c r="OUR221" s="646"/>
      <c r="OUS221" s="646"/>
      <c r="OUT221" s="646"/>
      <c r="OUU221" s="646"/>
      <c r="OUV221" s="646"/>
      <c r="OUW221" s="646"/>
      <c r="OUX221" s="646"/>
      <c r="OUY221" s="646"/>
      <c r="OUZ221" s="646"/>
      <c r="OVA221" s="646"/>
      <c r="OVB221" s="646"/>
      <c r="OVC221" s="646"/>
      <c r="OVD221" s="646"/>
      <c r="OVE221" s="646"/>
      <c r="OVF221" s="646"/>
      <c r="OVG221" s="646"/>
      <c r="OVH221" s="646"/>
      <c r="OVI221" s="646"/>
      <c r="OVJ221" s="646"/>
      <c r="OVK221" s="646"/>
      <c r="OVL221" s="646"/>
      <c r="OVM221" s="646"/>
      <c r="OVN221" s="646"/>
      <c r="OVO221" s="646"/>
      <c r="OVP221" s="646"/>
      <c r="OVQ221" s="646"/>
      <c r="OVR221" s="646"/>
      <c r="OVS221" s="646"/>
      <c r="OVT221" s="646"/>
      <c r="OVU221" s="646"/>
      <c r="OVV221" s="646"/>
      <c r="OVW221" s="646"/>
      <c r="OVX221" s="646"/>
      <c r="OVY221" s="646"/>
      <c r="OVZ221" s="646"/>
      <c r="OWA221" s="646"/>
      <c r="OWB221" s="646"/>
      <c r="OWC221" s="646"/>
      <c r="OWD221" s="646"/>
      <c r="OWE221" s="646"/>
      <c r="OWF221" s="646"/>
      <c r="OWG221" s="646"/>
      <c r="OWH221" s="646"/>
      <c r="OWI221" s="646"/>
      <c r="OWJ221" s="646"/>
      <c r="OWK221" s="646"/>
      <c r="OWL221" s="646"/>
      <c r="OWM221" s="646"/>
      <c r="OWN221" s="646"/>
      <c r="OWO221" s="646"/>
      <c r="OWP221" s="646"/>
      <c r="OWQ221" s="646"/>
      <c r="OWR221" s="646"/>
      <c r="OWS221" s="646"/>
      <c r="OWT221" s="646"/>
      <c r="OWU221" s="646"/>
      <c r="OWV221" s="646"/>
      <c r="OWW221" s="646"/>
      <c r="OWX221" s="646"/>
      <c r="OWY221" s="646"/>
      <c r="OWZ221" s="646"/>
      <c r="OXA221" s="646"/>
      <c r="OXB221" s="646"/>
      <c r="OXC221" s="646"/>
      <c r="OXD221" s="646"/>
      <c r="OXE221" s="646"/>
      <c r="OXF221" s="646"/>
      <c r="OXG221" s="646"/>
      <c r="OXH221" s="646"/>
      <c r="OXI221" s="646"/>
      <c r="OXJ221" s="646"/>
      <c r="OXK221" s="646"/>
      <c r="OXL221" s="646"/>
      <c r="OXM221" s="646"/>
      <c r="OXN221" s="646"/>
      <c r="OXO221" s="646"/>
      <c r="OXP221" s="646"/>
      <c r="OXQ221" s="646"/>
      <c r="OXR221" s="646"/>
      <c r="OXS221" s="646"/>
      <c r="OXT221" s="646"/>
      <c r="OXU221" s="646"/>
      <c r="OXV221" s="646"/>
      <c r="OXW221" s="646"/>
      <c r="OXX221" s="646"/>
      <c r="OXY221" s="646"/>
      <c r="OXZ221" s="646"/>
      <c r="OYA221" s="646"/>
      <c r="OYB221" s="646"/>
      <c r="OYC221" s="646"/>
      <c r="OYD221" s="646"/>
      <c r="OYE221" s="646"/>
      <c r="OYF221" s="646"/>
      <c r="OYG221" s="646"/>
      <c r="OYH221" s="646"/>
      <c r="OYI221" s="646"/>
      <c r="OYJ221" s="646"/>
      <c r="OYK221" s="646"/>
      <c r="OYL221" s="646"/>
      <c r="OYM221" s="646"/>
      <c r="OYN221" s="646"/>
      <c r="OYO221" s="646"/>
      <c r="OYP221" s="646"/>
      <c r="OYQ221" s="646"/>
      <c r="OYR221" s="646"/>
      <c r="OYS221" s="646"/>
      <c r="OYT221" s="646"/>
      <c r="OYU221" s="646"/>
      <c r="OYV221" s="646"/>
      <c r="OYW221" s="646"/>
      <c r="OYX221" s="646"/>
      <c r="OYY221" s="646"/>
      <c r="OYZ221" s="646"/>
      <c r="OZA221" s="646"/>
      <c r="OZB221" s="646"/>
      <c r="OZC221" s="646"/>
      <c r="OZD221" s="646"/>
      <c r="OZE221" s="646"/>
      <c r="OZF221" s="646"/>
      <c r="OZG221" s="646"/>
      <c r="OZH221" s="646"/>
      <c r="OZI221" s="646"/>
      <c r="OZJ221" s="646"/>
      <c r="OZK221" s="646"/>
      <c r="OZL221" s="646"/>
      <c r="OZM221" s="646"/>
      <c r="OZN221" s="646"/>
      <c r="OZO221" s="646"/>
      <c r="OZP221" s="646"/>
      <c r="OZQ221" s="646"/>
      <c r="OZR221" s="646"/>
      <c r="OZS221" s="646"/>
      <c r="OZT221" s="646"/>
      <c r="OZU221" s="646"/>
      <c r="OZV221" s="646"/>
      <c r="OZW221" s="646"/>
      <c r="OZX221" s="646"/>
      <c r="OZY221" s="646"/>
      <c r="OZZ221" s="646"/>
      <c r="PAA221" s="646"/>
      <c r="PAB221" s="646"/>
      <c r="PAC221" s="646"/>
      <c r="PAD221" s="646"/>
      <c r="PAE221" s="646"/>
      <c r="PAF221" s="646"/>
      <c r="PAG221" s="646"/>
      <c r="PAH221" s="646"/>
      <c r="PAI221" s="646"/>
      <c r="PAJ221" s="646"/>
      <c r="PAK221" s="646"/>
      <c r="PAL221" s="646"/>
      <c r="PAM221" s="646"/>
      <c r="PAN221" s="646"/>
      <c r="PAO221" s="646"/>
      <c r="PAP221" s="646"/>
      <c r="PAQ221" s="646"/>
      <c r="PAR221" s="646"/>
      <c r="PAS221" s="646"/>
      <c r="PAT221" s="646"/>
      <c r="PAU221" s="646"/>
      <c r="PAV221" s="646"/>
      <c r="PAW221" s="646"/>
      <c r="PAX221" s="646"/>
      <c r="PAY221" s="646"/>
      <c r="PAZ221" s="646"/>
      <c r="PBA221" s="646"/>
      <c r="PBB221" s="646"/>
      <c r="PBC221" s="646"/>
      <c r="PBD221" s="646"/>
      <c r="PBE221" s="646"/>
      <c r="PBF221" s="646"/>
      <c r="PBG221" s="646"/>
      <c r="PBH221" s="646"/>
      <c r="PBI221" s="646"/>
      <c r="PBJ221" s="646"/>
      <c r="PBK221" s="646"/>
      <c r="PBL221" s="646"/>
      <c r="PBM221" s="646"/>
      <c r="PBN221" s="646"/>
      <c r="PBO221" s="646"/>
      <c r="PBP221" s="646"/>
      <c r="PBQ221" s="646"/>
      <c r="PBR221" s="646"/>
      <c r="PBS221" s="646"/>
      <c r="PBT221" s="646"/>
      <c r="PBU221" s="646"/>
      <c r="PBV221" s="646"/>
      <c r="PBW221" s="646"/>
      <c r="PBX221" s="646"/>
      <c r="PBY221" s="646"/>
      <c r="PBZ221" s="646"/>
      <c r="PCA221" s="646"/>
      <c r="PCB221" s="646"/>
      <c r="PCC221" s="646"/>
      <c r="PCD221" s="646"/>
      <c r="PCE221" s="646"/>
      <c r="PCF221" s="646"/>
      <c r="PCG221" s="646"/>
      <c r="PCH221" s="646"/>
      <c r="PCI221" s="646"/>
      <c r="PCJ221" s="646"/>
      <c r="PCK221" s="646"/>
      <c r="PCL221" s="646"/>
      <c r="PCM221" s="646"/>
      <c r="PCN221" s="646"/>
      <c r="PCO221" s="646"/>
      <c r="PCP221" s="646"/>
      <c r="PCQ221" s="646"/>
      <c r="PCR221" s="646"/>
      <c r="PCS221" s="646"/>
      <c r="PCT221" s="646"/>
      <c r="PCU221" s="646"/>
      <c r="PCV221" s="646"/>
      <c r="PCW221" s="646"/>
      <c r="PCX221" s="646"/>
      <c r="PCY221" s="646"/>
      <c r="PCZ221" s="646"/>
      <c r="PDA221" s="646"/>
      <c r="PDB221" s="646"/>
      <c r="PDC221" s="646"/>
      <c r="PDD221" s="646"/>
      <c r="PDE221" s="646"/>
      <c r="PDF221" s="646"/>
      <c r="PDG221" s="646"/>
      <c r="PDH221" s="646"/>
      <c r="PDI221" s="646"/>
      <c r="PDJ221" s="646"/>
      <c r="PDK221" s="646"/>
      <c r="PDL221" s="646"/>
      <c r="PDM221" s="646"/>
      <c r="PDN221" s="646"/>
      <c r="PDO221" s="646"/>
      <c r="PDP221" s="646"/>
      <c r="PDQ221" s="646"/>
      <c r="PDR221" s="646"/>
      <c r="PDS221" s="646"/>
      <c r="PDT221" s="646"/>
      <c r="PDU221" s="646"/>
      <c r="PDV221" s="646"/>
      <c r="PDW221" s="646"/>
      <c r="PDX221" s="646"/>
      <c r="PDY221" s="646"/>
      <c r="PDZ221" s="646"/>
      <c r="PEA221" s="646"/>
      <c r="PEB221" s="646"/>
      <c r="PEC221" s="646"/>
      <c r="PED221" s="646"/>
      <c r="PEE221" s="646"/>
      <c r="PEF221" s="646"/>
      <c r="PEG221" s="646"/>
      <c r="PEH221" s="646"/>
      <c r="PEI221" s="646"/>
      <c r="PEJ221" s="646"/>
      <c r="PEK221" s="646"/>
      <c r="PEL221" s="646"/>
      <c r="PEM221" s="646"/>
      <c r="PEN221" s="646"/>
      <c r="PEO221" s="646"/>
      <c r="PEP221" s="646"/>
      <c r="PEQ221" s="646"/>
      <c r="PER221" s="646"/>
      <c r="PES221" s="646"/>
      <c r="PET221" s="646"/>
      <c r="PEU221" s="646"/>
      <c r="PEV221" s="646"/>
      <c r="PEW221" s="646"/>
      <c r="PEX221" s="646"/>
      <c r="PEY221" s="646"/>
      <c r="PEZ221" s="646"/>
      <c r="PFA221" s="646"/>
      <c r="PFB221" s="646"/>
      <c r="PFC221" s="646"/>
      <c r="PFD221" s="646"/>
      <c r="PFE221" s="646"/>
      <c r="PFF221" s="646"/>
      <c r="PFG221" s="646"/>
      <c r="PFH221" s="646"/>
      <c r="PFI221" s="646"/>
      <c r="PFJ221" s="646"/>
      <c r="PFK221" s="646"/>
      <c r="PFL221" s="646"/>
      <c r="PFM221" s="646"/>
      <c r="PFN221" s="646"/>
      <c r="PFO221" s="646"/>
      <c r="PFP221" s="646"/>
      <c r="PFQ221" s="646"/>
      <c r="PFR221" s="646"/>
      <c r="PFS221" s="646"/>
      <c r="PFT221" s="646"/>
      <c r="PFU221" s="646"/>
      <c r="PFV221" s="646"/>
      <c r="PFW221" s="646"/>
      <c r="PFX221" s="646"/>
      <c r="PFY221" s="646"/>
      <c r="PFZ221" s="646"/>
      <c r="PGA221" s="646"/>
      <c r="PGB221" s="646"/>
      <c r="PGC221" s="646"/>
      <c r="PGD221" s="646"/>
      <c r="PGE221" s="646"/>
      <c r="PGF221" s="646"/>
      <c r="PGG221" s="646"/>
      <c r="PGH221" s="646"/>
      <c r="PGI221" s="646"/>
      <c r="PGJ221" s="646"/>
      <c r="PGK221" s="646"/>
      <c r="PGL221" s="646"/>
      <c r="PGM221" s="646"/>
      <c r="PGN221" s="646"/>
      <c r="PGO221" s="646"/>
      <c r="PGP221" s="646"/>
      <c r="PGQ221" s="646"/>
      <c r="PGR221" s="646"/>
      <c r="PGS221" s="646"/>
      <c r="PGT221" s="646"/>
      <c r="PGU221" s="646"/>
      <c r="PGV221" s="646"/>
      <c r="PGW221" s="646"/>
      <c r="PGX221" s="646"/>
      <c r="PGY221" s="646"/>
      <c r="PGZ221" s="646"/>
      <c r="PHA221" s="646"/>
      <c r="PHB221" s="646"/>
      <c r="PHC221" s="646"/>
      <c r="PHD221" s="646"/>
      <c r="PHE221" s="646"/>
      <c r="PHF221" s="646"/>
      <c r="PHG221" s="646"/>
      <c r="PHH221" s="646"/>
      <c r="PHI221" s="646"/>
      <c r="PHJ221" s="646"/>
      <c r="PHK221" s="646"/>
      <c r="PHL221" s="646"/>
      <c r="PHM221" s="646"/>
      <c r="PHN221" s="646"/>
      <c r="PHO221" s="646"/>
      <c r="PHP221" s="646"/>
      <c r="PHQ221" s="646"/>
      <c r="PHR221" s="646"/>
      <c r="PHS221" s="646"/>
      <c r="PHT221" s="646"/>
      <c r="PHU221" s="646"/>
      <c r="PHV221" s="646"/>
      <c r="PHW221" s="646"/>
      <c r="PHX221" s="646"/>
      <c r="PHY221" s="646"/>
      <c r="PHZ221" s="646"/>
      <c r="PIA221" s="646"/>
      <c r="PIB221" s="646"/>
      <c r="PIC221" s="646"/>
      <c r="PID221" s="646"/>
      <c r="PIE221" s="646"/>
      <c r="PIF221" s="646"/>
      <c r="PIG221" s="646"/>
      <c r="PIH221" s="646"/>
      <c r="PII221" s="646"/>
      <c r="PIJ221" s="646"/>
      <c r="PIK221" s="646"/>
      <c r="PIL221" s="646"/>
      <c r="PIM221" s="646"/>
      <c r="PIN221" s="646"/>
      <c r="PIO221" s="646"/>
      <c r="PIP221" s="646"/>
      <c r="PIQ221" s="646"/>
      <c r="PIR221" s="646"/>
      <c r="PIS221" s="646"/>
      <c r="PIT221" s="646"/>
      <c r="PIU221" s="646"/>
      <c r="PIV221" s="646"/>
      <c r="PIW221" s="646"/>
      <c r="PIX221" s="646"/>
      <c r="PIY221" s="646"/>
      <c r="PIZ221" s="646"/>
      <c r="PJA221" s="646"/>
      <c r="PJB221" s="646"/>
      <c r="PJC221" s="646"/>
      <c r="PJD221" s="646"/>
      <c r="PJE221" s="646"/>
      <c r="PJF221" s="646"/>
      <c r="PJG221" s="646"/>
      <c r="PJH221" s="646"/>
      <c r="PJI221" s="646"/>
      <c r="PJJ221" s="646"/>
      <c r="PJK221" s="646"/>
      <c r="PJL221" s="646"/>
      <c r="PJM221" s="646"/>
      <c r="PJN221" s="646"/>
      <c r="PJO221" s="646"/>
      <c r="PJP221" s="646"/>
      <c r="PJQ221" s="646"/>
      <c r="PJR221" s="646"/>
      <c r="PJS221" s="646"/>
      <c r="PJT221" s="646"/>
      <c r="PJU221" s="646"/>
      <c r="PJV221" s="646"/>
      <c r="PJW221" s="646"/>
      <c r="PJX221" s="646"/>
      <c r="PJY221" s="646"/>
      <c r="PJZ221" s="646"/>
      <c r="PKA221" s="646"/>
      <c r="PKB221" s="646"/>
      <c r="PKC221" s="646"/>
      <c r="PKD221" s="646"/>
      <c r="PKE221" s="646"/>
      <c r="PKF221" s="646"/>
      <c r="PKG221" s="646"/>
      <c r="PKH221" s="646"/>
      <c r="PKI221" s="646"/>
      <c r="PKJ221" s="646"/>
      <c r="PKK221" s="646"/>
      <c r="PKL221" s="646"/>
      <c r="PKM221" s="646"/>
      <c r="PKN221" s="646"/>
      <c r="PKO221" s="646"/>
      <c r="PKP221" s="646"/>
      <c r="PKQ221" s="646"/>
      <c r="PKR221" s="646"/>
      <c r="PKS221" s="646"/>
      <c r="PKT221" s="646"/>
      <c r="PKU221" s="646"/>
      <c r="PKV221" s="646"/>
      <c r="PKW221" s="646"/>
      <c r="PKX221" s="646"/>
      <c r="PKY221" s="646"/>
      <c r="PKZ221" s="646"/>
      <c r="PLA221" s="646"/>
      <c r="PLB221" s="646"/>
      <c r="PLC221" s="646"/>
      <c r="PLD221" s="646"/>
      <c r="PLE221" s="646"/>
      <c r="PLF221" s="646"/>
      <c r="PLG221" s="646"/>
      <c r="PLH221" s="646"/>
      <c r="PLI221" s="646"/>
      <c r="PLJ221" s="646"/>
      <c r="PLK221" s="646"/>
      <c r="PLL221" s="646"/>
      <c r="PLM221" s="646"/>
      <c r="PLN221" s="646"/>
      <c r="PLO221" s="646"/>
      <c r="PLP221" s="646"/>
      <c r="PLQ221" s="646"/>
      <c r="PLR221" s="646"/>
      <c r="PLS221" s="646"/>
      <c r="PLT221" s="646"/>
      <c r="PLU221" s="646"/>
      <c r="PLV221" s="646"/>
      <c r="PLW221" s="646"/>
      <c r="PLX221" s="646"/>
      <c r="PLY221" s="646"/>
      <c r="PLZ221" s="646"/>
      <c r="PMA221" s="646"/>
      <c r="PMB221" s="646"/>
      <c r="PMC221" s="646"/>
      <c r="PMD221" s="646"/>
      <c r="PME221" s="646"/>
      <c r="PMF221" s="646"/>
      <c r="PMG221" s="646"/>
      <c r="PMH221" s="646"/>
      <c r="PMI221" s="646"/>
      <c r="PMJ221" s="646"/>
      <c r="PMK221" s="646"/>
      <c r="PML221" s="646"/>
      <c r="PMM221" s="646"/>
      <c r="PMN221" s="646"/>
      <c r="PMO221" s="646"/>
      <c r="PMP221" s="646"/>
      <c r="PMQ221" s="646"/>
      <c r="PMR221" s="646"/>
      <c r="PMS221" s="646"/>
      <c r="PMT221" s="646"/>
      <c r="PMU221" s="646"/>
      <c r="PMV221" s="646"/>
      <c r="PMW221" s="646"/>
      <c r="PMX221" s="646"/>
      <c r="PMY221" s="646"/>
      <c r="PMZ221" s="646"/>
      <c r="PNA221" s="646"/>
      <c r="PNB221" s="646"/>
      <c r="PNC221" s="646"/>
      <c r="PND221" s="646"/>
      <c r="PNE221" s="646"/>
      <c r="PNF221" s="646"/>
      <c r="PNG221" s="646"/>
      <c r="PNH221" s="646"/>
      <c r="PNI221" s="646"/>
      <c r="PNJ221" s="646"/>
      <c r="PNK221" s="646"/>
      <c r="PNL221" s="646"/>
      <c r="PNM221" s="646"/>
      <c r="PNN221" s="646"/>
      <c r="PNO221" s="646"/>
      <c r="PNP221" s="646"/>
      <c r="PNQ221" s="646"/>
      <c r="PNR221" s="646"/>
      <c r="PNS221" s="646"/>
      <c r="PNT221" s="646"/>
      <c r="PNU221" s="646"/>
      <c r="PNV221" s="646"/>
      <c r="PNW221" s="646"/>
      <c r="PNX221" s="646"/>
      <c r="PNY221" s="646"/>
      <c r="PNZ221" s="646"/>
      <c r="POA221" s="646"/>
      <c r="POB221" s="646"/>
      <c r="POC221" s="646"/>
      <c r="POD221" s="646"/>
      <c r="POE221" s="646"/>
      <c r="POF221" s="646"/>
      <c r="POG221" s="646"/>
      <c r="POH221" s="646"/>
      <c r="POI221" s="646"/>
      <c r="POJ221" s="646"/>
      <c r="POK221" s="646"/>
      <c r="POL221" s="646"/>
      <c r="POM221" s="646"/>
      <c r="PON221" s="646"/>
      <c r="POO221" s="646"/>
      <c r="POP221" s="646"/>
      <c r="POQ221" s="646"/>
      <c r="POR221" s="646"/>
      <c r="POS221" s="646"/>
      <c r="POT221" s="646"/>
      <c r="POU221" s="646"/>
      <c r="POV221" s="646"/>
      <c r="POW221" s="646"/>
      <c r="POX221" s="646"/>
      <c r="POY221" s="646"/>
      <c r="POZ221" s="646"/>
      <c r="PPA221" s="646"/>
      <c r="PPB221" s="646"/>
      <c r="PPC221" s="646"/>
      <c r="PPD221" s="646"/>
      <c r="PPE221" s="646"/>
      <c r="PPF221" s="646"/>
      <c r="PPG221" s="646"/>
      <c r="PPH221" s="646"/>
      <c r="PPI221" s="646"/>
      <c r="PPJ221" s="646"/>
      <c r="PPK221" s="646"/>
      <c r="PPL221" s="646"/>
      <c r="PPM221" s="646"/>
      <c r="PPN221" s="646"/>
      <c r="PPO221" s="646"/>
      <c r="PPP221" s="646"/>
      <c r="PPQ221" s="646"/>
      <c r="PPR221" s="646"/>
      <c r="PPS221" s="646"/>
      <c r="PPT221" s="646"/>
      <c r="PPU221" s="646"/>
      <c r="PPV221" s="646"/>
      <c r="PPW221" s="646"/>
      <c r="PPX221" s="646"/>
      <c r="PPY221" s="646"/>
      <c r="PPZ221" s="646"/>
      <c r="PQA221" s="646"/>
      <c r="PQB221" s="646"/>
      <c r="PQC221" s="646"/>
      <c r="PQD221" s="646"/>
      <c r="PQE221" s="646"/>
      <c r="PQF221" s="646"/>
      <c r="PQG221" s="646"/>
      <c r="PQH221" s="646"/>
      <c r="PQI221" s="646"/>
      <c r="PQJ221" s="646"/>
      <c r="PQK221" s="646"/>
      <c r="PQL221" s="646"/>
      <c r="PQM221" s="646"/>
      <c r="PQN221" s="646"/>
      <c r="PQO221" s="646"/>
      <c r="PQP221" s="646"/>
      <c r="PQQ221" s="646"/>
      <c r="PQR221" s="646"/>
      <c r="PQS221" s="646"/>
      <c r="PQT221" s="646"/>
      <c r="PQU221" s="646"/>
      <c r="PQV221" s="646"/>
      <c r="PQW221" s="646"/>
      <c r="PQX221" s="646"/>
      <c r="PQY221" s="646"/>
      <c r="PQZ221" s="646"/>
      <c r="PRA221" s="646"/>
      <c r="PRB221" s="646"/>
      <c r="PRC221" s="646"/>
      <c r="PRD221" s="646"/>
      <c r="PRE221" s="646"/>
      <c r="PRF221" s="646"/>
      <c r="PRG221" s="646"/>
      <c r="PRH221" s="646"/>
      <c r="PRI221" s="646"/>
      <c r="PRJ221" s="646"/>
      <c r="PRK221" s="646"/>
      <c r="PRL221" s="646"/>
      <c r="PRM221" s="646"/>
      <c r="PRN221" s="646"/>
      <c r="PRO221" s="646"/>
      <c r="PRP221" s="646"/>
      <c r="PRQ221" s="646"/>
      <c r="PRR221" s="646"/>
      <c r="PRS221" s="646"/>
      <c r="PRT221" s="646"/>
      <c r="PRU221" s="646"/>
      <c r="PRV221" s="646"/>
      <c r="PRW221" s="646"/>
      <c r="PRX221" s="646"/>
      <c r="PRY221" s="646"/>
      <c r="PRZ221" s="646"/>
      <c r="PSA221" s="646"/>
      <c r="PSB221" s="646"/>
      <c r="PSC221" s="646"/>
      <c r="PSD221" s="646"/>
      <c r="PSE221" s="646"/>
      <c r="PSF221" s="646"/>
      <c r="PSG221" s="646"/>
      <c r="PSH221" s="646"/>
      <c r="PSI221" s="646"/>
      <c r="PSJ221" s="646"/>
      <c r="PSK221" s="646"/>
      <c r="PSL221" s="646"/>
      <c r="PSM221" s="646"/>
      <c r="PSN221" s="646"/>
      <c r="PSO221" s="646"/>
      <c r="PSP221" s="646"/>
      <c r="PSQ221" s="646"/>
      <c r="PSR221" s="646"/>
      <c r="PSS221" s="646"/>
      <c r="PST221" s="646"/>
      <c r="PSU221" s="646"/>
      <c r="PSV221" s="646"/>
      <c r="PSW221" s="646"/>
      <c r="PSX221" s="646"/>
      <c r="PSY221" s="646"/>
      <c r="PSZ221" s="646"/>
      <c r="PTA221" s="646"/>
      <c r="PTB221" s="646"/>
      <c r="PTC221" s="646"/>
      <c r="PTD221" s="646"/>
      <c r="PTE221" s="646"/>
      <c r="PTF221" s="646"/>
      <c r="PTG221" s="646"/>
      <c r="PTH221" s="646"/>
      <c r="PTI221" s="646"/>
      <c r="PTJ221" s="646"/>
      <c r="PTK221" s="646"/>
      <c r="PTL221" s="646"/>
      <c r="PTM221" s="646"/>
      <c r="PTN221" s="646"/>
      <c r="PTO221" s="646"/>
      <c r="PTP221" s="646"/>
      <c r="PTQ221" s="646"/>
      <c r="PTR221" s="646"/>
      <c r="PTS221" s="646"/>
      <c r="PTT221" s="646"/>
      <c r="PTU221" s="646"/>
      <c r="PTV221" s="646"/>
      <c r="PTW221" s="646"/>
      <c r="PTX221" s="646"/>
      <c r="PTY221" s="646"/>
      <c r="PTZ221" s="646"/>
      <c r="PUA221" s="646"/>
      <c r="PUB221" s="646"/>
      <c r="PUC221" s="646"/>
      <c r="PUD221" s="646"/>
      <c r="PUE221" s="646"/>
      <c r="PUF221" s="646"/>
      <c r="PUG221" s="646"/>
      <c r="PUH221" s="646"/>
      <c r="PUI221" s="646"/>
      <c r="PUJ221" s="646"/>
      <c r="PUK221" s="646"/>
      <c r="PUL221" s="646"/>
      <c r="PUM221" s="646"/>
      <c r="PUN221" s="646"/>
      <c r="PUO221" s="646"/>
      <c r="PUP221" s="646"/>
      <c r="PUQ221" s="646"/>
      <c r="PUR221" s="646"/>
      <c r="PUS221" s="646"/>
      <c r="PUT221" s="646"/>
      <c r="PUU221" s="646"/>
      <c r="PUV221" s="646"/>
      <c r="PUW221" s="646"/>
      <c r="PUX221" s="646"/>
      <c r="PUY221" s="646"/>
      <c r="PUZ221" s="646"/>
      <c r="PVA221" s="646"/>
      <c r="PVB221" s="646"/>
      <c r="PVC221" s="646"/>
      <c r="PVD221" s="646"/>
      <c r="PVE221" s="646"/>
      <c r="PVF221" s="646"/>
      <c r="PVG221" s="646"/>
      <c r="PVH221" s="646"/>
      <c r="PVI221" s="646"/>
      <c r="PVJ221" s="646"/>
      <c r="PVK221" s="646"/>
      <c r="PVL221" s="646"/>
      <c r="PVM221" s="646"/>
      <c r="PVN221" s="646"/>
      <c r="PVO221" s="646"/>
      <c r="PVP221" s="646"/>
      <c r="PVQ221" s="646"/>
      <c r="PVR221" s="646"/>
      <c r="PVS221" s="646"/>
      <c r="PVT221" s="646"/>
      <c r="PVU221" s="646"/>
      <c r="PVV221" s="646"/>
      <c r="PVW221" s="646"/>
      <c r="PVX221" s="646"/>
      <c r="PVY221" s="646"/>
      <c r="PVZ221" s="646"/>
      <c r="PWA221" s="646"/>
      <c r="PWB221" s="646"/>
      <c r="PWC221" s="646"/>
      <c r="PWD221" s="646"/>
      <c r="PWE221" s="646"/>
      <c r="PWF221" s="646"/>
      <c r="PWG221" s="646"/>
      <c r="PWH221" s="646"/>
      <c r="PWI221" s="646"/>
      <c r="PWJ221" s="646"/>
      <c r="PWK221" s="646"/>
      <c r="PWL221" s="646"/>
      <c r="PWM221" s="646"/>
      <c r="PWN221" s="646"/>
      <c r="PWO221" s="646"/>
      <c r="PWP221" s="646"/>
      <c r="PWQ221" s="646"/>
      <c r="PWR221" s="646"/>
      <c r="PWS221" s="646"/>
      <c r="PWT221" s="646"/>
      <c r="PWU221" s="646"/>
      <c r="PWV221" s="646"/>
      <c r="PWW221" s="646"/>
      <c r="PWX221" s="646"/>
      <c r="PWY221" s="646"/>
      <c r="PWZ221" s="646"/>
      <c r="PXA221" s="646"/>
      <c r="PXB221" s="646"/>
      <c r="PXC221" s="646"/>
      <c r="PXD221" s="646"/>
      <c r="PXE221" s="646"/>
      <c r="PXF221" s="646"/>
      <c r="PXG221" s="646"/>
      <c r="PXH221" s="646"/>
      <c r="PXI221" s="646"/>
      <c r="PXJ221" s="646"/>
      <c r="PXK221" s="646"/>
      <c r="PXL221" s="646"/>
      <c r="PXM221" s="646"/>
      <c r="PXN221" s="646"/>
      <c r="PXO221" s="646"/>
      <c r="PXP221" s="646"/>
      <c r="PXQ221" s="646"/>
      <c r="PXR221" s="646"/>
      <c r="PXS221" s="646"/>
      <c r="PXT221" s="646"/>
      <c r="PXU221" s="646"/>
      <c r="PXV221" s="646"/>
      <c r="PXW221" s="646"/>
      <c r="PXX221" s="646"/>
      <c r="PXY221" s="646"/>
      <c r="PXZ221" s="646"/>
      <c r="PYA221" s="646"/>
      <c r="PYB221" s="646"/>
      <c r="PYC221" s="646"/>
      <c r="PYD221" s="646"/>
      <c r="PYE221" s="646"/>
      <c r="PYF221" s="646"/>
      <c r="PYG221" s="646"/>
      <c r="PYH221" s="646"/>
      <c r="PYI221" s="646"/>
      <c r="PYJ221" s="646"/>
      <c r="PYK221" s="646"/>
      <c r="PYL221" s="646"/>
      <c r="PYM221" s="646"/>
      <c r="PYN221" s="646"/>
      <c r="PYO221" s="646"/>
      <c r="PYP221" s="646"/>
      <c r="PYQ221" s="646"/>
      <c r="PYR221" s="646"/>
      <c r="PYS221" s="646"/>
      <c r="PYT221" s="646"/>
      <c r="PYU221" s="646"/>
      <c r="PYV221" s="646"/>
      <c r="PYW221" s="646"/>
      <c r="PYX221" s="646"/>
      <c r="PYY221" s="646"/>
      <c r="PYZ221" s="646"/>
      <c r="PZA221" s="646"/>
      <c r="PZB221" s="646"/>
      <c r="PZC221" s="646"/>
      <c r="PZD221" s="646"/>
      <c r="PZE221" s="646"/>
      <c r="PZF221" s="646"/>
      <c r="PZG221" s="646"/>
      <c r="PZH221" s="646"/>
      <c r="PZI221" s="646"/>
      <c r="PZJ221" s="646"/>
      <c r="PZK221" s="646"/>
      <c r="PZL221" s="646"/>
      <c r="PZM221" s="646"/>
      <c r="PZN221" s="646"/>
      <c r="PZO221" s="646"/>
      <c r="PZP221" s="646"/>
      <c r="PZQ221" s="646"/>
      <c r="PZR221" s="646"/>
      <c r="PZS221" s="646"/>
      <c r="PZT221" s="646"/>
      <c r="PZU221" s="646"/>
      <c r="PZV221" s="646"/>
      <c r="PZW221" s="646"/>
      <c r="PZX221" s="646"/>
      <c r="PZY221" s="646"/>
      <c r="PZZ221" s="646"/>
      <c r="QAA221" s="646"/>
      <c r="QAB221" s="646"/>
      <c r="QAC221" s="646"/>
      <c r="QAD221" s="646"/>
      <c r="QAE221" s="646"/>
      <c r="QAF221" s="646"/>
      <c r="QAG221" s="646"/>
      <c r="QAH221" s="646"/>
      <c r="QAI221" s="646"/>
      <c r="QAJ221" s="646"/>
      <c r="QAK221" s="646"/>
      <c r="QAL221" s="646"/>
      <c r="QAM221" s="646"/>
      <c r="QAN221" s="646"/>
      <c r="QAO221" s="646"/>
      <c r="QAP221" s="646"/>
      <c r="QAQ221" s="646"/>
      <c r="QAR221" s="646"/>
      <c r="QAS221" s="646"/>
      <c r="QAT221" s="646"/>
      <c r="QAU221" s="646"/>
      <c r="QAV221" s="646"/>
      <c r="QAW221" s="646"/>
      <c r="QAX221" s="646"/>
      <c r="QAY221" s="646"/>
      <c r="QAZ221" s="646"/>
      <c r="QBA221" s="646"/>
      <c r="QBB221" s="646"/>
      <c r="QBC221" s="646"/>
      <c r="QBD221" s="646"/>
      <c r="QBE221" s="646"/>
      <c r="QBF221" s="646"/>
      <c r="QBG221" s="646"/>
      <c r="QBH221" s="646"/>
      <c r="QBI221" s="646"/>
      <c r="QBJ221" s="646"/>
      <c r="QBK221" s="646"/>
      <c r="QBL221" s="646"/>
      <c r="QBM221" s="646"/>
      <c r="QBN221" s="646"/>
      <c r="QBO221" s="646"/>
      <c r="QBP221" s="646"/>
      <c r="QBQ221" s="646"/>
      <c r="QBR221" s="646"/>
      <c r="QBS221" s="646"/>
      <c r="QBT221" s="646"/>
      <c r="QBU221" s="646"/>
      <c r="QBV221" s="646"/>
      <c r="QBW221" s="646"/>
      <c r="QBX221" s="646"/>
      <c r="QBY221" s="646"/>
      <c r="QBZ221" s="646"/>
      <c r="QCA221" s="646"/>
      <c r="QCB221" s="646"/>
      <c r="QCC221" s="646"/>
      <c r="QCD221" s="646"/>
      <c r="QCE221" s="646"/>
      <c r="QCF221" s="646"/>
      <c r="QCG221" s="646"/>
      <c r="QCH221" s="646"/>
      <c r="QCI221" s="646"/>
      <c r="QCJ221" s="646"/>
      <c r="QCK221" s="646"/>
      <c r="QCL221" s="646"/>
      <c r="QCM221" s="646"/>
      <c r="QCN221" s="646"/>
      <c r="QCO221" s="646"/>
      <c r="QCP221" s="646"/>
      <c r="QCQ221" s="646"/>
      <c r="QCR221" s="646"/>
      <c r="QCS221" s="646"/>
      <c r="QCT221" s="646"/>
      <c r="QCU221" s="646"/>
      <c r="QCV221" s="646"/>
      <c r="QCW221" s="646"/>
      <c r="QCX221" s="646"/>
      <c r="QCY221" s="646"/>
      <c r="QCZ221" s="646"/>
      <c r="QDA221" s="646"/>
      <c r="QDB221" s="646"/>
      <c r="QDC221" s="646"/>
      <c r="QDD221" s="646"/>
      <c r="QDE221" s="646"/>
      <c r="QDF221" s="646"/>
      <c r="QDG221" s="646"/>
      <c r="QDH221" s="646"/>
      <c r="QDI221" s="646"/>
      <c r="QDJ221" s="646"/>
      <c r="QDK221" s="646"/>
      <c r="QDL221" s="646"/>
      <c r="QDM221" s="646"/>
      <c r="QDN221" s="646"/>
      <c r="QDO221" s="646"/>
      <c r="QDP221" s="646"/>
      <c r="QDQ221" s="646"/>
      <c r="QDR221" s="646"/>
      <c r="QDS221" s="646"/>
      <c r="QDT221" s="646"/>
      <c r="QDU221" s="646"/>
      <c r="QDV221" s="646"/>
      <c r="QDW221" s="646"/>
      <c r="QDX221" s="646"/>
      <c r="QDY221" s="646"/>
      <c r="QDZ221" s="646"/>
      <c r="QEA221" s="646"/>
      <c r="QEB221" s="646"/>
      <c r="QEC221" s="646"/>
      <c r="QED221" s="646"/>
      <c r="QEE221" s="646"/>
      <c r="QEF221" s="646"/>
      <c r="QEG221" s="646"/>
      <c r="QEH221" s="646"/>
      <c r="QEI221" s="646"/>
      <c r="QEJ221" s="646"/>
      <c r="QEK221" s="646"/>
      <c r="QEL221" s="646"/>
      <c r="QEM221" s="646"/>
      <c r="QEN221" s="646"/>
      <c r="QEO221" s="646"/>
      <c r="QEP221" s="646"/>
      <c r="QEQ221" s="646"/>
      <c r="QER221" s="646"/>
      <c r="QES221" s="646"/>
      <c r="QET221" s="646"/>
      <c r="QEU221" s="646"/>
      <c r="QEV221" s="646"/>
      <c r="QEW221" s="646"/>
      <c r="QEX221" s="646"/>
      <c r="QEY221" s="646"/>
      <c r="QEZ221" s="646"/>
      <c r="QFA221" s="646"/>
      <c r="QFB221" s="646"/>
      <c r="QFC221" s="646"/>
      <c r="QFD221" s="646"/>
      <c r="QFE221" s="646"/>
      <c r="QFF221" s="646"/>
      <c r="QFG221" s="646"/>
      <c r="QFH221" s="646"/>
      <c r="QFI221" s="646"/>
      <c r="QFJ221" s="646"/>
      <c r="QFK221" s="646"/>
      <c r="QFL221" s="646"/>
      <c r="QFM221" s="646"/>
      <c r="QFN221" s="646"/>
      <c r="QFO221" s="646"/>
      <c r="QFP221" s="646"/>
      <c r="QFQ221" s="646"/>
      <c r="QFR221" s="646"/>
      <c r="QFS221" s="646"/>
      <c r="QFT221" s="646"/>
      <c r="QFU221" s="646"/>
      <c r="QFV221" s="646"/>
      <c r="QFW221" s="646"/>
      <c r="QFX221" s="646"/>
      <c r="QFY221" s="646"/>
      <c r="QFZ221" s="646"/>
      <c r="QGA221" s="646"/>
      <c r="QGB221" s="646"/>
      <c r="QGC221" s="646"/>
      <c r="QGD221" s="646"/>
      <c r="QGE221" s="646"/>
      <c r="QGF221" s="646"/>
      <c r="QGG221" s="646"/>
      <c r="QGH221" s="646"/>
      <c r="QGI221" s="646"/>
      <c r="QGJ221" s="646"/>
      <c r="QGK221" s="646"/>
      <c r="QGL221" s="646"/>
      <c r="QGM221" s="646"/>
      <c r="QGN221" s="646"/>
      <c r="QGO221" s="646"/>
      <c r="QGP221" s="646"/>
      <c r="QGQ221" s="646"/>
      <c r="QGR221" s="646"/>
      <c r="QGS221" s="646"/>
      <c r="QGT221" s="646"/>
      <c r="QGU221" s="646"/>
      <c r="QGV221" s="646"/>
      <c r="QGW221" s="646"/>
      <c r="QGX221" s="646"/>
      <c r="QGY221" s="646"/>
      <c r="QGZ221" s="646"/>
      <c r="QHA221" s="646"/>
      <c r="QHB221" s="646"/>
      <c r="QHC221" s="646"/>
      <c r="QHD221" s="646"/>
      <c r="QHE221" s="646"/>
      <c r="QHF221" s="646"/>
      <c r="QHG221" s="646"/>
      <c r="QHH221" s="646"/>
      <c r="QHI221" s="646"/>
      <c r="QHJ221" s="646"/>
      <c r="QHK221" s="646"/>
      <c r="QHL221" s="646"/>
      <c r="QHM221" s="646"/>
      <c r="QHN221" s="646"/>
      <c r="QHO221" s="646"/>
      <c r="QHP221" s="646"/>
      <c r="QHQ221" s="646"/>
      <c r="QHR221" s="646"/>
      <c r="QHS221" s="646"/>
      <c r="QHT221" s="646"/>
      <c r="QHU221" s="646"/>
      <c r="QHV221" s="646"/>
      <c r="QHW221" s="646"/>
      <c r="QHX221" s="646"/>
      <c r="QHY221" s="646"/>
      <c r="QHZ221" s="646"/>
      <c r="QIA221" s="646"/>
      <c r="QIB221" s="646"/>
      <c r="QIC221" s="646"/>
      <c r="QID221" s="646"/>
      <c r="QIE221" s="646"/>
      <c r="QIF221" s="646"/>
      <c r="QIG221" s="646"/>
      <c r="QIH221" s="646"/>
      <c r="QII221" s="646"/>
      <c r="QIJ221" s="646"/>
      <c r="QIK221" s="646"/>
      <c r="QIL221" s="646"/>
      <c r="QIM221" s="646"/>
      <c r="QIN221" s="646"/>
      <c r="QIO221" s="646"/>
      <c r="QIP221" s="646"/>
      <c r="QIQ221" s="646"/>
      <c r="QIR221" s="646"/>
      <c r="QIS221" s="646"/>
      <c r="QIT221" s="646"/>
      <c r="QIU221" s="646"/>
      <c r="QIV221" s="646"/>
      <c r="QIW221" s="646"/>
      <c r="QIX221" s="646"/>
      <c r="QIY221" s="646"/>
      <c r="QIZ221" s="646"/>
      <c r="QJA221" s="646"/>
      <c r="QJB221" s="646"/>
      <c r="QJC221" s="646"/>
      <c r="QJD221" s="646"/>
      <c r="QJE221" s="646"/>
      <c r="QJF221" s="646"/>
      <c r="QJG221" s="646"/>
      <c r="QJH221" s="646"/>
      <c r="QJI221" s="646"/>
      <c r="QJJ221" s="646"/>
      <c r="QJK221" s="646"/>
      <c r="QJL221" s="646"/>
      <c r="QJM221" s="646"/>
      <c r="QJN221" s="646"/>
      <c r="QJO221" s="646"/>
      <c r="QJP221" s="646"/>
      <c r="QJQ221" s="646"/>
      <c r="QJR221" s="646"/>
      <c r="QJS221" s="646"/>
      <c r="QJT221" s="646"/>
      <c r="QJU221" s="646"/>
      <c r="QJV221" s="646"/>
      <c r="QJW221" s="646"/>
      <c r="QJX221" s="646"/>
      <c r="QJY221" s="646"/>
      <c r="QJZ221" s="646"/>
      <c r="QKA221" s="646"/>
      <c r="QKB221" s="646"/>
      <c r="QKC221" s="646"/>
      <c r="QKD221" s="646"/>
      <c r="QKE221" s="646"/>
      <c r="QKF221" s="646"/>
      <c r="QKG221" s="646"/>
      <c r="QKH221" s="646"/>
      <c r="QKI221" s="646"/>
      <c r="QKJ221" s="646"/>
      <c r="QKK221" s="646"/>
      <c r="QKL221" s="646"/>
      <c r="QKM221" s="646"/>
      <c r="QKN221" s="646"/>
      <c r="QKO221" s="646"/>
      <c r="QKP221" s="646"/>
      <c r="QKQ221" s="646"/>
      <c r="QKR221" s="646"/>
      <c r="QKS221" s="646"/>
      <c r="QKT221" s="646"/>
      <c r="QKU221" s="646"/>
      <c r="QKV221" s="646"/>
      <c r="QKW221" s="646"/>
      <c r="QKX221" s="646"/>
      <c r="QKY221" s="646"/>
      <c r="QKZ221" s="646"/>
      <c r="QLA221" s="646"/>
      <c r="QLB221" s="646"/>
      <c r="QLC221" s="646"/>
      <c r="QLD221" s="646"/>
      <c r="QLE221" s="646"/>
      <c r="QLF221" s="646"/>
      <c r="QLG221" s="646"/>
      <c r="QLH221" s="646"/>
      <c r="QLI221" s="646"/>
      <c r="QLJ221" s="646"/>
      <c r="QLK221" s="646"/>
      <c r="QLL221" s="646"/>
      <c r="QLM221" s="646"/>
      <c r="QLN221" s="646"/>
      <c r="QLO221" s="646"/>
      <c r="QLP221" s="646"/>
      <c r="QLQ221" s="646"/>
      <c r="QLR221" s="646"/>
      <c r="QLS221" s="646"/>
      <c r="QLT221" s="646"/>
      <c r="QLU221" s="646"/>
      <c r="QLV221" s="646"/>
      <c r="QLW221" s="646"/>
      <c r="QLX221" s="646"/>
      <c r="QLY221" s="646"/>
      <c r="QLZ221" s="646"/>
      <c r="QMA221" s="646"/>
      <c r="QMB221" s="646"/>
      <c r="QMC221" s="646"/>
      <c r="QMD221" s="646"/>
      <c r="QME221" s="646"/>
      <c r="QMF221" s="646"/>
      <c r="QMG221" s="646"/>
      <c r="QMH221" s="646"/>
      <c r="QMI221" s="646"/>
      <c r="QMJ221" s="646"/>
      <c r="QMK221" s="646"/>
      <c r="QML221" s="646"/>
      <c r="QMM221" s="646"/>
      <c r="QMN221" s="646"/>
      <c r="QMO221" s="646"/>
      <c r="QMP221" s="646"/>
      <c r="QMQ221" s="646"/>
      <c r="QMR221" s="646"/>
      <c r="QMS221" s="646"/>
      <c r="QMT221" s="646"/>
      <c r="QMU221" s="646"/>
      <c r="QMV221" s="646"/>
      <c r="QMW221" s="646"/>
      <c r="QMX221" s="646"/>
      <c r="QMY221" s="646"/>
      <c r="QMZ221" s="646"/>
      <c r="QNA221" s="646"/>
      <c r="QNB221" s="646"/>
      <c r="QNC221" s="646"/>
      <c r="QND221" s="646"/>
      <c r="QNE221" s="646"/>
      <c r="QNF221" s="646"/>
      <c r="QNG221" s="646"/>
      <c r="QNH221" s="646"/>
      <c r="QNI221" s="646"/>
      <c r="QNJ221" s="646"/>
      <c r="QNK221" s="646"/>
      <c r="QNL221" s="646"/>
      <c r="QNM221" s="646"/>
      <c r="QNN221" s="646"/>
      <c r="QNO221" s="646"/>
      <c r="QNP221" s="646"/>
      <c r="QNQ221" s="646"/>
      <c r="QNR221" s="646"/>
      <c r="QNS221" s="646"/>
      <c r="QNT221" s="646"/>
      <c r="QNU221" s="646"/>
      <c r="QNV221" s="646"/>
      <c r="QNW221" s="646"/>
      <c r="QNX221" s="646"/>
      <c r="QNY221" s="646"/>
      <c r="QNZ221" s="646"/>
      <c r="QOA221" s="646"/>
      <c r="QOB221" s="646"/>
      <c r="QOC221" s="646"/>
      <c r="QOD221" s="646"/>
      <c r="QOE221" s="646"/>
      <c r="QOF221" s="646"/>
      <c r="QOG221" s="646"/>
      <c r="QOH221" s="646"/>
      <c r="QOI221" s="646"/>
      <c r="QOJ221" s="646"/>
      <c r="QOK221" s="646"/>
      <c r="QOL221" s="646"/>
      <c r="QOM221" s="646"/>
      <c r="QON221" s="646"/>
      <c r="QOO221" s="646"/>
      <c r="QOP221" s="646"/>
      <c r="QOQ221" s="646"/>
      <c r="QOR221" s="646"/>
      <c r="QOS221" s="646"/>
      <c r="QOT221" s="646"/>
      <c r="QOU221" s="646"/>
      <c r="QOV221" s="646"/>
      <c r="QOW221" s="646"/>
      <c r="QOX221" s="646"/>
      <c r="QOY221" s="646"/>
      <c r="QOZ221" s="646"/>
      <c r="QPA221" s="646"/>
      <c r="QPB221" s="646"/>
      <c r="QPC221" s="646"/>
      <c r="QPD221" s="646"/>
      <c r="QPE221" s="646"/>
      <c r="QPF221" s="646"/>
      <c r="QPG221" s="646"/>
      <c r="QPH221" s="646"/>
      <c r="QPI221" s="646"/>
      <c r="QPJ221" s="646"/>
      <c r="QPK221" s="646"/>
      <c r="QPL221" s="646"/>
      <c r="QPM221" s="646"/>
      <c r="QPN221" s="646"/>
      <c r="QPO221" s="646"/>
      <c r="QPP221" s="646"/>
      <c r="QPQ221" s="646"/>
      <c r="QPR221" s="646"/>
      <c r="QPS221" s="646"/>
      <c r="QPT221" s="646"/>
      <c r="QPU221" s="646"/>
      <c r="QPV221" s="646"/>
      <c r="QPW221" s="646"/>
      <c r="QPX221" s="646"/>
      <c r="QPY221" s="646"/>
      <c r="QPZ221" s="646"/>
      <c r="QQA221" s="646"/>
      <c r="QQB221" s="646"/>
      <c r="QQC221" s="646"/>
      <c r="QQD221" s="646"/>
      <c r="QQE221" s="646"/>
      <c r="QQF221" s="646"/>
      <c r="QQG221" s="646"/>
      <c r="QQH221" s="646"/>
      <c r="QQI221" s="646"/>
      <c r="QQJ221" s="646"/>
      <c r="QQK221" s="646"/>
      <c r="QQL221" s="646"/>
      <c r="QQM221" s="646"/>
      <c r="QQN221" s="646"/>
      <c r="QQO221" s="646"/>
      <c r="QQP221" s="646"/>
      <c r="QQQ221" s="646"/>
      <c r="QQR221" s="646"/>
      <c r="QQS221" s="646"/>
      <c r="QQT221" s="646"/>
      <c r="QQU221" s="646"/>
      <c r="QQV221" s="646"/>
      <c r="QQW221" s="646"/>
      <c r="QQX221" s="646"/>
      <c r="QQY221" s="646"/>
      <c r="QQZ221" s="646"/>
      <c r="QRA221" s="646"/>
      <c r="QRB221" s="646"/>
      <c r="QRC221" s="646"/>
      <c r="QRD221" s="646"/>
      <c r="QRE221" s="646"/>
      <c r="QRF221" s="646"/>
      <c r="QRG221" s="646"/>
      <c r="QRH221" s="646"/>
      <c r="QRI221" s="646"/>
      <c r="QRJ221" s="646"/>
      <c r="QRK221" s="646"/>
      <c r="QRL221" s="646"/>
      <c r="QRM221" s="646"/>
      <c r="QRN221" s="646"/>
      <c r="QRO221" s="646"/>
      <c r="QRP221" s="646"/>
      <c r="QRQ221" s="646"/>
      <c r="QRR221" s="646"/>
      <c r="QRS221" s="646"/>
      <c r="QRT221" s="646"/>
      <c r="QRU221" s="646"/>
      <c r="QRV221" s="646"/>
      <c r="QRW221" s="646"/>
      <c r="QRX221" s="646"/>
      <c r="QRY221" s="646"/>
      <c r="QRZ221" s="646"/>
      <c r="QSA221" s="646"/>
      <c r="QSB221" s="646"/>
      <c r="QSC221" s="646"/>
      <c r="QSD221" s="646"/>
      <c r="QSE221" s="646"/>
      <c r="QSF221" s="646"/>
      <c r="QSG221" s="646"/>
      <c r="QSH221" s="646"/>
      <c r="QSI221" s="646"/>
      <c r="QSJ221" s="646"/>
      <c r="QSK221" s="646"/>
      <c r="QSL221" s="646"/>
      <c r="QSM221" s="646"/>
      <c r="QSN221" s="646"/>
      <c r="QSO221" s="646"/>
      <c r="QSP221" s="646"/>
      <c r="QSQ221" s="646"/>
      <c r="QSR221" s="646"/>
      <c r="QSS221" s="646"/>
      <c r="QST221" s="646"/>
      <c r="QSU221" s="646"/>
      <c r="QSV221" s="646"/>
      <c r="QSW221" s="646"/>
      <c r="QSX221" s="646"/>
      <c r="QSY221" s="646"/>
      <c r="QSZ221" s="646"/>
      <c r="QTA221" s="646"/>
      <c r="QTB221" s="646"/>
      <c r="QTC221" s="646"/>
      <c r="QTD221" s="646"/>
      <c r="QTE221" s="646"/>
      <c r="QTF221" s="646"/>
      <c r="QTG221" s="646"/>
      <c r="QTH221" s="646"/>
      <c r="QTI221" s="646"/>
      <c r="QTJ221" s="646"/>
      <c r="QTK221" s="646"/>
      <c r="QTL221" s="646"/>
      <c r="QTM221" s="646"/>
      <c r="QTN221" s="646"/>
      <c r="QTO221" s="646"/>
      <c r="QTP221" s="646"/>
      <c r="QTQ221" s="646"/>
      <c r="QTR221" s="646"/>
      <c r="QTS221" s="646"/>
      <c r="QTT221" s="646"/>
      <c r="QTU221" s="646"/>
      <c r="QTV221" s="646"/>
      <c r="QTW221" s="646"/>
      <c r="QTX221" s="646"/>
      <c r="QTY221" s="646"/>
      <c r="QTZ221" s="646"/>
      <c r="QUA221" s="646"/>
      <c r="QUB221" s="646"/>
      <c r="QUC221" s="646"/>
      <c r="QUD221" s="646"/>
      <c r="QUE221" s="646"/>
      <c r="QUF221" s="646"/>
      <c r="QUG221" s="646"/>
      <c r="QUH221" s="646"/>
      <c r="QUI221" s="646"/>
      <c r="QUJ221" s="646"/>
      <c r="QUK221" s="646"/>
      <c r="QUL221" s="646"/>
      <c r="QUM221" s="646"/>
      <c r="QUN221" s="646"/>
      <c r="QUO221" s="646"/>
      <c r="QUP221" s="646"/>
      <c r="QUQ221" s="646"/>
      <c r="QUR221" s="646"/>
      <c r="QUS221" s="646"/>
      <c r="QUT221" s="646"/>
      <c r="QUU221" s="646"/>
      <c r="QUV221" s="646"/>
      <c r="QUW221" s="646"/>
      <c r="QUX221" s="646"/>
      <c r="QUY221" s="646"/>
      <c r="QUZ221" s="646"/>
      <c r="QVA221" s="646"/>
      <c r="QVB221" s="646"/>
      <c r="QVC221" s="646"/>
      <c r="QVD221" s="646"/>
      <c r="QVE221" s="646"/>
      <c r="QVF221" s="646"/>
      <c r="QVG221" s="646"/>
      <c r="QVH221" s="646"/>
      <c r="QVI221" s="646"/>
      <c r="QVJ221" s="646"/>
      <c r="QVK221" s="646"/>
      <c r="QVL221" s="646"/>
      <c r="QVM221" s="646"/>
      <c r="QVN221" s="646"/>
      <c r="QVO221" s="646"/>
      <c r="QVP221" s="646"/>
      <c r="QVQ221" s="646"/>
      <c r="QVR221" s="646"/>
      <c r="QVS221" s="646"/>
      <c r="QVT221" s="646"/>
      <c r="QVU221" s="646"/>
      <c r="QVV221" s="646"/>
      <c r="QVW221" s="646"/>
      <c r="QVX221" s="646"/>
      <c r="QVY221" s="646"/>
      <c r="QVZ221" s="646"/>
      <c r="QWA221" s="646"/>
      <c r="QWB221" s="646"/>
      <c r="QWC221" s="646"/>
      <c r="QWD221" s="646"/>
      <c r="QWE221" s="646"/>
      <c r="QWF221" s="646"/>
      <c r="QWG221" s="646"/>
      <c r="QWH221" s="646"/>
      <c r="QWI221" s="646"/>
      <c r="QWJ221" s="646"/>
      <c r="QWK221" s="646"/>
      <c r="QWL221" s="646"/>
      <c r="QWM221" s="646"/>
      <c r="QWN221" s="646"/>
      <c r="QWO221" s="646"/>
      <c r="QWP221" s="646"/>
      <c r="QWQ221" s="646"/>
      <c r="QWR221" s="646"/>
      <c r="QWS221" s="646"/>
      <c r="QWT221" s="646"/>
      <c r="QWU221" s="646"/>
      <c r="QWV221" s="646"/>
      <c r="QWW221" s="646"/>
      <c r="QWX221" s="646"/>
      <c r="QWY221" s="646"/>
      <c r="QWZ221" s="646"/>
      <c r="QXA221" s="646"/>
      <c r="QXB221" s="646"/>
      <c r="QXC221" s="646"/>
      <c r="QXD221" s="646"/>
      <c r="QXE221" s="646"/>
      <c r="QXF221" s="646"/>
      <c r="QXG221" s="646"/>
      <c r="QXH221" s="646"/>
      <c r="QXI221" s="646"/>
      <c r="QXJ221" s="646"/>
      <c r="QXK221" s="646"/>
      <c r="QXL221" s="646"/>
      <c r="QXM221" s="646"/>
      <c r="QXN221" s="646"/>
      <c r="QXO221" s="646"/>
      <c r="QXP221" s="646"/>
      <c r="QXQ221" s="646"/>
      <c r="QXR221" s="646"/>
      <c r="QXS221" s="646"/>
      <c r="QXT221" s="646"/>
      <c r="QXU221" s="646"/>
      <c r="QXV221" s="646"/>
      <c r="QXW221" s="646"/>
      <c r="QXX221" s="646"/>
      <c r="QXY221" s="646"/>
      <c r="QXZ221" s="646"/>
      <c r="QYA221" s="646"/>
      <c r="QYB221" s="646"/>
      <c r="QYC221" s="646"/>
      <c r="QYD221" s="646"/>
      <c r="QYE221" s="646"/>
      <c r="QYF221" s="646"/>
      <c r="QYG221" s="646"/>
      <c r="QYH221" s="646"/>
      <c r="QYI221" s="646"/>
      <c r="QYJ221" s="646"/>
      <c r="QYK221" s="646"/>
      <c r="QYL221" s="646"/>
      <c r="QYM221" s="646"/>
      <c r="QYN221" s="646"/>
      <c r="QYO221" s="646"/>
      <c r="QYP221" s="646"/>
      <c r="QYQ221" s="646"/>
      <c r="QYR221" s="646"/>
      <c r="QYS221" s="646"/>
      <c r="QYT221" s="646"/>
      <c r="QYU221" s="646"/>
      <c r="QYV221" s="646"/>
      <c r="QYW221" s="646"/>
      <c r="QYX221" s="646"/>
      <c r="QYY221" s="646"/>
      <c r="QYZ221" s="646"/>
      <c r="QZA221" s="646"/>
      <c r="QZB221" s="646"/>
      <c r="QZC221" s="646"/>
      <c r="QZD221" s="646"/>
      <c r="QZE221" s="646"/>
      <c r="QZF221" s="646"/>
      <c r="QZG221" s="646"/>
      <c r="QZH221" s="646"/>
      <c r="QZI221" s="646"/>
      <c r="QZJ221" s="646"/>
      <c r="QZK221" s="646"/>
      <c r="QZL221" s="646"/>
      <c r="QZM221" s="646"/>
      <c r="QZN221" s="646"/>
      <c r="QZO221" s="646"/>
      <c r="QZP221" s="646"/>
      <c r="QZQ221" s="646"/>
      <c r="QZR221" s="646"/>
      <c r="QZS221" s="646"/>
      <c r="QZT221" s="646"/>
      <c r="QZU221" s="646"/>
      <c r="QZV221" s="646"/>
      <c r="QZW221" s="646"/>
      <c r="QZX221" s="646"/>
      <c r="QZY221" s="646"/>
      <c r="QZZ221" s="646"/>
      <c r="RAA221" s="646"/>
      <c r="RAB221" s="646"/>
      <c r="RAC221" s="646"/>
      <c r="RAD221" s="646"/>
      <c r="RAE221" s="646"/>
      <c r="RAF221" s="646"/>
      <c r="RAG221" s="646"/>
      <c r="RAH221" s="646"/>
      <c r="RAI221" s="646"/>
      <c r="RAJ221" s="646"/>
      <c r="RAK221" s="646"/>
      <c r="RAL221" s="646"/>
      <c r="RAM221" s="646"/>
      <c r="RAN221" s="646"/>
      <c r="RAO221" s="646"/>
      <c r="RAP221" s="646"/>
      <c r="RAQ221" s="646"/>
      <c r="RAR221" s="646"/>
      <c r="RAS221" s="646"/>
      <c r="RAT221" s="646"/>
      <c r="RAU221" s="646"/>
      <c r="RAV221" s="646"/>
      <c r="RAW221" s="646"/>
      <c r="RAX221" s="646"/>
      <c r="RAY221" s="646"/>
      <c r="RAZ221" s="646"/>
      <c r="RBA221" s="646"/>
      <c r="RBB221" s="646"/>
      <c r="RBC221" s="646"/>
      <c r="RBD221" s="646"/>
      <c r="RBE221" s="646"/>
      <c r="RBF221" s="646"/>
      <c r="RBG221" s="646"/>
      <c r="RBH221" s="646"/>
      <c r="RBI221" s="646"/>
      <c r="RBJ221" s="646"/>
      <c r="RBK221" s="646"/>
      <c r="RBL221" s="646"/>
      <c r="RBM221" s="646"/>
      <c r="RBN221" s="646"/>
      <c r="RBO221" s="646"/>
      <c r="RBP221" s="646"/>
      <c r="RBQ221" s="646"/>
      <c r="RBR221" s="646"/>
      <c r="RBS221" s="646"/>
      <c r="RBT221" s="646"/>
      <c r="RBU221" s="646"/>
      <c r="RBV221" s="646"/>
      <c r="RBW221" s="646"/>
      <c r="RBX221" s="646"/>
      <c r="RBY221" s="646"/>
      <c r="RBZ221" s="646"/>
      <c r="RCA221" s="646"/>
      <c r="RCB221" s="646"/>
      <c r="RCC221" s="646"/>
      <c r="RCD221" s="646"/>
      <c r="RCE221" s="646"/>
      <c r="RCF221" s="646"/>
      <c r="RCG221" s="646"/>
      <c r="RCH221" s="646"/>
      <c r="RCI221" s="646"/>
      <c r="RCJ221" s="646"/>
      <c r="RCK221" s="646"/>
      <c r="RCL221" s="646"/>
      <c r="RCM221" s="646"/>
      <c r="RCN221" s="646"/>
      <c r="RCO221" s="646"/>
      <c r="RCP221" s="646"/>
      <c r="RCQ221" s="646"/>
      <c r="RCR221" s="646"/>
      <c r="RCS221" s="646"/>
      <c r="RCT221" s="646"/>
      <c r="RCU221" s="646"/>
      <c r="RCV221" s="646"/>
      <c r="RCW221" s="646"/>
      <c r="RCX221" s="646"/>
      <c r="RCY221" s="646"/>
      <c r="RCZ221" s="646"/>
      <c r="RDA221" s="646"/>
      <c r="RDB221" s="646"/>
      <c r="RDC221" s="646"/>
      <c r="RDD221" s="646"/>
      <c r="RDE221" s="646"/>
      <c r="RDF221" s="646"/>
      <c r="RDG221" s="646"/>
      <c r="RDH221" s="646"/>
      <c r="RDI221" s="646"/>
      <c r="RDJ221" s="646"/>
      <c r="RDK221" s="646"/>
      <c r="RDL221" s="646"/>
      <c r="RDM221" s="646"/>
      <c r="RDN221" s="646"/>
      <c r="RDO221" s="646"/>
      <c r="RDP221" s="646"/>
      <c r="RDQ221" s="646"/>
      <c r="RDR221" s="646"/>
      <c r="RDS221" s="646"/>
      <c r="RDT221" s="646"/>
      <c r="RDU221" s="646"/>
      <c r="RDV221" s="646"/>
      <c r="RDW221" s="646"/>
      <c r="RDX221" s="646"/>
      <c r="RDY221" s="646"/>
      <c r="RDZ221" s="646"/>
      <c r="REA221" s="646"/>
      <c r="REB221" s="646"/>
      <c r="REC221" s="646"/>
      <c r="RED221" s="646"/>
      <c r="REE221" s="646"/>
      <c r="REF221" s="646"/>
      <c r="REG221" s="646"/>
      <c r="REH221" s="646"/>
      <c r="REI221" s="646"/>
      <c r="REJ221" s="646"/>
      <c r="REK221" s="646"/>
      <c r="REL221" s="646"/>
      <c r="REM221" s="646"/>
      <c r="REN221" s="646"/>
      <c r="REO221" s="646"/>
      <c r="REP221" s="646"/>
      <c r="REQ221" s="646"/>
      <c r="RER221" s="646"/>
      <c r="RES221" s="646"/>
      <c r="RET221" s="646"/>
      <c r="REU221" s="646"/>
      <c r="REV221" s="646"/>
      <c r="REW221" s="646"/>
      <c r="REX221" s="646"/>
      <c r="REY221" s="646"/>
      <c r="REZ221" s="646"/>
      <c r="RFA221" s="646"/>
      <c r="RFB221" s="646"/>
      <c r="RFC221" s="646"/>
      <c r="RFD221" s="646"/>
      <c r="RFE221" s="646"/>
      <c r="RFF221" s="646"/>
      <c r="RFG221" s="646"/>
      <c r="RFH221" s="646"/>
      <c r="RFI221" s="646"/>
      <c r="RFJ221" s="646"/>
      <c r="RFK221" s="646"/>
      <c r="RFL221" s="646"/>
      <c r="RFM221" s="646"/>
      <c r="RFN221" s="646"/>
      <c r="RFO221" s="646"/>
      <c r="RFP221" s="646"/>
      <c r="RFQ221" s="646"/>
      <c r="RFR221" s="646"/>
      <c r="RFS221" s="646"/>
      <c r="RFT221" s="646"/>
      <c r="RFU221" s="646"/>
      <c r="RFV221" s="646"/>
      <c r="RFW221" s="646"/>
      <c r="RFX221" s="646"/>
      <c r="RFY221" s="646"/>
      <c r="RFZ221" s="646"/>
      <c r="RGA221" s="646"/>
      <c r="RGB221" s="646"/>
      <c r="RGC221" s="646"/>
      <c r="RGD221" s="646"/>
      <c r="RGE221" s="646"/>
      <c r="RGF221" s="646"/>
      <c r="RGG221" s="646"/>
      <c r="RGH221" s="646"/>
      <c r="RGI221" s="646"/>
      <c r="RGJ221" s="646"/>
      <c r="RGK221" s="646"/>
      <c r="RGL221" s="646"/>
      <c r="RGM221" s="646"/>
      <c r="RGN221" s="646"/>
      <c r="RGO221" s="646"/>
      <c r="RGP221" s="646"/>
      <c r="RGQ221" s="646"/>
      <c r="RGR221" s="646"/>
      <c r="RGS221" s="646"/>
      <c r="RGT221" s="646"/>
      <c r="RGU221" s="646"/>
      <c r="RGV221" s="646"/>
      <c r="RGW221" s="646"/>
      <c r="RGX221" s="646"/>
      <c r="RGY221" s="646"/>
      <c r="RGZ221" s="646"/>
      <c r="RHA221" s="646"/>
      <c r="RHB221" s="646"/>
      <c r="RHC221" s="646"/>
      <c r="RHD221" s="646"/>
      <c r="RHE221" s="646"/>
      <c r="RHF221" s="646"/>
      <c r="RHG221" s="646"/>
      <c r="RHH221" s="646"/>
      <c r="RHI221" s="646"/>
      <c r="RHJ221" s="646"/>
      <c r="RHK221" s="646"/>
      <c r="RHL221" s="646"/>
      <c r="RHM221" s="646"/>
      <c r="RHN221" s="646"/>
      <c r="RHO221" s="646"/>
      <c r="RHP221" s="646"/>
      <c r="RHQ221" s="646"/>
      <c r="RHR221" s="646"/>
      <c r="RHS221" s="646"/>
      <c r="RHT221" s="646"/>
      <c r="RHU221" s="646"/>
      <c r="RHV221" s="646"/>
      <c r="RHW221" s="646"/>
      <c r="RHX221" s="646"/>
      <c r="RHY221" s="646"/>
      <c r="RHZ221" s="646"/>
      <c r="RIA221" s="646"/>
      <c r="RIB221" s="646"/>
      <c r="RIC221" s="646"/>
      <c r="RID221" s="646"/>
      <c r="RIE221" s="646"/>
      <c r="RIF221" s="646"/>
      <c r="RIG221" s="646"/>
      <c r="RIH221" s="646"/>
      <c r="RII221" s="646"/>
      <c r="RIJ221" s="646"/>
      <c r="RIK221" s="646"/>
      <c r="RIL221" s="646"/>
      <c r="RIM221" s="646"/>
      <c r="RIN221" s="646"/>
      <c r="RIO221" s="646"/>
      <c r="RIP221" s="646"/>
      <c r="RIQ221" s="646"/>
      <c r="RIR221" s="646"/>
      <c r="RIS221" s="646"/>
      <c r="RIT221" s="646"/>
      <c r="RIU221" s="646"/>
      <c r="RIV221" s="646"/>
      <c r="RIW221" s="646"/>
      <c r="RIX221" s="646"/>
      <c r="RIY221" s="646"/>
      <c r="RIZ221" s="646"/>
      <c r="RJA221" s="646"/>
      <c r="RJB221" s="646"/>
      <c r="RJC221" s="646"/>
      <c r="RJD221" s="646"/>
      <c r="RJE221" s="646"/>
      <c r="RJF221" s="646"/>
      <c r="RJG221" s="646"/>
      <c r="RJH221" s="646"/>
      <c r="RJI221" s="646"/>
      <c r="RJJ221" s="646"/>
      <c r="RJK221" s="646"/>
      <c r="RJL221" s="646"/>
      <c r="RJM221" s="646"/>
      <c r="RJN221" s="646"/>
      <c r="RJO221" s="646"/>
      <c r="RJP221" s="646"/>
      <c r="RJQ221" s="646"/>
      <c r="RJR221" s="646"/>
      <c r="RJS221" s="646"/>
      <c r="RJT221" s="646"/>
      <c r="RJU221" s="646"/>
      <c r="RJV221" s="646"/>
      <c r="RJW221" s="646"/>
      <c r="RJX221" s="646"/>
      <c r="RJY221" s="646"/>
      <c r="RJZ221" s="646"/>
      <c r="RKA221" s="646"/>
      <c r="RKB221" s="646"/>
      <c r="RKC221" s="646"/>
      <c r="RKD221" s="646"/>
      <c r="RKE221" s="646"/>
      <c r="RKF221" s="646"/>
      <c r="RKG221" s="646"/>
      <c r="RKH221" s="646"/>
      <c r="RKI221" s="646"/>
      <c r="RKJ221" s="646"/>
      <c r="RKK221" s="646"/>
      <c r="RKL221" s="646"/>
      <c r="RKM221" s="646"/>
      <c r="RKN221" s="646"/>
      <c r="RKO221" s="646"/>
      <c r="RKP221" s="646"/>
      <c r="RKQ221" s="646"/>
      <c r="RKR221" s="646"/>
      <c r="RKS221" s="646"/>
      <c r="RKT221" s="646"/>
      <c r="RKU221" s="646"/>
      <c r="RKV221" s="646"/>
      <c r="RKW221" s="646"/>
      <c r="RKX221" s="646"/>
      <c r="RKY221" s="646"/>
      <c r="RKZ221" s="646"/>
      <c r="RLA221" s="646"/>
      <c r="RLB221" s="646"/>
      <c r="RLC221" s="646"/>
      <c r="RLD221" s="646"/>
      <c r="RLE221" s="646"/>
      <c r="RLF221" s="646"/>
      <c r="RLG221" s="646"/>
      <c r="RLH221" s="646"/>
      <c r="RLI221" s="646"/>
      <c r="RLJ221" s="646"/>
      <c r="RLK221" s="646"/>
      <c r="RLL221" s="646"/>
      <c r="RLM221" s="646"/>
      <c r="RLN221" s="646"/>
      <c r="RLO221" s="646"/>
      <c r="RLP221" s="646"/>
      <c r="RLQ221" s="646"/>
      <c r="RLR221" s="646"/>
      <c r="RLS221" s="646"/>
      <c r="RLT221" s="646"/>
      <c r="RLU221" s="646"/>
      <c r="RLV221" s="646"/>
      <c r="RLW221" s="646"/>
      <c r="RLX221" s="646"/>
      <c r="RLY221" s="646"/>
      <c r="RLZ221" s="646"/>
      <c r="RMA221" s="646"/>
      <c r="RMB221" s="646"/>
      <c r="RMC221" s="646"/>
      <c r="RMD221" s="646"/>
      <c r="RME221" s="646"/>
      <c r="RMF221" s="646"/>
      <c r="RMG221" s="646"/>
      <c r="RMH221" s="646"/>
      <c r="RMI221" s="646"/>
      <c r="RMJ221" s="646"/>
      <c r="RMK221" s="646"/>
      <c r="RML221" s="646"/>
      <c r="RMM221" s="646"/>
      <c r="RMN221" s="646"/>
      <c r="RMO221" s="646"/>
      <c r="RMP221" s="646"/>
      <c r="RMQ221" s="646"/>
      <c r="RMR221" s="646"/>
      <c r="RMS221" s="646"/>
      <c r="RMT221" s="646"/>
      <c r="RMU221" s="646"/>
      <c r="RMV221" s="646"/>
      <c r="RMW221" s="646"/>
      <c r="RMX221" s="646"/>
      <c r="RMY221" s="646"/>
      <c r="RMZ221" s="646"/>
      <c r="RNA221" s="646"/>
      <c r="RNB221" s="646"/>
      <c r="RNC221" s="646"/>
      <c r="RND221" s="646"/>
      <c r="RNE221" s="646"/>
      <c r="RNF221" s="646"/>
      <c r="RNG221" s="646"/>
      <c r="RNH221" s="646"/>
      <c r="RNI221" s="646"/>
      <c r="RNJ221" s="646"/>
      <c r="RNK221" s="646"/>
      <c r="RNL221" s="646"/>
      <c r="RNM221" s="646"/>
      <c r="RNN221" s="646"/>
      <c r="RNO221" s="646"/>
      <c r="RNP221" s="646"/>
      <c r="RNQ221" s="646"/>
      <c r="RNR221" s="646"/>
      <c r="RNS221" s="646"/>
      <c r="RNT221" s="646"/>
      <c r="RNU221" s="646"/>
      <c r="RNV221" s="646"/>
      <c r="RNW221" s="646"/>
      <c r="RNX221" s="646"/>
      <c r="RNY221" s="646"/>
      <c r="RNZ221" s="646"/>
      <c r="ROA221" s="646"/>
      <c r="ROB221" s="646"/>
      <c r="ROC221" s="646"/>
      <c r="ROD221" s="646"/>
      <c r="ROE221" s="646"/>
      <c r="ROF221" s="646"/>
      <c r="ROG221" s="646"/>
      <c r="ROH221" s="646"/>
      <c r="ROI221" s="646"/>
      <c r="ROJ221" s="646"/>
      <c r="ROK221" s="646"/>
      <c r="ROL221" s="646"/>
      <c r="ROM221" s="646"/>
      <c r="RON221" s="646"/>
      <c r="ROO221" s="646"/>
      <c r="ROP221" s="646"/>
      <c r="ROQ221" s="646"/>
      <c r="ROR221" s="646"/>
      <c r="ROS221" s="646"/>
      <c r="ROT221" s="646"/>
      <c r="ROU221" s="646"/>
      <c r="ROV221" s="646"/>
      <c r="ROW221" s="646"/>
      <c r="ROX221" s="646"/>
      <c r="ROY221" s="646"/>
      <c r="ROZ221" s="646"/>
      <c r="RPA221" s="646"/>
      <c r="RPB221" s="646"/>
      <c r="RPC221" s="646"/>
      <c r="RPD221" s="646"/>
      <c r="RPE221" s="646"/>
      <c r="RPF221" s="646"/>
      <c r="RPG221" s="646"/>
      <c r="RPH221" s="646"/>
      <c r="RPI221" s="646"/>
      <c r="RPJ221" s="646"/>
      <c r="RPK221" s="646"/>
      <c r="RPL221" s="646"/>
      <c r="RPM221" s="646"/>
      <c r="RPN221" s="646"/>
      <c r="RPO221" s="646"/>
      <c r="RPP221" s="646"/>
      <c r="RPQ221" s="646"/>
      <c r="RPR221" s="646"/>
      <c r="RPS221" s="646"/>
      <c r="RPT221" s="646"/>
      <c r="RPU221" s="646"/>
      <c r="RPV221" s="646"/>
      <c r="RPW221" s="646"/>
      <c r="RPX221" s="646"/>
      <c r="RPY221" s="646"/>
      <c r="RPZ221" s="646"/>
      <c r="RQA221" s="646"/>
      <c r="RQB221" s="646"/>
      <c r="RQC221" s="646"/>
      <c r="RQD221" s="646"/>
      <c r="RQE221" s="646"/>
      <c r="RQF221" s="646"/>
      <c r="RQG221" s="646"/>
      <c r="RQH221" s="646"/>
      <c r="RQI221" s="646"/>
      <c r="RQJ221" s="646"/>
      <c r="RQK221" s="646"/>
      <c r="RQL221" s="646"/>
      <c r="RQM221" s="646"/>
      <c r="RQN221" s="646"/>
      <c r="RQO221" s="646"/>
      <c r="RQP221" s="646"/>
      <c r="RQQ221" s="646"/>
      <c r="RQR221" s="646"/>
      <c r="RQS221" s="646"/>
      <c r="RQT221" s="646"/>
      <c r="RQU221" s="646"/>
      <c r="RQV221" s="646"/>
      <c r="RQW221" s="646"/>
      <c r="RQX221" s="646"/>
      <c r="RQY221" s="646"/>
      <c r="RQZ221" s="646"/>
      <c r="RRA221" s="646"/>
      <c r="RRB221" s="646"/>
      <c r="RRC221" s="646"/>
      <c r="RRD221" s="646"/>
      <c r="RRE221" s="646"/>
      <c r="RRF221" s="646"/>
      <c r="RRG221" s="646"/>
      <c r="RRH221" s="646"/>
      <c r="RRI221" s="646"/>
      <c r="RRJ221" s="646"/>
      <c r="RRK221" s="646"/>
      <c r="RRL221" s="646"/>
      <c r="RRM221" s="646"/>
      <c r="RRN221" s="646"/>
      <c r="RRO221" s="646"/>
      <c r="RRP221" s="646"/>
      <c r="RRQ221" s="646"/>
      <c r="RRR221" s="646"/>
      <c r="RRS221" s="646"/>
      <c r="RRT221" s="646"/>
      <c r="RRU221" s="646"/>
      <c r="RRV221" s="646"/>
      <c r="RRW221" s="646"/>
      <c r="RRX221" s="646"/>
      <c r="RRY221" s="646"/>
      <c r="RRZ221" s="646"/>
      <c r="RSA221" s="646"/>
      <c r="RSB221" s="646"/>
      <c r="RSC221" s="646"/>
      <c r="RSD221" s="646"/>
      <c r="RSE221" s="646"/>
      <c r="RSF221" s="646"/>
      <c r="RSG221" s="646"/>
      <c r="RSH221" s="646"/>
      <c r="RSI221" s="646"/>
      <c r="RSJ221" s="646"/>
      <c r="RSK221" s="646"/>
      <c r="RSL221" s="646"/>
      <c r="RSM221" s="646"/>
      <c r="RSN221" s="646"/>
      <c r="RSO221" s="646"/>
      <c r="RSP221" s="646"/>
      <c r="RSQ221" s="646"/>
      <c r="RSR221" s="646"/>
      <c r="RSS221" s="646"/>
      <c r="RST221" s="646"/>
      <c r="RSU221" s="646"/>
      <c r="RSV221" s="646"/>
      <c r="RSW221" s="646"/>
      <c r="RSX221" s="646"/>
      <c r="RSY221" s="646"/>
      <c r="RSZ221" s="646"/>
      <c r="RTA221" s="646"/>
      <c r="RTB221" s="646"/>
      <c r="RTC221" s="646"/>
      <c r="RTD221" s="646"/>
      <c r="RTE221" s="646"/>
      <c r="RTF221" s="646"/>
      <c r="RTG221" s="646"/>
      <c r="RTH221" s="646"/>
      <c r="RTI221" s="646"/>
      <c r="RTJ221" s="646"/>
      <c r="RTK221" s="646"/>
      <c r="RTL221" s="646"/>
      <c r="RTM221" s="646"/>
      <c r="RTN221" s="646"/>
      <c r="RTO221" s="646"/>
      <c r="RTP221" s="646"/>
      <c r="RTQ221" s="646"/>
      <c r="RTR221" s="646"/>
      <c r="RTS221" s="646"/>
      <c r="RTT221" s="646"/>
      <c r="RTU221" s="646"/>
      <c r="RTV221" s="646"/>
      <c r="RTW221" s="646"/>
      <c r="RTX221" s="646"/>
      <c r="RTY221" s="646"/>
      <c r="RTZ221" s="646"/>
      <c r="RUA221" s="646"/>
      <c r="RUB221" s="646"/>
      <c r="RUC221" s="646"/>
      <c r="RUD221" s="646"/>
      <c r="RUE221" s="646"/>
      <c r="RUF221" s="646"/>
      <c r="RUG221" s="646"/>
      <c r="RUH221" s="646"/>
      <c r="RUI221" s="646"/>
      <c r="RUJ221" s="646"/>
      <c r="RUK221" s="646"/>
      <c r="RUL221" s="646"/>
      <c r="RUM221" s="646"/>
      <c r="RUN221" s="646"/>
      <c r="RUO221" s="646"/>
      <c r="RUP221" s="646"/>
      <c r="RUQ221" s="646"/>
      <c r="RUR221" s="646"/>
      <c r="RUS221" s="646"/>
      <c r="RUT221" s="646"/>
      <c r="RUU221" s="646"/>
      <c r="RUV221" s="646"/>
      <c r="RUW221" s="646"/>
      <c r="RUX221" s="646"/>
      <c r="RUY221" s="646"/>
      <c r="RUZ221" s="646"/>
      <c r="RVA221" s="646"/>
      <c r="RVB221" s="646"/>
      <c r="RVC221" s="646"/>
      <c r="RVD221" s="646"/>
      <c r="RVE221" s="646"/>
      <c r="RVF221" s="646"/>
      <c r="RVG221" s="646"/>
      <c r="RVH221" s="646"/>
      <c r="RVI221" s="646"/>
      <c r="RVJ221" s="646"/>
      <c r="RVK221" s="646"/>
      <c r="RVL221" s="646"/>
      <c r="RVM221" s="646"/>
      <c r="RVN221" s="646"/>
      <c r="RVO221" s="646"/>
      <c r="RVP221" s="646"/>
      <c r="RVQ221" s="646"/>
      <c r="RVR221" s="646"/>
      <c r="RVS221" s="646"/>
      <c r="RVT221" s="646"/>
      <c r="RVU221" s="646"/>
      <c r="RVV221" s="646"/>
      <c r="RVW221" s="646"/>
      <c r="RVX221" s="646"/>
      <c r="RVY221" s="646"/>
      <c r="RVZ221" s="646"/>
      <c r="RWA221" s="646"/>
      <c r="RWB221" s="646"/>
      <c r="RWC221" s="646"/>
      <c r="RWD221" s="646"/>
      <c r="RWE221" s="646"/>
      <c r="RWF221" s="646"/>
      <c r="RWG221" s="646"/>
      <c r="RWH221" s="646"/>
      <c r="RWI221" s="646"/>
      <c r="RWJ221" s="646"/>
      <c r="RWK221" s="646"/>
      <c r="RWL221" s="646"/>
      <c r="RWM221" s="646"/>
      <c r="RWN221" s="646"/>
      <c r="RWO221" s="646"/>
      <c r="RWP221" s="646"/>
      <c r="RWQ221" s="646"/>
      <c r="RWR221" s="646"/>
      <c r="RWS221" s="646"/>
      <c r="RWT221" s="646"/>
      <c r="RWU221" s="646"/>
      <c r="RWV221" s="646"/>
      <c r="RWW221" s="646"/>
      <c r="RWX221" s="646"/>
      <c r="RWY221" s="646"/>
      <c r="RWZ221" s="646"/>
      <c r="RXA221" s="646"/>
      <c r="RXB221" s="646"/>
      <c r="RXC221" s="646"/>
      <c r="RXD221" s="646"/>
      <c r="RXE221" s="646"/>
      <c r="RXF221" s="646"/>
      <c r="RXG221" s="646"/>
      <c r="RXH221" s="646"/>
      <c r="RXI221" s="646"/>
      <c r="RXJ221" s="646"/>
      <c r="RXK221" s="646"/>
      <c r="RXL221" s="646"/>
      <c r="RXM221" s="646"/>
      <c r="RXN221" s="646"/>
      <c r="RXO221" s="646"/>
      <c r="RXP221" s="646"/>
      <c r="RXQ221" s="646"/>
      <c r="RXR221" s="646"/>
      <c r="RXS221" s="646"/>
      <c r="RXT221" s="646"/>
      <c r="RXU221" s="646"/>
      <c r="RXV221" s="646"/>
      <c r="RXW221" s="646"/>
      <c r="RXX221" s="646"/>
      <c r="RXY221" s="646"/>
      <c r="RXZ221" s="646"/>
      <c r="RYA221" s="646"/>
      <c r="RYB221" s="646"/>
      <c r="RYC221" s="646"/>
      <c r="RYD221" s="646"/>
      <c r="RYE221" s="646"/>
      <c r="RYF221" s="646"/>
      <c r="RYG221" s="646"/>
      <c r="RYH221" s="646"/>
      <c r="RYI221" s="646"/>
      <c r="RYJ221" s="646"/>
      <c r="RYK221" s="646"/>
      <c r="RYL221" s="646"/>
      <c r="RYM221" s="646"/>
      <c r="RYN221" s="646"/>
      <c r="RYO221" s="646"/>
      <c r="RYP221" s="646"/>
      <c r="RYQ221" s="646"/>
      <c r="RYR221" s="646"/>
      <c r="RYS221" s="646"/>
      <c r="RYT221" s="646"/>
      <c r="RYU221" s="646"/>
      <c r="RYV221" s="646"/>
      <c r="RYW221" s="646"/>
      <c r="RYX221" s="646"/>
      <c r="RYY221" s="646"/>
      <c r="RYZ221" s="646"/>
      <c r="RZA221" s="646"/>
      <c r="RZB221" s="646"/>
      <c r="RZC221" s="646"/>
      <c r="RZD221" s="646"/>
      <c r="RZE221" s="646"/>
      <c r="RZF221" s="646"/>
      <c r="RZG221" s="646"/>
      <c r="RZH221" s="646"/>
      <c r="RZI221" s="646"/>
      <c r="RZJ221" s="646"/>
      <c r="RZK221" s="646"/>
      <c r="RZL221" s="646"/>
      <c r="RZM221" s="646"/>
      <c r="RZN221" s="646"/>
      <c r="RZO221" s="646"/>
      <c r="RZP221" s="646"/>
      <c r="RZQ221" s="646"/>
      <c r="RZR221" s="646"/>
      <c r="RZS221" s="646"/>
      <c r="RZT221" s="646"/>
      <c r="RZU221" s="646"/>
      <c r="RZV221" s="646"/>
      <c r="RZW221" s="646"/>
      <c r="RZX221" s="646"/>
      <c r="RZY221" s="646"/>
      <c r="RZZ221" s="646"/>
      <c r="SAA221" s="646"/>
      <c r="SAB221" s="646"/>
      <c r="SAC221" s="646"/>
      <c r="SAD221" s="646"/>
      <c r="SAE221" s="646"/>
      <c r="SAF221" s="646"/>
      <c r="SAG221" s="646"/>
      <c r="SAH221" s="646"/>
      <c r="SAI221" s="646"/>
      <c r="SAJ221" s="646"/>
      <c r="SAK221" s="646"/>
      <c r="SAL221" s="646"/>
      <c r="SAM221" s="646"/>
      <c r="SAN221" s="646"/>
      <c r="SAO221" s="646"/>
      <c r="SAP221" s="646"/>
      <c r="SAQ221" s="646"/>
      <c r="SAR221" s="646"/>
      <c r="SAS221" s="646"/>
      <c r="SAT221" s="646"/>
      <c r="SAU221" s="646"/>
      <c r="SAV221" s="646"/>
      <c r="SAW221" s="646"/>
      <c r="SAX221" s="646"/>
      <c r="SAY221" s="646"/>
      <c r="SAZ221" s="646"/>
      <c r="SBA221" s="646"/>
      <c r="SBB221" s="646"/>
      <c r="SBC221" s="646"/>
      <c r="SBD221" s="646"/>
      <c r="SBE221" s="646"/>
      <c r="SBF221" s="646"/>
      <c r="SBG221" s="646"/>
      <c r="SBH221" s="646"/>
      <c r="SBI221" s="646"/>
      <c r="SBJ221" s="646"/>
      <c r="SBK221" s="646"/>
      <c r="SBL221" s="646"/>
      <c r="SBM221" s="646"/>
      <c r="SBN221" s="646"/>
      <c r="SBO221" s="646"/>
      <c r="SBP221" s="646"/>
      <c r="SBQ221" s="646"/>
      <c r="SBR221" s="646"/>
      <c r="SBS221" s="646"/>
      <c r="SBT221" s="646"/>
      <c r="SBU221" s="646"/>
      <c r="SBV221" s="646"/>
      <c r="SBW221" s="646"/>
      <c r="SBX221" s="646"/>
      <c r="SBY221" s="646"/>
      <c r="SBZ221" s="646"/>
      <c r="SCA221" s="646"/>
      <c r="SCB221" s="646"/>
      <c r="SCC221" s="646"/>
      <c r="SCD221" s="646"/>
      <c r="SCE221" s="646"/>
      <c r="SCF221" s="646"/>
      <c r="SCG221" s="646"/>
      <c r="SCH221" s="646"/>
      <c r="SCI221" s="646"/>
      <c r="SCJ221" s="646"/>
      <c r="SCK221" s="646"/>
      <c r="SCL221" s="646"/>
      <c r="SCM221" s="646"/>
      <c r="SCN221" s="646"/>
      <c r="SCO221" s="646"/>
      <c r="SCP221" s="646"/>
      <c r="SCQ221" s="646"/>
      <c r="SCR221" s="646"/>
      <c r="SCS221" s="646"/>
      <c r="SCT221" s="646"/>
      <c r="SCU221" s="646"/>
      <c r="SCV221" s="646"/>
      <c r="SCW221" s="646"/>
      <c r="SCX221" s="646"/>
      <c r="SCY221" s="646"/>
      <c r="SCZ221" s="646"/>
      <c r="SDA221" s="646"/>
      <c r="SDB221" s="646"/>
      <c r="SDC221" s="646"/>
      <c r="SDD221" s="646"/>
      <c r="SDE221" s="646"/>
      <c r="SDF221" s="646"/>
      <c r="SDG221" s="646"/>
      <c r="SDH221" s="646"/>
      <c r="SDI221" s="646"/>
      <c r="SDJ221" s="646"/>
      <c r="SDK221" s="646"/>
      <c r="SDL221" s="646"/>
      <c r="SDM221" s="646"/>
      <c r="SDN221" s="646"/>
      <c r="SDO221" s="646"/>
      <c r="SDP221" s="646"/>
      <c r="SDQ221" s="646"/>
      <c r="SDR221" s="646"/>
      <c r="SDS221" s="646"/>
      <c r="SDT221" s="646"/>
      <c r="SDU221" s="646"/>
      <c r="SDV221" s="646"/>
      <c r="SDW221" s="646"/>
      <c r="SDX221" s="646"/>
      <c r="SDY221" s="646"/>
      <c r="SDZ221" s="646"/>
      <c r="SEA221" s="646"/>
      <c r="SEB221" s="646"/>
      <c r="SEC221" s="646"/>
      <c r="SED221" s="646"/>
      <c r="SEE221" s="646"/>
      <c r="SEF221" s="646"/>
      <c r="SEG221" s="646"/>
      <c r="SEH221" s="646"/>
      <c r="SEI221" s="646"/>
      <c r="SEJ221" s="646"/>
      <c r="SEK221" s="646"/>
      <c r="SEL221" s="646"/>
      <c r="SEM221" s="646"/>
      <c r="SEN221" s="646"/>
      <c r="SEO221" s="646"/>
      <c r="SEP221" s="646"/>
      <c r="SEQ221" s="646"/>
      <c r="SER221" s="646"/>
      <c r="SES221" s="646"/>
      <c r="SET221" s="646"/>
      <c r="SEU221" s="646"/>
      <c r="SEV221" s="646"/>
      <c r="SEW221" s="646"/>
      <c r="SEX221" s="646"/>
      <c r="SEY221" s="646"/>
      <c r="SEZ221" s="646"/>
      <c r="SFA221" s="646"/>
      <c r="SFB221" s="646"/>
      <c r="SFC221" s="646"/>
      <c r="SFD221" s="646"/>
      <c r="SFE221" s="646"/>
      <c r="SFF221" s="646"/>
      <c r="SFG221" s="646"/>
      <c r="SFH221" s="646"/>
      <c r="SFI221" s="646"/>
      <c r="SFJ221" s="646"/>
      <c r="SFK221" s="646"/>
      <c r="SFL221" s="646"/>
      <c r="SFM221" s="646"/>
      <c r="SFN221" s="646"/>
      <c r="SFO221" s="646"/>
      <c r="SFP221" s="646"/>
      <c r="SFQ221" s="646"/>
      <c r="SFR221" s="646"/>
      <c r="SFS221" s="646"/>
      <c r="SFT221" s="646"/>
      <c r="SFU221" s="646"/>
      <c r="SFV221" s="646"/>
      <c r="SFW221" s="646"/>
      <c r="SFX221" s="646"/>
      <c r="SFY221" s="646"/>
      <c r="SFZ221" s="646"/>
      <c r="SGA221" s="646"/>
      <c r="SGB221" s="646"/>
      <c r="SGC221" s="646"/>
      <c r="SGD221" s="646"/>
      <c r="SGE221" s="646"/>
      <c r="SGF221" s="646"/>
      <c r="SGG221" s="646"/>
      <c r="SGH221" s="646"/>
      <c r="SGI221" s="646"/>
      <c r="SGJ221" s="646"/>
      <c r="SGK221" s="646"/>
      <c r="SGL221" s="646"/>
      <c r="SGM221" s="646"/>
      <c r="SGN221" s="646"/>
      <c r="SGO221" s="646"/>
      <c r="SGP221" s="646"/>
      <c r="SGQ221" s="646"/>
      <c r="SGR221" s="646"/>
      <c r="SGS221" s="646"/>
      <c r="SGT221" s="646"/>
      <c r="SGU221" s="646"/>
      <c r="SGV221" s="646"/>
      <c r="SGW221" s="646"/>
      <c r="SGX221" s="646"/>
      <c r="SGY221" s="646"/>
      <c r="SGZ221" s="646"/>
      <c r="SHA221" s="646"/>
      <c r="SHB221" s="646"/>
      <c r="SHC221" s="646"/>
      <c r="SHD221" s="646"/>
      <c r="SHE221" s="646"/>
      <c r="SHF221" s="646"/>
      <c r="SHG221" s="646"/>
      <c r="SHH221" s="646"/>
      <c r="SHI221" s="646"/>
      <c r="SHJ221" s="646"/>
      <c r="SHK221" s="646"/>
      <c r="SHL221" s="646"/>
      <c r="SHM221" s="646"/>
      <c r="SHN221" s="646"/>
      <c r="SHO221" s="646"/>
      <c r="SHP221" s="646"/>
      <c r="SHQ221" s="646"/>
      <c r="SHR221" s="646"/>
      <c r="SHS221" s="646"/>
      <c r="SHT221" s="646"/>
      <c r="SHU221" s="646"/>
      <c r="SHV221" s="646"/>
      <c r="SHW221" s="646"/>
      <c r="SHX221" s="646"/>
      <c r="SHY221" s="646"/>
      <c r="SHZ221" s="646"/>
      <c r="SIA221" s="646"/>
      <c r="SIB221" s="646"/>
      <c r="SIC221" s="646"/>
      <c r="SID221" s="646"/>
      <c r="SIE221" s="646"/>
      <c r="SIF221" s="646"/>
      <c r="SIG221" s="646"/>
      <c r="SIH221" s="646"/>
      <c r="SII221" s="646"/>
      <c r="SIJ221" s="646"/>
      <c r="SIK221" s="646"/>
      <c r="SIL221" s="646"/>
      <c r="SIM221" s="646"/>
      <c r="SIN221" s="646"/>
      <c r="SIO221" s="646"/>
      <c r="SIP221" s="646"/>
      <c r="SIQ221" s="646"/>
      <c r="SIR221" s="646"/>
      <c r="SIS221" s="646"/>
      <c r="SIT221" s="646"/>
      <c r="SIU221" s="646"/>
      <c r="SIV221" s="646"/>
      <c r="SIW221" s="646"/>
      <c r="SIX221" s="646"/>
      <c r="SIY221" s="646"/>
      <c r="SIZ221" s="646"/>
      <c r="SJA221" s="646"/>
      <c r="SJB221" s="646"/>
      <c r="SJC221" s="646"/>
      <c r="SJD221" s="646"/>
      <c r="SJE221" s="646"/>
      <c r="SJF221" s="646"/>
      <c r="SJG221" s="646"/>
      <c r="SJH221" s="646"/>
      <c r="SJI221" s="646"/>
      <c r="SJJ221" s="646"/>
      <c r="SJK221" s="646"/>
      <c r="SJL221" s="646"/>
      <c r="SJM221" s="646"/>
      <c r="SJN221" s="646"/>
      <c r="SJO221" s="646"/>
      <c r="SJP221" s="646"/>
      <c r="SJQ221" s="646"/>
      <c r="SJR221" s="646"/>
      <c r="SJS221" s="646"/>
      <c r="SJT221" s="646"/>
      <c r="SJU221" s="646"/>
      <c r="SJV221" s="646"/>
      <c r="SJW221" s="646"/>
      <c r="SJX221" s="646"/>
      <c r="SJY221" s="646"/>
      <c r="SJZ221" s="646"/>
      <c r="SKA221" s="646"/>
      <c r="SKB221" s="646"/>
      <c r="SKC221" s="646"/>
      <c r="SKD221" s="646"/>
      <c r="SKE221" s="646"/>
      <c r="SKF221" s="646"/>
      <c r="SKG221" s="646"/>
      <c r="SKH221" s="646"/>
      <c r="SKI221" s="646"/>
      <c r="SKJ221" s="646"/>
      <c r="SKK221" s="646"/>
      <c r="SKL221" s="646"/>
      <c r="SKM221" s="646"/>
      <c r="SKN221" s="646"/>
      <c r="SKO221" s="646"/>
      <c r="SKP221" s="646"/>
      <c r="SKQ221" s="646"/>
      <c r="SKR221" s="646"/>
      <c r="SKS221" s="646"/>
      <c r="SKT221" s="646"/>
      <c r="SKU221" s="646"/>
      <c r="SKV221" s="646"/>
      <c r="SKW221" s="646"/>
      <c r="SKX221" s="646"/>
      <c r="SKY221" s="646"/>
      <c r="SKZ221" s="646"/>
      <c r="SLA221" s="646"/>
      <c r="SLB221" s="646"/>
      <c r="SLC221" s="646"/>
      <c r="SLD221" s="646"/>
      <c r="SLE221" s="646"/>
      <c r="SLF221" s="646"/>
      <c r="SLG221" s="646"/>
      <c r="SLH221" s="646"/>
      <c r="SLI221" s="646"/>
      <c r="SLJ221" s="646"/>
      <c r="SLK221" s="646"/>
      <c r="SLL221" s="646"/>
      <c r="SLM221" s="646"/>
      <c r="SLN221" s="646"/>
      <c r="SLO221" s="646"/>
      <c r="SLP221" s="646"/>
      <c r="SLQ221" s="646"/>
      <c r="SLR221" s="646"/>
      <c r="SLS221" s="646"/>
      <c r="SLT221" s="646"/>
      <c r="SLU221" s="646"/>
      <c r="SLV221" s="646"/>
      <c r="SLW221" s="646"/>
      <c r="SLX221" s="646"/>
      <c r="SLY221" s="646"/>
      <c r="SLZ221" s="646"/>
      <c r="SMA221" s="646"/>
      <c r="SMB221" s="646"/>
      <c r="SMC221" s="646"/>
      <c r="SMD221" s="646"/>
      <c r="SME221" s="646"/>
      <c r="SMF221" s="646"/>
      <c r="SMG221" s="646"/>
      <c r="SMH221" s="646"/>
      <c r="SMI221" s="646"/>
      <c r="SMJ221" s="646"/>
      <c r="SMK221" s="646"/>
      <c r="SML221" s="646"/>
      <c r="SMM221" s="646"/>
      <c r="SMN221" s="646"/>
      <c r="SMO221" s="646"/>
      <c r="SMP221" s="646"/>
      <c r="SMQ221" s="646"/>
      <c r="SMR221" s="646"/>
      <c r="SMS221" s="646"/>
      <c r="SMT221" s="646"/>
      <c r="SMU221" s="646"/>
      <c r="SMV221" s="646"/>
      <c r="SMW221" s="646"/>
      <c r="SMX221" s="646"/>
      <c r="SMY221" s="646"/>
      <c r="SMZ221" s="646"/>
      <c r="SNA221" s="646"/>
      <c r="SNB221" s="646"/>
      <c r="SNC221" s="646"/>
      <c r="SND221" s="646"/>
      <c r="SNE221" s="646"/>
      <c r="SNF221" s="646"/>
      <c r="SNG221" s="646"/>
      <c r="SNH221" s="646"/>
      <c r="SNI221" s="646"/>
      <c r="SNJ221" s="646"/>
      <c r="SNK221" s="646"/>
      <c r="SNL221" s="646"/>
      <c r="SNM221" s="646"/>
      <c r="SNN221" s="646"/>
      <c r="SNO221" s="646"/>
      <c r="SNP221" s="646"/>
      <c r="SNQ221" s="646"/>
      <c r="SNR221" s="646"/>
      <c r="SNS221" s="646"/>
      <c r="SNT221" s="646"/>
      <c r="SNU221" s="646"/>
      <c r="SNV221" s="646"/>
      <c r="SNW221" s="646"/>
      <c r="SNX221" s="646"/>
      <c r="SNY221" s="646"/>
      <c r="SNZ221" s="646"/>
      <c r="SOA221" s="646"/>
      <c r="SOB221" s="646"/>
      <c r="SOC221" s="646"/>
      <c r="SOD221" s="646"/>
      <c r="SOE221" s="646"/>
      <c r="SOF221" s="646"/>
      <c r="SOG221" s="646"/>
      <c r="SOH221" s="646"/>
      <c r="SOI221" s="646"/>
      <c r="SOJ221" s="646"/>
      <c r="SOK221" s="646"/>
      <c r="SOL221" s="646"/>
      <c r="SOM221" s="646"/>
      <c r="SON221" s="646"/>
      <c r="SOO221" s="646"/>
      <c r="SOP221" s="646"/>
      <c r="SOQ221" s="646"/>
      <c r="SOR221" s="646"/>
      <c r="SOS221" s="646"/>
      <c r="SOT221" s="646"/>
      <c r="SOU221" s="646"/>
      <c r="SOV221" s="646"/>
      <c r="SOW221" s="646"/>
      <c r="SOX221" s="646"/>
      <c r="SOY221" s="646"/>
      <c r="SOZ221" s="646"/>
      <c r="SPA221" s="646"/>
      <c r="SPB221" s="646"/>
      <c r="SPC221" s="646"/>
      <c r="SPD221" s="646"/>
      <c r="SPE221" s="646"/>
      <c r="SPF221" s="646"/>
      <c r="SPG221" s="646"/>
      <c r="SPH221" s="646"/>
      <c r="SPI221" s="646"/>
      <c r="SPJ221" s="646"/>
      <c r="SPK221" s="646"/>
      <c r="SPL221" s="646"/>
      <c r="SPM221" s="646"/>
      <c r="SPN221" s="646"/>
      <c r="SPO221" s="646"/>
      <c r="SPP221" s="646"/>
      <c r="SPQ221" s="646"/>
      <c r="SPR221" s="646"/>
      <c r="SPS221" s="646"/>
      <c r="SPT221" s="646"/>
      <c r="SPU221" s="646"/>
      <c r="SPV221" s="646"/>
      <c r="SPW221" s="646"/>
      <c r="SPX221" s="646"/>
      <c r="SPY221" s="646"/>
      <c r="SPZ221" s="646"/>
      <c r="SQA221" s="646"/>
      <c r="SQB221" s="646"/>
      <c r="SQC221" s="646"/>
      <c r="SQD221" s="646"/>
      <c r="SQE221" s="646"/>
      <c r="SQF221" s="646"/>
      <c r="SQG221" s="646"/>
      <c r="SQH221" s="646"/>
      <c r="SQI221" s="646"/>
      <c r="SQJ221" s="646"/>
      <c r="SQK221" s="646"/>
      <c r="SQL221" s="646"/>
      <c r="SQM221" s="646"/>
      <c r="SQN221" s="646"/>
      <c r="SQO221" s="646"/>
      <c r="SQP221" s="646"/>
      <c r="SQQ221" s="646"/>
      <c r="SQR221" s="646"/>
      <c r="SQS221" s="646"/>
      <c r="SQT221" s="646"/>
      <c r="SQU221" s="646"/>
      <c r="SQV221" s="646"/>
      <c r="SQW221" s="646"/>
      <c r="SQX221" s="646"/>
      <c r="SQY221" s="646"/>
      <c r="SQZ221" s="646"/>
      <c r="SRA221" s="646"/>
      <c r="SRB221" s="646"/>
      <c r="SRC221" s="646"/>
      <c r="SRD221" s="646"/>
      <c r="SRE221" s="646"/>
      <c r="SRF221" s="646"/>
      <c r="SRG221" s="646"/>
      <c r="SRH221" s="646"/>
      <c r="SRI221" s="646"/>
      <c r="SRJ221" s="646"/>
      <c r="SRK221" s="646"/>
      <c r="SRL221" s="646"/>
      <c r="SRM221" s="646"/>
      <c r="SRN221" s="646"/>
      <c r="SRO221" s="646"/>
      <c r="SRP221" s="646"/>
      <c r="SRQ221" s="646"/>
      <c r="SRR221" s="646"/>
      <c r="SRS221" s="646"/>
      <c r="SRT221" s="646"/>
      <c r="SRU221" s="646"/>
      <c r="SRV221" s="646"/>
      <c r="SRW221" s="646"/>
      <c r="SRX221" s="646"/>
      <c r="SRY221" s="646"/>
      <c r="SRZ221" s="646"/>
      <c r="SSA221" s="646"/>
      <c r="SSB221" s="646"/>
      <c r="SSC221" s="646"/>
      <c r="SSD221" s="646"/>
      <c r="SSE221" s="646"/>
      <c r="SSF221" s="646"/>
      <c r="SSG221" s="646"/>
      <c r="SSH221" s="646"/>
      <c r="SSI221" s="646"/>
      <c r="SSJ221" s="646"/>
      <c r="SSK221" s="646"/>
      <c r="SSL221" s="646"/>
      <c r="SSM221" s="646"/>
      <c r="SSN221" s="646"/>
      <c r="SSO221" s="646"/>
      <c r="SSP221" s="646"/>
      <c r="SSQ221" s="646"/>
      <c r="SSR221" s="646"/>
      <c r="SSS221" s="646"/>
      <c r="SST221" s="646"/>
      <c r="SSU221" s="646"/>
      <c r="SSV221" s="646"/>
      <c r="SSW221" s="646"/>
      <c r="SSX221" s="646"/>
      <c r="SSY221" s="646"/>
      <c r="SSZ221" s="646"/>
      <c r="STA221" s="646"/>
      <c r="STB221" s="646"/>
      <c r="STC221" s="646"/>
      <c r="STD221" s="646"/>
      <c r="STE221" s="646"/>
      <c r="STF221" s="646"/>
      <c r="STG221" s="646"/>
      <c r="STH221" s="646"/>
      <c r="STI221" s="646"/>
      <c r="STJ221" s="646"/>
      <c r="STK221" s="646"/>
      <c r="STL221" s="646"/>
      <c r="STM221" s="646"/>
      <c r="STN221" s="646"/>
      <c r="STO221" s="646"/>
      <c r="STP221" s="646"/>
      <c r="STQ221" s="646"/>
      <c r="STR221" s="646"/>
      <c r="STS221" s="646"/>
      <c r="STT221" s="646"/>
      <c r="STU221" s="646"/>
      <c r="STV221" s="646"/>
      <c r="STW221" s="646"/>
      <c r="STX221" s="646"/>
      <c r="STY221" s="646"/>
      <c r="STZ221" s="646"/>
      <c r="SUA221" s="646"/>
      <c r="SUB221" s="646"/>
      <c r="SUC221" s="646"/>
      <c r="SUD221" s="646"/>
      <c r="SUE221" s="646"/>
      <c r="SUF221" s="646"/>
      <c r="SUG221" s="646"/>
      <c r="SUH221" s="646"/>
      <c r="SUI221" s="646"/>
      <c r="SUJ221" s="646"/>
      <c r="SUK221" s="646"/>
      <c r="SUL221" s="646"/>
      <c r="SUM221" s="646"/>
      <c r="SUN221" s="646"/>
      <c r="SUO221" s="646"/>
      <c r="SUP221" s="646"/>
      <c r="SUQ221" s="646"/>
      <c r="SUR221" s="646"/>
      <c r="SUS221" s="646"/>
      <c r="SUT221" s="646"/>
      <c r="SUU221" s="646"/>
      <c r="SUV221" s="646"/>
      <c r="SUW221" s="646"/>
      <c r="SUX221" s="646"/>
      <c r="SUY221" s="646"/>
      <c r="SUZ221" s="646"/>
      <c r="SVA221" s="646"/>
      <c r="SVB221" s="646"/>
      <c r="SVC221" s="646"/>
      <c r="SVD221" s="646"/>
      <c r="SVE221" s="646"/>
      <c r="SVF221" s="646"/>
      <c r="SVG221" s="646"/>
      <c r="SVH221" s="646"/>
      <c r="SVI221" s="646"/>
      <c r="SVJ221" s="646"/>
      <c r="SVK221" s="646"/>
      <c r="SVL221" s="646"/>
      <c r="SVM221" s="646"/>
      <c r="SVN221" s="646"/>
      <c r="SVO221" s="646"/>
      <c r="SVP221" s="646"/>
      <c r="SVQ221" s="646"/>
      <c r="SVR221" s="646"/>
      <c r="SVS221" s="646"/>
      <c r="SVT221" s="646"/>
      <c r="SVU221" s="646"/>
      <c r="SVV221" s="646"/>
      <c r="SVW221" s="646"/>
      <c r="SVX221" s="646"/>
      <c r="SVY221" s="646"/>
      <c r="SVZ221" s="646"/>
      <c r="SWA221" s="646"/>
      <c r="SWB221" s="646"/>
      <c r="SWC221" s="646"/>
      <c r="SWD221" s="646"/>
      <c r="SWE221" s="646"/>
      <c r="SWF221" s="646"/>
      <c r="SWG221" s="646"/>
      <c r="SWH221" s="646"/>
      <c r="SWI221" s="646"/>
      <c r="SWJ221" s="646"/>
      <c r="SWK221" s="646"/>
      <c r="SWL221" s="646"/>
      <c r="SWM221" s="646"/>
      <c r="SWN221" s="646"/>
      <c r="SWO221" s="646"/>
      <c r="SWP221" s="646"/>
      <c r="SWQ221" s="646"/>
      <c r="SWR221" s="646"/>
      <c r="SWS221" s="646"/>
      <c r="SWT221" s="646"/>
      <c r="SWU221" s="646"/>
      <c r="SWV221" s="646"/>
      <c r="SWW221" s="646"/>
      <c r="SWX221" s="646"/>
      <c r="SWY221" s="646"/>
      <c r="SWZ221" s="646"/>
      <c r="SXA221" s="646"/>
      <c r="SXB221" s="646"/>
      <c r="SXC221" s="646"/>
      <c r="SXD221" s="646"/>
      <c r="SXE221" s="646"/>
      <c r="SXF221" s="646"/>
      <c r="SXG221" s="646"/>
      <c r="SXH221" s="646"/>
      <c r="SXI221" s="646"/>
      <c r="SXJ221" s="646"/>
      <c r="SXK221" s="646"/>
      <c r="SXL221" s="646"/>
      <c r="SXM221" s="646"/>
      <c r="SXN221" s="646"/>
      <c r="SXO221" s="646"/>
      <c r="SXP221" s="646"/>
      <c r="SXQ221" s="646"/>
      <c r="SXR221" s="646"/>
      <c r="SXS221" s="646"/>
      <c r="SXT221" s="646"/>
      <c r="SXU221" s="646"/>
      <c r="SXV221" s="646"/>
      <c r="SXW221" s="646"/>
      <c r="SXX221" s="646"/>
      <c r="SXY221" s="646"/>
      <c r="SXZ221" s="646"/>
      <c r="SYA221" s="646"/>
      <c r="SYB221" s="646"/>
      <c r="SYC221" s="646"/>
      <c r="SYD221" s="646"/>
      <c r="SYE221" s="646"/>
      <c r="SYF221" s="646"/>
      <c r="SYG221" s="646"/>
      <c r="SYH221" s="646"/>
      <c r="SYI221" s="646"/>
      <c r="SYJ221" s="646"/>
      <c r="SYK221" s="646"/>
      <c r="SYL221" s="646"/>
      <c r="SYM221" s="646"/>
      <c r="SYN221" s="646"/>
      <c r="SYO221" s="646"/>
      <c r="SYP221" s="646"/>
      <c r="SYQ221" s="646"/>
      <c r="SYR221" s="646"/>
      <c r="SYS221" s="646"/>
      <c r="SYT221" s="646"/>
      <c r="SYU221" s="646"/>
      <c r="SYV221" s="646"/>
      <c r="SYW221" s="646"/>
      <c r="SYX221" s="646"/>
      <c r="SYY221" s="646"/>
      <c r="SYZ221" s="646"/>
      <c r="SZA221" s="646"/>
      <c r="SZB221" s="646"/>
      <c r="SZC221" s="646"/>
      <c r="SZD221" s="646"/>
      <c r="SZE221" s="646"/>
      <c r="SZF221" s="646"/>
      <c r="SZG221" s="646"/>
      <c r="SZH221" s="646"/>
      <c r="SZI221" s="646"/>
      <c r="SZJ221" s="646"/>
      <c r="SZK221" s="646"/>
      <c r="SZL221" s="646"/>
      <c r="SZM221" s="646"/>
      <c r="SZN221" s="646"/>
      <c r="SZO221" s="646"/>
      <c r="SZP221" s="646"/>
      <c r="SZQ221" s="646"/>
      <c r="SZR221" s="646"/>
      <c r="SZS221" s="646"/>
      <c r="SZT221" s="646"/>
      <c r="SZU221" s="646"/>
      <c r="SZV221" s="646"/>
      <c r="SZW221" s="646"/>
      <c r="SZX221" s="646"/>
      <c r="SZY221" s="646"/>
      <c r="SZZ221" s="646"/>
      <c r="TAA221" s="646"/>
      <c r="TAB221" s="646"/>
      <c r="TAC221" s="646"/>
      <c r="TAD221" s="646"/>
      <c r="TAE221" s="646"/>
      <c r="TAF221" s="646"/>
      <c r="TAG221" s="646"/>
      <c r="TAH221" s="646"/>
      <c r="TAI221" s="646"/>
      <c r="TAJ221" s="646"/>
      <c r="TAK221" s="646"/>
      <c r="TAL221" s="646"/>
      <c r="TAM221" s="646"/>
      <c r="TAN221" s="646"/>
      <c r="TAO221" s="646"/>
      <c r="TAP221" s="646"/>
      <c r="TAQ221" s="646"/>
      <c r="TAR221" s="646"/>
      <c r="TAS221" s="646"/>
      <c r="TAT221" s="646"/>
      <c r="TAU221" s="646"/>
      <c r="TAV221" s="646"/>
      <c r="TAW221" s="646"/>
      <c r="TAX221" s="646"/>
      <c r="TAY221" s="646"/>
      <c r="TAZ221" s="646"/>
      <c r="TBA221" s="646"/>
      <c r="TBB221" s="646"/>
      <c r="TBC221" s="646"/>
      <c r="TBD221" s="646"/>
      <c r="TBE221" s="646"/>
      <c r="TBF221" s="646"/>
      <c r="TBG221" s="646"/>
      <c r="TBH221" s="646"/>
      <c r="TBI221" s="646"/>
      <c r="TBJ221" s="646"/>
      <c r="TBK221" s="646"/>
      <c r="TBL221" s="646"/>
      <c r="TBM221" s="646"/>
      <c r="TBN221" s="646"/>
      <c r="TBO221" s="646"/>
      <c r="TBP221" s="646"/>
      <c r="TBQ221" s="646"/>
      <c r="TBR221" s="646"/>
      <c r="TBS221" s="646"/>
      <c r="TBT221" s="646"/>
      <c r="TBU221" s="646"/>
      <c r="TBV221" s="646"/>
      <c r="TBW221" s="646"/>
      <c r="TBX221" s="646"/>
      <c r="TBY221" s="646"/>
      <c r="TBZ221" s="646"/>
      <c r="TCA221" s="646"/>
      <c r="TCB221" s="646"/>
      <c r="TCC221" s="646"/>
      <c r="TCD221" s="646"/>
      <c r="TCE221" s="646"/>
      <c r="TCF221" s="646"/>
      <c r="TCG221" s="646"/>
      <c r="TCH221" s="646"/>
      <c r="TCI221" s="646"/>
      <c r="TCJ221" s="646"/>
      <c r="TCK221" s="646"/>
      <c r="TCL221" s="646"/>
      <c r="TCM221" s="646"/>
      <c r="TCN221" s="646"/>
      <c r="TCO221" s="646"/>
      <c r="TCP221" s="646"/>
      <c r="TCQ221" s="646"/>
      <c r="TCR221" s="646"/>
      <c r="TCS221" s="646"/>
      <c r="TCT221" s="646"/>
      <c r="TCU221" s="646"/>
      <c r="TCV221" s="646"/>
      <c r="TCW221" s="646"/>
      <c r="TCX221" s="646"/>
      <c r="TCY221" s="646"/>
      <c r="TCZ221" s="646"/>
      <c r="TDA221" s="646"/>
      <c r="TDB221" s="646"/>
      <c r="TDC221" s="646"/>
      <c r="TDD221" s="646"/>
      <c r="TDE221" s="646"/>
      <c r="TDF221" s="646"/>
      <c r="TDG221" s="646"/>
      <c r="TDH221" s="646"/>
      <c r="TDI221" s="646"/>
      <c r="TDJ221" s="646"/>
      <c r="TDK221" s="646"/>
      <c r="TDL221" s="646"/>
      <c r="TDM221" s="646"/>
      <c r="TDN221" s="646"/>
      <c r="TDO221" s="646"/>
      <c r="TDP221" s="646"/>
      <c r="TDQ221" s="646"/>
      <c r="TDR221" s="646"/>
      <c r="TDS221" s="646"/>
      <c r="TDT221" s="646"/>
      <c r="TDU221" s="646"/>
      <c r="TDV221" s="646"/>
      <c r="TDW221" s="646"/>
      <c r="TDX221" s="646"/>
      <c r="TDY221" s="646"/>
      <c r="TDZ221" s="646"/>
      <c r="TEA221" s="646"/>
      <c r="TEB221" s="646"/>
      <c r="TEC221" s="646"/>
      <c r="TED221" s="646"/>
      <c r="TEE221" s="646"/>
      <c r="TEF221" s="646"/>
      <c r="TEG221" s="646"/>
      <c r="TEH221" s="646"/>
      <c r="TEI221" s="646"/>
      <c r="TEJ221" s="646"/>
      <c r="TEK221" s="646"/>
      <c r="TEL221" s="646"/>
      <c r="TEM221" s="646"/>
      <c r="TEN221" s="646"/>
      <c r="TEO221" s="646"/>
      <c r="TEP221" s="646"/>
      <c r="TEQ221" s="646"/>
      <c r="TER221" s="646"/>
      <c r="TES221" s="646"/>
      <c r="TET221" s="646"/>
      <c r="TEU221" s="646"/>
      <c r="TEV221" s="646"/>
      <c r="TEW221" s="646"/>
      <c r="TEX221" s="646"/>
      <c r="TEY221" s="646"/>
      <c r="TEZ221" s="646"/>
      <c r="TFA221" s="646"/>
      <c r="TFB221" s="646"/>
      <c r="TFC221" s="646"/>
      <c r="TFD221" s="646"/>
      <c r="TFE221" s="646"/>
      <c r="TFF221" s="646"/>
      <c r="TFG221" s="646"/>
      <c r="TFH221" s="646"/>
      <c r="TFI221" s="646"/>
      <c r="TFJ221" s="646"/>
      <c r="TFK221" s="646"/>
      <c r="TFL221" s="646"/>
      <c r="TFM221" s="646"/>
      <c r="TFN221" s="646"/>
      <c r="TFO221" s="646"/>
      <c r="TFP221" s="646"/>
      <c r="TFQ221" s="646"/>
      <c r="TFR221" s="646"/>
      <c r="TFS221" s="646"/>
      <c r="TFT221" s="646"/>
      <c r="TFU221" s="646"/>
      <c r="TFV221" s="646"/>
      <c r="TFW221" s="646"/>
      <c r="TFX221" s="646"/>
      <c r="TFY221" s="646"/>
      <c r="TFZ221" s="646"/>
      <c r="TGA221" s="646"/>
      <c r="TGB221" s="646"/>
      <c r="TGC221" s="646"/>
      <c r="TGD221" s="646"/>
      <c r="TGE221" s="646"/>
      <c r="TGF221" s="646"/>
      <c r="TGG221" s="646"/>
      <c r="TGH221" s="646"/>
      <c r="TGI221" s="646"/>
      <c r="TGJ221" s="646"/>
      <c r="TGK221" s="646"/>
      <c r="TGL221" s="646"/>
      <c r="TGM221" s="646"/>
      <c r="TGN221" s="646"/>
      <c r="TGO221" s="646"/>
      <c r="TGP221" s="646"/>
      <c r="TGQ221" s="646"/>
      <c r="TGR221" s="646"/>
      <c r="TGS221" s="646"/>
      <c r="TGT221" s="646"/>
      <c r="TGU221" s="646"/>
      <c r="TGV221" s="646"/>
      <c r="TGW221" s="646"/>
      <c r="TGX221" s="646"/>
      <c r="TGY221" s="646"/>
      <c r="TGZ221" s="646"/>
      <c r="THA221" s="646"/>
      <c r="THB221" s="646"/>
      <c r="THC221" s="646"/>
      <c r="THD221" s="646"/>
      <c r="THE221" s="646"/>
      <c r="THF221" s="646"/>
      <c r="THG221" s="646"/>
      <c r="THH221" s="646"/>
      <c r="THI221" s="646"/>
      <c r="THJ221" s="646"/>
      <c r="THK221" s="646"/>
      <c r="THL221" s="646"/>
      <c r="THM221" s="646"/>
      <c r="THN221" s="646"/>
      <c r="THO221" s="646"/>
      <c r="THP221" s="646"/>
      <c r="THQ221" s="646"/>
      <c r="THR221" s="646"/>
      <c r="THS221" s="646"/>
      <c r="THT221" s="646"/>
      <c r="THU221" s="646"/>
      <c r="THV221" s="646"/>
      <c r="THW221" s="646"/>
      <c r="THX221" s="646"/>
      <c r="THY221" s="646"/>
      <c r="THZ221" s="646"/>
      <c r="TIA221" s="646"/>
      <c r="TIB221" s="646"/>
      <c r="TIC221" s="646"/>
      <c r="TID221" s="646"/>
      <c r="TIE221" s="646"/>
      <c r="TIF221" s="646"/>
      <c r="TIG221" s="646"/>
      <c r="TIH221" s="646"/>
      <c r="TII221" s="646"/>
      <c r="TIJ221" s="646"/>
      <c r="TIK221" s="646"/>
      <c r="TIL221" s="646"/>
      <c r="TIM221" s="646"/>
      <c r="TIN221" s="646"/>
      <c r="TIO221" s="646"/>
      <c r="TIP221" s="646"/>
      <c r="TIQ221" s="646"/>
      <c r="TIR221" s="646"/>
      <c r="TIS221" s="646"/>
      <c r="TIT221" s="646"/>
      <c r="TIU221" s="646"/>
      <c r="TIV221" s="646"/>
      <c r="TIW221" s="646"/>
      <c r="TIX221" s="646"/>
      <c r="TIY221" s="646"/>
      <c r="TIZ221" s="646"/>
      <c r="TJA221" s="646"/>
      <c r="TJB221" s="646"/>
      <c r="TJC221" s="646"/>
      <c r="TJD221" s="646"/>
      <c r="TJE221" s="646"/>
      <c r="TJF221" s="646"/>
      <c r="TJG221" s="646"/>
      <c r="TJH221" s="646"/>
      <c r="TJI221" s="646"/>
      <c r="TJJ221" s="646"/>
      <c r="TJK221" s="646"/>
      <c r="TJL221" s="646"/>
      <c r="TJM221" s="646"/>
      <c r="TJN221" s="646"/>
      <c r="TJO221" s="646"/>
      <c r="TJP221" s="646"/>
      <c r="TJQ221" s="646"/>
      <c r="TJR221" s="646"/>
      <c r="TJS221" s="646"/>
      <c r="TJT221" s="646"/>
      <c r="TJU221" s="646"/>
      <c r="TJV221" s="646"/>
      <c r="TJW221" s="646"/>
      <c r="TJX221" s="646"/>
      <c r="TJY221" s="646"/>
      <c r="TJZ221" s="646"/>
      <c r="TKA221" s="646"/>
      <c r="TKB221" s="646"/>
      <c r="TKC221" s="646"/>
      <c r="TKD221" s="646"/>
      <c r="TKE221" s="646"/>
      <c r="TKF221" s="646"/>
      <c r="TKG221" s="646"/>
      <c r="TKH221" s="646"/>
      <c r="TKI221" s="646"/>
      <c r="TKJ221" s="646"/>
      <c r="TKK221" s="646"/>
      <c r="TKL221" s="646"/>
      <c r="TKM221" s="646"/>
      <c r="TKN221" s="646"/>
      <c r="TKO221" s="646"/>
      <c r="TKP221" s="646"/>
      <c r="TKQ221" s="646"/>
      <c r="TKR221" s="646"/>
      <c r="TKS221" s="646"/>
      <c r="TKT221" s="646"/>
      <c r="TKU221" s="646"/>
      <c r="TKV221" s="646"/>
      <c r="TKW221" s="646"/>
      <c r="TKX221" s="646"/>
      <c r="TKY221" s="646"/>
      <c r="TKZ221" s="646"/>
      <c r="TLA221" s="646"/>
      <c r="TLB221" s="646"/>
      <c r="TLC221" s="646"/>
      <c r="TLD221" s="646"/>
      <c r="TLE221" s="646"/>
      <c r="TLF221" s="646"/>
      <c r="TLG221" s="646"/>
      <c r="TLH221" s="646"/>
      <c r="TLI221" s="646"/>
      <c r="TLJ221" s="646"/>
      <c r="TLK221" s="646"/>
      <c r="TLL221" s="646"/>
      <c r="TLM221" s="646"/>
      <c r="TLN221" s="646"/>
      <c r="TLO221" s="646"/>
      <c r="TLP221" s="646"/>
      <c r="TLQ221" s="646"/>
      <c r="TLR221" s="646"/>
      <c r="TLS221" s="646"/>
      <c r="TLT221" s="646"/>
      <c r="TLU221" s="646"/>
      <c r="TLV221" s="646"/>
      <c r="TLW221" s="646"/>
      <c r="TLX221" s="646"/>
      <c r="TLY221" s="646"/>
      <c r="TLZ221" s="646"/>
      <c r="TMA221" s="646"/>
      <c r="TMB221" s="646"/>
      <c r="TMC221" s="646"/>
      <c r="TMD221" s="646"/>
      <c r="TME221" s="646"/>
      <c r="TMF221" s="646"/>
      <c r="TMG221" s="646"/>
      <c r="TMH221" s="646"/>
      <c r="TMI221" s="646"/>
      <c r="TMJ221" s="646"/>
      <c r="TMK221" s="646"/>
      <c r="TML221" s="646"/>
      <c r="TMM221" s="646"/>
      <c r="TMN221" s="646"/>
      <c r="TMO221" s="646"/>
      <c r="TMP221" s="646"/>
      <c r="TMQ221" s="646"/>
      <c r="TMR221" s="646"/>
      <c r="TMS221" s="646"/>
      <c r="TMT221" s="646"/>
      <c r="TMU221" s="646"/>
      <c r="TMV221" s="646"/>
      <c r="TMW221" s="646"/>
      <c r="TMX221" s="646"/>
      <c r="TMY221" s="646"/>
      <c r="TMZ221" s="646"/>
      <c r="TNA221" s="646"/>
      <c r="TNB221" s="646"/>
      <c r="TNC221" s="646"/>
      <c r="TND221" s="646"/>
      <c r="TNE221" s="646"/>
      <c r="TNF221" s="646"/>
      <c r="TNG221" s="646"/>
      <c r="TNH221" s="646"/>
      <c r="TNI221" s="646"/>
      <c r="TNJ221" s="646"/>
      <c r="TNK221" s="646"/>
      <c r="TNL221" s="646"/>
      <c r="TNM221" s="646"/>
      <c r="TNN221" s="646"/>
      <c r="TNO221" s="646"/>
      <c r="TNP221" s="646"/>
      <c r="TNQ221" s="646"/>
      <c r="TNR221" s="646"/>
      <c r="TNS221" s="646"/>
      <c r="TNT221" s="646"/>
      <c r="TNU221" s="646"/>
      <c r="TNV221" s="646"/>
      <c r="TNW221" s="646"/>
      <c r="TNX221" s="646"/>
      <c r="TNY221" s="646"/>
      <c r="TNZ221" s="646"/>
      <c r="TOA221" s="646"/>
      <c r="TOB221" s="646"/>
      <c r="TOC221" s="646"/>
      <c r="TOD221" s="646"/>
      <c r="TOE221" s="646"/>
      <c r="TOF221" s="646"/>
      <c r="TOG221" s="646"/>
      <c r="TOH221" s="646"/>
      <c r="TOI221" s="646"/>
      <c r="TOJ221" s="646"/>
      <c r="TOK221" s="646"/>
      <c r="TOL221" s="646"/>
      <c r="TOM221" s="646"/>
      <c r="TON221" s="646"/>
      <c r="TOO221" s="646"/>
      <c r="TOP221" s="646"/>
      <c r="TOQ221" s="646"/>
      <c r="TOR221" s="646"/>
      <c r="TOS221" s="646"/>
      <c r="TOT221" s="646"/>
      <c r="TOU221" s="646"/>
      <c r="TOV221" s="646"/>
      <c r="TOW221" s="646"/>
      <c r="TOX221" s="646"/>
      <c r="TOY221" s="646"/>
      <c r="TOZ221" s="646"/>
      <c r="TPA221" s="646"/>
      <c r="TPB221" s="646"/>
      <c r="TPC221" s="646"/>
      <c r="TPD221" s="646"/>
      <c r="TPE221" s="646"/>
      <c r="TPF221" s="646"/>
      <c r="TPG221" s="646"/>
      <c r="TPH221" s="646"/>
      <c r="TPI221" s="646"/>
      <c r="TPJ221" s="646"/>
      <c r="TPK221" s="646"/>
      <c r="TPL221" s="646"/>
      <c r="TPM221" s="646"/>
      <c r="TPN221" s="646"/>
      <c r="TPO221" s="646"/>
      <c r="TPP221" s="646"/>
      <c r="TPQ221" s="646"/>
      <c r="TPR221" s="646"/>
      <c r="TPS221" s="646"/>
      <c r="TPT221" s="646"/>
      <c r="TPU221" s="646"/>
      <c r="TPV221" s="646"/>
      <c r="TPW221" s="646"/>
      <c r="TPX221" s="646"/>
      <c r="TPY221" s="646"/>
      <c r="TPZ221" s="646"/>
      <c r="TQA221" s="646"/>
      <c r="TQB221" s="646"/>
      <c r="TQC221" s="646"/>
      <c r="TQD221" s="646"/>
      <c r="TQE221" s="646"/>
      <c r="TQF221" s="646"/>
      <c r="TQG221" s="646"/>
      <c r="TQH221" s="646"/>
      <c r="TQI221" s="646"/>
      <c r="TQJ221" s="646"/>
      <c r="TQK221" s="646"/>
      <c r="TQL221" s="646"/>
      <c r="TQM221" s="646"/>
      <c r="TQN221" s="646"/>
      <c r="TQO221" s="646"/>
      <c r="TQP221" s="646"/>
      <c r="TQQ221" s="646"/>
      <c r="TQR221" s="646"/>
      <c r="TQS221" s="646"/>
      <c r="TQT221" s="646"/>
      <c r="TQU221" s="646"/>
      <c r="TQV221" s="646"/>
      <c r="TQW221" s="646"/>
      <c r="TQX221" s="646"/>
      <c r="TQY221" s="646"/>
      <c r="TQZ221" s="646"/>
      <c r="TRA221" s="646"/>
      <c r="TRB221" s="646"/>
      <c r="TRC221" s="646"/>
      <c r="TRD221" s="646"/>
      <c r="TRE221" s="646"/>
      <c r="TRF221" s="646"/>
      <c r="TRG221" s="646"/>
      <c r="TRH221" s="646"/>
      <c r="TRI221" s="646"/>
      <c r="TRJ221" s="646"/>
      <c r="TRK221" s="646"/>
      <c r="TRL221" s="646"/>
      <c r="TRM221" s="646"/>
      <c r="TRN221" s="646"/>
      <c r="TRO221" s="646"/>
      <c r="TRP221" s="646"/>
      <c r="TRQ221" s="646"/>
      <c r="TRR221" s="646"/>
      <c r="TRS221" s="646"/>
      <c r="TRT221" s="646"/>
      <c r="TRU221" s="646"/>
      <c r="TRV221" s="646"/>
      <c r="TRW221" s="646"/>
      <c r="TRX221" s="646"/>
      <c r="TRY221" s="646"/>
      <c r="TRZ221" s="646"/>
      <c r="TSA221" s="646"/>
      <c r="TSB221" s="646"/>
      <c r="TSC221" s="646"/>
      <c r="TSD221" s="646"/>
      <c r="TSE221" s="646"/>
      <c r="TSF221" s="646"/>
      <c r="TSG221" s="646"/>
      <c r="TSH221" s="646"/>
      <c r="TSI221" s="646"/>
      <c r="TSJ221" s="646"/>
      <c r="TSK221" s="646"/>
      <c r="TSL221" s="646"/>
      <c r="TSM221" s="646"/>
      <c r="TSN221" s="646"/>
      <c r="TSO221" s="646"/>
      <c r="TSP221" s="646"/>
      <c r="TSQ221" s="646"/>
      <c r="TSR221" s="646"/>
      <c r="TSS221" s="646"/>
      <c r="TST221" s="646"/>
      <c r="TSU221" s="646"/>
      <c r="TSV221" s="646"/>
      <c r="TSW221" s="646"/>
      <c r="TSX221" s="646"/>
      <c r="TSY221" s="646"/>
      <c r="TSZ221" s="646"/>
      <c r="TTA221" s="646"/>
      <c r="TTB221" s="646"/>
      <c r="TTC221" s="646"/>
      <c r="TTD221" s="646"/>
      <c r="TTE221" s="646"/>
      <c r="TTF221" s="646"/>
      <c r="TTG221" s="646"/>
      <c r="TTH221" s="646"/>
      <c r="TTI221" s="646"/>
      <c r="TTJ221" s="646"/>
      <c r="TTK221" s="646"/>
      <c r="TTL221" s="646"/>
      <c r="TTM221" s="646"/>
      <c r="TTN221" s="646"/>
      <c r="TTO221" s="646"/>
      <c r="TTP221" s="646"/>
      <c r="TTQ221" s="646"/>
      <c r="TTR221" s="646"/>
      <c r="TTS221" s="646"/>
      <c r="TTT221" s="646"/>
      <c r="TTU221" s="646"/>
      <c r="TTV221" s="646"/>
      <c r="TTW221" s="646"/>
      <c r="TTX221" s="646"/>
      <c r="TTY221" s="646"/>
      <c r="TTZ221" s="646"/>
      <c r="TUA221" s="646"/>
      <c r="TUB221" s="646"/>
      <c r="TUC221" s="646"/>
      <c r="TUD221" s="646"/>
      <c r="TUE221" s="646"/>
      <c r="TUF221" s="646"/>
      <c r="TUG221" s="646"/>
      <c r="TUH221" s="646"/>
      <c r="TUI221" s="646"/>
      <c r="TUJ221" s="646"/>
      <c r="TUK221" s="646"/>
      <c r="TUL221" s="646"/>
      <c r="TUM221" s="646"/>
      <c r="TUN221" s="646"/>
      <c r="TUO221" s="646"/>
      <c r="TUP221" s="646"/>
      <c r="TUQ221" s="646"/>
      <c r="TUR221" s="646"/>
      <c r="TUS221" s="646"/>
      <c r="TUT221" s="646"/>
      <c r="TUU221" s="646"/>
      <c r="TUV221" s="646"/>
      <c r="TUW221" s="646"/>
      <c r="TUX221" s="646"/>
      <c r="TUY221" s="646"/>
      <c r="TUZ221" s="646"/>
      <c r="TVA221" s="646"/>
      <c r="TVB221" s="646"/>
      <c r="TVC221" s="646"/>
      <c r="TVD221" s="646"/>
      <c r="TVE221" s="646"/>
      <c r="TVF221" s="646"/>
      <c r="TVG221" s="646"/>
      <c r="TVH221" s="646"/>
      <c r="TVI221" s="646"/>
      <c r="TVJ221" s="646"/>
      <c r="TVK221" s="646"/>
      <c r="TVL221" s="646"/>
      <c r="TVM221" s="646"/>
      <c r="TVN221" s="646"/>
      <c r="TVO221" s="646"/>
      <c r="TVP221" s="646"/>
      <c r="TVQ221" s="646"/>
      <c r="TVR221" s="646"/>
      <c r="TVS221" s="646"/>
      <c r="TVT221" s="646"/>
      <c r="TVU221" s="646"/>
      <c r="TVV221" s="646"/>
      <c r="TVW221" s="646"/>
      <c r="TVX221" s="646"/>
      <c r="TVY221" s="646"/>
      <c r="TVZ221" s="646"/>
      <c r="TWA221" s="646"/>
      <c r="TWB221" s="646"/>
      <c r="TWC221" s="646"/>
      <c r="TWD221" s="646"/>
      <c r="TWE221" s="646"/>
      <c r="TWF221" s="646"/>
      <c r="TWG221" s="646"/>
      <c r="TWH221" s="646"/>
      <c r="TWI221" s="646"/>
      <c r="TWJ221" s="646"/>
      <c r="TWK221" s="646"/>
      <c r="TWL221" s="646"/>
      <c r="TWM221" s="646"/>
      <c r="TWN221" s="646"/>
      <c r="TWO221" s="646"/>
      <c r="TWP221" s="646"/>
      <c r="TWQ221" s="646"/>
      <c r="TWR221" s="646"/>
      <c r="TWS221" s="646"/>
      <c r="TWT221" s="646"/>
      <c r="TWU221" s="646"/>
      <c r="TWV221" s="646"/>
      <c r="TWW221" s="646"/>
      <c r="TWX221" s="646"/>
      <c r="TWY221" s="646"/>
      <c r="TWZ221" s="646"/>
      <c r="TXA221" s="646"/>
      <c r="TXB221" s="646"/>
      <c r="TXC221" s="646"/>
      <c r="TXD221" s="646"/>
      <c r="TXE221" s="646"/>
      <c r="TXF221" s="646"/>
      <c r="TXG221" s="646"/>
      <c r="TXH221" s="646"/>
      <c r="TXI221" s="646"/>
      <c r="TXJ221" s="646"/>
      <c r="TXK221" s="646"/>
      <c r="TXL221" s="646"/>
      <c r="TXM221" s="646"/>
      <c r="TXN221" s="646"/>
      <c r="TXO221" s="646"/>
      <c r="TXP221" s="646"/>
      <c r="TXQ221" s="646"/>
      <c r="TXR221" s="646"/>
      <c r="TXS221" s="646"/>
      <c r="TXT221" s="646"/>
      <c r="TXU221" s="646"/>
      <c r="TXV221" s="646"/>
      <c r="TXW221" s="646"/>
      <c r="TXX221" s="646"/>
      <c r="TXY221" s="646"/>
      <c r="TXZ221" s="646"/>
      <c r="TYA221" s="646"/>
      <c r="TYB221" s="646"/>
      <c r="TYC221" s="646"/>
      <c r="TYD221" s="646"/>
      <c r="TYE221" s="646"/>
      <c r="TYF221" s="646"/>
      <c r="TYG221" s="646"/>
      <c r="TYH221" s="646"/>
      <c r="TYI221" s="646"/>
      <c r="TYJ221" s="646"/>
      <c r="TYK221" s="646"/>
      <c r="TYL221" s="646"/>
      <c r="TYM221" s="646"/>
      <c r="TYN221" s="646"/>
      <c r="TYO221" s="646"/>
      <c r="TYP221" s="646"/>
      <c r="TYQ221" s="646"/>
      <c r="TYR221" s="646"/>
      <c r="TYS221" s="646"/>
      <c r="TYT221" s="646"/>
      <c r="TYU221" s="646"/>
      <c r="TYV221" s="646"/>
      <c r="TYW221" s="646"/>
      <c r="TYX221" s="646"/>
      <c r="TYY221" s="646"/>
      <c r="TYZ221" s="646"/>
      <c r="TZA221" s="646"/>
      <c r="TZB221" s="646"/>
      <c r="TZC221" s="646"/>
      <c r="TZD221" s="646"/>
      <c r="TZE221" s="646"/>
      <c r="TZF221" s="646"/>
      <c r="TZG221" s="646"/>
      <c r="TZH221" s="646"/>
      <c r="TZI221" s="646"/>
      <c r="TZJ221" s="646"/>
      <c r="TZK221" s="646"/>
      <c r="TZL221" s="646"/>
      <c r="TZM221" s="646"/>
      <c r="TZN221" s="646"/>
      <c r="TZO221" s="646"/>
      <c r="TZP221" s="646"/>
      <c r="TZQ221" s="646"/>
      <c r="TZR221" s="646"/>
      <c r="TZS221" s="646"/>
      <c r="TZT221" s="646"/>
      <c r="TZU221" s="646"/>
      <c r="TZV221" s="646"/>
      <c r="TZW221" s="646"/>
      <c r="TZX221" s="646"/>
      <c r="TZY221" s="646"/>
      <c r="TZZ221" s="646"/>
      <c r="UAA221" s="646"/>
      <c r="UAB221" s="646"/>
      <c r="UAC221" s="646"/>
      <c r="UAD221" s="646"/>
      <c r="UAE221" s="646"/>
      <c r="UAF221" s="646"/>
      <c r="UAG221" s="646"/>
      <c r="UAH221" s="646"/>
      <c r="UAI221" s="646"/>
      <c r="UAJ221" s="646"/>
      <c r="UAK221" s="646"/>
      <c r="UAL221" s="646"/>
      <c r="UAM221" s="646"/>
      <c r="UAN221" s="646"/>
      <c r="UAO221" s="646"/>
      <c r="UAP221" s="646"/>
      <c r="UAQ221" s="646"/>
      <c r="UAR221" s="646"/>
      <c r="UAS221" s="646"/>
      <c r="UAT221" s="646"/>
      <c r="UAU221" s="646"/>
      <c r="UAV221" s="646"/>
      <c r="UAW221" s="646"/>
      <c r="UAX221" s="646"/>
      <c r="UAY221" s="646"/>
      <c r="UAZ221" s="646"/>
      <c r="UBA221" s="646"/>
      <c r="UBB221" s="646"/>
      <c r="UBC221" s="646"/>
      <c r="UBD221" s="646"/>
      <c r="UBE221" s="646"/>
      <c r="UBF221" s="646"/>
      <c r="UBG221" s="646"/>
      <c r="UBH221" s="646"/>
      <c r="UBI221" s="646"/>
      <c r="UBJ221" s="646"/>
      <c r="UBK221" s="646"/>
      <c r="UBL221" s="646"/>
      <c r="UBM221" s="646"/>
      <c r="UBN221" s="646"/>
      <c r="UBO221" s="646"/>
      <c r="UBP221" s="646"/>
      <c r="UBQ221" s="646"/>
      <c r="UBR221" s="646"/>
      <c r="UBS221" s="646"/>
      <c r="UBT221" s="646"/>
      <c r="UBU221" s="646"/>
      <c r="UBV221" s="646"/>
      <c r="UBW221" s="646"/>
      <c r="UBX221" s="646"/>
      <c r="UBY221" s="646"/>
      <c r="UBZ221" s="646"/>
      <c r="UCA221" s="646"/>
      <c r="UCB221" s="646"/>
      <c r="UCC221" s="646"/>
      <c r="UCD221" s="646"/>
      <c r="UCE221" s="646"/>
      <c r="UCF221" s="646"/>
      <c r="UCG221" s="646"/>
      <c r="UCH221" s="646"/>
      <c r="UCI221" s="646"/>
      <c r="UCJ221" s="646"/>
      <c r="UCK221" s="646"/>
      <c r="UCL221" s="646"/>
      <c r="UCM221" s="646"/>
      <c r="UCN221" s="646"/>
      <c r="UCO221" s="646"/>
      <c r="UCP221" s="646"/>
      <c r="UCQ221" s="646"/>
      <c r="UCR221" s="646"/>
      <c r="UCS221" s="646"/>
      <c r="UCT221" s="646"/>
      <c r="UCU221" s="646"/>
      <c r="UCV221" s="646"/>
      <c r="UCW221" s="646"/>
      <c r="UCX221" s="646"/>
      <c r="UCY221" s="646"/>
      <c r="UCZ221" s="646"/>
      <c r="UDA221" s="646"/>
      <c r="UDB221" s="646"/>
      <c r="UDC221" s="646"/>
      <c r="UDD221" s="646"/>
      <c r="UDE221" s="646"/>
      <c r="UDF221" s="646"/>
      <c r="UDG221" s="646"/>
      <c r="UDH221" s="646"/>
      <c r="UDI221" s="646"/>
      <c r="UDJ221" s="646"/>
      <c r="UDK221" s="646"/>
      <c r="UDL221" s="646"/>
      <c r="UDM221" s="646"/>
      <c r="UDN221" s="646"/>
      <c r="UDO221" s="646"/>
      <c r="UDP221" s="646"/>
      <c r="UDQ221" s="646"/>
      <c r="UDR221" s="646"/>
      <c r="UDS221" s="646"/>
      <c r="UDT221" s="646"/>
      <c r="UDU221" s="646"/>
      <c r="UDV221" s="646"/>
      <c r="UDW221" s="646"/>
      <c r="UDX221" s="646"/>
      <c r="UDY221" s="646"/>
      <c r="UDZ221" s="646"/>
      <c r="UEA221" s="646"/>
      <c r="UEB221" s="646"/>
      <c r="UEC221" s="646"/>
      <c r="UED221" s="646"/>
      <c r="UEE221" s="646"/>
      <c r="UEF221" s="646"/>
      <c r="UEG221" s="646"/>
      <c r="UEH221" s="646"/>
      <c r="UEI221" s="646"/>
      <c r="UEJ221" s="646"/>
      <c r="UEK221" s="646"/>
      <c r="UEL221" s="646"/>
      <c r="UEM221" s="646"/>
      <c r="UEN221" s="646"/>
      <c r="UEO221" s="646"/>
      <c r="UEP221" s="646"/>
      <c r="UEQ221" s="646"/>
      <c r="UER221" s="646"/>
      <c r="UES221" s="646"/>
      <c r="UET221" s="646"/>
      <c r="UEU221" s="646"/>
      <c r="UEV221" s="646"/>
      <c r="UEW221" s="646"/>
      <c r="UEX221" s="646"/>
      <c r="UEY221" s="646"/>
      <c r="UEZ221" s="646"/>
      <c r="UFA221" s="646"/>
      <c r="UFB221" s="646"/>
      <c r="UFC221" s="646"/>
      <c r="UFD221" s="646"/>
      <c r="UFE221" s="646"/>
      <c r="UFF221" s="646"/>
      <c r="UFG221" s="646"/>
      <c r="UFH221" s="646"/>
      <c r="UFI221" s="646"/>
      <c r="UFJ221" s="646"/>
      <c r="UFK221" s="646"/>
      <c r="UFL221" s="646"/>
      <c r="UFM221" s="646"/>
      <c r="UFN221" s="646"/>
      <c r="UFO221" s="646"/>
      <c r="UFP221" s="646"/>
      <c r="UFQ221" s="646"/>
      <c r="UFR221" s="646"/>
      <c r="UFS221" s="646"/>
      <c r="UFT221" s="646"/>
      <c r="UFU221" s="646"/>
      <c r="UFV221" s="646"/>
      <c r="UFW221" s="646"/>
      <c r="UFX221" s="646"/>
      <c r="UFY221" s="646"/>
      <c r="UFZ221" s="646"/>
      <c r="UGA221" s="646"/>
      <c r="UGB221" s="646"/>
      <c r="UGC221" s="646"/>
      <c r="UGD221" s="646"/>
      <c r="UGE221" s="646"/>
      <c r="UGF221" s="646"/>
      <c r="UGG221" s="646"/>
      <c r="UGH221" s="646"/>
      <c r="UGI221" s="646"/>
      <c r="UGJ221" s="646"/>
      <c r="UGK221" s="646"/>
      <c r="UGL221" s="646"/>
      <c r="UGM221" s="646"/>
      <c r="UGN221" s="646"/>
      <c r="UGO221" s="646"/>
      <c r="UGP221" s="646"/>
      <c r="UGQ221" s="646"/>
      <c r="UGR221" s="646"/>
      <c r="UGS221" s="646"/>
      <c r="UGT221" s="646"/>
      <c r="UGU221" s="646"/>
      <c r="UGV221" s="646"/>
      <c r="UGW221" s="646"/>
      <c r="UGX221" s="646"/>
      <c r="UGY221" s="646"/>
      <c r="UGZ221" s="646"/>
      <c r="UHA221" s="646"/>
      <c r="UHB221" s="646"/>
      <c r="UHC221" s="646"/>
      <c r="UHD221" s="646"/>
      <c r="UHE221" s="646"/>
      <c r="UHF221" s="646"/>
      <c r="UHG221" s="646"/>
      <c r="UHH221" s="646"/>
      <c r="UHI221" s="646"/>
      <c r="UHJ221" s="646"/>
      <c r="UHK221" s="646"/>
      <c r="UHL221" s="646"/>
      <c r="UHM221" s="646"/>
      <c r="UHN221" s="646"/>
      <c r="UHO221" s="646"/>
      <c r="UHP221" s="646"/>
      <c r="UHQ221" s="646"/>
      <c r="UHR221" s="646"/>
      <c r="UHS221" s="646"/>
      <c r="UHT221" s="646"/>
      <c r="UHU221" s="646"/>
      <c r="UHV221" s="646"/>
      <c r="UHW221" s="646"/>
      <c r="UHX221" s="646"/>
      <c r="UHY221" s="646"/>
      <c r="UHZ221" s="646"/>
      <c r="UIA221" s="646"/>
      <c r="UIB221" s="646"/>
      <c r="UIC221" s="646"/>
      <c r="UID221" s="646"/>
      <c r="UIE221" s="646"/>
      <c r="UIF221" s="646"/>
      <c r="UIG221" s="646"/>
      <c r="UIH221" s="646"/>
      <c r="UII221" s="646"/>
      <c r="UIJ221" s="646"/>
      <c r="UIK221" s="646"/>
      <c r="UIL221" s="646"/>
      <c r="UIM221" s="646"/>
      <c r="UIN221" s="646"/>
      <c r="UIO221" s="646"/>
      <c r="UIP221" s="646"/>
      <c r="UIQ221" s="646"/>
      <c r="UIR221" s="646"/>
      <c r="UIS221" s="646"/>
      <c r="UIT221" s="646"/>
      <c r="UIU221" s="646"/>
      <c r="UIV221" s="646"/>
      <c r="UIW221" s="646"/>
      <c r="UIX221" s="646"/>
      <c r="UIY221" s="646"/>
      <c r="UIZ221" s="646"/>
      <c r="UJA221" s="646"/>
      <c r="UJB221" s="646"/>
      <c r="UJC221" s="646"/>
      <c r="UJD221" s="646"/>
      <c r="UJE221" s="646"/>
      <c r="UJF221" s="646"/>
      <c r="UJG221" s="646"/>
      <c r="UJH221" s="646"/>
      <c r="UJI221" s="646"/>
      <c r="UJJ221" s="646"/>
      <c r="UJK221" s="646"/>
      <c r="UJL221" s="646"/>
      <c r="UJM221" s="646"/>
      <c r="UJN221" s="646"/>
      <c r="UJO221" s="646"/>
      <c r="UJP221" s="646"/>
      <c r="UJQ221" s="646"/>
      <c r="UJR221" s="646"/>
      <c r="UJS221" s="646"/>
      <c r="UJT221" s="646"/>
      <c r="UJU221" s="646"/>
      <c r="UJV221" s="646"/>
      <c r="UJW221" s="646"/>
      <c r="UJX221" s="646"/>
      <c r="UJY221" s="646"/>
      <c r="UJZ221" s="646"/>
      <c r="UKA221" s="646"/>
      <c r="UKB221" s="646"/>
      <c r="UKC221" s="646"/>
      <c r="UKD221" s="646"/>
      <c r="UKE221" s="646"/>
      <c r="UKF221" s="646"/>
      <c r="UKG221" s="646"/>
      <c r="UKH221" s="646"/>
      <c r="UKI221" s="646"/>
      <c r="UKJ221" s="646"/>
      <c r="UKK221" s="646"/>
      <c r="UKL221" s="646"/>
      <c r="UKM221" s="646"/>
      <c r="UKN221" s="646"/>
      <c r="UKO221" s="646"/>
      <c r="UKP221" s="646"/>
      <c r="UKQ221" s="646"/>
      <c r="UKR221" s="646"/>
      <c r="UKS221" s="646"/>
      <c r="UKT221" s="646"/>
      <c r="UKU221" s="646"/>
      <c r="UKV221" s="646"/>
      <c r="UKW221" s="646"/>
      <c r="UKX221" s="646"/>
      <c r="UKY221" s="646"/>
      <c r="UKZ221" s="646"/>
      <c r="ULA221" s="646"/>
      <c r="ULB221" s="646"/>
      <c r="ULC221" s="646"/>
      <c r="ULD221" s="646"/>
      <c r="ULE221" s="646"/>
      <c r="ULF221" s="646"/>
      <c r="ULG221" s="646"/>
      <c r="ULH221" s="646"/>
      <c r="ULI221" s="646"/>
      <c r="ULJ221" s="646"/>
      <c r="ULK221" s="646"/>
      <c r="ULL221" s="646"/>
      <c r="ULM221" s="646"/>
      <c r="ULN221" s="646"/>
      <c r="ULO221" s="646"/>
      <c r="ULP221" s="646"/>
      <c r="ULQ221" s="646"/>
      <c r="ULR221" s="646"/>
      <c r="ULS221" s="646"/>
      <c r="ULT221" s="646"/>
      <c r="ULU221" s="646"/>
      <c r="ULV221" s="646"/>
      <c r="ULW221" s="646"/>
      <c r="ULX221" s="646"/>
      <c r="ULY221" s="646"/>
      <c r="ULZ221" s="646"/>
      <c r="UMA221" s="646"/>
      <c r="UMB221" s="646"/>
      <c r="UMC221" s="646"/>
      <c r="UMD221" s="646"/>
      <c r="UME221" s="646"/>
      <c r="UMF221" s="646"/>
      <c r="UMG221" s="646"/>
      <c r="UMH221" s="646"/>
      <c r="UMI221" s="646"/>
      <c r="UMJ221" s="646"/>
      <c r="UMK221" s="646"/>
      <c r="UML221" s="646"/>
      <c r="UMM221" s="646"/>
      <c r="UMN221" s="646"/>
      <c r="UMO221" s="646"/>
      <c r="UMP221" s="646"/>
      <c r="UMQ221" s="646"/>
      <c r="UMR221" s="646"/>
      <c r="UMS221" s="646"/>
      <c r="UMT221" s="646"/>
      <c r="UMU221" s="646"/>
      <c r="UMV221" s="646"/>
      <c r="UMW221" s="646"/>
      <c r="UMX221" s="646"/>
      <c r="UMY221" s="646"/>
      <c r="UMZ221" s="646"/>
      <c r="UNA221" s="646"/>
      <c r="UNB221" s="646"/>
      <c r="UNC221" s="646"/>
      <c r="UND221" s="646"/>
      <c r="UNE221" s="646"/>
      <c r="UNF221" s="646"/>
      <c r="UNG221" s="646"/>
      <c r="UNH221" s="646"/>
      <c r="UNI221" s="646"/>
      <c r="UNJ221" s="646"/>
      <c r="UNK221" s="646"/>
      <c r="UNL221" s="646"/>
      <c r="UNM221" s="646"/>
      <c r="UNN221" s="646"/>
      <c r="UNO221" s="646"/>
      <c r="UNP221" s="646"/>
      <c r="UNQ221" s="646"/>
      <c r="UNR221" s="646"/>
      <c r="UNS221" s="646"/>
      <c r="UNT221" s="646"/>
      <c r="UNU221" s="646"/>
      <c r="UNV221" s="646"/>
      <c r="UNW221" s="646"/>
      <c r="UNX221" s="646"/>
      <c r="UNY221" s="646"/>
      <c r="UNZ221" s="646"/>
      <c r="UOA221" s="646"/>
      <c r="UOB221" s="646"/>
      <c r="UOC221" s="646"/>
      <c r="UOD221" s="646"/>
      <c r="UOE221" s="646"/>
      <c r="UOF221" s="646"/>
      <c r="UOG221" s="646"/>
      <c r="UOH221" s="646"/>
      <c r="UOI221" s="646"/>
      <c r="UOJ221" s="646"/>
      <c r="UOK221" s="646"/>
      <c r="UOL221" s="646"/>
      <c r="UOM221" s="646"/>
      <c r="UON221" s="646"/>
      <c r="UOO221" s="646"/>
      <c r="UOP221" s="646"/>
      <c r="UOQ221" s="646"/>
      <c r="UOR221" s="646"/>
      <c r="UOS221" s="646"/>
      <c r="UOT221" s="646"/>
      <c r="UOU221" s="646"/>
      <c r="UOV221" s="646"/>
      <c r="UOW221" s="646"/>
      <c r="UOX221" s="646"/>
      <c r="UOY221" s="646"/>
      <c r="UOZ221" s="646"/>
      <c r="UPA221" s="646"/>
      <c r="UPB221" s="646"/>
      <c r="UPC221" s="646"/>
      <c r="UPD221" s="646"/>
      <c r="UPE221" s="646"/>
      <c r="UPF221" s="646"/>
      <c r="UPG221" s="646"/>
      <c r="UPH221" s="646"/>
      <c r="UPI221" s="646"/>
      <c r="UPJ221" s="646"/>
      <c r="UPK221" s="646"/>
      <c r="UPL221" s="646"/>
      <c r="UPM221" s="646"/>
      <c r="UPN221" s="646"/>
      <c r="UPO221" s="646"/>
      <c r="UPP221" s="646"/>
      <c r="UPQ221" s="646"/>
      <c r="UPR221" s="646"/>
      <c r="UPS221" s="646"/>
      <c r="UPT221" s="646"/>
      <c r="UPU221" s="646"/>
      <c r="UPV221" s="646"/>
      <c r="UPW221" s="646"/>
      <c r="UPX221" s="646"/>
      <c r="UPY221" s="646"/>
      <c r="UPZ221" s="646"/>
      <c r="UQA221" s="646"/>
      <c r="UQB221" s="646"/>
      <c r="UQC221" s="646"/>
      <c r="UQD221" s="646"/>
      <c r="UQE221" s="646"/>
      <c r="UQF221" s="646"/>
      <c r="UQG221" s="646"/>
      <c r="UQH221" s="646"/>
      <c r="UQI221" s="646"/>
      <c r="UQJ221" s="646"/>
      <c r="UQK221" s="646"/>
      <c r="UQL221" s="646"/>
      <c r="UQM221" s="646"/>
      <c r="UQN221" s="646"/>
      <c r="UQO221" s="646"/>
      <c r="UQP221" s="646"/>
      <c r="UQQ221" s="646"/>
      <c r="UQR221" s="646"/>
      <c r="UQS221" s="646"/>
      <c r="UQT221" s="646"/>
      <c r="UQU221" s="646"/>
      <c r="UQV221" s="646"/>
      <c r="UQW221" s="646"/>
      <c r="UQX221" s="646"/>
      <c r="UQY221" s="646"/>
      <c r="UQZ221" s="646"/>
      <c r="URA221" s="646"/>
      <c r="URB221" s="646"/>
      <c r="URC221" s="646"/>
      <c r="URD221" s="646"/>
      <c r="URE221" s="646"/>
      <c r="URF221" s="646"/>
      <c r="URG221" s="646"/>
      <c r="URH221" s="646"/>
      <c r="URI221" s="646"/>
      <c r="URJ221" s="646"/>
      <c r="URK221" s="646"/>
      <c r="URL221" s="646"/>
      <c r="URM221" s="646"/>
      <c r="URN221" s="646"/>
      <c r="URO221" s="646"/>
      <c r="URP221" s="646"/>
      <c r="URQ221" s="646"/>
      <c r="URR221" s="646"/>
      <c r="URS221" s="646"/>
      <c r="URT221" s="646"/>
      <c r="URU221" s="646"/>
      <c r="URV221" s="646"/>
      <c r="URW221" s="646"/>
      <c r="URX221" s="646"/>
      <c r="URY221" s="646"/>
      <c r="URZ221" s="646"/>
      <c r="USA221" s="646"/>
      <c r="USB221" s="646"/>
      <c r="USC221" s="646"/>
      <c r="USD221" s="646"/>
      <c r="USE221" s="646"/>
      <c r="USF221" s="646"/>
      <c r="USG221" s="646"/>
      <c r="USH221" s="646"/>
      <c r="USI221" s="646"/>
      <c r="USJ221" s="646"/>
      <c r="USK221" s="646"/>
      <c r="USL221" s="646"/>
      <c r="USM221" s="646"/>
      <c r="USN221" s="646"/>
      <c r="USO221" s="646"/>
      <c r="USP221" s="646"/>
      <c r="USQ221" s="646"/>
      <c r="USR221" s="646"/>
      <c r="USS221" s="646"/>
      <c r="UST221" s="646"/>
      <c r="USU221" s="646"/>
      <c r="USV221" s="646"/>
      <c r="USW221" s="646"/>
      <c r="USX221" s="646"/>
      <c r="USY221" s="646"/>
      <c r="USZ221" s="646"/>
      <c r="UTA221" s="646"/>
      <c r="UTB221" s="646"/>
      <c r="UTC221" s="646"/>
      <c r="UTD221" s="646"/>
      <c r="UTE221" s="646"/>
      <c r="UTF221" s="646"/>
      <c r="UTG221" s="646"/>
      <c r="UTH221" s="646"/>
      <c r="UTI221" s="646"/>
      <c r="UTJ221" s="646"/>
      <c r="UTK221" s="646"/>
      <c r="UTL221" s="646"/>
      <c r="UTM221" s="646"/>
      <c r="UTN221" s="646"/>
      <c r="UTO221" s="646"/>
      <c r="UTP221" s="646"/>
      <c r="UTQ221" s="646"/>
      <c r="UTR221" s="646"/>
      <c r="UTS221" s="646"/>
      <c r="UTT221" s="646"/>
      <c r="UTU221" s="646"/>
      <c r="UTV221" s="646"/>
      <c r="UTW221" s="646"/>
      <c r="UTX221" s="646"/>
      <c r="UTY221" s="646"/>
      <c r="UTZ221" s="646"/>
      <c r="UUA221" s="646"/>
      <c r="UUB221" s="646"/>
      <c r="UUC221" s="646"/>
      <c r="UUD221" s="646"/>
      <c r="UUE221" s="646"/>
      <c r="UUF221" s="646"/>
      <c r="UUG221" s="646"/>
      <c r="UUH221" s="646"/>
      <c r="UUI221" s="646"/>
      <c r="UUJ221" s="646"/>
      <c r="UUK221" s="646"/>
      <c r="UUL221" s="646"/>
      <c r="UUM221" s="646"/>
      <c r="UUN221" s="646"/>
      <c r="UUO221" s="646"/>
      <c r="UUP221" s="646"/>
      <c r="UUQ221" s="646"/>
      <c r="UUR221" s="646"/>
      <c r="UUS221" s="646"/>
      <c r="UUT221" s="646"/>
      <c r="UUU221" s="646"/>
      <c r="UUV221" s="646"/>
      <c r="UUW221" s="646"/>
      <c r="UUX221" s="646"/>
      <c r="UUY221" s="646"/>
      <c r="UUZ221" s="646"/>
      <c r="UVA221" s="646"/>
      <c r="UVB221" s="646"/>
      <c r="UVC221" s="646"/>
      <c r="UVD221" s="646"/>
      <c r="UVE221" s="646"/>
      <c r="UVF221" s="646"/>
      <c r="UVG221" s="646"/>
      <c r="UVH221" s="646"/>
      <c r="UVI221" s="646"/>
      <c r="UVJ221" s="646"/>
      <c r="UVK221" s="646"/>
      <c r="UVL221" s="646"/>
      <c r="UVM221" s="646"/>
      <c r="UVN221" s="646"/>
      <c r="UVO221" s="646"/>
      <c r="UVP221" s="646"/>
      <c r="UVQ221" s="646"/>
      <c r="UVR221" s="646"/>
      <c r="UVS221" s="646"/>
      <c r="UVT221" s="646"/>
      <c r="UVU221" s="646"/>
      <c r="UVV221" s="646"/>
      <c r="UVW221" s="646"/>
      <c r="UVX221" s="646"/>
      <c r="UVY221" s="646"/>
      <c r="UVZ221" s="646"/>
      <c r="UWA221" s="646"/>
      <c r="UWB221" s="646"/>
      <c r="UWC221" s="646"/>
      <c r="UWD221" s="646"/>
      <c r="UWE221" s="646"/>
      <c r="UWF221" s="646"/>
      <c r="UWG221" s="646"/>
      <c r="UWH221" s="646"/>
      <c r="UWI221" s="646"/>
      <c r="UWJ221" s="646"/>
      <c r="UWK221" s="646"/>
      <c r="UWL221" s="646"/>
      <c r="UWM221" s="646"/>
      <c r="UWN221" s="646"/>
      <c r="UWO221" s="646"/>
      <c r="UWP221" s="646"/>
      <c r="UWQ221" s="646"/>
      <c r="UWR221" s="646"/>
      <c r="UWS221" s="646"/>
      <c r="UWT221" s="646"/>
      <c r="UWU221" s="646"/>
      <c r="UWV221" s="646"/>
      <c r="UWW221" s="646"/>
      <c r="UWX221" s="646"/>
      <c r="UWY221" s="646"/>
      <c r="UWZ221" s="646"/>
      <c r="UXA221" s="646"/>
      <c r="UXB221" s="646"/>
      <c r="UXC221" s="646"/>
      <c r="UXD221" s="646"/>
      <c r="UXE221" s="646"/>
      <c r="UXF221" s="646"/>
      <c r="UXG221" s="646"/>
      <c r="UXH221" s="646"/>
      <c r="UXI221" s="646"/>
      <c r="UXJ221" s="646"/>
      <c r="UXK221" s="646"/>
      <c r="UXL221" s="646"/>
      <c r="UXM221" s="646"/>
      <c r="UXN221" s="646"/>
      <c r="UXO221" s="646"/>
      <c r="UXP221" s="646"/>
      <c r="UXQ221" s="646"/>
      <c r="UXR221" s="646"/>
      <c r="UXS221" s="646"/>
      <c r="UXT221" s="646"/>
      <c r="UXU221" s="646"/>
      <c r="UXV221" s="646"/>
      <c r="UXW221" s="646"/>
      <c r="UXX221" s="646"/>
      <c r="UXY221" s="646"/>
      <c r="UXZ221" s="646"/>
      <c r="UYA221" s="646"/>
      <c r="UYB221" s="646"/>
      <c r="UYC221" s="646"/>
      <c r="UYD221" s="646"/>
      <c r="UYE221" s="646"/>
      <c r="UYF221" s="646"/>
      <c r="UYG221" s="646"/>
      <c r="UYH221" s="646"/>
      <c r="UYI221" s="646"/>
      <c r="UYJ221" s="646"/>
      <c r="UYK221" s="646"/>
      <c r="UYL221" s="646"/>
      <c r="UYM221" s="646"/>
      <c r="UYN221" s="646"/>
      <c r="UYO221" s="646"/>
      <c r="UYP221" s="646"/>
      <c r="UYQ221" s="646"/>
      <c r="UYR221" s="646"/>
      <c r="UYS221" s="646"/>
      <c r="UYT221" s="646"/>
      <c r="UYU221" s="646"/>
      <c r="UYV221" s="646"/>
      <c r="UYW221" s="646"/>
      <c r="UYX221" s="646"/>
      <c r="UYY221" s="646"/>
      <c r="UYZ221" s="646"/>
      <c r="UZA221" s="646"/>
      <c r="UZB221" s="646"/>
      <c r="UZC221" s="646"/>
      <c r="UZD221" s="646"/>
      <c r="UZE221" s="646"/>
      <c r="UZF221" s="646"/>
      <c r="UZG221" s="646"/>
      <c r="UZH221" s="646"/>
      <c r="UZI221" s="646"/>
      <c r="UZJ221" s="646"/>
      <c r="UZK221" s="646"/>
      <c r="UZL221" s="646"/>
      <c r="UZM221" s="646"/>
      <c r="UZN221" s="646"/>
      <c r="UZO221" s="646"/>
      <c r="UZP221" s="646"/>
      <c r="UZQ221" s="646"/>
      <c r="UZR221" s="646"/>
      <c r="UZS221" s="646"/>
      <c r="UZT221" s="646"/>
      <c r="UZU221" s="646"/>
      <c r="UZV221" s="646"/>
      <c r="UZW221" s="646"/>
      <c r="UZX221" s="646"/>
      <c r="UZY221" s="646"/>
      <c r="UZZ221" s="646"/>
      <c r="VAA221" s="646"/>
      <c r="VAB221" s="646"/>
      <c r="VAC221" s="646"/>
      <c r="VAD221" s="646"/>
      <c r="VAE221" s="646"/>
      <c r="VAF221" s="646"/>
      <c r="VAG221" s="646"/>
      <c r="VAH221" s="646"/>
      <c r="VAI221" s="646"/>
      <c r="VAJ221" s="646"/>
      <c r="VAK221" s="646"/>
      <c r="VAL221" s="646"/>
      <c r="VAM221" s="646"/>
      <c r="VAN221" s="646"/>
      <c r="VAO221" s="646"/>
      <c r="VAP221" s="646"/>
      <c r="VAQ221" s="646"/>
      <c r="VAR221" s="646"/>
      <c r="VAS221" s="646"/>
      <c r="VAT221" s="646"/>
      <c r="VAU221" s="646"/>
      <c r="VAV221" s="646"/>
      <c r="VAW221" s="646"/>
      <c r="VAX221" s="646"/>
      <c r="VAY221" s="646"/>
      <c r="VAZ221" s="646"/>
      <c r="VBA221" s="646"/>
      <c r="VBB221" s="646"/>
      <c r="VBC221" s="646"/>
      <c r="VBD221" s="646"/>
      <c r="VBE221" s="646"/>
      <c r="VBF221" s="646"/>
      <c r="VBG221" s="646"/>
      <c r="VBH221" s="646"/>
      <c r="VBI221" s="646"/>
      <c r="VBJ221" s="646"/>
      <c r="VBK221" s="646"/>
      <c r="VBL221" s="646"/>
      <c r="VBM221" s="646"/>
      <c r="VBN221" s="646"/>
      <c r="VBO221" s="646"/>
      <c r="VBP221" s="646"/>
      <c r="VBQ221" s="646"/>
      <c r="VBR221" s="646"/>
      <c r="VBS221" s="646"/>
      <c r="VBT221" s="646"/>
      <c r="VBU221" s="646"/>
      <c r="VBV221" s="646"/>
      <c r="VBW221" s="646"/>
      <c r="VBX221" s="646"/>
      <c r="VBY221" s="646"/>
      <c r="VBZ221" s="646"/>
      <c r="VCA221" s="646"/>
      <c r="VCB221" s="646"/>
      <c r="VCC221" s="646"/>
      <c r="VCD221" s="646"/>
      <c r="VCE221" s="646"/>
      <c r="VCF221" s="646"/>
      <c r="VCG221" s="646"/>
      <c r="VCH221" s="646"/>
      <c r="VCI221" s="646"/>
      <c r="VCJ221" s="646"/>
      <c r="VCK221" s="646"/>
      <c r="VCL221" s="646"/>
      <c r="VCM221" s="646"/>
      <c r="VCN221" s="646"/>
      <c r="VCO221" s="646"/>
      <c r="VCP221" s="646"/>
      <c r="VCQ221" s="646"/>
      <c r="VCR221" s="646"/>
      <c r="VCS221" s="646"/>
      <c r="VCT221" s="646"/>
      <c r="VCU221" s="646"/>
      <c r="VCV221" s="646"/>
      <c r="VCW221" s="646"/>
      <c r="VCX221" s="646"/>
      <c r="VCY221" s="646"/>
      <c r="VCZ221" s="646"/>
      <c r="VDA221" s="646"/>
      <c r="VDB221" s="646"/>
      <c r="VDC221" s="646"/>
      <c r="VDD221" s="646"/>
      <c r="VDE221" s="646"/>
      <c r="VDF221" s="646"/>
      <c r="VDG221" s="646"/>
      <c r="VDH221" s="646"/>
      <c r="VDI221" s="646"/>
      <c r="VDJ221" s="646"/>
      <c r="VDK221" s="646"/>
      <c r="VDL221" s="646"/>
      <c r="VDM221" s="646"/>
      <c r="VDN221" s="646"/>
      <c r="VDO221" s="646"/>
      <c r="VDP221" s="646"/>
      <c r="VDQ221" s="646"/>
      <c r="VDR221" s="646"/>
      <c r="VDS221" s="646"/>
      <c r="VDT221" s="646"/>
      <c r="VDU221" s="646"/>
      <c r="VDV221" s="646"/>
      <c r="VDW221" s="646"/>
      <c r="VDX221" s="646"/>
      <c r="VDY221" s="646"/>
      <c r="VDZ221" s="646"/>
      <c r="VEA221" s="646"/>
      <c r="VEB221" s="646"/>
      <c r="VEC221" s="646"/>
      <c r="VED221" s="646"/>
      <c r="VEE221" s="646"/>
      <c r="VEF221" s="646"/>
      <c r="VEG221" s="646"/>
      <c r="VEH221" s="646"/>
      <c r="VEI221" s="646"/>
      <c r="VEJ221" s="646"/>
      <c r="VEK221" s="646"/>
      <c r="VEL221" s="646"/>
      <c r="VEM221" s="646"/>
      <c r="VEN221" s="646"/>
      <c r="VEO221" s="646"/>
      <c r="VEP221" s="646"/>
      <c r="VEQ221" s="646"/>
      <c r="VER221" s="646"/>
      <c r="VES221" s="646"/>
      <c r="VET221" s="646"/>
      <c r="VEU221" s="646"/>
      <c r="VEV221" s="646"/>
      <c r="VEW221" s="646"/>
      <c r="VEX221" s="646"/>
      <c r="VEY221" s="646"/>
      <c r="VEZ221" s="646"/>
      <c r="VFA221" s="646"/>
      <c r="VFB221" s="646"/>
      <c r="VFC221" s="646"/>
      <c r="VFD221" s="646"/>
      <c r="VFE221" s="646"/>
      <c r="VFF221" s="646"/>
      <c r="VFG221" s="646"/>
      <c r="VFH221" s="646"/>
      <c r="VFI221" s="646"/>
      <c r="VFJ221" s="646"/>
      <c r="VFK221" s="646"/>
      <c r="VFL221" s="646"/>
      <c r="VFM221" s="646"/>
      <c r="VFN221" s="646"/>
      <c r="VFO221" s="646"/>
      <c r="VFP221" s="646"/>
      <c r="VFQ221" s="646"/>
      <c r="VFR221" s="646"/>
      <c r="VFS221" s="646"/>
      <c r="VFT221" s="646"/>
      <c r="VFU221" s="646"/>
      <c r="VFV221" s="646"/>
      <c r="VFW221" s="646"/>
      <c r="VFX221" s="646"/>
      <c r="VFY221" s="646"/>
      <c r="VFZ221" s="646"/>
      <c r="VGA221" s="646"/>
      <c r="VGB221" s="646"/>
      <c r="VGC221" s="646"/>
      <c r="VGD221" s="646"/>
      <c r="VGE221" s="646"/>
      <c r="VGF221" s="646"/>
      <c r="VGG221" s="646"/>
      <c r="VGH221" s="646"/>
      <c r="VGI221" s="646"/>
      <c r="VGJ221" s="646"/>
      <c r="VGK221" s="646"/>
      <c r="VGL221" s="646"/>
      <c r="VGM221" s="646"/>
      <c r="VGN221" s="646"/>
      <c r="VGO221" s="646"/>
      <c r="VGP221" s="646"/>
      <c r="VGQ221" s="646"/>
      <c r="VGR221" s="646"/>
      <c r="VGS221" s="646"/>
      <c r="VGT221" s="646"/>
      <c r="VGU221" s="646"/>
      <c r="VGV221" s="646"/>
      <c r="VGW221" s="646"/>
      <c r="VGX221" s="646"/>
      <c r="VGY221" s="646"/>
      <c r="VGZ221" s="646"/>
      <c r="VHA221" s="646"/>
      <c r="VHB221" s="646"/>
      <c r="VHC221" s="646"/>
      <c r="VHD221" s="646"/>
      <c r="VHE221" s="646"/>
      <c r="VHF221" s="646"/>
      <c r="VHG221" s="646"/>
      <c r="VHH221" s="646"/>
      <c r="VHI221" s="646"/>
      <c r="VHJ221" s="646"/>
      <c r="VHK221" s="646"/>
      <c r="VHL221" s="646"/>
      <c r="VHM221" s="646"/>
      <c r="VHN221" s="646"/>
      <c r="VHO221" s="646"/>
      <c r="VHP221" s="646"/>
      <c r="VHQ221" s="646"/>
      <c r="VHR221" s="646"/>
      <c r="VHS221" s="646"/>
      <c r="VHT221" s="646"/>
      <c r="VHU221" s="646"/>
      <c r="VHV221" s="646"/>
      <c r="VHW221" s="646"/>
      <c r="VHX221" s="646"/>
      <c r="VHY221" s="646"/>
      <c r="VHZ221" s="646"/>
      <c r="VIA221" s="646"/>
      <c r="VIB221" s="646"/>
      <c r="VIC221" s="646"/>
      <c r="VID221" s="646"/>
      <c r="VIE221" s="646"/>
      <c r="VIF221" s="646"/>
      <c r="VIG221" s="646"/>
      <c r="VIH221" s="646"/>
      <c r="VII221" s="646"/>
      <c r="VIJ221" s="646"/>
      <c r="VIK221" s="646"/>
      <c r="VIL221" s="646"/>
      <c r="VIM221" s="646"/>
      <c r="VIN221" s="646"/>
      <c r="VIO221" s="646"/>
      <c r="VIP221" s="646"/>
      <c r="VIQ221" s="646"/>
      <c r="VIR221" s="646"/>
      <c r="VIS221" s="646"/>
      <c r="VIT221" s="646"/>
      <c r="VIU221" s="646"/>
      <c r="VIV221" s="646"/>
      <c r="VIW221" s="646"/>
      <c r="VIX221" s="646"/>
      <c r="VIY221" s="646"/>
      <c r="VIZ221" s="646"/>
      <c r="VJA221" s="646"/>
      <c r="VJB221" s="646"/>
      <c r="VJC221" s="646"/>
      <c r="VJD221" s="646"/>
      <c r="VJE221" s="646"/>
      <c r="VJF221" s="646"/>
      <c r="VJG221" s="646"/>
      <c r="VJH221" s="646"/>
      <c r="VJI221" s="646"/>
      <c r="VJJ221" s="646"/>
      <c r="VJK221" s="646"/>
      <c r="VJL221" s="646"/>
      <c r="VJM221" s="646"/>
      <c r="VJN221" s="646"/>
      <c r="VJO221" s="646"/>
      <c r="VJP221" s="646"/>
      <c r="VJQ221" s="646"/>
      <c r="VJR221" s="646"/>
      <c r="VJS221" s="646"/>
      <c r="VJT221" s="646"/>
      <c r="VJU221" s="646"/>
      <c r="VJV221" s="646"/>
      <c r="VJW221" s="646"/>
      <c r="VJX221" s="646"/>
      <c r="VJY221" s="646"/>
      <c r="VJZ221" s="646"/>
      <c r="VKA221" s="646"/>
      <c r="VKB221" s="646"/>
      <c r="VKC221" s="646"/>
      <c r="VKD221" s="646"/>
      <c r="VKE221" s="646"/>
      <c r="VKF221" s="646"/>
      <c r="VKG221" s="646"/>
      <c r="VKH221" s="646"/>
      <c r="VKI221" s="646"/>
      <c r="VKJ221" s="646"/>
      <c r="VKK221" s="646"/>
      <c r="VKL221" s="646"/>
      <c r="VKM221" s="646"/>
      <c r="VKN221" s="646"/>
      <c r="VKO221" s="646"/>
      <c r="VKP221" s="646"/>
      <c r="VKQ221" s="646"/>
      <c r="VKR221" s="646"/>
      <c r="VKS221" s="646"/>
      <c r="VKT221" s="646"/>
      <c r="VKU221" s="646"/>
      <c r="VKV221" s="646"/>
      <c r="VKW221" s="646"/>
      <c r="VKX221" s="646"/>
      <c r="VKY221" s="646"/>
      <c r="VKZ221" s="646"/>
      <c r="VLA221" s="646"/>
      <c r="VLB221" s="646"/>
      <c r="VLC221" s="646"/>
      <c r="VLD221" s="646"/>
      <c r="VLE221" s="646"/>
      <c r="VLF221" s="646"/>
      <c r="VLG221" s="646"/>
      <c r="VLH221" s="646"/>
      <c r="VLI221" s="646"/>
      <c r="VLJ221" s="646"/>
      <c r="VLK221" s="646"/>
      <c r="VLL221" s="646"/>
      <c r="VLM221" s="646"/>
      <c r="VLN221" s="646"/>
      <c r="VLO221" s="646"/>
      <c r="VLP221" s="646"/>
      <c r="VLQ221" s="646"/>
      <c r="VLR221" s="646"/>
      <c r="VLS221" s="646"/>
      <c r="VLT221" s="646"/>
      <c r="VLU221" s="646"/>
      <c r="VLV221" s="646"/>
      <c r="VLW221" s="646"/>
      <c r="VLX221" s="646"/>
      <c r="VLY221" s="646"/>
      <c r="VLZ221" s="646"/>
      <c r="VMA221" s="646"/>
      <c r="VMB221" s="646"/>
      <c r="VMC221" s="646"/>
      <c r="VMD221" s="646"/>
      <c r="VME221" s="646"/>
      <c r="VMF221" s="646"/>
      <c r="VMG221" s="646"/>
      <c r="VMH221" s="646"/>
      <c r="VMI221" s="646"/>
      <c r="VMJ221" s="646"/>
      <c r="VMK221" s="646"/>
      <c r="VML221" s="646"/>
      <c r="VMM221" s="646"/>
      <c r="VMN221" s="646"/>
      <c r="VMO221" s="646"/>
      <c r="VMP221" s="646"/>
      <c r="VMQ221" s="646"/>
      <c r="VMR221" s="646"/>
      <c r="VMS221" s="646"/>
      <c r="VMT221" s="646"/>
      <c r="VMU221" s="646"/>
      <c r="VMV221" s="646"/>
      <c r="VMW221" s="646"/>
      <c r="VMX221" s="646"/>
      <c r="VMY221" s="646"/>
      <c r="VMZ221" s="646"/>
      <c r="VNA221" s="646"/>
      <c r="VNB221" s="646"/>
      <c r="VNC221" s="646"/>
      <c r="VND221" s="646"/>
      <c r="VNE221" s="646"/>
      <c r="VNF221" s="646"/>
      <c r="VNG221" s="646"/>
      <c r="VNH221" s="646"/>
      <c r="VNI221" s="646"/>
      <c r="VNJ221" s="646"/>
      <c r="VNK221" s="646"/>
      <c r="VNL221" s="646"/>
      <c r="VNM221" s="646"/>
      <c r="VNN221" s="646"/>
      <c r="VNO221" s="646"/>
      <c r="VNP221" s="646"/>
      <c r="VNQ221" s="646"/>
      <c r="VNR221" s="646"/>
      <c r="VNS221" s="646"/>
      <c r="VNT221" s="646"/>
      <c r="VNU221" s="646"/>
      <c r="VNV221" s="646"/>
      <c r="VNW221" s="646"/>
      <c r="VNX221" s="646"/>
      <c r="VNY221" s="646"/>
      <c r="VNZ221" s="646"/>
      <c r="VOA221" s="646"/>
      <c r="VOB221" s="646"/>
      <c r="VOC221" s="646"/>
      <c r="VOD221" s="646"/>
      <c r="VOE221" s="646"/>
      <c r="VOF221" s="646"/>
      <c r="VOG221" s="646"/>
      <c r="VOH221" s="646"/>
      <c r="VOI221" s="646"/>
      <c r="VOJ221" s="646"/>
      <c r="VOK221" s="646"/>
      <c r="VOL221" s="646"/>
      <c r="VOM221" s="646"/>
      <c r="VON221" s="646"/>
      <c r="VOO221" s="646"/>
      <c r="VOP221" s="646"/>
      <c r="VOQ221" s="646"/>
      <c r="VOR221" s="646"/>
      <c r="VOS221" s="646"/>
      <c r="VOT221" s="646"/>
      <c r="VOU221" s="646"/>
      <c r="VOV221" s="646"/>
      <c r="VOW221" s="646"/>
      <c r="VOX221" s="646"/>
      <c r="VOY221" s="646"/>
      <c r="VOZ221" s="646"/>
      <c r="VPA221" s="646"/>
      <c r="VPB221" s="646"/>
      <c r="VPC221" s="646"/>
      <c r="VPD221" s="646"/>
      <c r="VPE221" s="646"/>
      <c r="VPF221" s="646"/>
      <c r="VPG221" s="646"/>
      <c r="VPH221" s="646"/>
      <c r="VPI221" s="646"/>
      <c r="VPJ221" s="646"/>
      <c r="VPK221" s="646"/>
      <c r="VPL221" s="646"/>
      <c r="VPM221" s="646"/>
      <c r="VPN221" s="646"/>
      <c r="VPO221" s="646"/>
      <c r="VPP221" s="646"/>
      <c r="VPQ221" s="646"/>
      <c r="VPR221" s="646"/>
      <c r="VPS221" s="646"/>
      <c r="VPT221" s="646"/>
      <c r="VPU221" s="646"/>
      <c r="VPV221" s="646"/>
      <c r="VPW221" s="646"/>
      <c r="VPX221" s="646"/>
      <c r="VPY221" s="646"/>
      <c r="VPZ221" s="646"/>
      <c r="VQA221" s="646"/>
      <c r="VQB221" s="646"/>
      <c r="VQC221" s="646"/>
      <c r="VQD221" s="646"/>
      <c r="VQE221" s="646"/>
      <c r="VQF221" s="646"/>
      <c r="VQG221" s="646"/>
      <c r="VQH221" s="646"/>
      <c r="VQI221" s="646"/>
      <c r="VQJ221" s="646"/>
      <c r="VQK221" s="646"/>
      <c r="VQL221" s="646"/>
      <c r="VQM221" s="646"/>
      <c r="VQN221" s="646"/>
      <c r="VQO221" s="646"/>
      <c r="VQP221" s="646"/>
      <c r="VQQ221" s="646"/>
      <c r="VQR221" s="646"/>
      <c r="VQS221" s="646"/>
      <c r="VQT221" s="646"/>
      <c r="VQU221" s="646"/>
      <c r="VQV221" s="646"/>
      <c r="VQW221" s="646"/>
      <c r="VQX221" s="646"/>
      <c r="VQY221" s="646"/>
      <c r="VQZ221" s="646"/>
      <c r="VRA221" s="646"/>
      <c r="VRB221" s="646"/>
      <c r="VRC221" s="646"/>
      <c r="VRD221" s="646"/>
      <c r="VRE221" s="646"/>
      <c r="VRF221" s="646"/>
      <c r="VRG221" s="646"/>
      <c r="VRH221" s="646"/>
      <c r="VRI221" s="646"/>
      <c r="VRJ221" s="646"/>
      <c r="VRK221" s="646"/>
      <c r="VRL221" s="646"/>
      <c r="VRM221" s="646"/>
      <c r="VRN221" s="646"/>
      <c r="VRO221" s="646"/>
      <c r="VRP221" s="646"/>
      <c r="VRQ221" s="646"/>
      <c r="VRR221" s="646"/>
      <c r="VRS221" s="646"/>
      <c r="VRT221" s="646"/>
      <c r="VRU221" s="646"/>
      <c r="VRV221" s="646"/>
      <c r="VRW221" s="646"/>
      <c r="VRX221" s="646"/>
      <c r="VRY221" s="646"/>
      <c r="VRZ221" s="646"/>
      <c r="VSA221" s="646"/>
      <c r="VSB221" s="646"/>
      <c r="VSC221" s="646"/>
      <c r="VSD221" s="646"/>
      <c r="VSE221" s="646"/>
      <c r="VSF221" s="646"/>
      <c r="VSG221" s="646"/>
      <c r="VSH221" s="646"/>
      <c r="VSI221" s="646"/>
      <c r="VSJ221" s="646"/>
      <c r="VSK221" s="646"/>
      <c r="VSL221" s="646"/>
      <c r="VSM221" s="646"/>
      <c r="VSN221" s="646"/>
      <c r="VSO221" s="646"/>
      <c r="VSP221" s="646"/>
      <c r="VSQ221" s="646"/>
      <c r="VSR221" s="646"/>
      <c r="VSS221" s="646"/>
      <c r="VST221" s="646"/>
      <c r="VSU221" s="646"/>
      <c r="VSV221" s="646"/>
      <c r="VSW221" s="646"/>
      <c r="VSX221" s="646"/>
      <c r="VSY221" s="646"/>
      <c r="VSZ221" s="646"/>
      <c r="VTA221" s="646"/>
      <c r="VTB221" s="646"/>
      <c r="VTC221" s="646"/>
      <c r="VTD221" s="646"/>
      <c r="VTE221" s="646"/>
      <c r="VTF221" s="646"/>
      <c r="VTG221" s="646"/>
      <c r="VTH221" s="646"/>
      <c r="VTI221" s="646"/>
      <c r="VTJ221" s="646"/>
      <c r="VTK221" s="646"/>
      <c r="VTL221" s="646"/>
      <c r="VTM221" s="646"/>
      <c r="VTN221" s="646"/>
      <c r="VTO221" s="646"/>
      <c r="VTP221" s="646"/>
      <c r="VTQ221" s="646"/>
      <c r="VTR221" s="646"/>
      <c r="VTS221" s="646"/>
      <c r="VTT221" s="646"/>
      <c r="VTU221" s="646"/>
      <c r="VTV221" s="646"/>
      <c r="VTW221" s="646"/>
      <c r="VTX221" s="646"/>
      <c r="VTY221" s="646"/>
      <c r="VTZ221" s="646"/>
      <c r="VUA221" s="646"/>
      <c r="VUB221" s="646"/>
      <c r="VUC221" s="646"/>
      <c r="VUD221" s="646"/>
      <c r="VUE221" s="646"/>
      <c r="VUF221" s="646"/>
      <c r="VUG221" s="646"/>
      <c r="VUH221" s="646"/>
      <c r="VUI221" s="646"/>
      <c r="VUJ221" s="646"/>
      <c r="VUK221" s="646"/>
      <c r="VUL221" s="646"/>
      <c r="VUM221" s="646"/>
      <c r="VUN221" s="646"/>
      <c r="VUO221" s="646"/>
      <c r="VUP221" s="646"/>
      <c r="VUQ221" s="646"/>
      <c r="VUR221" s="646"/>
      <c r="VUS221" s="646"/>
      <c r="VUT221" s="646"/>
      <c r="VUU221" s="646"/>
      <c r="VUV221" s="646"/>
      <c r="VUW221" s="646"/>
      <c r="VUX221" s="646"/>
      <c r="VUY221" s="646"/>
      <c r="VUZ221" s="646"/>
      <c r="VVA221" s="646"/>
      <c r="VVB221" s="646"/>
      <c r="VVC221" s="646"/>
      <c r="VVD221" s="646"/>
      <c r="VVE221" s="646"/>
      <c r="VVF221" s="646"/>
      <c r="VVG221" s="646"/>
      <c r="VVH221" s="646"/>
      <c r="VVI221" s="646"/>
      <c r="VVJ221" s="646"/>
      <c r="VVK221" s="646"/>
      <c r="VVL221" s="646"/>
      <c r="VVM221" s="646"/>
      <c r="VVN221" s="646"/>
      <c r="VVO221" s="646"/>
      <c r="VVP221" s="646"/>
      <c r="VVQ221" s="646"/>
      <c r="VVR221" s="646"/>
      <c r="VVS221" s="646"/>
      <c r="VVT221" s="646"/>
      <c r="VVU221" s="646"/>
      <c r="VVV221" s="646"/>
      <c r="VVW221" s="646"/>
      <c r="VVX221" s="646"/>
      <c r="VVY221" s="646"/>
      <c r="VVZ221" s="646"/>
      <c r="VWA221" s="646"/>
      <c r="VWB221" s="646"/>
      <c r="VWC221" s="646"/>
      <c r="VWD221" s="646"/>
      <c r="VWE221" s="646"/>
      <c r="VWF221" s="646"/>
      <c r="VWG221" s="646"/>
      <c r="VWH221" s="646"/>
      <c r="VWI221" s="646"/>
      <c r="VWJ221" s="646"/>
      <c r="VWK221" s="646"/>
      <c r="VWL221" s="646"/>
      <c r="VWM221" s="646"/>
      <c r="VWN221" s="646"/>
      <c r="VWO221" s="646"/>
      <c r="VWP221" s="646"/>
      <c r="VWQ221" s="646"/>
      <c r="VWR221" s="646"/>
      <c r="VWS221" s="646"/>
      <c r="VWT221" s="646"/>
      <c r="VWU221" s="646"/>
      <c r="VWV221" s="646"/>
      <c r="VWW221" s="646"/>
      <c r="VWX221" s="646"/>
      <c r="VWY221" s="646"/>
      <c r="VWZ221" s="646"/>
      <c r="VXA221" s="646"/>
      <c r="VXB221" s="646"/>
      <c r="VXC221" s="646"/>
      <c r="VXD221" s="646"/>
      <c r="VXE221" s="646"/>
      <c r="VXF221" s="646"/>
      <c r="VXG221" s="646"/>
      <c r="VXH221" s="646"/>
      <c r="VXI221" s="646"/>
      <c r="VXJ221" s="646"/>
      <c r="VXK221" s="646"/>
      <c r="VXL221" s="646"/>
      <c r="VXM221" s="646"/>
      <c r="VXN221" s="646"/>
      <c r="VXO221" s="646"/>
      <c r="VXP221" s="646"/>
      <c r="VXQ221" s="646"/>
      <c r="VXR221" s="646"/>
      <c r="VXS221" s="646"/>
      <c r="VXT221" s="646"/>
      <c r="VXU221" s="646"/>
      <c r="VXV221" s="646"/>
      <c r="VXW221" s="646"/>
      <c r="VXX221" s="646"/>
      <c r="VXY221" s="646"/>
      <c r="VXZ221" s="646"/>
      <c r="VYA221" s="646"/>
      <c r="VYB221" s="646"/>
      <c r="VYC221" s="646"/>
      <c r="VYD221" s="646"/>
      <c r="VYE221" s="646"/>
      <c r="VYF221" s="646"/>
      <c r="VYG221" s="646"/>
      <c r="VYH221" s="646"/>
      <c r="VYI221" s="646"/>
      <c r="VYJ221" s="646"/>
      <c r="VYK221" s="646"/>
      <c r="VYL221" s="646"/>
      <c r="VYM221" s="646"/>
      <c r="VYN221" s="646"/>
      <c r="VYO221" s="646"/>
      <c r="VYP221" s="646"/>
      <c r="VYQ221" s="646"/>
      <c r="VYR221" s="646"/>
      <c r="VYS221" s="646"/>
      <c r="VYT221" s="646"/>
      <c r="VYU221" s="646"/>
      <c r="VYV221" s="646"/>
      <c r="VYW221" s="646"/>
      <c r="VYX221" s="646"/>
      <c r="VYY221" s="646"/>
      <c r="VYZ221" s="646"/>
      <c r="VZA221" s="646"/>
      <c r="VZB221" s="646"/>
      <c r="VZC221" s="646"/>
      <c r="VZD221" s="646"/>
      <c r="VZE221" s="646"/>
      <c r="VZF221" s="646"/>
      <c r="VZG221" s="646"/>
      <c r="VZH221" s="646"/>
      <c r="VZI221" s="646"/>
      <c r="VZJ221" s="646"/>
      <c r="VZK221" s="646"/>
      <c r="VZL221" s="646"/>
      <c r="VZM221" s="646"/>
      <c r="VZN221" s="646"/>
      <c r="VZO221" s="646"/>
      <c r="VZP221" s="646"/>
      <c r="VZQ221" s="646"/>
      <c r="VZR221" s="646"/>
      <c r="VZS221" s="646"/>
      <c r="VZT221" s="646"/>
      <c r="VZU221" s="646"/>
      <c r="VZV221" s="646"/>
      <c r="VZW221" s="646"/>
      <c r="VZX221" s="646"/>
      <c r="VZY221" s="646"/>
      <c r="VZZ221" s="646"/>
      <c r="WAA221" s="646"/>
      <c r="WAB221" s="646"/>
      <c r="WAC221" s="646"/>
      <c r="WAD221" s="646"/>
      <c r="WAE221" s="646"/>
      <c r="WAF221" s="646"/>
      <c r="WAG221" s="646"/>
      <c r="WAH221" s="646"/>
      <c r="WAI221" s="646"/>
      <c r="WAJ221" s="646"/>
      <c r="WAK221" s="646"/>
      <c r="WAL221" s="646"/>
      <c r="WAM221" s="646"/>
      <c r="WAN221" s="646"/>
      <c r="WAO221" s="646"/>
      <c r="WAP221" s="646"/>
      <c r="WAQ221" s="646"/>
      <c r="WAR221" s="646"/>
      <c r="WAS221" s="646"/>
      <c r="WAT221" s="646"/>
      <c r="WAU221" s="646"/>
      <c r="WAV221" s="646"/>
      <c r="WAW221" s="646"/>
      <c r="WAX221" s="646"/>
      <c r="WAY221" s="646"/>
      <c r="WAZ221" s="646"/>
      <c r="WBA221" s="646"/>
      <c r="WBB221" s="646"/>
      <c r="WBC221" s="646"/>
      <c r="WBD221" s="646"/>
      <c r="WBE221" s="646"/>
      <c r="WBF221" s="646"/>
      <c r="WBG221" s="646"/>
      <c r="WBH221" s="646"/>
      <c r="WBI221" s="646"/>
      <c r="WBJ221" s="646"/>
      <c r="WBK221" s="646"/>
      <c r="WBL221" s="646"/>
      <c r="WBM221" s="646"/>
      <c r="WBN221" s="646"/>
      <c r="WBO221" s="646"/>
      <c r="WBP221" s="646"/>
      <c r="WBQ221" s="646"/>
      <c r="WBR221" s="646"/>
      <c r="WBS221" s="646"/>
      <c r="WBT221" s="646"/>
      <c r="WBU221" s="646"/>
      <c r="WBV221" s="646"/>
      <c r="WBW221" s="646"/>
      <c r="WBX221" s="646"/>
      <c r="WBY221" s="646"/>
      <c r="WBZ221" s="646"/>
      <c r="WCA221" s="646"/>
      <c r="WCB221" s="646"/>
      <c r="WCC221" s="646"/>
      <c r="WCD221" s="646"/>
      <c r="WCE221" s="646"/>
      <c r="WCF221" s="646"/>
      <c r="WCG221" s="646"/>
      <c r="WCH221" s="646"/>
      <c r="WCI221" s="646"/>
      <c r="WCJ221" s="646"/>
      <c r="WCK221" s="646"/>
      <c r="WCL221" s="646"/>
      <c r="WCM221" s="646"/>
      <c r="WCN221" s="646"/>
      <c r="WCO221" s="646"/>
      <c r="WCP221" s="646"/>
      <c r="WCQ221" s="646"/>
      <c r="WCR221" s="646"/>
      <c r="WCS221" s="646"/>
      <c r="WCT221" s="646"/>
      <c r="WCU221" s="646"/>
      <c r="WCV221" s="646"/>
      <c r="WCW221" s="646"/>
      <c r="WCX221" s="646"/>
      <c r="WCY221" s="646"/>
      <c r="WCZ221" s="646"/>
      <c r="WDA221" s="646"/>
      <c r="WDB221" s="646"/>
      <c r="WDC221" s="646"/>
      <c r="WDD221" s="646"/>
      <c r="WDE221" s="646"/>
      <c r="WDF221" s="646"/>
      <c r="WDG221" s="646"/>
      <c r="WDH221" s="646"/>
      <c r="WDI221" s="646"/>
      <c r="WDJ221" s="646"/>
      <c r="WDK221" s="646"/>
      <c r="WDL221" s="646"/>
      <c r="WDM221" s="646"/>
      <c r="WDN221" s="646"/>
      <c r="WDO221" s="646"/>
      <c r="WDP221" s="646"/>
      <c r="WDQ221" s="646"/>
      <c r="WDR221" s="646"/>
      <c r="WDS221" s="646"/>
      <c r="WDT221" s="646"/>
      <c r="WDU221" s="646"/>
      <c r="WDV221" s="646"/>
      <c r="WDW221" s="646"/>
      <c r="WDX221" s="646"/>
      <c r="WDY221" s="646"/>
      <c r="WDZ221" s="646"/>
      <c r="WEA221" s="646"/>
      <c r="WEB221" s="646"/>
      <c r="WEC221" s="646"/>
      <c r="WED221" s="646"/>
      <c r="WEE221" s="646"/>
      <c r="WEF221" s="646"/>
      <c r="WEG221" s="646"/>
      <c r="WEH221" s="646"/>
      <c r="WEI221" s="646"/>
      <c r="WEJ221" s="646"/>
      <c r="WEK221" s="646"/>
      <c r="WEL221" s="646"/>
      <c r="WEM221" s="646"/>
      <c r="WEN221" s="646"/>
      <c r="WEO221" s="646"/>
      <c r="WEP221" s="646"/>
      <c r="WEQ221" s="646"/>
      <c r="WER221" s="646"/>
      <c r="WES221" s="646"/>
      <c r="WET221" s="646"/>
      <c r="WEU221" s="646"/>
      <c r="WEV221" s="646"/>
      <c r="WEW221" s="646"/>
      <c r="WEX221" s="646"/>
      <c r="WEY221" s="646"/>
      <c r="WEZ221" s="646"/>
      <c r="WFA221" s="646"/>
      <c r="WFB221" s="646"/>
      <c r="WFC221" s="646"/>
      <c r="WFD221" s="646"/>
      <c r="WFE221" s="646"/>
      <c r="WFF221" s="646"/>
      <c r="WFG221" s="646"/>
      <c r="WFH221" s="646"/>
      <c r="WFI221" s="646"/>
      <c r="WFJ221" s="646"/>
      <c r="WFK221" s="646"/>
      <c r="WFL221" s="646"/>
      <c r="WFM221" s="646"/>
      <c r="WFN221" s="646"/>
      <c r="WFO221" s="646"/>
      <c r="WFP221" s="646"/>
      <c r="WFQ221" s="646"/>
      <c r="WFR221" s="646"/>
      <c r="WFS221" s="646"/>
      <c r="WFT221" s="646"/>
      <c r="WFU221" s="646"/>
      <c r="WFV221" s="646"/>
      <c r="WFW221" s="646"/>
      <c r="WFX221" s="646"/>
      <c r="WFY221" s="646"/>
      <c r="WFZ221" s="646"/>
      <c r="WGA221" s="646"/>
      <c r="WGB221" s="646"/>
      <c r="WGC221" s="646"/>
      <c r="WGD221" s="646"/>
      <c r="WGE221" s="646"/>
      <c r="WGF221" s="646"/>
      <c r="WGG221" s="646"/>
      <c r="WGH221" s="646"/>
      <c r="WGI221" s="646"/>
      <c r="WGJ221" s="646"/>
      <c r="WGK221" s="646"/>
      <c r="WGL221" s="646"/>
      <c r="WGM221" s="646"/>
      <c r="WGN221" s="646"/>
      <c r="WGO221" s="646"/>
      <c r="WGP221" s="646"/>
      <c r="WGQ221" s="646"/>
      <c r="WGR221" s="646"/>
      <c r="WGS221" s="646"/>
      <c r="WGT221" s="646"/>
      <c r="WGU221" s="646"/>
      <c r="WGV221" s="646"/>
      <c r="WGW221" s="646"/>
      <c r="WGX221" s="646"/>
      <c r="WGY221" s="646"/>
      <c r="WGZ221" s="646"/>
      <c r="WHA221" s="646"/>
      <c r="WHB221" s="646"/>
      <c r="WHC221" s="646"/>
      <c r="WHD221" s="646"/>
      <c r="WHE221" s="646"/>
      <c r="WHF221" s="646"/>
      <c r="WHG221" s="646"/>
      <c r="WHH221" s="646"/>
      <c r="WHI221" s="646"/>
      <c r="WHJ221" s="646"/>
      <c r="WHK221" s="646"/>
      <c r="WHL221" s="646"/>
      <c r="WHM221" s="646"/>
      <c r="WHN221" s="646"/>
      <c r="WHO221" s="646"/>
      <c r="WHP221" s="646"/>
      <c r="WHQ221" s="646"/>
      <c r="WHR221" s="646"/>
      <c r="WHS221" s="646"/>
      <c r="WHT221" s="646"/>
      <c r="WHU221" s="646"/>
      <c r="WHV221" s="646"/>
      <c r="WHW221" s="646"/>
      <c r="WHX221" s="646"/>
      <c r="WHY221" s="646"/>
      <c r="WHZ221" s="646"/>
      <c r="WIA221" s="646"/>
      <c r="WIB221" s="646"/>
      <c r="WIC221" s="646"/>
      <c r="WID221" s="646"/>
      <c r="WIE221" s="646"/>
      <c r="WIF221" s="646"/>
      <c r="WIG221" s="646"/>
      <c r="WIH221" s="646"/>
      <c r="WII221" s="646"/>
      <c r="WIJ221" s="646"/>
      <c r="WIK221" s="646"/>
      <c r="WIL221" s="646"/>
      <c r="WIM221" s="646"/>
      <c r="WIN221" s="646"/>
      <c r="WIO221" s="646"/>
      <c r="WIP221" s="646"/>
      <c r="WIQ221" s="646"/>
      <c r="WIR221" s="646"/>
      <c r="WIS221" s="646"/>
      <c r="WIT221" s="646"/>
      <c r="WIU221" s="646"/>
      <c r="WIV221" s="646"/>
      <c r="WIW221" s="646"/>
      <c r="WIX221" s="646"/>
      <c r="WIY221" s="646"/>
      <c r="WIZ221" s="646"/>
      <c r="WJA221" s="646"/>
      <c r="WJB221" s="646"/>
      <c r="WJC221" s="646"/>
      <c r="WJD221" s="646"/>
      <c r="WJE221" s="646"/>
      <c r="WJF221" s="646"/>
      <c r="WJG221" s="646"/>
      <c r="WJH221" s="646"/>
      <c r="WJI221" s="646"/>
      <c r="WJJ221" s="646"/>
      <c r="WJK221" s="646"/>
      <c r="WJL221" s="646"/>
      <c r="WJM221" s="646"/>
      <c r="WJN221" s="646"/>
      <c r="WJO221" s="646"/>
      <c r="WJP221" s="646"/>
      <c r="WJQ221" s="646"/>
      <c r="WJR221" s="646"/>
      <c r="WJS221" s="646"/>
      <c r="WJT221" s="646"/>
      <c r="WJU221" s="646"/>
      <c r="WJV221" s="646"/>
      <c r="WJW221" s="646"/>
      <c r="WJX221" s="646"/>
      <c r="WJY221" s="646"/>
      <c r="WJZ221" s="646"/>
      <c r="WKA221" s="646"/>
      <c r="WKB221" s="646"/>
      <c r="WKC221" s="646"/>
      <c r="WKD221" s="646"/>
      <c r="WKE221" s="646"/>
      <c r="WKF221" s="646"/>
      <c r="WKG221" s="646"/>
      <c r="WKH221" s="646"/>
      <c r="WKI221" s="646"/>
      <c r="WKJ221" s="646"/>
      <c r="WKK221" s="646"/>
      <c r="WKL221" s="646"/>
      <c r="WKM221" s="646"/>
      <c r="WKN221" s="646"/>
      <c r="WKO221" s="646"/>
      <c r="WKP221" s="646"/>
      <c r="WKQ221" s="646"/>
      <c r="WKR221" s="646"/>
      <c r="WKS221" s="646"/>
      <c r="WKT221" s="646"/>
      <c r="WKU221" s="646"/>
      <c r="WKV221" s="646"/>
      <c r="WKW221" s="646"/>
      <c r="WKX221" s="646"/>
      <c r="WKY221" s="646"/>
      <c r="WKZ221" s="646"/>
      <c r="WLA221" s="646"/>
      <c r="WLB221" s="646"/>
      <c r="WLC221" s="646"/>
      <c r="WLD221" s="646"/>
      <c r="WLE221" s="646"/>
      <c r="WLF221" s="646"/>
      <c r="WLG221" s="646"/>
      <c r="WLH221" s="646"/>
      <c r="WLI221" s="646"/>
      <c r="WLJ221" s="646"/>
      <c r="WLK221" s="646"/>
      <c r="WLL221" s="646"/>
      <c r="WLM221" s="646"/>
      <c r="WLN221" s="646"/>
      <c r="WLO221" s="646"/>
      <c r="WLP221" s="646"/>
      <c r="WLQ221" s="646"/>
      <c r="WLR221" s="646"/>
      <c r="WLS221" s="646"/>
      <c r="WLT221" s="646"/>
      <c r="WLU221" s="646"/>
      <c r="WLV221" s="646"/>
      <c r="WLW221" s="646"/>
      <c r="WLX221" s="646"/>
      <c r="WLY221" s="646"/>
      <c r="WLZ221" s="646"/>
      <c r="WMA221" s="646"/>
      <c r="WMB221" s="646"/>
      <c r="WMC221" s="646"/>
      <c r="WMD221" s="646"/>
      <c r="WME221" s="646"/>
      <c r="WMF221" s="646"/>
      <c r="WMG221" s="646"/>
      <c r="WMH221" s="646"/>
      <c r="WMI221" s="646"/>
      <c r="WMJ221" s="646"/>
      <c r="WMK221" s="646"/>
      <c r="WML221" s="646"/>
      <c r="WMM221" s="646"/>
      <c r="WMN221" s="646"/>
      <c r="WMO221" s="646"/>
      <c r="WMP221" s="646"/>
      <c r="WMQ221" s="646"/>
      <c r="WMR221" s="646"/>
      <c r="WMS221" s="646"/>
      <c r="WMT221" s="646"/>
      <c r="WMU221" s="646"/>
      <c r="WMV221" s="646"/>
      <c r="WMW221" s="646"/>
      <c r="WMX221" s="646"/>
      <c r="WMY221" s="646"/>
      <c r="WMZ221" s="646"/>
      <c r="WNA221" s="646"/>
      <c r="WNB221" s="646"/>
      <c r="WNC221" s="646"/>
      <c r="WND221" s="646"/>
      <c r="WNE221" s="646"/>
      <c r="WNF221" s="646"/>
      <c r="WNG221" s="646"/>
      <c r="WNH221" s="646"/>
      <c r="WNI221" s="646"/>
      <c r="WNJ221" s="646"/>
      <c r="WNK221" s="646"/>
      <c r="WNL221" s="646"/>
      <c r="WNM221" s="646"/>
      <c r="WNN221" s="646"/>
      <c r="WNO221" s="646"/>
      <c r="WNP221" s="646"/>
      <c r="WNQ221" s="646"/>
      <c r="WNR221" s="646"/>
      <c r="WNS221" s="646"/>
      <c r="WNT221" s="646"/>
      <c r="WNU221" s="646"/>
      <c r="WNV221" s="646"/>
      <c r="WNW221" s="646"/>
      <c r="WNX221" s="646"/>
      <c r="WNY221" s="646"/>
      <c r="WNZ221" s="646"/>
      <c r="WOA221" s="646"/>
      <c r="WOB221" s="646"/>
      <c r="WOC221" s="646"/>
      <c r="WOD221" s="646"/>
      <c r="WOE221" s="646"/>
      <c r="WOF221" s="646"/>
      <c r="WOG221" s="646"/>
      <c r="WOH221" s="646"/>
      <c r="WOI221" s="646"/>
      <c r="WOJ221" s="646"/>
      <c r="WOK221" s="646"/>
      <c r="WOL221" s="646"/>
      <c r="WOM221" s="646"/>
      <c r="WON221" s="646"/>
      <c r="WOO221" s="646"/>
      <c r="WOP221" s="646"/>
      <c r="WOQ221" s="646"/>
      <c r="WOR221" s="646"/>
      <c r="WOS221" s="646"/>
      <c r="WOT221" s="646"/>
      <c r="WOU221" s="646"/>
      <c r="WOV221" s="646"/>
      <c r="WOW221" s="646"/>
      <c r="WOX221" s="646"/>
      <c r="WOY221" s="646"/>
      <c r="WOZ221" s="646"/>
      <c r="WPA221" s="646"/>
      <c r="WPB221" s="646"/>
      <c r="WPC221" s="646"/>
      <c r="WPD221" s="646"/>
      <c r="WPE221" s="646"/>
      <c r="WPF221" s="646"/>
      <c r="WPG221" s="646"/>
      <c r="WPH221" s="646"/>
      <c r="WPI221" s="646"/>
      <c r="WPJ221" s="646"/>
      <c r="WPK221" s="646"/>
      <c r="WPL221" s="646"/>
      <c r="WPM221" s="646"/>
      <c r="WPN221" s="646"/>
      <c r="WPO221" s="646"/>
      <c r="WPP221" s="646"/>
      <c r="WPQ221" s="646"/>
      <c r="WPR221" s="646"/>
      <c r="WPS221" s="646"/>
      <c r="WPT221" s="646"/>
      <c r="WPU221" s="646"/>
      <c r="WPV221" s="646"/>
      <c r="WPW221" s="646"/>
      <c r="WPX221" s="646"/>
      <c r="WPY221" s="646"/>
      <c r="WPZ221" s="646"/>
      <c r="WQA221" s="646"/>
      <c r="WQB221" s="646"/>
      <c r="WQC221" s="646"/>
      <c r="WQD221" s="646"/>
      <c r="WQE221" s="646"/>
      <c r="WQF221" s="646"/>
      <c r="WQG221" s="646"/>
      <c r="WQH221" s="646"/>
      <c r="WQI221" s="646"/>
      <c r="WQJ221" s="646"/>
      <c r="WQK221" s="646"/>
      <c r="WQL221" s="646"/>
      <c r="WQM221" s="646"/>
      <c r="WQN221" s="646"/>
      <c r="WQO221" s="646"/>
      <c r="WQP221" s="646"/>
      <c r="WQQ221" s="646"/>
      <c r="WQR221" s="646"/>
      <c r="WQS221" s="646"/>
      <c r="WQT221" s="646"/>
      <c r="WQU221" s="646"/>
      <c r="WQV221" s="646"/>
      <c r="WQW221" s="646"/>
      <c r="WQX221" s="646"/>
      <c r="WQY221" s="646"/>
      <c r="WQZ221" s="646"/>
      <c r="WRA221" s="646"/>
      <c r="WRB221" s="646"/>
      <c r="WRC221" s="646"/>
      <c r="WRD221" s="646"/>
      <c r="WRE221" s="646"/>
      <c r="WRF221" s="646"/>
      <c r="WRG221" s="646"/>
      <c r="WRH221" s="646"/>
      <c r="WRI221" s="646"/>
      <c r="WRJ221" s="646"/>
      <c r="WRK221" s="646"/>
      <c r="WRL221" s="646"/>
      <c r="WRM221" s="646"/>
      <c r="WRN221" s="646"/>
      <c r="WRO221" s="646"/>
      <c r="WRP221" s="646"/>
      <c r="WRQ221" s="646"/>
      <c r="WRR221" s="646"/>
      <c r="WRS221" s="646"/>
      <c r="WRT221" s="646"/>
      <c r="WRU221" s="646"/>
      <c r="WRV221" s="646"/>
      <c r="WRW221" s="646"/>
      <c r="WRX221" s="646"/>
      <c r="WRY221" s="646"/>
      <c r="WRZ221" s="646"/>
      <c r="WSA221" s="646"/>
      <c r="WSB221" s="646"/>
      <c r="WSC221" s="646"/>
      <c r="WSD221" s="646"/>
      <c r="WSE221" s="646"/>
      <c r="WSF221" s="646"/>
      <c r="WSG221" s="646"/>
      <c r="WSH221" s="646"/>
      <c r="WSI221" s="646"/>
      <c r="WSJ221" s="646"/>
      <c r="WSK221" s="646"/>
      <c r="WSL221" s="646"/>
      <c r="WSM221" s="646"/>
      <c r="WSN221" s="646"/>
      <c r="WSO221" s="646"/>
      <c r="WSP221" s="646"/>
      <c r="WSQ221" s="646"/>
      <c r="WSR221" s="646"/>
      <c r="WSS221" s="646"/>
      <c r="WST221" s="646"/>
      <c r="WSU221" s="646"/>
      <c r="WSV221" s="646"/>
      <c r="WSW221" s="646"/>
      <c r="WSX221" s="646"/>
      <c r="WSY221" s="646"/>
      <c r="WSZ221" s="646"/>
      <c r="WTA221" s="646"/>
      <c r="WTB221" s="646"/>
      <c r="WTC221" s="646"/>
      <c r="WTD221" s="646"/>
      <c r="WTE221" s="646"/>
      <c r="WTF221" s="646"/>
      <c r="WTG221" s="646"/>
      <c r="WTH221" s="646"/>
      <c r="WTI221" s="646"/>
      <c r="WTJ221" s="646"/>
      <c r="WTK221" s="646"/>
      <c r="WTL221" s="646"/>
      <c r="WTM221" s="646"/>
      <c r="WTN221" s="646"/>
      <c r="WTO221" s="646"/>
      <c r="WTP221" s="646"/>
      <c r="WTQ221" s="646"/>
      <c r="WTR221" s="646"/>
      <c r="WTS221" s="646"/>
      <c r="WTT221" s="646"/>
      <c r="WTU221" s="646"/>
      <c r="WTV221" s="646"/>
      <c r="WTW221" s="646"/>
      <c r="WTX221" s="646"/>
      <c r="WTY221" s="646"/>
      <c r="WTZ221" s="646"/>
      <c r="WUA221" s="646"/>
      <c r="WUB221" s="646"/>
      <c r="WUC221" s="646"/>
      <c r="WUD221" s="646"/>
      <c r="WUE221" s="646"/>
      <c r="WUF221" s="646"/>
      <c r="WUG221" s="646"/>
      <c r="WUH221" s="646"/>
      <c r="WUI221" s="646"/>
      <c r="WUJ221" s="646"/>
      <c r="WUK221" s="646"/>
      <c r="WUL221" s="646"/>
      <c r="WUM221" s="646"/>
      <c r="WUN221" s="646"/>
      <c r="WUO221" s="646"/>
      <c r="WUP221" s="646"/>
      <c r="WUQ221" s="646"/>
      <c r="WUR221" s="646"/>
      <c r="WUS221" s="646"/>
      <c r="WUT221" s="646"/>
      <c r="WUU221" s="646"/>
      <c r="WUV221" s="646"/>
      <c r="WUW221" s="646"/>
      <c r="WUX221" s="646"/>
      <c r="WUY221" s="646"/>
      <c r="WUZ221" s="646"/>
      <c r="WVA221" s="646"/>
      <c r="WVB221" s="646"/>
      <c r="WVC221" s="646"/>
      <c r="WVD221" s="646"/>
      <c r="WVE221" s="646"/>
      <c r="WVF221" s="646"/>
      <c r="WVG221" s="646"/>
      <c r="WVH221" s="646"/>
      <c r="WVI221" s="646"/>
      <c r="WVJ221" s="646"/>
      <c r="WVK221" s="646"/>
      <c r="WVL221" s="646"/>
      <c r="WVM221" s="646"/>
    </row>
    <row r="222" spans="1:16133" s="646" customFormat="1" ht="25.5" x14ac:dyDescent="0.25">
      <c r="A222" s="675" t="s">
        <v>523</v>
      </c>
      <c r="B222" s="565" t="s">
        <v>524</v>
      </c>
      <c r="C222" s="644" t="s">
        <v>200</v>
      </c>
      <c r="D222" s="636">
        <v>1286</v>
      </c>
      <c r="E222" s="637">
        <v>1283</v>
      </c>
      <c r="F222" s="637">
        <v>1159</v>
      </c>
      <c r="G222" s="637">
        <v>1139</v>
      </c>
      <c r="H222" s="638">
        <v>998</v>
      </c>
      <c r="I222" s="639">
        <f t="shared" si="138"/>
        <v>0.88776305533904909</v>
      </c>
      <c r="J222" s="640">
        <f t="shared" si="139"/>
        <v>0.9827437446074202</v>
      </c>
      <c r="K222" s="636">
        <v>1366</v>
      </c>
      <c r="L222" s="637">
        <v>1361</v>
      </c>
      <c r="M222" s="637">
        <v>1229</v>
      </c>
      <c r="N222" s="637">
        <v>1224</v>
      </c>
      <c r="O222" s="638">
        <v>1091</v>
      </c>
      <c r="P222" s="639">
        <f t="shared" si="140"/>
        <v>0.89933872152828798</v>
      </c>
      <c r="Q222" s="640">
        <f t="shared" si="141"/>
        <v>0.9959316517493898</v>
      </c>
      <c r="R222" s="636">
        <v>1411</v>
      </c>
      <c r="S222" s="637">
        <v>1406</v>
      </c>
      <c r="T222" s="637">
        <v>1248</v>
      </c>
      <c r="U222" s="637">
        <v>1248</v>
      </c>
      <c r="V222" s="638">
        <v>1131</v>
      </c>
      <c r="W222" s="639">
        <f t="shared" si="136"/>
        <v>0.88762446657183502</v>
      </c>
      <c r="X222" s="640">
        <f t="shared" si="137"/>
        <v>1</v>
      </c>
      <c r="Y222" s="636">
        <v>1243</v>
      </c>
      <c r="Z222" s="637">
        <v>1240</v>
      </c>
      <c r="AA222" s="637">
        <v>1120</v>
      </c>
      <c r="AB222" s="637">
        <v>1120</v>
      </c>
      <c r="AC222" s="638">
        <v>1016</v>
      </c>
      <c r="AD222" s="639">
        <f>AB222/Z222</f>
        <v>0.90322580645161288</v>
      </c>
      <c r="AE222" s="640">
        <f>AB222/AA222</f>
        <v>1</v>
      </c>
      <c r="AF222" s="636">
        <v>1175</v>
      </c>
      <c r="AG222" s="637">
        <v>1132</v>
      </c>
      <c r="AH222" s="637">
        <v>1132</v>
      </c>
      <c r="AI222" s="637">
        <v>997</v>
      </c>
      <c r="AJ222" s="638">
        <v>895</v>
      </c>
      <c r="AK222" s="639">
        <f>AI222/AG222</f>
        <v>0.88074204946996471</v>
      </c>
      <c r="AL222" s="640">
        <f>AI222/AH222</f>
        <v>0.88074204946996471</v>
      </c>
      <c r="AM222" s="636">
        <v>943</v>
      </c>
      <c r="AN222" s="637">
        <v>913</v>
      </c>
      <c r="AO222" s="637">
        <v>913</v>
      </c>
      <c r="AP222" s="637">
        <v>816</v>
      </c>
      <c r="AQ222" s="638">
        <v>758</v>
      </c>
      <c r="AR222" s="639">
        <f>AP222/AN222</f>
        <v>0.89375684556407453</v>
      </c>
      <c r="AS222" s="640">
        <f>AP222/AO222</f>
        <v>0.89375684556407453</v>
      </c>
      <c r="AT222" s="636">
        <v>789</v>
      </c>
      <c r="AU222" s="637">
        <v>755</v>
      </c>
      <c r="AV222" s="637">
        <v>755</v>
      </c>
      <c r="AW222" s="637">
        <v>685</v>
      </c>
      <c r="AX222" s="638">
        <v>619</v>
      </c>
      <c r="AY222" s="639">
        <f>AW222/AU222</f>
        <v>0.9072847682119205</v>
      </c>
      <c r="AZ222" s="640">
        <f>AW222/AV222</f>
        <v>0.9072847682119205</v>
      </c>
      <c r="BA222" s="636">
        <v>684</v>
      </c>
      <c r="BB222" s="637">
        <v>660</v>
      </c>
      <c r="BC222" s="637">
        <v>660</v>
      </c>
      <c r="BD222" s="637">
        <v>584</v>
      </c>
      <c r="BE222" s="638">
        <v>514</v>
      </c>
      <c r="BF222" s="639">
        <f>BD222/BB222</f>
        <v>0.88484848484848488</v>
      </c>
      <c r="BG222" s="640">
        <f>BD222/BC222</f>
        <v>0.88484848484848488</v>
      </c>
    </row>
    <row r="223" spans="1:16133" s="646" customFormat="1" ht="25.5" x14ac:dyDescent="0.25">
      <c r="A223" s="675" t="s">
        <v>525</v>
      </c>
      <c r="B223" s="565" t="s">
        <v>526</v>
      </c>
      <c r="C223" s="644" t="s">
        <v>200</v>
      </c>
      <c r="D223" s="636">
        <v>377</v>
      </c>
      <c r="E223" s="637">
        <v>341</v>
      </c>
      <c r="F223" s="637">
        <v>341</v>
      </c>
      <c r="G223" s="637">
        <v>238</v>
      </c>
      <c r="H223" s="638">
        <v>238</v>
      </c>
      <c r="I223" s="639">
        <f t="shared" si="138"/>
        <v>0.69794721407624638</v>
      </c>
      <c r="J223" s="640">
        <f t="shared" si="139"/>
        <v>0.69794721407624638</v>
      </c>
      <c r="K223" s="636">
        <v>419</v>
      </c>
      <c r="L223" s="637">
        <v>400</v>
      </c>
      <c r="M223" s="637">
        <v>400</v>
      </c>
      <c r="N223" s="637">
        <v>310</v>
      </c>
      <c r="O223" s="638">
        <v>289</v>
      </c>
      <c r="P223" s="639">
        <f t="shared" si="140"/>
        <v>0.77500000000000002</v>
      </c>
      <c r="Q223" s="640">
        <f t="shared" si="141"/>
        <v>0.77500000000000002</v>
      </c>
      <c r="R223" s="636">
        <v>384</v>
      </c>
      <c r="S223" s="637">
        <v>375</v>
      </c>
      <c r="T223" s="637">
        <v>375</v>
      </c>
      <c r="U223" s="637">
        <v>255</v>
      </c>
      <c r="V223" s="638">
        <v>243</v>
      </c>
      <c r="W223" s="639">
        <f t="shared" si="136"/>
        <v>0.68</v>
      </c>
      <c r="X223" s="640">
        <f t="shared" si="137"/>
        <v>0.68</v>
      </c>
      <c r="Y223" s="636">
        <v>309</v>
      </c>
      <c r="Z223" s="637">
        <v>303</v>
      </c>
      <c r="AA223" s="637">
        <v>196</v>
      </c>
      <c r="AB223" s="637">
        <v>196</v>
      </c>
      <c r="AC223" s="638">
        <v>189</v>
      </c>
      <c r="AD223" s="639">
        <f>AB223/Z223</f>
        <v>0.64686468646864681</v>
      </c>
      <c r="AE223" s="640">
        <f>AB223/AA223</f>
        <v>1</v>
      </c>
      <c r="AF223" s="636">
        <v>179</v>
      </c>
      <c r="AG223" s="637">
        <v>177</v>
      </c>
      <c r="AH223" s="637">
        <v>177</v>
      </c>
      <c r="AI223" s="637">
        <v>116</v>
      </c>
      <c r="AJ223" s="638">
        <v>108</v>
      </c>
      <c r="AK223" s="639">
        <f>AI223/AG223</f>
        <v>0.65536723163841804</v>
      </c>
      <c r="AL223" s="640">
        <f>AI223/AH223</f>
        <v>0.65536723163841804</v>
      </c>
      <c r="AM223" s="636">
        <v>180</v>
      </c>
      <c r="AN223" s="637">
        <v>172</v>
      </c>
      <c r="AO223" s="637">
        <v>172</v>
      </c>
      <c r="AP223" s="637">
        <v>128</v>
      </c>
      <c r="AQ223" s="638">
        <v>120</v>
      </c>
      <c r="AR223" s="639">
        <f>AP223/AN223</f>
        <v>0.7441860465116279</v>
      </c>
      <c r="AS223" s="640">
        <f>AP223/AO223</f>
        <v>0.7441860465116279</v>
      </c>
      <c r="AT223" s="636">
        <v>112</v>
      </c>
      <c r="AU223" s="637">
        <v>110</v>
      </c>
      <c r="AV223" s="637">
        <v>81</v>
      </c>
      <c r="AW223" s="637">
        <v>81</v>
      </c>
      <c r="AX223" s="638">
        <v>78</v>
      </c>
      <c r="AY223" s="639">
        <f>AW223/AU223</f>
        <v>0.73636363636363633</v>
      </c>
      <c r="AZ223" s="640">
        <f>AW223/AV223</f>
        <v>1</v>
      </c>
      <c r="BA223" s="636">
        <v>139</v>
      </c>
      <c r="BB223" s="637">
        <v>137</v>
      </c>
      <c r="BC223" s="637">
        <v>98</v>
      </c>
      <c r="BD223" s="637">
        <v>98</v>
      </c>
      <c r="BE223" s="638">
        <v>96</v>
      </c>
      <c r="BF223" s="639">
        <f>BD223/BB223</f>
        <v>0.71532846715328469</v>
      </c>
      <c r="BG223" s="640">
        <f>BD223/BC223</f>
        <v>1</v>
      </c>
    </row>
    <row r="224" spans="1:16133" s="646" customFormat="1" ht="25.5" x14ac:dyDescent="0.25">
      <c r="A224" s="675" t="s">
        <v>527</v>
      </c>
      <c r="B224" s="565" t="s">
        <v>528</v>
      </c>
      <c r="C224" s="644" t="s">
        <v>200</v>
      </c>
      <c r="D224" s="636" t="s">
        <v>21</v>
      </c>
      <c r="E224" s="637" t="s">
        <v>21</v>
      </c>
      <c r="F224" s="637" t="s">
        <v>21</v>
      </c>
      <c r="G224" s="637" t="s">
        <v>21</v>
      </c>
      <c r="H224" s="638" t="s">
        <v>21</v>
      </c>
      <c r="I224" s="639" t="s">
        <v>67</v>
      </c>
      <c r="J224" s="640" t="s">
        <v>67</v>
      </c>
      <c r="K224" s="636" t="s">
        <v>67</v>
      </c>
      <c r="L224" s="637" t="s">
        <v>67</v>
      </c>
      <c r="M224" s="637" t="s">
        <v>67</v>
      </c>
      <c r="N224" s="637" t="s">
        <v>67</v>
      </c>
      <c r="O224" s="638" t="s">
        <v>67</v>
      </c>
      <c r="P224" s="639" t="s">
        <v>67</v>
      </c>
      <c r="Q224" s="640" t="s">
        <v>67</v>
      </c>
      <c r="R224" s="636" t="s">
        <v>67</v>
      </c>
      <c r="S224" s="637" t="s">
        <v>67</v>
      </c>
      <c r="T224" s="637" t="s">
        <v>67</v>
      </c>
      <c r="U224" s="637" t="s">
        <v>67</v>
      </c>
      <c r="V224" s="638" t="s">
        <v>67</v>
      </c>
      <c r="W224" s="639" t="s">
        <v>67</v>
      </c>
      <c r="X224" s="640" t="s">
        <v>67</v>
      </c>
      <c r="Y224" s="636" t="s">
        <v>67</v>
      </c>
      <c r="Z224" s="637" t="s">
        <v>67</v>
      </c>
      <c r="AA224" s="637" t="s">
        <v>67</v>
      </c>
      <c r="AB224" s="637" t="s">
        <v>67</v>
      </c>
      <c r="AC224" s="638" t="s">
        <v>67</v>
      </c>
      <c r="AD224" s="639" t="s">
        <v>67</v>
      </c>
      <c r="AE224" s="640" t="s">
        <v>67</v>
      </c>
      <c r="AF224" s="636" t="s">
        <v>67</v>
      </c>
      <c r="AG224" s="637" t="s">
        <v>67</v>
      </c>
      <c r="AH224" s="637" t="s">
        <v>67</v>
      </c>
      <c r="AI224" s="637" t="s">
        <v>67</v>
      </c>
      <c r="AJ224" s="638" t="s">
        <v>67</v>
      </c>
      <c r="AK224" s="639" t="s">
        <v>67</v>
      </c>
      <c r="AL224" s="640" t="s">
        <v>67</v>
      </c>
      <c r="AM224" s="636" t="s">
        <v>67</v>
      </c>
      <c r="AN224" s="637" t="s">
        <v>67</v>
      </c>
      <c r="AO224" s="637" t="s">
        <v>67</v>
      </c>
      <c r="AP224" s="637" t="s">
        <v>67</v>
      </c>
      <c r="AQ224" s="638" t="s">
        <v>67</v>
      </c>
      <c r="AR224" s="639" t="s">
        <v>67</v>
      </c>
      <c r="AS224" s="640" t="s">
        <v>67</v>
      </c>
      <c r="AT224" s="636" t="s">
        <v>67</v>
      </c>
      <c r="AU224" s="637" t="s">
        <v>67</v>
      </c>
      <c r="AV224" s="637" t="s">
        <v>67</v>
      </c>
      <c r="AW224" s="637" t="s">
        <v>67</v>
      </c>
      <c r="AX224" s="638" t="s">
        <v>67</v>
      </c>
      <c r="AY224" s="639" t="s">
        <v>67</v>
      </c>
      <c r="AZ224" s="640" t="s">
        <v>67</v>
      </c>
      <c r="BA224" s="636" t="s">
        <v>67</v>
      </c>
      <c r="BB224" s="637" t="s">
        <v>67</v>
      </c>
      <c r="BC224" s="637" t="s">
        <v>67</v>
      </c>
      <c r="BD224" s="637" t="s">
        <v>67</v>
      </c>
      <c r="BE224" s="638" t="s">
        <v>67</v>
      </c>
      <c r="BF224" s="639" t="s">
        <v>67</v>
      </c>
      <c r="BG224" s="640" t="s">
        <v>67</v>
      </c>
    </row>
    <row r="225" spans="1:16133" s="646" customFormat="1" ht="25.5" x14ac:dyDescent="0.25">
      <c r="A225" s="675" t="s">
        <v>529</v>
      </c>
      <c r="B225" s="565" t="s">
        <v>530</v>
      </c>
      <c r="C225" s="644" t="s">
        <v>200</v>
      </c>
      <c r="D225" s="636">
        <v>1450</v>
      </c>
      <c r="E225" s="637">
        <v>1409</v>
      </c>
      <c r="F225" s="637">
        <v>1358</v>
      </c>
      <c r="G225" s="637">
        <v>1344</v>
      </c>
      <c r="H225" s="638">
        <v>1137</v>
      </c>
      <c r="I225" s="639">
        <f t="shared" si="138"/>
        <v>0.95386799148332146</v>
      </c>
      <c r="J225" s="640">
        <f t="shared" si="139"/>
        <v>0.98969072164948457</v>
      </c>
      <c r="K225" s="636">
        <v>1437</v>
      </c>
      <c r="L225" s="637">
        <v>1405</v>
      </c>
      <c r="M225" s="637">
        <v>1166</v>
      </c>
      <c r="N225" s="637">
        <v>1143</v>
      </c>
      <c r="O225" s="638">
        <v>1123</v>
      </c>
      <c r="P225" s="639">
        <f t="shared" ref="P225:P238" si="152">N225/L225</f>
        <v>0.81352313167259782</v>
      </c>
      <c r="Q225" s="640">
        <f t="shared" ref="Q225:Q238" si="153">N225/M225</f>
        <v>0.98027444253859353</v>
      </c>
      <c r="R225" s="636">
        <v>1314</v>
      </c>
      <c r="S225" s="637">
        <v>1266</v>
      </c>
      <c r="T225" s="637">
        <v>1063</v>
      </c>
      <c r="U225" s="637">
        <v>1063</v>
      </c>
      <c r="V225" s="638">
        <v>1028</v>
      </c>
      <c r="W225" s="639">
        <f t="shared" si="136"/>
        <v>0.83965244865718802</v>
      </c>
      <c r="X225" s="640">
        <f t="shared" si="137"/>
        <v>1</v>
      </c>
      <c r="Y225" s="636">
        <v>1270</v>
      </c>
      <c r="Z225" s="637">
        <v>1232</v>
      </c>
      <c r="AA225" s="637">
        <v>935</v>
      </c>
      <c r="AB225" s="637">
        <v>934</v>
      </c>
      <c r="AC225" s="638">
        <v>934</v>
      </c>
      <c r="AD225" s="639">
        <f t="shared" ref="AD225:AD234" si="154">AB225/Z225</f>
        <v>0.75811688311688308</v>
      </c>
      <c r="AE225" s="640">
        <f t="shared" ref="AE225:AE234" si="155">AB225/AA225</f>
        <v>0.99893048128342243</v>
      </c>
      <c r="AF225" s="636">
        <v>1451</v>
      </c>
      <c r="AG225" s="637">
        <v>1344</v>
      </c>
      <c r="AH225" s="637">
        <v>871</v>
      </c>
      <c r="AI225" s="637">
        <v>858</v>
      </c>
      <c r="AJ225" s="638">
        <v>858</v>
      </c>
      <c r="AK225" s="639">
        <f t="shared" ref="AK225:AK234" si="156">AI225/AG225</f>
        <v>0.6383928571428571</v>
      </c>
      <c r="AL225" s="640">
        <f t="shared" ref="AL225:AL234" si="157">AI225/AH225</f>
        <v>0.9850746268656716</v>
      </c>
      <c r="AM225" s="636">
        <v>1235</v>
      </c>
      <c r="AN225" s="637">
        <v>1151</v>
      </c>
      <c r="AO225" s="637">
        <v>743</v>
      </c>
      <c r="AP225" s="637">
        <v>730</v>
      </c>
      <c r="AQ225" s="638">
        <v>730</v>
      </c>
      <c r="AR225" s="639">
        <f t="shared" ref="AR225:AR234" si="158">AP225/AN225</f>
        <v>0.63423110338835798</v>
      </c>
      <c r="AS225" s="640">
        <f t="shared" ref="AS225:AS234" si="159">AP225/AO225</f>
        <v>0.98250336473755051</v>
      </c>
      <c r="AT225" s="636">
        <v>1275</v>
      </c>
      <c r="AU225" s="637">
        <v>1165</v>
      </c>
      <c r="AV225" s="637">
        <v>729</v>
      </c>
      <c r="AW225" s="637">
        <v>709</v>
      </c>
      <c r="AX225" s="638">
        <v>709</v>
      </c>
      <c r="AY225" s="639">
        <f t="shared" ref="AY225:AY234" si="160">AW225/AU225</f>
        <v>0.6085836909871245</v>
      </c>
      <c r="AZ225" s="640">
        <f t="shared" ref="AZ225:AZ234" si="161">AW225/AV225</f>
        <v>0.97256515775034291</v>
      </c>
      <c r="BA225" s="636">
        <v>1138</v>
      </c>
      <c r="BB225" s="637">
        <v>1050</v>
      </c>
      <c r="BC225" s="637">
        <v>623</v>
      </c>
      <c r="BD225" s="637">
        <v>621</v>
      </c>
      <c r="BE225" s="638">
        <v>621</v>
      </c>
      <c r="BF225" s="639">
        <f t="shared" ref="BF225:BF229" si="162">BD225/BB225</f>
        <v>0.59142857142857141</v>
      </c>
      <c r="BG225" s="640">
        <f t="shared" ref="BG225:BG229" si="163">BD225/BC225</f>
        <v>0.9967897271268058</v>
      </c>
    </row>
    <row r="226" spans="1:16133" s="646" customFormat="1" ht="25.5" x14ac:dyDescent="0.25">
      <c r="A226" s="675" t="s">
        <v>531</v>
      </c>
      <c r="B226" s="565" t="s">
        <v>532</v>
      </c>
      <c r="C226" s="644" t="s">
        <v>200</v>
      </c>
      <c r="D226" s="636">
        <v>3115</v>
      </c>
      <c r="E226" s="637">
        <v>3088</v>
      </c>
      <c r="F226" s="637">
        <v>2970</v>
      </c>
      <c r="G226" s="637">
        <v>2385</v>
      </c>
      <c r="H226" s="638">
        <v>2339</v>
      </c>
      <c r="I226" s="639">
        <f t="shared" si="138"/>
        <v>0.7723445595854922</v>
      </c>
      <c r="J226" s="640">
        <f t="shared" si="139"/>
        <v>0.80303030303030298</v>
      </c>
      <c r="K226" s="636">
        <v>3313</v>
      </c>
      <c r="L226" s="637">
        <v>3277</v>
      </c>
      <c r="M226" s="637">
        <v>2761</v>
      </c>
      <c r="N226" s="637">
        <v>2454</v>
      </c>
      <c r="O226" s="638">
        <v>2454</v>
      </c>
      <c r="P226" s="639">
        <f t="shared" si="152"/>
        <v>0.74885566066524256</v>
      </c>
      <c r="Q226" s="640">
        <f t="shared" si="153"/>
        <v>0.88880840275262585</v>
      </c>
      <c r="R226" s="636">
        <v>2470</v>
      </c>
      <c r="S226" s="637">
        <v>2425</v>
      </c>
      <c r="T226" s="637">
        <v>1771</v>
      </c>
      <c r="U226" s="637">
        <v>1771</v>
      </c>
      <c r="V226" s="638">
        <v>1771</v>
      </c>
      <c r="W226" s="639">
        <f t="shared" si="136"/>
        <v>0.73030927835051551</v>
      </c>
      <c r="X226" s="640">
        <f t="shared" si="137"/>
        <v>1</v>
      </c>
      <c r="Y226" s="636">
        <v>2247</v>
      </c>
      <c r="Z226" s="637">
        <v>2241</v>
      </c>
      <c r="AA226" s="637">
        <v>1660</v>
      </c>
      <c r="AB226" s="637">
        <v>1660</v>
      </c>
      <c r="AC226" s="638">
        <v>1660</v>
      </c>
      <c r="AD226" s="639">
        <f t="shared" si="154"/>
        <v>0.7407407407407407</v>
      </c>
      <c r="AE226" s="640">
        <f t="shared" si="155"/>
        <v>1</v>
      </c>
      <c r="AF226" s="636">
        <v>2253</v>
      </c>
      <c r="AG226" s="637">
        <v>2250</v>
      </c>
      <c r="AH226" s="637">
        <v>1651</v>
      </c>
      <c r="AI226" s="637">
        <v>1651</v>
      </c>
      <c r="AJ226" s="638">
        <v>1651</v>
      </c>
      <c r="AK226" s="639">
        <f t="shared" si="156"/>
        <v>0.73377777777777775</v>
      </c>
      <c r="AL226" s="640">
        <f t="shared" si="157"/>
        <v>1</v>
      </c>
      <c r="AM226" s="636">
        <v>2098</v>
      </c>
      <c r="AN226" s="637">
        <v>2097</v>
      </c>
      <c r="AO226" s="637">
        <v>1462</v>
      </c>
      <c r="AP226" s="637">
        <v>1462</v>
      </c>
      <c r="AQ226" s="638">
        <v>1418</v>
      </c>
      <c r="AR226" s="639">
        <f t="shared" si="158"/>
        <v>0.6971864568431092</v>
      </c>
      <c r="AS226" s="640">
        <f t="shared" si="159"/>
        <v>1</v>
      </c>
      <c r="AT226" s="636">
        <v>1063</v>
      </c>
      <c r="AU226" s="637">
        <v>1062</v>
      </c>
      <c r="AV226" s="637">
        <v>646</v>
      </c>
      <c r="AW226" s="637">
        <v>646</v>
      </c>
      <c r="AX226" s="638">
        <v>635</v>
      </c>
      <c r="AY226" s="639">
        <f t="shared" si="160"/>
        <v>0.60828625235404898</v>
      </c>
      <c r="AZ226" s="640">
        <f t="shared" si="161"/>
        <v>1</v>
      </c>
      <c r="BA226" s="636">
        <v>1026</v>
      </c>
      <c r="BB226" s="637">
        <v>1026</v>
      </c>
      <c r="BC226" s="637">
        <v>680</v>
      </c>
      <c r="BD226" s="637">
        <v>680</v>
      </c>
      <c r="BE226" s="638">
        <v>680</v>
      </c>
      <c r="BF226" s="639">
        <f t="shared" si="162"/>
        <v>0.66276803118908378</v>
      </c>
      <c r="BG226" s="640">
        <f t="shared" si="163"/>
        <v>1</v>
      </c>
    </row>
    <row r="227" spans="1:16133" s="646" customFormat="1" ht="25.5" x14ac:dyDescent="0.25">
      <c r="A227" s="675" t="s">
        <v>533</v>
      </c>
      <c r="B227" s="565" t="s">
        <v>534</v>
      </c>
      <c r="C227" s="644" t="s">
        <v>200</v>
      </c>
      <c r="D227" s="636">
        <v>285</v>
      </c>
      <c r="E227" s="637">
        <v>285</v>
      </c>
      <c r="F227" s="637">
        <v>219</v>
      </c>
      <c r="G227" s="637">
        <v>219</v>
      </c>
      <c r="H227" s="638">
        <v>219</v>
      </c>
      <c r="I227" s="639">
        <f t="shared" si="138"/>
        <v>0.76842105263157889</v>
      </c>
      <c r="J227" s="640">
        <f t="shared" si="139"/>
        <v>1</v>
      </c>
      <c r="K227" s="636">
        <v>335</v>
      </c>
      <c r="L227" s="637">
        <v>335</v>
      </c>
      <c r="M227" s="637">
        <v>290</v>
      </c>
      <c r="N227" s="637">
        <v>290</v>
      </c>
      <c r="O227" s="638">
        <v>290</v>
      </c>
      <c r="P227" s="639">
        <f t="shared" si="152"/>
        <v>0.86567164179104472</v>
      </c>
      <c r="Q227" s="640">
        <f t="shared" si="153"/>
        <v>1</v>
      </c>
      <c r="R227" s="636">
        <v>339</v>
      </c>
      <c r="S227" s="637">
        <v>339</v>
      </c>
      <c r="T227" s="637">
        <v>319</v>
      </c>
      <c r="U227" s="637">
        <v>284</v>
      </c>
      <c r="V227" s="638">
        <v>284</v>
      </c>
      <c r="W227" s="639">
        <f t="shared" si="136"/>
        <v>0.83775811209439532</v>
      </c>
      <c r="X227" s="640">
        <f t="shared" si="137"/>
        <v>0.89028213166144199</v>
      </c>
      <c r="Y227" s="636">
        <v>368</v>
      </c>
      <c r="Z227" s="637">
        <v>368</v>
      </c>
      <c r="AA227" s="637">
        <v>367</v>
      </c>
      <c r="AB227" s="637">
        <v>364</v>
      </c>
      <c r="AC227" s="638">
        <v>296</v>
      </c>
      <c r="AD227" s="639">
        <f t="shared" si="154"/>
        <v>0.98913043478260865</v>
      </c>
      <c r="AE227" s="640">
        <f t="shared" si="155"/>
        <v>0.99182561307901906</v>
      </c>
      <c r="AF227" s="636">
        <v>311</v>
      </c>
      <c r="AG227" s="637">
        <v>299</v>
      </c>
      <c r="AH227" s="637">
        <v>292</v>
      </c>
      <c r="AI227" s="637">
        <v>281</v>
      </c>
      <c r="AJ227" s="638">
        <v>259</v>
      </c>
      <c r="AK227" s="639">
        <f t="shared" si="156"/>
        <v>0.93979933110367897</v>
      </c>
      <c r="AL227" s="640">
        <f t="shared" si="157"/>
        <v>0.96232876712328763</v>
      </c>
      <c r="AM227" s="636">
        <v>178</v>
      </c>
      <c r="AN227" s="637">
        <v>178</v>
      </c>
      <c r="AO227" s="637">
        <v>177</v>
      </c>
      <c r="AP227" s="637">
        <v>162</v>
      </c>
      <c r="AQ227" s="638">
        <v>141</v>
      </c>
      <c r="AR227" s="639">
        <f t="shared" si="158"/>
        <v>0.9101123595505618</v>
      </c>
      <c r="AS227" s="640">
        <f t="shared" si="159"/>
        <v>0.9152542372881356</v>
      </c>
      <c r="AT227" s="636">
        <v>210</v>
      </c>
      <c r="AU227" s="637">
        <v>208</v>
      </c>
      <c r="AV227" s="637">
        <v>208</v>
      </c>
      <c r="AW227" s="637">
        <v>177</v>
      </c>
      <c r="AX227" s="638">
        <v>172</v>
      </c>
      <c r="AY227" s="639">
        <f t="shared" si="160"/>
        <v>0.85096153846153844</v>
      </c>
      <c r="AZ227" s="640">
        <f t="shared" si="161"/>
        <v>0.85096153846153844</v>
      </c>
      <c r="BA227" s="636">
        <v>220</v>
      </c>
      <c r="BB227" s="637">
        <v>219</v>
      </c>
      <c r="BC227" s="637">
        <v>219</v>
      </c>
      <c r="BD227" s="637">
        <v>181</v>
      </c>
      <c r="BE227" s="638">
        <v>180</v>
      </c>
      <c r="BF227" s="639">
        <f t="shared" si="162"/>
        <v>0.82648401826484019</v>
      </c>
      <c r="BG227" s="640">
        <f t="shared" si="163"/>
        <v>0.82648401826484019</v>
      </c>
    </row>
    <row r="228" spans="1:16133" s="646" customFormat="1" ht="25.5" x14ac:dyDescent="0.25">
      <c r="A228" s="675" t="s">
        <v>535</v>
      </c>
      <c r="B228" s="565" t="s">
        <v>536</v>
      </c>
      <c r="C228" s="644" t="s">
        <v>200</v>
      </c>
      <c r="D228" s="636">
        <v>58</v>
      </c>
      <c r="E228" s="637">
        <v>58</v>
      </c>
      <c r="F228" s="660">
        <v>58</v>
      </c>
      <c r="G228" s="660">
        <v>55</v>
      </c>
      <c r="H228" s="638">
        <v>55</v>
      </c>
      <c r="I228" s="662">
        <f t="shared" si="138"/>
        <v>0.94827586206896552</v>
      </c>
      <c r="J228" s="663">
        <f t="shared" si="139"/>
        <v>0.94827586206896552</v>
      </c>
      <c r="K228" s="636">
        <v>58</v>
      </c>
      <c r="L228" s="637">
        <v>56</v>
      </c>
      <c r="M228" s="660">
        <v>56</v>
      </c>
      <c r="N228" s="660">
        <v>51</v>
      </c>
      <c r="O228" s="638">
        <v>50</v>
      </c>
      <c r="P228" s="662">
        <f t="shared" si="152"/>
        <v>0.9107142857142857</v>
      </c>
      <c r="Q228" s="663">
        <f t="shared" si="153"/>
        <v>0.9107142857142857</v>
      </c>
      <c r="R228" s="636">
        <v>40</v>
      </c>
      <c r="S228" s="637">
        <v>40</v>
      </c>
      <c r="T228" s="660">
        <v>40</v>
      </c>
      <c r="U228" s="660">
        <v>38</v>
      </c>
      <c r="V228" s="638">
        <v>38</v>
      </c>
      <c r="W228" s="662">
        <f t="shared" si="136"/>
        <v>0.95</v>
      </c>
      <c r="X228" s="663">
        <f t="shared" si="137"/>
        <v>0.95</v>
      </c>
      <c r="Y228" s="636">
        <v>62</v>
      </c>
      <c r="Z228" s="637">
        <v>61</v>
      </c>
      <c r="AA228" s="660">
        <v>61</v>
      </c>
      <c r="AB228" s="660">
        <v>48</v>
      </c>
      <c r="AC228" s="638">
        <v>40</v>
      </c>
      <c r="AD228" s="662">
        <f t="shared" si="154"/>
        <v>0.78688524590163933</v>
      </c>
      <c r="AE228" s="663">
        <f t="shared" si="155"/>
        <v>0.78688524590163933</v>
      </c>
      <c r="AF228" s="636">
        <v>55</v>
      </c>
      <c r="AG228" s="637">
        <v>51</v>
      </c>
      <c r="AH228" s="660">
        <v>51</v>
      </c>
      <c r="AI228" s="660">
        <v>41</v>
      </c>
      <c r="AJ228" s="638">
        <v>39</v>
      </c>
      <c r="AK228" s="662">
        <f t="shared" si="156"/>
        <v>0.80392156862745101</v>
      </c>
      <c r="AL228" s="663">
        <f t="shared" si="157"/>
        <v>0.80392156862745101</v>
      </c>
      <c r="AM228" s="636">
        <v>53</v>
      </c>
      <c r="AN228" s="637">
        <v>45</v>
      </c>
      <c r="AO228" s="660">
        <v>45</v>
      </c>
      <c r="AP228" s="660">
        <v>35</v>
      </c>
      <c r="AQ228" s="638">
        <v>33</v>
      </c>
      <c r="AR228" s="662">
        <f t="shared" si="158"/>
        <v>0.77777777777777779</v>
      </c>
      <c r="AS228" s="663">
        <f t="shared" si="159"/>
        <v>0.77777777777777779</v>
      </c>
      <c r="AT228" s="636">
        <v>62</v>
      </c>
      <c r="AU228" s="637">
        <v>54</v>
      </c>
      <c r="AV228" s="660">
        <v>54</v>
      </c>
      <c r="AW228" s="660">
        <v>43</v>
      </c>
      <c r="AX228" s="638">
        <v>40</v>
      </c>
      <c r="AY228" s="662">
        <f t="shared" si="160"/>
        <v>0.79629629629629628</v>
      </c>
      <c r="AZ228" s="663">
        <f t="shared" si="161"/>
        <v>0.79629629629629628</v>
      </c>
      <c r="BA228" s="636">
        <v>13</v>
      </c>
      <c r="BB228" s="637">
        <v>11</v>
      </c>
      <c r="BC228" s="660">
        <v>11</v>
      </c>
      <c r="BD228" s="660">
        <v>5</v>
      </c>
      <c r="BE228" s="638">
        <v>5</v>
      </c>
      <c r="BF228" s="662">
        <f t="shared" si="162"/>
        <v>0.45454545454545453</v>
      </c>
      <c r="BG228" s="663">
        <f t="shared" si="163"/>
        <v>0.45454545454545453</v>
      </c>
    </row>
    <row r="229" spans="1:16133" s="646" customFormat="1" ht="25.5" x14ac:dyDescent="0.25">
      <c r="A229" s="675" t="s">
        <v>537</v>
      </c>
      <c r="B229" s="565" t="s">
        <v>538</v>
      </c>
      <c r="C229" s="644" t="s">
        <v>200</v>
      </c>
      <c r="D229" s="636">
        <v>82</v>
      </c>
      <c r="E229" s="677">
        <v>81</v>
      </c>
      <c r="F229" s="637">
        <v>68</v>
      </c>
      <c r="G229" s="637">
        <v>49</v>
      </c>
      <c r="H229" s="638">
        <v>42</v>
      </c>
      <c r="I229" s="639">
        <f t="shared" si="138"/>
        <v>0.60493827160493829</v>
      </c>
      <c r="J229" s="640">
        <f t="shared" si="139"/>
        <v>0.72058823529411764</v>
      </c>
      <c r="K229" s="636">
        <v>117</v>
      </c>
      <c r="L229" s="677">
        <v>113</v>
      </c>
      <c r="M229" s="637">
        <v>90</v>
      </c>
      <c r="N229" s="637">
        <v>60</v>
      </c>
      <c r="O229" s="638">
        <v>55</v>
      </c>
      <c r="P229" s="639">
        <f t="shared" si="152"/>
        <v>0.53097345132743368</v>
      </c>
      <c r="Q229" s="640">
        <f t="shared" si="153"/>
        <v>0.66666666666666663</v>
      </c>
      <c r="R229" s="636">
        <v>167</v>
      </c>
      <c r="S229" s="677">
        <v>164</v>
      </c>
      <c r="T229" s="637">
        <v>108</v>
      </c>
      <c r="U229" s="637">
        <v>83</v>
      </c>
      <c r="V229" s="638">
        <v>62</v>
      </c>
      <c r="W229" s="639">
        <f t="shared" si="136"/>
        <v>0.50609756097560976</v>
      </c>
      <c r="X229" s="640">
        <f t="shared" si="137"/>
        <v>0.76851851851851849</v>
      </c>
      <c r="Y229" s="636">
        <v>177</v>
      </c>
      <c r="Z229" s="677">
        <v>177</v>
      </c>
      <c r="AA229" s="637">
        <v>138</v>
      </c>
      <c r="AB229" s="637">
        <v>89</v>
      </c>
      <c r="AC229" s="638">
        <v>82</v>
      </c>
      <c r="AD229" s="639">
        <f t="shared" si="154"/>
        <v>0.50282485875706218</v>
      </c>
      <c r="AE229" s="640">
        <f t="shared" si="155"/>
        <v>0.64492753623188404</v>
      </c>
      <c r="AF229" s="636">
        <v>163</v>
      </c>
      <c r="AG229" s="677">
        <v>163</v>
      </c>
      <c r="AH229" s="637">
        <v>124</v>
      </c>
      <c r="AI229" s="637">
        <v>75</v>
      </c>
      <c r="AJ229" s="638">
        <v>60</v>
      </c>
      <c r="AK229" s="639">
        <f t="shared" si="156"/>
        <v>0.46012269938650308</v>
      </c>
      <c r="AL229" s="640">
        <f t="shared" si="157"/>
        <v>0.60483870967741937</v>
      </c>
      <c r="AM229" s="636">
        <v>172</v>
      </c>
      <c r="AN229" s="677">
        <v>172</v>
      </c>
      <c r="AO229" s="637">
        <v>136</v>
      </c>
      <c r="AP229" s="637">
        <v>75</v>
      </c>
      <c r="AQ229" s="638">
        <v>59</v>
      </c>
      <c r="AR229" s="639">
        <f t="shared" si="158"/>
        <v>0.43604651162790697</v>
      </c>
      <c r="AS229" s="640">
        <f t="shared" si="159"/>
        <v>0.55147058823529416</v>
      </c>
      <c r="AT229" s="636">
        <v>163</v>
      </c>
      <c r="AU229" s="677">
        <v>163</v>
      </c>
      <c r="AV229" s="637">
        <v>127</v>
      </c>
      <c r="AW229" s="637">
        <v>73</v>
      </c>
      <c r="AX229" s="638">
        <v>60</v>
      </c>
      <c r="AY229" s="639">
        <f t="shared" si="160"/>
        <v>0.44785276073619634</v>
      </c>
      <c r="AZ229" s="640">
        <f t="shared" si="161"/>
        <v>0.57480314960629919</v>
      </c>
      <c r="BA229" s="636">
        <v>158</v>
      </c>
      <c r="BB229" s="677">
        <v>158</v>
      </c>
      <c r="BC229" s="637">
        <v>123</v>
      </c>
      <c r="BD229" s="637">
        <v>73</v>
      </c>
      <c r="BE229" s="638">
        <v>60</v>
      </c>
      <c r="BF229" s="639">
        <f t="shared" si="162"/>
        <v>0.46202531645569622</v>
      </c>
      <c r="BG229" s="640">
        <f t="shared" si="163"/>
        <v>0.5934959349593496</v>
      </c>
    </row>
    <row r="230" spans="1:16133" s="646" customFormat="1" ht="25.5" x14ac:dyDescent="0.25">
      <c r="A230" s="675" t="s">
        <v>539</v>
      </c>
      <c r="B230" s="565" t="s">
        <v>540</v>
      </c>
      <c r="C230" s="644" t="s">
        <v>200</v>
      </c>
      <c r="D230" s="636">
        <v>147</v>
      </c>
      <c r="E230" s="637">
        <v>147</v>
      </c>
      <c r="F230" s="637">
        <v>124</v>
      </c>
      <c r="G230" s="637">
        <v>113</v>
      </c>
      <c r="H230" s="638">
        <v>106</v>
      </c>
      <c r="I230" s="639">
        <f t="shared" si="138"/>
        <v>0.76870748299319724</v>
      </c>
      <c r="J230" s="640">
        <f t="shared" si="139"/>
        <v>0.91129032258064513</v>
      </c>
      <c r="K230" s="636">
        <v>483</v>
      </c>
      <c r="L230" s="637">
        <v>479</v>
      </c>
      <c r="M230" s="637">
        <v>364</v>
      </c>
      <c r="N230" s="637">
        <v>306</v>
      </c>
      <c r="O230" s="638">
        <v>244</v>
      </c>
      <c r="P230" s="639">
        <f t="shared" si="152"/>
        <v>0.63883089770354906</v>
      </c>
      <c r="Q230" s="640">
        <f t="shared" si="153"/>
        <v>0.84065934065934067</v>
      </c>
      <c r="R230" s="636">
        <v>338</v>
      </c>
      <c r="S230" s="637">
        <v>338</v>
      </c>
      <c r="T230" s="637">
        <v>261</v>
      </c>
      <c r="U230" s="637">
        <v>245</v>
      </c>
      <c r="V230" s="638">
        <v>190</v>
      </c>
      <c r="W230" s="639">
        <f t="shared" si="136"/>
        <v>0.7248520710059172</v>
      </c>
      <c r="X230" s="640">
        <f t="shared" si="137"/>
        <v>0.93869731800766287</v>
      </c>
      <c r="Y230" s="636">
        <v>284</v>
      </c>
      <c r="Z230" s="637">
        <v>284</v>
      </c>
      <c r="AA230" s="637">
        <v>219</v>
      </c>
      <c r="AB230" s="637">
        <v>219</v>
      </c>
      <c r="AC230" s="638">
        <v>140</v>
      </c>
      <c r="AD230" s="639">
        <f t="shared" si="154"/>
        <v>0.77112676056338025</v>
      </c>
      <c r="AE230" s="640">
        <f t="shared" si="155"/>
        <v>1</v>
      </c>
      <c r="AF230" s="636">
        <v>20</v>
      </c>
      <c r="AG230" s="637">
        <v>20</v>
      </c>
      <c r="AH230" s="637">
        <v>15</v>
      </c>
      <c r="AI230" s="637">
        <v>15</v>
      </c>
      <c r="AJ230" s="638">
        <v>13</v>
      </c>
      <c r="AK230" s="639">
        <f t="shared" si="156"/>
        <v>0.75</v>
      </c>
      <c r="AL230" s="640">
        <f t="shared" si="157"/>
        <v>1</v>
      </c>
      <c r="AM230" s="636">
        <v>24</v>
      </c>
      <c r="AN230" s="637">
        <v>24</v>
      </c>
      <c r="AO230" s="637">
        <v>14</v>
      </c>
      <c r="AP230" s="637">
        <v>14</v>
      </c>
      <c r="AQ230" s="638">
        <v>11</v>
      </c>
      <c r="AR230" s="639">
        <f t="shared" si="158"/>
        <v>0.58333333333333337</v>
      </c>
      <c r="AS230" s="640">
        <f t="shared" si="159"/>
        <v>1</v>
      </c>
      <c r="AT230" s="636" t="s">
        <v>67</v>
      </c>
      <c r="AU230" s="637" t="s">
        <v>67</v>
      </c>
      <c r="AV230" s="637" t="s">
        <v>67</v>
      </c>
      <c r="AW230" s="637" t="s">
        <v>67</v>
      </c>
      <c r="AX230" s="638" t="s">
        <v>67</v>
      </c>
      <c r="AY230" s="639" t="s">
        <v>67</v>
      </c>
      <c r="AZ230" s="640" t="s">
        <v>67</v>
      </c>
      <c r="BA230" s="636" t="s">
        <v>67</v>
      </c>
      <c r="BB230" s="637" t="s">
        <v>67</v>
      </c>
      <c r="BC230" s="637" t="s">
        <v>67</v>
      </c>
      <c r="BD230" s="637" t="s">
        <v>67</v>
      </c>
      <c r="BE230" s="638" t="s">
        <v>67</v>
      </c>
      <c r="BF230" s="639" t="s">
        <v>67</v>
      </c>
      <c r="BG230" s="640" t="s">
        <v>67</v>
      </c>
    </row>
    <row r="231" spans="1:16133" s="646" customFormat="1" ht="25.5" x14ac:dyDescent="0.25">
      <c r="A231" s="675" t="s">
        <v>541</v>
      </c>
      <c r="B231" s="565" t="s">
        <v>542</v>
      </c>
      <c r="C231" s="644" t="s">
        <v>200</v>
      </c>
      <c r="D231" s="653">
        <v>471</v>
      </c>
      <c r="E231" s="660">
        <v>457</v>
      </c>
      <c r="F231" s="660">
        <v>402</v>
      </c>
      <c r="G231" s="660">
        <v>399</v>
      </c>
      <c r="H231" s="661">
        <v>337</v>
      </c>
      <c r="I231" s="662">
        <f t="shared" si="138"/>
        <v>0.87308533916849018</v>
      </c>
      <c r="J231" s="663">
        <f t="shared" si="139"/>
        <v>0.9925373134328358</v>
      </c>
      <c r="K231" s="653">
        <v>427</v>
      </c>
      <c r="L231" s="660">
        <v>424</v>
      </c>
      <c r="M231" s="660">
        <v>359</v>
      </c>
      <c r="N231" s="660">
        <v>353</v>
      </c>
      <c r="O231" s="661">
        <v>302</v>
      </c>
      <c r="P231" s="662">
        <f t="shared" si="152"/>
        <v>0.83254716981132071</v>
      </c>
      <c r="Q231" s="663">
        <f t="shared" si="153"/>
        <v>0.98328690807799446</v>
      </c>
      <c r="R231" s="653">
        <v>359</v>
      </c>
      <c r="S231" s="660">
        <v>358</v>
      </c>
      <c r="T231" s="660">
        <v>285</v>
      </c>
      <c r="U231" s="660">
        <v>243</v>
      </c>
      <c r="V231" s="661">
        <v>214</v>
      </c>
      <c r="W231" s="662">
        <f t="shared" si="136"/>
        <v>0.67877094972067042</v>
      </c>
      <c r="X231" s="663">
        <f t="shared" si="137"/>
        <v>0.85263157894736841</v>
      </c>
      <c r="Y231" s="653">
        <v>264</v>
      </c>
      <c r="Z231" s="660">
        <v>264</v>
      </c>
      <c r="AA231" s="660">
        <v>185</v>
      </c>
      <c r="AB231" s="660">
        <v>180</v>
      </c>
      <c r="AC231" s="661">
        <v>160</v>
      </c>
      <c r="AD231" s="662">
        <f t="shared" si="154"/>
        <v>0.68181818181818177</v>
      </c>
      <c r="AE231" s="663">
        <f t="shared" si="155"/>
        <v>0.97297297297297303</v>
      </c>
      <c r="AF231" s="653">
        <v>270</v>
      </c>
      <c r="AG231" s="660">
        <v>270</v>
      </c>
      <c r="AH231" s="660">
        <v>189</v>
      </c>
      <c r="AI231" s="660">
        <v>189</v>
      </c>
      <c r="AJ231" s="661">
        <v>164</v>
      </c>
      <c r="AK231" s="662">
        <f t="shared" si="156"/>
        <v>0.7</v>
      </c>
      <c r="AL231" s="663">
        <f t="shared" si="157"/>
        <v>1</v>
      </c>
      <c r="AM231" s="653">
        <v>241</v>
      </c>
      <c r="AN231" s="660">
        <v>241</v>
      </c>
      <c r="AO231" s="660">
        <v>172</v>
      </c>
      <c r="AP231" s="660">
        <v>171</v>
      </c>
      <c r="AQ231" s="661">
        <v>150</v>
      </c>
      <c r="AR231" s="662">
        <f t="shared" si="158"/>
        <v>0.70954356846473032</v>
      </c>
      <c r="AS231" s="663">
        <f t="shared" si="159"/>
        <v>0.9941860465116279</v>
      </c>
      <c r="AT231" s="653">
        <v>276</v>
      </c>
      <c r="AU231" s="660">
        <v>276</v>
      </c>
      <c r="AV231" s="660">
        <v>204</v>
      </c>
      <c r="AW231" s="660">
        <v>203</v>
      </c>
      <c r="AX231" s="661">
        <v>178</v>
      </c>
      <c r="AY231" s="662">
        <f t="shared" si="160"/>
        <v>0.73550724637681164</v>
      </c>
      <c r="AZ231" s="663">
        <f t="shared" si="161"/>
        <v>0.99509803921568629</v>
      </c>
      <c r="BA231" s="653">
        <v>278</v>
      </c>
      <c r="BB231" s="660">
        <v>278</v>
      </c>
      <c r="BC231" s="660">
        <v>204</v>
      </c>
      <c r="BD231" s="660">
        <v>204</v>
      </c>
      <c r="BE231" s="661">
        <v>191</v>
      </c>
      <c r="BF231" s="662">
        <f t="shared" ref="BF231:BF234" si="164">BD231/BB231</f>
        <v>0.73381294964028776</v>
      </c>
      <c r="BG231" s="663">
        <f t="shared" ref="BG231:BG234" si="165">BD231/BC231</f>
        <v>1</v>
      </c>
    </row>
    <row r="232" spans="1:16133" s="646" customFormat="1" ht="25.5" x14ac:dyDescent="0.25">
      <c r="A232" s="675" t="s">
        <v>543</v>
      </c>
      <c r="B232" s="565" t="s">
        <v>544</v>
      </c>
      <c r="C232" s="644" t="s">
        <v>200</v>
      </c>
      <c r="D232" s="664">
        <v>416</v>
      </c>
      <c r="E232" s="678">
        <v>415</v>
      </c>
      <c r="F232" s="678">
        <v>341</v>
      </c>
      <c r="G232" s="679">
        <v>337</v>
      </c>
      <c r="H232" s="679">
        <v>269</v>
      </c>
      <c r="I232" s="680">
        <f t="shared" si="138"/>
        <v>0.81204819277108431</v>
      </c>
      <c r="J232" s="681">
        <f t="shared" si="139"/>
        <v>0.98826979472140764</v>
      </c>
      <c r="K232" s="664">
        <v>405</v>
      </c>
      <c r="L232" s="678">
        <v>404</v>
      </c>
      <c r="M232" s="678">
        <v>332</v>
      </c>
      <c r="N232" s="679">
        <v>328</v>
      </c>
      <c r="O232" s="679">
        <v>289</v>
      </c>
      <c r="P232" s="680">
        <f t="shared" si="152"/>
        <v>0.81188118811881194</v>
      </c>
      <c r="Q232" s="681">
        <f t="shared" si="153"/>
        <v>0.98795180722891562</v>
      </c>
      <c r="R232" s="664">
        <v>437</v>
      </c>
      <c r="S232" s="678">
        <v>436</v>
      </c>
      <c r="T232" s="678">
        <v>341</v>
      </c>
      <c r="U232" s="679">
        <v>339</v>
      </c>
      <c r="V232" s="679">
        <v>276</v>
      </c>
      <c r="W232" s="680">
        <f t="shared" si="136"/>
        <v>0.77752293577981646</v>
      </c>
      <c r="X232" s="681">
        <f t="shared" si="137"/>
        <v>0.99413489736070382</v>
      </c>
      <c r="Y232" s="664">
        <v>409</v>
      </c>
      <c r="Z232" s="678">
        <v>409</v>
      </c>
      <c r="AA232" s="678">
        <v>302</v>
      </c>
      <c r="AB232" s="679">
        <v>301</v>
      </c>
      <c r="AC232" s="679">
        <v>230</v>
      </c>
      <c r="AD232" s="680">
        <f t="shared" si="154"/>
        <v>0.73594132029339854</v>
      </c>
      <c r="AE232" s="681">
        <f t="shared" si="155"/>
        <v>0.99668874172185429</v>
      </c>
      <c r="AF232" s="664">
        <v>326</v>
      </c>
      <c r="AG232" s="678">
        <v>326</v>
      </c>
      <c r="AH232" s="678">
        <v>326</v>
      </c>
      <c r="AI232" s="679">
        <v>270</v>
      </c>
      <c r="AJ232" s="679">
        <v>183</v>
      </c>
      <c r="AK232" s="680">
        <f t="shared" si="156"/>
        <v>0.82822085889570551</v>
      </c>
      <c r="AL232" s="681">
        <f t="shared" si="157"/>
        <v>0.82822085889570551</v>
      </c>
      <c r="AM232" s="664">
        <v>219</v>
      </c>
      <c r="AN232" s="678">
        <v>219</v>
      </c>
      <c r="AO232" s="678">
        <v>219</v>
      </c>
      <c r="AP232" s="679">
        <v>186</v>
      </c>
      <c r="AQ232" s="679">
        <v>127</v>
      </c>
      <c r="AR232" s="680">
        <f t="shared" si="158"/>
        <v>0.84931506849315064</v>
      </c>
      <c r="AS232" s="681">
        <f t="shared" si="159"/>
        <v>0.84931506849315064</v>
      </c>
      <c r="AT232" s="664">
        <v>175</v>
      </c>
      <c r="AU232" s="678">
        <v>174</v>
      </c>
      <c r="AV232" s="678">
        <v>149</v>
      </c>
      <c r="AW232" s="679">
        <v>149</v>
      </c>
      <c r="AX232" s="679">
        <v>127</v>
      </c>
      <c r="AY232" s="680">
        <f t="shared" si="160"/>
        <v>0.85632183908045978</v>
      </c>
      <c r="AZ232" s="681">
        <f t="shared" si="161"/>
        <v>1</v>
      </c>
      <c r="BA232" s="664">
        <v>176</v>
      </c>
      <c r="BB232" s="678">
        <v>176</v>
      </c>
      <c r="BC232" s="678">
        <v>176</v>
      </c>
      <c r="BD232" s="679">
        <v>127</v>
      </c>
      <c r="BE232" s="679">
        <v>92</v>
      </c>
      <c r="BF232" s="680">
        <f t="shared" si="164"/>
        <v>0.72159090909090906</v>
      </c>
      <c r="BG232" s="681">
        <f t="shared" si="165"/>
        <v>0.72159090909090906</v>
      </c>
    </row>
    <row r="233" spans="1:16133" s="646" customFormat="1" ht="25.5" x14ac:dyDescent="0.2">
      <c r="A233" s="682" t="s">
        <v>545</v>
      </c>
      <c r="B233" s="565" t="s">
        <v>546</v>
      </c>
      <c r="C233" s="644" t="s">
        <v>200</v>
      </c>
      <c r="D233" s="664">
        <v>192</v>
      </c>
      <c r="E233" s="678">
        <v>192</v>
      </c>
      <c r="F233" s="678">
        <v>182</v>
      </c>
      <c r="G233" s="678">
        <v>152</v>
      </c>
      <c r="H233" s="679">
        <v>127</v>
      </c>
      <c r="I233" s="680">
        <f t="shared" si="138"/>
        <v>0.79166666666666663</v>
      </c>
      <c r="J233" s="681">
        <f t="shared" si="139"/>
        <v>0.8351648351648352</v>
      </c>
      <c r="K233" s="664">
        <v>228</v>
      </c>
      <c r="L233" s="678">
        <v>226</v>
      </c>
      <c r="M233" s="678">
        <v>195</v>
      </c>
      <c r="N233" s="678">
        <v>180</v>
      </c>
      <c r="O233" s="679">
        <v>148</v>
      </c>
      <c r="P233" s="680">
        <f t="shared" si="152"/>
        <v>0.79646017699115046</v>
      </c>
      <c r="Q233" s="681">
        <f t="shared" si="153"/>
        <v>0.92307692307692313</v>
      </c>
      <c r="R233" s="664">
        <v>254</v>
      </c>
      <c r="S233" s="678">
        <v>249</v>
      </c>
      <c r="T233" s="678">
        <v>249</v>
      </c>
      <c r="U233" s="678">
        <v>189</v>
      </c>
      <c r="V233" s="679">
        <v>160</v>
      </c>
      <c r="W233" s="680">
        <f t="shared" si="136"/>
        <v>0.75903614457831325</v>
      </c>
      <c r="X233" s="681">
        <f t="shared" si="137"/>
        <v>0.75903614457831325</v>
      </c>
      <c r="Y233" s="664">
        <v>207</v>
      </c>
      <c r="Z233" s="678">
        <v>201</v>
      </c>
      <c r="AA233" s="678">
        <v>162</v>
      </c>
      <c r="AB233" s="678">
        <v>159</v>
      </c>
      <c r="AC233" s="679">
        <v>120</v>
      </c>
      <c r="AD233" s="680">
        <f t="shared" si="154"/>
        <v>0.79104477611940294</v>
      </c>
      <c r="AE233" s="681">
        <f t="shared" si="155"/>
        <v>0.98148148148148151</v>
      </c>
      <c r="AF233" s="664">
        <v>224</v>
      </c>
      <c r="AG233" s="678">
        <v>214</v>
      </c>
      <c r="AH233" s="678">
        <v>161</v>
      </c>
      <c r="AI233" s="678">
        <v>161</v>
      </c>
      <c r="AJ233" s="679">
        <v>123</v>
      </c>
      <c r="AK233" s="680">
        <f t="shared" si="156"/>
        <v>0.75233644859813087</v>
      </c>
      <c r="AL233" s="681">
        <f t="shared" si="157"/>
        <v>1</v>
      </c>
      <c r="AM233" s="664">
        <v>193</v>
      </c>
      <c r="AN233" s="678">
        <v>181</v>
      </c>
      <c r="AO233" s="678">
        <v>178</v>
      </c>
      <c r="AP233" s="678">
        <v>117</v>
      </c>
      <c r="AQ233" s="679">
        <v>109</v>
      </c>
      <c r="AR233" s="680">
        <f t="shared" si="158"/>
        <v>0.64640883977900554</v>
      </c>
      <c r="AS233" s="681">
        <f t="shared" si="159"/>
        <v>0.65730337078651691</v>
      </c>
      <c r="AT233" s="664">
        <v>206</v>
      </c>
      <c r="AU233" s="678">
        <v>193</v>
      </c>
      <c r="AV233" s="678">
        <v>149</v>
      </c>
      <c r="AW233" s="678">
        <v>149</v>
      </c>
      <c r="AX233" s="679">
        <v>133</v>
      </c>
      <c r="AY233" s="680">
        <f t="shared" si="160"/>
        <v>0.772020725388601</v>
      </c>
      <c r="AZ233" s="681">
        <f t="shared" si="161"/>
        <v>1</v>
      </c>
      <c r="BA233" s="664">
        <v>228</v>
      </c>
      <c r="BB233" s="678">
        <v>212</v>
      </c>
      <c r="BC233" s="678">
        <v>172</v>
      </c>
      <c r="BD233" s="678">
        <v>170</v>
      </c>
      <c r="BE233" s="679">
        <v>134</v>
      </c>
      <c r="BF233" s="680">
        <f t="shared" si="164"/>
        <v>0.80188679245283023</v>
      </c>
      <c r="BG233" s="681">
        <f t="shared" si="165"/>
        <v>0.98837209302325579</v>
      </c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  <c r="CW233" s="44"/>
      <c r="CX233" s="44"/>
      <c r="CY233" s="44"/>
      <c r="CZ233" s="44"/>
      <c r="DA233" s="44"/>
      <c r="DB233" s="44"/>
      <c r="DC233" s="44"/>
      <c r="DD233" s="44"/>
      <c r="DE233" s="44"/>
      <c r="DF233" s="44"/>
      <c r="DG233" s="44"/>
      <c r="DH233" s="44"/>
      <c r="DI233" s="44"/>
      <c r="DJ233" s="44"/>
      <c r="DK233" s="44"/>
      <c r="DL233" s="44"/>
      <c r="DM233" s="44"/>
      <c r="DN233" s="44"/>
      <c r="DO233" s="44"/>
      <c r="DP233" s="44"/>
      <c r="DQ233" s="44"/>
      <c r="DR233" s="44"/>
      <c r="DS233" s="44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  <c r="EH233" s="44"/>
      <c r="EI233" s="44"/>
      <c r="EJ233" s="44"/>
      <c r="EK233" s="44"/>
      <c r="EL233" s="44"/>
      <c r="EM233" s="44"/>
      <c r="EN233" s="44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  <c r="FB233" s="44"/>
      <c r="FC233" s="44"/>
      <c r="FD233" s="44"/>
      <c r="FE233" s="44"/>
      <c r="FF233" s="44"/>
      <c r="FG233" s="44"/>
      <c r="FH233" s="44"/>
      <c r="FI233" s="44"/>
      <c r="FJ233" s="44"/>
      <c r="FK233" s="44"/>
      <c r="FL233" s="44"/>
      <c r="FM233" s="44"/>
      <c r="FN233" s="44"/>
      <c r="FO233" s="44"/>
      <c r="FP233" s="44"/>
      <c r="FQ233" s="44"/>
      <c r="FR233" s="44"/>
      <c r="FS233" s="44"/>
      <c r="FT233" s="44"/>
      <c r="FU233" s="44"/>
      <c r="FV233" s="44"/>
      <c r="FW233" s="44"/>
      <c r="FX233" s="44"/>
      <c r="FY233" s="44"/>
      <c r="FZ233" s="44"/>
      <c r="GA233" s="44"/>
      <c r="GB233" s="44"/>
      <c r="GC233" s="44"/>
      <c r="GD233" s="44"/>
      <c r="GE233" s="44"/>
      <c r="GF233" s="44"/>
      <c r="GG233" s="44"/>
      <c r="GH233" s="44"/>
      <c r="GI233" s="44"/>
      <c r="GJ233" s="44"/>
      <c r="GK233" s="44"/>
      <c r="GL233" s="44"/>
      <c r="GM233" s="44"/>
      <c r="GN233" s="44"/>
      <c r="GO233" s="44"/>
      <c r="GP233" s="44"/>
      <c r="GQ233" s="44"/>
      <c r="GR233" s="44"/>
      <c r="GS233" s="44"/>
      <c r="GT233" s="44"/>
      <c r="GU233" s="44"/>
      <c r="GV233" s="44"/>
      <c r="GW233" s="44"/>
      <c r="GX233" s="44"/>
      <c r="GY233" s="44"/>
      <c r="GZ233" s="44"/>
      <c r="HA233" s="44"/>
      <c r="HB233" s="44"/>
      <c r="HC233" s="44"/>
      <c r="HD233" s="44"/>
      <c r="HE233" s="44"/>
      <c r="HF233" s="44"/>
      <c r="HG233" s="44"/>
      <c r="HH233" s="44"/>
      <c r="HI233" s="44"/>
      <c r="HJ233" s="44"/>
      <c r="HK233" s="44"/>
      <c r="HL233" s="44"/>
      <c r="HM233" s="44"/>
      <c r="HN233" s="44"/>
      <c r="HO233" s="44"/>
      <c r="HP233" s="44"/>
      <c r="HQ233" s="44"/>
      <c r="HR233" s="44"/>
      <c r="HS233" s="44"/>
      <c r="HT233" s="44"/>
      <c r="HU233" s="44"/>
      <c r="HV233" s="44"/>
      <c r="HW233" s="44"/>
      <c r="HX233" s="44"/>
      <c r="HY233" s="44"/>
      <c r="HZ233" s="44"/>
      <c r="IA233" s="44"/>
      <c r="IB233" s="44"/>
      <c r="IC233" s="44"/>
      <c r="ID233" s="44"/>
      <c r="IE233" s="44"/>
      <c r="IF233" s="44"/>
      <c r="IG233" s="44"/>
      <c r="IH233" s="44"/>
      <c r="II233" s="44"/>
      <c r="IJ233" s="44"/>
      <c r="IK233" s="44"/>
      <c r="IL233" s="44"/>
      <c r="IM233" s="44"/>
      <c r="IN233" s="44"/>
      <c r="IO233" s="44"/>
      <c r="IP233" s="44"/>
      <c r="IQ233" s="44"/>
      <c r="IR233" s="44"/>
      <c r="IS233" s="44"/>
      <c r="IT233" s="44"/>
      <c r="IU233" s="44"/>
      <c r="IV233" s="44"/>
      <c r="IW233" s="44"/>
      <c r="IX233" s="44"/>
      <c r="IY233" s="44"/>
      <c r="IZ233" s="44"/>
      <c r="JA233" s="44"/>
      <c r="JB233" s="44"/>
      <c r="JC233" s="44"/>
      <c r="JD233" s="44"/>
      <c r="JE233" s="44"/>
      <c r="JF233" s="44"/>
      <c r="JG233" s="44"/>
      <c r="JH233" s="44"/>
      <c r="JI233" s="44"/>
      <c r="JJ233" s="44"/>
      <c r="JK233" s="44"/>
      <c r="JL233" s="44"/>
      <c r="JM233" s="44"/>
      <c r="JN233" s="44"/>
      <c r="JO233" s="44"/>
      <c r="JP233" s="44"/>
      <c r="JQ233" s="44"/>
      <c r="JR233" s="44"/>
      <c r="JS233" s="44"/>
      <c r="JT233" s="44"/>
      <c r="JU233" s="44"/>
      <c r="JV233" s="44"/>
      <c r="JW233" s="44"/>
      <c r="JX233" s="44"/>
      <c r="JY233" s="44"/>
      <c r="JZ233" s="44"/>
      <c r="KA233" s="44"/>
      <c r="KB233" s="44"/>
      <c r="KC233" s="44"/>
      <c r="KD233" s="44"/>
      <c r="KE233" s="44"/>
      <c r="KF233" s="44"/>
      <c r="KG233" s="44"/>
      <c r="KH233" s="44"/>
      <c r="KI233" s="44"/>
      <c r="KJ233" s="44"/>
      <c r="KK233" s="44"/>
      <c r="KL233" s="44"/>
      <c r="KM233" s="44"/>
      <c r="KN233" s="44"/>
      <c r="KO233" s="44"/>
      <c r="KP233" s="44"/>
      <c r="KQ233" s="44"/>
      <c r="KR233" s="44"/>
      <c r="KS233" s="44"/>
      <c r="KT233" s="44"/>
      <c r="KU233" s="44"/>
      <c r="KV233" s="44"/>
      <c r="KW233" s="44"/>
      <c r="KX233" s="44"/>
      <c r="KY233" s="44"/>
      <c r="KZ233" s="44"/>
      <c r="LA233" s="44"/>
      <c r="LB233" s="44"/>
      <c r="LC233" s="44"/>
      <c r="LD233" s="44"/>
      <c r="LE233" s="44"/>
      <c r="LF233" s="44"/>
      <c r="LG233" s="44"/>
      <c r="LH233" s="44"/>
      <c r="LI233" s="44"/>
      <c r="LJ233" s="44"/>
      <c r="LK233" s="44"/>
      <c r="LL233" s="44"/>
      <c r="LM233" s="44"/>
      <c r="LN233" s="44"/>
      <c r="LO233" s="44"/>
      <c r="LP233" s="44"/>
      <c r="LQ233" s="44"/>
      <c r="LR233" s="44"/>
      <c r="LS233" s="44"/>
      <c r="LT233" s="44"/>
      <c r="LU233" s="44"/>
      <c r="LV233" s="44"/>
      <c r="LW233" s="44"/>
      <c r="LX233" s="44"/>
      <c r="LY233" s="44"/>
      <c r="LZ233" s="44"/>
      <c r="MA233" s="44"/>
      <c r="MB233" s="44"/>
      <c r="MC233" s="44"/>
      <c r="MD233" s="44"/>
      <c r="ME233" s="44"/>
      <c r="MF233" s="44"/>
      <c r="MG233" s="44"/>
      <c r="MH233" s="44"/>
      <c r="MI233" s="44"/>
      <c r="MJ233" s="44"/>
      <c r="MK233" s="44"/>
      <c r="ML233" s="44"/>
      <c r="MM233" s="44"/>
      <c r="MN233" s="44"/>
      <c r="MO233" s="44"/>
      <c r="MP233" s="44"/>
      <c r="MQ233" s="44"/>
      <c r="MR233" s="44"/>
      <c r="MS233" s="44"/>
      <c r="MT233" s="44"/>
      <c r="MU233" s="44"/>
      <c r="MV233" s="44"/>
      <c r="MW233" s="44"/>
      <c r="MX233" s="44"/>
      <c r="MY233" s="44"/>
      <c r="MZ233" s="44"/>
      <c r="NA233" s="44"/>
      <c r="NB233" s="44"/>
      <c r="NC233" s="44"/>
      <c r="ND233" s="44"/>
      <c r="NE233" s="44"/>
      <c r="NF233" s="44"/>
      <c r="NG233" s="44"/>
      <c r="NH233" s="44"/>
      <c r="NI233" s="44"/>
      <c r="NJ233" s="44"/>
      <c r="NK233" s="44"/>
      <c r="NL233" s="44"/>
      <c r="NM233" s="44"/>
      <c r="NN233" s="44"/>
      <c r="NO233" s="44"/>
      <c r="NP233" s="44"/>
      <c r="NQ233" s="44"/>
      <c r="NR233" s="44"/>
      <c r="NS233" s="44"/>
      <c r="NT233" s="44"/>
      <c r="NU233" s="44"/>
      <c r="NV233" s="44"/>
      <c r="NW233" s="44"/>
      <c r="NX233" s="44"/>
      <c r="NY233" s="44"/>
      <c r="NZ233" s="44"/>
      <c r="OA233" s="44"/>
      <c r="OB233" s="44"/>
      <c r="OC233" s="44"/>
      <c r="OD233" s="44"/>
      <c r="OE233" s="44"/>
      <c r="OF233" s="44"/>
      <c r="OG233" s="44"/>
      <c r="OH233" s="44"/>
      <c r="OI233" s="44"/>
      <c r="OJ233" s="44"/>
      <c r="OK233" s="44"/>
      <c r="OL233" s="44"/>
      <c r="OM233" s="44"/>
      <c r="ON233" s="44"/>
      <c r="OO233" s="44"/>
      <c r="OP233" s="44"/>
      <c r="OQ233" s="44"/>
      <c r="OR233" s="44"/>
      <c r="OS233" s="44"/>
      <c r="OT233" s="44"/>
      <c r="OU233" s="44"/>
      <c r="OV233" s="44"/>
      <c r="OW233" s="44"/>
      <c r="OX233" s="44"/>
      <c r="OY233" s="44"/>
      <c r="OZ233" s="44"/>
      <c r="PA233" s="44"/>
      <c r="PB233" s="44"/>
      <c r="PC233" s="44"/>
      <c r="PD233" s="44"/>
      <c r="PE233" s="44"/>
      <c r="PF233" s="44"/>
      <c r="PG233" s="44"/>
      <c r="PH233" s="44"/>
      <c r="PI233" s="44"/>
      <c r="PJ233" s="44"/>
      <c r="PK233" s="44"/>
      <c r="PL233" s="44"/>
      <c r="PM233" s="44"/>
      <c r="PN233" s="44"/>
      <c r="PO233" s="44"/>
      <c r="PP233" s="44"/>
      <c r="PQ233" s="44"/>
      <c r="PR233" s="44"/>
      <c r="PS233" s="44"/>
      <c r="PT233" s="44"/>
      <c r="PU233" s="44"/>
      <c r="PV233" s="44"/>
      <c r="PW233" s="44"/>
      <c r="PX233" s="44"/>
      <c r="PY233" s="44"/>
      <c r="PZ233" s="44"/>
      <c r="QA233" s="44"/>
      <c r="QB233" s="44"/>
      <c r="QC233" s="44"/>
      <c r="QD233" s="44"/>
      <c r="QE233" s="44"/>
      <c r="QF233" s="44"/>
      <c r="QG233" s="44"/>
      <c r="QH233" s="44"/>
      <c r="QI233" s="44"/>
      <c r="QJ233" s="44"/>
      <c r="QK233" s="44"/>
      <c r="QL233" s="44"/>
      <c r="QM233" s="44"/>
      <c r="QN233" s="44"/>
      <c r="QO233" s="44"/>
      <c r="QP233" s="44"/>
      <c r="QQ233" s="44"/>
      <c r="QR233" s="44"/>
      <c r="QS233" s="44"/>
      <c r="QT233" s="44"/>
      <c r="QU233" s="44"/>
      <c r="QV233" s="44"/>
      <c r="QW233" s="44"/>
      <c r="QX233" s="44"/>
      <c r="QY233" s="44"/>
      <c r="QZ233" s="44"/>
      <c r="RA233" s="44"/>
      <c r="RB233" s="44"/>
      <c r="RC233" s="44"/>
      <c r="RD233" s="44"/>
      <c r="RE233" s="44"/>
      <c r="RF233" s="44"/>
      <c r="RG233" s="44"/>
      <c r="RH233" s="44"/>
      <c r="RI233" s="44"/>
      <c r="RJ233" s="44"/>
      <c r="RK233" s="44"/>
      <c r="RL233" s="44"/>
      <c r="RM233" s="44"/>
      <c r="RN233" s="44"/>
      <c r="RO233" s="44"/>
      <c r="RP233" s="44"/>
      <c r="RQ233" s="44"/>
      <c r="RR233" s="44"/>
      <c r="RS233" s="44"/>
      <c r="RT233" s="44"/>
      <c r="RU233" s="44"/>
      <c r="RV233" s="44"/>
      <c r="RW233" s="44"/>
      <c r="RX233" s="44"/>
      <c r="RY233" s="44"/>
      <c r="RZ233" s="44"/>
      <c r="SA233" s="44"/>
      <c r="SB233" s="44"/>
      <c r="SC233" s="44"/>
      <c r="SD233" s="44"/>
      <c r="SE233" s="44"/>
      <c r="SF233" s="44"/>
      <c r="SG233" s="44"/>
      <c r="SH233" s="44"/>
      <c r="SI233" s="44"/>
      <c r="SJ233" s="44"/>
      <c r="SK233" s="44"/>
      <c r="SL233" s="44"/>
      <c r="SM233" s="44"/>
      <c r="SN233" s="44"/>
      <c r="SO233" s="44"/>
      <c r="SP233" s="44"/>
      <c r="SQ233" s="44"/>
      <c r="SR233" s="44"/>
      <c r="SS233" s="44"/>
      <c r="ST233" s="44"/>
      <c r="SU233" s="44"/>
      <c r="SV233" s="44"/>
      <c r="SW233" s="44"/>
      <c r="SX233" s="44"/>
      <c r="SY233" s="44"/>
      <c r="SZ233" s="44"/>
      <c r="TA233" s="44"/>
      <c r="TB233" s="44"/>
      <c r="TC233" s="44"/>
      <c r="TD233" s="44"/>
      <c r="TE233" s="44"/>
      <c r="TF233" s="44"/>
      <c r="TG233" s="44"/>
      <c r="TH233" s="44"/>
      <c r="TI233" s="44"/>
      <c r="TJ233" s="44"/>
      <c r="TK233" s="44"/>
      <c r="TL233" s="44"/>
      <c r="TM233" s="44"/>
      <c r="TN233" s="44"/>
      <c r="TO233" s="44"/>
      <c r="TP233" s="44"/>
      <c r="TQ233" s="44"/>
      <c r="TR233" s="44"/>
      <c r="TS233" s="44"/>
      <c r="TT233" s="44"/>
      <c r="TU233" s="44"/>
      <c r="TV233" s="44"/>
      <c r="TW233" s="44"/>
      <c r="TX233" s="44"/>
      <c r="TY233" s="44"/>
      <c r="TZ233" s="44"/>
      <c r="UA233" s="44"/>
      <c r="UB233" s="44"/>
      <c r="UC233" s="44"/>
      <c r="UD233" s="44"/>
      <c r="UE233" s="44"/>
      <c r="UF233" s="44"/>
      <c r="UG233" s="44"/>
      <c r="UH233" s="44"/>
      <c r="UI233" s="44"/>
      <c r="UJ233" s="44"/>
      <c r="UK233" s="44"/>
      <c r="UL233" s="44"/>
      <c r="UM233" s="44"/>
      <c r="UN233" s="44"/>
      <c r="UO233" s="44"/>
      <c r="UP233" s="44"/>
      <c r="UQ233" s="44"/>
      <c r="UR233" s="44"/>
      <c r="US233" s="44"/>
      <c r="UT233" s="44"/>
      <c r="UU233" s="44"/>
      <c r="UV233" s="44"/>
      <c r="UW233" s="44"/>
      <c r="UX233" s="44"/>
      <c r="UY233" s="44"/>
      <c r="UZ233" s="44"/>
      <c r="VA233" s="44"/>
      <c r="VB233" s="44"/>
      <c r="VC233" s="44"/>
      <c r="VD233" s="44"/>
      <c r="VE233" s="44"/>
      <c r="VF233" s="44"/>
      <c r="VG233" s="44"/>
      <c r="VH233" s="44"/>
      <c r="VI233" s="44"/>
      <c r="VJ233" s="44"/>
      <c r="VK233" s="44"/>
      <c r="VL233" s="44"/>
      <c r="VM233" s="44"/>
      <c r="VN233" s="44"/>
      <c r="VO233" s="44"/>
      <c r="VP233" s="44"/>
      <c r="VQ233" s="44"/>
      <c r="VR233" s="44"/>
      <c r="VS233" s="44"/>
      <c r="VT233" s="44"/>
      <c r="VU233" s="44"/>
      <c r="VV233" s="44"/>
      <c r="VW233" s="44"/>
      <c r="VX233" s="44"/>
      <c r="VY233" s="44"/>
      <c r="VZ233" s="44"/>
      <c r="WA233" s="44"/>
      <c r="WB233" s="44"/>
      <c r="WC233" s="44"/>
      <c r="WD233" s="44"/>
      <c r="WE233" s="44"/>
      <c r="WF233" s="44"/>
      <c r="WG233" s="44"/>
      <c r="WH233" s="44"/>
      <c r="WI233" s="44"/>
      <c r="WJ233" s="44"/>
      <c r="WK233" s="44"/>
      <c r="WL233" s="44"/>
      <c r="WM233" s="44"/>
      <c r="WN233" s="44"/>
      <c r="WO233" s="44"/>
      <c r="WP233" s="44"/>
      <c r="WQ233" s="44"/>
      <c r="WR233" s="44"/>
      <c r="WS233" s="44"/>
      <c r="WT233" s="44"/>
      <c r="WU233" s="44"/>
      <c r="WV233" s="44"/>
      <c r="WW233" s="44"/>
      <c r="WX233" s="44"/>
      <c r="WY233" s="44"/>
      <c r="WZ233" s="44"/>
      <c r="XA233" s="44"/>
      <c r="XB233" s="44"/>
      <c r="XC233" s="44"/>
      <c r="XD233" s="44"/>
      <c r="XE233" s="44"/>
      <c r="XF233" s="44"/>
      <c r="XG233" s="44"/>
      <c r="XH233" s="44"/>
      <c r="XI233" s="44"/>
      <c r="XJ233" s="44"/>
      <c r="XK233" s="44"/>
      <c r="XL233" s="44"/>
      <c r="XM233" s="44"/>
      <c r="XN233" s="44"/>
      <c r="XO233" s="44"/>
      <c r="XP233" s="44"/>
      <c r="XQ233" s="44"/>
      <c r="XR233" s="44"/>
      <c r="XS233" s="44"/>
      <c r="XT233" s="44"/>
      <c r="XU233" s="44"/>
      <c r="XV233" s="44"/>
      <c r="XW233" s="44"/>
      <c r="XX233" s="44"/>
      <c r="XY233" s="44"/>
      <c r="XZ233" s="44"/>
      <c r="YA233" s="44"/>
      <c r="YB233" s="44"/>
      <c r="YC233" s="44"/>
      <c r="YD233" s="44"/>
      <c r="YE233" s="44"/>
      <c r="YF233" s="44"/>
      <c r="YG233" s="44"/>
      <c r="YH233" s="44"/>
      <c r="YI233" s="44"/>
      <c r="YJ233" s="44"/>
      <c r="YK233" s="44"/>
      <c r="YL233" s="44"/>
      <c r="YM233" s="44"/>
      <c r="YN233" s="44"/>
      <c r="YO233" s="44"/>
      <c r="YP233" s="44"/>
      <c r="YQ233" s="44"/>
      <c r="YR233" s="44"/>
      <c r="YS233" s="44"/>
      <c r="YT233" s="44"/>
      <c r="YU233" s="44"/>
      <c r="YV233" s="44"/>
      <c r="YW233" s="44"/>
      <c r="YX233" s="44"/>
      <c r="YY233" s="44"/>
      <c r="YZ233" s="44"/>
      <c r="ZA233" s="44"/>
      <c r="ZB233" s="44"/>
      <c r="ZC233" s="44"/>
      <c r="ZD233" s="44"/>
      <c r="ZE233" s="44"/>
      <c r="ZF233" s="44"/>
      <c r="ZG233" s="44"/>
      <c r="ZH233" s="44"/>
      <c r="ZI233" s="44"/>
      <c r="ZJ233" s="44"/>
      <c r="ZK233" s="44"/>
      <c r="ZL233" s="44"/>
      <c r="ZM233" s="44"/>
      <c r="ZN233" s="44"/>
      <c r="ZO233" s="44"/>
      <c r="ZP233" s="44"/>
      <c r="ZQ233" s="44"/>
      <c r="ZR233" s="44"/>
      <c r="ZS233" s="44"/>
      <c r="ZT233" s="44"/>
      <c r="ZU233" s="44"/>
      <c r="ZV233" s="44"/>
      <c r="ZW233" s="44"/>
      <c r="ZX233" s="44"/>
      <c r="ZY233" s="44"/>
      <c r="ZZ233" s="44"/>
      <c r="AAA233" s="44"/>
      <c r="AAB233" s="44"/>
      <c r="AAC233" s="44"/>
      <c r="AAD233" s="44"/>
      <c r="AAE233" s="44"/>
      <c r="AAF233" s="44"/>
      <c r="AAG233" s="44"/>
      <c r="AAH233" s="44"/>
      <c r="AAI233" s="44"/>
      <c r="AAJ233" s="44"/>
      <c r="AAK233" s="44"/>
      <c r="AAL233" s="44"/>
      <c r="AAM233" s="44"/>
      <c r="AAN233" s="44"/>
      <c r="AAO233" s="44"/>
      <c r="AAP233" s="44"/>
      <c r="AAQ233" s="44"/>
      <c r="AAR233" s="44"/>
      <c r="AAS233" s="44"/>
      <c r="AAT233" s="44"/>
      <c r="AAU233" s="44"/>
      <c r="AAV233" s="44"/>
      <c r="AAW233" s="44"/>
      <c r="AAX233" s="44"/>
      <c r="AAY233" s="44"/>
      <c r="AAZ233" s="44"/>
      <c r="ABA233" s="44"/>
      <c r="ABB233" s="44"/>
      <c r="ABC233" s="44"/>
      <c r="ABD233" s="44"/>
      <c r="ABE233" s="44"/>
      <c r="ABF233" s="44"/>
      <c r="ABG233" s="44"/>
      <c r="ABH233" s="44"/>
      <c r="ABI233" s="44"/>
      <c r="ABJ233" s="44"/>
      <c r="ABK233" s="44"/>
      <c r="ABL233" s="44"/>
      <c r="ABM233" s="44"/>
      <c r="ABN233" s="44"/>
      <c r="ABO233" s="44"/>
      <c r="ABP233" s="44"/>
      <c r="ABQ233" s="44"/>
      <c r="ABR233" s="44"/>
      <c r="ABS233" s="44"/>
      <c r="ABT233" s="44"/>
      <c r="ABU233" s="44"/>
      <c r="ABV233" s="44"/>
      <c r="ABW233" s="44"/>
      <c r="ABX233" s="44"/>
      <c r="ABY233" s="44"/>
      <c r="ABZ233" s="44"/>
      <c r="ACA233" s="44"/>
      <c r="ACB233" s="44"/>
      <c r="ACC233" s="44"/>
      <c r="ACD233" s="44"/>
      <c r="ACE233" s="44"/>
      <c r="ACF233" s="44"/>
      <c r="ACG233" s="44"/>
      <c r="ACH233" s="44"/>
      <c r="ACI233" s="44"/>
      <c r="ACJ233" s="44"/>
      <c r="ACK233" s="44"/>
      <c r="ACL233" s="44"/>
      <c r="ACM233" s="44"/>
      <c r="ACN233" s="44"/>
      <c r="ACO233" s="44"/>
      <c r="ACP233" s="44"/>
      <c r="ACQ233" s="44"/>
      <c r="ACR233" s="44"/>
      <c r="ACS233" s="44"/>
      <c r="ACT233" s="44"/>
      <c r="ACU233" s="44"/>
      <c r="ACV233" s="44"/>
      <c r="ACW233" s="44"/>
      <c r="ACX233" s="44"/>
      <c r="ACY233" s="44"/>
      <c r="ACZ233" s="44"/>
      <c r="ADA233" s="44"/>
      <c r="ADB233" s="44"/>
      <c r="ADC233" s="44"/>
      <c r="ADD233" s="44"/>
      <c r="ADE233" s="44"/>
      <c r="ADF233" s="44"/>
      <c r="ADG233" s="44"/>
      <c r="ADH233" s="44"/>
      <c r="ADI233" s="44"/>
      <c r="ADJ233" s="44"/>
      <c r="ADK233" s="44"/>
      <c r="ADL233" s="44"/>
      <c r="ADM233" s="44"/>
      <c r="ADN233" s="44"/>
      <c r="ADO233" s="44"/>
      <c r="ADP233" s="44"/>
      <c r="ADQ233" s="44"/>
      <c r="ADR233" s="44"/>
      <c r="ADS233" s="44"/>
      <c r="ADT233" s="44"/>
      <c r="ADU233" s="44"/>
      <c r="ADV233" s="44"/>
      <c r="ADW233" s="44"/>
      <c r="ADX233" s="44"/>
      <c r="ADY233" s="44"/>
      <c r="ADZ233" s="44"/>
      <c r="AEA233" s="44"/>
      <c r="AEB233" s="44"/>
      <c r="AEC233" s="44"/>
      <c r="AED233" s="44"/>
      <c r="AEE233" s="44"/>
      <c r="AEF233" s="44"/>
      <c r="AEG233" s="44"/>
      <c r="AEH233" s="44"/>
      <c r="AEI233" s="44"/>
      <c r="AEJ233" s="44"/>
      <c r="AEK233" s="44"/>
      <c r="AEL233" s="44"/>
      <c r="AEM233" s="44"/>
      <c r="AEN233" s="44"/>
      <c r="AEO233" s="44"/>
      <c r="AEP233" s="44"/>
      <c r="AEQ233" s="44"/>
      <c r="AER233" s="44"/>
      <c r="AES233" s="44"/>
      <c r="AET233" s="44"/>
      <c r="AEU233" s="44"/>
      <c r="AEV233" s="44"/>
      <c r="AEW233" s="44"/>
      <c r="AEX233" s="44"/>
      <c r="AEY233" s="44"/>
      <c r="AEZ233" s="44"/>
      <c r="AFA233" s="44"/>
      <c r="AFB233" s="44"/>
      <c r="AFC233" s="44"/>
      <c r="AFD233" s="44"/>
      <c r="AFE233" s="44"/>
      <c r="AFF233" s="44"/>
      <c r="AFG233" s="44"/>
      <c r="AFH233" s="44"/>
      <c r="AFI233" s="44"/>
      <c r="AFJ233" s="44"/>
      <c r="AFK233" s="44"/>
      <c r="AFL233" s="44"/>
      <c r="AFM233" s="44"/>
      <c r="AFN233" s="44"/>
      <c r="AFO233" s="44"/>
      <c r="AFP233" s="44"/>
      <c r="AFQ233" s="44"/>
      <c r="AFR233" s="44"/>
      <c r="AFS233" s="44"/>
      <c r="AFT233" s="44"/>
      <c r="AFU233" s="44"/>
      <c r="AFV233" s="44"/>
      <c r="AFW233" s="44"/>
      <c r="AFX233" s="44"/>
      <c r="AFY233" s="44"/>
      <c r="AFZ233" s="44"/>
      <c r="AGA233" s="44"/>
      <c r="AGB233" s="44"/>
      <c r="AGC233" s="44"/>
      <c r="AGD233" s="44"/>
      <c r="AGE233" s="44"/>
      <c r="AGF233" s="44"/>
      <c r="AGG233" s="44"/>
      <c r="AGH233" s="44"/>
      <c r="AGI233" s="44"/>
      <c r="AGJ233" s="44"/>
      <c r="AGK233" s="44"/>
      <c r="AGL233" s="44"/>
      <c r="AGM233" s="44"/>
      <c r="AGN233" s="44"/>
      <c r="AGO233" s="44"/>
      <c r="AGP233" s="44"/>
      <c r="AGQ233" s="44"/>
      <c r="AGR233" s="44"/>
      <c r="AGS233" s="44"/>
      <c r="AGT233" s="44"/>
      <c r="AGU233" s="44"/>
      <c r="AGV233" s="44"/>
      <c r="AGW233" s="44"/>
      <c r="AGX233" s="44"/>
      <c r="AGY233" s="44"/>
      <c r="AGZ233" s="44"/>
      <c r="AHA233" s="44"/>
      <c r="AHB233" s="44"/>
      <c r="AHC233" s="44"/>
      <c r="AHD233" s="44"/>
      <c r="AHE233" s="44"/>
      <c r="AHF233" s="44"/>
      <c r="AHG233" s="44"/>
      <c r="AHH233" s="44"/>
      <c r="AHI233" s="44"/>
      <c r="AHJ233" s="44"/>
      <c r="AHK233" s="44"/>
      <c r="AHL233" s="44"/>
      <c r="AHM233" s="44"/>
      <c r="AHN233" s="44"/>
      <c r="AHO233" s="44"/>
      <c r="AHP233" s="44"/>
      <c r="AHQ233" s="44"/>
      <c r="AHR233" s="44"/>
      <c r="AHS233" s="44"/>
      <c r="AHT233" s="44"/>
      <c r="AHU233" s="44"/>
      <c r="AHV233" s="44"/>
      <c r="AHW233" s="44"/>
      <c r="AHX233" s="44"/>
      <c r="AHY233" s="44"/>
      <c r="AHZ233" s="44"/>
      <c r="AIA233" s="44"/>
      <c r="AIB233" s="44"/>
      <c r="AIC233" s="44"/>
      <c r="AID233" s="44"/>
      <c r="AIE233" s="44"/>
      <c r="AIF233" s="44"/>
      <c r="AIG233" s="44"/>
      <c r="AIH233" s="44"/>
      <c r="AII233" s="44"/>
      <c r="AIJ233" s="44"/>
      <c r="AIK233" s="44"/>
      <c r="AIL233" s="44"/>
      <c r="AIM233" s="44"/>
      <c r="AIN233" s="44"/>
      <c r="AIO233" s="44"/>
      <c r="AIP233" s="44"/>
      <c r="AIQ233" s="44"/>
      <c r="AIR233" s="44"/>
      <c r="AIS233" s="44"/>
      <c r="AIT233" s="44"/>
      <c r="AIU233" s="44"/>
      <c r="AIV233" s="44"/>
      <c r="AIW233" s="44"/>
      <c r="AIX233" s="44"/>
      <c r="AIY233" s="44"/>
      <c r="AIZ233" s="44"/>
      <c r="AJA233" s="44"/>
      <c r="AJB233" s="44"/>
      <c r="AJC233" s="44"/>
      <c r="AJD233" s="44"/>
      <c r="AJE233" s="44"/>
      <c r="AJF233" s="44"/>
      <c r="AJG233" s="44"/>
      <c r="AJH233" s="44"/>
      <c r="AJI233" s="44"/>
      <c r="AJJ233" s="44"/>
      <c r="AJK233" s="44"/>
      <c r="AJL233" s="44"/>
      <c r="AJM233" s="44"/>
      <c r="AJN233" s="44"/>
      <c r="AJO233" s="44"/>
      <c r="AJP233" s="44"/>
      <c r="AJQ233" s="44"/>
      <c r="AJR233" s="44"/>
      <c r="AJS233" s="44"/>
      <c r="AJT233" s="44"/>
      <c r="AJU233" s="44"/>
      <c r="AJV233" s="44"/>
      <c r="AJW233" s="44"/>
      <c r="AJX233" s="44"/>
      <c r="AJY233" s="44"/>
      <c r="AJZ233" s="44"/>
      <c r="AKA233" s="44"/>
      <c r="AKB233" s="44"/>
      <c r="AKC233" s="44"/>
      <c r="AKD233" s="44"/>
      <c r="AKE233" s="44"/>
      <c r="AKF233" s="44"/>
      <c r="AKG233" s="44"/>
      <c r="AKH233" s="44"/>
      <c r="AKI233" s="44"/>
      <c r="AKJ233" s="44"/>
      <c r="AKK233" s="44"/>
      <c r="AKL233" s="44"/>
      <c r="AKM233" s="44"/>
      <c r="AKN233" s="44"/>
      <c r="AKO233" s="44"/>
      <c r="AKP233" s="44"/>
      <c r="AKQ233" s="44"/>
      <c r="AKR233" s="44"/>
      <c r="AKS233" s="44"/>
      <c r="AKT233" s="44"/>
      <c r="AKU233" s="44"/>
      <c r="AKV233" s="44"/>
      <c r="AKW233" s="44"/>
      <c r="AKX233" s="44"/>
      <c r="AKY233" s="44"/>
      <c r="AKZ233" s="44"/>
      <c r="ALA233" s="44"/>
      <c r="ALB233" s="44"/>
      <c r="ALC233" s="44"/>
      <c r="ALD233" s="44"/>
      <c r="ALE233" s="44"/>
      <c r="ALF233" s="44"/>
      <c r="ALG233" s="44"/>
      <c r="ALH233" s="44"/>
      <c r="ALI233" s="44"/>
      <c r="ALJ233" s="44"/>
      <c r="ALK233" s="44"/>
      <c r="ALL233" s="44"/>
      <c r="ALM233" s="44"/>
      <c r="ALN233" s="44"/>
      <c r="ALO233" s="44"/>
      <c r="ALP233" s="44"/>
      <c r="ALQ233" s="44"/>
      <c r="ALR233" s="44"/>
      <c r="ALS233" s="44"/>
      <c r="ALT233" s="44"/>
      <c r="ALU233" s="44"/>
      <c r="ALV233" s="44"/>
      <c r="ALW233" s="44"/>
      <c r="ALX233" s="44"/>
      <c r="ALY233" s="44"/>
      <c r="ALZ233" s="44"/>
      <c r="AMA233" s="44"/>
      <c r="AMB233" s="44"/>
      <c r="AMC233" s="44"/>
      <c r="AMD233" s="44"/>
      <c r="AME233" s="44"/>
      <c r="AMF233" s="44"/>
      <c r="AMG233" s="44"/>
      <c r="AMH233" s="44"/>
      <c r="AMI233" s="44"/>
      <c r="AMJ233" s="44"/>
      <c r="AMK233" s="44"/>
      <c r="AML233" s="44"/>
      <c r="AMM233" s="44"/>
      <c r="AMN233" s="44"/>
      <c r="AMO233" s="44"/>
      <c r="AMP233" s="44"/>
      <c r="AMQ233" s="44"/>
      <c r="AMR233" s="44"/>
      <c r="AMS233" s="44"/>
      <c r="AMT233" s="44"/>
      <c r="AMU233" s="44"/>
      <c r="AMV233" s="44"/>
      <c r="AMW233" s="44"/>
      <c r="AMX233" s="44"/>
      <c r="AMY233" s="44"/>
      <c r="AMZ233" s="44"/>
      <c r="ANA233" s="44"/>
      <c r="ANB233" s="44"/>
      <c r="ANC233" s="44"/>
      <c r="AND233" s="44"/>
      <c r="ANE233" s="44"/>
      <c r="ANF233" s="44"/>
      <c r="ANG233" s="44"/>
      <c r="ANH233" s="44"/>
      <c r="ANI233" s="44"/>
      <c r="ANJ233" s="44"/>
      <c r="ANK233" s="44"/>
      <c r="ANL233" s="44"/>
      <c r="ANM233" s="44"/>
      <c r="ANN233" s="44"/>
      <c r="ANO233" s="44"/>
      <c r="ANP233" s="44"/>
      <c r="ANQ233" s="44"/>
      <c r="ANR233" s="44"/>
      <c r="ANS233" s="44"/>
      <c r="ANT233" s="44"/>
      <c r="ANU233" s="44"/>
      <c r="ANV233" s="44"/>
      <c r="ANW233" s="44"/>
      <c r="ANX233" s="44"/>
      <c r="ANY233" s="44"/>
      <c r="ANZ233" s="44"/>
      <c r="AOA233" s="44"/>
      <c r="AOB233" s="44"/>
      <c r="AOC233" s="44"/>
      <c r="AOD233" s="44"/>
      <c r="AOE233" s="44"/>
      <c r="AOF233" s="44"/>
      <c r="AOG233" s="44"/>
      <c r="AOH233" s="44"/>
      <c r="AOI233" s="44"/>
      <c r="AOJ233" s="44"/>
      <c r="AOK233" s="44"/>
      <c r="AOL233" s="44"/>
      <c r="AOM233" s="44"/>
      <c r="AON233" s="44"/>
      <c r="AOO233" s="44"/>
      <c r="AOP233" s="44"/>
      <c r="AOQ233" s="44"/>
      <c r="AOR233" s="44"/>
      <c r="AOS233" s="44"/>
      <c r="AOT233" s="44"/>
      <c r="AOU233" s="44"/>
      <c r="AOV233" s="44"/>
      <c r="AOW233" s="44"/>
      <c r="AOX233" s="44"/>
      <c r="AOY233" s="44"/>
      <c r="AOZ233" s="44"/>
      <c r="APA233" s="44"/>
      <c r="APB233" s="44"/>
      <c r="APC233" s="44"/>
      <c r="APD233" s="44"/>
      <c r="APE233" s="44"/>
      <c r="APF233" s="44"/>
      <c r="APG233" s="44"/>
      <c r="APH233" s="44"/>
      <c r="API233" s="44"/>
      <c r="APJ233" s="44"/>
      <c r="APK233" s="44"/>
      <c r="APL233" s="44"/>
      <c r="APM233" s="44"/>
      <c r="APN233" s="44"/>
      <c r="APO233" s="44"/>
      <c r="APP233" s="44"/>
      <c r="APQ233" s="44"/>
      <c r="APR233" s="44"/>
      <c r="APS233" s="44"/>
      <c r="APT233" s="44"/>
      <c r="APU233" s="44"/>
      <c r="APV233" s="44"/>
      <c r="APW233" s="44"/>
      <c r="APX233" s="44"/>
      <c r="APY233" s="44"/>
      <c r="APZ233" s="44"/>
      <c r="AQA233" s="44"/>
      <c r="AQB233" s="44"/>
      <c r="AQC233" s="44"/>
      <c r="AQD233" s="44"/>
      <c r="AQE233" s="44"/>
      <c r="AQF233" s="44"/>
      <c r="AQG233" s="44"/>
      <c r="AQH233" s="44"/>
      <c r="AQI233" s="44"/>
      <c r="AQJ233" s="44"/>
      <c r="AQK233" s="44"/>
      <c r="AQL233" s="44"/>
      <c r="AQM233" s="44"/>
      <c r="AQN233" s="44"/>
      <c r="AQO233" s="44"/>
      <c r="AQP233" s="44"/>
      <c r="AQQ233" s="44"/>
      <c r="AQR233" s="44"/>
      <c r="AQS233" s="44"/>
      <c r="AQT233" s="44"/>
      <c r="AQU233" s="44"/>
      <c r="AQV233" s="44"/>
      <c r="AQW233" s="44"/>
      <c r="AQX233" s="44"/>
      <c r="AQY233" s="44"/>
      <c r="AQZ233" s="44"/>
      <c r="ARA233" s="44"/>
      <c r="ARB233" s="44"/>
      <c r="ARC233" s="44"/>
      <c r="ARD233" s="44"/>
      <c r="ARE233" s="44"/>
      <c r="ARF233" s="44"/>
      <c r="ARG233" s="44"/>
      <c r="ARH233" s="44"/>
      <c r="ARI233" s="44"/>
      <c r="ARJ233" s="44"/>
      <c r="ARK233" s="44"/>
      <c r="ARL233" s="44"/>
      <c r="ARM233" s="44"/>
      <c r="ARN233" s="44"/>
      <c r="ARO233" s="44"/>
      <c r="ARP233" s="44"/>
      <c r="ARQ233" s="44"/>
      <c r="ARR233" s="44"/>
      <c r="ARS233" s="44"/>
      <c r="ART233" s="44"/>
      <c r="ARU233" s="44"/>
      <c r="ARV233" s="44"/>
      <c r="ARW233" s="44"/>
      <c r="ARX233" s="44"/>
      <c r="ARY233" s="44"/>
      <c r="ARZ233" s="44"/>
      <c r="ASA233" s="44"/>
      <c r="ASB233" s="44"/>
      <c r="ASC233" s="44"/>
      <c r="ASD233" s="44"/>
      <c r="ASE233" s="44"/>
      <c r="ASF233" s="44"/>
      <c r="ASG233" s="44"/>
      <c r="ASH233" s="44"/>
      <c r="ASI233" s="44"/>
      <c r="ASJ233" s="44"/>
      <c r="ASK233" s="44"/>
      <c r="ASL233" s="44"/>
      <c r="ASM233" s="44"/>
      <c r="ASN233" s="44"/>
      <c r="ASO233" s="44"/>
      <c r="ASP233" s="44"/>
      <c r="ASQ233" s="44"/>
      <c r="ASR233" s="44"/>
      <c r="ASS233" s="44"/>
      <c r="AST233" s="44"/>
      <c r="ASU233" s="44"/>
      <c r="ASV233" s="44"/>
      <c r="ASW233" s="44"/>
      <c r="ASX233" s="44"/>
      <c r="ASY233" s="44"/>
      <c r="ASZ233" s="44"/>
      <c r="ATA233" s="44"/>
      <c r="ATB233" s="44"/>
      <c r="ATC233" s="44"/>
      <c r="ATD233" s="44"/>
      <c r="ATE233" s="44"/>
      <c r="ATF233" s="44"/>
      <c r="ATG233" s="44"/>
      <c r="ATH233" s="44"/>
      <c r="ATI233" s="44"/>
      <c r="ATJ233" s="44"/>
      <c r="ATK233" s="44"/>
      <c r="ATL233" s="44"/>
      <c r="ATM233" s="44"/>
      <c r="ATN233" s="44"/>
      <c r="ATO233" s="44"/>
      <c r="ATP233" s="44"/>
      <c r="ATQ233" s="44"/>
      <c r="ATR233" s="44"/>
      <c r="ATS233" s="44"/>
      <c r="ATT233" s="44"/>
      <c r="ATU233" s="44"/>
      <c r="ATV233" s="44"/>
      <c r="ATW233" s="44"/>
      <c r="ATX233" s="44"/>
      <c r="ATY233" s="44"/>
      <c r="ATZ233" s="44"/>
      <c r="AUA233" s="44"/>
      <c r="AUB233" s="44"/>
      <c r="AUC233" s="44"/>
      <c r="AUD233" s="44"/>
      <c r="AUE233" s="44"/>
      <c r="AUF233" s="44"/>
      <c r="AUG233" s="44"/>
      <c r="AUH233" s="44"/>
      <c r="AUI233" s="44"/>
      <c r="AUJ233" s="44"/>
      <c r="AUK233" s="44"/>
      <c r="AUL233" s="44"/>
      <c r="AUM233" s="44"/>
      <c r="AUN233" s="44"/>
      <c r="AUO233" s="44"/>
      <c r="AUP233" s="44"/>
      <c r="AUQ233" s="44"/>
      <c r="AUR233" s="44"/>
      <c r="AUS233" s="44"/>
      <c r="AUT233" s="44"/>
      <c r="AUU233" s="44"/>
      <c r="AUV233" s="44"/>
      <c r="AUW233" s="44"/>
      <c r="AUX233" s="44"/>
      <c r="AUY233" s="44"/>
      <c r="AUZ233" s="44"/>
      <c r="AVA233" s="44"/>
      <c r="AVB233" s="44"/>
      <c r="AVC233" s="44"/>
      <c r="AVD233" s="44"/>
      <c r="AVE233" s="44"/>
      <c r="AVF233" s="44"/>
      <c r="AVG233" s="44"/>
      <c r="AVH233" s="44"/>
      <c r="AVI233" s="44"/>
      <c r="AVJ233" s="44"/>
      <c r="AVK233" s="44"/>
      <c r="AVL233" s="44"/>
      <c r="AVM233" s="44"/>
      <c r="AVN233" s="44"/>
      <c r="AVO233" s="44"/>
      <c r="AVP233" s="44"/>
      <c r="AVQ233" s="44"/>
      <c r="AVR233" s="44"/>
      <c r="AVS233" s="44"/>
      <c r="AVT233" s="44"/>
      <c r="AVU233" s="44"/>
      <c r="AVV233" s="44"/>
      <c r="AVW233" s="44"/>
      <c r="AVX233" s="44"/>
      <c r="AVY233" s="44"/>
      <c r="AVZ233" s="44"/>
      <c r="AWA233" s="44"/>
      <c r="AWB233" s="44"/>
      <c r="AWC233" s="44"/>
      <c r="AWD233" s="44"/>
      <c r="AWE233" s="44"/>
      <c r="AWF233" s="44"/>
      <c r="AWG233" s="44"/>
      <c r="AWH233" s="44"/>
      <c r="AWI233" s="44"/>
      <c r="AWJ233" s="44"/>
      <c r="AWK233" s="44"/>
      <c r="AWL233" s="44"/>
      <c r="AWM233" s="44"/>
      <c r="AWN233" s="44"/>
      <c r="AWO233" s="44"/>
      <c r="AWP233" s="44"/>
      <c r="AWQ233" s="44"/>
      <c r="AWR233" s="44"/>
      <c r="AWS233" s="44"/>
      <c r="AWT233" s="44"/>
      <c r="AWU233" s="44"/>
      <c r="AWV233" s="44"/>
      <c r="AWW233" s="44"/>
      <c r="AWX233" s="44"/>
      <c r="AWY233" s="44"/>
      <c r="AWZ233" s="44"/>
      <c r="AXA233" s="44"/>
      <c r="AXB233" s="44"/>
      <c r="AXC233" s="44"/>
      <c r="AXD233" s="44"/>
      <c r="AXE233" s="44"/>
      <c r="AXF233" s="44"/>
      <c r="AXG233" s="44"/>
      <c r="AXH233" s="44"/>
      <c r="AXI233" s="44"/>
      <c r="AXJ233" s="44"/>
      <c r="AXK233" s="44"/>
      <c r="AXL233" s="44"/>
      <c r="AXM233" s="44"/>
      <c r="AXN233" s="44"/>
      <c r="AXO233" s="44"/>
      <c r="AXP233" s="44"/>
      <c r="AXQ233" s="44"/>
      <c r="AXR233" s="44"/>
      <c r="AXS233" s="44"/>
      <c r="AXT233" s="44"/>
      <c r="AXU233" s="44"/>
      <c r="AXV233" s="44"/>
      <c r="AXW233" s="44"/>
      <c r="AXX233" s="44"/>
      <c r="AXY233" s="44"/>
      <c r="AXZ233" s="44"/>
      <c r="AYA233" s="44"/>
      <c r="AYB233" s="44"/>
      <c r="AYC233" s="44"/>
      <c r="AYD233" s="44"/>
      <c r="AYE233" s="44"/>
      <c r="AYF233" s="44"/>
      <c r="AYG233" s="44"/>
      <c r="AYH233" s="44"/>
      <c r="AYI233" s="44"/>
      <c r="AYJ233" s="44"/>
      <c r="AYK233" s="44"/>
      <c r="AYL233" s="44"/>
      <c r="AYM233" s="44"/>
      <c r="AYN233" s="44"/>
      <c r="AYO233" s="44"/>
      <c r="AYP233" s="44"/>
      <c r="AYQ233" s="44"/>
      <c r="AYR233" s="44"/>
      <c r="AYS233" s="44"/>
      <c r="AYT233" s="44"/>
      <c r="AYU233" s="44"/>
      <c r="AYV233" s="44"/>
      <c r="AYW233" s="44"/>
      <c r="AYX233" s="44"/>
      <c r="AYY233" s="44"/>
      <c r="AYZ233" s="44"/>
      <c r="AZA233" s="44"/>
      <c r="AZB233" s="44"/>
      <c r="AZC233" s="44"/>
      <c r="AZD233" s="44"/>
      <c r="AZE233" s="44"/>
      <c r="AZF233" s="44"/>
      <c r="AZG233" s="44"/>
      <c r="AZH233" s="44"/>
      <c r="AZI233" s="44"/>
      <c r="AZJ233" s="44"/>
      <c r="AZK233" s="44"/>
      <c r="AZL233" s="44"/>
      <c r="AZM233" s="44"/>
      <c r="AZN233" s="44"/>
      <c r="AZO233" s="44"/>
      <c r="AZP233" s="44"/>
      <c r="AZQ233" s="44"/>
      <c r="AZR233" s="44"/>
      <c r="AZS233" s="44"/>
      <c r="AZT233" s="44"/>
      <c r="AZU233" s="44"/>
      <c r="AZV233" s="44"/>
      <c r="AZW233" s="44"/>
      <c r="AZX233" s="44"/>
      <c r="AZY233" s="44"/>
      <c r="AZZ233" s="44"/>
      <c r="BAA233" s="44"/>
      <c r="BAB233" s="44"/>
      <c r="BAC233" s="44"/>
      <c r="BAD233" s="44"/>
      <c r="BAE233" s="44"/>
      <c r="BAF233" s="44"/>
      <c r="BAG233" s="44"/>
      <c r="BAH233" s="44"/>
      <c r="BAI233" s="44"/>
      <c r="BAJ233" s="44"/>
      <c r="BAK233" s="44"/>
      <c r="BAL233" s="44"/>
      <c r="BAM233" s="44"/>
      <c r="BAN233" s="44"/>
      <c r="BAO233" s="44"/>
      <c r="BAP233" s="44"/>
      <c r="BAQ233" s="44"/>
      <c r="BAR233" s="44"/>
      <c r="BAS233" s="44"/>
      <c r="BAT233" s="44"/>
      <c r="BAU233" s="44"/>
      <c r="BAV233" s="44"/>
      <c r="BAW233" s="44"/>
      <c r="BAX233" s="44"/>
      <c r="BAY233" s="44"/>
      <c r="BAZ233" s="44"/>
      <c r="BBA233" s="44"/>
      <c r="BBB233" s="44"/>
      <c r="BBC233" s="44"/>
      <c r="BBD233" s="44"/>
      <c r="BBE233" s="44"/>
      <c r="BBF233" s="44"/>
      <c r="BBG233" s="44"/>
      <c r="BBH233" s="44"/>
      <c r="BBI233" s="44"/>
      <c r="BBJ233" s="44"/>
      <c r="BBK233" s="44"/>
      <c r="BBL233" s="44"/>
      <c r="BBM233" s="44"/>
      <c r="BBN233" s="44"/>
      <c r="BBO233" s="44"/>
      <c r="BBP233" s="44"/>
      <c r="BBQ233" s="44"/>
      <c r="BBR233" s="44"/>
      <c r="BBS233" s="44"/>
      <c r="BBT233" s="44"/>
      <c r="BBU233" s="44"/>
      <c r="BBV233" s="44"/>
      <c r="BBW233" s="44"/>
      <c r="BBX233" s="44"/>
      <c r="BBY233" s="44"/>
      <c r="BBZ233" s="44"/>
      <c r="BCA233" s="44"/>
      <c r="BCB233" s="44"/>
      <c r="BCC233" s="44"/>
      <c r="BCD233" s="44"/>
      <c r="BCE233" s="44"/>
      <c r="BCF233" s="44"/>
      <c r="BCG233" s="44"/>
      <c r="BCH233" s="44"/>
      <c r="BCI233" s="44"/>
      <c r="BCJ233" s="44"/>
      <c r="BCK233" s="44"/>
      <c r="BCL233" s="44"/>
      <c r="BCM233" s="44"/>
      <c r="BCN233" s="44"/>
      <c r="BCO233" s="44"/>
      <c r="BCP233" s="44"/>
      <c r="BCQ233" s="44"/>
      <c r="BCR233" s="44"/>
      <c r="BCS233" s="44"/>
      <c r="BCT233" s="44"/>
      <c r="BCU233" s="44"/>
      <c r="BCV233" s="44"/>
      <c r="BCW233" s="44"/>
      <c r="BCX233" s="44"/>
      <c r="BCY233" s="44"/>
      <c r="BCZ233" s="44"/>
      <c r="BDA233" s="44"/>
      <c r="BDB233" s="44"/>
      <c r="BDC233" s="44"/>
      <c r="BDD233" s="44"/>
      <c r="BDE233" s="44"/>
      <c r="BDF233" s="44"/>
      <c r="BDG233" s="44"/>
      <c r="BDH233" s="44"/>
      <c r="BDI233" s="44"/>
      <c r="BDJ233" s="44"/>
      <c r="BDK233" s="44"/>
      <c r="BDL233" s="44"/>
      <c r="BDM233" s="44"/>
      <c r="BDN233" s="44"/>
      <c r="BDO233" s="44"/>
      <c r="BDP233" s="44"/>
      <c r="BDQ233" s="44"/>
      <c r="BDR233" s="44"/>
      <c r="BDS233" s="44"/>
      <c r="BDT233" s="44"/>
      <c r="BDU233" s="44"/>
      <c r="BDV233" s="44"/>
      <c r="BDW233" s="44"/>
      <c r="BDX233" s="44"/>
      <c r="BDY233" s="44"/>
      <c r="BDZ233" s="44"/>
      <c r="BEA233" s="44"/>
      <c r="BEB233" s="44"/>
      <c r="BEC233" s="44"/>
      <c r="BED233" s="44"/>
      <c r="BEE233" s="44"/>
      <c r="BEF233" s="44"/>
      <c r="BEG233" s="44"/>
      <c r="BEH233" s="44"/>
      <c r="BEI233" s="44"/>
      <c r="BEJ233" s="44"/>
      <c r="BEK233" s="44"/>
      <c r="BEL233" s="44"/>
      <c r="BEM233" s="44"/>
      <c r="BEN233" s="44"/>
      <c r="BEO233" s="44"/>
      <c r="BEP233" s="44"/>
      <c r="BEQ233" s="44"/>
      <c r="BER233" s="44"/>
      <c r="BES233" s="44"/>
      <c r="BET233" s="44"/>
      <c r="BEU233" s="44"/>
      <c r="BEV233" s="44"/>
      <c r="BEW233" s="44"/>
      <c r="BEX233" s="44"/>
      <c r="BEY233" s="44"/>
      <c r="BEZ233" s="44"/>
      <c r="BFA233" s="44"/>
      <c r="BFB233" s="44"/>
      <c r="BFC233" s="44"/>
      <c r="BFD233" s="44"/>
      <c r="BFE233" s="44"/>
      <c r="BFF233" s="44"/>
      <c r="BFG233" s="44"/>
      <c r="BFH233" s="44"/>
      <c r="BFI233" s="44"/>
      <c r="BFJ233" s="44"/>
      <c r="BFK233" s="44"/>
      <c r="BFL233" s="44"/>
      <c r="BFM233" s="44"/>
      <c r="BFN233" s="44"/>
      <c r="BFO233" s="44"/>
      <c r="BFP233" s="44"/>
      <c r="BFQ233" s="44"/>
      <c r="BFR233" s="44"/>
      <c r="BFS233" s="44"/>
      <c r="BFT233" s="44"/>
      <c r="BFU233" s="44"/>
      <c r="BFV233" s="44"/>
      <c r="BFW233" s="44"/>
      <c r="BFX233" s="44"/>
      <c r="BFY233" s="44"/>
      <c r="BFZ233" s="44"/>
      <c r="BGA233" s="44"/>
      <c r="BGB233" s="44"/>
      <c r="BGC233" s="44"/>
      <c r="BGD233" s="44"/>
      <c r="BGE233" s="44"/>
      <c r="BGF233" s="44"/>
      <c r="BGG233" s="44"/>
      <c r="BGH233" s="44"/>
      <c r="BGI233" s="44"/>
      <c r="BGJ233" s="44"/>
      <c r="BGK233" s="44"/>
      <c r="BGL233" s="44"/>
      <c r="BGM233" s="44"/>
      <c r="BGN233" s="44"/>
      <c r="BGO233" s="44"/>
      <c r="BGP233" s="44"/>
      <c r="BGQ233" s="44"/>
      <c r="BGR233" s="44"/>
      <c r="BGS233" s="44"/>
      <c r="BGT233" s="44"/>
      <c r="BGU233" s="44"/>
      <c r="BGV233" s="44"/>
      <c r="BGW233" s="44"/>
      <c r="BGX233" s="44"/>
      <c r="BGY233" s="44"/>
      <c r="BGZ233" s="44"/>
      <c r="BHA233" s="44"/>
      <c r="BHB233" s="44"/>
      <c r="BHC233" s="44"/>
      <c r="BHD233" s="44"/>
      <c r="BHE233" s="44"/>
      <c r="BHF233" s="44"/>
      <c r="BHG233" s="44"/>
      <c r="BHH233" s="44"/>
      <c r="BHI233" s="44"/>
      <c r="BHJ233" s="44"/>
      <c r="BHK233" s="44"/>
      <c r="BHL233" s="44"/>
      <c r="BHM233" s="44"/>
      <c r="BHN233" s="44"/>
      <c r="BHO233" s="44"/>
      <c r="BHP233" s="44"/>
      <c r="BHQ233" s="44"/>
      <c r="BHR233" s="44"/>
      <c r="BHS233" s="44"/>
      <c r="BHT233" s="44"/>
      <c r="BHU233" s="44"/>
      <c r="BHV233" s="44"/>
      <c r="BHW233" s="44"/>
      <c r="BHX233" s="44"/>
      <c r="BHY233" s="44"/>
      <c r="BHZ233" s="44"/>
      <c r="BIA233" s="44"/>
      <c r="BIB233" s="44"/>
      <c r="BIC233" s="44"/>
      <c r="BID233" s="44"/>
      <c r="BIE233" s="44"/>
      <c r="BIF233" s="44"/>
      <c r="BIG233" s="44"/>
      <c r="BIH233" s="44"/>
      <c r="BII233" s="44"/>
      <c r="BIJ233" s="44"/>
      <c r="BIK233" s="44"/>
      <c r="BIL233" s="44"/>
      <c r="BIM233" s="44"/>
      <c r="BIN233" s="44"/>
      <c r="BIO233" s="44"/>
      <c r="BIP233" s="44"/>
      <c r="BIQ233" s="44"/>
      <c r="BIR233" s="44"/>
      <c r="BIS233" s="44"/>
      <c r="BIT233" s="44"/>
      <c r="BIU233" s="44"/>
      <c r="BIV233" s="44"/>
      <c r="BIW233" s="44"/>
      <c r="BIX233" s="44"/>
      <c r="BIY233" s="44"/>
      <c r="BIZ233" s="44"/>
      <c r="BJA233" s="44"/>
      <c r="BJB233" s="44"/>
      <c r="BJC233" s="44"/>
      <c r="BJD233" s="44"/>
      <c r="BJE233" s="44"/>
      <c r="BJF233" s="44"/>
      <c r="BJG233" s="44"/>
      <c r="BJH233" s="44"/>
      <c r="BJI233" s="44"/>
      <c r="BJJ233" s="44"/>
      <c r="BJK233" s="44"/>
      <c r="BJL233" s="44"/>
      <c r="BJM233" s="44"/>
      <c r="BJN233" s="44"/>
      <c r="BJO233" s="44"/>
      <c r="BJP233" s="44"/>
      <c r="BJQ233" s="44"/>
      <c r="BJR233" s="44"/>
      <c r="BJS233" s="44"/>
      <c r="BJT233" s="44"/>
      <c r="BJU233" s="44"/>
      <c r="BJV233" s="44"/>
      <c r="BJW233" s="44"/>
      <c r="BJX233" s="44"/>
      <c r="BJY233" s="44"/>
      <c r="BJZ233" s="44"/>
      <c r="BKA233" s="44"/>
      <c r="BKB233" s="44"/>
      <c r="BKC233" s="44"/>
      <c r="BKD233" s="44"/>
      <c r="BKE233" s="44"/>
      <c r="BKF233" s="44"/>
      <c r="BKG233" s="44"/>
      <c r="BKH233" s="44"/>
      <c r="BKI233" s="44"/>
      <c r="BKJ233" s="44"/>
      <c r="BKK233" s="44"/>
      <c r="BKL233" s="44"/>
      <c r="BKM233" s="44"/>
      <c r="BKN233" s="44"/>
      <c r="BKO233" s="44"/>
      <c r="BKP233" s="44"/>
      <c r="BKQ233" s="44"/>
      <c r="BKR233" s="44"/>
      <c r="BKS233" s="44"/>
      <c r="BKT233" s="44"/>
      <c r="BKU233" s="44"/>
      <c r="BKV233" s="44"/>
      <c r="BKW233" s="44"/>
      <c r="BKX233" s="44"/>
      <c r="BKY233" s="44"/>
      <c r="BKZ233" s="44"/>
      <c r="BLA233" s="44"/>
      <c r="BLB233" s="44"/>
      <c r="BLC233" s="44"/>
      <c r="BLD233" s="44"/>
      <c r="BLE233" s="44"/>
      <c r="BLF233" s="44"/>
      <c r="BLG233" s="44"/>
      <c r="BLH233" s="44"/>
      <c r="BLI233" s="44"/>
      <c r="BLJ233" s="44"/>
      <c r="BLK233" s="44"/>
      <c r="BLL233" s="44"/>
      <c r="BLM233" s="44"/>
      <c r="BLN233" s="44"/>
      <c r="BLO233" s="44"/>
      <c r="BLP233" s="44"/>
      <c r="BLQ233" s="44"/>
      <c r="BLR233" s="44"/>
      <c r="BLS233" s="44"/>
      <c r="BLT233" s="44"/>
      <c r="BLU233" s="44"/>
      <c r="BLV233" s="44"/>
      <c r="BLW233" s="44"/>
      <c r="BLX233" s="44"/>
      <c r="BLY233" s="44"/>
      <c r="BLZ233" s="44"/>
      <c r="BMA233" s="44"/>
      <c r="BMB233" s="44"/>
      <c r="BMC233" s="44"/>
      <c r="BMD233" s="44"/>
      <c r="BME233" s="44"/>
      <c r="BMF233" s="44"/>
      <c r="BMG233" s="44"/>
      <c r="BMH233" s="44"/>
      <c r="BMI233" s="44"/>
      <c r="BMJ233" s="44"/>
      <c r="BMK233" s="44"/>
      <c r="BML233" s="44"/>
      <c r="BMM233" s="44"/>
      <c r="BMN233" s="44"/>
      <c r="BMO233" s="44"/>
      <c r="BMP233" s="44"/>
      <c r="BMQ233" s="44"/>
      <c r="BMR233" s="44"/>
      <c r="BMS233" s="44"/>
      <c r="BMT233" s="44"/>
      <c r="BMU233" s="44"/>
      <c r="BMV233" s="44"/>
      <c r="BMW233" s="44"/>
      <c r="BMX233" s="44"/>
      <c r="BMY233" s="44"/>
      <c r="BMZ233" s="44"/>
      <c r="BNA233" s="44"/>
      <c r="BNB233" s="44"/>
      <c r="BNC233" s="44"/>
      <c r="BND233" s="44"/>
      <c r="BNE233" s="44"/>
      <c r="BNF233" s="44"/>
      <c r="BNG233" s="44"/>
      <c r="BNH233" s="44"/>
      <c r="BNI233" s="44"/>
      <c r="BNJ233" s="44"/>
      <c r="BNK233" s="44"/>
      <c r="BNL233" s="44"/>
      <c r="BNM233" s="44"/>
      <c r="BNN233" s="44"/>
      <c r="BNO233" s="44"/>
      <c r="BNP233" s="44"/>
      <c r="BNQ233" s="44"/>
      <c r="BNR233" s="44"/>
      <c r="BNS233" s="44"/>
      <c r="BNT233" s="44"/>
      <c r="BNU233" s="44"/>
      <c r="BNV233" s="44"/>
      <c r="BNW233" s="44"/>
      <c r="BNX233" s="44"/>
      <c r="BNY233" s="44"/>
      <c r="BNZ233" s="44"/>
      <c r="BOA233" s="44"/>
      <c r="BOB233" s="44"/>
      <c r="BOC233" s="44"/>
      <c r="BOD233" s="44"/>
      <c r="BOE233" s="44"/>
      <c r="BOF233" s="44"/>
      <c r="BOG233" s="44"/>
      <c r="BOH233" s="44"/>
      <c r="BOI233" s="44"/>
      <c r="BOJ233" s="44"/>
      <c r="BOK233" s="44"/>
      <c r="BOL233" s="44"/>
      <c r="BOM233" s="44"/>
      <c r="BON233" s="44"/>
      <c r="BOO233" s="44"/>
      <c r="BOP233" s="44"/>
      <c r="BOQ233" s="44"/>
      <c r="BOR233" s="44"/>
      <c r="BOS233" s="44"/>
      <c r="BOT233" s="44"/>
      <c r="BOU233" s="44"/>
      <c r="BOV233" s="44"/>
      <c r="BOW233" s="44"/>
      <c r="BOX233" s="44"/>
      <c r="BOY233" s="44"/>
      <c r="BOZ233" s="44"/>
      <c r="BPA233" s="44"/>
      <c r="BPB233" s="44"/>
      <c r="BPC233" s="44"/>
      <c r="BPD233" s="44"/>
      <c r="BPE233" s="44"/>
      <c r="BPF233" s="44"/>
      <c r="BPG233" s="44"/>
      <c r="BPH233" s="44"/>
      <c r="BPI233" s="44"/>
      <c r="BPJ233" s="44"/>
      <c r="BPK233" s="44"/>
      <c r="BPL233" s="44"/>
      <c r="BPM233" s="44"/>
      <c r="BPN233" s="44"/>
      <c r="BPO233" s="44"/>
      <c r="BPP233" s="44"/>
      <c r="BPQ233" s="44"/>
      <c r="BPR233" s="44"/>
      <c r="BPS233" s="44"/>
      <c r="BPT233" s="44"/>
      <c r="BPU233" s="44"/>
      <c r="BPV233" s="44"/>
      <c r="BPW233" s="44"/>
      <c r="BPX233" s="44"/>
      <c r="BPY233" s="44"/>
      <c r="BPZ233" s="44"/>
      <c r="BQA233" s="44"/>
      <c r="BQB233" s="44"/>
      <c r="BQC233" s="44"/>
      <c r="BQD233" s="44"/>
      <c r="BQE233" s="44"/>
      <c r="BQF233" s="44"/>
      <c r="BQG233" s="44"/>
      <c r="BQH233" s="44"/>
      <c r="BQI233" s="44"/>
      <c r="BQJ233" s="44"/>
      <c r="BQK233" s="44"/>
      <c r="BQL233" s="44"/>
      <c r="BQM233" s="44"/>
      <c r="BQN233" s="44"/>
      <c r="BQO233" s="44"/>
      <c r="BQP233" s="44"/>
      <c r="BQQ233" s="44"/>
      <c r="BQR233" s="44"/>
      <c r="BQS233" s="44"/>
      <c r="BQT233" s="44"/>
      <c r="BQU233" s="44"/>
      <c r="BQV233" s="44"/>
      <c r="BQW233" s="44"/>
      <c r="BQX233" s="44"/>
      <c r="BQY233" s="44"/>
      <c r="BQZ233" s="44"/>
      <c r="BRA233" s="44"/>
      <c r="BRB233" s="44"/>
      <c r="BRC233" s="44"/>
      <c r="BRD233" s="44"/>
      <c r="BRE233" s="44"/>
      <c r="BRF233" s="44"/>
      <c r="BRG233" s="44"/>
      <c r="BRH233" s="44"/>
      <c r="BRI233" s="44"/>
      <c r="BRJ233" s="44"/>
      <c r="BRK233" s="44"/>
      <c r="BRL233" s="44"/>
      <c r="BRM233" s="44"/>
      <c r="BRN233" s="44"/>
      <c r="BRO233" s="44"/>
      <c r="BRP233" s="44"/>
      <c r="BRQ233" s="44"/>
      <c r="BRR233" s="44"/>
      <c r="BRS233" s="44"/>
      <c r="BRT233" s="44"/>
      <c r="BRU233" s="44"/>
      <c r="BRV233" s="44"/>
      <c r="BRW233" s="44"/>
      <c r="BRX233" s="44"/>
      <c r="BRY233" s="44"/>
      <c r="BRZ233" s="44"/>
      <c r="BSA233" s="44"/>
      <c r="BSB233" s="44"/>
      <c r="BSC233" s="44"/>
      <c r="BSD233" s="44"/>
      <c r="BSE233" s="44"/>
      <c r="BSF233" s="44"/>
      <c r="BSG233" s="44"/>
      <c r="BSH233" s="44"/>
      <c r="BSI233" s="44"/>
      <c r="BSJ233" s="44"/>
      <c r="BSK233" s="44"/>
      <c r="BSL233" s="44"/>
      <c r="BSM233" s="44"/>
      <c r="BSN233" s="44"/>
      <c r="BSO233" s="44"/>
      <c r="BSP233" s="44"/>
      <c r="BSQ233" s="44"/>
      <c r="BSR233" s="44"/>
      <c r="BSS233" s="44"/>
      <c r="BST233" s="44"/>
      <c r="BSU233" s="44"/>
      <c r="BSV233" s="44"/>
      <c r="BSW233" s="44"/>
      <c r="BSX233" s="44"/>
      <c r="BSY233" s="44"/>
      <c r="BSZ233" s="44"/>
      <c r="BTA233" s="44"/>
      <c r="BTB233" s="44"/>
      <c r="BTC233" s="44"/>
      <c r="BTD233" s="44"/>
      <c r="BTE233" s="44"/>
      <c r="BTF233" s="44"/>
      <c r="BTG233" s="44"/>
      <c r="BTH233" s="44"/>
      <c r="BTI233" s="44"/>
      <c r="BTJ233" s="44"/>
      <c r="BTK233" s="44"/>
      <c r="BTL233" s="44"/>
      <c r="BTM233" s="44"/>
      <c r="BTN233" s="44"/>
      <c r="BTO233" s="44"/>
      <c r="BTP233" s="44"/>
      <c r="BTQ233" s="44"/>
      <c r="BTR233" s="44"/>
      <c r="BTS233" s="44"/>
      <c r="BTT233" s="44"/>
      <c r="BTU233" s="44"/>
      <c r="BTV233" s="44"/>
      <c r="BTW233" s="44"/>
      <c r="BTX233" s="44"/>
      <c r="BTY233" s="44"/>
      <c r="BTZ233" s="44"/>
      <c r="BUA233" s="44"/>
      <c r="BUB233" s="44"/>
      <c r="BUC233" s="44"/>
      <c r="BUD233" s="44"/>
      <c r="BUE233" s="44"/>
      <c r="BUF233" s="44"/>
      <c r="BUG233" s="44"/>
      <c r="BUH233" s="44"/>
      <c r="BUI233" s="44"/>
      <c r="BUJ233" s="44"/>
      <c r="BUK233" s="44"/>
      <c r="BUL233" s="44"/>
      <c r="BUM233" s="44"/>
      <c r="BUN233" s="44"/>
      <c r="BUO233" s="44"/>
      <c r="BUP233" s="44"/>
      <c r="BUQ233" s="44"/>
      <c r="BUR233" s="44"/>
      <c r="BUS233" s="44"/>
      <c r="BUT233" s="44"/>
      <c r="BUU233" s="44"/>
      <c r="BUV233" s="44"/>
      <c r="BUW233" s="44"/>
      <c r="BUX233" s="44"/>
      <c r="BUY233" s="44"/>
      <c r="BUZ233" s="44"/>
      <c r="BVA233" s="44"/>
      <c r="BVB233" s="44"/>
      <c r="BVC233" s="44"/>
      <c r="BVD233" s="44"/>
      <c r="BVE233" s="44"/>
      <c r="BVF233" s="44"/>
      <c r="BVG233" s="44"/>
      <c r="BVH233" s="44"/>
      <c r="BVI233" s="44"/>
      <c r="BVJ233" s="44"/>
      <c r="BVK233" s="44"/>
      <c r="BVL233" s="44"/>
      <c r="BVM233" s="44"/>
      <c r="BVN233" s="44"/>
      <c r="BVO233" s="44"/>
      <c r="BVP233" s="44"/>
      <c r="BVQ233" s="44"/>
      <c r="BVR233" s="44"/>
      <c r="BVS233" s="44"/>
      <c r="BVT233" s="44"/>
      <c r="BVU233" s="44"/>
      <c r="BVV233" s="44"/>
      <c r="BVW233" s="44"/>
      <c r="BVX233" s="44"/>
      <c r="BVY233" s="44"/>
      <c r="BVZ233" s="44"/>
      <c r="BWA233" s="44"/>
      <c r="BWB233" s="44"/>
      <c r="BWC233" s="44"/>
      <c r="BWD233" s="44"/>
      <c r="BWE233" s="44"/>
      <c r="BWF233" s="44"/>
      <c r="BWG233" s="44"/>
      <c r="BWH233" s="44"/>
      <c r="BWI233" s="44"/>
      <c r="BWJ233" s="44"/>
      <c r="BWK233" s="44"/>
      <c r="BWL233" s="44"/>
      <c r="BWM233" s="44"/>
      <c r="BWN233" s="44"/>
      <c r="BWO233" s="44"/>
      <c r="BWP233" s="44"/>
      <c r="BWQ233" s="44"/>
      <c r="BWR233" s="44"/>
      <c r="BWS233" s="44"/>
      <c r="BWT233" s="44"/>
      <c r="BWU233" s="44"/>
      <c r="BWV233" s="44"/>
      <c r="BWW233" s="44"/>
      <c r="BWX233" s="44"/>
      <c r="BWY233" s="44"/>
      <c r="BWZ233" s="44"/>
      <c r="BXA233" s="44"/>
      <c r="BXB233" s="44"/>
      <c r="BXC233" s="44"/>
      <c r="BXD233" s="44"/>
      <c r="BXE233" s="44"/>
      <c r="BXF233" s="44"/>
      <c r="BXG233" s="44"/>
      <c r="BXH233" s="44"/>
      <c r="BXI233" s="44"/>
      <c r="BXJ233" s="44"/>
      <c r="BXK233" s="44"/>
      <c r="BXL233" s="44"/>
      <c r="BXM233" s="44"/>
      <c r="BXN233" s="44"/>
      <c r="BXO233" s="44"/>
      <c r="BXP233" s="44"/>
      <c r="BXQ233" s="44"/>
      <c r="BXR233" s="44"/>
      <c r="BXS233" s="44"/>
      <c r="BXT233" s="44"/>
      <c r="BXU233" s="44"/>
      <c r="BXV233" s="44"/>
      <c r="BXW233" s="44"/>
      <c r="BXX233" s="44"/>
      <c r="BXY233" s="44"/>
      <c r="BXZ233" s="44"/>
      <c r="BYA233" s="44"/>
      <c r="BYB233" s="44"/>
      <c r="BYC233" s="44"/>
      <c r="BYD233" s="44"/>
      <c r="BYE233" s="44"/>
      <c r="BYF233" s="44"/>
      <c r="BYG233" s="44"/>
      <c r="BYH233" s="44"/>
      <c r="BYI233" s="44"/>
      <c r="BYJ233" s="44"/>
      <c r="BYK233" s="44"/>
      <c r="BYL233" s="44"/>
      <c r="BYM233" s="44"/>
      <c r="BYN233" s="44"/>
      <c r="BYO233" s="44"/>
      <c r="BYP233" s="44"/>
      <c r="BYQ233" s="44"/>
      <c r="BYR233" s="44"/>
      <c r="BYS233" s="44"/>
      <c r="BYT233" s="44"/>
      <c r="BYU233" s="44"/>
      <c r="BYV233" s="44"/>
      <c r="BYW233" s="44"/>
      <c r="BYX233" s="44"/>
      <c r="BYY233" s="44"/>
      <c r="BYZ233" s="44"/>
      <c r="BZA233" s="44"/>
      <c r="BZB233" s="44"/>
      <c r="BZC233" s="44"/>
      <c r="BZD233" s="44"/>
      <c r="BZE233" s="44"/>
      <c r="BZF233" s="44"/>
      <c r="BZG233" s="44"/>
      <c r="BZH233" s="44"/>
      <c r="BZI233" s="44"/>
      <c r="BZJ233" s="44"/>
      <c r="BZK233" s="44"/>
      <c r="BZL233" s="44"/>
      <c r="BZM233" s="44"/>
      <c r="BZN233" s="44"/>
      <c r="BZO233" s="44"/>
      <c r="BZP233" s="44"/>
      <c r="BZQ233" s="44"/>
      <c r="BZR233" s="44"/>
      <c r="BZS233" s="44"/>
      <c r="BZT233" s="44"/>
      <c r="BZU233" s="44"/>
      <c r="BZV233" s="44"/>
      <c r="BZW233" s="44"/>
      <c r="BZX233" s="44"/>
      <c r="BZY233" s="44"/>
      <c r="BZZ233" s="44"/>
      <c r="CAA233" s="44"/>
      <c r="CAB233" s="44"/>
      <c r="CAC233" s="44"/>
      <c r="CAD233" s="44"/>
      <c r="CAE233" s="44"/>
      <c r="CAF233" s="44"/>
      <c r="CAG233" s="44"/>
      <c r="CAH233" s="44"/>
      <c r="CAI233" s="44"/>
      <c r="CAJ233" s="44"/>
      <c r="CAK233" s="44"/>
      <c r="CAL233" s="44"/>
      <c r="CAM233" s="44"/>
      <c r="CAN233" s="44"/>
      <c r="CAO233" s="44"/>
      <c r="CAP233" s="44"/>
      <c r="CAQ233" s="44"/>
      <c r="CAR233" s="44"/>
      <c r="CAS233" s="44"/>
      <c r="CAT233" s="44"/>
      <c r="CAU233" s="44"/>
      <c r="CAV233" s="44"/>
      <c r="CAW233" s="44"/>
      <c r="CAX233" s="44"/>
      <c r="CAY233" s="44"/>
      <c r="CAZ233" s="44"/>
      <c r="CBA233" s="44"/>
      <c r="CBB233" s="44"/>
      <c r="CBC233" s="44"/>
      <c r="CBD233" s="44"/>
      <c r="CBE233" s="44"/>
      <c r="CBF233" s="44"/>
      <c r="CBG233" s="44"/>
      <c r="CBH233" s="44"/>
      <c r="CBI233" s="44"/>
      <c r="CBJ233" s="44"/>
      <c r="CBK233" s="44"/>
      <c r="CBL233" s="44"/>
      <c r="CBM233" s="44"/>
      <c r="CBN233" s="44"/>
      <c r="CBO233" s="44"/>
      <c r="CBP233" s="44"/>
      <c r="CBQ233" s="44"/>
      <c r="CBR233" s="44"/>
      <c r="CBS233" s="44"/>
      <c r="CBT233" s="44"/>
      <c r="CBU233" s="44"/>
      <c r="CBV233" s="44"/>
      <c r="CBW233" s="44"/>
      <c r="CBX233" s="44"/>
      <c r="CBY233" s="44"/>
      <c r="CBZ233" s="44"/>
      <c r="CCA233" s="44"/>
      <c r="CCB233" s="44"/>
      <c r="CCC233" s="44"/>
      <c r="CCD233" s="44"/>
      <c r="CCE233" s="44"/>
      <c r="CCF233" s="44"/>
      <c r="CCG233" s="44"/>
      <c r="CCH233" s="44"/>
      <c r="CCI233" s="44"/>
      <c r="CCJ233" s="44"/>
      <c r="CCK233" s="44"/>
      <c r="CCL233" s="44"/>
      <c r="CCM233" s="44"/>
      <c r="CCN233" s="44"/>
      <c r="CCO233" s="44"/>
      <c r="CCP233" s="44"/>
      <c r="CCQ233" s="44"/>
      <c r="CCR233" s="44"/>
      <c r="CCS233" s="44"/>
      <c r="CCT233" s="44"/>
      <c r="CCU233" s="44"/>
      <c r="CCV233" s="44"/>
      <c r="CCW233" s="44"/>
      <c r="CCX233" s="44"/>
      <c r="CCY233" s="44"/>
      <c r="CCZ233" s="44"/>
      <c r="CDA233" s="44"/>
      <c r="CDB233" s="44"/>
      <c r="CDC233" s="44"/>
      <c r="CDD233" s="44"/>
      <c r="CDE233" s="44"/>
      <c r="CDF233" s="44"/>
      <c r="CDG233" s="44"/>
      <c r="CDH233" s="44"/>
      <c r="CDI233" s="44"/>
      <c r="CDJ233" s="44"/>
      <c r="CDK233" s="44"/>
      <c r="CDL233" s="44"/>
      <c r="CDM233" s="44"/>
      <c r="CDN233" s="44"/>
      <c r="CDO233" s="44"/>
      <c r="CDP233" s="44"/>
      <c r="CDQ233" s="44"/>
      <c r="CDR233" s="44"/>
      <c r="CDS233" s="44"/>
      <c r="CDT233" s="44"/>
      <c r="CDU233" s="44"/>
      <c r="CDV233" s="44"/>
      <c r="CDW233" s="44"/>
      <c r="CDX233" s="44"/>
      <c r="CDY233" s="44"/>
      <c r="CDZ233" s="44"/>
      <c r="CEA233" s="44"/>
      <c r="CEB233" s="44"/>
      <c r="CEC233" s="44"/>
      <c r="CED233" s="44"/>
      <c r="CEE233" s="44"/>
      <c r="CEF233" s="44"/>
      <c r="CEG233" s="44"/>
      <c r="CEH233" s="44"/>
      <c r="CEI233" s="44"/>
      <c r="CEJ233" s="44"/>
      <c r="CEK233" s="44"/>
      <c r="CEL233" s="44"/>
      <c r="CEM233" s="44"/>
      <c r="CEN233" s="44"/>
      <c r="CEO233" s="44"/>
      <c r="CEP233" s="44"/>
      <c r="CEQ233" s="44"/>
      <c r="CER233" s="44"/>
      <c r="CES233" s="44"/>
      <c r="CET233" s="44"/>
      <c r="CEU233" s="44"/>
      <c r="CEV233" s="44"/>
      <c r="CEW233" s="44"/>
      <c r="CEX233" s="44"/>
      <c r="CEY233" s="44"/>
      <c r="CEZ233" s="44"/>
      <c r="CFA233" s="44"/>
      <c r="CFB233" s="44"/>
      <c r="CFC233" s="44"/>
      <c r="CFD233" s="44"/>
      <c r="CFE233" s="44"/>
      <c r="CFF233" s="44"/>
      <c r="CFG233" s="44"/>
      <c r="CFH233" s="44"/>
      <c r="CFI233" s="44"/>
      <c r="CFJ233" s="44"/>
      <c r="CFK233" s="44"/>
      <c r="CFL233" s="44"/>
      <c r="CFM233" s="44"/>
      <c r="CFN233" s="44"/>
      <c r="CFO233" s="44"/>
      <c r="CFP233" s="44"/>
      <c r="CFQ233" s="44"/>
      <c r="CFR233" s="44"/>
      <c r="CFS233" s="44"/>
      <c r="CFT233" s="44"/>
      <c r="CFU233" s="44"/>
      <c r="CFV233" s="44"/>
      <c r="CFW233" s="44"/>
      <c r="CFX233" s="44"/>
      <c r="CFY233" s="44"/>
      <c r="CFZ233" s="44"/>
      <c r="CGA233" s="44"/>
      <c r="CGB233" s="44"/>
      <c r="CGC233" s="44"/>
      <c r="CGD233" s="44"/>
      <c r="CGE233" s="44"/>
      <c r="CGF233" s="44"/>
      <c r="CGG233" s="44"/>
      <c r="CGH233" s="44"/>
      <c r="CGI233" s="44"/>
      <c r="CGJ233" s="44"/>
      <c r="CGK233" s="44"/>
      <c r="CGL233" s="44"/>
      <c r="CGM233" s="44"/>
      <c r="CGN233" s="44"/>
      <c r="CGO233" s="44"/>
      <c r="CGP233" s="44"/>
      <c r="CGQ233" s="44"/>
      <c r="CGR233" s="44"/>
      <c r="CGS233" s="44"/>
      <c r="CGT233" s="44"/>
      <c r="CGU233" s="44"/>
      <c r="CGV233" s="44"/>
      <c r="CGW233" s="44"/>
      <c r="CGX233" s="44"/>
      <c r="CGY233" s="44"/>
      <c r="CGZ233" s="44"/>
      <c r="CHA233" s="44"/>
      <c r="CHB233" s="44"/>
      <c r="CHC233" s="44"/>
      <c r="CHD233" s="44"/>
      <c r="CHE233" s="44"/>
      <c r="CHF233" s="44"/>
      <c r="CHG233" s="44"/>
      <c r="CHH233" s="44"/>
      <c r="CHI233" s="44"/>
      <c r="CHJ233" s="44"/>
      <c r="CHK233" s="44"/>
      <c r="CHL233" s="44"/>
      <c r="CHM233" s="44"/>
      <c r="CHN233" s="44"/>
      <c r="CHO233" s="44"/>
      <c r="CHP233" s="44"/>
      <c r="CHQ233" s="44"/>
      <c r="CHR233" s="44"/>
      <c r="CHS233" s="44"/>
      <c r="CHT233" s="44"/>
      <c r="CHU233" s="44"/>
      <c r="CHV233" s="44"/>
      <c r="CHW233" s="44"/>
      <c r="CHX233" s="44"/>
      <c r="CHY233" s="44"/>
      <c r="CHZ233" s="44"/>
      <c r="CIA233" s="44"/>
      <c r="CIB233" s="44"/>
      <c r="CIC233" s="44"/>
      <c r="CID233" s="44"/>
      <c r="CIE233" s="44"/>
      <c r="CIF233" s="44"/>
      <c r="CIG233" s="44"/>
      <c r="CIH233" s="44"/>
      <c r="CII233" s="44"/>
      <c r="CIJ233" s="44"/>
      <c r="CIK233" s="44"/>
      <c r="CIL233" s="44"/>
      <c r="CIM233" s="44"/>
      <c r="CIN233" s="44"/>
      <c r="CIO233" s="44"/>
      <c r="CIP233" s="44"/>
      <c r="CIQ233" s="44"/>
      <c r="CIR233" s="44"/>
      <c r="CIS233" s="44"/>
      <c r="CIT233" s="44"/>
      <c r="CIU233" s="44"/>
      <c r="CIV233" s="44"/>
      <c r="CIW233" s="44"/>
      <c r="CIX233" s="44"/>
      <c r="CIY233" s="44"/>
      <c r="CIZ233" s="44"/>
      <c r="CJA233" s="44"/>
      <c r="CJB233" s="44"/>
      <c r="CJC233" s="44"/>
      <c r="CJD233" s="44"/>
      <c r="CJE233" s="44"/>
      <c r="CJF233" s="44"/>
      <c r="CJG233" s="44"/>
      <c r="CJH233" s="44"/>
      <c r="CJI233" s="44"/>
      <c r="CJJ233" s="44"/>
      <c r="CJK233" s="44"/>
      <c r="CJL233" s="44"/>
      <c r="CJM233" s="44"/>
      <c r="CJN233" s="44"/>
      <c r="CJO233" s="44"/>
      <c r="CJP233" s="44"/>
      <c r="CJQ233" s="44"/>
      <c r="CJR233" s="44"/>
      <c r="CJS233" s="44"/>
      <c r="CJT233" s="44"/>
      <c r="CJU233" s="44"/>
      <c r="CJV233" s="44"/>
      <c r="CJW233" s="44"/>
      <c r="CJX233" s="44"/>
      <c r="CJY233" s="44"/>
      <c r="CJZ233" s="44"/>
      <c r="CKA233" s="44"/>
      <c r="CKB233" s="44"/>
      <c r="CKC233" s="44"/>
      <c r="CKD233" s="44"/>
      <c r="CKE233" s="44"/>
      <c r="CKF233" s="44"/>
      <c r="CKG233" s="44"/>
      <c r="CKH233" s="44"/>
      <c r="CKI233" s="44"/>
      <c r="CKJ233" s="44"/>
      <c r="CKK233" s="44"/>
      <c r="CKL233" s="44"/>
      <c r="CKM233" s="44"/>
      <c r="CKN233" s="44"/>
      <c r="CKO233" s="44"/>
      <c r="CKP233" s="44"/>
      <c r="CKQ233" s="44"/>
      <c r="CKR233" s="44"/>
      <c r="CKS233" s="44"/>
      <c r="CKT233" s="44"/>
      <c r="CKU233" s="44"/>
      <c r="CKV233" s="44"/>
      <c r="CKW233" s="44"/>
      <c r="CKX233" s="44"/>
      <c r="CKY233" s="44"/>
      <c r="CKZ233" s="44"/>
      <c r="CLA233" s="44"/>
      <c r="CLB233" s="44"/>
      <c r="CLC233" s="44"/>
      <c r="CLD233" s="44"/>
      <c r="CLE233" s="44"/>
      <c r="CLF233" s="44"/>
      <c r="CLG233" s="44"/>
      <c r="CLH233" s="44"/>
      <c r="CLI233" s="44"/>
      <c r="CLJ233" s="44"/>
      <c r="CLK233" s="44"/>
      <c r="CLL233" s="44"/>
      <c r="CLM233" s="44"/>
      <c r="CLN233" s="44"/>
      <c r="CLO233" s="44"/>
      <c r="CLP233" s="44"/>
      <c r="CLQ233" s="44"/>
      <c r="CLR233" s="44"/>
      <c r="CLS233" s="44"/>
      <c r="CLT233" s="44"/>
      <c r="CLU233" s="44"/>
      <c r="CLV233" s="44"/>
      <c r="CLW233" s="44"/>
      <c r="CLX233" s="44"/>
      <c r="CLY233" s="44"/>
      <c r="CLZ233" s="44"/>
      <c r="CMA233" s="44"/>
      <c r="CMB233" s="44"/>
      <c r="CMC233" s="44"/>
      <c r="CMD233" s="44"/>
      <c r="CME233" s="44"/>
      <c r="CMF233" s="44"/>
      <c r="CMG233" s="44"/>
      <c r="CMH233" s="44"/>
      <c r="CMI233" s="44"/>
      <c r="CMJ233" s="44"/>
      <c r="CMK233" s="44"/>
      <c r="CML233" s="44"/>
      <c r="CMM233" s="44"/>
      <c r="CMN233" s="44"/>
      <c r="CMO233" s="44"/>
      <c r="CMP233" s="44"/>
      <c r="CMQ233" s="44"/>
      <c r="CMR233" s="44"/>
      <c r="CMS233" s="44"/>
      <c r="CMT233" s="44"/>
      <c r="CMU233" s="44"/>
      <c r="CMV233" s="44"/>
      <c r="CMW233" s="44"/>
      <c r="CMX233" s="44"/>
      <c r="CMY233" s="44"/>
      <c r="CMZ233" s="44"/>
      <c r="CNA233" s="44"/>
      <c r="CNB233" s="44"/>
      <c r="CNC233" s="44"/>
      <c r="CND233" s="44"/>
      <c r="CNE233" s="44"/>
      <c r="CNF233" s="44"/>
      <c r="CNG233" s="44"/>
      <c r="CNH233" s="44"/>
      <c r="CNI233" s="44"/>
      <c r="CNJ233" s="44"/>
      <c r="CNK233" s="44"/>
      <c r="CNL233" s="44"/>
      <c r="CNM233" s="44"/>
      <c r="CNN233" s="44"/>
      <c r="CNO233" s="44"/>
      <c r="CNP233" s="44"/>
      <c r="CNQ233" s="44"/>
      <c r="CNR233" s="44"/>
      <c r="CNS233" s="44"/>
      <c r="CNT233" s="44"/>
      <c r="CNU233" s="44"/>
      <c r="CNV233" s="44"/>
      <c r="CNW233" s="44"/>
      <c r="CNX233" s="44"/>
      <c r="CNY233" s="44"/>
      <c r="CNZ233" s="44"/>
      <c r="COA233" s="44"/>
      <c r="COB233" s="44"/>
      <c r="COC233" s="44"/>
      <c r="COD233" s="44"/>
      <c r="COE233" s="44"/>
      <c r="COF233" s="44"/>
      <c r="COG233" s="44"/>
      <c r="COH233" s="44"/>
      <c r="COI233" s="44"/>
      <c r="COJ233" s="44"/>
      <c r="COK233" s="44"/>
      <c r="COL233" s="44"/>
      <c r="COM233" s="44"/>
      <c r="CON233" s="44"/>
      <c r="COO233" s="44"/>
      <c r="COP233" s="44"/>
      <c r="COQ233" s="44"/>
      <c r="COR233" s="44"/>
      <c r="COS233" s="44"/>
      <c r="COT233" s="44"/>
      <c r="COU233" s="44"/>
      <c r="COV233" s="44"/>
      <c r="COW233" s="44"/>
      <c r="COX233" s="44"/>
      <c r="COY233" s="44"/>
      <c r="COZ233" s="44"/>
      <c r="CPA233" s="44"/>
      <c r="CPB233" s="44"/>
      <c r="CPC233" s="44"/>
      <c r="CPD233" s="44"/>
      <c r="CPE233" s="44"/>
      <c r="CPF233" s="44"/>
      <c r="CPG233" s="44"/>
      <c r="CPH233" s="44"/>
      <c r="CPI233" s="44"/>
      <c r="CPJ233" s="44"/>
      <c r="CPK233" s="44"/>
      <c r="CPL233" s="44"/>
      <c r="CPM233" s="44"/>
      <c r="CPN233" s="44"/>
      <c r="CPO233" s="44"/>
      <c r="CPP233" s="44"/>
      <c r="CPQ233" s="44"/>
      <c r="CPR233" s="44"/>
      <c r="CPS233" s="44"/>
      <c r="CPT233" s="44"/>
      <c r="CPU233" s="44"/>
      <c r="CPV233" s="44"/>
      <c r="CPW233" s="44"/>
      <c r="CPX233" s="44"/>
      <c r="CPY233" s="44"/>
      <c r="CPZ233" s="44"/>
      <c r="CQA233" s="44"/>
      <c r="CQB233" s="44"/>
      <c r="CQC233" s="44"/>
      <c r="CQD233" s="44"/>
      <c r="CQE233" s="44"/>
      <c r="CQF233" s="44"/>
      <c r="CQG233" s="44"/>
      <c r="CQH233" s="44"/>
      <c r="CQI233" s="44"/>
      <c r="CQJ233" s="44"/>
      <c r="CQK233" s="44"/>
      <c r="CQL233" s="44"/>
      <c r="CQM233" s="44"/>
      <c r="CQN233" s="44"/>
      <c r="CQO233" s="44"/>
      <c r="CQP233" s="44"/>
      <c r="CQQ233" s="44"/>
      <c r="CQR233" s="44"/>
      <c r="CQS233" s="44"/>
      <c r="CQT233" s="44"/>
      <c r="CQU233" s="44"/>
      <c r="CQV233" s="44"/>
      <c r="CQW233" s="44"/>
      <c r="CQX233" s="44"/>
      <c r="CQY233" s="44"/>
      <c r="CQZ233" s="44"/>
      <c r="CRA233" s="44"/>
      <c r="CRB233" s="44"/>
      <c r="CRC233" s="44"/>
      <c r="CRD233" s="44"/>
      <c r="CRE233" s="44"/>
      <c r="CRF233" s="44"/>
      <c r="CRG233" s="44"/>
      <c r="CRH233" s="44"/>
      <c r="CRI233" s="44"/>
      <c r="CRJ233" s="44"/>
      <c r="CRK233" s="44"/>
      <c r="CRL233" s="44"/>
      <c r="CRM233" s="44"/>
      <c r="CRN233" s="44"/>
      <c r="CRO233" s="44"/>
      <c r="CRP233" s="44"/>
      <c r="CRQ233" s="44"/>
      <c r="CRR233" s="44"/>
      <c r="CRS233" s="44"/>
      <c r="CRT233" s="44"/>
      <c r="CRU233" s="44"/>
      <c r="CRV233" s="44"/>
      <c r="CRW233" s="44"/>
      <c r="CRX233" s="44"/>
      <c r="CRY233" s="44"/>
      <c r="CRZ233" s="44"/>
      <c r="CSA233" s="44"/>
      <c r="CSB233" s="44"/>
      <c r="CSC233" s="44"/>
      <c r="CSD233" s="44"/>
      <c r="CSE233" s="44"/>
      <c r="CSF233" s="44"/>
      <c r="CSG233" s="44"/>
      <c r="CSH233" s="44"/>
      <c r="CSI233" s="44"/>
      <c r="CSJ233" s="44"/>
      <c r="CSK233" s="44"/>
      <c r="CSL233" s="44"/>
      <c r="CSM233" s="44"/>
      <c r="CSN233" s="44"/>
      <c r="CSO233" s="44"/>
      <c r="CSP233" s="44"/>
      <c r="CSQ233" s="44"/>
      <c r="CSR233" s="44"/>
      <c r="CSS233" s="44"/>
      <c r="CST233" s="44"/>
      <c r="CSU233" s="44"/>
      <c r="CSV233" s="44"/>
      <c r="CSW233" s="44"/>
      <c r="CSX233" s="44"/>
      <c r="CSY233" s="44"/>
      <c r="CSZ233" s="44"/>
      <c r="CTA233" s="44"/>
      <c r="CTB233" s="44"/>
      <c r="CTC233" s="44"/>
      <c r="CTD233" s="44"/>
      <c r="CTE233" s="44"/>
      <c r="CTF233" s="44"/>
      <c r="CTG233" s="44"/>
      <c r="CTH233" s="44"/>
      <c r="CTI233" s="44"/>
      <c r="CTJ233" s="44"/>
      <c r="CTK233" s="44"/>
      <c r="CTL233" s="44"/>
      <c r="CTM233" s="44"/>
      <c r="CTN233" s="44"/>
      <c r="CTO233" s="44"/>
      <c r="CTP233" s="44"/>
      <c r="CTQ233" s="44"/>
      <c r="CTR233" s="44"/>
      <c r="CTS233" s="44"/>
      <c r="CTT233" s="44"/>
      <c r="CTU233" s="44"/>
      <c r="CTV233" s="44"/>
      <c r="CTW233" s="44"/>
      <c r="CTX233" s="44"/>
      <c r="CTY233" s="44"/>
      <c r="CTZ233" s="44"/>
      <c r="CUA233" s="44"/>
      <c r="CUB233" s="44"/>
      <c r="CUC233" s="44"/>
      <c r="CUD233" s="44"/>
      <c r="CUE233" s="44"/>
      <c r="CUF233" s="44"/>
      <c r="CUG233" s="44"/>
      <c r="CUH233" s="44"/>
      <c r="CUI233" s="44"/>
      <c r="CUJ233" s="44"/>
      <c r="CUK233" s="44"/>
      <c r="CUL233" s="44"/>
      <c r="CUM233" s="44"/>
      <c r="CUN233" s="44"/>
      <c r="CUO233" s="44"/>
      <c r="CUP233" s="44"/>
      <c r="CUQ233" s="44"/>
      <c r="CUR233" s="44"/>
      <c r="CUS233" s="44"/>
      <c r="CUT233" s="44"/>
      <c r="CUU233" s="44"/>
      <c r="CUV233" s="44"/>
      <c r="CUW233" s="44"/>
      <c r="CUX233" s="44"/>
      <c r="CUY233" s="44"/>
      <c r="CUZ233" s="44"/>
      <c r="CVA233" s="44"/>
      <c r="CVB233" s="44"/>
      <c r="CVC233" s="44"/>
      <c r="CVD233" s="44"/>
      <c r="CVE233" s="44"/>
      <c r="CVF233" s="44"/>
      <c r="CVG233" s="44"/>
      <c r="CVH233" s="44"/>
      <c r="CVI233" s="44"/>
      <c r="CVJ233" s="44"/>
      <c r="CVK233" s="44"/>
      <c r="CVL233" s="44"/>
      <c r="CVM233" s="44"/>
      <c r="CVN233" s="44"/>
      <c r="CVO233" s="44"/>
      <c r="CVP233" s="44"/>
      <c r="CVQ233" s="44"/>
      <c r="CVR233" s="44"/>
      <c r="CVS233" s="44"/>
      <c r="CVT233" s="44"/>
      <c r="CVU233" s="44"/>
      <c r="CVV233" s="44"/>
      <c r="CVW233" s="44"/>
      <c r="CVX233" s="44"/>
      <c r="CVY233" s="44"/>
      <c r="CVZ233" s="44"/>
      <c r="CWA233" s="44"/>
      <c r="CWB233" s="44"/>
      <c r="CWC233" s="44"/>
      <c r="CWD233" s="44"/>
      <c r="CWE233" s="44"/>
      <c r="CWF233" s="44"/>
      <c r="CWG233" s="44"/>
      <c r="CWH233" s="44"/>
      <c r="CWI233" s="44"/>
      <c r="CWJ233" s="44"/>
      <c r="CWK233" s="44"/>
      <c r="CWL233" s="44"/>
      <c r="CWM233" s="44"/>
      <c r="CWN233" s="44"/>
      <c r="CWO233" s="44"/>
      <c r="CWP233" s="44"/>
      <c r="CWQ233" s="44"/>
      <c r="CWR233" s="44"/>
      <c r="CWS233" s="44"/>
      <c r="CWT233" s="44"/>
      <c r="CWU233" s="44"/>
      <c r="CWV233" s="44"/>
      <c r="CWW233" s="44"/>
      <c r="CWX233" s="44"/>
      <c r="CWY233" s="44"/>
      <c r="CWZ233" s="44"/>
      <c r="CXA233" s="44"/>
      <c r="CXB233" s="44"/>
      <c r="CXC233" s="44"/>
      <c r="CXD233" s="44"/>
      <c r="CXE233" s="44"/>
      <c r="CXF233" s="44"/>
      <c r="CXG233" s="44"/>
      <c r="CXH233" s="44"/>
      <c r="CXI233" s="44"/>
      <c r="CXJ233" s="44"/>
      <c r="CXK233" s="44"/>
      <c r="CXL233" s="44"/>
      <c r="CXM233" s="44"/>
      <c r="CXN233" s="44"/>
      <c r="CXO233" s="44"/>
      <c r="CXP233" s="44"/>
      <c r="CXQ233" s="44"/>
      <c r="CXR233" s="44"/>
      <c r="CXS233" s="44"/>
      <c r="CXT233" s="44"/>
      <c r="CXU233" s="44"/>
      <c r="CXV233" s="44"/>
      <c r="CXW233" s="44"/>
      <c r="CXX233" s="44"/>
      <c r="CXY233" s="44"/>
      <c r="CXZ233" s="44"/>
      <c r="CYA233" s="44"/>
      <c r="CYB233" s="44"/>
      <c r="CYC233" s="44"/>
      <c r="CYD233" s="44"/>
      <c r="CYE233" s="44"/>
      <c r="CYF233" s="44"/>
      <c r="CYG233" s="44"/>
      <c r="CYH233" s="44"/>
      <c r="CYI233" s="44"/>
      <c r="CYJ233" s="44"/>
      <c r="CYK233" s="44"/>
      <c r="CYL233" s="44"/>
      <c r="CYM233" s="44"/>
      <c r="CYN233" s="44"/>
      <c r="CYO233" s="44"/>
      <c r="CYP233" s="44"/>
      <c r="CYQ233" s="44"/>
      <c r="CYR233" s="44"/>
      <c r="CYS233" s="44"/>
      <c r="CYT233" s="44"/>
      <c r="CYU233" s="44"/>
      <c r="CYV233" s="44"/>
      <c r="CYW233" s="44"/>
      <c r="CYX233" s="44"/>
      <c r="CYY233" s="44"/>
      <c r="CYZ233" s="44"/>
      <c r="CZA233" s="44"/>
      <c r="CZB233" s="44"/>
      <c r="CZC233" s="44"/>
      <c r="CZD233" s="44"/>
      <c r="CZE233" s="44"/>
      <c r="CZF233" s="44"/>
      <c r="CZG233" s="44"/>
      <c r="CZH233" s="44"/>
      <c r="CZI233" s="44"/>
      <c r="CZJ233" s="44"/>
      <c r="CZK233" s="44"/>
      <c r="CZL233" s="44"/>
      <c r="CZM233" s="44"/>
      <c r="CZN233" s="44"/>
      <c r="CZO233" s="44"/>
      <c r="CZP233" s="44"/>
      <c r="CZQ233" s="44"/>
      <c r="CZR233" s="44"/>
      <c r="CZS233" s="44"/>
      <c r="CZT233" s="44"/>
      <c r="CZU233" s="44"/>
      <c r="CZV233" s="44"/>
      <c r="CZW233" s="44"/>
      <c r="CZX233" s="44"/>
      <c r="CZY233" s="44"/>
      <c r="CZZ233" s="44"/>
      <c r="DAA233" s="44"/>
      <c r="DAB233" s="44"/>
      <c r="DAC233" s="44"/>
      <c r="DAD233" s="44"/>
      <c r="DAE233" s="44"/>
      <c r="DAF233" s="44"/>
      <c r="DAG233" s="44"/>
      <c r="DAH233" s="44"/>
      <c r="DAI233" s="44"/>
      <c r="DAJ233" s="44"/>
      <c r="DAK233" s="44"/>
      <c r="DAL233" s="44"/>
      <c r="DAM233" s="44"/>
      <c r="DAN233" s="44"/>
      <c r="DAO233" s="44"/>
      <c r="DAP233" s="44"/>
      <c r="DAQ233" s="44"/>
      <c r="DAR233" s="44"/>
      <c r="DAS233" s="44"/>
      <c r="DAT233" s="44"/>
      <c r="DAU233" s="44"/>
      <c r="DAV233" s="44"/>
      <c r="DAW233" s="44"/>
      <c r="DAX233" s="44"/>
      <c r="DAY233" s="44"/>
      <c r="DAZ233" s="44"/>
      <c r="DBA233" s="44"/>
      <c r="DBB233" s="44"/>
      <c r="DBC233" s="44"/>
      <c r="DBD233" s="44"/>
      <c r="DBE233" s="44"/>
      <c r="DBF233" s="44"/>
      <c r="DBG233" s="44"/>
      <c r="DBH233" s="44"/>
      <c r="DBI233" s="44"/>
      <c r="DBJ233" s="44"/>
      <c r="DBK233" s="44"/>
      <c r="DBL233" s="44"/>
      <c r="DBM233" s="44"/>
      <c r="DBN233" s="44"/>
      <c r="DBO233" s="44"/>
      <c r="DBP233" s="44"/>
      <c r="DBQ233" s="44"/>
      <c r="DBR233" s="44"/>
      <c r="DBS233" s="44"/>
      <c r="DBT233" s="44"/>
      <c r="DBU233" s="44"/>
      <c r="DBV233" s="44"/>
      <c r="DBW233" s="44"/>
      <c r="DBX233" s="44"/>
      <c r="DBY233" s="44"/>
      <c r="DBZ233" s="44"/>
      <c r="DCA233" s="44"/>
      <c r="DCB233" s="44"/>
      <c r="DCC233" s="44"/>
      <c r="DCD233" s="44"/>
      <c r="DCE233" s="44"/>
      <c r="DCF233" s="44"/>
      <c r="DCG233" s="44"/>
      <c r="DCH233" s="44"/>
      <c r="DCI233" s="44"/>
      <c r="DCJ233" s="44"/>
      <c r="DCK233" s="44"/>
      <c r="DCL233" s="44"/>
      <c r="DCM233" s="44"/>
      <c r="DCN233" s="44"/>
      <c r="DCO233" s="44"/>
      <c r="DCP233" s="44"/>
      <c r="DCQ233" s="44"/>
      <c r="DCR233" s="44"/>
      <c r="DCS233" s="44"/>
      <c r="DCT233" s="44"/>
      <c r="DCU233" s="44"/>
      <c r="DCV233" s="44"/>
      <c r="DCW233" s="44"/>
      <c r="DCX233" s="44"/>
      <c r="DCY233" s="44"/>
      <c r="DCZ233" s="44"/>
      <c r="DDA233" s="44"/>
      <c r="DDB233" s="44"/>
      <c r="DDC233" s="44"/>
      <c r="DDD233" s="44"/>
      <c r="DDE233" s="44"/>
      <c r="DDF233" s="44"/>
      <c r="DDG233" s="44"/>
      <c r="DDH233" s="44"/>
      <c r="DDI233" s="44"/>
      <c r="DDJ233" s="44"/>
      <c r="DDK233" s="44"/>
      <c r="DDL233" s="44"/>
      <c r="DDM233" s="44"/>
      <c r="DDN233" s="44"/>
      <c r="DDO233" s="44"/>
      <c r="DDP233" s="44"/>
      <c r="DDQ233" s="44"/>
      <c r="DDR233" s="44"/>
      <c r="DDS233" s="44"/>
      <c r="DDT233" s="44"/>
      <c r="DDU233" s="44"/>
      <c r="DDV233" s="44"/>
      <c r="DDW233" s="44"/>
      <c r="DDX233" s="44"/>
      <c r="DDY233" s="44"/>
      <c r="DDZ233" s="44"/>
      <c r="DEA233" s="44"/>
      <c r="DEB233" s="44"/>
      <c r="DEC233" s="44"/>
      <c r="DED233" s="44"/>
      <c r="DEE233" s="44"/>
      <c r="DEF233" s="44"/>
      <c r="DEG233" s="44"/>
      <c r="DEH233" s="44"/>
      <c r="DEI233" s="44"/>
      <c r="DEJ233" s="44"/>
      <c r="DEK233" s="44"/>
      <c r="DEL233" s="44"/>
      <c r="DEM233" s="44"/>
      <c r="DEN233" s="44"/>
      <c r="DEO233" s="44"/>
      <c r="DEP233" s="44"/>
      <c r="DEQ233" s="44"/>
      <c r="DER233" s="44"/>
      <c r="DES233" s="44"/>
      <c r="DET233" s="44"/>
      <c r="DEU233" s="44"/>
      <c r="DEV233" s="44"/>
      <c r="DEW233" s="44"/>
      <c r="DEX233" s="44"/>
      <c r="DEY233" s="44"/>
      <c r="DEZ233" s="44"/>
      <c r="DFA233" s="44"/>
      <c r="DFB233" s="44"/>
      <c r="DFC233" s="44"/>
      <c r="DFD233" s="44"/>
      <c r="DFE233" s="44"/>
      <c r="DFF233" s="44"/>
      <c r="DFG233" s="44"/>
      <c r="DFH233" s="44"/>
      <c r="DFI233" s="44"/>
      <c r="DFJ233" s="44"/>
      <c r="DFK233" s="44"/>
      <c r="DFL233" s="44"/>
      <c r="DFM233" s="44"/>
      <c r="DFN233" s="44"/>
      <c r="DFO233" s="44"/>
      <c r="DFP233" s="44"/>
      <c r="DFQ233" s="44"/>
      <c r="DFR233" s="44"/>
      <c r="DFS233" s="44"/>
      <c r="DFT233" s="44"/>
      <c r="DFU233" s="44"/>
      <c r="DFV233" s="44"/>
      <c r="DFW233" s="44"/>
      <c r="DFX233" s="44"/>
      <c r="DFY233" s="44"/>
      <c r="DFZ233" s="44"/>
      <c r="DGA233" s="44"/>
      <c r="DGB233" s="44"/>
      <c r="DGC233" s="44"/>
      <c r="DGD233" s="44"/>
      <c r="DGE233" s="44"/>
      <c r="DGF233" s="44"/>
      <c r="DGG233" s="44"/>
      <c r="DGH233" s="44"/>
      <c r="DGI233" s="44"/>
      <c r="DGJ233" s="44"/>
      <c r="DGK233" s="44"/>
      <c r="DGL233" s="44"/>
      <c r="DGM233" s="44"/>
      <c r="DGN233" s="44"/>
      <c r="DGO233" s="44"/>
      <c r="DGP233" s="44"/>
      <c r="DGQ233" s="44"/>
      <c r="DGR233" s="44"/>
      <c r="DGS233" s="44"/>
      <c r="DGT233" s="44"/>
      <c r="DGU233" s="44"/>
      <c r="DGV233" s="44"/>
      <c r="DGW233" s="44"/>
      <c r="DGX233" s="44"/>
      <c r="DGY233" s="44"/>
      <c r="DGZ233" s="44"/>
      <c r="DHA233" s="44"/>
      <c r="DHB233" s="44"/>
      <c r="DHC233" s="44"/>
      <c r="DHD233" s="44"/>
      <c r="DHE233" s="44"/>
      <c r="DHF233" s="44"/>
      <c r="DHG233" s="44"/>
      <c r="DHH233" s="44"/>
      <c r="DHI233" s="44"/>
      <c r="DHJ233" s="44"/>
      <c r="DHK233" s="44"/>
      <c r="DHL233" s="44"/>
      <c r="DHM233" s="44"/>
      <c r="DHN233" s="44"/>
      <c r="DHO233" s="44"/>
      <c r="DHP233" s="44"/>
      <c r="DHQ233" s="44"/>
      <c r="DHR233" s="44"/>
      <c r="DHS233" s="44"/>
      <c r="DHT233" s="44"/>
      <c r="DHU233" s="44"/>
      <c r="DHV233" s="44"/>
      <c r="DHW233" s="44"/>
      <c r="DHX233" s="44"/>
      <c r="DHY233" s="44"/>
      <c r="DHZ233" s="44"/>
      <c r="DIA233" s="44"/>
      <c r="DIB233" s="44"/>
      <c r="DIC233" s="44"/>
      <c r="DID233" s="44"/>
      <c r="DIE233" s="44"/>
      <c r="DIF233" s="44"/>
      <c r="DIG233" s="44"/>
      <c r="DIH233" s="44"/>
      <c r="DII233" s="44"/>
      <c r="DIJ233" s="44"/>
      <c r="DIK233" s="44"/>
      <c r="DIL233" s="44"/>
      <c r="DIM233" s="44"/>
      <c r="DIN233" s="44"/>
      <c r="DIO233" s="44"/>
      <c r="DIP233" s="44"/>
      <c r="DIQ233" s="44"/>
      <c r="DIR233" s="44"/>
      <c r="DIS233" s="44"/>
      <c r="DIT233" s="44"/>
      <c r="DIU233" s="44"/>
      <c r="DIV233" s="44"/>
      <c r="DIW233" s="44"/>
      <c r="DIX233" s="44"/>
      <c r="DIY233" s="44"/>
      <c r="DIZ233" s="44"/>
      <c r="DJA233" s="44"/>
      <c r="DJB233" s="44"/>
      <c r="DJC233" s="44"/>
      <c r="DJD233" s="44"/>
      <c r="DJE233" s="44"/>
      <c r="DJF233" s="44"/>
      <c r="DJG233" s="44"/>
      <c r="DJH233" s="44"/>
      <c r="DJI233" s="44"/>
      <c r="DJJ233" s="44"/>
      <c r="DJK233" s="44"/>
      <c r="DJL233" s="44"/>
      <c r="DJM233" s="44"/>
      <c r="DJN233" s="44"/>
      <c r="DJO233" s="44"/>
      <c r="DJP233" s="44"/>
      <c r="DJQ233" s="44"/>
      <c r="DJR233" s="44"/>
      <c r="DJS233" s="44"/>
      <c r="DJT233" s="44"/>
      <c r="DJU233" s="44"/>
      <c r="DJV233" s="44"/>
      <c r="DJW233" s="44"/>
      <c r="DJX233" s="44"/>
      <c r="DJY233" s="44"/>
      <c r="DJZ233" s="44"/>
      <c r="DKA233" s="44"/>
      <c r="DKB233" s="44"/>
      <c r="DKC233" s="44"/>
      <c r="DKD233" s="44"/>
      <c r="DKE233" s="44"/>
      <c r="DKF233" s="44"/>
      <c r="DKG233" s="44"/>
      <c r="DKH233" s="44"/>
      <c r="DKI233" s="44"/>
      <c r="DKJ233" s="44"/>
      <c r="DKK233" s="44"/>
      <c r="DKL233" s="44"/>
      <c r="DKM233" s="44"/>
      <c r="DKN233" s="44"/>
      <c r="DKO233" s="44"/>
      <c r="DKP233" s="44"/>
      <c r="DKQ233" s="44"/>
      <c r="DKR233" s="44"/>
      <c r="DKS233" s="44"/>
      <c r="DKT233" s="44"/>
      <c r="DKU233" s="44"/>
      <c r="DKV233" s="44"/>
      <c r="DKW233" s="44"/>
      <c r="DKX233" s="44"/>
      <c r="DKY233" s="44"/>
      <c r="DKZ233" s="44"/>
      <c r="DLA233" s="44"/>
      <c r="DLB233" s="44"/>
      <c r="DLC233" s="44"/>
      <c r="DLD233" s="44"/>
      <c r="DLE233" s="44"/>
      <c r="DLF233" s="44"/>
      <c r="DLG233" s="44"/>
      <c r="DLH233" s="44"/>
      <c r="DLI233" s="44"/>
      <c r="DLJ233" s="44"/>
      <c r="DLK233" s="44"/>
      <c r="DLL233" s="44"/>
      <c r="DLM233" s="44"/>
      <c r="DLN233" s="44"/>
      <c r="DLO233" s="44"/>
      <c r="DLP233" s="44"/>
      <c r="DLQ233" s="44"/>
      <c r="DLR233" s="44"/>
      <c r="DLS233" s="44"/>
      <c r="DLT233" s="44"/>
      <c r="DLU233" s="44"/>
      <c r="DLV233" s="44"/>
      <c r="DLW233" s="44"/>
      <c r="DLX233" s="44"/>
      <c r="DLY233" s="44"/>
      <c r="DLZ233" s="44"/>
      <c r="DMA233" s="44"/>
      <c r="DMB233" s="44"/>
      <c r="DMC233" s="44"/>
      <c r="DMD233" s="44"/>
      <c r="DME233" s="44"/>
      <c r="DMF233" s="44"/>
      <c r="DMG233" s="44"/>
      <c r="DMH233" s="44"/>
      <c r="DMI233" s="44"/>
      <c r="DMJ233" s="44"/>
      <c r="DMK233" s="44"/>
      <c r="DML233" s="44"/>
      <c r="DMM233" s="44"/>
      <c r="DMN233" s="44"/>
      <c r="DMO233" s="44"/>
      <c r="DMP233" s="44"/>
      <c r="DMQ233" s="44"/>
      <c r="DMR233" s="44"/>
      <c r="DMS233" s="44"/>
      <c r="DMT233" s="44"/>
      <c r="DMU233" s="44"/>
      <c r="DMV233" s="44"/>
      <c r="DMW233" s="44"/>
      <c r="DMX233" s="44"/>
      <c r="DMY233" s="44"/>
      <c r="DMZ233" s="44"/>
      <c r="DNA233" s="44"/>
      <c r="DNB233" s="44"/>
      <c r="DNC233" s="44"/>
      <c r="DND233" s="44"/>
      <c r="DNE233" s="44"/>
      <c r="DNF233" s="44"/>
      <c r="DNG233" s="44"/>
      <c r="DNH233" s="44"/>
      <c r="DNI233" s="44"/>
      <c r="DNJ233" s="44"/>
      <c r="DNK233" s="44"/>
      <c r="DNL233" s="44"/>
      <c r="DNM233" s="44"/>
      <c r="DNN233" s="44"/>
      <c r="DNO233" s="44"/>
      <c r="DNP233" s="44"/>
      <c r="DNQ233" s="44"/>
      <c r="DNR233" s="44"/>
      <c r="DNS233" s="44"/>
      <c r="DNT233" s="44"/>
      <c r="DNU233" s="44"/>
      <c r="DNV233" s="44"/>
      <c r="DNW233" s="44"/>
      <c r="DNX233" s="44"/>
      <c r="DNY233" s="44"/>
      <c r="DNZ233" s="44"/>
      <c r="DOA233" s="44"/>
      <c r="DOB233" s="44"/>
      <c r="DOC233" s="44"/>
      <c r="DOD233" s="44"/>
      <c r="DOE233" s="44"/>
      <c r="DOF233" s="44"/>
      <c r="DOG233" s="44"/>
      <c r="DOH233" s="44"/>
      <c r="DOI233" s="44"/>
      <c r="DOJ233" s="44"/>
      <c r="DOK233" s="44"/>
      <c r="DOL233" s="44"/>
      <c r="DOM233" s="44"/>
      <c r="DON233" s="44"/>
      <c r="DOO233" s="44"/>
      <c r="DOP233" s="44"/>
      <c r="DOQ233" s="44"/>
      <c r="DOR233" s="44"/>
      <c r="DOS233" s="44"/>
      <c r="DOT233" s="44"/>
      <c r="DOU233" s="44"/>
      <c r="DOV233" s="44"/>
      <c r="DOW233" s="44"/>
      <c r="DOX233" s="44"/>
      <c r="DOY233" s="44"/>
      <c r="DOZ233" s="44"/>
      <c r="DPA233" s="44"/>
      <c r="DPB233" s="44"/>
      <c r="DPC233" s="44"/>
      <c r="DPD233" s="44"/>
      <c r="DPE233" s="44"/>
      <c r="DPF233" s="44"/>
      <c r="DPG233" s="44"/>
      <c r="DPH233" s="44"/>
      <c r="DPI233" s="44"/>
      <c r="DPJ233" s="44"/>
      <c r="DPK233" s="44"/>
      <c r="DPL233" s="44"/>
      <c r="DPM233" s="44"/>
      <c r="DPN233" s="44"/>
      <c r="DPO233" s="44"/>
      <c r="DPP233" s="44"/>
      <c r="DPQ233" s="44"/>
      <c r="DPR233" s="44"/>
      <c r="DPS233" s="44"/>
      <c r="DPT233" s="44"/>
      <c r="DPU233" s="44"/>
      <c r="DPV233" s="44"/>
      <c r="DPW233" s="44"/>
      <c r="DPX233" s="44"/>
      <c r="DPY233" s="44"/>
      <c r="DPZ233" s="44"/>
      <c r="DQA233" s="44"/>
      <c r="DQB233" s="44"/>
      <c r="DQC233" s="44"/>
      <c r="DQD233" s="44"/>
      <c r="DQE233" s="44"/>
      <c r="DQF233" s="44"/>
      <c r="DQG233" s="44"/>
      <c r="DQH233" s="44"/>
      <c r="DQI233" s="44"/>
      <c r="DQJ233" s="44"/>
      <c r="DQK233" s="44"/>
      <c r="DQL233" s="44"/>
      <c r="DQM233" s="44"/>
      <c r="DQN233" s="44"/>
      <c r="DQO233" s="44"/>
      <c r="DQP233" s="44"/>
      <c r="DQQ233" s="44"/>
      <c r="DQR233" s="44"/>
      <c r="DQS233" s="44"/>
      <c r="DQT233" s="44"/>
      <c r="DQU233" s="44"/>
      <c r="DQV233" s="44"/>
      <c r="DQW233" s="44"/>
      <c r="DQX233" s="44"/>
      <c r="DQY233" s="44"/>
      <c r="DQZ233" s="44"/>
      <c r="DRA233" s="44"/>
      <c r="DRB233" s="44"/>
      <c r="DRC233" s="44"/>
      <c r="DRD233" s="44"/>
      <c r="DRE233" s="44"/>
      <c r="DRF233" s="44"/>
      <c r="DRG233" s="44"/>
      <c r="DRH233" s="44"/>
      <c r="DRI233" s="44"/>
      <c r="DRJ233" s="44"/>
      <c r="DRK233" s="44"/>
      <c r="DRL233" s="44"/>
      <c r="DRM233" s="44"/>
      <c r="DRN233" s="44"/>
      <c r="DRO233" s="44"/>
      <c r="DRP233" s="44"/>
      <c r="DRQ233" s="44"/>
      <c r="DRR233" s="44"/>
      <c r="DRS233" s="44"/>
      <c r="DRT233" s="44"/>
      <c r="DRU233" s="44"/>
      <c r="DRV233" s="44"/>
      <c r="DRW233" s="44"/>
      <c r="DRX233" s="44"/>
      <c r="DRY233" s="44"/>
      <c r="DRZ233" s="44"/>
      <c r="DSA233" s="44"/>
      <c r="DSB233" s="44"/>
      <c r="DSC233" s="44"/>
      <c r="DSD233" s="44"/>
      <c r="DSE233" s="44"/>
      <c r="DSF233" s="44"/>
      <c r="DSG233" s="44"/>
      <c r="DSH233" s="44"/>
      <c r="DSI233" s="44"/>
      <c r="DSJ233" s="44"/>
      <c r="DSK233" s="44"/>
      <c r="DSL233" s="44"/>
      <c r="DSM233" s="44"/>
      <c r="DSN233" s="44"/>
      <c r="DSO233" s="44"/>
      <c r="DSP233" s="44"/>
      <c r="DSQ233" s="44"/>
      <c r="DSR233" s="44"/>
      <c r="DSS233" s="44"/>
      <c r="DST233" s="44"/>
      <c r="DSU233" s="44"/>
      <c r="DSV233" s="44"/>
      <c r="DSW233" s="44"/>
      <c r="DSX233" s="44"/>
      <c r="DSY233" s="44"/>
      <c r="DSZ233" s="44"/>
      <c r="DTA233" s="44"/>
      <c r="DTB233" s="44"/>
      <c r="DTC233" s="44"/>
      <c r="DTD233" s="44"/>
      <c r="DTE233" s="44"/>
      <c r="DTF233" s="44"/>
      <c r="DTG233" s="44"/>
      <c r="DTH233" s="44"/>
      <c r="DTI233" s="44"/>
      <c r="DTJ233" s="44"/>
      <c r="DTK233" s="44"/>
      <c r="DTL233" s="44"/>
      <c r="DTM233" s="44"/>
      <c r="DTN233" s="44"/>
      <c r="DTO233" s="44"/>
      <c r="DTP233" s="44"/>
      <c r="DTQ233" s="44"/>
      <c r="DTR233" s="44"/>
      <c r="DTS233" s="44"/>
      <c r="DTT233" s="44"/>
      <c r="DTU233" s="44"/>
      <c r="DTV233" s="44"/>
      <c r="DTW233" s="44"/>
      <c r="DTX233" s="44"/>
      <c r="DTY233" s="44"/>
      <c r="DTZ233" s="44"/>
      <c r="DUA233" s="44"/>
      <c r="DUB233" s="44"/>
      <c r="DUC233" s="44"/>
      <c r="DUD233" s="44"/>
      <c r="DUE233" s="44"/>
      <c r="DUF233" s="44"/>
      <c r="DUG233" s="44"/>
      <c r="DUH233" s="44"/>
      <c r="DUI233" s="44"/>
      <c r="DUJ233" s="44"/>
      <c r="DUK233" s="44"/>
      <c r="DUL233" s="44"/>
      <c r="DUM233" s="44"/>
      <c r="DUN233" s="44"/>
      <c r="DUO233" s="44"/>
      <c r="DUP233" s="44"/>
      <c r="DUQ233" s="44"/>
      <c r="DUR233" s="44"/>
      <c r="DUS233" s="44"/>
      <c r="DUT233" s="44"/>
      <c r="DUU233" s="44"/>
      <c r="DUV233" s="44"/>
      <c r="DUW233" s="44"/>
      <c r="DUX233" s="44"/>
      <c r="DUY233" s="44"/>
      <c r="DUZ233" s="44"/>
      <c r="DVA233" s="44"/>
      <c r="DVB233" s="44"/>
      <c r="DVC233" s="44"/>
      <c r="DVD233" s="44"/>
      <c r="DVE233" s="44"/>
      <c r="DVF233" s="44"/>
      <c r="DVG233" s="44"/>
      <c r="DVH233" s="44"/>
      <c r="DVI233" s="44"/>
      <c r="DVJ233" s="44"/>
      <c r="DVK233" s="44"/>
      <c r="DVL233" s="44"/>
      <c r="DVM233" s="44"/>
      <c r="DVN233" s="44"/>
      <c r="DVO233" s="44"/>
      <c r="DVP233" s="44"/>
      <c r="DVQ233" s="44"/>
      <c r="DVR233" s="44"/>
      <c r="DVS233" s="44"/>
      <c r="DVT233" s="44"/>
      <c r="DVU233" s="44"/>
      <c r="DVV233" s="44"/>
      <c r="DVW233" s="44"/>
      <c r="DVX233" s="44"/>
      <c r="DVY233" s="44"/>
      <c r="DVZ233" s="44"/>
      <c r="DWA233" s="44"/>
      <c r="DWB233" s="44"/>
      <c r="DWC233" s="44"/>
      <c r="DWD233" s="44"/>
      <c r="DWE233" s="44"/>
      <c r="DWF233" s="44"/>
      <c r="DWG233" s="44"/>
      <c r="DWH233" s="44"/>
      <c r="DWI233" s="44"/>
      <c r="DWJ233" s="44"/>
      <c r="DWK233" s="44"/>
      <c r="DWL233" s="44"/>
      <c r="DWM233" s="44"/>
      <c r="DWN233" s="44"/>
      <c r="DWO233" s="44"/>
      <c r="DWP233" s="44"/>
      <c r="DWQ233" s="44"/>
      <c r="DWR233" s="44"/>
      <c r="DWS233" s="44"/>
      <c r="DWT233" s="44"/>
      <c r="DWU233" s="44"/>
      <c r="DWV233" s="44"/>
      <c r="DWW233" s="44"/>
      <c r="DWX233" s="44"/>
      <c r="DWY233" s="44"/>
      <c r="DWZ233" s="44"/>
      <c r="DXA233" s="44"/>
      <c r="DXB233" s="44"/>
      <c r="DXC233" s="44"/>
      <c r="DXD233" s="44"/>
      <c r="DXE233" s="44"/>
      <c r="DXF233" s="44"/>
      <c r="DXG233" s="44"/>
      <c r="DXH233" s="44"/>
      <c r="DXI233" s="44"/>
      <c r="DXJ233" s="44"/>
      <c r="DXK233" s="44"/>
      <c r="DXL233" s="44"/>
      <c r="DXM233" s="44"/>
      <c r="DXN233" s="44"/>
      <c r="DXO233" s="44"/>
      <c r="DXP233" s="44"/>
      <c r="DXQ233" s="44"/>
      <c r="DXR233" s="44"/>
      <c r="DXS233" s="44"/>
      <c r="DXT233" s="44"/>
      <c r="DXU233" s="44"/>
      <c r="DXV233" s="44"/>
      <c r="DXW233" s="44"/>
      <c r="DXX233" s="44"/>
      <c r="DXY233" s="44"/>
      <c r="DXZ233" s="44"/>
      <c r="DYA233" s="44"/>
      <c r="DYB233" s="44"/>
      <c r="DYC233" s="44"/>
      <c r="DYD233" s="44"/>
      <c r="DYE233" s="44"/>
      <c r="DYF233" s="44"/>
      <c r="DYG233" s="44"/>
      <c r="DYH233" s="44"/>
      <c r="DYI233" s="44"/>
      <c r="DYJ233" s="44"/>
      <c r="DYK233" s="44"/>
      <c r="DYL233" s="44"/>
      <c r="DYM233" s="44"/>
      <c r="DYN233" s="44"/>
      <c r="DYO233" s="44"/>
      <c r="DYP233" s="44"/>
      <c r="DYQ233" s="44"/>
      <c r="DYR233" s="44"/>
      <c r="DYS233" s="44"/>
      <c r="DYT233" s="44"/>
      <c r="DYU233" s="44"/>
      <c r="DYV233" s="44"/>
      <c r="DYW233" s="44"/>
      <c r="DYX233" s="44"/>
      <c r="DYY233" s="44"/>
      <c r="DYZ233" s="44"/>
      <c r="DZA233" s="44"/>
      <c r="DZB233" s="44"/>
      <c r="DZC233" s="44"/>
      <c r="DZD233" s="44"/>
      <c r="DZE233" s="44"/>
      <c r="DZF233" s="44"/>
      <c r="DZG233" s="44"/>
      <c r="DZH233" s="44"/>
      <c r="DZI233" s="44"/>
      <c r="DZJ233" s="44"/>
      <c r="DZK233" s="44"/>
      <c r="DZL233" s="44"/>
      <c r="DZM233" s="44"/>
      <c r="DZN233" s="44"/>
      <c r="DZO233" s="44"/>
      <c r="DZP233" s="44"/>
      <c r="DZQ233" s="44"/>
      <c r="DZR233" s="44"/>
      <c r="DZS233" s="44"/>
      <c r="DZT233" s="44"/>
      <c r="DZU233" s="44"/>
      <c r="DZV233" s="44"/>
      <c r="DZW233" s="44"/>
      <c r="DZX233" s="44"/>
      <c r="DZY233" s="44"/>
      <c r="DZZ233" s="44"/>
      <c r="EAA233" s="44"/>
      <c r="EAB233" s="44"/>
      <c r="EAC233" s="44"/>
      <c r="EAD233" s="44"/>
      <c r="EAE233" s="44"/>
      <c r="EAF233" s="44"/>
      <c r="EAG233" s="44"/>
      <c r="EAH233" s="44"/>
      <c r="EAI233" s="44"/>
      <c r="EAJ233" s="44"/>
      <c r="EAK233" s="44"/>
      <c r="EAL233" s="44"/>
      <c r="EAM233" s="44"/>
      <c r="EAN233" s="44"/>
      <c r="EAO233" s="44"/>
      <c r="EAP233" s="44"/>
      <c r="EAQ233" s="44"/>
      <c r="EAR233" s="44"/>
      <c r="EAS233" s="44"/>
      <c r="EAT233" s="44"/>
      <c r="EAU233" s="44"/>
      <c r="EAV233" s="44"/>
      <c r="EAW233" s="44"/>
      <c r="EAX233" s="44"/>
      <c r="EAY233" s="44"/>
      <c r="EAZ233" s="44"/>
      <c r="EBA233" s="44"/>
      <c r="EBB233" s="44"/>
      <c r="EBC233" s="44"/>
      <c r="EBD233" s="44"/>
      <c r="EBE233" s="44"/>
      <c r="EBF233" s="44"/>
      <c r="EBG233" s="44"/>
      <c r="EBH233" s="44"/>
      <c r="EBI233" s="44"/>
      <c r="EBJ233" s="44"/>
      <c r="EBK233" s="44"/>
      <c r="EBL233" s="44"/>
      <c r="EBM233" s="44"/>
      <c r="EBN233" s="44"/>
      <c r="EBO233" s="44"/>
      <c r="EBP233" s="44"/>
      <c r="EBQ233" s="44"/>
      <c r="EBR233" s="44"/>
      <c r="EBS233" s="44"/>
      <c r="EBT233" s="44"/>
      <c r="EBU233" s="44"/>
      <c r="EBV233" s="44"/>
      <c r="EBW233" s="44"/>
      <c r="EBX233" s="44"/>
      <c r="EBY233" s="44"/>
      <c r="EBZ233" s="44"/>
      <c r="ECA233" s="44"/>
      <c r="ECB233" s="44"/>
      <c r="ECC233" s="44"/>
      <c r="ECD233" s="44"/>
      <c r="ECE233" s="44"/>
      <c r="ECF233" s="44"/>
      <c r="ECG233" s="44"/>
      <c r="ECH233" s="44"/>
      <c r="ECI233" s="44"/>
      <c r="ECJ233" s="44"/>
      <c r="ECK233" s="44"/>
      <c r="ECL233" s="44"/>
      <c r="ECM233" s="44"/>
      <c r="ECN233" s="44"/>
      <c r="ECO233" s="44"/>
      <c r="ECP233" s="44"/>
      <c r="ECQ233" s="44"/>
      <c r="ECR233" s="44"/>
      <c r="ECS233" s="44"/>
      <c r="ECT233" s="44"/>
      <c r="ECU233" s="44"/>
      <c r="ECV233" s="44"/>
      <c r="ECW233" s="44"/>
      <c r="ECX233" s="44"/>
      <c r="ECY233" s="44"/>
      <c r="ECZ233" s="44"/>
      <c r="EDA233" s="44"/>
      <c r="EDB233" s="44"/>
      <c r="EDC233" s="44"/>
      <c r="EDD233" s="44"/>
      <c r="EDE233" s="44"/>
      <c r="EDF233" s="44"/>
      <c r="EDG233" s="44"/>
      <c r="EDH233" s="44"/>
      <c r="EDI233" s="44"/>
      <c r="EDJ233" s="44"/>
      <c r="EDK233" s="44"/>
      <c r="EDL233" s="44"/>
      <c r="EDM233" s="44"/>
      <c r="EDN233" s="44"/>
      <c r="EDO233" s="44"/>
      <c r="EDP233" s="44"/>
      <c r="EDQ233" s="44"/>
      <c r="EDR233" s="44"/>
      <c r="EDS233" s="44"/>
      <c r="EDT233" s="44"/>
      <c r="EDU233" s="44"/>
      <c r="EDV233" s="44"/>
      <c r="EDW233" s="44"/>
      <c r="EDX233" s="44"/>
      <c r="EDY233" s="44"/>
      <c r="EDZ233" s="44"/>
      <c r="EEA233" s="44"/>
      <c r="EEB233" s="44"/>
      <c r="EEC233" s="44"/>
      <c r="EED233" s="44"/>
      <c r="EEE233" s="44"/>
      <c r="EEF233" s="44"/>
      <c r="EEG233" s="44"/>
      <c r="EEH233" s="44"/>
      <c r="EEI233" s="44"/>
      <c r="EEJ233" s="44"/>
      <c r="EEK233" s="44"/>
      <c r="EEL233" s="44"/>
      <c r="EEM233" s="44"/>
      <c r="EEN233" s="44"/>
      <c r="EEO233" s="44"/>
      <c r="EEP233" s="44"/>
      <c r="EEQ233" s="44"/>
      <c r="EER233" s="44"/>
      <c r="EES233" s="44"/>
      <c r="EET233" s="44"/>
      <c r="EEU233" s="44"/>
      <c r="EEV233" s="44"/>
      <c r="EEW233" s="44"/>
      <c r="EEX233" s="44"/>
      <c r="EEY233" s="44"/>
      <c r="EEZ233" s="44"/>
      <c r="EFA233" s="44"/>
      <c r="EFB233" s="44"/>
      <c r="EFC233" s="44"/>
      <c r="EFD233" s="44"/>
      <c r="EFE233" s="44"/>
      <c r="EFF233" s="44"/>
      <c r="EFG233" s="44"/>
      <c r="EFH233" s="44"/>
      <c r="EFI233" s="44"/>
      <c r="EFJ233" s="44"/>
      <c r="EFK233" s="44"/>
      <c r="EFL233" s="44"/>
      <c r="EFM233" s="44"/>
      <c r="EFN233" s="44"/>
      <c r="EFO233" s="44"/>
      <c r="EFP233" s="44"/>
      <c r="EFQ233" s="44"/>
      <c r="EFR233" s="44"/>
      <c r="EFS233" s="44"/>
      <c r="EFT233" s="44"/>
      <c r="EFU233" s="44"/>
      <c r="EFV233" s="44"/>
      <c r="EFW233" s="44"/>
      <c r="EFX233" s="44"/>
      <c r="EFY233" s="44"/>
      <c r="EFZ233" s="44"/>
      <c r="EGA233" s="44"/>
      <c r="EGB233" s="44"/>
      <c r="EGC233" s="44"/>
      <c r="EGD233" s="44"/>
      <c r="EGE233" s="44"/>
      <c r="EGF233" s="44"/>
      <c r="EGG233" s="44"/>
      <c r="EGH233" s="44"/>
      <c r="EGI233" s="44"/>
      <c r="EGJ233" s="44"/>
      <c r="EGK233" s="44"/>
      <c r="EGL233" s="44"/>
      <c r="EGM233" s="44"/>
      <c r="EGN233" s="44"/>
      <c r="EGO233" s="44"/>
      <c r="EGP233" s="44"/>
      <c r="EGQ233" s="44"/>
      <c r="EGR233" s="44"/>
      <c r="EGS233" s="44"/>
      <c r="EGT233" s="44"/>
      <c r="EGU233" s="44"/>
      <c r="EGV233" s="44"/>
      <c r="EGW233" s="44"/>
      <c r="EGX233" s="44"/>
      <c r="EGY233" s="44"/>
      <c r="EGZ233" s="44"/>
      <c r="EHA233" s="44"/>
      <c r="EHB233" s="44"/>
      <c r="EHC233" s="44"/>
      <c r="EHD233" s="44"/>
      <c r="EHE233" s="44"/>
      <c r="EHF233" s="44"/>
      <c r="EHG233" s="44"/>
      <c r="EHH233" s="44"/>
      <c r="EHI233" s="44"/>
      <c r="EHJ233" s="44"/>
      <c r="EHK233" s="44"/>
      <c r="EHL233" s="44"/>
      <c r="EHM233" s="44"/>
      <c r="EHN233" s="44"/>
      <c r="EHO233" s="44"/>
      <c r="EHP233" s="44"/>
      <c r="EHQ233" s="44"/>
      <c r="EHR233" s="44"/>
      <c r="EHS233" s="44"/>
      <c r="EHT233" s="44"/>
      <c r="EHU233" s="44"/>
      <c r="EHV233" s="44"/>
      <c r="EHW233" s="44"/>
      <c r="EHX233" s="44"/>
      <c r="EHY233" s="44"/>
      <c r="EHZ233" s="44"/>
      <c r="EIA233" s="44"/>
      <c r="EIB233" s="44"/>
      <c r="EIC233" s="44"/>
      <c r="EID233" s="44"/>
      <c r="EIE233" s="44"/>
      <c r="EIF233" s="44"/>
      <c r="EIG233" s="44"/>
      <c r="EIH233" s="44"/>
      <c r="EII233" s="44"/>
      <c r="EIJ233" s="44"/>
      <c r="EIK233" s="44"/>
      <c r="EIL233" s="44"/>
      <c r="EIM233" s="44"/>
      <c r="EIN233" s="44"/>
      <c r="EIO233" s="44"/>
      <c r="EIP233" s="44"/>
      <c r="EIQ233" s="44"/>
      <c r="EIR233" s="44"/>
      <c r="EIS233" s="44"/>
      <c r="EIT233" s="44"/>
      <c r="EIU233" s="44"/>
      <c r="EIV233" s="44"/>
      <c r="EIW233" s="44"/>
      <c r="EIX233" s="44"/>
      <c r="EIY233" s="44"/>
      <c r="EIZ233" s="44"/>
      <c r="EJA233" s="44"/>
      <c r="EJB233" s="44"/>
      <c r="EJC233" s="44"/>
      <c r="EJD233" s="44"/>
      <c r="EJE233" s="44"/>
      <c r="EJF233" s="44"/>
      <c r="EJG233" s="44"/>
      <c r="EJH233" s="44"/>
      <c r="EJI233" s="44"/>
      <c r="EJJ233" s="44"/>
      <c r="EJK233" s="44"/>
      <c r="EJL233" s="44"/>
      <c r="EJM233" s="44"/>
      <c r="EJN233" s="44"/>
      <c r="EJO233" s="44"/>
      <c r="EJP233" s="44"/>
      <c r="EJQ233" s="44"/>
      <c r="EJR233" s="44"/>
      <c r="EJS233" s="44"/>
      <c r="EJT233" s="44"/>
      <c r="EJU233" s="44"/>
      <c r="EJV233" s="44"/>
      <c r="EJW233" s="44"/>
      <c r="EJX233" s="44"/>
      <c r="EJY233" s="44"/>
      <c r="EJZ233" s="44"/>
      <c r="EKA233" s="44"/>
      <c r="EKB233" s="44"/>
      <c r="EKC233" s="44"/>
      <c r="EKD233" s="44"/>
      <c r="EKE233" s="44"/>
      <c r="EKF233" s="44"/>
      <c r="EKG233" s="44"/>
      <c r="EKH233" s="44"/>
      <c r="EKI233" s="44"/>
      <c r="EKJ233" s="44"/>
      <c r="EKK233" s="44"/>
      <c r="EKL233" s="44"/>
      <c r="EKM233" s="44"/>
      <c r="EKN233" s="44"/>
      <c r="EKO233" s="44"/>
      <c r="EKP233" s="44"/>
      <c r="EKQ233" s="44"/>
      <c r="EKR233" s="44"/>
      <c r="EKS233" s="44"/>
      <c r="EKT233" s="44"/>
      <c r="EKU233" s="44"/>
      <c r="EKV233" s="44"/>
      <c r="EKW233" s="44"/>
      <c r="EKX233" s="44"/>
      <c r="EKY233" s="44"/>
      <c r="EKZ233" s="44"/>
      <c r="ELA233" s="44"/>
      <c r="ELB233" s="44"/>
      <c r="ELC233" s="44"/>
      <c r="ELD233" s="44"/>
      <c r="ELE233" s="44"/>
      <c r="ELF233" s="44"/>
      <c r="ELG233" s="44"/>
      <c r="ELH233" s="44"/>
      <c r="ELI233" s="44"/>
      <c r="ELJ233" s="44"/>
      <c r="ELK233" s="44"/>
      <c r="ELL233" s="44"/>
      <c r="ELM233" s="44"/>
      <c r="ELN233" s="44"/>
      <c r="ELO233" s="44"/>
      <c r="ELP233" s="44"/>
      <c r="ELQ233" s="44"/>
      <c r="ELR233" s="44"/>
      <c r="ELS233" s="44"/>
      <c r="ELT233" s="44"/>
      <c r="ELU233" s="44"/>
      <c r="ELV233" s="44"/>
      <c r="ELW233" s="44"/>
      <c r="ELX233" s="44"/>
      <c r="ELY233" s="44"/>
      <c r="ELZ233" s="44"/>
      <c r="EMA233" s="44"/>
      <c r="EMB233" s="44"/>
      <c r="EMC233" s="44"/>
      <c r="EMD233" s="44"/>
      <c r="EME233" s="44"/>
      <c r="EMF233" s="44"/>
      <c r="EMG233" s="44"/>
      <c r="EMH233" s="44"/>
      <c r="EMI233" s="44"/>
      <c r="EMJ233" s="44"/>
      <c r="EMK233" s="44"/>
      <c r="EML233" s="44"/>
      <c r="EMM233" s="44"/>
      <c r="EMN233" s="44"/>
      <c r="EMO233" s="44"/>
      <c r="EMP233" s="44"/>
      <c r="EMQ233" s="44"/>
      <c r="EMR233" s="44"/>
      <c r="EMS233" s="44"/>
      <c r="EMT233" s="44"/>
      <c r="EMU233" s="44"/>
      <c r="EMV233" s="44"/>
      <c r="EMW233" s="44"/>
      <c r="EMX233" s="44"/>
      <c r="EMY233" s="44"/>
      <c r="EMZ233" s="44"/>
      <c r="ENA233" s="44"/>
      <c r="ENB233" s="44"/>
      <c r="ENC233" s="44"/>
      <c r="END233" s="44"/>
      <c r="ENE233" s="44"/>
      <c r="ENF233" s="44"/>
      <c r="ENG233" s="44"/>
      <c r="ENH233" s="44"/>
      <c r="ENI233" s="44"/>
      <c r="ENJ233" s="44"/>
      <c r="ENK233" s="44"/>
      <c r="ENL233" s="44"/>
      <c r="ENM233" s="44"/>
      <c r="ENN233" s="44"/>
      <c r="ENO233" s="44"/>
      <c r="ENP233" s="44"/>
      <c r="ENQ233" s="44"/>
      <c r="ENR233" s="44"/>
      <c r="ENS233" s="44"/>
      <c r="ENT233" s="44"/>
      <c r="ENU233" s="44"/>
      <c r="ENV233" s="44"/>
      <c r="ENW233" s="44"/>
      <c r="ENX233" s="44"/>
      <c r="ENY233" s="44"/>
      <c r="ENZ233" s="44"/>
      <c r="EOA233" s="44"/>
      <c r="EOB233" s="44"/>
      <c r="EOC233" s="44"/>
      <c r="EOD233" s="44"/>
      <c r="EOE233" s="44"/>
      <c r="EOF233" s="44"/>
      <c r="EOG233" s="44"/>
      <c r="EOH233" s="44"/>
      <c r="EOI233" s="44"/>
      <c r="EOJ233" s="44"/>
      <c r="EOK233" s="44"/>
      <c r="EOL233" s="44"/>
      <c r="EOM233" s="44"/>
      <c r="EON233" s="44"/>
      <c r="EOO233" s="44"/>
      <c r="EOP233" s="44"/>
      <c r="EOQ233" s="44"/>
      <c r="EOR233" s="44"/>
      <c r="EOS233" s="44"/>
      <c r="EOT233" s="44"/>
      <c r="EOU233" s="44"/>
      <c r="EOV233" s="44"/>
      <c r="EOW233" s="44"/>
      <c r="EOX233" s="44"/>
      <c r="EOY233" s="44"/>
      <c r="EOZ233" s="44"/>
      <c r="EPA233" s="44"/>
      <c r="EPB233" s="44"/>
      <c r="EPC233" s="44"/>
      <c r="EPD233" s="44"/>
      <c r="EPE233" s="44"/>
      <c r="EPF233" s="44"/>
      <c r="EPG233" s="44"/>
      <c r="EPH233" s="44"/>
      <c r="EPI233" s="44"/>
      <c r="EPJ233" s="44"/>
      <c r="EPK233" s="44"/>
      <c r="EPL233" s="44"/>
      <c r="EPM233" s="44"/>
      <c r="EPN233" s="44"/>
      <c r="EPO233" s="44"/>
      <c r="EPP233" s="44"/>
      <c r="EPQ233" s="44"/>
      <c r="EPR233" s="44"/>
      <c r="EPS233" s="44"/>
      <c r="EPT233" s="44"/>
      <c r="EPU233" s="44"/>
      <c r="EPV233" s="44"/>
      <c r="EPW233" s="44"/>
      <c r="EPX233" s="44"/>
      <c r="EPY233" s="44"/>
      <c r="EPZ233" s="44"/>
      <c r="EQA233" s="44"/>
      <c r="EQB233" s="44"/>
      <c r="EQC233" s="44"/>
      <c r="EQD233" s="44"/>
      <c r="EQE233" s="44"/>
      <c r="EQF233" s="44"/>
      <c r="EQG233" s="44"/>
      <c r="EQH233" s="44"/>
      <c r="EQI233" s="44"/>
      <c r="EQJ233" s="44"/>
      <c r="EQK233" s="44"/>
      <c r="EQL233" s="44"/>
      <c r="EQM233" s="44"/>
      <c r="EQN233" s="44"/>
      <c r="EQO233" s="44"/>
      <c r="EQP233" s="44"/>
      <c r="EQQ233" s="44"/>
      <c r="EQR233" s="44"/>
      <c r="EQS233" s="44"/>
      <c r="EQT233" s="44"/>
      <c r="EQU233" s="44"/>
      <c r="EQV233" s="44"/>
      <c r="EQW233" s="44"/>
      <c r="EQX233" s="44"/>
      <c r="EQY233" s="44"/>
      <c r="EQZ233" s="44"/>
      <c r="ERA233" s="44"/>
      <c r="ERB233" s="44"/>
      <c r="ERC233" s="44"/>
      <c r="ERD233" s="44"/>
      <c r="ERE233" s="44"/>
      <c r="ERF233" s="44"/>
      <c r="ERG233" s="44"/>
      <c r="ERH233" s="44"/>
      <c r="ERI233" s="44"/>
      <c r="ERJ233" s="44"/>
      <c r="ERK233" s="44"/>
      <c r="ERL233" s="44"/>
      <c r="ERM233" s="44"/>
      <c r="ERN233" s="44"/>
      <c r="ERO233" s="44"/>
      <c r="ERP233" s="44"/>
      <c r="ERQ233" s="44"/>
      <c r="ERR233" s="44"/>
      <c r="ERS233" s="44"/>
      <c r="ERT233" s="44"/>
      <c r="ERU233" s="44"/>
      <c r="ERV233" s="44"/>
      <c r="ERW233" s="44"/>
      <c r="ERX233" s="44"/>
      <c r="ERY233" s="44"/>
      <c r="ERZ233" s="44"/>
      <c r="ESA233" s="44"/>
      <c r="ESB233" s="44"/>
      <c r="ESC233" s="44"/>
      <c r="ESD233" s="44"/>
      <c r="ESE233" s="44"/>
      <c r="ESF233" s="44"/>
      <c r="ESG233" s="44"/>
      <c r="ESH233" s="44"/>
      <c r="ESI233" s="44"/>
      <c r="ESJ233" s="44"/>
      <c r="ESK233" s="44"/>
      <c r="ESL233" s="44"/>
      <c r="ESM233" s="44"/>
      <c r="ESN233" s="44"/>
      <c r="ESO233" s="44"/>
      <c r="ESP233" s="44"/>
      <c r="ESQ233" s="44"/>
      <c r="ESR233" s="44"/>
      <c r="ESS233" s="44"/>
      <c r="EST233" s="44"/>
      <c r="ESU233" s="44"/>
      <c r="ESV233" s="44"/>
      <c r="ESW233" s="44"/>
      <c r="ESX233" s="44"/>
      <c r="ESY233" s="44"/>
      <c r="ESZ233" s="44"/>
      <c r="ETA233" s="44"/>
      <c r="ETB233" s="44"/>
      <c r="ETC233" s="44"/>
      <c r="ETD233" s="44"/>
      <c r="ETE233" s="44"/>
      <c r="ETF233" s="44"/>
      <c r="ETG233" s="44"/>
      <c r="ETH233" s="44"/>
      <c r="ETI233" s="44"/>
      <c r="ETJ233" s="44"/>
      <c r="ETK233" s="44"/>
      <c r="ETL233" s="44"/>
      <c r="ETM233" s="44"/>
      <c r="ETN233" s="44"/>
      <c r="ETO233" s="44"/>
      <c r="ETP233" s="44"/>
      <c r="ETQ233" s="44"/>
      <c r="ETR233" s="44"/>
      <c r="ETS233" s="44"/>
      <c r="ETT233" s="44"/>
      <c r="ETU233" s="44"/>
      <c r="ETV233" s="44"/>
      <c r="ETW233" s="44"/>
      <c r="ETX233" s="44"/>
      <c r="ETY233" s="44"/>
      <c r="ETZ233" s="44"/>
      <c r="EUA233" s="44"/>
      <c r="EUB233" s="44"/>
      <c r="EUC233" s="44"/>
      <c r="EUD233" s="44"/>
      <c r="EUE233" s="44"/>
      <c r="EUF233" s="44"/>
      <c r="EUG233" s="44"/>
      <c r="EUH233" s="44"/>
      <c r="EUI233" s="44"/>
      <c r="EUJ233" s="44"/>
      <c r="EUK233" s="44"/>
      <c r="EUL233" s="44"/>
      <c r="EUM233" s="44"/>
      <c r="EUN233" s="44"/>
      <c r="EUO233" s="44"/>
      <c r="EUP233" s="44"/>
      <c r="EUQ233" s="44"/>
      <c r="EUR233" s="44"/>
      <c r="EUS233" s="44"/>
      <c r="EUT233" s="44"/>
      <c r="EUU233" s="44"/>
      <c r="EUV233" s="44"/>
      <c r="EUW233" s="44"/>
      <c r="EUX233" s="44"/>
      <c r="EUY233" s="44"/>
      <c r="EUZ233" s="44"/>
      <c r="EVA233" s="44"/>
      <c r="EVB233" s="44"/>
      <c r="EVC233" s="44"/>
      <c r="EVD233" s="44"/>
      <c r="EVE233" s="44"/>
      <c r="EVF233" s="44"/>
      <c r="EVG233" s="44"/>
      <c r="EVH233" s="44"/>
      <c r="EVI233" s="44"/>
      <c r="EVJ233" s="44"/>
      <c r="EVK233" s="44"/>
      <c r="EVL233" s="44"/>
      <c r="EVM233" s="44"/>
      <c r="EVN233" s="44"/>
      <c r="EVO233" s="44"/>
      <c r="EVP233" s="44"/>
      <c r="EVQ233" s="44"/>
      <c r="EVR233" s="44"/>
      <c r="EVS233" s="44"/>
      <c r="EVT233" s="44"/>
      <c r="EVU233" s="44"/>
      <c r="EVV233" s="44"/>
      <c r="EVW233" s="44"/>
      <c r="EVX233" s="44"/>
      <c r="EVY233" s="44"/>
      <c r="EVZ233" s="44"/>
      <c r="EWA233" s="44"/>
      <c r="EWB233" s="44"/>
      <c r="EWC233" s="44"/>
      <c r="EWD233" s="44"/>
      <c r="EWE233" s="44"/>
      <c r="EWF233" s="44"/>
      <c r="EWG233" s="44"/>
      <c r="EWH233" s="44"/>
      <c r="EWI233" s="44"/>
      <c r="EWJ233" s="44"/>
      <c r="EWK233" s="44"/>
      <c r="EWL233" s="44"/>
      <c r="EWM233" s="44"/>
      <c r="EWN233" s="44"/>
      <c r="EWO233" s="44"/>
      <c r="EWP233" s="44"/>
      <c r="EWQ233" s="44"/>
      <c r="EWR233" s="44"/>
      <c r="EWS233" s="44"/>
      <c r="EWT233" s="44"/>
      <c r="EWU233" s="44"/>
      <c r="EWV233" s="44"/>
      <c r="EWW233" s="44"/>
      <c r="EWX233" s="44"/>
      <c r="EWY233" s="44"/>
      <c r="EWZ233" s="44"/>
      <c r="EXA233" s="44"/>
      <c r="EXB233" s="44"/>
      <c r="EXC233" s="44"/>
      <c r="EXD233" s="44"/>
      <c r="EXE233" s="44"/>
      <c r="EXF233" s="44"/>
      <c r="EXG233" s="44"/>
      <c r="EXH233" s="44"/>
      <c r="EXI233" s="44"/>
      <c r="EXJ233" s="44"/>
      <c r="EXK233" s="44"/>
      <c r="EXL233" s="44"/>
      <c r="EXM233" s="44"/>
      <c r="EXN233" s="44"/>
      <c r="EXO233" s="44"/>
      <c r="EXP233" s="44"/>
      <c r="EXQ233" s="44"/>
      <c r="EXR233" s="44"/>
      <c r="EXS233" s="44"/>
      <c r="EXT233" s="44"/>
      <c r="EXU233" s="44"/>
      <c r="EXV233" s="44"/>
      <c r="EXW233" s="44"/>
      <c r="EXX233" s="44"/>
      <c r="EXY233" s="44"/>
      <c r="EXZ233" s="44"/>
      <c r="EYA233" s="44"/>
      <c r="EYB233" s="44"/>
      <c r="EYC233" s="44"/>
      <c r="EYD233" s="44"/>
      <c r="EYE233" s="44"/>
      <c r="EYF233" s="44"/>
      <c r="EYG233" s="44"/>
      <c r="EYH233" s="44"/>
      <c r="EYI233" s="44"/>
      <c r="EYJ233" s="44"/>
      <c r="EYK233" s="44"/>
      <c r="EYL233" s="44"/>
      <c r="EYM233" s="44"/>
      <c r="EYN233" s="44"/>
      <c r="EYO233" s="44"/>
      <c r="EYP233" s="44"/>
      <c r="EYQ233" s="44"/>
      <c r="EYR233" s="44"/>
      <c r="EYS233" s="44"/>
      <c r="EYT233" s="44"/>
      <c r="EYU233" s="44"/>
      <c r="EYV233" s="44"/>
      <c r="EYW233" s="44"/>
      <c r="EYX233" s="44"/>
      <c r="EYY233" s="44"/>
      <c r="EYZ233" s="44"/>
      <c r="EZA233" s="44"/>
      <c r="EZB233" s="44"/>
      <c r="EZC233" s="44"/>
      <c r="EZD233" s="44"/>
      <c r="EZE233" s="44"/>
      <c r="EZF233" s="44"/>
      <c r="EZG233" s="44"/>
      <c r="EZH233" s="44"/>
      <c r="EZI233" s="44"/>
      <c r="EZJ233" s="44"/>
      <c r="EZK233" s="44"/>
      <c r="EZL233" s="44"/>
      <c r="EZM233" s="44"/>
      <c r="EZN233" s="44"/>
      <c r="EZO233" s="44"/>
      <c r="EZP233" s="44"/>
      <c r="EZQ233" s="44"/>
      <c r="EZR233" s="44"/>
      <c r="EZS233" s="44"/>
      <c r="EZT233" s="44"/>
      <c r="EZU233" s="44"/>
      <c r="EZV233" s="44"/>
      <c r="EZW233" s="44"/>
      <c r="EZX233" s="44"/>
      <c r="EZY233" s="44"/>
      <c r="EZZ233" s="44"/>
      <c r="FAA233" s="44"/>
      <c r="FAB233" s="44"/>
      <c r="FAC233" s="44"/>
      <c r="FAD233" s="44"/>
      <c r="FAE233" s="44"/>
      <c r="FAF233" s="44"/>
      <c r="FAG233" s="44"/>
      <c r="FAH233" s="44"/>
      <c r="FAI233" s="44"/>
      <c r="FAJ233" s="44"/>
      <c r="FAK233" s="44"/>
      <c r="FAL233" s="44"/>
      <c r="FAM233" s="44"/>
      <c r="FAN233" s="44"/>
      <c r="FAO233" s="44"/>
      <c r="FAP233" s="44"/>
      <c r="FAQ233" s="44"/>
      <c r="FAR233" s="44"/>
      <c r="FAS233" s="44"/>
      <c r="FAT233" s="44"/>
      <c r="FAU233" s="44"/>
      <c r="FAV233" s="44"/>
      <c r="FAW233" s="44"/>
      <c r="FAX233" s="44"/>
      <c r="FAY233" s="44"/>
      <c r="FAZ233" s="44"/>
      <c r="FBA233" s="44"/>
      <c r="FBB233" s="44"/>
      <c r="FBC233" s="44"/>
      <c r="FBD233" s="44"/>
      <c r="FBE233" s="44"/>
      <c r="FBF233" s="44"/>
      <c r="FBG233" s="44"/>
      <c r="FBH233" s="44"/>
      <c r="FBI233" s="44"/>
      <c r="FBJ233" s="44"/>
      <c r="FBK233" s="44"/>
      <c r="FBL233" s="44"/>
      <c r="FBM233" s="44"/>
      <c r="FBN233" s="44"/>
      <c r="FBO233" s="44"/>
      <c r="FBP233" s="44"/>
      <c r="FBQ233" s="44"/>
      <c r="FBR233" s="44"/>
      <c r="FBS233" s="44"/>
      <c r="FBT233" s="44"/>
      <c r="FBU233" s="44"/>
      <c r="FBV233" s="44"/>
      <c r="FBW233" s="44"/>
      <c r="FBX233" s="44"/>
      <c r="FBY233" s="44"/>
      <c r="FBZ233" s="44"/>
      <c r="FCA233" s="44"/>
      <c r="FCB233" s="44"/>
      <c r="FCC233" s="44"/>
      <c r="FCD233" s="44"/>
      <c r="FCE233" s="44"/>
      <c r="FCF233" s="44"/>
      <c r="FCG233" s="44"/>
      <c r="FCH233" s="44"/>
      <c r="FCI233" s="44"/>
      <c r="FCJ233" s="44"/>
      <c r="FCK233" s="44"/>
      <c r="FCL233" s="44"/>
      <c r="FCM233" s="44"/>
      <c r="FCN233" s="44"/>
      <c r="FCO233" s="44"/>
      <c r="FCP233" s="44"/>
      <c r="FCQ233" s="44"/>
      <c r="FCR233" s="44"/>
      <c r="FCS233" s="44"/>
      <c r="FCT233" s="44"/>
      <c r="FCU233" s="44"/>
      <c r="FCV233" s="44"/>
      <c r="FCW233" s="44"/>
      <c r="FCX233" s="44"/>
      <c r="FCY233" s="44"/>
      <c r="FCZ233" s="44"/>
      <c r="FDA233" s="44"/>
      <c r="FDB233" s="44"/>
      <c r="FDC233" s="44"/>
      <c r="FDD233" s="44"/>
      <c r="FDE233" s="44"/>
      <c r="FDF233" s="44"/>
      <c r="FDG233" s="44"/>
      <c r="FDH233" s="44"/>
      <c r="FDI233" s="44"/>
      <c r="FDJ233" s="44"/>
      <c r="FDK233" s="44"/>
      <c r="FDL233" s="44"/>
      <c r="FDM233" s="44"/>
      <c r="FDN233" s="44"/>
      <c r="FDO233" s="44"/>
      <c r="FDP233" s="44"/>
      <c r="FDQ233" s="44"/>
      <c r="FDR233" s="44"/>
      <c r="FDS233" s="44"/>
      <c r="FDT233" s="44"/>
      <c r="FDU233" s="44"/>
      <c r="FDV233" s="44"/>
      <c r="FDW233" s="44"/>
      <c r="FDX233" s="44"/>
      <c r="FDY233" s="44"/>
      <c r="FDZ233" s="44"/>
      <c r="FEA233" s="44"/>
      <c r="FEB233" s="44"/>
      <c r="FEC233" s="44"/>
      <c r="FED233" s="44"/>
      <c r="FEE233" s="44"/>
      <c r="FEF233" s="44"/>
      <c r="FEG233" s="44"/>
      <c r="FEH233" s="44"/>
      <c r="FEI233" s="44"/>
      <c r="FEJ233" s="44"/>
      <c r="FEK233" s="44"/>
      <c r="FEL233" s="44"/>
      <c r="FEM233" s="44"/>
      <c r="FEN233" s="44"/>
      <c r="FEO233" s="44"/>
      <c r="FEP233" s="44"/>
      <c r="FEQ233" s="44"/>
      <c r="FER233" s="44"/>
      <c r="FES233" s="44"/>
      <c r="FET233" s="44"/>
      <c r="FEU233" s="44"/>
      <c r="FEV233" s="44"/>
      <c r="FEW233" s="44"/>
      <c r="FEX233" s="44"/>
      <c r="FEY233" s="44"/>
      <c r="FEZ233" s="44"/>
      <c r="FFA233" s="44"/>
      <c r="FFB233" s="44"/>
      <c r="FFC233" s="44"/>
      <c r="FFD233" s="44"/>
      <c r="FFE233" s="44"/>
      <c r="FFF233" s="44"/>
      <c r="FFG233" s="44"/>
      <c r="FFH233" s="44"/>
      <c r="FFI233" s="44"/>
      <c r="FFJ233" s="44"/>
      <c r="FFK233" s="44"/>
      <c r="FFL233" s="44"/>
      <c r="FFM233" s="44"/>
      <c r="FFN233" s="44"/>
      <c r="FFO233" s="44"/>
      <c r="FFP233" s="44"/>
      <c r="FFQ233" s="44"/>
      <c r="FFR233" s="44"/>
      <c r="FFS233" s="44"/>
      <c r="FFT233" s="44"/>
      <c r="FFU233" s="44"/>
      <c r="FFV233" s="44"/>
      <c r="FFW233" s="44"/>
      <c r="FFX233" s="44"/>
      <c r="FFY233" s="44"/>
      <c r="FFZ233" s="44"/>
      <c r="FGA233" s="44"/>
      <c r="FGB233" s="44"/>
      <c r="FGC233" s="44"/>
      <c r="FGD233" s="44"/>
      <c r="FGE233" s="44"/>
      <c r="FGF233" s="44"/>
      <c r="FGG233" s="44"/>
      <c r="FGH233" s="44"/>
      <c r="FGI233" s="44"/>
      <c r="FGJ233" s="44"/>
      <c r="FGK233" s="44"/>
      <c r="FGL233" s="44"/>
      <c r="FGM233" s="44"/>
      <c r="FGN233" s="44"/>
      <c r="FGO233" s="44"/>
      <c r="FGP233" s="44"/>
      <c r="FGQ233" s="44"/>
      <c r="FGR233" s="44"/>
      <c r="FGS233" s="44"/>
      <c r="FGT233" s="44"/>
      <c r="FGU233" s="44"/>
      <c r="FGV233" s="44"/>
      <c r="FGW233" s="44"/>
      <c r="FGX233" s="44"/>
      <c r="FGY233" s="44"/>
      <c r="FGZ233" s="44"/>
      <c r="FHA233" s="44"/>
      <c r="FHB233" s="44"/>
      <c r="FHC233" s="44"/>
      <c r="FHD233" s="44"/>
      <c r="FHE233" s="44"/>
      <c r="FHF233" s="44"/>
      <c r="FHG233" s="44"/>
      <c r="FHH233" s="44"/>
      <c r="FHI233" s="44"/>
      <c r="FHJ233" s="44"/>
      <c r="FHK233" s="44"/>
      <c r="FHL233" s="44"/>
      <c r="FHM233" s="44"/>
      <c r="FHN233" s="44"/>
      <c r="FHO233" s="44"/>
      <c r="FHP233" s="44"/>
      <c r="FHQ233" s="44"/>
      <c r="FHR233" s="44"/>
      <c r="FHS233" s="44"/>
      <c r="FHT233" s="44"/>
      <c r="FHU233" s="44"/>
      <c r="FHV233" s="44"/>
      <c r="FHW233" s="44"/>
      <c r="FHX233" s="44"/>
      <c r="FHY233" s="44"/>
      <c r="FHZ233" s="44"/>
      <c r="FIA233" s="44"/>
      <c r="FIB233" s="44"/>
      <c r="FIC233" s="44"/>
      <c r="FID233" s="44"/>
      <c r="FIE233" s="44"/>
      <c r="FIF233" s="44"/>
      <c r="FIG233" s="44"/>
      <c r="FIH233" s="44"/>
      <c r="FII233" s="44"/>
      <c r="FIJ233" s="44"/>
      <c r="FIK233" s="44"/>
      <c r="FIL233" s="44"/>
      <c r="FIM233" s="44"/>
      <c r="FIN233" s="44"/>
      <c r="FIO233" s="44"/>
      <c r="FIP233" s="44"/>
      <c r="FIQ233" s="44"/>
      <c r="FIR233" s="44"/>
      <c r="FIS233" s="44"/>
      <c r="FIT233" s="44"/>
      <c r="FIU233" s="44"/>
      <c r="FIV233" s="44"/>
      <c r="FIW233" s="44"/>
      <c r="FIX233" s="44"/>
      <c r="FIY233" s="44"/>
      <c r="FIZ233" s="44"/>
      <c r="FJA233" s="44"/>
      <c r="FJB233" s="44"/>
      <c r="FJC233" s="44"/>
      <c r="FJD233" s="44"/>
      <c r="FJE233" s="44"/>
      <c r="FJF233" s="44"/>
      <c r="FJG233" s="44"/>
      <c r="FJH233" s="44"/>
      <c r="FJI233" s="44"/>
      <c r="FJJ233" s="44"/>
      <c r="FJK233" s="44"/>
      <c r="FJL233" s="44"/>
      <c r="FJM233" s="44"/>
      <c r="FJN233" s="44"/>
      <c r="FJO233" s="44"/>
      <c r="FJP233" s="44"/>
      <c r="FJQ233" s="44"/>
      <c r="FJR233" s="44"/>
      <c r="FJS233" s="44"/>
      <c r="FJT233" s="44"/>
      <c r="FJU233" s="44"/>
      <c r="FJV233" s="44"/>
      <c r="FJW233" s="44"/>
      <c r="FJX233" s="44"/>
      <c r="FJY233" s="44"/>
      <c r="FJZ233" s="44"/>
      <c r="FKA233" s="44"/>
      <c r="FKB233" s="44"/>
      <c r="FKC233" s="44"/>
      <c r="FKD233" s="44"/>
      <c r="FKE233" s="44"/>
      <c r="FKF233" s="44"/>
      <c r="FKG233" s="44"/>
      <c r="FKH233" s="44"/>
      <c r="FKI233" s="44"/>
      <c r="FKJ233" s="44"/>
      <c r="FKK233" s="44"/>
      <c r="FKL233" s="44"/>
      <c r="FKM233" s="44"/>
      <c r="FKN233" s="44"/>
      <c r="FKO233" s="44"/>
      <c r="FKP233" s="44"/>
      <c r="FKQ233" s="44"/>
      <c r="FKR233" s="44"/>
      <c r="FKS233" s="44"/>
      <c r="FKT233" s="44"/>
      <c r="FKU233" s="44"/>
      <c r="FKV233" s="44"/>
      <c r="FKW233" s="44"/>
      <c r="FKX233" s="44"/>
      <c r="FKY233" s="44"/>
      <c r="FKZ233" s="44"/>
      <c r="FLA233" s="44"/>
      <c r="FLB233" s="44"/>
      <c r="FLC233" s="44"/>
      <c r="FLD233" s="44"/>
      <c r="FLE233" s="44"/>
      <c r="FLF233" s="44"/>
      <c r="FLG233" s="44"/>
      <c r="FLH233" s="44"/>
      <c r="FLI233" s="44"/>
      <c r="FLJ233" s="44"/>
      <c r="FLK233" s="44"/>
      <c r="FLL233" s="44"/>
      <c r="FLM233" s="44"/>
      <c r="FLN233" s="44"/>
      <c r="FLO233" s="44"/>
      <c r="FLP233" s="44"/>
      <c r="FLQ233" s="44"/>
      <c r="FLR233" s="44"/>
      <c r="FLS233" s="44"/>
      <c r="FLT233" s="44"/>
      <c r="FLU233" s="44"/>
      <c r="FLV233" s="44"/>
      <c r="FLW233" s="44"/>
      <c r="FLX233" s="44"/>
      <c r="FLY233" s="44"/>
      <c r="FLZ233" s="44"/>
      <c r="FMA233" s="44"/>
      <c r="FMB233" s="44"/>
      <c r="FMC233" s="44"/>
      <c r="FMD233" s="44"/>
      <c r="FME233" s="44"/>
      <c r="FMF233" s="44"/>
      <c r="FMG233" s="44"/>
      <c r="FMH233" s="44"/>
      <c r="FMI233" s="44"/>
      <c r="FMJ233" s="44"/>
      <c r="FMK233" s="44"/>
      <c r="FML233" s="44"/>
      <c r="FMM233" s="44"/>
      <c r="FMN233" s="44"/>
      <c r="FMO233" s="44"/>
      <c r="FMP233" s="44"/>
      <c r="FMQ233" s="44"/>
      <c r="FMR233" s="44"/>
      <c r="FMS233" s="44"/>
      <c r="FMT233" s="44"/>
      <c r="FMU233" s="44"/>
      <c r="FMV233" s="44"/>
      <c r="FMW233" s="44"/>
      <c r="FMX233" s="44"/>
      <c r="FMY233" s="44"/>
      <c r="FMZ233" s="44"/>
      <c r="FNA233" s="44"/>
      <c r="FNB233" s="44"/>
      <c r="FNC233" s="44"/>
      <c r="FND233" s="44"/>
      <c r="FNE233" s="44"/>
      <c r="FNF233" s="44"/>
      <c r="FNG233" s="44"/>
      <c r="FNH233" s="44"/>
      <c r="FNI233" s="44"/>
      <c r="FNJ233" s="44"/>
      <c r="FNK233" s="44"/>
      <c r="FNL233" s="44"/>
      <c r="FNM233" s="44"/>
      <c r="FNN233" s="44"/>
      <c r="FNO233" s="44"/>
      <c r="FNP233" s="44"/>
      <c r="FNQ233" s="44"/>
      <c r="FNR233" s="44"/>
      <c r="FNS233" s="44"/>
      <c r="FNT233" s="44"/>
      <c r="FNU233" s="44"/>
      <c r="FNV233" s="44"/>
      <c r="FNW233" s="44"/>
      <c r="FNX233" s="44"/>
      <c r="FNY233" s="44"/>
      <c r="FNZ233" s="44"/>
      <c r="FOA233" s="44"/>
      <c r="FOB233" s="44"/>
      <c r="FOC233" s="44"/>
      <c r="FOD233" s="44"/>
      <c r="FOE233" s="44"/>
      <c r="FOF233" s="44"/>
      <c r="FOG233" s="44"/>
      <c r="FOH233" s="44"/>
      <c r="FOI233" s="44"/>
      <c r="FOJ233" s="44"/>
      <c r="FOK233" s="44"/>
      <c r="FOL233" s="44"/>
      <c r="FOM233" s="44"/>
      <c r="FON233" s="44"/>
      <c r="FOO233" s="44"/>
      <c r="FOP233" s="44"/>
      <c r="FOQ233" s="44"/>
      <c r="FOR233" s="44"/>
      <c r="FOS233" s="44"/>
      <c r="FOT233" s="44"/>
      <c r="FOU233" s="44"/>
      <c r="FOV233" s="44"/>
      <c r="FOW233" s="44"/>
      <c r="FOX233" s="44"/>
      <c r="FOY233" s="44"/>
      <c r="FOZ233" s="44"/>
      <c r="FPA233" s="44"/>
      <c r="FPB233" s="44"/>
      <c r="FPC233" s="44"/>
      <c r="FPD233" s="44"/>
      <c r="FPE233" s="44"/>
      <c r="FPF233" s="44"/>
      <c r="FPG233" s="44"/>
      <c r="FPH233" s="44"/>
      <c r="FPI233" s="44"/>
      <c r="FPJ233" s="44"/>
      <c r="FPK233" s="44"/>
      <c r="FPL233" s="44"/>
      <c r="FPM233" s="44"/>
      <c r="FPN233" s="44"/>
      <c r="FPO233" s="44"/>
      <c r="FPP233" s="44"/>
      <c r="FPQ233" s="44"/>
      <c r="FPR233" s="44"/>
      <c r="FPS233" s="44"/>
      <c r="FPT233" s="44"/>
      <c r="FPU233" s="44"/>
      <c r="FPV233" s="44"/>
      <c r="FPW233" s="44"/>
      <c r="FPX233" s="44"/>
      <c r="FPY233" s="44"/>
      <c r="FPZ233" s="44"/>
      <c r="FQA233" s="44"/>
      <c r="FQB233" s="44"/>
      <c r="FQC233" s="44"/>
      <c r="FQD233" s="44"/>
      <c r="FQE233" s="44"/>
      <c r="FQF233" s="44"/>
      <c r="FQG233" s="44"/>
      <c r="FQH233" s="44"/>
      <c r="FQI233" s="44"/>
      <c r="FQJ233" s="44"/>
      <c r="FQK233" s="44"/>
      <c r="FQL233" s="44"/>
      <c r="FQM233" s="44"/>
      <c r="FQN233" s="44"/>
      <c r="FQO233" s="44"/>
      <c r="FQP233" s="44"/>
      <c r="FQQ233" s="44"/>
      <c r="FQR233" s="44"/>
      <c r="FQS233" s="44"/>
      <c r="FQT233" s="44"/>
      <c r="FQU233" s="44"/>
      <c r="FQV233" s="44"/>
      <c r="FQW233" s="44"/>
      <c r="FQX233" s="44"/>
      <c r="FQY233" s="44"/>
      <c r="FQZ233" s="44"/>
      <c r="FRA233" s="44"/>
      <c r="FRB233" s="44"/>
      <c r="FRC233" s="44"/>
      <c r="FRD233" s="44"/>
      <c r="FRE233" s="44"/>
      <c r="FRF233" s="44"/>
      <c r="FRG233" s="44"/>
      <c r="FRH233" s="44"/>
      <c r="FRI233" s="44"/>
      <c r="FRJ233" s="44"/>
      <c r="FRK233" s="44"/>
      <c r="FRL233" s="44"/>
      <c r="FRM233" s="44"/>
      <c r="FRN233" s="44"/>
      <c r="FRO233" s="44"/>
      <c r="FRP233" s="44"/>
      <c r="FRQ233" s="44"/>
      <c r="FRR233" s="44"/>
      <c r="FRS233" s="44"/>
      <c r="FRT233" s="44"/>
      <c r="FRU233" s="44"/>
      <c r="FRV233" s="44"/>
      <c r="FRW233" s="44"/>
      <c r="FRX233" s="44"/>
      <c r="FRY233" s="44"/>
      <c r="FRZ233" s="44"/>
      <c r="FSA233" s="44"/>
      <c r="FSB233" s="44"/>
      <c r="FSC233" s="44"/>
      <c r="FSD233" s="44"/>
      <c r="FSE233" s="44"/>
      <c r="FSF233" s="44"/>
      <c r="FSG233" s="44"/>
      <c r="FSH233" s="44"/>
      <c r="FSI233" s="44"/>
      <c r="FSJ233" s="44"/>
      <c r="FSK233" s="44"/>
      <c r="FSL233" s="44"/>
      <c r="FSM233" s="44"/>
      <c r="FSN233" s="44"/>
      <c r="FSO233" s="44"/>
      <c r="FSP233" s="44"/>
      <c r="FSQ233" s="44"/>
      <c r="FSR233" s="44"/>
      <c r="FSS233" s="44"/>
      <c r="FST233" s="44"/>
      <c r="FSU233" s="44"/>
      <c r="FSV233" s="44"/>
      <c r="FSW233" s="44"/>
      <c r="FSX233" s="44"/>
      <c r="FSY233" s="44"/>
      <c r="FSZ233" s="44"/>
      <c r="FTA233" s="44"/>
      <c r="FTB233" s="44"/>
      <c r="FTC233" s="44"/>
      <c r="FTD233" s="44"/>
      <c r="FTE233" s="44"/>
      <c r="FTF233" s="44"/>
      <c r="FTG233" s="44"/>
      <c r="FTH233" s="44"/>
      <c r="FTI233" s="44"/>
      <c r="FTJ233" s="44"/>
      <c r="FTK233" s="44"/>
      <c r="FTL233" s="44"/>
      <c r="FTM233" s="44"/>
      <c r="FTN233" s="44"/>
      <c r="FTO233" s="44"/>
      <c r="FTP233" s="44"/>
      <c r="FTQ233" s="44"/>
      <c r="FTR233" s="44"/>
      <c r="FTS233" s="44"/>
      <c r="FTT233" s="44"/>
      <c r="FTU233" s="44"/>
      <c r="FTV233" s="44"/>
      <c r="FTW233" s="44"/>
      <c r="FTX233" s="44"/>
      <c r="FTY233" s="44"/>
      <c r="FTZ233" s="44"/>
      <c r="FUA233" s="44"/>
      <c r="FUB233" s="44"/>
      <c r="FUC233" s="44"/>
      <c r="FUD233" s="44"/>
      <c r="FUE233" s="44"/>
      <c r="FUF233" s="44"/>
      <c r="FUG233" s="44"/>
      <c r="FUH233" s="44"/>
      <c r="FUI233" s="44"/>
      <c r="FUJ233" s="44"/>
      <c r="FUK233" s="44"/>
      <c r="FUL233" s="44"/>
      <c r="FUM233" s="44"/>
      <c r="FUN233" s="44"/>
      <c r="FUO233" s="44"/>
      <c r="FUP233" s="44"/>
      <c r="FUQ233" s="44"/>
      <c r="FUR233" s="44"/>
      <c r="FUS233" s="44"/>
      <c r="FUT233" s="44"/>
      <c r="FUU233" s="44"/>
      <c r="FUV233" s="44"/>
      <c r="FUW233" s="44"/>
      <c r="FUX233" s="44"/>
      <c r="FUY233" s="44"/>
      <c r="FUZ233" s="44"/>
      <c r="FVA233" s="44"/>
      <c r="FVB233" s="44"/>
      <c r="FVC233" s="44"/>
      <c r="FVD233" s="44"/>
      <c r="FVE233" s="44"/>
      <c r="FVF233" s="44"/>
      <c r="FVG233" s="44"/>
      <c r="FVH233" s="44"/>
      <c r="FVI233" s="44"/>
      <c r="FVJ233" s="44"/>
      <c r="FVK233" s="44"/>
      <c r="FVL233" s="44"/>
      <c r="FVM233" s="44"/>
      <c r="FVN233" s="44"/>
      <c r="FVO233" s="44"/>
      <c r="FVP233" s="44"/>
      <c r="FVQ233" s="44"/>
      <c r="FVR233" s="44"/>
      <c r="FVS233" s="44"/>
      <c r="FVT233" s="44"/>
      <c r="FVU233" s="44"/>
      <c r="FVV233" s="44"/>
      <c r="FVW233" s="44"/>
      <c r="FVX233" s="44"/>
      <c r="FVY233" s="44"/>
      <c r="FVZ233" s="44"/>
      <c r="FWA233" s="44"/>
      <c r="FWB233" s="44"/>
      <c r="FWC233" s="44"/>
      <c r="FWD233" s="44"/>
      <c r="FWE233" s="44"/>
      <c r="FWF233" s="44"/>
      <c r="FWG233" s="44"/>
      <c r="FWH233" s="44"/>
      <c r="FWI233" s="44"/>
      <c r="FWJ233" s="44"/>
      <c r="FWK233" s="44"/>
      <c r="FWL233" s="44"/>
      <c r="FWM233" s="44"/>
      <c r="FWN233" s="44"/>
      <c r="FWO233" s="44"/>
      <c r="FWP233" s="44"/>
      <c r="FWQ233" s="44"/>
      <c r="FWR233" s="44"/>
      <c r="FWS233" s="44"/>
      <c r="FWT233" s="44"/>
      <c r="FWU233" s="44"/>
      <c r="FWV233" s="44"/>
      <c r="FWW233" s="44"/>
      <c r="FWX233" s="44"/>
      <c r="FWY233" s="44"/>
      <c r="FWZ233" s="44"/>
      <c r="FXA233" s="44"/>
      <c r="FXB233" s="44"/>
      <c r="FXC233" s="44"/>
      <c r="FXD233" s="44"/>
      <c r="FXE233" s="44"/>
      <c r="FXF233" s="44"/>
      <c r="FXG233" s="44"/>
      <c r="FXH233" s="44"/>
      <c r="FXI233" s="44"/>
      <c r="FXJ233" s="44"/>
      <c r="FXK233" s="44"/>
      <c r="FXL233" s="44"/>
      <c r="FXM233" s="44"/>
      <c r="FXN233" s="44"/>
      <c r="FXO233" s="44"/>
      <c r="FXP233" s="44"/>
      <c r="FXQ233" s="44"/>
      <c r="FXR233" s="44"/>
      <c r="FXS233" s="44"/>
      <c r="FXT233" s="44"/>
      <c r="FXU233" s="44"/>
      <c r="FXV233" s="44"/>
      <c r="FXW233" s="44"/>
      <c r="FXX233" s="44"/>
      <c r="FXY233" s="44"/>
      <c r="FXZ233" s="44"/>
      <c r="FYA233" s="44"/>
      <c r="FYB233" s="44"/>
      <c r="FYC233" s="44"/>
      <c r="FYD233" s="44"/>
      <c r="FYE233" s="44"/>
      <c r="FYF233" s="44"/>
      <c r="FYG233" s="44"/>
      <c r="FYH233" s="44"/>
      <c r="FYI233" s="44"/>
      <c r="FYJ233" s="44"/>
      <c r="FYK233" s="44"/>
      <c r="FYL233" s="44"/>
      <c r="FYM233" s="44"/>
      <c r="FYN233" s="44"/>
      <c r="FYO233" s="44"/>
      <c r="FYP233" s="44"/>
      <c r="FYQ233" s="44"/>
      <c r="FYR233" s="44"/>
      <c r="FYS233" s="44"/>
      <c r="FYT233" s="44"/>
      <c r="FYU233" s="44"/>
      <c r="FYV233" s="44"/>
      <c r="FYW233" s="44"/>
      <c r="FYX233" s="44"/>
      <c r="FYY233" s="44"/>
      <c r="FYZ233" s="44"/>
      <c r="FZA233" s="44"/>
      <c r="FZB233" s="44"/>
      <c r="FZC233" s="44"/>
      <c r="FZD233" s="44"/>
      <c r="FZE233" s="44"/>
      <c r="FZF233" s="44"/>
      <c r="FZG233" s="44"/>
      <c r="FZH233" s="44"/>
      <c r="FZI233" s="44"/>
      <c r="FZJ233" s="44"/>
      <c r="FZK233" s="44"/>
      <c r="FZL233" s="44"/>
      <c r="FZM233" s="44"/>
      <c r="FZN233" s="44"/>
      <c r="FZO233" s="44"/>
      <c r="FZP233" s="44"/>
      <c r="FZQ233" s="44"/>
      <c r="FZR233" s="44"/>
      <c r="FZS233" s="44"/>
      <c r="FZT233" s="44"/>
      <c r="FZU233" s="44"/>
      <c r="FZV233" s="44"/>
      <c r="FZW233" s="44"/>
      <c r="FZX233" s="44"/>
      <c r="FZY233" s="44"/>
      <c r="FZZ233" s="44"/>
      <c r="GAA233" s="44"/>
      <c r="GAB233" s="44"/>
      <c r="GAC233" s="44"/>
      <c r="GAD233" s="44"/>
      <c r="GAE233" s="44"/>
      <c r="GAF233" s="44"/>
      <c r="GAG233" s="44"/>
      <c r="GAH233" s="44"/>
      <c r="GAI233" s="44"/>
      <c r="GAJ233" s="44"/>
      <c r="GAK233" s="44"/>
      <c r="GAL233" s="44"/>
      <c r="GAM233" s="44"/>
      <c r="GAN233" s="44"/>
      <c r="GAO233" s="44"/>
      <c r="GAP233" s="44"/>
      <c r="GAQ233" s="44"/>
      <c r="GAR233" s="44"/>
      <c r="GAS233" s="44"/>
      <c r="GAT233" s="44"/>
      <c r="GAU233" s="44"/>
      <c r="GAV233" s="44"/>
      <c r="GAW233" s="44"/>
      <c r="GAX233" s="44"/>
      <c r="GAY233" s="44"/>
      <c r="GAZ233" s="44"/>
      <c r="GBA233" s="44"/>
      <c r="GBB233" s="44"/>
      <c r="GBC233" s="44"/>
      <c r="GBD233" s="44"/>
      <c r="GBE233" s="44"/>
      <c r="GBF233" s="44"/>
      <c r="GBG233" s="44"/>
      <c r="GBH233" s="44"/>
      <c r="GBI233" s="44"/>
      <c r="GBJ233" s="44"/>
      <c r="GBK233" s="44"/>
      <c r="GBL233" s="44"/>
      <c r="GBM233" s="44"/>
      <c r="GBN233" s="44"/>
      <c r="GBO233" s="44"/>
      <c r="GBP233" s="44"/>
      <c r="GBQ233" s="44"/>
      <c r="GBR233" s="44"/>
      <c r="GBS233" s="44"/>
      <c r="GBT233" s="44"/>
      <c r="GBU233" s="44"/>
      <c r="GBV233" s="44"/>
      <c r="GBW233" s="44"/>
      <c r="GBX233" s="44"/>
      <c r="GBY233" s="44"/>
      <c r="GBZ233" s="44"/>
      <c r="GCA233" s="44"/>
      <c r="GCB233" s="44"/>
      <c r="GCC233" s="44"/>
      <c r="GCD233" s="44"/>
      <c r="GCE233" s="44"/>
      <c r="GCF233" s="44"/>
      <c r="GCG233" s="44"/>
      <c r="GCH233" s="44"/>
      <c r="GCI233" s="44"/>
      <c r="GCJ233" s="44"/>
      <c r="GCK233" s="44"/>
      <c r="GCL233" s="44"/>
      <c r="GCM233" s="44"/>
      <c r="GCN233" s="44"/>
      <c r="GCO233" s="44"/>
      <c r="GCP233" s="44"/>
      <c r="GCQ233" s="44"/>
      <c r="GCR233" s="44"/>
      <c r="GCS233" s="44"/>
      <c r="GCT233" s="44"/>
      <c r="GCU233" s="44"/>
      <c r="GCV233" s="44"/>
      <c r="GCW233" s="44"/>
      <c r="GCX233" s="44"/>
      <c r="GCY233" s="44"/>
      <c r="GCZ233" s="44"/>
      <c r="GDA233" s="44"/>
      <c r="GDB233" s="44"/>
      <c r="GDC233" s="44"/>
      <c r="GDD233" s="44"/>
      <c r="GDE233" s="44"/>
      <c r="GDF233" s="44"/>
      <c r="GDG233" s="44"/>
      <c r="GDH233" s="44"/>
      <c r="GDI233" s="44"/>
      <c r="GDJ233" s="44"/>
      <c r="GDK233" s="44"/>
      <c r="GDL233" s="44"/>
      <c r="GDM233" s="44"/>
      <c r="GDN233" s="44"/>
      <c r="GDO233" s="44"/>
      <c r="GDP233" s="44"/>
      <c r="GDQ233" s="44"/>
      <c r="GDR233" s="44"/>
      <c r="GDS233" s="44"/>
      <c r="GDT233" s="44"/>
      <c r="GDU233" s="44"/>
      <c r="GDV233" s="44"/>
      <c r="GDW233" s="44"/>
      <c r="GDX233" s="44"/>
      <c r="GDY233" s="44"/>
      <c r="GDZ233" s="44"/>
      <c r="GEA233" s="44"/>
      <c r="GEB233" s="44"/>
      <c r="GEC233" s="44"/>
      <c r="GED233" s="44"/>
      <c r="GEE233" s="44"/>
      <c r="GEF233" s="44"/>
      <c r="GEG233" s="44"/>
      <c r="GEH233" s="44"/>
      <c r="GEI233" s="44"/>
      <c r="GEJ233" s="44"/>
      <c r="GEK233" s="44"/>
      <c r="GEL233" s="44"/>
      <c r="GEM233" s="44"/>
      <c r="GEN233" s="44"/>
      <c r="GEO233" s="44"/>
      <c r="GEP233" s="44"/>
      <c r="GEQ233" s="44"/>
      <c r="GER233" s="44"/>
      <c r="GES233" s="44"/>
      <c r="GET233" s="44"/>
      <c r="GEU233" s="44"/>
      <c r="GEV233" s="44"/>
      <c r="GEW233" s="44"/>
      <c r="GEX233" s="44"/>
      <c r="GEY233" s="44"/>
      <c r="GEZ233" s="44"/>
      <c r="GFA233" s="44"/>
      <c r="GFB233" s="44"/>
      <c r="GFC233" s="44"/>
      <c r="GFD233" s="44"/>
      <c r="GFE233" s="44"/>
      <c r="GFF233" s="44"/>
      <c r="GFG233" s="44"/>
      <c r="GFH233" s="44"/>
      <c r="GFI233" s="44"/>
      <c r="GFJ233" s="44"/>
      <c r="GFK233" s="44"/>
      <c r="GFL233" s="44"/>
      <c r="GFM233" s="44"/>
      <c r="GFN233" s="44"/>
      <c r="GFO233" s="44"/>
      <c r="GFP233" s="44"/>
      <c r="GFQ233" s="44"/>
      <c r="GFR233" s="44"/>
      <c r="GFS233" s="44"/>
      <c r="GFT233" s="44"/>
      <c r="GFU233" s="44"/>
      <c r="GFV233" s="44"/>
      <c r="GFW233" s="44"/>
      <c r="GFX233" s="44"/>
      <c r="GFY233" s="44"/>
      <c r="GFZ233" s="44"/>
      <c r="GGA233" s="44"/>
      <c r="GGB233" s="44"/>
      <c r="GGC233" s="44"/>
      <c r="GGD233" s="44"/>
      <c r="GGE233" s="44"/>
      <c r="GGF233" s="44"/>
      <c r="GGG233" s="44"/>
      <c r="GGH233" s="44"/>
      <c r="GGI233" s="44"/>
      <c r="GGJ233" s="44"/>
      <c r="GGK233" s="44"/>
      <c r="GGL233" s="44"/>
      <c r="GGM233" s="44"/>
      <c r="GGN233" s="44"/>
      <c r="GGO233" s="44"/>
      <c r="GGP233" s="44"/>
      <c r="GGQ233" s="44"/>
      <c r="GGR233" s="44"/>
      <c r="GGS233" s="44"/>
      <c r="GGT233" s="44"/>
      <c r="GGU233" s="44"/>
      <c r="GGV233" s="44"/>
      <c r="GGW233" s="44"/>
      <c r="GGX233" s="44"/>
      <c r="GGY233" s="44"/>
      <c r="GGZ233" s="44"/>
      <c r="GHA233" s="44"/>
      <c r="GHB233" s="44"/>
      <c r="GHC233" s="44"/>
      <c r="GHD233" s="44"/>
      <c r="GHE233" s="44"/>
      <c r="GHF233" s="44"/>
      <c r="GHG233" s="44"/>
      <c r="GHH233" s="44"/>
      <c r="GHI233" s="44"/>
      <c r="GHJ233" s="44"/>
      <c r="GHK233" s="44"/>
      <c r="GHL233" s="44"/>
      <c r="GHM233" s="44"/>
      <c r="GHN233" s="44"/>
      <c r="GHO233" s="44"/>
      <c r="GHP233" s="44"/>
      <c r="GHQ233" s="44"/>
      <c r="GHR233" s="44"/>
      <c r="GHS233" s="44"/>
      <c r="GHT233" s="44"/>
      <c r="GHU233" s="44"/>
      <c r="GHV233" s="44"/>
      <c r="GHW233" s="44"/>
      <c r="GHX233" s="44"/>
      <c r="GHY233" s="44"/>
      <c r="GHZ233" s="44"/>
      <c r="GIA233" s="44"/>
      <c r="GIB233" s="44"/>
      <c r="GIC233" s="44"/>
      <c r="GID233" s="44"/>
      <c r="GIE233" s="44"/>
      <c r="GIF233" s="44"/>
      <c r="GIG233" s="44"/>
      <c r="GIH233" s="44"/>
      <c r="GII233" s="44"/>
      <c r="GIJ233" s="44"/>
      <c r="GIK233" s="44"/>
      <c r="GIL233" s="44"/>
      <c r="GIM233" s="44"/>
      <c r="GIN233" s="44"/>
      <c r="GIO233" s="44"/>
      <c r="GIP233" s="44"/>
      <c r="GIQ233" s="44"/>
      <c r="GIR233" s="44"/>
      <c r="GIS233" s="44"/>
      <c r="GIT233" s="44"/>
      <c r="GIU233" s="44"/>
      <c r="GIV233" s="44"/>
      <c r="GIW233" s="44"/>
      <c r="GIX233" s="44"/>
      <c r="GIY233" s="44"/>
      <c r="GIZ233" s="44"/>
      <c r="GJA233" s="44"/>
      <c r="GJB233" s="44"/>
      <c r="GJC233" s="44"/>
      <c r="GJD233" s="44"/>
      <c r="GJE233" s="44"/>
      <c r="GJF233" s="44"/>
      <c r="GJG233" s="44"/>
      <c r="GJH233" s="44"/>
      <c r="GJI233" s="44"/>
      <c r="GJJ233" s="44"/>
      <c r="GJK233" s="44"/>
      <c r="GJL233" s="44"/>
      <c r="GJM233" s="44"/>
      <c r="GJN233" s="44"/>
      <c r="GJO233" s="44"/>
      <c r="GJP233" s="44"/>
      <c r="GJQ233" s="44"/>
      <c r="GJR233" s="44"/>
      <c r="GJS233" s="44"/>
      <c r="GJT233" s="44"/>
      <c r="GJU233" s="44"/>
      <c r="GJV233" s="44"/>
      <c r="GJW233" s="44"/>
      <c r="GJX233" s="44"/>
      <c r="GJY233" s="44"/>
      <c r="GJZ233" s="44"/>
      <c r="GKA233" s="44"/>
      <c r="GKB233" s="44"/>
      <c r="GKC233" s="44"/>
      <c r="GKD233" s="44"/>
      <c r="GKE233" s="44"/>
      <c r="GKF233" s="44"/>
      <c r="GKG233" s="44"/>
      <c r="GKH233" s="44"/>
      <c r="GKI233" s="44"/>
      <c r="GKJ233" s="44"/>
      <c r="GKK233" s="44"/>
      <c r="GKL233" s="44"/>
      <c r="GKM233" s="44"/>
      <c r="GKN233" s="44"/>
      <c r="GKO233" s="44"/>
      <c r="GKP233" s="44"/>
      <c r="GKQ233" s="44"/>
      <c r="GKR233" s="44"/>
      <c r="GKS233" s="44"/>
      <c r="GKT233" s="44"/>
      <c r="GKU233" s="44"/>
      <c r="GKV233" s="44"/>
      <c r="GKW233" s="44"/>
      <c r="GKX233" s="44"/>
      <c r="GKY233" s="44"/>
      <c r="GKZ233" s="44"/>
      <c r="GLA233" s="44"/>
      <c r="GLB233" s="44"/>
      <c r="GLC233" s="44"/>
      <c r="GLD233" s="44"/>
      <c r="GLE233" s="44"/>
      <c r="GLF233" s="44"/>
      <c r="GLG233" s="44"/>
      <c r="GLH233" s="44"/>
      <c r="GLI233" s="44"/>
      <c r="GLJ233" s="44"/>
      <c r="GLK233" s="44"/>
      <c r="GLL233" s="44"/>
      <c r="GLM233" s="44"/>
      <c r="GLN233" s="44"/>
      <c r="GLO233" s="44"/>
      <c r="GLP233" s="44"/>
      <c r="GLQ233" s="44"/>
      <c r="GLR233" s="44"/>
      <c r="GLS233" s="44"/>
      <c r="GLT233" s="44"/>
      <c r="GLU233" s="44"/>
      <c r="GLV233" s="44"/>
      <c r="GLW233" s="44"/>
      <c r="GLX233" s="44"/>
      <c r="GLY233" s="44"/>
      <c r="GLZ233" s="44"/>
      <c r="GMA233" s="44"/>
      <c r="GMB233" s="44"/>
      <c r="GMC233" s="44"/>
      <c r="GMD233" s="44"/>
      <c r="GME233" s="44"/>
      <c r="GMF233" s="44"/>
      <c r="GMG233" s="44"/>
      <c r="GMH233" s="44"/>
      <c r="GMI233" s="44"/>
      <c r="GMJ233" s="44"/>
      <c r="GMK233" s="44"/>
      <c r="GML233" s="44"/>
      <c r="GMM233" s="44"/>
      <c r="GMN233" s="44"/>
      <c r="GMO233" s="44"/>
      <c r="GMP233" s="44"/>
      <c r="GMQ233" s="44"/>
      <c r="GMR233" s="44"/>
      <c r="GMS233" s="44"/>
      <c r="GMT233" s="44"/>
      <c r="GMU233" s="44"/>
      <c r="GMV233" s="44"/>
      <c r="GMW233" s="44"/>
      <c r="GMX233" s="44"/>
      <c r="GMY233" s="44"/>
      <c r="GMZ233" s="44"/>
      <c r="GNA233" s="44"/>
      <c r="GNB233" s="44"/>
      <c r="GNC233" s="44"/>
      <c r="GND233" s="44"/>
      <c r="GNE233" s="44"/>
      <c r="GNF233" s="44"/>
      <c r="GNG233" s="44"/>
      <c r="GNH233" s="44"/>
      <c r="GNI233" s="44"/>
      <c r="GNJ233" s="44"/>
      <c r="GNK233" s="44"/>
      <c r="GNL233" s="44"/>
      <c r="GNM233" s="44"/>
      <c r="GNN233" s="44"/>
      <c r="GNO233" s="44"/>
      <c r="GNP233" s="44"/>
      <c r="GNQ233" s="44"/>
      <c r="GNR233" s="44"/>
      <c r="GNS233" s="44"/>
      <c r="GNT233" s="44"/>
      <c r="GNU233" s="44"/>
      <c r="GNV233" s="44"/>
      <c r="GNW233" s="44"/>
      <c r="GNX233" s="44"/>
      <c r="GNY233" s="44"/>
      <c r="GNZ233" s="44"/>
      <c r="GOA233" s="44"/>
      <c r="GOB233" s="44"/>
      <c r="GOC233" s="44"/>
      <c r="GOD233" s="44"/>
      <c r="GOE233" s="44"/>
      <c r="GOF233" s="44"/>
      <c r="GOG233" s="44"/>
      <c r="GOH233" s="44"/>
      <c r="GOI233" s="44"/>
      <c r="GOJ233" s="44"/>
      <c r="GOK233" s="44"/>
      <c r="GOL233" s="44"/>
      <c r="GOM233" s="44"/>
      <c r="GON233" s="44"/>
      <c r="GOO233" s="44"/>
      <c r="GOP233" s="44"/>
      <c r="GOQ233" s="44"/>
      <c r="GOR233" s="44"/>
      <c r="GOS233" s="44"/>
      <c r="GOT233" s="44"/>
      <c r="GOU233" s="44"/>
      <c r="GOV233" s="44"/>
      <c r="GOW233" s="44"/>
      <c r="GOX233" s="44"/>
      <c r="GOY233" s="44"/>
      <c r="GOZ233" s="44"/>
      <c r="GPA233" s="44"/>
      <c r="GPB233" s="44"/>
      <c r="GPC233" s="44"/>
      <c r="GPD233" s="44"/>
      <c r="GPE233" s="44"/>
      <c r="GPF233" s="44"/>
      <c r="GPG233" s="44"/>
      <c r="GPH233" s="44"/>
      <c r="GPI233" s="44"/>
      <c r="GPJ233" s="44"/>
      <c r="GPK233" s="44"/>
      <c r="GPL233" s="44"/>
      <c r="GPM233" s="44"/>
      <c r="GPN233" s="44"/>
      <c r="GPO233" s="44"/>
      <c r="GPP233" s="44"/>
      <c r="GPQ233" s="44"/>
      <c r="GPR233" s="44"/>
      <c r="GPS233" s="44"/>
      <c r="GPT233" s="44"/>
      <c r="GPU233" s="44"/>
      <c r="GPV233" s="44"/>
      <c r="GPW233" s="44"/>
      <c r="GPX233" s="44"/>
      <c r="GPY233" s="44"/>
      <c r="GPZ233" s="44"/>
      <c r="GQA233" s="44"/>
      <c r="GQB233" s="44"/>
      <c r="GQC233" s="44"/>
      <c r="GQD233" s="44"/>
      <c r="GQE233" s="44"/>
      <c r="GQF233" s="44"/>
      <c r="GQG233" s="44"/>
      <c r="GQH233" s="44"/>
      <c r="GQI233" s="44"/>
      <c r="GQJ233" s="44"/>
      <c r="GQK233" s="44"/>
      <c r="GQL233" s="44"/>
      <c r="GQM233" s="44"/>
      <c r="GQN233" s="44"/>
      <c r="GQO233" s="44"/>
      <c r="GQP233" s="44"/>
      <c r="GQQ233" s="44"/>
      <c r="GQR233" s="44"/>
      <c r="GQS233" s="44"/>
      <c r="GQT233" s="44"/>
      <c r="GQU233" s="44"/>
      <c r="GQV233" s="44"/>
      <c r="GQW233" s="44"/>
      <c r="GQX233" s="44"/>
      <c r="GQY233" s="44"/>
      <c r="GQZ233" s="44"/>
      <c r="GRA233" s="44"/>
      <c r="GRB233" s="44"/>
      <c r="GRC233" s="44"/>
      <c r="GRD233" s="44"/>
      <c r="GRE233" s="44"/>
      <c r="GRF233" s="44"/>
      <c r="GRG233" s="44"/>
      <c r="GRH233" s="44"/>
      <c r="GRI233" s="44"/>
      <c r="GRJ233" s="44"/>
      <c r="GRK233" s="44"/>
      <c r="GRL233" s="44"/>
      <c r="GRM233" s="44"/>
      <c r="GRN233" s="44"/>
      <c r="GRO233" s="44"/>
      <c r="GRP233" s="44"/>
      <c r="GRQ233" s="44"/>
      <c r="GRR233" s="44"/>
      <c r="GRS233" s="44"/>
      <c r="GRT233" s="44"/>
      <c r="GRU233" s="44"/>
      <c r="GRV233" s="44"/>
      <c r="GRW233" s="44"/>
      <c r="GRX233" s="44"/>
      <c r="GRY233" s="44"/>
      <c r="GRZ233" s="44"/>
      <c r="GSA233" s="44"/>
      <c r="GSB233" s="44"/>
      <c r="GSC233" s="44"/>
      <c r="GSD233" s="44"/>
      <c r="GSE233" s="44"/>
      <c r="GSF233" s="44"/>
      <c r="GSG233" s="44"/>
      <c r="GSH233" s="44"/>
      <c r="GSI233" s="44"/>
      <c r="GSJ233" s="44"/>
      <c r="GSK233" s="44"/>
      <c r="GSL233" s="44"/>
      <c r="GSM233" s="44"/>
      <c r="GSN233" s="44"/>
      <c r="GSO233" s="44"/>
      <c r="GSP233" s="44"/>
      <c r="GSQ233" s="44"/>
      <c r="GSR233" s="44"/>
      <c r="GSS233" s="44"/>
      <c r="GST233" s="44"/>
      <c r="GSU233" s="44"/>
      <c r="GSV233" s="44"/>
      <c r="GSW233" s="44"/>
      <c r="GSX233" s="44"/>
      <c r="GSY233" s="44"/>
      <c r="GSZ233" s="44"/>
      <c r="GTA233" s="44"/>
      <c r="GTB233" s="44"/>
      <c r="GTC233" s="44"/>
      <c r="GTD233" s="44"/>
      <c r="GTE233" s="44"/>
      <c r="GTF233" s="44"/>
      <c r="GTG233" s="44"/>
      <c r="GTH233" s="44"/>
      <c r="GTI233" s="44"/>
      <c r="GTJ233" s="44"/>
      <c r="GTK233" s="44"/>
      <c r="GTL233" s="44"/>
      <c r="GTM233" s="44"/>
      <c r="GTN233" s="44"/>
      <c r="GTO233" s="44"/>
      <c r="GTP233" s="44"/>
      <c r="GTQ233" s="44"/>
      <c r="GTR233" s="44"/>
      <c r="GTS233" s="44"/>
      <c r="GTT233" s="44"/>
      <c r="GTU233" s="44"/>
      <c r="GTV233" s="44"/>
      <c r="GTW233" s="44"/>
      <c r="GTX233" s="44"/>
      <c r="GTY233" s="44"/>
      <c r="GTZ233" s="44"/>
      <c r="GUA233" s="44"/>
      <c r="GUB233" s="44"/>
      <c r="GUC233" s="44"/>
      <c r="GUD233" s="44"/>
      <c r="GUE233" s="44"/>
      <c r="GUF233" s="44"/>
      <c r="GUG233" s="44"/>
      <c r="GUH233" s="44"/>
      <c r="GUI233" s="44"/>
      <c r="GUJ233" s="44"/>
      <c r="GUK233" s="44"/>
      <c r="GUL233" s="44"/>
      <c r="GUM233" s="44"/>
      <c r="GUN233" s="44"/>
      <c r="GUO233" s="44"/>
      <c r="GUP233" s="44"/>
      <c r="GUQ233" s="44"/>
      <c r="GUR233" s="44"/>
      <c r="GUS233" s="44"/>
      <c r="GUT233" s="44"/>
      <c r="GUU233" s="44"/>
      <c r="GUV233" s="44"/>
      <c r="GUW233" s="44"/>
      <c r="GUX233" s="44"/>
      <c r="GUY233" s="44"/>
      <c r="GUZ233" s="44"/>
      <c r="GVA233" s="44"/>
      <c r="GVB233" s="44"/>
      <c r="GVC233" s="44"/>
      <c r="GVD233" s="44"/>
      <c r="GVE233" s="44"/>
      <c r="GVF233" s="44"/>
      <c r="GVG233" s="44"/>
      <c r="GVH233" s="44"/>
      <c r="GVI233" s="44"/>
      <c r="GVJ233" s="44"/>
      <c r="GVK233" s="44"/>
      <c r="GVL233" s="44"/>
      <c r="GVM233" s="44"/>
      <c r="GVN233" s="44"/>
      <c r="GVO233" s="44"/>
      <c r="GVP233" s="44"/>
      <c r="GVQ233" s="44"/>
      <c r="GVR233" s="44"/>
      <c r="GVS233" s="44"/>
      <c r="GVT233" s="44"/>
      <c r="GVU233" s="44"/>
      <c r="GVV233" s="44"/>
      <c r="GVW233" s="44"/>
      <c r="GVX233" s="44"/>
      <c r="GVY233" s="44"/>
      <c r="GVZ233" s="44"/>
      <c r="GWA233" s="44"/>
      <c r="GWB233" s="44"/>
      <c r="GWC233" s="44"/>
      <c r="GWD233" s="44"/>
      <c r="GWE233" s="44"/>
      <c r="GWF233" s="44"/>
      <c r="GWG233" s="44"/>
      <c r="GWH233" s="44"/>
      <c r="GWI233" s="44"/>
      <c r="GWJ233" s="44"/>
      <c r="GWK233" s="44"/>
      <c r="GWL233" s="44"/>
      <c r="GWM233" s="44"/>
      <c r="GWN233" s="44"/>
      <c r="GWO233" s="44"/>
      <c r="GWP233" s="44"/>
      <c r="GWQ233" s="44"/>
      <c r="GWR233" s="44"/>
      <c r="GWS233" s="44"/>
      <c r="GWT233" s="44"/>
      <c r="GWU233" s="44"/>
      <c r="GWV233" s="44"/>
      <c r="GWW233" s="44"/>
      <c r="GWX233" s="44"/>
      <c r="GWY233" s="44"/>
      <c r="GWZ233" s="44"/>
      <c r="GXA233" s="44"/>
      <c r="GXB233" s="44"/>
      <c r="GXC233" s="44"/>
      <c r="GXD233" s="44"/>
      <c r="GXE233" s="44"/>
      <c r="GXF233" s="44"/>
      <c r="GXG233" s="44"/>
      <c r="GXH233" s="44"/>
      <c r="GXI233" s="44"/>
      <c r="GXJ233" s="44"/>
      <c r="GXK233" s="44"/>
      <c r="GXL233" s="44"/>
      <c r="GXM233" s="44"/>
      <c r="GXN233" s="44"/>
      <c r="GXO233" s="44"/>
      <c r="GXP233" s="44"/>
      <c r="GXQ233" s="44"/>
      <c r="GXR233" s="44"/>
      <c r="GXS233" s="44"/>
      <c r="GXT233" s="44"/>
      <c r="GXU233" s="44"/>
      <c r="GXV233" s="44"/>
      <c r="GXW233" s="44"/>
      <c r="GXX233" s="44"/>
      <c r="GXY233" s="44"/>
      <c r="GXZ233" s="44"/>
      <c r="GYA233" s="44"/>
      <c r="GYB233" s="44"/>
      <c r="GYC233" s="44"/>
      <c r="GYD233" s="44"/>
      <c r="GYE233" s="44"/>
      <c r="GYF233" s="44"/>
      <c r="GYG233" s="44"/>
      <c r="GYH233" s="44"/>
      <c r="GYI233" s="44"/>
      <c r="GYJ233" s="44"/>
      <c r="GYK233" s="44"/>
      <c r="GYL233" s="44"/>
      <c r="GYM233" s="44"/>
      <c r="GYN233" s="44"/>
      <c r="GYO233" s="44"/>
      <c r="GYP233" s="44"/>
      <c r="GYQ233" s="44"/>
      <c r="GYR233" s="44"/>
      <c r="GYS233" s="44"/>
      <c r="GYT233" s="44"/>
      <c r="GYU233" s="44"/>
      <c r="GYV233" s="44"/>
      <c r="GYW233" s="44"/>
      <c r="GYX233" s="44"/>
      <c r="GYY233" s="44"/>
      <c r="GYZ233" s="44"/>
      <c r="GZA233" s="44"/>
      <c r="GZB233" s="44"/>
      <c r="GZC233" s="44"/>
      <c r="GZD233" s="44"/>
      <c r="GZE233" s="44"/>
      <c r="GZF233" s="44"/>
      <c r="GZG233" s="44"/>
      <c r="GZH233" s="44"/>
      <c r="GZI233" s="44"/>
      <c r="GZJ233" s="44"/>
      <c r="GZK233" s="44"/>
      <c r="GZL233" s="44"/>
      <c r="GZM233" s="44"/>
      <c r="GZN233" s="44"/>
      <c r="GZO233" s="44"/>
      <c r="GZP233" s="44"/>
      <c r="GZQ233" s="44"/>
      <c r="GZR233" s="44"/>
      <c r="GZS233" s="44"/>
      <c r="GZT233" s="44"/>
      <c r="GZU233" s="44"/>
      <c r="GZV233" s="44"/>
      <c r="GZW233" s="44"/>
      <c r="GZX233" s="44"/>
      <c r="GZY233" s="44"/>
      <c r="GZZ233" s="44"/>
      <c r="HAA233" s="44"/>
      <c r="HAB233" s="44"/>
      <c r="HAC233" s="44"/>
      <c r="HAD233" s="44"/>
      <c r="HAE233" s="44"/>
      <c r="HAF233" s="44"/>
      <c r="HAG233" s="44"/>
      <c r="HAH233" s="44"/>
      <c r="HAI233" s="44"/>
      <c r="HAJ233" s="44"/>
      <c r="HAK233" s="44"/>
      <c r="HAL233" s="44"/>
      <c r="HAM233" s="44"/>
      <c r="HAN233" s="44"/>
      <c r="HAO233" s="44"/>
      <c r="HAP233" s="44"/>
      <c r="HAQ233" s="44"/>
      <c r="HAR233" s="44"/>
      <c r="HAS233" s="44"/>
      <c r="HAT233" s="44"/>
      <c r="HAU233" s="44"/>
      <c r="HAV233" s="44"/>
      <c r="HAW233" s="44"/>
      <c r="HAX233" s="44"/>
      <c r="HAY233" s="44"/>
      <c r="HAZ233" s="44"/>
      <c r="HBA233" s="44"/>
      <c r="HBB233" s="44"/>
      <c r="HBC233" s="44"/>
      <c r="HBD233" s="44"/>
      <c r="HBE233" s="44"/>
      <c r="HBF233" s="44"/>
      <c r="HBG233" s="44"/>
      <c r="HBH233" s="44"/>
      <c r="HBI233" s="44"/>
      <c r="HBJ233" s="44"/>
      <c r="HBK233" s="44"/>
      <c r="HBL233" s="44"/>
      <c r="HBM233" s="44"/>
      <c r="HBN233" s="44"/>
      <c r="HBO233" s="44"/>
      <c r="HBP233" s="44"/>
      <c r="HBQ233" s="44"/>
      <c r="HBR233" s="44"/>
      <c r="HBS233" s="44"/>
      <c r="HBT233" s="44"/>
      <c r="HBU233" s="44"/>
      <c r="HBV233" s="44"/>
      <c r="HBW233" s="44"/>
      <c r="HBX233" s="44"/>
      <c r="HBY233" s="44"/>
      <c r="HBZ233" s="44"/>
      <c r="HCA233" s="44"/>
      <c r="HCB233" s="44"/>
      <c r="HCC233" s="44"/>
      <c r="HCD233" s="44"/>
      <c r="HCE233" s="44"/>
      <c r="HCF233" s="44"/>
      <c r="HCG233" s="44"/>
      <c r="HCH233" s="44"/>
      <c r="HCI233" s="44"/>
      <c r="HCJ233" s="44"/>
      <c r="HCK233" s="44"/>
      <c r="HCL233" s="44"/>
      <c r="HCM233" s="44"/>
      <c r="HCN233" s="44"/>
      <c r="HCO233" s="44"/>
      <c r="HCP233" s="44"/>
      <c r="HCQ233" s="44"/>
      <c r="HCR233" s="44"/>
      <c r="HCS233" s="44"/>
      <c r="HCT233" s="44"/>
      <c r="HCU233" s="44"/>
      <c r="HCV233" s="44"/>
      <c r="HCW233" s="44"/>
      <c r="HCX233" s="44"/>
      <c r="HCY233" s="44"/>
      <c r="HCZ233" s="44"/>
      <c r="HDA233" s="44"/>
      <c r="HDB233" s="44"/>
      <c r="HDC233" s="44"/>
      <c r="HDD233" s="44"/>
      <c r="HDE233" s="44"/>
      <c r="HDF233" s="44"/>
      <c r="HDG233" s="44"/>
      <c r="HDH233" s="44"/>
      <c r="HDI233" s="44"/>
      <c r="HDJ233" s="44"/>
      <c r="HDK233" s="44"/>
      <c r="HDL233" s="44"/>
      <c r="HDM233" s="44"/>
      <c r="HDN233" s="44"/>
      <c r="HDO233" s="44"/>
      <c r="HDP233" s="44"/>
      <c r="HDQ233" s="44"/>
      <c r="HDR233" s="44"/>
      <c r="HDS233" s="44"/>
      <c r="HDT233" s="44"/>
      <c r="HDU233" s="44"/>
      <c r="HDV233" s="44"/>
      <c r="HDW233" s="44"/>
      <c r="HDX233" s="44"/>
      <c r="HDY233" s="44"/>
      <c r="HDZ233" s="44"/>
      <c r="HEA233" s="44"/>
      <c r="HEB233" s="44"/>
      <c r="HEC233" s="44"/>
      <c r="HED233" s="44"/>
      <c r="HEE233" s="44"/>
      <c r="HEF233" s="44"/>
      <c r="HEG233" s="44"/>
      <c r="HEH233" s="44"/>
      <c r="HEI233" s="44"/>
      <c r="HEJ233" s="44"/>
      <c r="HEK233" s="44"/>
      <c r="HEL233" s="44"/>
      <c r="HEM233" s="44"/>
      <c r="HEN233" s="44"/>
      <c r="HEO233" s="44"/>
      <c r="HEP233" s="44"/>
      <c r="HEQ233" s="44"/>
      <c r="HER233" s="44"/>
      <c r="HES233" s="44"/>
      <c r="HET233" s="44"/>
      <c r="HEU233" s="44"/>
      <c r="HEV233" s="44"/>
      <c r="HEW233" s="44"/>
      <c r="HEX233" s="44"/>
      <c r="HEY233" s="44"/>
      <c r="HEZ233" s="44"/>
      <c r="HFA233" s="44"/>
      <c r="HFB233" s="44"/>
      <c r="HFC233" s="44"/>
      <c r="HFD233" s="44"/>
      <c r="HFE233" s="44"/>
      <c r="HFF233" s="44"/>
      <c r="HFG233" s="44"/>
      <c r="HFH233" s="44"/>
      <c r="HFI233" s="44"/>
      <c r="HFJ233" s="44"/>
      <c r="HFK233" s="44"/>
      <c r="HFL233" s="44"/>
      <c r="HFM233" s="44"/>
      <c r="HFN233" s="44"/>
      <c r="HFO233" s="44"/>
      <c r="HFP233" s="44"/>
      <c r="HFQ233" s="44"/>
      <c r="HFR233" s="44"/>
      <c r="HFS233" s="44"/>
      <c r="HFT233" s="44"/>
      <c r="HFU233" s="44"/>
      <c r="HFV233" s="44"/>
      <c r="HFW233" s="44"/>
      <c r="HFX233" s="44"/>
      <c r="HFY233" s="44"/>
      <c r="HFZ233" s="44"/>
      <c r="HGA233" s="44"/>
      <c r="HGB233" s="44"/>
      <c r="HGC233" s="44"/>
      <c r="HGD233" s="44"/>
      <c r="HGE233" s="44"/>
      <c r="HGF233" s="44"/>
      <c r="HGG233" s="44"/>
      <c r="HGH233" s="44"/>
      <c r="HGI233" s="44"/>
      <c r="HGJ233" s="44"/>
      <c r="HGK233" s="44"/>
      <c r="HGL233" s="44"/>
      <c r="HGM233" s="44"/>
      <c r="HGN233" s="44"/>
      <c r="HGO233" s="44"/>
      <c r="HGP233" s="44"/>
      <c r="HGQ233" s="44"/>
      <c r="HGR233" s="44"/>
      <c r="HGS233" s="44"/>
      <c r="HGT233" s="44"/>
      <c r="HGU233" s="44"/>
      <c r="HGV233" s="44"/>
      <c r="HGW233" s="44"/>
      <c r="HGX233" s="44"/>
      <c r="HGY233" s="44"/>
      <c r="HGZ233" s="44"/>
      <c r="HHA233" s="44"/>
      <c r="HHB233" s="44"/>
      <c r="HHC233" s="44"/>
      <c r="HHD233" s="44"/>
      <c r="HHE233" s="44"/>
      <c r="HHF233" s="44"/>
      <c r="HHG233" s="44"/>
      <c r="HHH233" s="44"/>
      <c r="HHI233" s="44"/>
      <c r="HHJ233" s="44"/>
      <c r="HHK233" s="44"/>
      <c r="HHL233" s="44"/>
      <c r="HHM233" s="44"/>
      <c r="HHN233" s="44"/>
      <c r="HHO233" s="44"/>
      <c r="HHP233" s="44"/>
      <c r="HHQ233" s="44"/>
      <c r="HHR233" s="44"/>
      <c r="HHS233" s="44"/>
      <c r="HHT233" s="44"/>
      <c r="HHU233" s="44"/>
      <c r="HHV233" s="44"/>
      <c r="HHW233" s="44"/>
      <c r="HHX233" s="44"/>
      <c r="HHY233" s="44"/>
      <c r="HHZ233" s="44"/>
      <c r="HIA233" s="44"/>
      <c r="HIB233" s="44"/>
      <c r="HIC233" s="44"/>
      <c r="HID233" s="44"/>
      <c r="HIE233" s="44"/>
      <c r="HIF233" s="44"/>
      <c r="HIG233" s="44"/>
      <c r="HIH233" s="44"/>
      <c r="HII233" s="44"/>
      <c r="HIJ233" s="44"/>
      <c r="HIK233" s="44"/>
      <c r="HIL233" s="44"/>
      <c r="HIM233" s="44"/>
      <c r="HIN233" s="44"/>
      <c r="HIO233" s="44"/>
      <c r="HIP233" s="44"/>
      <c r="HIQ233" s="44"/>
      <c r="HIR233" s="44"/>
      <c r="HIS233" s="44"/>
      <c r="HIT233" s="44"/>
      <c r="HIU233" s="44"/>
      <c r="HIV233" s="44"/>
      <c r="HIW233" s="44"/>
      <c r="HIX233" s="44"/>
      <c r="HIY233" s="44"/>
      <c r="HIZ233" s="44"/>
      <c r="HJA233" s="44"/>
      <c r="HJB233" s="44"/>
      <c r="HJC233" s="44"/>
      <c r="HJD233" s="44"/>
      <c r="HJE233" s="44"/>
      <c r="HJF233" s="44"/>
      <c r="HJG233" s="44"/>
      <c r="HJH233" s="44"/>
      <c r="HJI233" s="44"/>
      <c r="HJJ233" s="44"/>
      <c r="HJK233" s="44"/>
      <c r="HJL233" s="44"/>
      <c r="HJM233" s="44"/>
      <c r="HJN233" s="44"/>
      <c r="HJO233" s="44"/>
      <c r="HJP233" s="44"/>
      <c r="HJQ233" s="44"/>
      <c r="HJR233" s="44"/>
      <c r="HJS233" s="44"/>
      <c r="HJT233" s="44"/>
      <c r="HJU233" s="44"/>
      <c r="HJV233" s="44"/>
      <c r="HJW233" s="44"/>
      <c r="HJX233" s="44"/>
      <c r="HJY233" s="44"/>
      <c r="HJZ233" s="44"/>
      <c r="HKA233" s="44"/>
      <c r="HKB233" s="44"/>
      <c r="HKC233" s="44"/>
      <c r="HKD233" s="44"/>
      <c r="HKE233" s="44"/>
      <c r="HKF233" s="44"/>
      <c r="HKG233" s="44"/>
      <c r="HKH233" s="44"/>
      <c r="HKI233" s="44"/>
      <c r="HKJ233" s="44"/>
      <c r="HKK233" s="44"/>
      <c r="HKL233" s="44"/>
      <c r="HKM233" s="44"/>
      <c r="HKN233" s="44"/>
      <c r="HKO233" s="44"/>
      <c r="HKP233" s="44"/>
      <c r="HKQ233" s="44"/>
      <c r="HKR233" s="44"/>
      <c r="HKS233" s="44"/>
      <c r="HKT233" s="44"/>
      <c r="HKU233" s="44"/>
      <c r="HKV233" s="44"/>
      <c r="HKW233" s="44"/>
      <c r="HKX233" s="44"/>
      <c r="HKY233" s="44"/>
      <c r="HKZ233" s="44"/>
      <c r="HLA233" s="44"/>
      <c r="HLB233" s="44"/>
      <c r="HLC233" s="44"/>
      <c r="HLD233" s="44"/>
      <c r="HLE233" s="44"/>
      <c r="HLF233" s="44"/>
      <c r="HLG233" s="44"/>
      <c r="HLH233" s="44"/>
      <c r="HLI233" s="44"/>
      <c r="HLJ233" s="44"/>
      <c r="HLK233" s="44"/>
      <c r="HLL233" s="44"/>
      <c r="HLM233" s="44"/>
      <c r="HLN233" s="44"/>
      <c r="HLO233" s="44"/>
      <c r="HLP233" s="44"/>
      <c r="HLQ233" s="44"/>
      <c r="HLR233" s="44"/>
      <c r="HLS233" s="44"/>
      <c r="HLT233" s="44"/>
      <c r="HLU233" s="44"/>
      <c r="HLV233" s="44"/>
      <c r="HLW233" s="44"/>
      <c r="HLX233" s="44"/>
      <c r="HLY233" s="44"/>
      <c r="HLZ233" s="44"/>
      <c r="HMA233" s="44"/>
      <c r="HMB233" s="44"/>
      <c r="HMC233" s="44"/>
      <c r="HMD233" s="44"/>
      <c r="HME233" s="44"/>
      <c r="HMF233" s="44"/>
      <c r="HMG233" s="44"/>
      <c r="HMH233" s="44"/>
      <c r="HMI233" s="44"/>
      <c r="HMJ233" s="44"/>
      <c r="HMK233" s="44"/>
      <c r="HML233" s="44"/>
      <c r="HMM233" s="44"/>
      <c r="HMN233" s="44"/>
      <c r="HMO233" s="44"/>
      <c r="HMP233" s="44"/>
      <c r="HMQ233" s="44"/>
      <c r="HMR233" s="44"/>
      <c r="HMS233" s="44"/>
      <c r="HMT233" s="44"/>
      <c r="HMU233" s="44"/>
      <c r="HMV233" s="44"/>
      <c r="HMW233" s="44"/>
      <c r="HMX233" s="44"/>
      <c r="HMY233" s="44"/>
      <c r="HMZ233" s="44"/>
      <c r="HNA233" s="44"/>
      <c r="HNB233" s="44"/>
      <c r="HNC233" s="44"/>
      <c r="HND233" s="44"/>
      <c r="HNE233" s="44"/>
      <c r="HNF233" s="44"/>
      <c r="HNG233" s="44"/>
      <c r="HNH233" s="44"/>
      <c r="HNI233" s="44"/>
      <c r="HNJ233" s="44"/>
      <c r="HNK233" s="44"/>
      <c r="HNL233" s="44"/>
      <c r="HNM233" s="44"/>
      <c r="HNN233" s="44"/>
      <c r="HNO233" s="44"/>
      <c r="HNP233" s="44"/>
      <c r="HNQ233" s="44"/>
      <c r="HNR233" s="44"/>
      <c r="HNS233" s="44"/>
      <c r="HNT233" s="44"/>
      <c r="HNU233" s="44"/>
      <c r="HNV233" s="44"/>
      <c r="HNW233" s="44"/>
      <c r="HNX233" s="44"/>
      <c r="HNY233" s="44"/>
      <c r="HNZ233" s="44"/>
      <c r="HOA233" s="44"/>
      <c r="HOB233" s="44"/>
      <c r="HOC233" s="44"/>
      <c r="HOD233" s="44"/>
      <c r="HOE233" s="44"/>
      <c r="HOF233" s="44"/>
      <c r="HOG233" s="44"/>
      <c r="HOH233" s="44"/>
      <c r="HOI233" s="44"/>
      <c r="HOJ233" s="44"/>
      <c r="HOK233" s="44"/>
      <c r="HOL233" s="44"/>
      <c r="HOM233" s="44"/>
      <c r="HON233" s="44"/>
      <c r="HOO233" s="44"/>
      <c r="HOP233" s="44"/>
      <c r="HOQ233" s="44"/>
      <c r="HOR233" s="44"/>
      <c r="HOS233" s="44"/>
      <c r="HOT233" s="44"/>
      <c r="HOU233" s="44"/>
      <c r="HOV233" s="44"/>
      <c r="HOW233" s="44"/>
      <c r="HOX233" s="44"/>
      <c r="HOY233" s="44"/>
      <c r="HOZ233" s="44"/>
      <c r="HPA233" s="44"/>
      <c r="HPB233" s="44"/>
      <c r="HPC233" s="44"/>
      <c r="HPD233" s="44"/>
      <c r="HPE233" s="44"/>
      <c r="HPF233" s="44"/>
      <c r="HPG233" s="44"/>
      <c r="HPH233" s="44"/>
      <c r="HPI233" s="44"/>
      <c r="HPJ233" s="44"/>
      <c r="HPK233" s="44"/>
      <c r="HPL233" s="44"/>
      <c r="HPM233" s="44"/>
      <c r="HPN233" s="44"/>
      <c r="HPO233" s="44"/>
      <c r="HPP233" s="44"/>
      <c r="HPQ233" s="44"/>
      <c r="HPR233" s="44"/>
      <c r="HPS233" s="44"/>
      <c r="HPT233" s="44"/>
      <c r="HPU233" s="44"/>
      <c r="HPV233" s="44"/>
      <c r="HPW233" s="44"/>
      <c r="HPX233" s="44"/>
      <c r="HPY233" s="44"/>
      <c r="HPZ233" s="44"/>
      <c r="HQA233" s="44"/>
      <c r="HQB233" s="44"/>
      <c r="HQC233" s="44"/>
      <c r="HQD233" s="44"/>
      <c r="HQE233" s="44"/>
      <c r="HQF233" s="44"/>
      <c r="HQG233" s="44"/>
      <c r="HQH233" s="44"/>
      <c r="HQI233" s="44"/>
      <c r="HQJ233" s="44"/>
      <c r="HQK233" s="44"/>
      <c r="HQL233" s="44"/>
      <c r="HQM233" s="44"/>
      <c r="HQN233" s="44"/>
      <c r="HQO233" s="44"/>
      <c r="HQP233" s="44"/>
      <c r="HQQ233" s="44"/>
      <c r="HQR233" s="44"/>
      <c r="HQS233" s="44"/>
      <c r="HQT233" s="44"/>
      <c r="HQU233" s="44"/>
      <c r="HQV233" s="44"/>
      <c r="HQW233" s="44"/>
      <c r="HQX233" s="44"/>
      <c r="HQY233" s="44"/>
      <c r="HQZ233" s="44"/>
      <c r="HRA233" s="44"/>
      <c r="HRB233" s="44"/>
      <c r="HRC233" s="44"/>
      <c r="HRD233" s="44"/>
      <c r="HRE233" s="44"/>
      <c r="HRF233" s="44"/>
      <c r="HRG233" s="44"/>
      <c r="HRH233" s="44"/>
      <c r="HRI233" s="44"/>
      <c r="HRJ233" s="44"/>
      <c r="HRK233" s="44"/>
      <c r="HRL233" s="44"/>
      <c r="HRM233" s="44"/>
      <c r="HRN233" s="44"/>
      <c r="HRO233" s="44"/>
      <c r="HRP233" s="44"/>
      <c r="HRQ233" s="44"/>
      <c r="HRR233" s="44"/>
      <c r="HRS233" s="44"/>
      <c r="HRT233" s="44"/>
      <c r="HRU233" s="44"/>
      <c r="HRV233" s="44"/>
      <c r="HRW233" s="44"/>
      <c r="HRX233" s="44"/>
      <c r="HRY233" s="44"/>
      <c r="HRZ233" s="44"/>
      <c r="HSA233" s="44"/>
      <c r="HSB233" s="44"/>
      <c r="HSC233" s="44"/>
      <c r="HSD233" s="44"/>
      <c r="HSE233" s="44"/>
      <c r="HSF233" s="44"/>
      <c r="HSG233" s="44"/>
      <c r="HSH233" s="44"/>
      <c r="HSI233" s="44"/>
      <c r="HSJ233" s="44"/>
      <c r="HSK233" s="44"/>
      <c r="HSL233" s="44"/>
      <c r="HSM233" s="44"/>
      <c r="HSN233" s="44"/>
      <c r="HSO233" s="44"/>
      <c r="HSP233" s="44"/>
      <c r="HSQ233" s="44"/>
      <c r="HSR233" s="44"/>
      <c r="HSS233" s="44"/>
      <c r="HST233" s="44"/>
      <c r="HSU233" s="44"/>
      <c r="HSV233" s="44"/>
      <c r="HSW233" s="44"/>
      <c r="HSX233" s="44"/>
      <c r="HSY233" s="44"/>
      <c r="HSZ233" s="44"/>
      <c r="HTA233" s="44"/>
      <c r="HTB233" s="44"/>
      <c r="HTC233" s="44"/>
      <c r="HTD233" s="44"/>
      <c r="HTE233" s="44"/>
      <c r="HTF233" s="44"/>
      <c r="HTG233" s="44"/>
      <c r="HTH233" s="44"/>
      <c r="HTI233" s="44"/>
      <c r="HTJ233" s="44"/>
      <c r="HTK233" s="44"/>
      <c r="HTL233" s="44"/>
      <c r="HTM233" s="44"/>
      <c r="HTN233" s="44"/>
      <c r="HTO233" s="44"/>
      <c r="HTP233" s="44"/>
      <c r="HTQ233" s="44"/>
      <c r="HTR233" s="44"/>
      <c r="HTS233" s="44"/>
      <c r="HTT233" s="44"/>
      <c r="HTU233" s="44"/>
      <c r="HTV233" s="44"/>
      <c r="HTW233" s="44"/>
      <c r="HTX233" s="44"/>
      <c r="HTY233" s="44"/>
      <c r="HTZ233" s="44"/>
      <c r="HUA233" s="44"/>
      <c r="HUB233" s="44"/>
      <c r="HUC233" s="44"/>
      <c r="HUD233" s="44"/>
      <c r="HUE233" s="44"/>
      <c r="HUF233" s="44"/>
      <c r="HUG233" s="44"/>
      <c r="HUH233" s="44"/>
      <c r="HUI233" s="44"/>
      <c r="HUJ233" s="44"/>
      <c r="HUK233" s="44"/>
      <c r="HUL233" s="44"/>
      <c r="HUM233" s="44"/>
      <c r="HUN233" s="44"/>
      <c r="HUO233" s="44"/>
      <c r="HUP233" s="44"/>
      <c r="HUQ233" s="44"/>
      <c r="HUR233" s="44"/>
      <c r="HUS233" s="44"/>
      <c r="HUT233" s="44"/>
      <c r="HUU233" s="44"/>
      <c r="HUV233" s="44"/>
      <c r="HUW233" s="44"/>
      <c r="HUX233" s="44"/>
      <c r="HUY233" s="44"/>
      <c r="HUZ233" s="44"/>
      <c r="HVA233" s="44"/>
      <c r="HVB233" s="44"/>
      <c r="HVC233" s="44"/>
      <c r="HVD233" s="44"/>
      <c r="HVE233" s="44"/>
      <c r="HVF233" s="44"/>
      <c r="HVG233" s="44"/>
      <c r="HVH233" s="44"/>
      <c r="HVI233" s="44"/>
      <c r="HVJ233" s="44"/>
      <c r="HVK233" s="44"/>
      <c r="HVL233" s="44"/>
      <c r="HVM233" s="44"/>
      <c r="HVN233" s="44"/>
      <c r="HVO233" s="44"/>
      <c r="HVP233" s="44"/>
      <c r="HVQ233" s="44"/>
      <c r="HVR233" s="44"/>
      <c r="HVS233" s="44"/>
      <c r="HVT233" s="44"/>
      <c r="HVU233" s="44"/>
      <c r="HVV233" s="44"/>
      <c r="HVW233" s="44"/>
      <c r="HVX233" s="44"/>
      <c r="HVY233" s="44"/>
      <c r="HVZ233" s="44"/>
      <c r="HWA233" s="44"/>
      <c r="HWB233" s="44"/>
      <c r="HWC233" s="44"/>
      <c r="HWD233" s="44"/>
      <c r="HWE233" s="44"/>
      <c r="HWF233" s="44"/>
      <c r="HWG233" s="44"/>
      <c r="HWH233" s="44"/>
      <c r="HWI233" s="44"/>
      <c r="HWJ233" s="44"/>
      <c r="HWK233" s="44"/>
      <c r="HWL233" s="44"/>
      <c r="HWM233" s="44"/>
      <c r="HWN233" s="44"/>
      <c r="HWO233" s="44"/>
      <c r="HWP233" s="44"/>
      <c r="HWQ233" s="44"/>
      <c r="HWR233" s="44"/>
      <c r="HWS233" s="44"/>
      <c r="HWT233" s="44"/>
      <c r="HWU233" s="44"/>
      <c r="HWV233" s="44"/>
      <c r="HWW233" s="44"/>
      <c r="HWX233" s="44"/>
      <c r="HWY233" s="44"/>
      <c r="HWZ233" s="44"/>
      <c r="HXA233" s="44"/>
      <c r="HXB233" s="44"/>
      <c r="HXC233" s="44"/>
      <c r="HXD233" s="44"/>
      <c r="HXE233" s="44"/>
      <c r="HXF233" s="44"/>
      <c r="HXG233" s="44"/>
      <c r="HXH233" s="44"/>
      <c r="HXI233" s="44"/>
      <c r="HXJ233" s="44"/>
      <c r="HXK233" s="44"/>
      <c r="HXL233" s="44"/>
      <c r="HXM233" s="44"/>
      <c r="HXN233" s="44"/>
      <c r="HXO233" s="44"/>
      <c r="HXP233" s="44"/>
      <c r="HXQ233" s="44"/>
      <c r="HXR233" s="44"/>
      <c r="HXS233" s="44"/>
      <c r="HXT233" s="44"/>
      <c r="HXU233" s="44"/>
      <c r="HXV233" s="44"/>
      <c r="HXW233" s="44"/>
      <c r="HXX233" s="44"/>
      <c r="HXY233" s="44"/>
      <c r="HXZ233" s="44"/>
      <c r="HYA233" s="44"/>
      <c r="HYB233" s="44"/>
      <c r="HYC233" s="44"/>
      <c r="HYD233" s="44"/>
      <c r="HYE233" s="44"/>
      <c r="HYF233" s="44"/>
      <c r="HYG233" s="44"/>
      <c r="HYH233" s="44"/>
      <c r="HYI233" s="44"/>
      <c r="HYJ233" s="44"/>
      <c r="HYK233" s="44"/>
      <c r="HYL233" s="44"/>
      <c r="HYM233" s="44"/>
      <c r="HYN233" s="44"/>
      <c r="HYO233" s="44"/>
      <c r="HYP233" s="44"/>
      <c r="HYQ233" s="44"/>
      <c r="HYR233" s="44"/>
      <c r="HYS233" s="44"/>
      <c r="HYT233" s="44"/>
      <c r="HYU233" s="44"/>
      <c r="HYV233" s="44"/>
      <c r="HYW233" s="44"/>
      <c r="HYX233" s="44"/>
      <c r="HYY233" s="44"/>
      <c r="HYZ233" s="44"/>
      <c r="HZA233" s="44"/>
      <c r="HZB233" s="44"/>
      <c r="HZC233" s="44"/>
      <c r="HZD233" s="44"/>
      <c r="HZE233" s="44"/>
      <c r="HZF233" s="44"/>
      <c r="HZG233" s="44"/>
      <c r="HZH233" s="44"/>
      <c r="HZI233" s="44"/>
      <c r="HZJ233" s="44"/>
      <c r="HZK233" s="44"/>
      <c r="HZL233" s="44"/>
      <c r="HZM233" s="44"/>
      <c r="HZN233" s="44"/>
      <c r="HZO233" s="44"/>
      <c r="HZP233" s="44"/>
      <c r="HZQ233" s="44"/>
      <c r="HZR233" s="44"/>
      <c r="HZS233" s="44"/>
      <c r="HZT233" s="44"/>
      <c r="HZU233" s="44"/>
      <c r="HZV233" s="44"/>
      <c r="HZW233" s="44"/>
      <c r="HZX233" s="44"/>
      <c r="HZY233" s="44"/>
      <c r="HZZ233" s="44"/>
      <c r="IAA233" s="44"/>
      <c r="IAB233" s="44"/>
      <c r="IAC233" s="44"/>
      <c r="IAD233" s="44"/>
      <c r="IAE233" s="44"/>
      <c r="IAF233" s="44"/>
      <c r="IAG233" s="44"/>
      <c r="IAH233" s="44"/>
      <c r="IAI233" s="44"/>
      <c r="IAJ233" s="44"/>
      <c r="IAK233" s="44"/>
      <c r="IAL233" s="44"/>
      <c r="IAM233" s="44"/>
      <c r="IAN233" s="44"/>
      <c r="IAO233" s="44"/>
      <c r="IAP233" s="44"/>
      <c r="IAQ233" s="44"/>
      <c r="IAR233" s="44"/>
      <c r="IAS233" s="44"/>
      <c r="IAT233" s="44"/>
      <c r="IAU233" s="44"/>
      <c r="IAV233" s="44"/>
      <c r="IAW233" s="44"/>
      <c r="IAX233" s="44"/>
      <c r="IAY233" s="44"/>
      <c r="IAZ233" s="44"/>
      <c r="IBA233" s="44"/>
      <c r="IBB233" s="44"/>
      <c r="IBC233" s="44"/>
      <c r="IBD233" s="44"/>
      <c r="IBE233" s="44"/>
      <c r="IBF233" s="44"/>
      <c r="IBG233" s="44"/>
      <c r="IBH233" s="44"/>
      <c r="IBI233" s="44"/>
      <c r="IBJ233" s="44"/>
      <c r="IBK233" s="44"/>
      <c r="IBL233" s="44"/>
      <c r="IBM233" s="44"/>
      <c r="IBN233" s="44"/>
      <c r="IBO233" s="44"/>
      <c r="IBP233" s="44"/>
      <c r="IBQ233" s="44"/>
      <c r="IBR233" s="44"/>
      <c r="IBS233" s="44"/>
      <c r="IBT233" s="44"/>
      <c r="IBU233" s="44"/>
      <c r="IBV233" s="44"/>
      <c r="IBW233" s="44"/>
      <c r="IBX233" s="44"/>
      <c r="IBY233" s="44"/>
      <c r="IBZ233" s="44"/>
      <c r="ICA233" s="44"/>
      <c r="ICB233" s="44"/>
      <c r="ICC233" s="44"/>
      <c r="ICD233" s="44"/>
      <c r="ICE233" s="44"/>
      <c r="ICF233" s="44"/>
      <c r="ICG233" s="44"/>
      <c r="ICH233" s="44"/>
      <c r="ICI233" s="44"/>
      <c r="ICJ233" s="44"/>
      <c r="ICK233" s="44"/>
      <c r="ICL233" s="44"/>
      <c r="ICM233" s="44"/>
      <c r="ICN233" s="44"/>
      <c r="ICO233" s="44"/>
      <c r="ICP233" s="44"/>
      <c r="ICQ233" s="44"/>
      <c r="ICR233" s="44"/>
      <c r="ICS233" s="44"/>
      <c r="ICT233" s="44"/>
      <c r="ICU233" s="44"/>
      <c r="ICV233" s="44"/>
      <c r="ICW233" s="44"/>
      <c r="ICX233" s="44"/>
      <c r="ICY233" s="44"/>
      <c r="ICZ233" s="44"/>
      <c r="IDA233" s="44"/>
      <c r="IDB233" s="44"/>
      <c r="IDC233" s="44"/>
      <c r="IDD233" s="44"/>
      <c r="IDE233" s="44"/>
      <c r="IDF233" s="44"/>
      <c r="IDG233" s="44"/>
      <c r="IDH233" s="44"/>
      <c r="IDI233" s="44"/>
      <c r="IDJ233" s="44"/>
      <c r="IDK233" s="44"/>
      <c r="IDL233" s="44"/>
      <c r="IDM233" s="44"/>
      <c r="IDN233" s="44"/>
      <c r="IDO233" s="44"/>
      <c r="IDP233" s="44"/>
      <c r="IDQ233" s="44"/>
      <c r="IDR233" s="44"/>
      <c r="IDS233" s="44"/>
      <c r="IDT233" s="44"/>
      <c r="IDU233" s="44"/>
      <c r="IDV233" s="44"/>
      <c r="IDW233" s="44"/>
      <c r="IDX233" s="44"/>
      <c r="IDY233" s="44"/>
      <c r="IDZ233" s="44"/>
      <c r="IEA233" s="44"/>
      <c r="IEB233" s="44"/>
      <c r="IEC233" s="44"/>
      <c r="IED233" s="44"/>
      <c r="IEE233" s="44"/>
      <c r="IEF233" s="44"/>
      <c r="IEG233" s="44"/>
      <c r="IEH233" s="44"/>
      <c r="IEI233" s="44"/>
      <c r="IEJ233" s="44"/>
      <c r="IEK233" s="44"/>
      <c r="IEL233" s="44"/>
      <c r="IEM233" s="44"/>
      <c r="IEN233" s="44"/>
      <c r="IEO233" s="44"/>
      <c r="IEP233" s="44"/>
      <c r="IEQ233" s="44"/>
      <c r="IER233" s="44"/>
      <c r="IES233" s="44"/>
      <c r="IET233" s="44"/>
      <c r="IEU233" s="44"/>
      <c r="IEV233" s="44"/>
      <c r="IEW233" s="44"/>
      <c r="IEX233" s="44"/>
      <c r="IEY233" s="44"/>
      <c r="IEZ233" s="44"/>
      <c r="IFA233" s="44"/>
      <c r="IFB233" s="44"/>
      <c r="IFC233" s="44"/>
      <c r="IFD233" s="44"/>
      <c r="IFE233" s="44"/>
      <c r="IFF233" s="44"/>
      <c r="IFG233" s="44"/>
      <c r="IFH233" s="44"/>
      <c r="IFI233" s="44"/>
      <c r="IFJ233" s="44"/>
      <c r="IFK233" s="44"/>
      <c r="IFL233" s="44"/>
      <c r="IFM233" s="44"/>
      <c r="IFN233" s="44"/>
      <c r="IFO233" s="44"/>
      <c r="IFP233" s="44"/>
      <c r="IFQ233" s="44"/>
      <c r="IFR233" s="44"/>
      <c r="IFS233" s="44"/>
      <c r="IFT233" s="44"/>
      <c r="IFU233" s="44"/>
      <c r="IFV233" s="44"/>
      <c r="IFW233" s="44"/>
      <c r="IFX233" s="44"/>
      <c r="IFY233" s="44"/>
      <c r="IFZ233" s="44"/>
      <c r="IGA233" s="44"/>
      <c r="IGB233" s="44"/>
      <c r="IGC233" s="44"/>
      <c r="IGD233" s="44"/>
      <c r="IGE233" s="44"/>
      <c r="IGF233" s="44"/>
      <c r="IGG233" s="44"/>
      <c r="IGH233" s="44"/>
      <c r="IGI233" s="44"/>
      <c r="IGJ233" s="44"/>
      <c r="IGK233" s="44"/>
      <c r="IGL233" s="44"/>
      <c r="IGM233" s="44"/>
      <c r="IGN233" s="44"/>
      <c r="IGO233" s="44"/>
      <c r="IGP233" s="44"/>
      <c r="IGQ233" s="44"/>
      <c r="IGR233" s="44"/>
      <c r="IGS233" s="44"/>
      <c r="IGT233" s="44"/>
      <c r="IGU233" s="44"/>
      <c r="IGV233" s="44"/>
      <c r="IGW233" s="44"/>
      <c r="IGX233" s="44"/>
      <c r="IGY233" s="44"/>
      <c r="IGZ233" s="44"/>
      <c r="IHA233" s="44"/>
      <c r="IHB233" s="44"/>
      <c r="IHC233" s="44"/>
      <c r="IHD233" s="44"/>
      <c r="IHE233" s="44"/>
      <c r="IHF233" s="44"/>
      <c r="IHG233" s="44"/>
      <c r="IHH233" s="44"/>
      <c r="IHI233" s="44"/>
      <c r="IHJ233" s="44"/>
      <c r="IHK233" s="44"/>
      <c r="IHL233" s="44"/>
      <c r="IHM233" s="44"/>
      <c r="IHN233" s="44"/>
      <c r="IHO233" s="44"/>
      <c r="IHP233" s="44"/>
      <c r="IHQ233" s="44"/>
      <c r="IHR233" s="44"/>
      <c r="IHS233" s="44"/>
      <c r="IHT233" s="44"/>
      <c r="IHU233" s="44"/>
      <c r="IHV233" s="44"/>
      <c r="IHW233" s="44"/>
      <c r="IHX233" s="44"/>
      <c r="IHY233" s="44"/>
      <c r="IHZ233" s="44"/>
      <c r="IIA233" s="44"/>
      <c r="IIB233" s="44"/>
      <c r="IIC233" s="44"/>
      <c r="IID233" s="44"/>
      <c r="IIE233" s="44"/>
      <c r="IIF233" s="44"/>
      <c r="IIG233" s="44"/>
      <c r="IIH233" s="44"/>
      <c r="III233" s="44"/>
      <c r="IIJ233" s="44"/>
      <c r="IIK233" s="44"/>
      <c r="IIL233" s="44"/>
      <c r="IIM233" s="44"/>
      <c r="IIN233" s="44"/>
      <c r="IIO233" s="44"/>
      <c r="IIP233" s="44"/>
      <c r="IIQ233" s="44"/>
      <c r="IIR233" s="44"/>
      <c r="IIS233" s="44"/>
      <c r="IIT233" s="44"/>
      <c r="IIU233" s="44"/>
      <c r="IIV233" s="44"/>
      <c r="IIW233" s="44"/>
      <c r="IIX233" s="44"/>
      <c r="IIY233" s="44"/>
      <c r="IIZ233" s="44"/>
      <c r="IJA233" s="44"/>
      <c r="IJB233" s="44"/>
      <c r="IJC233" s="44"/>
      <c r="IJD233" s="44"/>
      <c r="IJE233" s="44"/>
      <c r="IJF233" s="44"/>
      <c r="IJG233" s="44"/>
      <c r="IJH233" s="44"/>
      <c r="IJI233" s="44"/>
      <c r="IJJ233" s="44"/>
      <c r="IJK233" s="44"/>
      <c r="IJL233" s="44"/>
      <c r="IJM233" s="44"/>
      <c r="IJN233" s="44"/>
      <c r="IJO233" s="44"/>
      <c r="IJP233" s="44"/>
      <c r="IJQ233" s="44"/>
      <c r="IJR233" s="44"/>
      <c r="IJS233" s="44"/>
      <c r="IJT233" s="44"/>
      <c r="IJU233" s="44"/>
      <c r="IJV233" s="44"/>
      <c r="IJW233" s="44"/>
      <c r="IJX233" s="44"/>
      <c r="IJY233" s="44"/>
      <c r="IJZ233" s="44"/>
      <c r="IKA233" s="44"/>
      <c r="IKB233" s="44"/>
      <c r="IKC233" s="44"/>
      <c r="IKD233" s="44"/>
      <c r="IKE233" s="44"/>
      <c r="IKF233" s="44"/>
      <c r="IKG233" s="44"/>
      <c r="IKH233" s="44"/>
      <c r="IKI233" s="44"/>
      <c r="IKJ233" s="44"/>
      <c r="IKK233" s="44"/>
      <c r="IKL233" s="44"/>
      <c r="IKM233" s="44"/>
      <c r="IKN233" s="44"/>
      <c r="IKO233" s="44"/>
      <c r="IKP233" s="44"/>
      <c r="IKQ233" s="44"/>
      <c r="IKR233" s="44"/>
      <c r="IKS233" s="44"/>
      <c r="IKT233" s="44"/>
      <c r="IKU233" s="44"/>
      <c r="IKV233" s="44"/>
      <c r="IKW233" s="44"/>
      <c r="IKX233" s="44"/>
      <c r="IKY233" s="44"/>
      <c r="IKZ233" s="44"/>
      <c r="ILA233" s="44"/>
      <c r="ILB233" s="44"/>
      <c r="ILC233" s="44"/>
      <c r="ILD233" s="44"/>
      <c r="ILE233" s="44"/>
      <c r="ILF233" s="44"/>
      <c r="ILG233" s="44"/>
      <c r="ILH233" s="44"/>
      <c r="ILI233" s="44"/>
      <c r="ILJ233" s="44"/>
      <c r="ILK233" s="44"/>
      <c r="ILL233" s="44"/>
      <c r="ILM233" s="44"/>
      <c r="ILN233" s="44"/>
      <c r="ILO233" s="44"/>
      <c r="ILP233" s="44"/>
      <c r="ILQ233" s="44"/>
      <c r="ILR233" s="44"/>
      <c r="ILS233" s="44"/>
      <c r="ILT233" s="44"/>
      <c r="ILU233" s="44"/>
      <c r="ILV233" s="44"/>
      <c r="ILW233" s="44"/>
      <c r="ILX233" s="44"/>
      <c r="ILY233" s="44"/>
      <c r="ILZ233" s="44"/>
      <c r="IMA233" s="44"/>
      <c r="IMB233" s="44"/>
      <c r="IMC233" s="44"/>
      <c r="IMD233" s="44"/>
      <c r="IME233" s="44"/>
      <c r="IMF233" s="44"/>
      <c r="IMG233" s="44"/>
      <c r="IMH233" s="44"/>
      <c r="IMI233" s="44"/>
      <c r="IMJ233" s="44"/>
      <c r="IMK233" s="44"/>
      <c r="IML233" s="44"/>
      <c r="IMM233" s="44"/>
      <c r="IMN233" s="44"/>
      <c r="IMO233" s="44"/>
      <c r="IMP233" s="44"/>
      <c r="IMQ233" s="44"/>
      <c r="IMR233" s="44"/>
      <c r="IMS233" s="44"/>
      <c r="IMT233" s="44"/>
      <c r="IMU233" s="44"/>
      <c r="IMV233" s="44"/>
      <c r="IMW233" s="44"/>
      <c r="IMX233" s="44"/>
      <c r="IMY233" s="44"/>
      <c r="IMZ233" s="44"/>
      <c r="INA233" s="44"/>
      <c r="INB233" s="44"/>
      <c r="INC233" s="44"/>
      <c r="IND233" s="44"/>
      <c r="INE233" s="44"/>
      <c r="INF233" s="44"/>
      <c r="ING233" s="44"/>
      <c r="INH233" s="44"/>
      <c r="INI233" s="44"/>
      <c r="INJ233" s="44"/>
      <c r="INK233" s="44"/>
      <c r="INL233" s="44"/>
      <c r="INM233" s="44"/>
      <c r="INN233" s="44"/>
      <c r="INO233" s="44"/>
      <c r="INP233" s="44"/>
      <c r="INQ233" s="44"/>
      <c r="INR233" s="44"/>
      <c r="INS233" s="44"/>
      <c r="INT233" s="44"/>
      <c r="INU233" s="44"/>
      <c r="INV233" s="44"/>
      <c r="INW233" s="44"/>
      <c r="INX233" s="44"/>
      <c r="INY233" s="44"/>
      <c r="INZ233" s="44"/>
      <c r="IOA233" s="44"/>
      <c r="IOB233" s="44"/>
      <c r="IOC233" s="44"/>
      <c r="IOD233" s="44"/>
      <c r="IOE233" s="44"/>
      <c r="IOF233" s="44"/>
      <c r="IOG233" s="44"/>
      <c r="IOH233" s="44"/>
      <c r="IOI233" s="44"/>
      <c r="IOJ233" s="44"/>
      <c r="IOK233" s="44"/>
      <c r="IOL233" s="44"/>
      <c r="IOM233" s="44"/>
      <c r="ION233" s="44"/>
      <c r="IOO233" s="44"/>
      <c r="IOP233" s="44"/>
      <c r="IOQ233" s="44"/>
      <c r="IOR233" s="44"/>
      <c r="IOS233" s="44"/>
      <c r="IOT233" s="44"/>
      <c r="IOU233" s="44"/>
      <c r="IOV233" s="44"/>
      <c r="IOW233" s="44"/>
      <c r="IOX233" s="44"/>
      <c r="IOY233" s="44"/>
      <c r="IOZ233" s="44"/>
      <c r="IPA233" s="44"/>
      <c r="IPB233" s="44"/>
      <c r="IPC233" s="44"/>
      <c r="IPD233" s="44"/>
      <c r="IPE233" s="44"/>
      <c r="IPF233" s="44"/>
      <c r="IPG233" s="44"/>
      <c r="IPH233" s="44"/>
      <c r="IPI233" s="44"/>
      <c r="IPJ233" s="44"/>
      <c r="IPK233" s="44"/>
      <c r="IPL233" s="44"/>
      <c r="IPM233" s="44"/>
      <c r="IPN233" s="44"/>
      <c r="IPO233" s="44"/>
      <c r="IPP233" s="44"/>
      <c r="IPQ233" s="44"/>
      <c r="IPR233" s="44"/>
      <c r="IPS233" s="44"/>
      <c r="IPT233" s="44"/>
      <c r="IPU233" s="44"/>
      <c r="IPV233" s="44"/>
      <c r="IPW233" s="44"/>
      <c r="IPX233" s="44"/>
      <c r="IPY233" s="44"/>
      <c r="IPZ233" s="44"/>
      <c r="IQA233" s="44"/>
      <c r="IQB233" s="44"/>
      <c r="IQC233" s="44"/>
      <c r="IQD233" s="44"/>
      <c r="IQE233" s="44"/>
      <c r="IQF233" s="44"/>
      <c r="IQG233" s="44"/>
      <c r="IQH233" s="44"/>
      <c r="IQI233" s="44"/>
      <c r="IQJ233" s="44"/>
      <c r="IQK233" s="44"/>
      <c r="IQL233" s="44"/>
      <c r="IQM233" s="44"/>
      <c r="IQN233" s="44"/>
      <c r="IQO233" s="44"/>
      <c r="IQP233" s="44"/>
      <c r="IQQ233" s="44"/>
      <c r="IQR233" s="44"/>
      <c r="IQS233" s="44"/>
      <c r="IQT233" s="44"/>
      <c r="IQU233" s="44"/>
      <c r="IQV233" s="44"/>
      <c r="IQW233" s="44"/>
      <c r="IQX233" s="44"/>
      <c r="IQY233" s="44"/>
      <c r="IQZ233" s="44"/>
      <c r="IRA233" s="44"/>
      <c r="IRB233" s="44"/>
      <c r="IRC233" s="44"/>
      <c r="IRD233" s="44"/>
      <c r="IRE233" s="44"/>
      <c r="IRF233" s="44"/>
      <c r="IRG233" s="44"/>
      <c r="IRH233" s="44"/>
      <c r="IRI233" s="44"/>
      <c r="IRJ233" s="44"/>
      <c r="IRK233" s="44"/>
      <c r="IRL233" s="44"/>
      <c r="IRM233" s="44"/>
      <c r="IRN233" s="44"/>
      <c r="IRO233" s="44"/>
      <c r="IRP233" s="44"/>
      <c r="IRQ233" s="44"/>
      <c r="IRR233" s="44"/>
      <c r="IRS233" s="44"/>
      <c r="IRT233" s="44"/>
      <c r="IRU233" s="44"/>
      <c r="IRV233" s="44"/>
      <c r="IRW233" s="44"/>
      <c r="IRX233" s="44"/>
      <c r="IRY233" s="44"/>
      <c r="IRZ233" s="44"/>
      <c r="ISA233" s="44"/>
      <c r="ISB233" s="44"/>
      <c r="ISC233" s="44"/>
      <c r="ISD233" s="44"/>
      <c r="ISE233" s="44"/>
      <c r="ISF233" s="44"/>
      <c r="ISG233" s="44"/>
      <c r="ISH233" s="44"/>
      <c r="ISI233" s="44"/>
      <c r="ISJ233" s="44"/>
      <c r="ISK233" s="44"/>
      <c r="ISL233" s="44"/>
      <c r="ISM233" s="44"/>
      <c r="ISN233" s="44"/>
      <c r="ISO233" s="44"/>
      <c r="ISP233" s="44"/>
      <c r="ISQ233" s="44"/>
      <c r="ISR233" s="44"/>
      <c r="ISS233" s="44"/>
      <c r="IST233" s="44"/>
      <c r="ISU233" s="44"/>
      <c r="ISV233" s="44"/>
      <c r="ISW233" s="44"/>
      <c r="ISX233" s="44"/>
      <c r="ISY233" s="44"/>
      <c r="ISZ233" s="44"/>
      <c r="ITA233" s="44"/>
      <c r="ITB233" s="44"/>
      <c r="ITC233" s="44"/>
      <c r="ITD233" s="44"/>
      <c r="ITE233" s="44"/>
      <c r="ITF233" s="44"/>
      <c r="ITG233" s="44"/>
      <c r="ITH233" s="44"/>
      <c r="ITI233" s="44"/>
      <c r="ITJ233" s="44"/>
      <c r="ITK233" s="44"/>
      <c r="ITL233" s="44"/>
      <c r="ITM233" s="44"/>
      <c r="ITN233" s="44"/>
      <c r="ITO233" s="44"/>
      <c r="ITP233" s="44"/>
      <c r="ITQ233" s="44"/>
      <c r="ITR233" s="44"/>
      <c r="ITS233" s="44"/>
      <c r="ITT233" s="44"/>
      <c r="ITU233" s="44"/>
      <c r="ITV233" s="44"/>
      <c r="ITW233" s="44"/>
      <c r="ITX233" s="44"/>
      <c r="ITY233" s="44"/>
      <c r="ITZ233" s="44"/>
      <c r="IUA233" s="44"/>
      <c r="IUB233" s="44"/>
      <c r="IUC233" s="44"/>
      <c r="IUD233" s="44"/>
      <c r="IUE233" s="44"/>
      <c r="IUF233" s="44"/>
      <c r="IUG233" s="44"/>
      <c r="IUH233" s="44"/>
      <c r="IUI233" s="44"/>
      <c r="IUJ233" s="44"/>
      <c r="IUK233" s="44"/>
      <c r="IUL233" s="44"/>
      <c r="IUM233" s="44"/>
      <c r="IUN233" s="44"/>
      <c r="IUO233" s="44"/>
      <c r="IUP233" s="44"/>
      <c r="IUQ233" s="44"/>
      <c r="IUR233" s="44"/>
      <c r="IUS233" s="44"/>
      <c r="IUT233" s="44"/>
      <c r="IUU233" s="44"/>
      <c r="IUV233" s="44"/>
      <c r="IUW233" s="44"/>
      <c r="IUX233" s="44"/>
      <c r="IUY233" s="44"/>
      <c r="IUZ233" s="44"/>
      <c r="IVA233" s="44"/>
      <c r="IVB233" s="44"/>
      <c r="IVC233" s="44"/>
      <c r="IVD233" s="44"/>
      <c r="IVE233" s="44"/>
      <c r="IVF233" s="44"/>
      <c r="IVG233" s="44"/>
      <c r="IVH233" s="44"/>
      <c r="IVI233" s="44"/>
      <c r="IVJ233" s="44"/>
      <c r="IVK233" s="44"/>
      <c r="IVL233" s="44"/>
      <c r="IVM233" s="44"/>
      <c r="IVN233" s="44"/>
      <c r="IVO233" s="44"/>
      <c r="IVP233" s="44"/>
      <c r="IVQ233" s="44"/>
      <c r="IVR233" s="44"/>
      <c r="IVS233" s="44"/>
      <c r="IVT233" s="44"/>
      <c r="IVU233" s="44"/>
      <c r="IVV233" s="44"/>
      <c r="IVW233" s="44"/>
      <c r="IVX233" s="44"/>
      <c r="IVY233" s="44"/>
      <c r="IVZ233" s="44"/>
      <c r="IWA233" s="44"/>
      <c r="IWB233" s="44"/>
      <c r="IWC233" s="44"/>
      <c r="IWD233" s="44"/>
      <c r="IWE233" s="44"/>
      <c r="IWF233" s="44"/>
      <c r="IWG233" s="44"/>
      <c r="IWH233" s="44"/>
      <c r="IWI233" s="44"/>
      <c r="IWJ233" s="44"/>
      <c r="IWK233" s="44"/>
      <c r="IWL233" s="44"/>
      <c r="IWM233" s="44"/>
      <c r="IWN233" s="44"/>
      <c r="IWO233" s="44"/>
      <c r="IWP233" s="44"/>
      <c r="IWQ233" s="44"/>
      <c r="IWR233" s="44"/>
      <c r="IWS233" s="44"/>
      <c r="IWT233" s="44"/>
      <c r="IWU233" s="44"/>
      <c r="IWV233" s="44"/>
      <c r="IWW233" s="44"/>
      <c r="IWX233" s="44"/>
      <c r="IWY233" s="44"/>
      <c r="IWZ233" s="44"/>
      <c r="IXA233" s="44"/>
      <c r="IXB233" s="44"/>
      <c r="IXC233" s="44"/>
      <c r="IXD233" s="44"/>
      <c r="IXE233" s="44"/>
      <c r="IXF233" s="44"/>
      <c r="IXG233" s="44"/>
      <c r="IXH233" s="44"/>
      <c r="IXI233" s="44"/>
      <c r="IXJ233" s="44"/>
      <c r="IXK233" s="44"/>
      <c r="IXL233" s="44"/>
      <c r="IXM233" s="44"/>
      <c r="IXN233" s="44"/>
      <c r="IXO233" s="44"/>
      <c r="IXP233" s="44"/>
      <c r="IXQ233" s="44"/>
      <c r="IXR233" s="44"/>
      <c r="IXS233" s="44"/>
      <c r="IXT233" s="44"/>
      <c r="IXU233" s="44"/>
      <c r="IXV233" s="44"/>
      <c r="IXW233" s="44"/>
      <c r="IXX233" s="44"/>
      <c r="IXY233" s="44"/>
      <c r="IXZ233" s="44"/>
      <c r="IYA233" s="44"/>
      <c r="IYB233" s="44"/>
      <c r="IYC233" s="44"/>
      <c r="IYD233" s="44"/>
      <c r="IYE233" s="44"/>
      <c r="IYF233" s="44"/>
      <c r="IYG233" s="44"/>
      <c r="IYH233" s="44"/>
      <c r="IYI233" s="44"/>
      <c r="IYJ233" s="44"/>
      <c r="IYK233" s="44"/>
      <c r="IYL233" s="44"/>
      <c r="IYM233" s="44"/>
      <c r="IYN233" s="44"/>
      <c r="IYO233" s="44"/>
      <c r="IYP233" s="44"/>
      <c r="IYQ233" s="44"/>
      <c r="IYR233" s="44"/>
      <c r="IYS233" s="44"/>
      <c r="IYT233" s="44"/>
      <c r="IYU233" s="44"/>
      <c r="IYV233" s="44"/>
      <c r="IYW233" s="44"/>
      <c r="IYX233" s="44"/>
      <c r="IYY233" s="44"/>
      <c r="IYZ233" s="44"/>
      <c r="IZA233" s="44"/>
      <c r="IZB233" s="44"/>
      <c r="IZC233" s="44"/>
      <c r="IZD233" s="44"/>
      <c r="IZE233" s="44"/>
      <c r="IZF233" s="44"/>
      <c r="IZG233" s="44"/>
      <c r="IZH233" s="44"/>
      <c r="IZI233" s="44"/>
      <c r="IZJ233" s="44"/>
      <c r="IZK233" s="44"/>
      <c r="IZL233" s="44"/>
      <c r="IZM233" s="44"/>
      <c r="IZN233" s="44"/>
      <c r="IZO233" s="44"/>
      <c r="IZP233" s="44"/>
      <c r="IZQ233" s="44"/>
      <c r="IZR233" s="44"/>
      <c r="IZS233" s="44"/>
      <c r="IZT233" s="44"/>
      <c r="IZU233" s="44"/>
      <c r="IZV233" s="44"/>
      <c r="IZW233" s="44"/>
      <c r="IZX233" s="44"/>
      <c r="IZY233" s="44"/>
      <c r="IZZ233" s="44"/>
      <c r="JAA233" s="44"/>
      <c r="JAB233" s="44"/>
      <c r="JAC233" s="44"/>
      <c r="JAD233" s="44"/>
      <c r="JAE233" s="44"/>
      <c r="JAF233" s="44"/>
      <c r="JAG233" s="44"/>
      <c r="JAH233" s="44"/>
      <c r="JAI233" s="44"/>
      <c r="JAJ233" s="44"/>
      <c r="JAK233" s="44"/>
      <c r="JAL233" s="44"/>
      <c r="JAM233" s="44"/>
      <c r="JAN233" s="44"/>
      <c r="JAO233" s="44"/>
      <c r="JAP233" s="44"/>
      <c r="JAQ233" s="44"/>
      <c r="JAR233" s="44"/>
      <c r="JAS233" s="44"/>
      <c r="JAT233" s="44"/>
      <c r="JAU233" s="44"/>
      <c r="JAV233" s="44"/>
      <c r="JAW233" s="44"/>
      <c r="JAX233" s="44"/>
      <c r="JAY233" s="44"/>
      <c r="JAZ233" s="44"/>
      <c r="JBA233" s="44"/>
      <c r="JBB233" s="44"/>
      <c r="JBC233" s="44"/>
      <c r="JBD233" s="44"/>
      <c r="JBE233" s="44"/>
      <c r="JBF233" s="44"/>
      <c r="JBG233" s="44"/>
      <c r="JBH233" s="44"/>
      <c r="JBI233" s="44"/>
      <c r="JBJ233" s="44"/>
      <c r="JBK233" s="44"/>
      <c r="JBL233" s="44"/>
      <c r="JBM233" s="44"/>
      <c r="JBN233" s="44"/>
      <c r="JBO233" s="44"/>
      <c r="JBP233" s="44"/>
      <c r="JBQ233" s="44"/>
      <c r="JBR233" s="44"/>
      <c r="JBS233" s="44"/>
      <c r="JBT233" s="44"/>
      <c r="JBU233" s="44"/>
      <c r="JBV233" s="44"/>
      <c r="JBW233" s="44"/>
      <c r="JBX233" s="44"/>
      <c r="JBY233" s="44"/>
      <c r="JBZ233" s="44"/>
      <c r="JCA233" s="44"/>
      <c r="JCB233" s="44"/>
      <c r="JCC233" s="44"/>
      <c r="JCD233" s="44"/>
      <c r="JCE233" s="44"/>
      <c r="JCF233" s="44"/>
      <c r="JCG233" s="44"/>
      <c r="JCH233" s="44"/>
      <c r="JCI233" s="44"/>
      <c r="JCJ233" s="44"/>
      <c r="JCK233" s="44"/>
      <c r="JCL233" s="44"/>
      <c r="JCM233" s="44"/>
      <c r="JCN233" s="44"/>
      <c r="JCO233" s="44"/>
      <c r="JCP233" s="44"/>
      <c r="JCQ233" s="44"/>
      <c r="JCR233" s="44"/>
      <c r="JCS233" s="44"/>
      <c r="JCT233" s="44"/>
      <c r="JCU233" s="44"/>
      <c r="JCV233" s="44"/>
      <c r="JCW233" s="44"/>
      <c r="JCX233" s="44"/>
      <c r="JCY233" s="44"/>
      <c r="JCZ233" s="44"/>
      <c r="JDA233" s="44"/>
      <c r="JDB233" s="44"/>
      <c r="JDC233" s="44"/>
      <c r="JDD233" s="44"/>
      <c r="JDE233" s="44"/>
      <c r="JDF233" s="44"/>
      <c r="JDG233" s="44"/>
      <c r="JDH233" s="44"/>
      <c r="JDI233" s="44"/>
      <c r="JDJ233" s="44"/>
      <c r="JDK233" s="44"/>
      <c r="JDL233" s="44"/>
      <c r="JDM233" s="44"/>
      <c r="JDN233" s="44"/>
      <c r="JDO233" s="44"/>
      <c r="JDP233" s="44"/>
      <c r="JDQ233" s="44"/>
      <c r="JDR233" s="44"/>
      <c r="JDS233" s="44"/>
      <c r="JDT233" s="44"/>
      <c r="JDU233" s="44"/>
      <c r="JDV233" s="44"/>
      <c r="JDW233" s="44"/>
      <c r="JDX233" s="44"/>
      <c r="JDY233" s="44"/>
      <c r="JDZ233" s="44"/>
      <c r="JEA233" s="44"/>
      <c r="JEB233" s="44"/>
      <c r="JEC233" s="44"/>
      <c r="JED233" s="44"/>
      <c r="JEE233" s="44"/>
      <c r="JEF233" s="44"/>
      <c r="JEG233" s="44"/>
      <c r="JEH233" s="44"/>
      <c r="JEI233" s="44"/>
      <c r="JEJ233" s="44"/>
      <c r="JEK233" s="44"/>
      <c r="JEL233" s="44"/>
      <c r="JEM233" s="44"/>
      <c r="JEN233" s="44"/>
      <c r="JEO233" s="44"/>
      <c r="JEP233" s="44"/>
      <c r="JEQ233" s="44"/>
      <c r="JER233" s="44"/>
      <c r="JES233" s="44"/>
      <c r="JET233" s="44"/>
      <c r="JEU233" s="44"/>
      <c r="JEV233" s="44"/>
      <c r="JEW233" s="44"/>
      <c r="JEX233" s="44"/>
      <c r="JEY233" s="44"/>
      <c r="JEZ233" s="44"/>
      <c r="JFA233" s="44"/>
      <c r="JFB233" s="44"/>
      <c r="JFC233" s="44"/>
      <c r="JFD233" s="44"/>
      <c r="JFE233" s="44"/>
      <c r="JFF233" s="44"/>
      <c r="JFG233" s="44"/>
      <c r="JFH233" s="44"/>
      <c r="JFI233" s="44"/>
      <c r="JFJ233" s="44"/>
      <c r="JFK233" s="44"/>
      <c r="JFL233" s="44"/>
      <c r="JFM233" s="44"/>
      <c r="JFN233" s="44"/>
      <c r="JFO233" s="44"/>
      <c r="JFP233" s="44"/>
      <c r="JFQ233" s="44"/>
      <c r="JFR233" s="44"/>
      <c r="JFS233" s="44"/>
      <c r="JFT233" s="44"/>
      <c r="JFU233" s="44"/>
      <c r="JFV233" s="44"/>
      <c r="JFW233" s="44"/>
      <c r="JFX233" s="44"/>
      <c r="JFY233" s="44"/>
      <c r="JFZ233" s="44"/>
      <c r="JGA233" s="44"/>
      <c r="JGB233" s="44"/>
      <c r="JGC233" s="44"/>
      <c r="JGD233" s="44"/>
      <c r="JGE233" s="44"/>
      <c r="JGF233" s="44"/>
      <c r="JGG233" s="44"/>
      <c r="JGH233" s="44"/>
      <c r="JGI233" s="44"/>
      <c r="JGJ233" s="44"/>
      <c r="JGK233" s="44"/>
      <c r="JGL233" s="44"/>
      <c r="JGM233" s="44"/>
      <c r="JGN233" s="44"/>
      <c r="JGO233" s="44"/>
      <c r="JGP233" s="44"/>
      <c r="JGQ233" s="44"/>
      <c r="JGR233" s="44"/>
      <c r="JGS233" s="44"/>
      <c r="JGT233" s="44"/>
      <c r="JGU233" s="44"/>
      <c r="JGV233" s="44"/>
      <c r="JGW233" s="44"/>
      <c r="JGX233" s="44"/>
      <c r="JGY233" s="44"/>
      <c r="JGZ233" s="44"/>
      <c r="JHA233" s="44"/>
      <c r="JHB233" s="44"/>
      <c r="JHC233" s="44"/>
      <c r="JHD233" s="44"/>
      <c r="JHE233" s="44"/>
      <c r="JHF233" s="44"/>
      <c r="JHG233" s="44"/>
      <c r="JHH233" s="44"/>
      <c r="JHI233" s="44"/>
      <c r="JHJ233" s="44"/>
      <c r="JHK233" s="44"/>
      <c r="JHL233" s="44"/>
      <c r="JHM233" s="44"/>
      <c r="JHN233" s="44"/>
      <c r="JHO233" s="44"/>
      <c r="JHP233" s="44"/>
      <c r="JHQ233" s="44"/>
      <c r="JHR233" s="44"/>
      <c r="JHS233" s="44"/>
      <c r="JHT233" s="44"/>
      <c r="JHU233" s="44"/>
      <c r="JHV233" s="44"/>
      <c r="JHW233" s="44"/>
      <c r="JHX233" s="44"/>
      <c r="JHY233" s="44"/>
      <c r="JHZ233" s="44"/>
      <c r="JIA233" s="44"/>
      <c r="JIB233" s="44"/>
      <c r="JIC233" s="44"/>
      <c r="JID233" s="44"/>
      <c r="JIE233" s="44"/>
      <c r="JIF233" s="44"/>
      <c r="JIG233" s="44"/>
      <c r="JIH233" s="44"/>
      <c r="JII233" s="44"/>
      <c r="JIJ233" s="44"/>
      <c r="JIK233" s="44"/>
      <c r="JIL233" s="44"/>
      <c r="JIM233" s="44"/>
      <c r="JIN233" s="44"/>
      <c r="JIO233" s="44"/>
      <c r="JIP233" s="44"/>
      <c r="JIQ233" s="44"/>
      <c r="JIR233" s="44"/>
      <c r="JIS233" s="44"/>
      <c r="JIT233" s="44"/>
      <c r="JIU233" s="44"/>
      <c r="JIV233" s="44"/>
      <c r="JIW233" s="44"/>
      <c r="JIX233" s="44"/>
      <c r="JIY233" s="44"/>
      <c r="JIZ233" s="44"/>
      <c r="JJA233" s="44"/>
      <c r="JJB233" s="44"/>
      <c r="JJC233" s="44"/>
      <c r="JJD233" s="44"/>
      <c r="JJE233" s="44"/>
      <c r="JJF233" s="44"/>
      <c r="JJG233" s="44"/>
      <c r="JJH233" s="44"/>
      <c r="JJI233" s="44"/>
      <c r="JJJ233" s="44"/>
      <c r="JJK233" s="44"/>
      <c r="JJL233" s="44"/>
      <c r="JJM233" s="44"/>
      <c r="JJN233" s="44"/>
      <c r="JJO233" s="44"/>
      <c r="JJP233" s="44"/>
      <c r="JJQ233" s="44"/>
      <c r="JJR233" s="44"/>
      <c r="JJS233" s="44"/>
      <c r="JJT233" s="44"/>
      <c r="JJU233" s="44"/>
      <c r="JJV233" s="44"/>
      <c r="JJW233" s="44"/>
      <c r="JJX233" s="44"/>
      <c r="JJY233" s="44"/>
      <c r="JJZ233" s="44"/>
      <c r="JKA233" s="44"/>
      <c r="JKB233" s="44"/>
      <c r="JKC233" s="44"/>
      <c r="JKD233" s="44"/>
      <c r="JKE233" s="44"/>
      <c r="JKF233" s="44"/>
      <c r="JKG233" s="44"/>
      <c r="JKH233" s="44"/>
      <c r="JKI233" s="44"/>
      <c r="JKJ233" s="44"/>
      <c r="JKK233" s="44"/>
      <c r="JKL233" s="44"/>
      <c r="JKM233" s="44"/>
      <c r="JKN233" s="44"/>
      <c r="JKO233" s="44"/>
      <c r="JKP233" s="44"/>
      <c r="JKQ233" s="44"/>
      <c r="JKR233" s="44"/>
      <c r="JKS233" s="44"/>
      <c r="JKT233" s="44"/>
      <c r="JKU233" s="44"/>
      <c r="JKV233" s="44"/>
      <c r="JKW233" s="44"/>
      <c r="JKX233" s="44"/>
      <c r="JKY233" s="44"/>
      <c r="JKZ233" s="44"/>
      <c r="JLA233" s="44"/>
      <c r="JLB233" s="44"/>
      <c r="JLC233" s="44"/>
      <c r="JLD233" s="44"/>
      <c r="JLE233" s="44"/>
      <c r="JLF233" s="44"/>
      <c r="JLG233" s="44"/>
      <c r="JLH233" s="44"/>
      <c r="JLI233" s="44"/>
      <c r="JLJ233" s="44"/>
      <c r="JLK233" s="44"/>
      <c r="JLL233" s="44"/>
      <c r="JLM233" s="44"/>
      <c r="JLN233" s="44"/>
      <c r="JLO233" s="44"/>
      <c r="JLP233" s="44"/>
      <c r="JLQ233" s="44"/>
      <c r="JLR233" s="44"/>
      <c r="JLS233" s="44"/>
      <c r="JLT233" s="44"/>
      <c r="JLU233" s="44"/>
      <c r="JLV233" s="44"/>
      <c r="JLW233" s="44"/>
      <c r="JLX233" s="44"/>
      <c r="JLY233" s="44"/>
      <c r="JLZ233" s="44"/>
      <c r="JMA233" s="44"/>
      <c r="JMB233" s="44"/>
      <c r="JMC233" s="44"/>
      <c r="JMD233" s="44"/>
      <c r="JME233" s="44"/>
      <c r="JMF233" s="44"/>
      <c r="JMG233" s="44"/>
      <c r="JMH233" s="44"/>
      <c r="JMI233" s="44"/>
      <c r="JMJ233" s="44"/>
      <c r="JMK233" s="44"/>
      <c r="JML233" s="44"/>
      <c r="JMM233" s="44"/>
      <c r="JMN233" s="44"/>
      <c r="JMO233" s="44"/>
      <c r="JMP233" s="44"/>
      <c r="JMQ233" s="44"/>
      <c r="JMR233" s="44"/>
      <c r="JMS233" s="44"/>
      <c r="JMT233" s="44"/>
      <c r="JMU233" s="44"/>
      <c r="JMV233" s="44"/>
      <c r="JMW233" s="44"/>
      <c r="JMX233" s="44"/>
      <c r="JMY233" s="44"/>
      <c r="JMZ233" s="44"/>
      <c r="JNA233" s="44"/>
      <c r="JNB233" s="44"/>
      <c r="JNC233" s="44"/>
      <c r="JND233" s="44"/>
      <c r="JNE233" s="44"/>
      <c r="JNF233" s="44"/>
      <c r="JNG233" s="44"/>
      <c r="JNH233" s="44"/>
      <c r="JNI233" s="44"/>
      <c r="JNJ233" s="44"/>
      <c r="JNK233" s="44"/>
      <c r="JNL233" s="44"/>
      <c r="JNM233" s="44"/>
      <c r="JNN233" s="44"/>
      <c r="JNO233" s="44"/>
      <c r="JNP233" s="44"/>
      <c r="JNQ233" s="44"/>
      <c r="JNR233" s="44"/>
      <c r="JNS233" s="44"/>
      <c r="JNT233" s="44"/>
      <c r="JNU233" s="44"/>
      <c r="JNV233" s="44"/>
      <c r="JNW233" s="44"/>
      <c r="JNX233" s="44"/>
      <c r="JNY233" s="44"/>
      <c r="JNZ233" s="44"/>
      <c r="JOA233" s="44"/>
      <c r="JOB233" s="44"/>
      <c r="JOC233" s="44"/>
      <c r="JOD233" s="44"/>
      <c r="JOE233" s="44"/>
      <c r="JOF233" s="44"/>
      <c r="JOG233" s="44"/>
      <c r="JOH233" s="44"/>
      <c r="JOI233" s="44"/>
      <c r="JOJ233" s="44"/>
      <c r="JOK233" s="44"/>
      <c r="JOL233" s="44"/>
      <c r="JOM233" s="44"/>
      <c r="JON233" s="44"/>
      <c r="JOO233" s="44"/>
      <c r="JOP233" s="44"/>
      <c r="JOQ233" s="44"/>
      <c r="JOR233" s="44"/>
      <c r="JOS233" s="44"/>
      <c r="JOT233" s="44"/>
      <c r="JOU233" s="44"/>
      <c r="JOV233" s="44"/>
      <c r="JOW233" s="44"/>
      <c r="JOX233" s="44"/>
      <c r="JOY233" s="44"/>
      <c r="JOZ233" s="44"/>
      <c r="JPA233" s="44"/>
      <c r="JPB233" s="44"/>
      <c r="JPC233" s="44"/>
      <c r="JPD233" s="44"/>
      <c r="JPE233" s="44"/>
      <c r="JPF233" s="44"/>
      <c r="JPG233" s="44"/>
      <c r="JPH233" s="44"/>
      <c r="JPI233" s="44"/>
      <c r="JPJ233" s="44"/>
      <c r="JPK233" s="44"/>
      <c r="JPL233" s="44"/>
      <c r="JPM233" s="44"/>
      <c r="JPN233" s="44"/>
      <c r="JPO233" s="44"/>
      <c r="JPP233" s="44"/>
      <c r="JPQ233" s="44"/>
      <c r="JPR233" s="44"/>
      <c r="JPS233" s="44"/>
      <c r="JPT233" s="44"/>
      <c r="JPU233" s="44"/>
      <c r="JPV233" s="44"/>
      <c r="JPW233" s="44"/>
      <c r="JPX233" s="44"/>
      <c r="JPY233" s="44"/>
      <c r="JPZ233" s="44"/>
      <c r="JQA233" s="44"/>
      <c r="JQB233" s="44"/>
      <c r="JQC233" s="44"/>
      <c r="JQD233" s="44"/>
      <c r="JQE233" s="44"/>
      <c r="JQF233" s="44"/>
      <c r="JQG233" s="44"/>
      <c r="JQH233" s="44"/>
      <c r="JQI233" s="44"/>
      <c r="JQJ233" s="44"/>
      <c r="JQK233" s="44"/>
      <c r="JQL233" s="44"/>
      <c r="JQM233" s="44"/>
      <c r="JQN233" s="44"/>
      <c r="JQO233" s="44"/>
      <c r="JQP233" s="44"/>
      <c r="JQQ233" s="44"/>
      <c r="JQR233" s="44"/>
      <c r="JQS233" s="44"/>
      <c r="JQT233" s="44"/>
      <c r="JQU233" s="44"/>
      <c r="JQV233" s="44"/>
      <c r="JQW233" s="44"/>
      <c r="JQX233" s="44"/>
      <c r="JQY233" s="44"/>
      <c r="JQZ233" s="44"/>
      <c r="JRA233" s="44"/>
      <c r="JRB233" s="44"/>
      <c r="JRC233" s="44"/>
      <c r="JRD233" s="44"/>
      <c r="JRE233" s="44"/>
      <c r="JRF233" s="44"/>
      <c r="JRG233" s="44"/>
      <c r="JRH233" s="44"/>
      <c r="JRI233" s="44"/>
      <c r="JRJ233" s="44"/>
      <c r="JRK233" s="44"/>
      <c r="JRL233" s="44"/>
      <c r="JRM233" s="44"/>
      <c r="JRN233" s="44"/>
      <c r="JRO233" s="44"/>
      <c r="JRP233" s="44"/>
      <c r="JRQ233" s="44"/>
      <c r="JRR233" s="44"/>
      <c r="JRS233" s="44"/>
      <c r="JRT233" s="44"/>
      <c r="JRU233" s="44"/>
      <c r="JRV233" s="44"/>
      <c r="JRW233" s="44"/>
      <c r="JRX233" s="44"/>
      <c r="JRY233" s="44"/>
      <c r="JRZ233" s="44"/>
      <c r="JSA233" s="44"/>
      <c r="JSB233" s="44"/>
      <c r="JSC233" s="44"/>
      <c r="JSD233" s="44"/>
      <c r="JSE233" s="44"/>
      <c r="JSF233" s="44"/>
      <c r="JSG233" s="44"/>
      <c r="JSH233" s="44"/>
      <c r="JSI233" s="44"/>
      <c r="JSJ233" s="44"/>
      <c r="JSK233" s="44"/>
      <c r="JSL233" s="44"/>
      <c r="JSM233" s="44"/>
      <c r="JSN233" s="44"/>
      <c r="JSO233" s="44"/>
      <c r="JSP233" s="44"/>
      <c r="JSQ233" s="44"/>
      <c r="JSR233" s="44"/>
      <c r="JSS233" s="44"/>
      <c r="JST233" s="44"/>
      <c r="JSU233" s="44"/>
      <c r="JSV233" s="44"/>
      <c r="JSW233" s="44"/>
      <c r="JSX233" s="44"/>
      <c r="JSY233" s="44"/>
      <c r="JSZ233" s="44"/>
      <c r="JTA233" s="44"/>
      <c r="JTB233" s="44"/>
      <c r="JTC233" s="44"/>
      <c r="JTD233" s="44"/>
      <c r="JTE233" s="44"/>
      <c r="JTF233" s="44"/>
      <c r="JTG233" s="44"/>
      <c r="JTH233" s="44"/>
      <c r="JTI233" s="44"/>
      <c r="JTJ233" s="44"/>
      <c r="JTK233" s="44"/>
      <c r="JTL233" s="44"/>
      <c r="JTM233" s="44"/>
      <c r="JTN233" s="44"/>
      <c r="JTO233" s="44"/>
      <c r="JTP233" s="44"/>
      <c r="JTQ233" s="44"/>
      <c r="JTR233" s="44"/>
      <c r="JTS233" s="44"/>
      <c r="JTT233" s="44"/>
      <c r="JTU233" s="44"/>
      <c r="JTV233" s="44"/>
      <c r="JTW233" s="44"/>
      <c r="JTX233" s="44"/>
      <c r="JTY233" s="44"/>
      <c r="JTZ233" s="44"/>
      <c r="JUA233" s="44"/>
      <c r="JUB233" s="44"/>
      <c r="JUC233" s="44"/>
      <c r="JUD233" s="44"/>
      <c r="JUE233" s="44"/>
      <c r="JUF233" s="44"/>
      <c r="JUG233" s="44"/>
      <c r="JUH233" s="44"/>
      <c r="JUI233" s="44"/>
      <c r="JUJ233" s="44"/>
      <c r="JUK233" s="44"/>
      <c r="JUL233" s="44"/>
      <c r="JUM233" s="44"/>
      <c r="JUN233" s="44"/>
      <c r="JUO233" s="44"/>
      <c r="JUP233" s="44"/>
      <c r="JUQ233" s="44"/>
      <c r="JUR233" s="44"/>
      <c r="JUS233" s="44"/>
      <c r="JUT233" s="44"/>
      <c r="JUU233" s="44"/>
      <c r="JUV233" s="44"/>
      <c r="JUW233" s="44"/>
      <c r="JUX233" s="44"/>
      <c r="JUY233" s="44"/>
      <c r="JUZ233" s="44"/>
      <c r="JVA233" s="44"/>
      <c r="JVB233" s="44"/>
      <c r="JVC233" s="44"/>
      <c r="JVD233" s="44"/>
      <c r="JVE233" s="44"/>
      <c r="JVF233" s="44"/>
      <c r="JVG233" s="44"/>
      <c r="JVH233" s="44"/>
      <c r="JVI233" s="44"/>
      <c r="JVJ233" s="44"/>
      <c r="JVK233" s="44"/>
      <c r="JVL233" s="44"/>
      <c r="JVM233" s="44"/>
      <c r="JVN233" s="44"/>
      <c r="JVO233" s="44"/>
      <c r="JVP233" s="44"/>
      <c r="JVQ233" s="44"/>
      <c r="JVR233" s="44"/>
      <c r="JVS233" s="44"/>
      <c r="JVT233" s="44"/>
      <c r="JVU233" s="44"/>
      <c r="JVV233" s="44"/>
      <c r="JVW233" s="44"/>
      <c r="JVX233" s="44"/>
      <c r="JVY233" s="44"/>
      <c r="JVZ233" s="44"/>
      <c r="JWA233" s="44"/>
      <c r="JWB233" s="44"/>
      <c r="JWC233" s="44"/>
      <c r="JWD233" s="44"/>
      <c r="JWE233" s="44"/>
      <c r="JWF233" s="44"/>
      <c r="JWG233" s="44"/>
      <c r="JWH233" s="44"/>
      <c r="JWI233" s="44"/>
      <c r="JWJ233" s="44"/>
      <c r="JWK233" s="44"/>
      <c r="JWL233" s="44"/>
      <c r="JWM233" s="44"/>
      <c r="JWN233" s="44"/>
      <c r="JWO233" s="44"/>
      <c r="JWP233" s="44"/>
      <c r="JWQ233" s="44"/>
      <c r="JWR233" s="44"/>
      <c r="JWS233" s="44"/>
      <c r="JWT233" s="44"/>
      <c r="JWU233" s="44"/>
      <c r="JWV233" s="44"/>
      <c r="JWW233" s="44"/>
      <c r="JWX233" s="44"/>
      <c r="JWY233" s="44"/>
      <c r="JWZ233" s="44"/>
      <c r="JXA233" s="44"/>
      <c r="JXB233" s="44"/>
      <c r="JXC233" s="44"/>
      <c r="JXD233" s="44"/>
      <c r="JXE233" s="44"/>
      <c r="JXF233" s="44"/>
      <c r="JXG233" s="44"/>
      <c r="JXH233" s="44"/>
      <c r="JXI233" s="44"/>
      <c r="JXJ233" s="44"/>
      <c r="JXK233" s="44"/>
      <c r="JXL233" s="44"/>
      <c r="JXM233" s="44"/>
      <c r="JXN233" s="44"/>
      <c r="JXO233" s="44"/>
      <c r="JXP233" s="44"/>
      <c r="JXQ233" s="44"/>
      <c r="JXR233" s="44"/>
      <c r="JXS233" s="44"/>
      <c r="JXT233" s="44"/>
      <c r="JXU233" s="44"/>
      <c r="JXV233" s="44"/>
      <c r="JXW233" s="44"/>
      <c r="JXX233" s="44"/>
      <c r="JXY233" s="44"/>
      <c r="JXZ233" s="44"/>
      <c r="JYA233" s="44"/>
      <c r="JYB233" s="44"/>
      <c r="JYC233" s="44"/>
      <c r="JYD233" s="44"/>
      <c r="JYE233" s="44"/>
      <c r="JYF233" s="44"/>
      <c r="JYG233" s="44"/>
      <c r="JYH233" s="44"/>
      <c r="JYI233" s="44"/>
      <c r="JYJ233" s="44"/>
      <c r="JYK233" s="44"/>
      <c r="JYL233" s="44"/>
      <c r="JYM233" s="44"/>
      <c r="JYN233" s="44"/>
      <c r="JYO233" s="44"/>
      <c r="JYP233" s="44"/>
      <c r="JYQ233" s="44"/>
      <c r="JYR233" s="44"/>
      <c r="JYS233" s="44"/>
      <c r="JYT233" s="44"/>
      <c r="JYU233" s="44"/>
      <c r="JYV233" s="44"/>
      <c r="JYW233" s="44"/>
      <c r="JYX233" s="44"/>
      <c r="JYY233" s="44"/>
      <c r="JYZ233" s="44"/>
      <c r="JZA233" s="44"/>
      <c r="JZB233" s="44"/>
      <c r="JZC233" s="44"/>
      <c r="JZD233" s="44"/>
      <c r="JZE233" s="44"/>
      <c r="JZF233" s="44"/>
      <c r="JZG233" s="44"/>
      <c r="JZH233" s="44"/>
      <c r="JZI233" s="44"/>
      <c r="JZJ233" s="44"/>
      <c r="JZK233" s="44"/>
      <c r="JZL233" s="44"/>
      <c r="JZM233" s="44"/>
      <c r="JZN233" s="44"/>
      <c r="JZO233" s="44"/>
      <c r="JZP233" s="44"/>
      <c r="JZQ233" s="44"/>
      <c r="JZR233" s="44"/>
      <c r="JZS233" s="44"/>
      <c r="JZT233" s="44"/>
      <c r="JZU233" s="44"/>
      <c r="JZV233" s="44"/>
      <c r="JZW233" s="44"/>
      <c r="JZX233" s="44"/>
      <c r="JZY233" s="44"/>
      <c r="JZZ233" s="44"/>
      <c r="KAA233" s="44"/>
      <c r="KAB233" s="44"/>
      <c r="KAC233" s="44"/>
      <c r="KAD233" s="44"/>
      <c r="KAE233" s="44"/>
      <c r="KAF233" s="44"/>
      <c r="KAG233" s="44"/>
      <c r="KAH233" s="44"/>
      <c r="KAI233" s="44"/>
      <c r="KAJ233" s="44"/>
      <c r="KAK233" s="44"/>
      <c r="KAL233" s="44"/>
      <c r="KAM233" s="44"/>
      <c r="KAN233" s="44"/>
      <c r="KAO233" s="44"/>
      <c r="KAP233" s="44"/>
      <c r="KAQ233" s="44"/>
      <c r="KAR233" s="44"/>
      <c r="KAS233" s="44"/>
      <c r="KAT233" s="44"/>
      <c r="KAU233" s="44"/>
      <c r="KAV233" s="44"/>
      <c r="KAW233" s="44"/>
      <c r="KAX233" s="44"/>
      <c r="KAY233" s="44"/>
      <c r="KAZ233" s="44"/>
      <c r="KBA233" s="44"/>
      <c r="KBB233" s="44"/>
      <c r="KBC233" s="44"/>
      <c r="KBD233" s="44"/>
      <c r="KBE233" s="44"/>
      <c r="KBF233" s="44"/>
      <c r="KBG233" s="44"/>
      <c r="KBH233" s="44"/>
      <c r="KBI233" s="44"/>
      <c r="KBJ233" s="44"/>
      <c r="KBK233" s="44"/>
      <c r="KBL233" s="44"/>
      <c r="KBM233" s="44"/>
      <c r="KBN233" s="44"/>
      <c r="KBO233" s="44"/>
      <c r="KBP233" s="44"/>
      <c r="KBQ233" s="44"/>
      <c r="KBR233" s="44"/>
      <c r="KBS233" s="44"/>
      <c r="KBT233" s="44"/>
      <c r="KBU233" s="44"/>
      <c r="KBV233" s="44"/>
      <c r="KBW233" s="44"/>
      <c r="KBX233" s="44"/>
      <c r="KBY233" s="44"/>
      <c r="KBZ233" s="44"/>
      <c r="KCA233" s="44"/>
      <c r="KCB233" s="44"/>
      <c r="KCC233" s="44"/>
      <c r="KCD233" s="44"/>
      <c r="KCE233" s="44"/>
      <c r="KCF233" s="44"/>
      <c r="KCG233" s="44"/>
      <c r="KCH233" s="44"/>
      <c r="KCI233" s="44"/>
      <c r="KCJ233" s="44"/>
      <c r="KCK233" s="44"/>
      <c r="KCL233" s="44"/>
      <c r="KCM233" s="44"/>
      <c r="KCN233" s="44"/>
      <c r="KCO233" s="44"/>
      <c r="KCP233" s="44"/>
      <c r="KCQ233" s="44"/>
      <c r="KCR233" s="44"/>
      <c r="KCS233" s="44"/>
      <c r="KCT233" s="44"/>
      <c r="KCU233" s="44"/>
      <c r="KCV233" s="44"/>
      <c r="KCW233" s="44"/>
      <c r="KCX233" s="44"/>
      <c r="KCY233" s="44"/>
      <c r="KCZ233" s="44"/>
      <c r="KDA233" s="44"/>
      <c r="KDB233" s="44"/>
      <c r="KDC233" s="44"/>
      <c r="KDD233" s="44"/>
      <c r="KDE233" s="44"/>
      <c r="KDF233" s="44"/>
      <c r="KDG233" s="44"/>
      <c r="KDH233" s="44"/>
      <c r="KDI233" s="44"/>
      <c r="KDJ233" s="44"/>
      <c r="KDK233" s="44"/>
      <c r="KDL233" s="44"/>
      <c r="KDM233" s="44"/>
      <c r="KDN233" s="44"/>
      <c r="KDO233" s="44"/>
      <c r="KDP233" s="44"/>
      <c r="KDQ233" s="44"/>
      <c r="KDR233" s="44"/>
      <c r="KDS233" s="44"/>
      <c r="KDT233" s="44"/>
      <c r="KDU233" s="44"/>
      <c r="KDV233" s="44"/>
      <c r="KDW233" s="44"/>
      <c r="KDX233" s="44"/>
      <c r="KDY233" s="44"/>
      <c r="KDZ233" s="44"/>
      <c r="KEA233" s="44"/>
      <c r="KEB233" s="44"/>
      <c r="KEC233" s="44"/>
      <c r="KED233" s="44"/>
      <c r="KEE233" s="44"/>
      <c r="KEF233" s="44"/>
      <c r="KEG233" s="44"/>
      <c r="KEH233" s="44"/>
      <c r="KEI233" s="44"/>
      <c r="KEJ233" s="44"/>
      <c r="KEK233" s="44"/>
      <c r="KEL233" s="44"/>
      <c r="KEM233" s="44"/>
      <c r="KEN233" s="44"/>
      <c r="KEO233" s="44"/>
      <c r="KEP233" s="44"/>
      <c r="KEQ233" s="44"/>
      <c r="KER233" s="44"/>
      <c r="KES233" s="44"/>
      <c r="KET233" s="44"/>
      <c r="KEU233" s="44"/>
      <c r="KEV233" s="44"/>
      <c r="KEW233" s="44"/>
      <c r="KEX233" s="44"/>
      <c r="KEY233" s="44"/>
      <c r="KEZ233" s="44"/>
      <c r="KFA233" s="44"/>
      <c r="KFB233" s="44"/>
      <c r="KFC233" s="44"/>
      <c r="KFD233" s="44"/>
      <c r="KFE233" s="44"/>
      <c r="KFF233" s="44"/>
      <c r="KFG233" s="44"/>
      <c r="KFH233" s="44"/>
      <c r="KFI233" s="44"/>
      <c r="KFJ233" s="44"/>
      <c r="KFK233" s="44"/>
      <c r="KFL233" s="44"/>
      <c r="KFM233" s="44"/>
      <c r="KFN233" s="44"/>
      <c r="KFO233" s="44"/>
      <c r="KFP233" s="44"/>
      <c r="KFQ233" s="44"/>
      <c r="KFR233" s="44"/>
      <c r="KFS233" s="44"/>
      <c r="KFT233" s="44"/>
      <c r="KFU233" s="44"/>
      <c r="KFV233" s="44"/>
      <c r="KFW233" s="44"/>
      <c r="KFX233" s="44"/>
      <c r="KFY233" s="44"/>
      <c r="KFZ233" s="44"/>
      <c r="KGA233" s="44"/>
      <c r="KGB233" s="44"/>
      <c r="KGC233" s="44"/>
      <c r="KGD233" s="44"/>
      <c r="KGE233" s="44"/>
      <c r="KGF233" s="44"/>
      <c r="KGG233" s="44"/>
      <c r="KGH233" s="44"/>
      <c r="KGI233" s="44"/>
      <c r="KGJ233" s="44"/>
      <c r="KGK233" s="44"/>
      <c r="KGL233" s="44"/>
      <c r="KGM233" s="44"/>
      <c r="KGN233" s="44"/>
      <c r="KGO233" s="44"/>
      <c r="KGP233" s="44"/>
      <c r="KGQ233" s="44"/>
      <c r="KGR233" s="44"/>
      <c r="KGS233" s="44"/>
      <c r="KGT233" s="44"/>
      <c r="KGU233" s="44"/>
      <c r="KGV233" s="44"/>
      <c r="KGW233" s="44"/>
      <c r="KGX233" s="44"/>
      <c r="KGY233" s="44"/>
      <c r="KGZ233" s="44"/>
      <c r="KHA233" s="44"/>
      <c r="KHB233" s="44"/>
      <c r="KHC233" s="44"/>
      <c r="KHD233" s="44"/>
      <c r="KHE233" s="44"/>
      <c r="KHF233" s="44"/>
      <c r="KHG233" s="44"/>
      <c r="KHH233" s="44"/>
      <c r="KHI233" s="44"/>
      <c r="KHJ233" s="44"/>
      <c r="KHK233" s="44"/>
      <c r="KHL233" s="44"/>
      <c r="KHM233" s="44"/>
      <c r="KHN233" s="44"/>
      <c r="KHO233" s="44"/>
      <c r="KHP233" s="44"/>
      <c r="KHQ233" s="44"/>
      <c r="KHR233" s="44"/>
      <c r="KHS233" s="44"/>
      <c r="KHT233" s="44"/>
      <c r="KHU233" s="44"/>
      <c r="KHV233" s="44"/>
      <c r="KHW233" s="44"/>
      <c r="KHX233" s="44"/>
      <c r="KHY233" s="44"/>
      <c r="KHZ233" s="44"/>
      <c r="KIA233" s="44"/>
      <c r="KIB233" s="44"/>
      <c r="KIC233" s="44"/>
      <c r="KID233" s="44"/>
      <c r="KIE233" s="44"/>
      <c r="KIF233" s="44"/>
      <c r="KIG233" s="44"/>
      <c r="KIH233" s="44"/>
      <c r="KII233" s="44"/>
      <c r="KIJ233" s="44"/>
      <c r="KIK233" s="44"/>
      <c r="KIL233" s="44"/>
      <c r="KIM233" s="44"/>
      <c r="KIN233" s="44"/>
      <c r="KIO233" s="44"/>
      <c r="KIP233" s="44"/>
      <c r="KIQ233" s="44"/>
      <c r="KIR233" s="44"/>
      <c r="KIS233" s="44"/>
      <c r="KIT233" s="44"/>
      <c r="KIU233" s="44"/>
      <c r="KIV233" s="44"/>
      <c r="KIW233" s="44"/>
      <c r="KIX233" s="44"/>
      <c r="KIY233" s="44"/>
      <c r="KIZ233" s="44"/>
      <c r="KJA233" s="44"/>
      <c r="KJB233" s="44"/>
      <c r="KJC233" s="44"/>
      <c r="KJD233" s="44"/>
      <c r="KJE233" s="44"/>
      <c r="KJF233" s="44"/>
      <c r="KJG233" s="44"/>
      <c r="KJH233" s="44"/>
      <c r="KJI233" s="44"/>
      <c r="KJJ233" s="44"/>
      <c r="KJK233" s="44"/>
      <c r="KJL233" s="44"/>
      <c r="KJM233" s="44"/>
      <c r="KJN233" s="44"/>
      <c r="KJO233" s="44"/>
      <c r="KJP233" s="44"/>
      <c r="KJQ233" s="44"/>
      <c r="KJR233" s="44"/>
      <c r="KJS233" s="44"/>
      <c r="KJT233" s="44"/>
      <c r="KJU233" s="44"/>
      <c r="KJV233" s="44"/>
      <c r="KJW233" s="44"/>
      <c r="KJX233" s="44"/>
      <c r="KJY233" s="44"/>
      <c r="KJZ233" s="44"/>
      <c r="KKA233" s="44"/>
      <c r="KKB233" s="44"/>
      <c r="KKC233" s="44"/>
      <c r="KKD233" s="44"/>
      <c r="KKE233" s="44"/>
      <c r="KKF233" s="44"/>
      <c r="KKG233" s="44"/>
      <c r="KKH233" s="44"/>
      <c r="KKI233" s="44"/>
      <c r="KKJ233" s="44"/>
      <c r="KKK233" s="44"/>
      <c r="KKL233" s="44"/>
      <c r="KKM233" s="44"/>
      <c r="KKN233" s="44"/>
      <c r="KKO233" s="44"/>
      <c r="KKP233" s="44"/>
      <c r="KKQ233" s="44"/>
      <c r="KKR233" s="44"/>
      <c r="KKS233" s="44"/>
      <c r="KKT233" s="44"/>
      <c r="KKU233" s="44"/>
      <c r="KKV233" s="44"/>
      <c r="KKW233" s="44"/>
      <c r="KKX233" s="44"/>
      <c r="KKY233" s="44"/>
      <c r="KKZ233" s="44"/>
      <c r="KLA233" s="44"/>
      <c r="KLB233" s="44"/>
      <c r="KLC233" s="44"/>
      <c r="KLD233" s="44"/>
      <c r="KLE233" s="44"/>
      <c r="KLF233" s="44"/>
      <c r="KLG233" s="44"/>
      <c r="KLH233" s="44"/>
      <c r="KLI233" s="44"/>
      <c r="KLJ233" s="44"/>
      <c r="KLK233" s="44"/>
      <c r="KLL233" s="44"/>
      <c r="KLM233" s="44"/>
      <c r="KLN233" s="44"/>
      <c r="KLO233" s="44"/>
      <c r="KLP233" s="44"/>
      <c r="KLQ233" s="44"/>
      <c r="KLR233" s="44"/>
      <c r="KLS233" s="44"/>
      <c r="KLT233" s="44"/>
      <c r="KLU233" s="44"/>
      <c r="KLV233" s="44"/>
      <c r="KLW233" s="44"/>
      <c r="KLX233" s="44"/>
      <c r="KLY233" s="44"/>
      <c r="KLZ233" s="44"/>
      <c r="KMA233" s="44"/>
      <c r="KMB233" s="44"/>
      <c r="KMC233" s="44"/>
      <c r="KMD233" s="44"/>
      <c r="KME233" s="44"/>
      <c r="KMF233" s="44"/>
      <c r="KMG233" s="44"/>
      <c r="KMH233" s="44"/>
      <c r="KMI233" s="44"/>
      <c r="KMJ233" s="44"/>
      <c r="KMK233" s="44"/>
      <c r="KML233" s="44"/>
      <c r="KMM233" s="44"/>
      <c r="KMN233" s="44"/>
      <c r="KMO233" s="44"/>
      <c r="KMP233" s="44"/>
      <c r="KMQ233" s="44"/>
      <c r="KMR233" s="44"/>
      <c r="KMS233" s="44"/>
      <c r="KMT233" s="44"/>
      <c r="KMU233" s="44"/>
      <c r="KMV233" s="44"/>
      <c r="KMW233" s="44"/>
      <c r="KMX233" s="44"/>
      <c r="KMY233" s="44"/>
      <c r="KMZ233" s="44"/>
      <c r="KNA233" s="44"/>
      <c r="KNB233" s="44"/>
      <c r="KNC233" s="44"/>
      <c r="KND233" s="44"/>
      <c r="KNE233" s="44"/>
      <c r="KNF233" s="44"/>
      <c r="KNG233" s="44"/>
      <c r="KNH233" s="44"/>
      <c r="KNI233" s="44"/>
      <c r="KNJ233" s="44"/>
      <c r="KNK233" s="44"/>
      <c r="KNL233" s="44"/>
      <c r="KNM233" s="44"/>
      <c r="KNN233" s="44"/>
      <c r="KNO233" s="44"/>
      <c r="KNP233" s="44"/>
      <c r="KNQ233" s="44"/>
      <c r="KNR233" s="44"/>
      <c r="KNS233" s="44"/>
      <c r="KNT233" s="44"/>
      <c r="KNU233" s="44"/>
      <c r="KNV233" s="44"/>
      <c r="KNW233" s="44"/>
      <c r="KNX233" s="44"/>
      <c r="KNY233" s="44"/>
      <c r="KNZ233" s="44"/>
      <c r="KOA233" s="44"/>
      <c r="KOB233" s="44"/>
      <c r="KOC233" s="44"/>
      <c r="KOD233" s="44"/>
      <c r="KOE233" s="44"/>
      <c r="KOF233" s="44"/>
      <c r="KOG233" s="44"/>
      <c r="KOH233" s="44"/>
      <c r="KOI233" s="44"/>
      <c r="KOJ233" s="44"/>
      <c r="KOK233" s="44"/>
      <c r="KOL233" s="44"/>
      <c r="KOM233" s="44"/>
      <c r="KON233" s="44"/>
      <c r="KOO233" s="44"/>
      <c r="KOP233" s="44"/>
      <c r="KOQ233" s="44"/>
      <c r="KOR233" s="44"/>
      <c r="KOS233" s="44"/>
      <c r="KOT233" s="44"/>
      <c r="KOU233" s="44"/>
      <c r="KOV233" s="44"/>
      <c r="KOW233" s="44"/>
      <c r="KOX233" s="44"/>
      <c r="KOY233" s="44"/>
      <c r="KOZ233" s="44"/>
      <c r="KPA233" s="44"/>
      <c r="KPB233" s="44"/>
      <c r="KPC233" s="44"/>
      <c r="KPD233" s="44"/>
      <c r="KPE233" s="44"/>
      <c r="KPF233" s="44"/>
      <c r="KPG233" s="44"/>
      <c r="KPH233" s="44"/>
      <c r="KPI233" s="44"/>
      <c r="KPJ233" s="44"/>
      <c r="KPK233" s="44"/>
      <c r="KPL233" s="44"/>
      <c r="KPM233" s="44"/>
      <c r="KPN233" s="44"/>
      <c r="KPO233" s="44"/>
      <c r="KPP233" s="44"/>
      <c r="KPQ233" s="44"/>
      <c r="KPR233" s="44"/>
      <c r="KPS233" s="44"/>
      <c r="KPT233" s="44"/>
      <c r="KPU233" s="44"/>
      <c r="KPV233" s="44"/>
      <c r="KPW233" s="44"/>
      <c r="KPX233" s="44"/>
      <c r="KPY233" s="44"/>
      <c r="KPZ233" s="44"/>
      <c r="KQA233" s="44"/>
      <c r="KQB233" s="44"/>
      <c r="KQC233" s="44"/>
      <c r="KQD233" s="44"/>
      <c r="KQE233" s="44"/>
      <c r="KQF233" s="44"/>
      <c r="KQG233" s="44"/>
      <c r="KQH233" s="44"/>
      <c r="KQI233" s="44"/>
      <c r="KQJ233" s="44"/>
      <c r="KQK233" s="44"/>
      <c r="KQL233" s="44"/>
      <c r="KQM233" s="44"/>
      <c r="KQN233" s="44"/>
      <c r="KQO233" s="44"/>
      <c r="KQP233" s="44"/>
      <c r="KQQ233" s="44"/>
      <c r="KQR233" s="44"/>
      <c r="KQS233" s="44"/>
      <c r="KQT233" s="44"/>
      <c r="KQU233" s="44"/>
      <c r="KQV233" s="44"/>
      <c r="KQW233" s="44"/>
      <c r="KQX233" s="44"/>
      <c r="KQY233" s="44"/>
      <c r="KQZ233" s="44"/>
      <c r="KRA233" s="44"/>
      <c r="KRB233" s="44"/>
      <c r="KRC233" s="44"/>
      <c r="KRD233" s="44"/>
      <c r="KRE233" s="44"/>
      <c r="KRF233" s="44"/>
      <c r="KRG233" s="44"/>
      <c r="KRH233" s="44"/>
      <c r="KRI233" s="44"/>
      <c r="KRJ233" s="44"/>
      <c r="KRK233" s="44"/>
      <c r="KRL233" s="44"/>
      <c r="KRM233" s="44"/>
      <c r="KRN233" s="44"/>
      <c r="KRO233" s="44"/>
      <c r="KRP233" s="44"/>
      <c r="KRQ233" s="44"/>
      <c r="KRR233" s="44"/>
      <c r="KRS233" s="44"/>
      <c r="KRT233" s="44"/>
      <c r="KRU233" s="44"/>
      <c r="KRV233" s="44"/>
      <c r="KRW233" s="44"/>
      <c r="KRX233" s="44"/>
      <c r="KRY233" s="44"/>
      <c r="KRZ233" s="44"/>
      <c r="KSA233" s="44"/>
      <c r="KSB233" s="44"/>
      <c r="KSC233" s="44"/>
      <c r="KSD233" s="44"/>
      <c r="KSE233" s="44"/>
      <c r="KSF233" s="44"/>
      <c r="KSG233" s="44"/>
      <c r="KSH233" s="44"/>
      <c r="KSI233" s="44"/>
      <c r="KSJ233" s="44"/>
      <c r="KSK233" s="44"/>
      <c r="KSL233" s="44"/>
      <c r="KSM233" s="44"/>
      <c r="KSN233" s="44"/>
      <c r="KSO233" s="44"/>
      <c r="KSP233" s="44"/>
      <c r="KSQ233" s="44"/>
      <c r="KSR233" s="44"/>
      <c r="KSS233" s="44"/>
      <c r="KST233" s="44"/>
      <c r="KSU233" s="44"/>
      <c r="KSV233" s="44"/>
      <c r="KSW233" s="44"/>
      <c r="KSX233" s="44"/>
      <c r="KSY233" s="44"/>
      <c r="KSZ233" s="44"/>
      <c r="KTA233" s="44"/>
      <c r="KTB233" s="44"/>
      <c r="KTC233" s="44"/>
      <c r="KTD233" s="44"/>
      <c r="KTE233" s="44"/>
      <c r="KTF233" s="44"/>
      <c r="KTG233" s="44"/>
      <c r="KTH233" s="44"/>
      <c r="KTI233" s="44"/>
      <c r="KTJ233" s="44"/>
      <c r="KTK233" s="44"/>
      <c r="KTL233" s="44"/>
      <c r="KTM233" s="44"/>
      <c r="KTN233" s="44"/>
      <c r="KTO233" s="44"/>
      <c r="KTP233" s="44"/>
      <c r="KTQ233" s="44"/>
      <c r="KTR233" s="44"/>
      <c r="KTS233" s="44"/>
      <c r="KTT233" s="44"/>
      <c r="KTU233" s="44"/>
      <c r="KTV233" s="44"/>
      <c r="KTW233" s="44"/>
      <c r="KTX233" s="44"/>
      <c r="KTY233" s="44"/>
      <c r="KTZ233" s="44"/>
      <c r="KUA233" s="44"/>
      <c r="KUB233" s="44"/>
      <c r="KUC233" s="44"/>
      <c r="KUD233" s="44"/>
      <c r="KUE233" s="44"/>
      <c r="KUF233" s="44"/>
      <c r="KUG233" s="44"/>
      <c r="KUH233" s="44"/>
      <c r="KUI233" s="44"/>
      <c r="KUJ233" s="44"/>
      <c r="KUK233" s="44"/>
      <c r="KUL233" s="44"/>
      <c r="KUM233" s="44"/>
      <c r="KUN233" s="44"/>
      <c r="KUO233" s="44"/>
      <c r="KUP233" s="44"/>
      <c r="KUQ233" s="44"/>
      <c r="KUR233" s="44"/>
      <c r="KUS233" s="44"/>
      <c r="KUT233" s="44"/>
      <c r="KUU233" s="44"/>
      <c r="KUV233" s="44"/>
      <c r="KUW233" s="44"/>
      <c r="KUX233" s="44"/>
      <c r="KUY233" s="44"/>
      <c r="KUZ233" s="44"/>
      <c r="KVA233" s="44"/>
      <c r="KVB233" s="44"/>
      <c r="KVC233" s="44"/>
      <c r="KVD233" s="44"/>
      <c r="KVE233" s="44"/>
      <c r="KVF233" s="44"/>
      <c r="KVG233" s="44"/>
      <c r="KVH233" s="44"/>
      <c r="KVI233" s="44"/>
      <c r="KVJ233" s="44"/>
      <c r="KVK233" s="44"/>
      <c r="KVL233" s="44"/>
      <c r="KVM233" s="44"/>
      <c r="KVN233" s="44"/>
      <c r="KVO233" s="44"/>
      <c r="KVP233" s="44"/>
      <c r="KVQ233" s="44"/>
      <c r="KVR233" s="44"/>
      <c r="KVS233" s="44"/>
      <c r="KVT233" s="44"/>
      <c r="KVU233" s="44"/>
      <c r="KVV233" s="44"/>
      <c r="KVW233" s="44"/>
      <c r="KVX233" s="44"/>
      <c r="KVY233" s="44"/>
      <c r="KVZ233" s="44"/>
      <c r="KWA233" s="44"/>
      <c r="KWB233" s="44"/>
      <c r="KWC233" s="44"/>
      <c r="KWD233" s="44"/>
      <c r="KWE233" s="44"/>
      <c r="KWF233" s="44"/>
      <c r="KWG233" s="44"/>
      <c r="KWH233" s="44"/>
      <c r="KWI233" s="44"/>
      <c r="KWJ233" s="44"/>
      <c r="KWK233" s="44"/>
      <c r="KWL233" s="44"/>
      <c r="KWM233" s="44"/>
      <c r="KWN233" s="44"/>
      <c r="KWO233" s="44"/>
      <c r="KWP233" s="44"/>
      <c r="KWQ233" s="44"/>
      <c r="KWR233" s="44"/>
      <c r="KWS233" s="44"/>
      <c r="KWT233" s="44"/>
      <c r="KWU233" s="44"/>
      <c r="KWV233" s="44"/>
      <c r="KWW233" s="44"/>
      <c r="KWX233" s="44"/>
      <c r="KWY233" s="44"/>
      <c r="KWZ233" s="44"/>
      <c r="KXA233" s="44"/>
      <c r="KXB233" s="44"/>
      <c r="KXC233" s="44"/>
      <c r="KXD233" s="44"/>
      <c r="KXE233" s="44"/>
      <c r="KXF233" s="44"/>
      <c r="KXG233" s="44"/>
      <c r="KXH233" s="44"/>
      <c r="KXI233" s="44"/>
      <c r="KXJ233" s="44"/>
      <c r="KXK233" s="44"/>
      <c r="KXL233" s="44"/>
      <c r="KXM233" s="44"/>
      <c r="KXN233" s="44"/>
      <c r="KXO233" s="44"/>
      <c r="KXP233" s="44"/>
      <c r="KXQ233" s="44"/>
      <c r="KXR233" s="44"/>
      <c r="KXS233" s="44"/>
      <c r="KXT233" s="44"/>
      <c r="KXU233" s="44"/>
      <c r="KXV233" s="44"/>
      <c r="KXW233" s="44"/>
      <c r="KXX233" s="44"/>
      <c r="KXY233" s="44"/>
      <c r="KXZ233" s="44"/>
      <c r="KYA233" s="44"/>
      <c r="KYB233" s="44"/>
      <c r="KYC233" s="44"/>
      <c r="KYD233" s="44"/>
      <c r="KYE233" s="44"/>
      <c r="KYF233" s="44"/>
      <c r="KYG233" s="44"/>
      <c r="KYH233" s="44"/>
      <c r="KYI233" s="44"/>
      <c r="KYJ233" s="44"/>
      <c r="KYK233" s="44"/>
      <c r="KYL233" s="44"/>
      <c r="KYM233" s="44"/>
      <c r="KYN233" s="44"/>
      <c r="KYO233" s="44"/>
      <c r="KYP233" s="44"/>
      <c r="KYQ233" s="44"/>
      <c r="KYR233" s="44"/>
      <c r="KYS233" s="44"/>
      <c r="KYT233" s="44"/>
      <c r="KYU233" s="44"/>
      <c r="KYV233" s="44"/>
      <c r="KYW233" s="44"/>
      <c r="KYX233" s="44"/>
      <c r="KYY233" s="44"/>
      <c r="KYZ233" s="44"/>
      <c r="KZA233" s="44"/>
      <c r="KZB233" s="44"/>
      <c r="KZC233" s="44"/>
      <c r="KZD233" s="44"/>
      <c r="KZE233" s="44"/>
      <c r="KZF233" s="44"/>
      <c r="KZG233" s="44"/>
      <c r="KZH233" s="44"/>
      <c r="KZI233" s="44"/>
      <c r="KZJ233" s="44"/>
      <c r="KZK233" s="44"/>
      <c r="KZL233" s="44"/>
      <c r="KZM233" s="44"/>
      <c r="KZN233" s="44"/>
      <c r="KZO233" s="44"/>
      <c r="KZP233" s="44"/>
      <c r="KZQ233" s="44"/>
      <c r="KZR233" s="44"/>
      <c r="KZS233" s="44"/>
      <c r="KZT233" s="44"/>
      <c r="KZU233" s="44"/>
      <c r="KZV233" s="44"/>
      <c r="KZW233" s="44"/>
      <c r="KZX233" s="44"/>
      <c r="KZY233" s="44"/>
      <c r="KZZ233" s="44"/>
      <c r="LAA233" s="44"/>
      <c r="LAB233" s="44"/>
      <c r="LAC233" s="44"/>
      <c r="LAD233" s="44"/>
      <c r="LAE233" s="44"/>
      <c r="LAF233" s="44"/>
      <c r="LAG233" s="44"/>
      <c r="LAH233" s="44"/>
      <c r="LAI233" s="44"/>
      <c r="LAJ233" s="44"/>
      <c r="LAK233" s="44"/>
      <c r="LAL233" s="44"/>
      <c r="LAM233" s="44"/>
      <c r="LAN233" s="44"/>
      <c r="LAO233" s="44"/>
      <c r="LAP233" s="44"/>
      <c r="LAQ233" s="44"/>
      <c r="LAR233" s="44"/>
      <c r="LAS233" s="44"/>
      <c r="LAT233" s="44"/>
      <c r="LAU233" s="44"/>
      <c r="LAV233" s="44"/>
      <c r="LAW233" s="44"/>
      <c r="LAX233" s="44"/>
      <c r="LAY233" s="44"/>
      <c r="LAZ233" s="44"/>
      <c r="LBA233" s="44"/>
      <c r="LBB233" s="44"/>
      <c r="LBC233" s="44"/>
      <c r="LBD233" s="44"/>
      <c r="LBE233" s="44"/>
      <c r="LBF233" s="44"/>
      <c r="LBG233" s="44"/>
      <c r="LBH233" s="44"/>
      <c r="LBI233" s="44"/>
      <c r="LBJ233" s="44"/>
      <c r="LBK233" s="44"/>
      <c r="LBL233" s="44"/>
      <c r="LBM233" s="44"/>
      <c r="LBN233" s="44"/>
      <c r="LBO233" s="44"/>
      <c r="LBP233" s="44"/>
      <c r="LBQ233" s="44"/>
      <c r="LBR233" s="44"/>
      <c r="LBS233" s="44"/>
      <c r="LBT233" s="44"/>
      <c r="LBU233" s="44"/>
      <c r="LBV233" s="44"/>
      <c r="LBW233" s="44"/>
      <c r="LBX233" s="44"/>
      <c r="LBY233" s="44"/>
      <c r="LBZ233" s="44"/>
      <c r="LCA233" s="44"/>
      <c r="LCB233" s="44"/>
      <c r="LCC233" s="44"/>
      <c r="LCD233" s="44"/>
      <c r="LCE233" s="44"/>
      <c r="LCF233" s="44"/>
      <c r="LCG233" s="44"/>
      <c r="LCH233" s="44"/>
      <c r="LCI233" s="44"/>
      <c r="LCJ233" s="44"/>
      <c r="LCK233" s="44"/>
      <c r="LCL233" s="44"/>
      <c r="LCM233" s="44"/>
      <c r="LCN233" s="44"/>
      <c r="LCO233" s="44"/>
      <c r="LCP233" s="44"/>
      <c r="LCQ233" s="44"/>
      <c r="LCR233" s="44"/>
      <c r="LCS233" s="44"/>
      <c r="LCT233" s="44"/>
      <c r="LCU233" s="44"/>
      <c r="LCV233" s="44"/>
      <c r="LCW233" s="44"/>
      <c r="LCX233" s="44"/>
      <c r="LCY233" s="44"/>
      <c r="LCZ233" s="44"/>
      <c r="LDA233" s="44"/>
      <c r="LDB233" s="44"/>
      <c r="LDC233" s="44"/>
      <c r="LDD233" s="44"/>
      <c r="LDE233" s="44"/>
      <c r="LDF233" s="44"/>
      <c r="LDG233" s="44"/>
      <c r="LDH233" s="44"/>
      <c r="LDI233" s="44"/>
      <c r="LDJ233" s="44"/>
      <c r="LDK233" s="44"/>
      <c r="LDL233" s="44"/>
      <c r="LDM233" s="44"/>
      <c r="LDN233" s="44"/>
      <c r="LDO233" s="44"/>
      <c r="LDP233" s="44"/>
      <c r="LDQ233" s="44"/>
      <c r="LDR233" s="44"/>
      <c r="LDS233" s="44"/>
      <c r="LDT233" s="44"/>
      <c r="LDU233" s="44"/>
      <c r="LDV233" s="44"/>
      <c r="LDW233" s="44"/>
      <c r="LDX233" s="44"/>
      <c r="LDY233" s="44"/>
      <c r="LDZ233" s="44"/>
      <c r="LEA233" s="44"/>
      <c r="LEB233" s="44"/>
      <c r="LEC233" s="44"/>
      <c r="LED233" s="44"/>
      <c r="LEE233" s="44"/>
      <c r="LEF233" s="44"/>
      <c r="LEG233" s="44"/>
      <c r="LEH233" s="44"/>
      <c r="LEI233" s="44"/>
      <c r="LEJ233" s="44"/>
      <c r="LEK233" s="44"/>
      <c r="LEL233" s="44"/>
      <c r="LEM233" s="44"/>
      <c r="LEN233" s="44"/>
      <c r="LEO233" s="44"/>
      <c r="LEP233" s="44"/>
      <c r="LEQ233" s="44"/>
      <c r="LER233" s="44"/>
      <c r="LES233" s="44"/>
      <c r="LET233" s="44"/>
      <c r="LEU233" s="44"/>
      <c r="LEV233" s="44"/>
      <c r="LEW233" s="44"/>
      <c r="LEX233" s="44"/>
      <c r="LEY233" s="44"/>
      <c r="LEZ233" s="44"/>
      <c r="LFA233" s="44"/>
      <c r="LFB233" s="44"/>
      <c r="LFC233" s="44"/>
      <c r="LFD233" s="44"/>
      <c r="LFE233" s="44"/>
      <c r="LFF233" s="44"/>
      <c r="LFG233" s="44"/>
      <c r="LFH233" s="44"/>
      <c r="LFI233" s="44"/>
      <c r="LFJ233" s="44"/>
      <c r="LFK233" s="44"/>
      <c r="LFL233" s="44"/>
      <c r="LFM233" s="44"/>
      <c r="LFN233" s="44"/>
      <c r="LFO233" s="44"/>
      <c r="LFP233" s="44"/>
      <c r="LFQ233" s="44"/>
      <c r="LFR233" s="44"/>
      <c r="LFS233" s="44"/>
      <c r="LFT233" s="44"/>
      <c r="LFU233" s="44"/>
      <c r="LFV233" s="44"/>
      <c r="LFW233" s="44"/>
      <c r="LFX233" s="44"/>
      <c r="LFY233" s="44"/>
      <c r="LFZ233" s="44"/>
      <c r="LGA233" s="44"/>
      <c r="LGB233" s="44"/>
      <c r="LGC233" s="44"/>
      <c r="LGD233" s="44"/>
      <c r="LGE233" s="44"/>
      <c r="LGF233" s="44"/>
      <c r="LGG233" s="44"/>
      <c r="LGH233" s="44"/>
      <c r="LGI233" s="44"/>
      <c r="LGJ233" s="44"/>
      <c r="LGK233" s="44"/>
      <c r="LGL233" s="44"/>
      <c r="LGM233" s="44"/>
      <c r="LGN233" s="44"/>
      <c r="LGO233" s="44"/>
      <c r="LGP233" s="44"/>
      <c r="LGQ233" s="44"/>
      <c r="LGR233" s="44"/>
      <c r="LGS233" s="44"/>
      <c r="LGT233" s="44"/>
      <c r="LGU233" s="44"/>
      <c r="LGV233" s="44"/>
      <c r="LGW233" s="44"/>
      <c r="LGX233" s="44"/>
      <c r="LGY233" s="44"/>
      <c r="LGZ233" s="44"/>
      <c r="LHA233" s="44"/>
      <c r="LHB233" s="44"/>
      <c r="LHC233" s="44"/>
      <c r="LHD233" s="44"/>
      <c r="LHE233" s="44"/>
      <c r="LHF233" s="44"/>
      <c r="LHG233" s="44"/>
      <c r="LHH233" s="44"/>
      <c r="LHI233" s="44"/>
      <c r="LHJ233" s="44"/>
      <c r="LHK233" s="44"/>
      <c r="LHL233" s="44"/>
      <c r="LHM233" s="44"/>
      <c r="LHN233" s="44"/>
      <c r="LHO233" s="44"/>
      <c r="LHP233" s="44"/>
      <c r="LHQ233" s="44"/>
      <c r="LHR233" s="44"/>
      <c r="LHS233" s="44"/>
      <c r="LHT233" s="44"/>
      <c r="LHU233" s="44"/>
      <c r="LHV233" s="44"/>
      <c r="LHW233" s="44"/>
      <c r="LHX233" s="44"/>
      <c r="LHY233" s="44"/>
      <c r="LHZ233" s="44"/>
      <c r="LIA233" s="44"/>
      <c r="LIB233" s="44"/>
      <c r="LIC233" s="44"/>
      <c r="LID233" s="44"/>
      <c r="LIE233" s="44"/>
      <c r="LIF233" s="44"/>
      <c r="LIG233" s="44"/>
      <c r="LIH233" s="44"/>
      <c r="LII233" s="44"/>
      <c r="LIJ233" s="44"/>
      <c r="LIK233" s="44"/>
      <c r="LIL233" s="44"/>
      <c r="LIM233" s="44"/>
      <c r="LIN233" s="44"/>
      <c r="LIO233" s="44"/>
      <c r="LIP233" s="44"/>
      <c r="LIQ233" s="44"/>
      <c r="LIR233" s="44"/>
      <c r="LIS233" s="44"/>
      <c r="LIT233" s="44"/>
      <c r="LIU233" s="44"/>
      <c r="LIV233" s="44"/>
      <c r="LIW233" s="44"/>
      <c r="LIX233" s="44"/>
      <c r="LIY233" s="44"/>
      <c r="LIZ233" s="44"/>
      <c r="LJA233" s="44"/>
      <c r="LJB233" s="44"/>
      <c r="LJC233" s="44"/>
      <c r="LJD233" s="44"/>
      <c r="LJE233" s="44"/>
      <c r="LJF233" s="44"/>
      <c r="LJG233" s="44"/>
      <c r="LJH233" s="44"/>
      <c r="LJI233" s="44"/>
      <c r="LJJ233" s="44"/>
      <c r="LJK233" s="44"/>
      <c r="LJL233" s="44"/>
      <c r="LJM233" s="44"/>
      <c r="LJN233" s="44"/>
      <c r="LJO233" s="44"/>
      <c r="LJP233" s="44"/>
      <c r="LJQ233" s="44"/>
      <c r="LJR233" s="44"/>
      <c r="LJS233" s="44"/>
      <c r="LJT233" s="44"/>
      <c r="LJU233" s="44"/>
      <c r="LJV233" s="44"/>
      <c r="LJW233" s="44"/>
      <c r="LJX233" s="44"/>
      <c r="LJY233" s="44"/>
      <c r="LJZ233" s="44"/>
      <c r="LKA233" s="44"/>
      <c r="LKB233" s="44"/>
      <c r="LKC233" s="44"/>
      <c r="LKD233" s="44"/>
      <c r="LKE233" s="44"/>
      <c r="LKF233" s="44"/>
      <c r="LKG233" s="44"/>
      <c r="LKH233" s="44"/>
      <c r="LKI233" s="44"/>
      <c r="LKJ233" s="44"/>
      <c r="LKK233" s="44"/>
      <c r="LKL233" s="44"/>
      <c r="LKM233" s="44"/>
      <c r="LKN233" s="44"/>
      <c r="LKO233" s="44"/>
      <c r="LKP233" s="44"/>
      <c r="LKQ233" s="44"/>
      <c r="LKR233" s="44"/>
      <c r="LKS233" s="44"/>
      <c r="LKT233" s="44"/>
      <c r="LKU233" s="44"/>
      <c r="LKV233" s="44"/>
      <c r="LKW233" s="44"/>
      <c r="LKX233" s="44"/>
      <c r="LKY233" s="44"/>
      <c r="LKZ233" s="44"/>
      <c r="LLA233" s="44"/>
      <c r="LLB233" s="44"/>
      <c r="LLC233" s="44"/>
      <c r="LLD233" s="44"/>
      <c r="LLE233" s="44"/>
      <c r="LLF233" s="44"/>
      <c r="LLG233" s="44"/>
      <c r="LLH233" s="44"/>
      <c r="LLI233" s="44"/>
      <c r="LLJ233" s="44"/>
      <c r="LLK233" s="44"/>
      <c r="LLL233" s="44"/>
      <c r="LLM233" s="44"/>
      <c r="LLN233" s="44"/>
      <c r="LLO233" s="44"/>
      <c r="LLP233" s="44"/>
      <c r="LLQ233" s="44"/>
      <c r="LLR233" s="44"/>
      <c r="LLS233" s="44"/>
      <c r="LLT233" s="44"/>
      <c r="LLU233" s="44"/>
      <c r="LLV233" s="44"/>
      <c r="LLW233" s="44"/>
      <c r="LLX233" s="44"/>
      <c r="LLY233" s="44"/>
      <c r="LLZ233" s="44"/>
      <c r="LMA233" s="44"/>
      <c r="LMB233" s="44"/>
      <c r="LMC233" s="44"/>
      <c r="LMD233" s="44"/>
      <c r="LME233" s="44"/>
      <c r="LMF233" s="44"/>
      <c r="LMG233" s="44"/>
      <c r="LMH233" s="44"/>
      <c r="LMI233" s="44"/>
      <c r="LMJ233" s="44"/>
      <c r="LMK233" s="44"/>
      <c r="LML233" s="44"/>
      <c r="LMM233" s="44"/>
      <c r="LMN233" s="44"/>
      <c r="LMO233" s="44"/>
      <c r="LMP233" s="44"/>
      <c r="LMQ233" s="44"/>
      <c r="LMR233" s="44"/>
      <c r="LMS233" s="44"/>
      <c r="LMT233" s="44"/>
      <c r="LMU233" s="44"/>
      <c r="LMV233" s="44"/>
      <c r="LMW233" s="44"/>
      <c r="LMX233" s="44"/>
      <c r="LMY233" s="44"/>
      <c r="LMZ233" s="44"/>
      <c r="LNA233" s="44"/>
      <c r="LNB233" s="44"/>
      <c r="LNC233" s="44"/>
      <c r="LND233" s="44"/>
      <c r="LNE233" s="44"/>
      <c r="LNF233" s="44"/>
      <c r="LNG233" s="44"/>
      <c r="LNH233" s="44"/>
      <c r="LNI233" s="44"/>
      <c r="LNJ233" s="44"/>
      <c r="LNK233" s="44"/>
      <c r="LNL233" s="44"/>
      <c r="LNM233" s="44"/>
      <c r="LNN233" s="44"/>
      <c r="LNO233" s="44"/>
      <c r="LNP233" s="44"/>
      <c r="LNQ233" s="44"/>
      <c r="LNR233" s="44"/>
      <c r="LNS233" s="44"/>
      <c r="LNT233" s="44"/>
      <c r="LNU233" s="44"/>
      <c r="LNV233" s="44"/>
      <c r="LNW233" s="44"/>
      <c r="LNX233" s="44"/>
      <c r="LNY233" s="44"/>
      <c r="LNZ233" s="44"/>
      <c r="LOA233" s="44"/>
      <c r="LOB233" s="44"/>
      <c r="LOC233" s="44"/>
      <c r="LOD233" s="44"/>
      <c r="LOE233" s="44"/>
      <c r="LOF233" s="44"/>
      <c r="LOG233" s="44"/>
      <c r="LOH233" s="44"/>
      <c r="LOI233" s="44"/>
      <c r="LOJ233" s="44"/>
      <c r="LOK233" s="44"/>
      <c r="LOL233" s="44"/>
      <c r="LOM233" s="44"/>
      <c r="LON233" s="44"/>
      <c r="LOO233" s="44"/>
      <c r="LOP233" s="44"/>
      <c r="LOQ233" s="44"/>
      <c r="LOR233" s="44"/>
      <c r="LOS233" s="44"/>
      <c r="LOT233" s="44"/>
      <c r="LOU233" s="44"/>
      <c r="LOV233" s="44"/>
      <c r="LOW233" s="44"/>
      <c r="LOX233" s="44"/>
      <c r="LOY233" s="44"/>
      <c r="LOZ233" s="44"/>
      <c r="LPA233" s="44"/>
      <c r="LPB233" s="44"/>
      <c r="LPC233" s="44"/>
      <c r="LPD233" s="44"/>
      <c r="LPE233" s="44"/>
      <c r="LPF233" s="44"/>
      <c r="LPG233" s="44"/>
      <c r="LPH233" s="44"/>
      <c r="LPI233" s="44"/>
      <c r="LPJ233" s="44"/>
      <c r="LPK233" s="44"/>
      <c r="LPL233" s="44"/>
      <c r="LPM233" s="44"/>
      <c r="LPN233" s="44"/>
      <c r="LPO233" s="44"/>
      <c r="LPP233" s="44"/>
      <c r="LPQ233" s="44"/>
      <c r="LPR233" s="44"/>
      <c r="LPS233" s="44"/>
      <c r="LPT233" s="44"/>
      <c r="LPU233" s="44"/>
      <c r="LPV233" s="44"/>
      <c r="LPW233" s="44"/>
      <c r="LPX233" s="44"/>
      <c r="LPY233" s="44"/>
      <c r="LPZ233" s="44"/>
      <c r="LQA233" s="44"/>
      <c r="LQB233" s="44"/>
      <c r="LQC233" s="44"/>
      <c r="LQD233" s="44"/>
      <c r="LQE233" s="44"/>
      <c r="LQF233" s="44"/>
      <c r="LQG233" s="44"/>
      <c r="LQH233" s="44"/>
      <c r="LQI233" s="44"/>
      <c r="LQJ233" s="44"/>
      <c r="LQK233" s="44"/>
      <c r="LQL233" s="44"/>
      <c r="LQM233" s="44"/>
      <c r="LQN233" s="44"/>
      <c r="LQO233" s="44"/>
      <c r="LQP233" s="44"/>
      <c r="LQQ233" s="44"/>
      <c r="LQR233" s="44"/>
      <c r="LQS233" s="44"/>
      <c r="LQT233" s="44"/>
      <c r="LQU233" s="44"/>
      <c r="LQV233" s="44"/>
      <c r="LQW233" s="44"/>
      <c r="LQX233" s="44"/>
      <c r="LQY233" s="44"/>
      <c r="LQZ233" s="44"/>
      <c r="LRA233" s="44"/>
      <c r="LRB233" s="44"/>
      <c r="LRC233" s="44"/>
      <c r="LRD233" s="44"/>
      <c r="LRE233" s="44"/>
      <c r="LRF233" s="44"/>
      <c r="LRG233" s="44"/>
      <c r="LRH233" s="44"/>
      <c r="LRI233" s="44"/>
      <c r="LRJ233" s="44"/>
      <c r="LRK233" s="44"/>
      <c r="LRL233" s="44"/>
      <c r="LRM233" s="44"/>
      <c r="LRN233" s="44"/>
      <c r="LRO233" s="44"/>
      <c r="LRP233" s="44"/>
      <c r="LRQ233" s="44"/>
      <c r="LRR233" s="44"/>
      <c r="LRS233" s="44"/>
      <c r="LRT233" s="44"/>
      <c r="LRU233" s="44"/>
      <c r="LRV233" s="44"/>
      <c r="LRW233" s="44"/>
      <c r="LRX233" s="44"/>
      <c r="LRY233" s="44"/>
      <c r="LRZ233" s="44"/>
      <c r="LSA233" s="44"/>
      <c r="LSB233" s="44"/>
      <c r="LSC233" s="44"/>
      <c r="LSD233" s="44"/>
      <c r="LSE233" s="44"/>
      <c r="LSF233" s="44"/>
      <c r="LSG233" s="44"/>
      <c r="LSH233" s="44"/>
      <c r="LSI233" s="44"/>
      <c r="LSJ233" s="44"/>
      <c r="LSK233" s="44"/>
      <c r="LSL233" s="44"/>
      <c r="LSM233" s="44"/>
      <c r="LSN233" s="44"/>
      <c r="LSO233" s="44"/>
      <c r="LSP233" s="44"/>
      <c r="LSQ233" s="44"/>
      <c r="LSR233" s="44"/>
      <c r="LSS233" s="44"/>
      <c r="LST233" s="44"/>
      <c r="LSU233" s="44"/>
      <c r="LSV233" s="44"/>
      <c r="LSW233" s="44"/>
      <c r="LSX233" s="44"/>
      <c r="LSY233" s="44"/>
      <c r="LSZ233" s="44"/>
      <c r="LTA233" s="44"/>
      <c r="LTB233" s="44"/>
      <c r="LTC233" s="44"/>
      <c r="LTD233" s="44"/>
      <c r="LTE233" s="44"/>
      <c r="LTF233" s="44"/>
      <c r="LTG233" s="44"/>
      <c r="LTH233" s="44"/>
      <c r="LTI233" s="44"/>
      <c r="LTJ233" s="44"/>
      <c r="LTK233" s="44"/>
      <c r="LTL233" s="44"/>
      <c r="LTM233" s="44"/>
      <c r="LTN233" s="44"/>
      <c r="LTO233" s="44"/>
      <c r="LTP233" s="44"/>
      <c r="LTQ233" s="44"/>
      <c r="LTR233" s="44"/>
      <c r="LTS233" s="44"/>
      <c r="LTT233" s="44"/>
      <c r="LTU233" s="44"/>
      <c r="LTV233" s="44"/>
      <c r="LTW233" s="44"/>
      <c r="LTX233" s="44"/>
      <c r="LTY233" s="44"/>
      <c r="LTZ233" s="44"/>
      <c r="LUA233" s="44"/>
      <c r="LUB233" s="44"/>
      <c r="LUC233" s="44"/>
      <c r="LUD233" s="44"/>
      <c r="LUE233" s="44"/>
      <c r="LUF233" s="44"/>
      <c r="LUG233" s="44"/>
      <c r="LUH233" s="44"/>
      <c r="LUI233" s="44"/>
      <c r="LUJ233" s="44"/>
      <c r="LUK233" s="44"/>
      <c r="LUL233" s="44"/>
      <c r="LUM233" s="44"/>
      <c r="LUN233" s="44"/>
      <c r="LUO233" s="44"/>
      <c r="LUP233" s="44"/>
      <c r="LUQ233" s="44"/>
      <c r="LUR233" s="44"/>
      <c r="LUS233" s="44"/>
      <c r="LUT233" s="44"/>
      <c r="LUU233" s="44"/>
      <c r="LUV233" s="44"/>
      <c r="LUW233" s="44"/>
      <c r="LUX233" s="44"/>
      <c r="LUY233" s="44"/>
      <c r="LUZ233" s="44"/>
      <c r="LVA233" s="44"/>
      <c r="LVB233" s="44"/>
      <c r="LVC233" s="44"/>
      <c r="LVD233" s="44"/>
      <c r="LVE233" s="44"/>
      <c r="LVF233" s="44"/>
      <c r="LVG233" s="44"/>
      <c r="LVH233" s="44"/>
      <c r="LVI233" s="44"/>
      <c r="LVJ233" s="44"/>
      <c r="LVK233" s="44"/>
      <c r="LVL233" s="44"/>
      <c r="LVM233" s="44"/>
      <c r="LVN233" s="44"/>
      <c r="LVO233" s="44"/>
      <c r="LVP233" s="44"/>
      <c r="LVQ233" s="44"/>
      <c r="LVR233" s="44"/>
      <c r="LVS233" s="44"/>
      <c r="LVT233" s="44"/>
      <c r="LVU233" s="44"/>
      <c r="LVV233" s="44"/>
      <c r="LVW233" s="44"/>
      <c r="LVX233" s="44"/>
      <c r="LVY233" s="44"/>
      <c r="LVZ233" s="44"/>
      <c r="LWA233" s="44"/>
      <c r="LWB233" s="44"/>
      <c r="LWC233" s="44"/>
      <c r="LWD233" s="44"/>
      <c r="LWE233" s="44"/>
      <c r="LWF233" s="44"/>
      <c r="LWG233" s="44"/>
      <c r="LWH233" s="44"/>
      <c r="LWI233" s="44"/>
      <c r="LWJ233" s="44"/>
      <c r="LWK233" s="44"/>
      <c r="LWL233" s="44"/>
      <c r="LWM233" s="44"/>
      <c r="LWN233" s="44"/>
      <c r="LWO233" s="44"/>
      <c r="LWP233" s="44"/>
      <c r="LWQ233" s="44"/>
      <c r="LWR233" s="44"/>
      <c r="LWS233" s="44"/>
      <c r="LWT233" s="44"/>
      <c r="LWU233" s="44"/>
      <c r="LWV233" s="44"/>
      <c r="LWW233" s="44"/>
      <c r="LWX233" s="44"/>
      <c r="LWY233" s="44"/>
      <c r="LWZ233" s="44"/>
      <c r="LXA233" s="44"/>
      <c r="LXB233" s="44"/>
      <c r="LXC233" s="44"/>
      <c r="LXD233" s="44"/>
      <c r="LXE233" s="44"/>
      <c r="LXF233" s="44"/>
      <c r="LXG233" s="44"/>
      <c r="LXH233" s="44"/>
      <c r="LXI233" s="44"/>
      <c r="LXJ233" s="44"/>
      <c r="LXK233" s="44"/>
      <c r="LXL233" s="44"/>
      <c r="LXM233" s="44"/>
      <c r="LXN233" s="44"/>
      <c r="LXO233" s="44"/>
      <c r="LXP233" s="44"/>
      <c r="LXQ233" s="44"/>
      <c r="LXR233" s="44"/>
      <c r="LXS233" s="44"/>
      <c r="LXT233" s="44"/>
      <c r="LXU233" s="44"/>
      <c r="LXV233" s="44"/>
      <c r="LXW233" s="44"/>
      <c r="LXX233" s="44"/>
      <c r="LXY233" s="44"/>
      <c r="LXZ233" s="44"/>
      <c r="LYA233" s="44"/>
      <c r="LYB233" s="44"/>
      <c r="LYC233" s="44"/>
      <c r="LYD233" s="44"/>
      <c r="LYE233" s="44"/>
      <c r="LYF233" s="44"/>
      <c r="LYG233" s="44"/>
      <c r="LYH233" s="44"/>
      <c r="LYI233" s="44"/>
      <c r="LYJ233" s="44"/>
      <c r="LYK233" s="44"/>
      <c r="LYL233" s="44"/>
      <c r="LYM233" s="44"/>
      <c r="LYN233" s="44"/>
      <c r="LYO233" s="44"/>
      <c r="LYP233" s="44"/>
      <c r="LYQ233" s="44"/>
      <c r="LYR233" s="44"/>
      <c r="LYS233" s="44"/>
      <c r="LYT233" s="44"/>
      <c r="LYU233" s="44"/>
      <c r="LYV233" s="44"/>
      <c r="LYW233" s="44"/>
      <c r="LYX233" s="44"/>
      <c r="LYY233" s="44"/>
      <c r="LYZ233" s="44"/>
      <c r="LZA233" s="44"/>
      <c r="LZB233" s="44"/>
      <c r="LZC233" s="44"/>
      <c r="LZD233" s="44"/>
      <c r="LZE233" s="44"/>
      <c r="LZF233" s="44"/>
      <c r="LZG233" s="44"/>
      <c r="LZH233" s="44"/>
      <c r="LZI233" s="44"/>
      <c r="LZJ233" s="44"/>
      <c r="LZK233" s="44"/>
      <c r="LZL233" s="44"/>
      <c r="LZM233" s="44"/>
      <c r="LZN233" s="44"/>
      <c r="LZO233" s="44"/>
      <c r="LZP233" s="44"/>
      <c r="LZQ233" s="44"/>
      <c r="LZR233" s="44"/>
      <c r="LZS233" s="44"/>
      <c r="LZT233" s="44"/>
      <c r="LZU233" s="44"/>
      <c r="LZV233" s="44"/>
      <c r="LZW233" s="44"/>
      <c r="LZX233" s="44"/>
      <c r="LZY233" s="44"/>
      <c r="LZZ233" s="44"/>
      <c r="MAA233" s="44"/>
      <c r="MAB233" s="44"/>
      <c r="MAC233" s="44"/>
      <c r="MAD233" s="44"/>
      <c r="MAE233" s="44"/>
      <c r="MAF233" s="44"/>
      <c r="MAG233" s="44"/>
      <c r="MAH233" s="44"/>
      <c r="MAI233" s="44"/>
      <c r="MAJ233" s="44"/>
      <c r="MAK233" s="44"/>
      <c r="MAL233" s="44"/>
      <c r="MAM233" s="44"/>
      <c r="MAN233" s="44"/>
      <c r="MAO233" s="44"/>
      <c r="MAP233" s="44"/>
      <c r="MAQ233" s="44"/>
      <c r="MAR233" s="44"/>
      <c r="MAS233" s="44"/>
      <c r="MAT233" s="44"/>
      <c r="MAU233" s="44"/>
      <c r="MAV233" s="44"/>
      <c r="MAW233" s="44"/>
      <c r="MAX233" s="44"/>
      <c r="MAY233" s="44"/>
      <c r="MAZ233" s="44"/>
      <c r="MBA233" s="44"/>
      <c r="MBB233" s="44"/>
      <c r="MBC233" s="44"/>
      <c r="MBD233" s="44"/>
      <c r="MBE233" s="44"/>
      <c r="MBF233" s="44"/>
      <c r="MBG233" s="44"/>
      <c r="MBH233" s="44"/>
      <c r="MBI233" s="44"/>
      <c r="MBJ233" s="44"/>
      <c r="MBK233" s="44"/>
      <c r="MBL233" s="44"/>
      <c r="MBM233" s="44"/>
      <c r="MBN233" s="44"/>
      <c r="MBO233" s="44"/>
      <c r="MBP233" s="44"/>
      <c r="MBQ233" s="44"/>
      <c r="MBR233" s="44"/>
      <c r="MBS233" s="44"/>
      <c r="MBT233" s="44"/>
      <c r="MBU233" s="44"/>
      <c r="MBV233" s="44"/>
      <c r="MBW233" s="44"/>
      <c r="MBX233" s="44"/>
      <c r="MBY233" s="44"/>
      <c r="MBZ233" s="44"/>
      <c r="MCA233" s="44"/>
      <c r="MCB233" s="44"/>
      <c r="MCC233" s="44"/>
      <c r="MCD233" s="44"/>
      <c r="MCE233" s="44"/>
      <c r="MCF233" s="44"/>
      <c r="MCG233" s="44"/>
      <c r="MCH233" s="44"/>
      <c r="MCI233" s="44"/>
      <c r="MCJ233" s="44"/>
      <c r="MCK233" s="44"/>
      <c r="MCL233" s="44"/>
      <c r="MCM233" s="44"/>
      <c r="MCN233" s="44"/>
      <c r="MCO233" s="44"/>
      <c r="MCP233" s="44"/>
      <c r="MCQ233" s="44"/>
      <c r="MCR233" s="44"/>
      <c r="MCS233" s="44"/>
      <c r="MCT233" s="44"/>
      <c r="MCU233" s="44"/>
      <c r="MCV233" s="44"/>
      <c r="MCW233" s="44"/>
      <c r="MCX233" s="44"/>
      <c r="MCY233" s="44"/>
      <c r="MCZ233" s="44"/>
      <c r="MDA233" s="44"/>
      <c r="MDB233" s="44"/>
      <c r="MDC233" s="44"/>
      <c r="MDD233" s="44"/>
      <c r="MDE233" s="44"/>
      <c r="MDF233" s="44"/>
      <c r="MDG233" s="44"/>
      <c r="MDH233" s="44"/>
      <c r="MDI233" s="44"/>
      <c r="MDJ233" s="44"/>
      <c r="MDK233" s="44"/>
      <c r="MDL233" s="44"/>
      <c r="MDM233" s="44"/>
      <c r="MDN233" s="44"/>
      <c r="MDO233" s="44"/>
      <c r="MDP233" s="44"/>
      <c r="MDQ233" s="44"/>
      <c r="MDR233" s="44"/>
      <c r="MDS233" s="44"/>
      <c r="MDT233" s="44"/>
      <c r="MDU233" s="44"/>
      <c r="MDV233" s="44"/>
      <c r="MDW233" s="44"/>
      <c r="MDX233" s="44"/>
      <c r="MDY233" s="44"/>
      <c r="MDZ233" s="44"/>
      <c r="MEA233" s="44"/>
      <c r="MEB233" s="44"/>
      <c r="MEC233" s="44"/>
      <c r="MED233" s="44"/>
      <c r="MEE233" s="44"/>
      <c r="MEF233" s="44"/>
      <c r="MEG233" s="44"/>
      <c r="MEH233" s="44"/>
      <c r="MEI233" s="44"/>
      <c r="MEJ233" s="44"/>
      <c r="MEK233" s="44"/>
      <c r="MEL233" s="44"/>
      <c r="MEM233" s="44"/>
      <c r="MEN233" s="44"/>
      <c r="MEO233" s="44"/>
      <c r="MEP233" s="44"/>
      <c r="MEQ233" s="44"/>
      <c r="MER233" s="44"/>
      <c r="MES233" s="44"/>
      <c r="MET233" s="44"/>
      <c r="MEU233" s="44"/>
      <c r="MEV233" s="44"/>
      <c r="MEW233" s="44"/>
      <c r="MEX233" s="44"/>
      <c r="MEY233" s="44"/>
      <c r="MEZ233" s="44"/>
      <c r="MFA233" s="44"/>
      <c r="MFB233" s="44"/>
      <c r="MFC233" s="44"/>
      <c r="MFD233" s="44"/>
      <c r="MFE233" s="44"/>
      <c r="MFF233" s="44"/>
      <c r="MFG233" s="44"/>
      <c r="MFH233" s="44"/>
      <c r="MFI233" s="44"/>
      <c r="MFJ233" s="44"/>
      <c r="MFK233" s="44"/>
      <c r="MFL233" s="44"/>
      <c r="MFM233" s="44"/>
      <c r="MFN233" s="44"/>
      <c r="MFO233" s="44"/>
      <c r="MFP233" s="44"/>
      <c r="MFQ233" s="44"/>
      <c r="MFR233" s="44"/>
      <c r="MFS233" s="44"/>
      <c r="MFT233" s="44"/>
      <c r="MFU233" s="44"/>
      <c r="MFV233" s="44"/>
      <c r="MFW233" s="44"/>
      <c r="MFX233" s="44"/>
      <c r="MFY233" s="44"/>
      <c r="MFZ233" s="44"/>
      <c r="MGA233" s="44"/>
      <c r="MGB233" s="44"/>
      <c r="MGC233" s="44"/>
      <c r="MGD233" s="44"/>
      <c r="MGE233" s="44"/>
      <c r="MGF233" s="44"/>
      <c r="MGG233" s="44"/>
      <c r="MGH233" s="44"/>
      <c r="MGI233" s="44"/>
      <c r="MGJ233" s="44"/>
      <c r="MGK233" s="44"/>
      <c r="MGL233" s="44"/>
      <c r="MGM233" s="44"/>
      <c r="MGN233" s="44"/>
      <c r="MGO233" s="44"/>
      <c r="MGP233" s="44"/>
      <c r="MGQ233" s="44"/>
      <c r="MGR233" s="44"/>
      <c r="MGS233" s="44"/>
      <c r="MGT233" s="44"/>
      <c r="MGU233" s="44"/>
      <c r="MGV233" s="44"/>
      <c r="MGW233" s="44"/>
      <c r="MGX233" s="44"/>
      <c r="MGY233" s="44"/>
      <c r="MGZ233" s="44"/>
      <c r="MHA233" s="44"/>
      <c r="MHB233" s="44"/>
      <c r="MHC233" s="44"/>
      <c r="MHD233" s="44"/>
      <c r="MHE233" s="44"/>
      <c r="MHF233" s="44"/>
      <c r="MHG233" s="44"/>
      <c r="MHH233" s="44"/>
      <c r="MHI233" s="44"/>
      <c r="MHJ233" s="44"/>
      <c r="MHK233" s="44"/>
      <c r="MHL233" s="44"/>
      <c r="MHM233" s="44"/>
      <c r="MHN233" s="44"/>
      <c r="MHO233" s="44"/>
      <c r="MHP233" s="44"/>
      <c r="MHQ233" s="44"/>
      <c r="MHR233" s="44"/>
      <c r="MHS233" s="44"/>
      <c r="MHT233" s="44"/>
      <c r="MHU233" s="44"/>
      <c r="MHV233" s="44"/>
      <c r="MHW233" s="44"/>
      <c r="MHX233" s="44"/>
      <c r="MHY233" s="44"/>
      <c r="MHZ233" s="44"/>
      <c r="MIA233" s="44"/>
      <c r="MIB233" s="44"/>
      <c r="MIC233" s="44"/>
      <c r="MID233" s="44"/>
      <c r="MIE233" s="44"/>
      <c r="MIF233" s="44"/>
      <c r="MIG233" s="44"/>
      <c r="MIH233" s="44"/>
      <c r="MII233" s="44"/>
      <c r="MIJ233" s="44"/>
      <c r="MIK233" s="44"/>
      <c r="MIL233" s="44"/>
      <c r="MIM233" s="44"/>
      <c r="MIN233" s="44"/>
      <c r="MIO233" s="44"/>
      <c r="MIP233" s="44"/>
      <c r="MIQ233" s="44"/>
      <c r="MIR233" s="44"/>
      <c r="MIS233" s="44"/>
      <c r="MIT233" s="44"/>
      <c r="MIU233" s="44"/>
      <c r="MIV233" s="44"/>
      <c r="MIW233" s="44"/>
      <c r="MIX233" s="44"/>
      <c r="MIY233" s="44"/>
      <c r="MIZ233" s="44"/>
      <c r="MJA233" s="44"/>
      <c r="MJB233" s="44"/>
      <c r="MJC233" s="44"/>
      <c r="MJD233" s="44"/>
      <c r="MJE233" s="44"/>
      <c r="MJF233" s="44"/>
      <c r="MJG233" s="44"/>
      <c r="MJH233" s="44"/>
      <c r="MJI233" s="44"/>
      <c r="MJJ233" s="44"/>
      <c r="MJK233" s="44"/>
      <c r="MJL233" s="44"/>
      <c r="MJM233" s="44"/>
      <c r="MJN233" s="44"/>
      <c r="MJO233" s="44"/>
      <c r="MJP233" s="44"/>
      <c r="MJQ233" s="44"/>
      <c r="MJR233" s="44"/>
      <c r="MJS233" s="44"/>
      <c r="MJT233" s="44"/>
      <c r="MJU233" s="44"/>
      <c r="MJV233" s="44"/>
      <c r="MJW233" s="44"/>
      <c r="MJX233" s="44"/>
      <c r="MJY233" s="44"/>
      <c r="MJZ233" s="44"/>
      <c r="MKA233" s="44"/>
      <c r="MKB233" s="44"/>
      <c r="MKC233" s="44"/>
      <c r="MKD233" s="44"/>
      <c r="MKE233" s="44"/>
      <c r="MKF233" s="44"/>
      <c r="MKG233" s="44"/>
      <c r="MKH233" s="44"/>
      <c r="MKI233" s="44"/>
      <c r="MKJ233" s="44"/>
      <c r="MKK233" s="44"/>
      <c r="MKL233" s="44"/>
      <c r="MKM233" s="44"/>
      <c r="MKN233" s="44"/>
      <c r="MKO233" s="44"/>
      <c r="MKP233" s="44"/>
      <c r="MKQ233" s="44"/>
      <c r="MKR233" s="44"/>
      <c r="MKS233" s="44"/>
      <c r="MKT233" s="44"/>
      <c r="MKU233" s="44"/>
      <c r="MKV233" s="44"/>
      <c r="MKW233" s="44"/>
      <c r="MKX233" s="44"/>
      <c r="MKY233" s="44"/>
      <c r="MKZ233" s="44"/>
      <c r="MLA233" s="44"/>
      <c r="MLB233" s="44"/>
      <c r="MLC233" s="44"/>
      <c r="MLD233" s="44"/>
      <c r="MLE233" s="44"/>
      <c r="MLF233" s="44"/>
      <c r="MLG233" s="44"/>
      <c r="MLH233" s="44"/>
      <c r="MLI233" s="44"/>
      <c r="MLJ233" s="44"/>
      <c r="MLK233" s="44"/>
      <c r="MLL233" s="44"/>
      <c r="MLM233" s="44"/>
      <c r="MLN233" s="44"/>
      <c r="MLO233" s="44"/>
      <c r="MLP233" s="44"/>
      <c r="MLQ233" s="44"/>
      <c r="MLR233" s="44"/>
      <c r="MLS233" s="44"/>
      <c r="MLT233" s="44"/>
      <c r="MLU233" s="44"/>
      <c r="MLV233" s="44"/>
      <c r="MLW233" s="44"/>
      <c r="MLX233" s="44"/>
      <c r="MLY233" s="44"/>
      <c r="MLZ233" s="44"/>
      <c r="MMA233" s="44"/>
      <c r="MMB233" s="44"/>
      <c r="MMC233" s="44"/>
      <c r="MMD233" s="44"/>
      <c r="MME233" s="44"/>
      <c r="MMF233" s="44"/>
      <c r="MMG233" s="44"/>
      <c r="MMH233" s="44"/>
      <c r="MMI233" s="44"/>
      <c r="MMJ233" s="44"/>
      <c r="MMK233" s="44"/>
      <c r="MML233" s="44"/>
      <c r="MMM233" s="44"/>
      <c r="MMN233" s="44"/>
      <c r="MMO233" s="44"/>
      <c r="MMP233" s="44"/>
      <c r="MMQ233" s="44"/>
      <c r="MMR233" s="44"/>
      <c r="MMS233" s="44"/>
      <c r="MMT233" s="44"/>
      <c r="MMU233" s="44"/>
      <c r="MMV233" s="44"/>
      <c r="MMW233" s="44"/>
      <c r="MMX233" s="44"/>
      <c r="MMY233" s="44"/>
      <c r="MMZ233" s="44"/>
      <c r="MNA233" s="44"/>
      <c r="MNB233" s="44"/>
      <c r="MNC233" s="44"/>
      <c r="MND233" s="44"/>
      <c r="MNE233" s="44"/>
      <c r="MNF233" s="44"/>
      <c r="MNG233" s="44"/>
      <c r="MNH233" s="44"/>
      <c r="MNI233" s="44"/>
      <c r="MNJ233" s="44"/>
      <c r="MNK233" s="44"/>
      <c r="MNL233" s="44"/>
      <c r="MNM233" s="44"/>
      <c r="MNN233" s="44"/>
      <c r="MNO233" s="44"/>
      <c r="MNP233" s="44"/>
      <c r="MNQ233" s="44"/>
      <c r="MNR233" s="44"/>
      <c r="MNS233" s="44"/>
      <c r="MNT233" s="44"/>
      <c r="MNU233" s="44"/>
      <c r="MNV233" s="44"/>
      <c r="MNW233" s="44"/>
      <c r="MNX233" s="44"/>
      <c r="MNY233" s="44"/>
      <c r="MNZ233" s="44"/>
      <c r="MOA233" s="44"/>
      <c r="MOB233" s="44"/>
      <c r="MOC233" s="44"/>
      <c r="MOD233" s="44"/>
      <c r="MOE233" s="44"/>
      <c r="MOF233" s="44"/>
      <c r="MOG233" s="44"/>
      <c r="MOH233" s="44"/>
      <c r="MOI233" s="44"/>
      <c r="MOJ233" s="44"/>
      <c r="MOK233" s="44"/>
      <c r="MOL233" s="44"/>
      <c r="MOM233" s="44"/>
      <c r="MON233" s="44"/>
      <c r="MOO233" s="44"/>
      <c r="MOP233" s="44"/>
      <c r="MOQ233" s="44"/>
      <c r="MOR233" s="44"/>
      <c r="MOS233" s="44"/>
      <c r="MOT233" s="44"/>
      <c r="MOU233" s="44"/>
      <c r="MOV233" s="44"/>
      <c r="MOW233" s="44"/>
      <c r="MOX233" s="44"/>
      <c r="MOY233" s="44"/>
      <c r="MOZ233" s="44"/>
      <c r="MPA233" s="44"/>
      <c r="MPB233" s="44"/>
      <c r="MPC233" s="44"/>
      <c r="MPD233" s="44"/>
      <c r="MPE233" s="44"/>
      <c r="MPF233" s="44"/>
      <c r="MPG233" s="44"/>
      <c r="MPH233" s="44"/>
      <c r="MPI233" s="44"/>
      <c r="MPJ233" s="44"/>
      <c r="MPK233" s="44"/>
      <c r="MPL233" s="44"/>
      <c r="MPM233" s="44"/>
      <c r="MPN233" s="44"/>
      <c r="MPO233" s="44"/>
      <c r="MPP233" s="44"/>
      <c r="MPQ233" s="44"/>
      <c r="MPR233" s="44"/>
      <c r="MPS233" s="44"/>
      <c r="MPT233" s="44"/>
      <c r="MPU233" s="44"/>
      <c r="MPV233" s="44"/>
      <c r="MPW233" s="44"/>
      <c r="MPX233" s="44"/>
      <c r="MPY233" s="44"/>
      <c r="MPZ233" s="44"/>
      <c r="MQA233" s="44"/>
      <c r="MQB233" s="44"/>
      <c r="MQC233" s="44"/>
      <c r="MQD233" s="44"/>
      <c r="MQE233" s="44"/>
      <c r="MQF233" s="44"/>
      <c r="MQG233" s="44"/>
      <c r="MQH233" s="44"/>
      <c r="MQI233" s="44"/>
      <c r="MQJ233" s="44"/>
      <c r="MQK233" s="44"/>
      <c r="MQL233" s="44"/>
      <c r="MQM233" s="44"/>
      <c r="MQN233" s="44"/>
      <c r="MQO233" s="44"/>
      <c r="MQP233" s="44"/>
      <c r="MQQ233" s="44"/>
      <c r="MQR233" s="44"/>
      <c r="MQS233" s="44"/>
      <c r="MQT233" s="44"/>
      <c r="MQU233" s="44"/>
      <c r="MQV233" s="44"/>
      <c r="MQW233" s="44"/>
      <c r="MQX233" s="44"/>
      <c r="MQY233" s="44"/>
      <c r="MQZ233" s="44"/>
      <c r="MRA233" s="44"/>
      <c r="MRB233" s="44"/>
      <c r="MRC233" s="44"/>
      <c r="MRD233" s="44"/>
      <c r="MRE233" s="44"/>
      <c r="MRF233" s="44"/>
      <c r="MRG233" s="44"/>
      <c r="MRH233" s="44"/>
      <c r="MRI233" s="44"/>
      <c r="MRJ233" s="44"/>
      <c r="MRK233" s="44"/>
      <c r="MRL233" s="44"/>
      <c r="MRM233" s="44"/>
      <c r="MRN233" s="44"/>
      <c r="MRO233" s="44"/>
      <c r="MRP233" s="44"/>
      <c r="MRQ233" s="44"/>
      <c r="MRR233" s="44"/>
      <c r="MRS233" s="44"/>
      <c r="MRT233" s="44"/>
      <c r="MRU233" s="44"/>
      <c r="MRV233" s="44"/>
      <c r="MRW233" s="44"/>
      <c r="MRX233" s="44"/>
      <c r="MRY233" s="44"/>
      <c r="MRZ233" s="44"/>
      <c r="MSA233" s="44"/>
      <c r="MSB233" s="44"/>
      <c r="MSC233" s="44"/>
      <c r="MSD233" s="44"/>
      <c r="MSE233" s="44"/>
      <c r="MSF233" s="44"/>
      <c r="MSG233" s="44"/>
      <c r="MSH233" s="44"/>
      <c r="MSI233" s="44"/>
      <c r="MSJ233" s="44"/>
      <c r="MSK233" s="44"/>
      <c r="MSL233" s="44"/>
      <c r="MSM233" s="44"/>
      <c r="MSN233" s="44"/>
      <c r="MSO233" s="44"/>
      <c r="MSP233" s="44"/>
      <c r="MSQ233" s="44"/>
      <c r="MSR233" s="44"/>
      <c r="MSS233" s="44"/>
      <c r="MST233" s="44"/>
      <c r="MSU233" s="44"/>
      <c r="MSV233" s="44"/>
      <c r="MSW233" s="44"/>
      <c r="MSX233" s="44"/>
      <c r="MSY233" s="44"/>
      <c r="MSZ233" s="44"/>
      <c r="MTA233" s="44"/>
      <c r="MTB233" s="44"/>
      <c r="MTC233" s="44"/>
      <c r="MTD233" s="44"/>
      <c r="MTE233" s="44"/>
      <c r="MTF233" s="44"/>
      <c r="MTG233" s="44"/>
      <c r="MTH233" s="44"/>
      <c r="MTI233" s="44"/>
      <c r="MTJ233" s="44"/>
      <c r="MTK233" s="44"/>
      <c r="MTL233" s="44"/>
      <c r="MTM233" s="44"/>
      <c r="MTN233" s="44"/>
      <c r="MTO233" s="44"/>
      <c r="MTP233" s="44"/>
      <c r="MTQ233" s="44"/>
      <c r="MTR233" s="44"/>
      <c r="MTS233" s="44"/>
      <c r="MTT233" s="44"/>
      <c r="MTU233" s="44"/>
      <c r="MTV233" s="44"/>
      <c r="MTW233" s="44"/>
      <c r="MTX233" s="44"/>
      <c r="MTY233" s="44"/>
      <c r="MTZ233" s="44"/>
      <c r="MUA233" s="44"/>
      <c r="MUB233" s="44"/>
      <c r="MUC233" s="44"/>
      <c r="MUD233" s="44"/>
      <c r="MUE233" s="44"/>
      <c r="MUF233" s="44"/>
      <c r="MUG233" s="44"/>
      <c r="MUH233" s="44"/>
      <c r="MUI233" s="44"/>
      <c r="MUJ233" s="44"/>
      <c r="MUK233" s="44"/>
      <c r="MUL233" s="44"/>
      <c r="MUM233" s="44"/>
      <c r="MUN233" s="44"/>
      <c r="MUO233" s="44"/>
      <c r="MUP233" s="44"/>
      <c r="MUQ233" s="44"/>
      <c r="MUR233" s="44"/>
      <c r="MUS233" s="44"/>
      <c r="MUT233" s="44"/>
      <c r="MUU233" s="44"/>
      <c r="MUV233" s="44"/>
      <c r="MUW233" s="44"/>
      <c r="MUX233" s="44"/>
      <c r="MUY233" s="44"/>
      <c r="MUZ233" s="44"/>
      <c r="MVA233" s="44"/>
      <c r="MVB233" s="44"/>
      <c r="MVC233" s="44"/>
      <c r="MVD233" s="44"/>
      <c r="MVE233" s="44"/>
      <c r="MVF233" s="44"/>
      <c r="MVG233" s="44"/>
      <c r="MVH233" s="44"/>
      <c r="MVI233" s="44"/>
      <c r="MVJ233" s="44"/>
      <c r="MVK233" s="44"/>
      <c r="MVL233" s="44"/>
      <c r="MVM233" s="44"/>
      <c r="MVN233" s="44"/>
      <c r="MVO233" s="44"/>
      <c r="MVP233" s="44"/>
      <c r="MVQ233" s="44"/>
      <c r="MVR233" s="44"/>
      <c r="MVS233" s="44"/>
      <c r="MVT233" s="44"/>
      <c r="MVU233" s="44"/>
      <c r="MVV233" s="44"/>
      <c r="MVW233" s="44"/>
      <c r="MVX233" s="44"/>
      <c r="MVY233" s="44"/>
      <c r="MVZ233" s="44"/>
      <c r="MWA233" s="44"/>
      <c r="MWB233" s="44"/>
      <c r="MWC233" s="44"/>
      <c r="MWD233" s="44"/>
      <c r="MWE233" s="44"/>
      <c r="MWF233" s="44"/>
      <c r="MWG233" s="44"/>
      <c r="MWH233" s="44"/>
      <c r="MWI233" s="44"/>
      <c r="MWJ233" s="44"/>
      <c r="MWK233" s="44"/>
      <c r="MWL233" s="44"/>
      <c r="MWM233" s="44"/>
      <c r="MWN233" s="44"/>
      <c r="MWO233" s="44"/>
      <c r="MWP233" s="44"/>
      <c r="MWQ233" s="44"/>
      <c r="MWR233" s="44"/>
      <c r="MWS233" s="44"/>
      <c r="MWT233" s="44"/>
      <c r="MWU233" s="44"/>
      <c r="MWV233" s="44"/>
      <c r="MWW233" s="44"/>
      <c r="MWX233" s="44"/>
      <c r="MWY233" s="44"/>
      <c r="MWZ233" s="44"/>
      <c r="MXA233" s="44"/>
      <c r="MXB233" s="44"/>
      <c r="MXC233" s="44"/>
      <c r="MXD233" s="44"/>
      <c r="MXE233" s="44"/>
      <c r="MXF233" s="44"/>
      <c r="MXG233" s="44"/>
      <c r="MXH233" s="44"/>
      <c r="MXI233" s="44"/>
      <c r="MXJ233" s="44"/>
      <c r="MXK233" s="44"/>
      <c r="MXL233" s="44"/>
      <c r="MXM233" s="44"/>
      <c r="MXN233" s="44"/>
      <c r="MXO233" s="44"/>
      <c r="MXP233" s="44"/>
      <c r="MXQ233" s="44"/>
      <c r="MXR233" s="44"/>
      <c r="MXS233" s="44"/>
      <c r="MXT233" s="44"/>
      <c r="MXU233" s="44"/>
      <c r="MXV233" s="44"/>
      <c r="MXW233" s="44"/>
      <c r="MXX233" s="44"/>
      <c r="MXY233" s="44"/>
      <c r="MXZ233" s="44"/>
      <c r="MYA233" s="44"/>
      <c r="MYB233" s="44"/>
      <c r="MYC233" s="44"/>
      <c r="MYD233" s="44"/>
      <c r="MYE233" s="44"/>
      <c r="MYF233" s="44"/>
      <c r="MYG233" s="44"/>
      <c r="MYH233" s="44"/>
      <c r="MYI233" s="44"/>
      <c r="MYJ233" s="44"/>
      <c r="MYK233" s="44"/>
      <c r="MYL233" s="44"/>
      <c r="MYM233" s="44"/>
      <c r="MYN233" s="44"/>
      <c r="MYO233" s="44"/>
      <c r="MYP233" s="44"/>
      <c r="MYQ233" s="44"/>
      <c r="MYR233" s="44"/>
      <c r="MYS233" s="44"/>
      <c r="MYT233" s="44"/>
      <c r="MYU233" s="44"/>
      <c r="MYV233" s="44"/>
      <c r="MYW233" s="44"/>
      <c r="MYX233" s="44"/>
      <c r="MYY233" s="44"/>
      <c r="MYZ233" s="44"/>
      <c r="MZA233" s="44"/>
      <c r="MZB233" s="44"/>
      <c r="MZC233" s="44"/>
      <c r="MZD233" s="44"/>
      <c r="MZE233" s="44"/>
      <c r="MZF233" s="44"/>
      <c r="MZG233" s="44"/>
      <c r="MZH233" s="44"/>
      <c r="MZI233" s="44"/>
      <c r="MZJ233" s="44"/>
      <c r="MZK233" s="44"/>
      <c r="MZL233" s="44"/>
      <c r="MZM233" s="44"/>
      <c r="MZN233" s="44"/>
      <c r="MZO233" s="44"/>
      <c r="MZP233" s="44"/>
      <c r="MZQ233" s="44"/>
      <c r="MZR233" s="44"/>
      <c r="MZS233" s="44"/>
      <c r="MZT233" s="44"/>
      <c r="MZU233" s="44"/>
      <c r="MZV233" s="44"/>
      <c r="MZW233" s="44"/>
      <c r="MZX233" s="44"/>
      <c r="MZY233" s="44"/>
      <c r="MZZ233" s="44"/>
      <c r="NAA233" s="44"/>
      <c r="NAB233" s="44"/>
      <c r="NAC233" s="44"/>
      <c r="NAD233" s="44"/>
      <c r="NAE233" s="44"/>
      <c r="NAF233" s="44"/>
      <c r="NAG233" s="44"/>
      <c r="NAH233" s="44"/>
      <c r="NAI233" s="44"/>
      <c r="NAJ233" s="44"/>
      <c r="NAK233" s="44"/>
      <c r="NAL233" s="44"/>
      <c r="NAM233" s="44"/>
      <c r="NAN233" s="44"/>
      <c r="NAO233" s="44"/>
      <c r="NAP233" s="44"/>
      <c r="NAQ233" s="44"/>
      <c r="NAR233" s="44"/>
      <c r="NAS233" s="44"/>
      <c r="NAT233" s="44"/>
      <c r="NAU233" s="44"/>
      <c r="NAV233" s="44"/>
      <c r="NAW233" s="44"/>
      <c r="NAX233" s="44"/>
      <c r="NAY233" s="44"/>
      <c r="NAZ233" s="44"/>
      <c r="NBA233" s="44"/>
      <c r="NBB233" s="44"/>
      <c r="NBC233" s="44"/>
      <c r="NBD233" s="44"/>
      <c r="NBE233" s="44"/>
      <c r="NBF233" s="44"/>
      <c r="NBG233" s="44"/>
      <c r="NBH233" s="44"/>
      <c r="NBI233" s="44"/>
      <c r="NBJ233" s="44"/>
      <c r="NBK233" s="44"/>
      <c r="NBL233" s="44"/>
      <c r="NBM233" s="44"/>
      <c r="NBN233" s="44"/>
      <c r="NBO233" s="44"/>
      <c r="NBP233" s="44"/>
      <c r="NBQ233" s="44"/>
      <c r="NBR233" s="44"/>
      <c r="NBS233" s="44"/>
      <c r="NBT233" s="44"/>
      <c r="NBU233" s="44"/>
      <c r="NBV233" s="44"/>
      <c r="NBW233" s="44"/>
      <c r="NBX233" s="44"/>
      <c r="NBY233" s="44"/>
      <c r="NBZ233" s="44"/>
      <c r="NCA233" s="44"/>
      <c r="NCB233" s="44"/>
      <c r="NCC233" s="44"/>
      <c r="NCD233" s="44"/>
      <c r="NCE233" s="44"/>
      <c r="NCF233" s="44"/>
      <c r="NCG233" s="44"/>
      <c r="NCH233" s="44"/>
      <c r="NCI233" s="44"/>
      <c r="NCJ233" s="44"/>
      <c r="NCK233" s="44"/>
      <c r="NCL233" s="44"/>
      <c r="NCM233" s="44"/>
      <c r="NCN233" s="44"/>
      <c r="NCO233" s="44"/>
      <c r="NCP233" s="44"/>
      <c r="NCQ233" s="44"/>
      <c r="NCR233" s="44"/>
      <c r="NCS233" s="44"/>
      <c r="NCT233" s="44"/>
      <c r="NCU233" s="44"/>
      <c r="NCV233" s="44"/>
      <c r="NCW233" s="44"/>
      <c r="NCX233" s="44"/>
      <c r="NCY233" s="44"/>
      <c r="NCZ233" s="44"/>
      <c r="NDA233" s="44"/>
      <c r="NDB233" s="44"/>
      <c r="NDC233" s="44"/>
      <c r="NDD233" s="44"/>
      <c r="NDE233" s="44"/>
      <c r="NDF233" s="44"/>
      <c r="NDG233" s="44"/>
      <c r="NDH233" s="44"/>
      <c r="NDI233" s="44"/>
      <c r="NDJ233" s="44"/>
      <c r="NDK233" s="44"/>
      <c r="NDL233" s="44"/>
      <c r="NDM233" s="44"/>
      <c r="NDN233" s="44"/>
      <c r="NDO233" s="44"/>
      <c r="NDP233" s="44"/>
      <c r="NDQ233" s="44"/>
      <c r="NDR233" s="44"/>
      <c r="NDS233" s="44"/>
      <c r="NDT233" s="44"/>
      <c r="NDU233" s="44"/>
      <c r="NDV233" s="44"/>
      <c r="NDW233" s="44"/>
      <c r="NDX233" s="44"/>
      <c r="NDY233" s="44"/>
      <c r="NDZ233" s="44"/>
      <c r="NEA233" s="44"/>
      <c r="NEB233" s="44"/>
      <c r="NEC233" s="44"/>
      <c r="NED233" s="44"/>
      <c r="NEE233" s="44"/>
      <c r="NEF233" s="44"/>
      <c r="NEG233" s="44"/>
      <c r="NEH233" s="44"/>
      <c r="NEI233" s="44"/>
      <c r="NEJ233" s="44"/>
      <c r="NEK233" s="44"/>
      <c r="NEL233" s="44"/>
      <c r="NEM233" s="44"/>
      <c r="NEN233" s="44"/>
      <c r="NEO233" s="44"/>
      <c r="NEP233" s="44"/>
      <c r="NEQ233" s="44"/>
      <c r="NER233" s="44"/>
      <c r="NES233" s="44"/>
      <c r="NET233" s="44"/>
      <c r="NEU233" s="44"/>
      <c r="NEV233" s="44"/>
      <c r="NEW233" s="44"/>
      <c r="NEX233" s="44"/>
      <c r="NEY233" s="44"/>
      <c r="NEZ233" s="44"/>
      <c r="NFA233" s="44"/>
      <c r="NFB233" s="44"/>
      <c r="NFC233" s="44"/>
      <c r="NFD233" s="44"/>
      <c r="NFE233" s="44"/>
      <c r="NFF233" s="44"/>
      <c r="NFG233" s="44"/>
      <c r="NFH233" s="44"/>
      <c r="NFI233" s="44"/>
      <c r="NFJ233" s="44"/>
      <c r="NFK233" s="44"/>
      <c r="NFL233" s="44"/>
      <c r="NFM233" s="44"/>
      <c r="NFN233" s="44"/>
      <c r="NFO233" s="44"/>
      <c r="NFP233" s="44"/>
      <c r="NFQ233" s="44"/>
      <c r="NFR233" s="44"/>
      <c r="NFS233" s="44"/>
      <c r="NFT233" s="44"/>
      <c r="NFU233" s="44"/>
      <c r="NFV233" s="44"/>
      <c r="NFW233" s="44"/>
      <c r="NFX233" s="44"/>
      <c r="NFY233" s="44"/>
      <c r="NFZ233" s="44"/>
      <c r="NGA233" s="44"/>
      <c r="NGB233" s="44"/>
      <c r="NGC233" s="44"/>
      <c r="NGD233" s="44"/>
      <c r="NGE233" s="44"/>
      <c r="NGF233" s="44"/>
      <c r="NGG233" s="44"/>
      <c r="NGH233" s="44"/>
      <c r="NGI233" s="44"/>
      <c r="NGJ233" s="44"/>
      <c r="NGK233" s="44"/>
      <c r="NGL233" s="44"/>
      <c r="NGM233" s="44"/>
      <c r="NGN233" s="44"/>
      <c r="NGO233" s="44"/>
      <c r="NGP233" s="44"/>
      <c r="NGQ233" s="44"/>
      <c r="NGR233" s="44"/>
      <c r="NGS233" s="44"/>
      <c r="NGT233" s="44"/>
      <c r="NGU233" s="44"/>
      <c r="NGV233" s="44"/>
      <c r="NGW233" s="44"/>
      <c r="NGX233" s="44"/>
      <c r="NGY233" s="44"/>
      <c r="NGZ233" s="44"/>
      <c r="NHA233" s="44"/>
      <c r="NHB233" s="44"/>
      <c r="NHC233" s="44"/>
      <c r="NHD233" s="44"/>
      <c r="NHE233" s="44"/>
      <c r="NHF233" s="44"/>
      <c r="NHG233" s="44"/>
      <c r="NHH233" s="44"/>
      <c r="NHI233" s="44"/>
      <c r="NHJ233" s="44"/>
      <c r="NHK233" s="44"/>
      <c r="NHL233" s="44"/>
      <c r="NHM233" s="44"/>
      <c r="NHN233" s="44"/>
      <c r="NHO233" s="44"/>
      <c r="NHP233" s="44"/>
      <c r="NHQ233" s="44"/>
      <c r="NHR233" s="44"/>
      <c r="NHS233" s="44"/>
      <c r="NHT233" s="44"/>
      <c r="NHU233" s="44"/>
      <c r="NHV233" s="44"/>
      <c r="NHW233" s="44"/>
      <c r="NHX233" s="44"/>
      <c r="NHY233" s="44"/>
      <c r="NHZ233" s="44"/>
      <c r="NIA233" s="44"/>
      <c r="NIB233" s="44"/>
      <c r="NIC233" s="44"/>
      <c r="NID233" s="44"/>
      <c r="NIE233" s="44"/>
      <c r="NIF233" s="44"/>
      <c r="NIG233" s="44"/>
      <c r="NIH233" s="44"/>
      <c r="NII233" s="44"/>
      <c r="NIJ233" s="44"/>
      <c r="NIK233" s="44"/>
      <c r="NIL233" s="44"/>
      <c r="NIM233" s="44"/>
      <c r="NIN233" s="44"/>
      <c r="NIO233" s="44"/>
      <c r="NIP233" s="44"/>
      <c r="NIQ233" s="44"/>
      <c r="NIR233" s="44"/>
      <c r="NIS233" s="44"/>
      <c r="NIT233" s="44"/>
      <c r="NIU233" s="44"/>
      <c r="NIV233" s="44"/>
      <c r="NIW233" s="44"/>
      <c r="NIX233" s="44"/>
      <c r="NIY233" s="44"/>
      <c r="NIZ233" s="44"/>
      <c r="NJA233" s="44"/>
      <c r="NJB233" s="44"/>
      <c r="NJC233" s="44"/>
      <c r="NJD233" s="44"/>
      <c r="NJE233" s="44"/>
      <c r="NJF233" s="44"/>
      <c r="NJG233" s="44"/>
      <c r="NJH233" s="44"/>
      <c r="NJI233" s="44"/>
      <c r="NJJ233" s="44"/>
      <c r="NJK233" s="44"/>
      <c r="NJL233" s="44"/>
      <c r="NJM233" s="44"/>
      <c r="NJN233" s="44"/>
      <c r="NJO233" s="44"/>
      <c r="NJP233" s="44"/>
      <c r="NJQ233" s="44"/>
      <c r="NJR233" s="44"/>
      <c r="NJS233" s="44"/>
      <c r="NJT233" s="44"/>
      <c r="NJU233" s="44"/>
      <c r="NJV233" s="44"/>
      <c r="NJW233" s="44"/>
      <c r="NJX233" s="44"/>
      <c r="NJY233" s="44"/>
      <c r="NJZ233" s="44"/>
      <c r="NKA233" s="44"/>
      <c r="NKB233" s="44"/>
      <c r="NKC233" s="44"/>
      <c r="NKD233" s="44"/>
      <c r="NKE233" s="44"/>
      <c r="NKF233" s="44"/>
      <c r="NKG233" s="44"/>
      <c r="NKH233" s="44"/>
      <c r="NKI233" s="44"/>
      <c r="NKJ233" s="44"/>
      <c r="NKK233" s="44"/>
      <c r="NKL233" s="44"/>
      <c r="NKM233" s="44"/>
      <c r="NKN233" s="44"/>
      <c r="NKO233" s="44"/>
      <c r="NKP233" s="44"/>
      <c r="NKQ233" s="44"/>
      <c r="NKR233" s="44"/>
      <c r="NKS233" s="44"/>
      <c r="NKT233" s="44"/>
      <c r="NKU233" s="44"/>
      <c r="NKV233" s="44"/>
      <c r="NKW233" s="44"/>
      <c r="NKX233" s="44"/>
      <c r="NKY233" s="44"/>
      <c r="NKZ233" s="44"/>
      <c r="NLA233" s="44"/>
      <c r="NLB233" s="44"/>
      <c r="NLC233" s="44"/>
      <c r="NLD233" s="44"/>
      <c r="NLE233" s="44"/>
      <c r="NLF233" s="44"/>
      <c r="NLG233" s="44"/>
      <c r="NLH233" s="44"/>
      <c r="NLI233" s="44"/>
      <c r="NLJ233" s="44"/>
      <c r="NLK233" s="44"/>
      <c r="NLL233" s="44"/>
      <c r="NLM233" s="44"/>
      <c r="NLN233" s="44"/>
      <c r="NLO233" s="44"/>
      <c r="NLP233" s="44"/>
      <c r="NLQ233" s="44"/>
      <c r="NLR233" s="44"/>
      <c r="NLS233" s="44"/>
      <c r="NLT233" s="44"/>
      <c r="NLU233" s="44"/>
      <c r="NLV233" s="44"/>
      <c r="NLW233" s="44"/>
      <c r="NLX233" s="44"/>
      <c r="NLY233" s="44"/>
      <c r="NLZ233" s="44"/>
      <c r="NMA233" s="44"/>
      <c r="NMB233" s="44"/>
      <c r="NMC233" s="44"/>
      <c r="NMD233" s="44"/>
      <c r="NME233" s="44"/>
      <c r="NMF233" s="44"/>
      <c r="NMG233" s="44"/>
      <c r="NMH233" s="44"/>
      <c r="NMI233" s="44"/>
      <c r="NMJ233" s="44"/>
      <c r="NMK233" s="44"/>
      <c r="NML233" s="44"/>
      <c r="NMM233" s="44"/>
      <c r="NMN233" s="44"/>
      <c r="NMO233" s="44"/>
      <c r="NMP233" s="44"/>
      <c r="NMQ233" s="44"/>
      <c r="NMR233" s="44"/>
      <c r="NMS233" s="44"/>
      <c r="NMT233" s="44"/>
      <c r="NMU233" s="44"/>
      <c r="NMV233" s="44"/>
      <c r="NMW233" s="44"/>
      <c r="NMX233" s="44"/>
      <c r="NMY233" s="44"/>
      <c r="NMZ233" s="44"/>
      <c r="NNA233" s="44"/>
      <c r="NNB233" s="44"/>
      <c r="NNC233" s="44"/>
      <c r="NND233" s="44"/>
      <c r="NNE233" s="44"/>
      <c r="NNF233" s="44"/>
      <c r="NNG233" s="44"/>
      <c r="NNH233" s="44"/>
      <c r="NNI233" s="44"/>
      <c r="NNJ233" s="44"/>
      <c r="NNK233" s="44"/>
      <c r="NNL233" s="44"/>
      <c r="NNM233" s="44"/>
      <c r="NNN233" s="44"/>
      <c r="NNO233" s="44"/>
      <c r="NNP233" s="44"/>
      <c r="NNQ233" s="44"/>
      <c r="NNR233" s="44"/>
      <c r="NNS233" s="44"/>
      <c r="NNT233" s="44"/>
      <c r="NNU233" s="44"/>
      <c r="NNV233" s="44"/>
      <c r="NNW233" s="44"/>
      <c r="NNX233" s="44"/>
      <c r="NNY233" s="44"/>
      <c r="NNZ233" s="44"/>
      <c r="NOA233" s="44"/>
      <c r="NOB233" s="44"/>
      <c r="NOC233" s="44"/>
      <c r="NOD233" s="44"/>
      <c r="NOE233" s="44"/>
      <c r="NOF233" s="44"/>
      <c r="NOG233" s="44"/>
      <c r="NOH233" s="44"/>
      <c r="NOI233" s="44"/>
      <c r="NOJ233" s="44"/>
      <c r="NOK233" s="44"/>
      <c r="NOL233" s="44"/>
      <c r="NOM233" s="44"/>
      <c r="NON233" s="44"/>
      <c r="NOO233" s="44"/>
      <c r="NOP233" s="44"/>
      <c r="NOQ233" s="44"/>
      <c r="NOR233" s="44"/>
      <c r="NOS233" s="44"/>
      <c r="NOT233" s="44"/>
      <c r="NOU233" s="44"/>
      <c r="NOV233" s="44"/>
      <c r="NOW233" s="44"/>
      <c r="NOX233" s="44"/>
      <c r="NOY233" s="44"/>
      <c r="NOZ233" s="44"/>
      <c r="NPA233" s="44"/>
      <c r="NPB233" s="44"/>
      <c r="NPC233" s="44"/>
      <c r="NPD233" s="44"/>
      <c r="NPE233" s="44"/>
      <c r="NPF233" s="44"/>
      <c r="NPG233" s="44"/>
      <c r="NPH233" s="44"/>
      <c r="NPI233" s="44"/>
      <c r="NPJ233" s="44"/>
      <c r="NPK233" s="44"/>
      <c r="NPL233" s="44"/>
      <c r="NPM233" s="44"/>
      <c r="NPN233" s="44"/>
      <c r="NPO233" s="44"/>
      <c r="NPP233" s="44"/>
      <c r="NPQ233" s="44"/>
      <c r="NPR233" s="44"/>
      <c r="NPS233" s="44"/>
      <c r="NPT233" s="44"/>
      <c r="NPU233" s="44"/>
      <c r="NPV233" s="44"/>
      <c r="NPW233" s="44"/>
      <c r="NPX233" s="44"/>
      <c r="NPY233" s="44"/>
      <c r="NPZ233" s="44"/>
      <c r="NQA233" s="44"/>
      <c r="NQB233" s="44"/>
      <c r="NQC233" s="44"/>
      <c r="NQD233" s="44"/>
      <c r="NQE233" s="44"/>
      <c r="NQF233" s="44"/>
      <c r="NQG233" s="44"/>
      <c r="NQH233" s="44"/>
      <c r="NQI233" s="44"/>
      <c r="NQJ233" s="44"/>
      <c r="NQK233" s="44"/>
      <c r="NQL233" s="44"/>
      <c r="NQM233" s="44"/>
      <c r="NQN233" s="44"/>
      <c r="NQO233" s="44"/>
      <c r="NQP233" s="44"/>
      <c r="NQQ233" s="44"/>
      <c r="NQR233" s="44"/>
      <c r="NQS233" s="44"/>
      <c r="NQT233" s="44"/>
      <c r="NQU233" s="44"/>
      <c r="NQV233" s="44"/>
      <c r="NQW233" s="44"/>
      <c r="NQX233" s="44"/>
      <c r="NQY233" s="44"/>
      <c r="NQZ233" s="44"/>
      <c r="NRA233" s="44"/>
      <c r="NRB233" s="44"/>
      <c r="NRC233" s="44"/>
      <c r="NRD233" s="44"/>
      <c r="NRE233" s="44"/>
      <c r="NRF233" s="44"/>
      <c r="NRG233" s="44"/>
      <c r="NRH233" s="44"/>
      <c r="NRI233" s="44"/>
      <c r="NRJ233" s="44"/>
      <c r="NRK233" s="44"/>
      <c r="NRL233" s="44"/>
      <c r="NRM233" s="44"/>
      <c r="NRN233" s="44"/>
      <c r="NRO233" s="44"/>
      <c r="NRP233" s="44"/>
      <c r="NRQ233" s="44"/>
      <c r="NRR233" s="44"/>
      <c r="NRS233" s="44"/>
      <c r="NRT233" s="44"/>
      <c r="NRU233" s="44"/>
      <c r="NRV233" s="44"/>
      <c r="NRW233" s="44"/>
      <c r="NRX233" s="44"/>
      <c r="NRY233" s="44"/>
      <c r="NRZ233" s="44"/>
      <c r="NSA233" s="44"/>
      <c r="NSB233" s="44"/>
      <c r="NSC233" s="44"/>
      <c r="NSD233" s="44"/>
      <c r="NSE233" s="44"/>
      <c r="NSF233" s="44"/>
      <c r="NSG233" s="44"/>
      <c r="NSH233" s="44"/>
      <c r="NSI233" s="44"/>
      <c r="NSJ233" s="44"/>
      <c r="NSK233" s="44"/>
      <c r="NSL233" s="44"/>
      <c r="NSM233" s="44"/>
      <c r="NSN233" s="44"/>
      <c r="NSO233" s="44"/>
      <c r="NSP233" s="44"/>
      <c r="NSQ233" s="44"/>
      <c r="NSR233" s="44"/>
      <c r="NSS233" s="44"/>
      <c r="NST233" s="44"/>
      <c r="NSU233" s="44"/>
      <c r="NSV233" s="44"/>
      <c r="NSW233" s="44"/>
      <c r="NSX233" s="44"/>
      <c r="NSY233" s="44"/>
      <c r="NSZ233" s="44"/>
      <c r="NTA233" s="44"/>
      <c r="NTB233" s="44"/>
      <c r="NTC233" s="44"/>
      <c r="NTD233" s="44"/>
      <c r="NTE233" s="44"/>
      <c r="NTF233" s="44"/>
      <c r="NTG233" s="44"/>
      <c r="NTH233" s="44"/>
      <c r="NTI233" s="44"/>
      <c r="NTJ233" s="44"/>
      <c r="NTK233" s="44"/>
      <c r="NTL233" s="44"/>
      <c r="NTM233" s="44"/>
      <c r="NTN233" s="44"/>
      <c r="NTO233" s="44"/>
      <c r="NTP233" s="44"/>
      <c r="NTQ233" s="44"/>
      <c r="NTR233" s="44"/>
      <c r="NTS233" s="44"/>
      <c r="NTT233" s="44"/>
      <c r="NTU233" s="44"/>
      <c r="NTV233" s="44"/>
      <c r="NTW233" s="44"/>
      <c r="NTX233" s="44"/>
      <c r="NTY233" s="44"/>
      <c r="NTZ233" s="44"/>
      <c r="NUA233" s="44"/>
      <c r="NUB233" s="44"/>
      <c r="NUC233" s="44"/>
      <c r="NUD233" s="44"/>
      <c r="NUE233" s="44"/>
      <c r="NUF233" s="44"/>
      <c r="NUG233" s="44"/>
      <c r="NUH233" s="44"/>
      <c r="NUI233" s="44"/>
      <c r="NUJ233" s="44"/>
      <c r="NUK233" s="44"/>
      <c r="NUL233" s="44"/>
      <c r="NUM233" s="44"/>
      <c r="NUN233" s="44"/>
      <c r="NUO233" s="44"/>
      <c r="NUP233" s="44"/>
      <c r="NUQ233" s="44"/>
      <c r="NUR233" s="44"/>
      <c r="NUS233" s="44"/>
      <c r="NUT233" s="44"/>
      <c r="NUU233" s="44"/>
      <c r="NUV233" s="44"/>
      <c r="NUW233" s="44"/>
      <c r="NUX233" s="44"/>
      <c r="NUY233" s="44"/>
      <c r="NUZ233" s="44"/>
      <c r="NVA233" s="44"/>
      <c r="NVB233" s="44"/>
      <c r="NVC233" s="44"/>
      <c r="NVD233" s="44"/>
      <c r="NVE233" s="44"/>
      <c r="NVF233" s="44"/>
      <c r="NVG233" s="44"/>
      <c r="NVH233" s="44"/>
      <c r="NVI233" s="44"/>
      <c r="NVJ233" s="44"/>
      <c r="NVK233" s="44"/>
      <c r="NVL233" s="44"/>
      <c r="NVM233" s="44"/>
      <c r="NVN233" s="44"/>
      <c r="NVO233" s="44"/>
      <c r="NVP233" s="44"/>
      <c r="NVQ233" s="44"/>
      <c r="NVR233" s="44"/>
      <c r="NVS233" s="44"/>
      <c r="NVT233" s="44"/>
      <c r="NVU233" s="44"/>
      <c r="NVV233" s="44"/>
      <c r="NVW233" s="44"/>
      <c r="NVX233" s="44"/>
      <c r="NVY233" s="44"/>
      <c r="NVZ233" s="44"/>
      <c r="NWA233" s="44"/>
      <c r="NWB233" s="44"/>
      <c r="NWC233" s="44"/>
      <c r="NWD233" s="44"/>
      <c r="NWE233" s="44"/>
      <c r="NWF233" s="44"/>
      <c r="NWG233" s="44"/>
      <c r="NWH233" s="44"/>
      <c r="NWI233" s="44"/>
      <c r="NWJ233" s="44"/>
      <c r="NWK233" s="44"/>
      <c r="NWL233" s="44"/>
      <c r="NWM233" s="44"/>
      <c r="NWN233" s="44"/>
      <c r="NWO233" s="44"/>
      <c r="NWP233" s="44"/>
      <c r="NWQ233" s="44"/>
      <c r="NWR233" s="44"/>
      <c r="NWS233" s="44"/>
      <c r="NWT233" s="44"/>
      <c r="NWU233" s="44"/>
      <c r="NWV233" s="44"/>
      <c r="NWW233" s="44"/>
      <c r="NWX233" s="44"/>
      <c r="NWY233" s="44"/>
      <c r="NWZ233" s="44"/>
      <c r="NXA233" s="44"/>
      <c r="NXB233" s="44"/>
      <c r="NXC233" s="44"/>
      <c r="NXD233" s="44"/>
      <c r="NXE233" s="44"/>
      <c r="NXF233" s="44"/>
      <c r="NXG233" s="44"/>
      <c r="NXH233" s="44"/>
      <c r="NXI233" s="44"/>
      <c r="NXJ233" s="44"/>
      <c r="NXK233" s="44"/>
      <c r="NXL233" s="44"/>
      <c r="NXM233" s="44"/>
      <c r="NXN233" s="44"/>
      <c r="NXO233" s="44"/>
      <c r="NXP233" s="44"/>
      <c r="NXQ233" s="44"/>
      <c r="NXR233" s="44"/>
      <c r="NXS233" s="44"/>
      <c r="NXT233" s="44"/>
      <c r="NXU233" s="44"/>
      <c r="NXV233" s="44"/>
      <c r="NXW233" s="44"/>
      <c r="NXX233" s="44"/>
      <c r="NXY233" s="44"/>
      <c r="NXZ233" s="44"/>
      <c r="NYA233" s="44"/>
      <c r="NYB233" s="44"/>
      <c r="NYC233" s="44"/>
      <c r="NYD233" s="44"/>
      <c r="NYE233" s="44"/>
      <c r="NYF233" s="44"/>
      <c r="NYG233" s="44"/>
      <c r="NYH233" s="44"/>
      <c r="NYI233" s="44"/>
      <c r="NYJ233" s="44"/>
      <c r="NYK233" s="44"/>
      <c r="NYL233" s="44"/>
      <c r="NYM233" s="44"/>
      <c r="NYN233" s="44"/>
      <c r="NYO233" s="44"/>
      <c r="NYP233" s="44"/>
      <c r="NYQ233" s="44"/>
      <c r="NYR233" s="44"/>
      <c r="NYS233" s="44"/>
      <c r="NYT233" s="44"/>
      <c r="NYU233" s="44"/>
      <c r="NYV233" s="44"/>
      <c r="NYW233" s="44"/>
      <c r="NYX233" s="44"/>
      <c r="NYY233" s="44"/>
      <c r="NYZ233" s="44"/>
      <c r="NZA233" s="44"/>
      <c r="NZB233" s="44"/>
      <c r="NZC233" s="44"/>
      <c r="NZD233" s="44"/>
      <c r="NZE233" s="44"/>
      <c r="NZF233" s="44"/>
      <c r="NZG233" s="44"/>
      <c r="NZH233" s="44"/>
      <c r="NZI233" s="44"/>
      <c r="NZJ233" s="44"/>
      <c r="NZK233" s="44"/>
      <c r="NZL233" s="44"/>
      <c r="NZM233" s="44"/>
      <c r="NZN233" s="44"/>
      <c r="NZO233" s="44"/>
      <c r="NZP233" s="44"/>
      <c r="NZQ233" s="44"/>
      <c r="NZR233" s="44"/>
      <c r="NZS233" s="44"/>
      <c r="NZT233" s="44"/>
      <c r="NZU233" s="44"/>
      <c r="NZV233" s="44"/>
      <c r="NZW233" s="44"/>
      <c r="NZX233" s="44"/>
      <c r="NZY233" s="44"/>
      <c r="NZZ233" s="44"/>
      <c r="OAA233" s="44"/>
      <c r="OAB233" s="44"/>
      <c r="OAC233" s="44"/>
      <c r="OAD233" s="44"/>
      <c r="OAE233" s="44"/>
      <c r="OAF233" s="44"/>
      <c r="OAG233" s="44"/>
      <c r="OAH233" s="44"/>
      <c r="OAI233" s="44"/>
      <c r="OAJ233" s="44"/>
      <c r="OAK233" s="44"/>
      <c r="OAL233" s="44"/>
      <c r="OAM233" s="44"/>
      <c r="OAN233" s="44"/>
      <c r="OAO233" s="44"/>
      <c r="OAP233" s="44"/>
      <c r="OAQ233" s="44"/>
      <c r="OAR233" s="44"/>
      <c r="OAS233" s="44"/>
      <c r="OAT233" s="44"/>
      <c r="OAU233" s="44"/>
      <c r="OAV233" s="44"/>
      <c r="OAW233" s="44"/>
      <c r="OAX233" s="44"/>
      <c r="OAY233" s="44"/>
      <c r="OAZ233" s="44"/>
      <c r="OBA233" s="44"/>
      <c r="OBB233" s="44"/>
      <c r="OBC233" s="44"/>
      <c r="OBD233" s="44"/>
      <c r="OBE233" s="44"/>
      <c r="OBF233" s="44"/>
      <c r="OBG233" s="44"/>
      <c r="OBH233" s="44"/>
      <c r="OBI233" s="44"/>
      <c r="OBJ233" s="44"/>
      <c r="OBK233" s="44"/>
      <c r="OBL233" s="44"/>
      <c r="OBM233" s="44"/>
      <c r="OBN233" s="44"/>
      <c r="OBO233" s="44"/>
      <c r="OBP233" s="44"/>
      <c r="OBQ233" s="44"/>
      <c r="OBR233" s="44"/>
      <c r="OBS233" s="44"/>
      <c r="OBT233" s="44"/>
      <c r="OBU233" s="44"/>
      <c r="OBV233" s="44"/>
      <c r="OBW233" s="44"/>
      <c r="OBX233" s="44"/>
      <c r="OBY233" s="44"/>
      <c r="OBZ233" s="44"/>
      <c r="OCA233" s="44"/>
      <c r="OCB233" s="44"/>
      <c r="OCC233" s="44"/>
      <c r="OCD233" s="44"/>
      <c r="OCE233" s="44"/>
      <c r="OCF233" s="44"/>
      <c r="OCG233" s="44"/>
      <c r="OCH233" s="44"/>
      <c r="OCI233" s="44"/>
      <c r="OCJ233" s="44"/>
      <c r="OCK233" s="44"/>
      <c r="OCL233" s="44"/>
      <c r="OCM233" s="44"/>
      <c r="OCN233" s="44"/>
      <c r="OCO233" s="44"/>
      <c r="OCP233" s="44"/>
      <c r="OCQ233" s="44"/>
      <c r="OCR233" s="44"/>
      <c r="OCS233" s="44"/>
      <c r="OCT233" s="44"/>
      <c r="OCU233" s="44"/>
      <c r="OCV233" s="44"/>
      <c r="OCW233" s="44"/>
      <c r="OCX233" s="44"/>
      <c r="OCY233" s="44"/>
      <c r="OCZ233" s="44"/>
      <c r="ODA233" s="44"/>
      <c r="ODB233" s="44"/>
      <c r="ODC233" s="44"/>
      <c r="ODD233" s="44"/>
      <c r="ODE233" s="44"/>
      <c r="ODF233" s="44"/>
      <c r="ODG233" s="44"/>
      <c r="ODH233" s="44"/>
      <c r="ODI233" s="44"/>
      <c r="ODJ233" s="44"/>
      <c r="ODK233" s="44"/>
      <c r="ODL233" s="44"/>
      <c r="ODM233" s="44"/>
      <c r="ODN233" s="44"/>
      <c r="ODO233" s="44"/>
      <c r="ODP233" s="44"/>
      <c r="ODQ233" s="44"/>
      <c r="ODR233" s="44"/>
      <c r="ODS233" s="44"/>
      <c r="ODT233" s="44"/>
      <c r="ODU233" s="44"/>
      <c r="ODV233" s="44"/>
      <c r="ODW233" s="44"/>
      <c r="ODX233" s="44"/>
      <c r="ODY233" s="44"/>
      <c r="ODZ233" s="44"/>
      <c r="OEA233" s="44"/>
      <c r="OEB233" s="44"/>
      <c r="OEC233" s="44"/>
      <c r="OED233" s="44"/>
      <c r="OEE233" s="44"/>
      <c r="OEF233" s="44"/>
      <c r="OEG233" s="44"/>
      <c r="OEH233" s="44"/>
      <c r="OEI233" s="44"/>
      <c r="OEJ233" s="44"/>
      <c r="OEK233" s="44"/>
      <c r="OEL233" s="44"/>
      <c r="OEM233" s="44"/>
      <c r="OEN233" s="44"/>
      <c r="OEO233" s="44"/>
      <c r="OEP233" s="44"/>
      <c r="OEQ233" s="44"/>
      <c r="OER233" s="44"/>
      <c r="OES233" s="44"/>
      <c r="OET233" s="44"/>
      <c r="OEU233" s="44"/>
      <c r="OEV233" s="44"/>
      <c r="OEW233" s="44"/>
      <c r="OEX233" s="44"/>
      <c r="OEY233" s="44"/>
      <c r="OEZ233" s="44"/>
      <c r="OFA233" s="44"/>
      <c r="OFB233" s="44"/>
      <c r="OFC233" s="44"/>
      <c r="OFD233" s="44"/>
      <c r="OFE233" s="44"/>
      <c r="OFF233" s="44"/>
      <c r="OFG233" s="44"/>
      <c r="OFH233" s="44"/>
      <c r="OFI233" s="44"/>
      <c r="OFJ233" s="44"/>
      <c r="OFK233" s="44"/>
      <c r="OFL233" s="44"/>
      <c r="OFM233" s="44"/>
      <c r="OFN233" s="44"/>
      <c r="OFO233" s="44"/>
      <c r="OFP233" s="44"/>
      <c r="OFQ233" s="44"/>
      <c r="OFR233" s="44"/>
      <c r="OFS233" s="44"/>
      <c r="OFT233" s="44"/>
      <c r="OFU233" s="44"/>
      <c r="OFV233" s="44"/>
      <c r="OFW233" s="44"/>
      <c r="OFX233" s="44"/>
      <c r="OFY233" s="44"/>
      <c r="OFZ233" s="44"/>
      <c r="OGA233" s="44"/>
      <c r="OGB233" s="44"/>
      <c r="OGC233" s="44"/>
      <c r="OGD233" s="44"/>
      <c r="OGE233" s="44"/>
      <c r="OGF233" s="44"/>
      <c r="OGG233" s="44"/>
      <c r="OGH233" s="44"/>
      <c r="OGI233" s="44"/>
      <c r="OGJ233" s="44"/>
      <c r="OGK233" s="44"/>
      <c r="OGL233" s="44"/>
      <c r="OGM233" s="44"/>
      <c r="OGN233" s="44"/>
      <c r="OGO233" s="44"/>
      <c r="OGP233" s="44"/>
      <c r="OGQ233" s="44"/>
      <c r="OGR233" s="44"/>
      <c r="OGS233" s="44"/>
      <c r="OGT233" s="44"/>
      <c r="OGU233" s="44"/>
      <c r="OGV233" s="44"/>
      <c r="OGW233" s="44"/>
      <c r="OGX233" s="44"/>
      <c r="OGY233" s="44"/>
      <c r="OGZ233" s="44"/>
      <c r="OHA233" s="44"/>
      <c r="OHB233" s="44"/>
      <c r="OHC233" s="44"/>
      <c r="OHD233" s="44"/>
      <c r="OHE233" s="44"/>
      <c r="OHF233" s="44"/>
      <c r="OHG233" s="44"/>
      <c r="OHH233" s="44"/>
      <c r="OHI233" s="44"/>
      <c r="OHJ233" s="44"/>
      <c r="OHK233" s="44"/>
      <c r="OHL233" s="44"/>
      <c r="OHM233" s="44"/>
      <c r="OHN233" s="44"/>
      <c r="OHO233" s="44"/>
      <c r="OHP233" s="44"/>
      <c r="OHQ233" s="44"/>
      <c r="OHR233" s="44"/>
      <c r="OHS233" s="44"/>
      <c r="OHT233" s="44"/>
      <c r="OHU233" s="44"/>
      <c r="OHV233" s="44"/>
      <c r="OHW233" s="44"/>
      <c r="OHX233" s="44"/>
      <c r="OHY233" s="44"/>
      <c r="OHZ233" s="44"/>
      <c r="OIA233" s="44"/>
      <c r="OIB233" s="44"/>
      <c r="OIC233" s="44"/>
      <c r="OID233" s="44"/>
      <c r="OIE233" s="44"/>
      <c r="OIF233" s="44"/>
      <c r="OIG233" s="44"/>
      <c r="OIH233" s="44"/>
      <c r="OII233" s="44"/>
      <c r="OIJ233" s="44"/>
      <c r="OIK233" s="44"/>
      <c r="OIL233" s="44"/>
      <c r="OIM233" s="44"/>
      <c r="OIN233" s="44"/>
      <c r="OIO233" s="44"/>
      <c r="OIP233" s="44"/>
      <c r="OIQ233" s="44"/>
      <c r="OIR233" s="44"/>
      <c r="OIS233" s="44"/>
      <c r="OIT233" s="44"/>
      <c r="OIU233" s="44"/>
      <c r="OIV233" s="44"/>
      <c r="OIW233" s="44"/>
      <c r="OIX233" s="44"/>
      <c r="OIY233" s="44"/>
      <c r="OIZ233" s="44"/>
      <c r="OJA233" s="44"/>
      <c r="OJB233" s="44"/>
      <c r="OJC233" s="44"/>
      <c r="OJD233" s="44"/>
      <c r="OJE233" s="44"/>
      <c r="OJF233" s="44"/>
      <c r="OJG233" s="44"/>
      <c r="OJH233" s="44"/>
      <c r="OJI233" s="44"/>
      <c r="OJJ233" s="44"/>
      <c r="OJK233" s="44"/>
      <c r="OJL233" s="44"/>
      <c r="OJM233" s="44"/>
      <c r="OJN233" s="44"/>
      <c r="OJO233" s="44"/>
      <c r="OJP233" s="44"/>
      <c r="OJQ233" s="44"/>
      <c r="OJR233" s="44"/>
      <c r="OJS233" s="44"/>
      <c r="OJT233" s="44"/>
      <c r="OJU233" s="44"/>
      <c r="OJV233" s="44"/>
      <c r="OJW233" s="44"/>
      <c r="OJX233" s="44"/>
      <c r="OJY233" s="44"/>
      <c r="OJZ233" s="44"/>
      <c r="OKA233" s="44"/>
      <c r="OKB233" s="44"/>
      <c r="OKC233" s="44"/>
      <c r="OKD233" s="44"/>
      <c r="OKE233" s="44"/>
      <c r="OKF233" s="44"/>
      <c r="OKG233" s="44"/>
      <c r="OKH233" s="44"/>
      <c r="OKI233" s="44"/>
      <c r="OKJ233" s="44"/>
      <c r="OKK233" s="44"/>
      <c r="OKL233" s="44"/>
      <c r="OKM233" s="44"/>
      <c r="OKN233" s="44"/>
      <c r="OKO233" s="44"/>
      <c r="OKP233" s="44"/>
      <c r="OKQ233" s="44"/>
      <c r="OKR233" s="44"/>
      <c r="OKS233" s="44"/>
      <c r="OKT233" s="44"/>
      <c r="OKU233" s="44"/>
      <c r="OKV233" s="44"/>
      <c r="OKW233" s="44"/>
      <c r="OKX233" s="44"/>
      <c r="OKY233" s="44"/>
      <c r="OKZ233" s="44"/>
      <c r="OLA233" s="44"/>
      <c r="OLB233" s="44"/>
      <c r="OLC233" s="44"/>
      <c r="OLD233" s="44"/>
      <c r="OLE233" s="44"/>
      <c r="OLF233" s="44"/>
      <c r="OLG233" s="44"/>
      <c r="OLH233" s="44"/>
      <c r="OLI233" s="44"/>
      <c r="OLJ233" s="44"/>
      <c r="OLK233" s="44"/>
      <c r="OLL233" s="44"/>
      <c r="OLM233" s="44"/>
      <c r="OLN233" s="44"/>
      <c r="OLO233" s="44"/>
      <c r="OLP233" s="44"/>
      <c r="OLQ233" s="44"/>
      <c r="OLR233" s="44"/>
      <c r="OLS233" s="44"/>
      <c r="OLT233" s="44"/>
      <c r="OLU233" s="44"/>
      <c r="OLV233" s="44"/>
      <c r="OLW233" s="44"/>
      <c r="OLX233" s="44"/>
      <c r="OLY233" s="44"/>
      <c r="OLZ233" s="44"/>
      <c r="OMA233" s="44"/>
      <c r="OMB233" s="44"/>
      <c r="OMC233" s="44"/>
      <c r="OMD233" s="44"/>
      <c r="OME233" s="44"/>
      <c r="OMF233" s="44"/>
      <c r="OMG233" s="44"/>
      <c r="OMH233" s="44"/>
      <c r="OMI233" s="44"/>
      <c r="OMJ233" s="44"/>
      <c r="OMK233" s="44"/>
      <c r="OML233" s="44"/>
      <c r="OMM233" s="44"/>
      <c r="OMN233" s="44"/>
      <c r="OMO233" s="44"/>
      <c r="OMP233" s="44"/>
      <c r="OMQ233" s="44"/>
      <c r="OMR233" s="44"/>
      <c r="OMS233" s="44"/>
      <c r="OMT233" s="44"/>
      <c r="OMU233" s="44"/>
      <c r="OMV233" s="44"/>
      <c r="OMW233" s="44"/>
      <c r="OMX233" s="44"/>
      <c r="OMY233" s="44"/>
      <c r="OMZ233" s="44"/>
      <c r="ONA233" s="44"/>
      <c r="ONB233" s="44"/>
      <c r="ONC233" s="44"/>
      <c r="OND233" s="44"/>
      <c r="ONE233" s="44"/>
      <c r="ONF233" s="44"/>
      <c r="ONG233" s="44"/>
      <c r="ONH233" s="44"/>
      <c r="ONI233" s="44"/>
      <c r="ONJ233" s="44"/>
      <c r="ONK233" s="44"/>
      <c r="ONL233" s="44"/>
      <c r="ONM233" s="44"/>
      <c r="ONN233" s="44"/>
      <c r="ONO233" s="44"/>
      <c r="ONP233" s="44"/>
      <c r="ONQ233" s="44"/>
      <c r="ONR233" s="44"/>
      <c r="ONS233" s="44"/>
      <c r="ONT233" s="44"/>
      <c r="ONU233" s="44"/>
      <c r="ONV233" s="44"/>
      <c r="ONW233" s="44"/>
      <c r="ONX233" s="44"/>
      <c r="ONY233" s="44"/>
      <c r="ONZ233" s="44"/>
      <c r="OOA233" s="44"/>
      <c r="OOB233" s="44"/>
      <c r="OOC233" s="44"/>
      <c r="OOD233" s="44"/>
      <c r="OOE233" s="44"/>
      <c r="OOF233" s="44"/>
      <c r="OOG233" s="44"/>
      <c r="OOH233" s="44"/>
      <c r="OOI233" s="44"/>
      <c r="OOJ233" s="44"/>
      <c r="OOK233" s="44"/>
      <c r="OOL233" s="44"/>
      <c r="OOM233" s="44"/>
      <c r="OON233" s="44"/>
      <c r="OOO233" s="44"/>
      <c r="OOP233" s="44"/>
      <c r="OOQ233" s="44"/>
      <c r="OOR233" s="44"/>
      <c r="OOS233" s="44"/>
      <c r="OOT233" s="44"/>
      <c r="OOU233" s="44"/>
      <c r="OOV233" s="44"/>
      <c r="OOW233" s="44"/>
      <c r="OOX233" s="44"/>
      <c r="OOY233" s="44"/>
      <c r="OOZ233" s="44"/>
      <c r="OPA233" s="44"/>
      <c r="OPB233" s="44"/>
      <c r="OPC233" s="44"/>
      <c r="OPD233" s="44"/>
      <c r="OPE233" s="44"/>
      <c r="OPF233" s="44"/>
      <c r="OPG233" s="44"/>
      <c r="OPH233" s="44"/>
      <c r="OPI233" s="44"/>
      <c r="OPJ233" s="44"/>
      <c r="OPK233" s="44"/>
      <c r="OPL233" s="44"/>
      <c r="OPM233" s="44"/>
      <c r="OPN233" s="44"/>
      <c r="OPO233" s="44"/>
      <c r="OPP233" s="44"/>
      <c r="OPQ233" s="44"/>
      <c r="OPR233" s="44"/>
      <c r="OPS233" s="44"/>
      <c r="OPT233" s="44"/>
      <c r="OPU233" s="44"/>
      <c r="OPV233" s="44"/>
      <c r="OPW233" s="44"/>
      <c r="OPX233" s="44"/>
      <c r="OPY233" s="44"/>
      <c r="OPZ233" s="44"/>
      <c r="OQA233" s="44"/>
      <c r="OQB233" s="44"/>
      <c r="OQC233" s="44"/>
      <c r="OQD233" s="44"/>
      <c r="OQE233" s="44"/>
      <c r="OQF233" s="44"/>
      <c r="OQG233" s="44"/>
      <c r="OQH233" s="44"/>
      <c r="OQI233" s="44"/>
      <c r="OQJ233" s="44"/>
      <c r="OQK233" s="44"/>
      <c r="OQL233" s="44"/>
      <c r="OQM233" s="44"/>
      <c r="OQN233" s="44"/>
      <c r="OQO233" s="44"/>
      <c r="OQP233" s="44"/>
      <c r="OQQ233" s="44"/>
      <c r="OQR233" s="44"/>
      <c r="OQS233" s="44"/>
      <c r="OQT233" s="44"/>
      <c r="OQU233" s="44"/>
      <c r="OQV233" s="44"/>
      <c r="OQW233" s="44"/>
      <c r="OQX233" s="44"/>
      <c r="OQY233" s="44"/>
      <c r="OQZ233" s="44"/>
      <c r="ORA233" s="44"/>
      <c r="ORB233" s="44"/>
      <c r="ORC233" s="44"/>
      <c r="ORD233" s="44"/>
      <c r="ORE233" s="44"/>
      <c r="ORF233" s="44"/>
      <c r="ORG233" s="44"/>
      <c r="ORH233" s="44"/>
      <c r="ORI233" s="44"/>
      <c r="ORJ233" s="44"/>
      <c r="ORK233" s="44"/>
      <c r="ORL233" s="44"/>
      <c r="ORM233" s="44"/>
      <c r="ORN233" s="44"/>
      <c r="ORO233" s="44"/>
      <c r="ORP233" s="44"/>
      <c r="ORQ233" s="44"/>
      <c r="ORR233" s="44"/>
      <c r="ORS233" s="44"/>
      <c r="ORT233" s="44"/>
      <c r="ORU233" s="44"/>
      <c r="ORV233" s="44"/>
      <c r="ORW233" s="44"/>
      <c r="ORX233" s="44"/>
      <c r="ORY233" s="44"/>
      <c r="ORZ233" s="44"/>
      <c r="OSA233" s="44"/>
      <c r="OSB233" s="44"/>
      <c r="OSC233" s="44"/>
      <c r="OSD233" s="44"/>
      <c r="OSE233" s="44"/>
      <c r="OSF233" s="44"/>
      <c r="OSG233" s="44"/>
      <c r="OSH233" s="44"/>
      <c r="OSI233" s="44"/>
      <c r="OSJ233" s="44"/>
      <c r="OSK233" s="44"/>
      <c r="OSL233" s="44"/>
      <c r="OSM233" s="44"/>
      <c r="OSN233" s="44"/>
      <c r="OSO233" s="44"/>
      <c r="OSP233" s="44"/>
      <c r="OSQ233" s="44"/>
      <c r="OSR233" s="44"/>
      <c r="OSS233" s="44"/>
      <c r="OST233" s="44"/>
      <c r="OSU233" s="44"/>
      <c r="OSV233" s="44"/>
      <c r="OSW233" s="44"/>
      <c r="OSX233" s="44"/>
      <c r="OSY233" s="44"/>
      <c r="OSZ233" s="44"/>
      <c r="OTA233" s="44"/>
      <c r="OTB233" s="44"/>
      <c r="OTC233" s="44"/>
      <c r="OTD233" s="44"/>
      <c r="OTE233" s="44"/>
      <c r="OTF233" s="44"/>
      <c r="OTG233" s="44"/>
      <c r="OTH233" s="44"/>
      <c r="OTI233" s="44"/>
      <c r="OTJ233" s="44"/>
      <c r="OTK233" s="44"/>
      <c r="OTL233" s="44"/>
      <c r="OTM233" s="44"/>
      <c r="OTN233" s="44"/>
      <c r="OTO233" s="44"/>
      <c r="OTP233" s="44"/>
      <c r="OTQ233" s="44"/>
      <c r="OTR233" s="44"/>
      <c r="OTS233" s="44"/>
      <c r="OTT233" s="44"/>
      <c r="OTU233" s="44"/>
      <c r="OTV233" s="44"/>
      <c r="OTW233" s="44"/>
      <c r="OTX233" s="44"/>
      <c r="OTY233" s="44"/>
      <c r="OTZ233" s="44"/>
      <c r="OUA233" s="44"/>
      <c r="OUB233" s="44"/>
      <c r="OUC233" s="44"/>
      <c r="OUD233" s="44"/>
      <c r="OUE233" s="44"/>
      <c r="OUF233" s="44"/>
      <c r="OUG233" s="44"/>
      <c r="OUH233" s="44"/>
      <c r="OUI233" s="44"/>
      <c r="OUJ233" s="44"/>
      <c r="OUK233" s="44"/>
      <c r="OUL233" s="44"/>
      <c r="OUM233" s="44"/>
      <c r="OUN233" s="44"/>
      <c r="OUO233" s="44"/>
      <c r="OUP233" s="44"/>
      <c r="OUQ233" s="44"/>
      <c r="OUR233" s="44"/>
      <c r="OUS233" s="44"/>
      <c r="OUT233" s="44"/>
      <c r="OUU233" s="44"/>
      <c r="OUV233" s="44"/>
      <c r="OUW233" s="44"/>
      <c r="OUX233" s="44"/>
      <c r="OUY233" s="44"/>
      <c r="OUZ233" s="44"/>
      <c r="OVA233" s="44"/>
      <c r="OVB233" s="44"/>
      <c r="OVC233" s="44"/>
      <c r="OVD233" s="44"/>
      <c r="OVE233" s="44"/>
      <c r="OVF233" s="44"/>
      <c r="OVG233" s="44"/>
      <c r="OVH233" s="44"/>
      <c r="OVI233" s="44"/>
      <c r="OVJ233" s="44"/>
      <c r="OVK233" s="44"/>
      <c r="OVL233" s="44"/>
      <c r="OVM233" s="44"/>
      <c r="OVN233" s="44"/>
      <c r="OVO233" s="44"/>
      <c r="OVP233" s="44"/>
      <c r="OVQ233" s="44"/>
      <c r="OVR233" s="44"/>
      <c r="OVS233" s="44"/>
      <c r="OVT233" s="44"/>
      <c r="OVU233" s="44"/>
      <c r="OVV233" s="44"/>
      <c r="OVW233" s="44"/>
      <c r="OVX233" s="44"/>
      <c r="OVY233" s="44"/>
      <c r="OVZ233" s="44"/>
      <c r="OWA233" s="44"/>
      <c r="OWB233" s="44"/>
      <c r="OWC233" s="44"/>
      <c r="OWD233" s="44"/>
      <c r="OWE233" s="44"/>
      <c r="OWF233" s="44"/>
      <c r="OWG233" s="44"/>
      <c r="OWH233" s="44"/>
      <c r="OWI233" s="44"/>
      <c r="OWJ233" s="44"/>
      <c r="OWK233" s="44"/>
      <c r="OWL233" s="44"/>
      <c r="OWM233" s="44"/>
      <c r="OWN233" s="44"/>
      <c r="OWO233" s="44"/>
      <c r="OWP233" s="44"/>
      <c r="OWQ233" s="44"/>
      <c r="OWR233" s="44"/>
      <c r="OWS233" s="44"/>
      <c r="OWT233" s="44"/>
      <c r="OWU233" s="44"/>
      <c r="OWV233" s="44"/>
      <c r="OWW233" s="44"/>
      <c r="OWX233" s="44"/>
      <c r="OWY233" s="44"/>
      <c r="OWZ233" s="44"/>
      <c r="OXA233" s="44"/>
      <c r="OXB233" s="44"/>
      <c r="OXC233" s="44"/>
      <c r="OXD233" s="44"/>
      <c r="OXE233" s="44"/>
      <c r="OXF233" s="44"/>
      <c r="OXG233" s="44"/>
      <c r="OXH233" s="44"/>
      <c r="OXI233" s="44"/>
      <c r="OXJ233" s="44"/>
      <c r="OXK233" s="44"/>
      <c r="OXL233" s="44"/>
      <c r="OXM233" s="44"/>
      <c r="OXN233" s="44"/>
      <c r="OXO233" s="44"/>
      <c r="OXP233" s="44"/>
      <c r="OXQ233" s="44"/>
      <c r="OXR233" s="44"/>
      <c r="OXS233" s="44"/>
      <c r="OXT233" s="44"/>
      <c r="OXU233" s="44"/>
      <c r="OXV233" s="44"/>
      <c r="OXW233" s="44"/>
      <c r="OXX233" s="44"/>
      <c r="OXY233" s="44"/>
      <c r="OXZ233" s="44"/>
      <c r="OYA233" s="44"/>
      <c r="OYB233" s="44"/>
      <c r="OYC233" s="44"/>
      <c r="OYD233" s="44"/>
      <c r="OYE233" s="44"/>
      <c r="OYF233" s="44"/>
      <c r="OYG233" s="44"/>
      <c r="OYH233" s="44"/>
      <c r="OYI233" s="44"/>
      <c r="OYJ233" s="44"/>
      <c r="OYK233" s="44"/>
      <c r="OYL233" s="44"/>
      <c r="OYM233" s="44"/>
      <c r="OYN233" s="44"/>
      <c r="OYO233" s="44"/>
      <c r="OYP233" s="44"/>
      <c r="OYQ233" s="44"/>
      <c r="OYR233" s="44"/>
      <c r="OYS233" s="44"/>
      <c r="OYT233" s="44"/>
      <c r="OYU233" s="44"/>
      <c r="OYV233" s="44"/>
      <c r="OYW233" s="44"/>
      <c r="OYX233" s="44"/>
      <c r="OYY233" s="44"/>
      <c r="OYZ233" s="44"/>
      <c r="OZA233" s="44"/>
      <c r="OZB233" s="44"/>
      <c r="OZC233" s="44"/>
      <c r="OZD233" s="44"/>
      <c r="OZE233" s="44"/>
      <c r="OZF233" s="44"/>
      <c r="OZG233" s="44"/>
      <c r="OZH233" s="44"/>
      <c r="OZI233" s="44"/>
      <c r="OZJ233" s="44"/>
      <c r="OZK233" s="44"/>
      <c r="OZL233" s="44"/>
      <c r="OZM233" s="44"/>
      <c r="OZN233" s="44"/>
      <c r="OZO233" s="44"/>
      <c r="OZP233" s="44"/>
      <c r="OZQ233" s="44"/>
      <c r="OZR233" s="44"/>
      <c r="OZS233" s="44"/>
      <c r="OZT233" s="44"/>
      <c r="OZU233" s="44"/>
      <c r="OZV233" s="44"/>
      <c r="OZW233" s="44"/>
      <c r="OZX233" s="44"/>
      <c r="OZY233" s="44"/>
      <c r="OZZ233" s="44"/>
      <c r="PAA233" s="44"/>
      <c r="PAB233" s="44"/>
      <c r="PAC233" s="44"/>
      <c r="PAD233" s="44"/>
      <c r="PAE233" s="44"/>
      <c r="PAF233" s="44"/>
      <c r="PAG233" s="44"/>
      <c r="PAH233" s="44"/>
      <c r="PAI233" s="44"/>
      <c r="PAJ233" s="44"/>
      <c r="PAK233" s="44"/>
      <c r="PAL233" s="44"/>
      <c r="PAM233" s="44"/>
      <c r="PAN233" s="44"/>
      <c r="PAO233" s="44"/>
      <c r="PAP233" s="44"/>
      <c r="PAQ233" s="44"/>
      <c r="PAR233" s="44"/>
      <c r="PAS233" s="44"/>
      <c r="PAT233" s="44"/>
      <c r="PAU233" s="44"/>
      <c r="PAV233" s="44"/>
      <c r="PAW233" s="44"/>
      <c r="PAX233" s="44"/>
      <c r="PAY233" s="44"/>
      <c r="PAZ233" s="44"/>
      <c r="PBA233" s="44"/>
      <c r="PBB233" s="44"/>
      <c r="PBC233" s="44"/>
      <c r="PBD233" s="44"/>
      <c r="PBE233" s="44"/>
      <c r="PBF233" s="44"/>
      <c r="PBG233" s="44"/>
      <c r="PBH233" s="44"/>
      <c r="PBI233" s="44"/>
      <c r="PBJ233" s="44"/>
      <c r="PBK233" s="44"/>
      <c r="PBL233" s="44"/>
      <c r="PBM233" s="44"/>
      <c r="PBN233" s="44"/>
      <c r="PBO233" s="44"/>
      <c r="PBP233" s="44"/>
      <c r="PBQ233" s="44"/>
      <c r="PBR233" s="44"/>
      <c r="PBS233" s="44"/>
      <c r="PBT233" s="44"/>
      <c r="PBU233" s="44"/>
      <c r="PBV233" s="44"/>
      <c r="PBW233" s="44"/>
      <c r="PBX233" s="44"/>
      <c r="PBY233" s="44"/>
      <c r="PBZ233" s="44"/>
      <c r="PCA233" s="44"/>
      <c r="PCB233" s="44"/>
      <c r="PCC233" s="44"/>
      <c r="PCD233" s="44"/>
      <c r="PCE233" s="44"/>
      <c r="PCF233" s="44"/>
      <c r="PCG233" s="44"/>
      <c r="PCH233" s="44"/>
      <c r="PCI233" s="44"/>
      <c r="PCJ233" s="44"/>
      <c r="PCK233" s="44"/>
      <c r="PCL233" s="44"/>
      <c r="PCM233" s="44"/>
      <c r="PCN233" s="44"/>
      <c r="PCO233" s="44"/>
      <c r="PCP233" s="44"/>
      <c r="PCQ233" s="44"/>
      <c r="PCR233" s="44"/>
      <c r="PCS233" s="44"/>
      <c r="PCT233" s="44"/>
      <c r="PCU233" s="44"/>
      <c r="PCV233" s="44"/>
      <c r="PCW233" s="44"/>
      <c r="PCX233" s="44"/>
      <c r="PCY233" s="44"/>
      <c r="PCZ233" s="44"/>
      <c r="PDA233" s="44"/>
      <c r="PDB233" s="44"/>
      <c r="PDC233" s="44"/>
      <c r="PDD233" s="44"/>
      <c r="PDE233" s="44"/>
      <c r="PDF233" s="44"/>
      <c r="PDG233" s="44"/>
      <c r="PDH233" s="44"/>
      <c r="PDI233" s="44"/>
      <c r="PDJ233" s="44"/>
      <c r="PDK233" s="44"/>
      <c r="PDL233" s="44"/>
      <c r="PDM233" s="44"/>
      <c r="PDN233" s="44"/>
      <c r="PDO233" s="44"/>
      <c r="PDP233" s="44"/>
      <c r="PDQ233" s="44"/>
      <c r="PDR233" s="44"/>
      <c r="PDS233" s="44"/>
      <c r="PDT233" s="44"/>
      <c r="PDU233" s="44"/>
      <c r="PDV233" s="44"/>
      <c r="PDW233" s="44"/>
      <c r="PDX233" s="44"/>
      <c r="PDY233" s="44"/>
      <c r="PDZ233" s="44"/>
      <c r="PEA233" s="44"/>
      <c r="PEB233" s="44"/>
      <c r="PEC233" s="44"/>
      <c r="PED233" s="44"/>
      <c r="PEE233" s="44"/>
      <c r="PEF233" s="44"/>
      <c r="PEG233" s="44"/>
      <c r="PEH233" s="44"/>
      <c r="PEI233" s="44"/>
      <c r="PEJ233" s="44"/>
      <c r="PEK233" s="44"/>
      <c r="PEL233" s="44"/>
      <c r="PEM233" s="44"/>
      <c r="PEN233" s="44"/>
      <c r="PEO233" s="44"/>
      <c r="PEP233" s="44"/>
      <c r="PEQ233" s="44"/>
      <c r="PER233" s="44"/>
      <c r="PES233" s="44"/>
      <c r="PET233" s="44"/>
      <c r="PEU233" s="44"/>
      <c r="PEV233" s="44"/>
      <c r="PEW233" s="44"/>
      <c r="PEX233" s="44"/>
      <c r="PEY233" s="44"/>
      <c r="PEZ233" s="44"/>
      <c r="PFA233" s="44"/>
      <c r="PFB233" s="44"/>
      <c r="PFC233" s="44"/>
      <c r="PFD233" s="44"/>
      <c r="PFE233" s="44"/>
      <c r="PFF233" s="44"/>
      <c r="PFG233" s="44"/>
      <c r="PFH233" s="44"/>
      <c r="PFI233" s="44"/>
      <c r="PFJ233" s="44"/>
      <c r="PFK233" s="44"/>
      <c r="PFL233" s="44"/>
      <c r="PFM233" s="44"/>
      <c r="PFN233" s="44"/>
      <c r="PFO233" s="44"/>
      <c r="PFP233" s="44"/>
      <c r="PFQ233" s="44"/>
      <c r="PFR233" s="44"/>
      <c r="PFS233" s="44"/>
      <c r="PFT233" s="44"/>
      <c r="PFU233" s="44"/>
      <c r="PFV233" s="44"/>
      <c r="PFW233" s="44"/>
      <c r="PFX233" s="44"/>
      <c r="PFY233" s="44"/>
      <c r="PFZ233" s="44"/>
      <c r="PGA233" s="44"/>
      <c r="PGB233" s="44"/>
      <c r="PGC233" s="44"/>
      <c r="PGD233" s="44"/>
      <c r="PGE233" s="44"/>
      <c r="PGF233" s="44"/>
      <c r="PGG233" s="44"/>
      <c r="PGH233" s="44"/>
      <c r="PGI233" s="44"/>
      <c r="PGJ233" s="44"/>
      <c r="PGK233" s="44"/>
      <c r="PGL233" s="44"/>
      <c r="PGM233" s="44"/>
      <c r="PGN233" s="44"/>
      <c r="PGO233" s="44"/>
      <c r="PGP233" s="44"/>
      <c r="PGQ233" s="44"/>
      <c r="PGR233" s="44"/>
      <c r="PGS233" s="44"/>
      <c r="PGT233" s="44"/>
      <c r="PGU233" s="44"/>
      <c r="PGV233" s="44"/>
      <c r="PGW233" s="44"/>
      <c r="PGX233" s="44"/>
      <c r="PGY233" s="44"/>
      <c r="PGZ233" s="44"/>
      <c r="PHA233" s="44"/>
      <c r="PHB233" s="44"/>
      <c r="PHC233" s="44"/>
      <c r="PHD233" s="44"/>
      <c r="PHE233" s="44"/>
      <c r="PHF233" s="44"/>
      <c r="PHG233" s="44"/>
      <c r="PHH233" s="44"/>
      <c r="PHI233" s="44"/>
      <c r="PHJ233" s="44"/>
      <c r="PHK233" s="44"/>
      <c r="PHL233" s="44"/>
      <c r="PHM233" s="44"/>
      <c r="PHN233" s="44"/>
      <c r="PHO233" s="44"/>
      <c r="PHP233" s="44"/>
      <c r="PHQ233" s="44"/>
      <c r="PHR233" s="44"/>
      <c r="PHS233" s="44"/>
      <c r="PHT233" s="44"/>
      <c r="PHU233" s="44"/>
      <c r="PHV233" s="44"/>
      <c r="PHW233" s="44"/>
      <c r="PHX233" s="44"/>
      <c r="PHY233" s="44"/>
      <c r="PHZ233" s="44"/>
      <c r="PIA233" s="44"/>
      <c r="PIB233" s="44"/>
      <c r="PIC233" s="44"/>
      <c r="PID233" s="44"/>
      <c r="PIE233" s="44"/>
      <c r="PIF233" s="44"/>
      <c r="PIG233" s="44"/>
      <c r="PIH233" s="44"/>
      <c r="PII233" s="44"/>
      <c r="PIJ233" s="44"/>
      <c r="PIK233" s="44"/>
      <c r="PIL233" s="44"/>
      <c r="PIM233" s="44"/>
      <c r="PIN233" s="44"/>
      <c r="PIO233" s="44"/>
      <c r="PIP233" s="44"/>
      <c r="PIQ233" s="44"/>
      <c r="PIR233" s="44"/>
      <c r="PIS233" s="44"/>
      <c r="PIT233" s="44"/>
      <c r="PIU233" s="44"/>
      <c r="PIV233" s="44"/>
      <c r="PIW233" s="44"/>
      <c r="PIX233" s="44"/>
      <c r="PIY233" s="44"/>
      <c r="PIZ233" s="44"/>
      <c r="PJA233" s="44"/>
      <c r="PJB233" s="44"/>
      <c r="PJC233" s="44"/>
      <c r="PJD233" s="44"/>
      <c r="PJE233" s="44"/>
      <c r="PJF233" s="44"/>
      <c r="PJG233" s="44"/>
      <c r="PJH233" s="44"/>
      <c r="PJI233" s="44"/>
      <c r="PJJ233" s="44"/>
      <c r="PJK233" s="44"/>
      <c r="PJL233" s="44"/>
      <c r="PJM233" s="44"/>
      <c r="PJN233" s="44"/>
      <c r="PJO233" s="44"/>
      <c r="PJP233" s="44"/>
      <c r="PJQ233" s="44"/>
      <c r="PJR233" s="44"/>
      <c r="PJS233" s="44"/>
      <c r="PJT233" s="44"/>
      <c r="PJU233" s="44"/>
      <c r="PJV233" s="44"/>
      <c r="PJW233" s="44"/>
      <c r="PJX233" s="44"/>
      <c r="PJY233" s="44"/>
      <c r="PJZ233" s="44"/>
      <c r="PKA233" s="44"/>
      <c r="PKB233" s="44"/>
      <c r="PKC233" s="44"/>
      <c r="PKD233" s="44"/>
      <c r="PKE233" s="44"/>
      <c r="PKF233" s="44"/>
      <c r="PKG233" s="44"/>
      <c r="PKH233" s="44"/>
      <c r="PKI233" s="44"/>
      <c r="PKJ233" s="44"/>
      <c r="PKK233" s="44"/>
      <c r="PKL233" s="44"/>
      <c r="PKM233" s="44"/>
      <c r="PKN233" s="44"/>
      <c r="PKO233" s="44"/>
      <c r="PKP233" s="44"/>
      <c r="PKQ233" s="44"/>
      <c r="PKR233" s="44"/>
      <c r="PKS233" s="44"/>
      <c r="PKT233" s="44"/>
      <c r="PKU233" s="44"/>
      <c r="PKV233" s="44"/>
      <c r="PKW233" s="44"/>
      <c r="PKX233" s="44"/>
      <c r="PKY233" s="44"/>
      <c r="PKZ233" s="44"/>
      <c r="PLA233" s="44"/>
      <c r="PLB233" s="44"/>
      <c r="PLC233" s="44"/>
      <c r="PLD233" s="44"/>
      <c r="PLE233" s="44"/>
      <c r="PLF233" s="44"/>
      <c r="PLG233" s="44"/>
      <c r="PLH233" s="44"/>
      <c r="PLI233" s="44"/>
      <c r="PLJ233" s="44"/>
      <c r="PLK233" s="44"/>
      <c r="PLL233" s="44"/>
      <c r="PLM233" s="44"/>
      <c r="PLN233" s="44"/>
      <c r="PLO233" s="44"/>
      <c r="PLP233" s="44"/>
      <c r="PLQ233" s="44"/>
      <c r="PLR233" s="44"/>
      <c r="PLS233" s="44"/>
      <c r="PLT233" s="44"/>
      <c r="PLU233" s="44"/>
      <c r="PLV233" s="44"/>
      <c r="PLW233" s="44"/>
      <c r="PLX233" s="44"/>
      <c r="PLY233" s="44"/>
      <c r="PLZ233" s="44"/>
      <c r="PMA233" s="44"/>
      <c r="PMB233" s="44"/>
      <c r="PMC233" s="44"/>
      <c r="PMD233" s="44"/>
      <c r="PME233" s="44"/>
      <c r="PMF233" s="44"/>
      <c r="PMG233" s="44"/>
      <c r="PMH233" s="44"/>
      <c r="PMI233" s="44"/>
      <c r="PMJ233" s="44"/>
      <c r="PMK233" s="44"/>
      <c r="PML233" s="44"/>
      <c r="PMM233" s="44"/>
      <c r="PMN233" s="44"/>
      <c r="PMO233" s="44"/>
      <c r="PMP233" s="44"/>
      <c r="PMQ233" s="44"/>
      <c r="PMR233" s="44"/>
      <c r="PMS233" s="44"/>
      <c r="PMT233" s="44"/>
      <c r="PMU233" s="44"/>
      <c r="PMV233" s="44"/>
      <c r="PMW233" s="44"/>
      <c r="PMX233" s="44"/>
      <c r="PMY233" s="44"/>
      <c r="PMZ233" s="44"/>
      <c r="PNA233" s="44"/>
      <c r="PNB233" s="44"/>
      <c r="PNC233" s="44"/>
      <c r="PND233" s="44"/>
      <c r="PNE233" s="44"/>
      <c r="PNF233" s="44"/>
      <c r="PNG233" s="44"/>
      <c r="PNH233" s="44"/>
      <c r="PNI233" s="44"/>
      <c r="PNJ233" s="44"/>
      <c r="PNK233" s="44"/>
      <c r="PNL233" s="44"/>
      <c r="PNM233" s="44"/>
      <c r="PNN233" s="44"/>
      <c r="PNO233" s="44"/>
      <c r="PNP233" s="44"/>
      <c r="PNQ233" s="44"/>
      <c r="PNR233" s="44"/>
      <c r="PNS233" s="44"/>
      <c r="PNT233" s="44"/>
      <c r="PNU233" s="44"/>
      <c r="PNV233" s="44"/>
      <c r="PNW233" s="44"/>
      <c r="PNX233" s="44"/>
      <c r="PNY233" s="44"/>
      <c r="PNZ233" s="44"/>
      <c r="POA233" s="44"/>
      <c r="POB233" s="44"/>
      <c r="POC233" s="44"/>
      <c r="POD233" s="44"/>
      <c r="POE233" s="44"/>
      <c r="POF233" s="44"/>
      <c r="POG233" s="44"/>
      <c r="POH233" s="44"/>
      <c r="POI233" s="44"/>
      <c r="POJ233" s="44"/>
      <c r="POK233" s="44"/>
      <c r="POL233" s="44"/>
      <c r="POM233" s="44"/>
      <c r="PON233" s="44"/>
      <c r="POO233" s="44"/>
      <c r="POP233" s="44"/>
      <c r="POQ233" s="44"/>
      <c r="POR233" s="44"/>
      <c r="POS233" s="44"/>
      <c r="POT233" s="44"/>
      <c r="POU233" s="44"/>
      <c r="POV233" s="44"/>
      <c r="POW233" s="44"/>
      <c r="POX233" s="44"/>
      <c r="POY233" s="44"/>
      <c r="POZ233" s="44"/>
      <c r="PPA233" s="44"/>
      <c r="PPB233" s="44"/>
      <c r="PPC233" s="44"/>
      <c r="PPD233" s="44"/>
      <c r="PPE233" s="44"/>
      <c r="PPF233" s="44"/>
      <c r="PPG233" s="44"/>
      <c r="PPH233" s="44"/>
      <c r="PPI233" s="44"/>
      <c r="PPJ233" s="44"/>
      <c r="PPK233" s="44"/>
      <c r="PPL233" s="44"/>
      <c r="PPM233" s="44"/>
      <c r="PPN233" s="44"/>
      <c r="PPO233" s="44"/>
      <c r="PPP233" s="44"/>
      <c r="PPQ233" s="44"/>
      <c r="PPR233" s="44"/>
      <c r="PPS233" s="44"/>
      <c r="PPT233" s="44"/>
      <c r="PPU233" s="44"/>
      <c r="PPV233" s="44"/>
      <c r="PPW233" s="44"/>
      <c r="PPX233" s="44"/>
      <c r="PPY233" s="44"/>
      <c r="PPZ233" s="44"/>
      <c r="PQA233" s="44"/>
      <c r="PQB233" s="44"/>
      <c r="PQC233" s="44"/>
      <c r="PQD233" s="44"/>
      <c r="PQE233" s="44"/>
      <c r="PQF233" s="44"/>
      <c r="PQG233" s="44"/>
      <c r="PQH233" s="44"/>
      <c r="PQI233" s="44"/>
      <c r="PQJ233" s="44"/>
      <c r="PQK233" s="44"/>
      <c r="PQL233" s="44"/>
      <c r="PQM233" s="44"/>
      <c r="PQN233" s="44"/>
      <c r="PQO233" s="44"/>
      <c r="PQP233" s="44"/>
      <c r="PQQ233" s="44"/>
      <c r="PQR233" s="44"/>
      <c r="PQS233" s="44"/>
      <c r="PQT233" s="44"/>
      <c r="PQU233" s="44"/>
      <c r="PQV233" s="44"/>
      <c r="PQW233" s="44"/>
      <c r="PQX233" s="44"/>
      <c r="PQY233" s="44"/>
      <c r="PQZ233" s="44"/>
      <c r="PRA233" s="44"/>
      <c r="PRB233" s="44"/>
      <c r="PRC233" s="44"/>
      <c r="PRD233" s="44"/>
      <c r="PRE233" s="44"/>
      <c r="PRF233" s="44"/>
      <c r="PRG233" s="44"/>
      <c r="PRH233" s="44"/>
      <c r="PRI233" s="44"/>
      <c r="PRJ233" s="44"/>
      <c r="PRK233" s="44"/>
      <c r="PRL233" s="44"/>
      <c r="PRM233" s="44"/>
      <c r="PRN233" s="44"/>
      <c r="PRO233" s="44"/>
      <c r="PRP233" s="44"/>
      <c r="PRQ233" s="44"/>
      <c r="PRR233" s="44"/>
      <c r="PRS233" s="44"/>
      <c r="PRT233" s="44"/>
      <c r="PRU233" s="44"/>
      <c r="PRV233" s="44"/>
      <c r="PRW233" s="44"/>
      <c r="PRX233" s="44"/>
      <c r="PRY233" s="44"/>
      <c r="PRZ233" s="44"/>
      <c r="PSA233" s="44"/>
      <c r="PSB233" s="44"/>
      <c r="PSC233" s="44"/>
      <c r="PSD233" s="44"/>
      <c r="PSE233" s="44"/>
      <c r="PSF233" s="44"/>
      <c r="PSG233" s="44"/>
      <c r="PSH233" s="44"/>
      <c r="PSI233" s="44"/>
      <c r="PSJ233" s="44"/>
      <c r="PSK233" s="44"/>
      <c r="PSL233" s="44"/>
      <c r="PSM233" s="44"/>
      <c r="PSN233" s="44"/>
      <c r="PSO233" s="44"/>
      <c r="PSP233" s="44"/>
      <c r="PSQ233" s="44"/>
      <c r="PSR233" s="44"/>
      <c r="PSS233" s="44"/>
      <c r="PST233" s="44"/>
      <c r="PSU233" s="44"/>
      <c r="PSV233" s="44"/>
      <c r="PSW233" s="44"/>
      <c r="PSX233" s="44"/>
      <c r="PSY233" s="44"/>
      <c r="PSZ233" s="44"/>
      <c r="PTA233" s="44"/>
      <c r="PTB233" s="44"/>
      <c r="PTC233" s="44"/>
      <c r="PTD233" s="44"/>
      <c r="PTE233" s="44"/>
      <c r="PTF233" s="44"/>
      <c r="PTG233" s="44"/>
      <c r="PTH233" s="44"/>
      <c r="PTI233" s="44"/>
      <c r="PTJ233" s="44"/>
      <c r="PTK233" s="44"/>
      <c r="PTL233" s="44"/>
      <c r="PTM233" s="44"/>
      <c r="PTN233" s="44"/>
      <c r="PTO233" s="44"/>
      <c r="PTP233" s="44"/>
      <c r="PTQ233" s="44"/>
      <c r="PTR233" s="44"/>
      <c r="PTS233" s="44"/>
      <c r="PTT233" s="44"/>
      <c r="PTU233" s="44"/>
      <c r="PTV233" s="44"/>
      <c r="PTW233" s="44"/>
      <c r="PTX233" s="44"/>
      <c r="PTY233" s="44"/>
      <c r="PTZ233" s="44"/>
      <c r="PUA233" s="44"/>
      <c r="PUB233" s="44"/>
      <c r="PUC233" s="44"/>
      <c r="PUD233" s="44"/>
      <c r="PUE233" s="44"/>
      <c r="PUF233" s="44"/>
      <c r="PUG233" s="44"/>
      <c r="PUH233" s="44"/>
      <c r="PUI233" s="44"/>
      <c r="PUJ233" s="44"/>
      <c r="PUK233" s="44"/>
      <c r="PUL233" s="44"/>
      <c r="PUM233" s="44"/>
      <c r="PUN233" s="44"/>
      <c r="PUO233" s="44"/>
      <c r="PUP233" s="44"/>
      <c r="PUQ233" s="44"/>
      <c r="PUR233" s="44"/>
      <c r="PUS233" s="44"/>
      <c r="PUT233" s="44"/>
      <c r="PUU233" s="44"/>
      <c r="PUV233" s="44"/>
      <c r="PUW233" s="44"/>
      <c r="PUX233" s="44"/>
      <c r="PUY233" s="44"/>
      <c r="PUZ233" s="44"/>
      <c r="PVA233" s="44"/>
      <c r="PVB233" s="44"/>
      <c r="PVC233" s="44"/>
      <c r="PVD233" s="44"/>
      <c r="PVE233" s="44"/>
      <c r="PVF233" s="44"/>
      <c r="PVG233" s="44"/>
      <c r="PVH233" s="44"/>
      <c r="PVI233" s="44"/>
      <c r="PVJ233" s="44"/>
      <c r="PVK233" s="44"/>
      <c r="PVL233" s="44"/>
      <c r="PVM233" s="44"/>
      <c r="PVN233" s="44"/>
      <c r="PVO233" s="44"/>
      <c r="PVP233" s="44"/>
      <c r="PVQ233" s="44"/>
      <c r="PVR233" s="44"/>
      <c r="PVS233" s="44"/>
      <c r="PVT233" s="44"/>
      <c r="PVU233" s="44"/>
      <c r="PVV233" s="44"/>
      <c r="PVW233" s="44"/>
      <c r="PVX233" s="44"/>
      <c r="PVY233" s="44"/>
      <c r="PVZ233" s="44"/>
      <c r="PWA233" s="44"/>
      <c r="PWB233" s="44"/>
      <c r="PWC233" s="44"/>
      <c r="PWD233" s="44"/>
      <c r="PWE233" s="44"/>
      <c r="PWF233" s="44"/>
      <c r="PWG233" s="44"/>
      <c r="PWH233" s="44"/>
      <c r="PWI233" s="44"/>
      <c r="PWJ233" s="44"/>
      <c r="PWK233" s="44"/>
      <c r="PWL233" s="44"/>
      <c r="PWM233" s="44"/>
      <c r="PWN233" s="44"/>
      <c r="PWO233" s="44"/>
      <c r="PWP233" s="44"/>
      <c r="PWQ233" s="44"/>
      <c r="PWR233" s="44"/>
      <c r="PWS233" s="44"/>
      <c r="PWT233" s="44"/>
      <c r="PWU233" s="44"/>
      <c r="PWV233" s="44"/>
      <c r="PWW233" s="44"/>
      <c r="PWX233" s="44"/>
      <c r="PWY233" s="44"/>
      <c r="PWZ233" s="44"/>
      <c r="PXA233" s="44"/>
      <c r="PXB233" s="44"/>
      <c r="PXC233" s="44"/>
      <c r="PXD233" s="44"/>
      <c r="PXE233" s="44"/>
      <c r="PXF233" s="44"/>
      <c r="PXG233" s="44"/>
      <c r="PXH233" s="44"/>
      <c r="PXI233" s="44"/>
      <c r="PXJ233" s="44"/>
      <c r="PXK233" s="44"/>
      <c r="PXL233" s="44"/>
      <c r="PXM233" s="44"/>
      <c r="PXN233" s="44"/>
      <c r="PXO233" s="44"/>
      <c r="PXP233" s="44"/>
      <c r="PXQ233" s="44"/>
      <c r="PXR233" s="44"/>
      <c r="PXS233" s="44"/>
      <c r="PXT233" s="44"/>
      <c r="PXU233" s="44"/>
      <c r="PXV233" s="44"/>
      <c r="PXW233" s="44"/>
      <c r="PXX233" s="44"/>
      <c r="PXY233" s="44"/>
      <c r="PXZ233" s="44"/>
      <c r="PYA233" s="44"/>
      <c r="PYB233" s="44"/>
      <c r="PYC233" s="44"/>
      <c r="PYD233" s="44"/>
      <c r="PYE233" s="44"/>
      <c r="PYF233" s="44"/>
      <c r="PYG233" s="44"/>
      <c r="PYH233" s="44"/>
      <c r="PYI233" s="44"/>
      <c r="PYJ233" s="44"/>
      <c r="PYK233" s="44"/>
      <c r="PYL233" s="44"/>
      <c r="PYM233" s="44"/>
      <c r="PYN233" s="44"/>
      <c r="PYO233" s="44"/>
      <c r="PYP233" s="44"/>
      <c r="PYQ233" s="44"/>
      <c r="PYR233" s="44"/>
      <c r="PYS233" s="44"/>
      <c r="PYT233" s="44"/>
      <c r="PYU233" s="44"/>
      <c r="PYV233" s="44"/>
      <c r="PYW233" s="44"/>
      <c r="PYX233" s="44"/>
      <c r="PYY233" s="44"/>
      <c r="PYZ233" s="44"/>
      <c r="PZA233" s="44"/>
      <c r="PZB233" s="44"/>
      <c r="PZC233" s="44"/>
      <c r="PZD233" s="44"/>
      <c r="PZE233" s="44"/>
      <c r="PZF233" s="44"/>
      <c r="PZG233" s="44"/>
      <c r="PZH233" s="44"/>
      <c r="PZI233" s="44"/>
      <c r="PZJ233" s="44"/>
      <c r="PZK233" s="44"/>
      <c r="PZL233" s="44"/>
      <c r="PZM233" s="44"/>
      <c r="PZN233" s="44"/>
      <c r="PZO233" s="44"/>
      <c r="PZP233" s="44"/>
      <c r="PZQ233" s="44"/>
      <c r="PZR233" s="44"/>
      <c r="PZS233" s="44"/>
      <c r="PZT233" s="44"/>
      <c r="PZU233" s="44"/>
      <c r="PZV233" s="44"/>
      <c r="PZW233" s="44"/>
      <c r="PZX233" s="44"/>
      <c r="PZY233" s="44"/>
      <c r="PZZ233" s="44"/>
      <c r="QAA233" s="44"/>
      <c r="QAB233" s="44"/>
      <c r="QAC233" s="44"/>
      <c r="QAD233" s="44"/>
      <c r="QAE233" s="44"/>
      <c r="QAF233" s="44"/>
      <c r="QAG233" s="44"/>
      <c r="QAH233" s="44"/>
      <c r="QAI233" s="44"/>
      <c r="QAJ233" s="44"/>
      <c r="QAK233" s="44"/>
      <c r="QAL233" s="44"/>
      <c r="QAM233" s="44"/>
      <c r="QAN233" s="44"/>
      <c r="QAO233" s="44"/>
      <c r="QAP233" s="44"/>
      <c r="QAQ233" s="44"/>
      <c r="QAR233" s="44"/>
      <c r="QAS233" s="44"/>
      <c r="QAT233" s="44"/>
      <c r="QAU233" s="44"/>
      <c r="QAV233" s="44"/>
      <c r="QAW233" s="44"/>
      <c r="QAX233" s="44"/>
      <c r="QAY233" s="44"/>
      <c r="QAZ233" s="44"/>
      <c r="QBA233" s="44"/>
      <c r="QBB233" s="44"/>
      <c r="QBC233" s="44"/>
      <c r="QBD233" s="44"/>
      <c r="QBE233" s="44"/>
      <c r="QBF233" s="44"/>
      <c r="QBG233" s="44"/>
      <c r="QBH233" s="44"/>
      <c r="QBI233" s="44"/>
      <c r="QBJ233" s="44"/>
      <c r="QBK233" s="44"/>
      <c r="QBL233" s="44"/>
      <c r="QBM233" s="44"/>
      <c r="QBN233" s="44"/>
      <c r="QBO233" s="44"/>
      <c r="QBP233" s="44"/>
      <c r="QBQ233" s="44"/>
      <c r="QBR233" s="44"/>
      <c r="QBS233" s="44"/>
      <c r="QBT233" s="44"/>
      <c r="QBU233" s="44"/>
      <c r="QBV233" s="44"/>
      <c r="QBW233" s="44"/>
      <c r="QBX233" s="44"/>
      <c r="QBY233" s="44"/>
      <c r="QBZ233" s="44"/>
      <c r="QCA233" s="44"/>
      <c r="QCB233" s="44"/>
      <c r="QCC233" s="44"/>
      <c r="QCD233" s="44"/>
      <c r="QCE233" s="44"/>
      <c r="QCF233" s="44"/>
      <c r="QCG233" s="44"/>
      <c r="QCH233" s="44"/>
      <c r="QCI233" s="44"/>
      <c r="QCJ233" s="44"/>
      <c r="QCK233" s="44"/>
      <c r="QCL233" s="44"/>
      <c r="QCM233" s="44"/>
      <c r="QCN233" s="44"/>
      <c r="QCO233" s="44"/>
      <c r="QCP233" s="44"/>
      <c r="QCQ233" s="44"/>
      <c r="QCR233" s="44"/>
      <c r="QCS233" s="44"/>
      <c r="QCT233" s="44"/>
      <c r="QCU233" s="44"/>
      <c r="QCV233" s="44"/>
      <c r="QCW233" s="44"/>
      <c r="QCX233" s="44"/>
      <c r="QCY233" s="44"/>
      <c r="QCZ233" s="44"/>
      <c r="QDA233" s="44"/>
      <c r="QDB233" s="44"/>
      <c r="QDC233" s="44"/>
      <c r="QDD233" s="44"/>
      <c r="QDE233" s="44"/>
      <c r="QDF233" s="44"/>
      <c r="QDG233" s="44"/>
      <c r="QDH233" s="44"/>
      <c r="QDI233" s="44"/>
      <c r="QDJ233" s="44"/>
      <c r="QDK233" s="44"/>
      <c r="QDL233" s="44"/>
      <c r="QDM233" s="44"/>
      <c r="QDN233" s="44"/>
      <c r="QDO233" s="44"/>
      <c r="QDP233" s="44"/>
      <c r="QDQ233" s="44"/>
      <c r="QDR233" s="44"/>
      <c r="QDS233" s="44"/>
      <c r="QDT233" s="44"/>
      <c r="QDU233" s="44"/>
      <c r="QDV233" s="44"/>
      <c r="QDW233" s="44"/>
      <c r="QDX233" s="44"/>
      <c r="QDY233" s="44"/>
      <c r="QDZ233" s="44"/>
      <c r="QEA233" s="44"/>
      <c r="QEB233" s="44"/>
      <c r="QEC233" s="44"/>
      <c r="QED233" s="44"/>
      <c r="QEE233" s="44"/>
      <c r="QEF233" s="44"/>
      <c r="QEG233" s="44"/>
      <c r="QEH233" s="44"/>
      <c r="QEI233" s="44"/>
      <c r="QEJ233" s="44"/>
      <c r="QEK233" s="44"/>
      <c r="QEL233" s="44"/>
      <c r="QEM233" s="44"/>
      <c r="QEN233" s="44"/>
      <c r="QEO233" s="44"/>
      <c r="QEP233" s="44"/>
      <c r="QEQ233" s="44"/>
      <c r="QER233" s="44"/>
      <c r="QES233" s="44"/>
      <c r="QET233" s="44"/>
      <c r="QEU233" s="44"/>
      <c r="QEV233" s="44"/>
      <c r="QEW233" s="44"/>
      <c r="QEX233" s="44"/>
      <c r="QEY233" s="44"/>
      <c r="QEZ233" s="44"/>
      <c r="QFA233" s="44"/>
      <c r="QFB233" s="44"/>
      <c r="QFC233" s="44"/>
      <c r="QFD233" s="44"/>
      <c r="QFE233" s="44"/>
      <c r="QFF233" s="44"/>
      <c r="QFG233" s="44"/>
      <c r="QFH233" s="44"/>
      <c r="QFI233" s="44"/>
      <c r="QFJ233" s="44"/>
      <c r="QFK233" s="44"/>
      <c r="QFL233" s="44"/>
      <c r="QFM233" s="44"/>
      <c r="QFN233" s="44"/>
      <c r="QFO233" s="44"/>
      <c r="QFP233" s="44"/>
      <c r="QFQ233" s="44"/>
      <c r="QFR233" s="44"/>
      <c r="QFS233" s="44"/>
      <c r="QFT233" s="44"/>
      <c r="QFU233" s="44"/>
      <c r="QFV233" s="44"/>
      <c r="QFW233" s="44"/>
      <c r="QFX233" s="44"/>
      <c r="QFY233" s="44"/>
      <c r="QFZ233" s="44"/>
      <c r="QGA233" s="44"/>
      <c r="QGB233" s="44"/>
      <c r="QGC233" s="44"/>
      <c r="QGD233" s="44"/>
      <c r="QGE233" s="44"/>
      <c r="QGF233" s="44"/>
      <c r="QGG233" s="44"/>
      <c r="QGH233" s="44"/>
      <c r="QGI233" s="44"/>
      <c r="QGJ233" s="44"/>
      <c r="QGK233" s="44"/>
      <c r="QGL233" s="44"/>
      <c r="QGM233" s="44"/>
      <c r="QGN233" s="44"/>
      <c r="QGO233" s="44"/>
      <c r="QGP233" s="44"/>
      <c r="QGQ233" s="44"/>
      <c r="QGR233" s="44"/>
      <c r="QGS233" s="44"/>
      <c r="QGT233" s="44"/>
      <c r="QGU233" s="44"/>
      <c r="QGV233" s="44"/>
      <c r="QGW233" s="44"/>
      <c r="QGX233" s="44"/>
      <c r="QGY233" s="44"/>
      <c r="QGZ233" s="44"/>
      <c r="QHA233" s="44"/>
      <c r="QHB233" s="44"/>
      <c r="QHC233" s="44"/>
      <c r="QHD233" s="44"/>
      <c r="QHE233" s="44"/>
      <c r="QHF233" s="44"/>
      <c r="QHG233" s="44"/>
      <c r="QHH233" s="44"/>
      <c r="QHI233" s="44"/>
      <c r="QHJ233" s="44"/>
      <c r="QHK233" s="44"/>
      <c r="QHL233" s="44"/>
      <c r="QHM233" s="44"/>
      <c r="QHN233" s="44"/>
      <c r="QHO233" s="44"/>
      <c r="QHP233" s="44"/>
      <c r="QHQ233" s="44"/>
      <c r="QHR233" s="44"/>
      <c r="QHS233" s="44"/>
      <c r="QHT233" s="44"/>
      <c r="QHU233" s="44"/>
      <c r="QHV233" s="44"/>
      <c r="QHW233" s="44"/>
      <c r="QHX233" s="44"/>
      <c r="QHY233" s="44"/>
      <c r="QHZ233" s="44"/>
      <c r="QIA233" s="44"/>
      <c r="QIB233" s="44"/>
      <c r="QIC233" s="44"/>
      <c r="QID233" s="44"/>
      <c r="QIE233" s="44"/>
      <c r="QIF233" s="44"/>
      <c r="QIG233" s="44"/>
      <c r="QIH233" s="44"/>
      <c r="QII233" s="44"/>
      <c r="QIJ233" s="44"/>
      <c r="QIK233" s="44"/>
      <c r="QIL233" s="44"/>
      <c r="QIM233" s="44"/>
      <c r="QIN233" s="44"/>
      <c r="QIO233" s="44"/>
      <c r="QIP233" s="44"/>
      <c r="QIQ233" s="44"/>
      <c r="QIR233" s="44"/>
      <c r="QIS233" s="44"/>
      <c r="QIT233" s="44"/>
      <c r="QIU233" s="44"/>
      <c r="QIV233" s="44"/>
      <c r="QIW233" s="44"/>
      <c r="QIX233" s="44"/>
      <c r="QIY233" s="44"/>
      <c r="QIZ233" s="44"/>
      <c r="QJA233" s="44"/>
      <c r="QJB233" s="44"/>
      <c r="QJC233" s="44"/>
      <c r="QJD233" s="44"/>
      <c r="QJE233" s="44"/>
      <c r="QJF233" s="44"/>
      <c r="QJG233" s="44"/>
      <c r="QJH233" s="44"/>
      <c r="QJI233" s="44"/>
      <c r="QJJ233" s="44"/>
      <c r="QJK233" s="44"/>
      <c r="QJL233" s="44"/>
      <c r="QJM233" s="44"/>
      <c r="QJN233" s="44"/>
      <c r="QJO233" s="44"/>
      <c r="QJP233" s="44"/>
      <c r="QJQ233" s="44"/>
      <c r="QJR233" s="44"/>
      <c r="QJS233" s="44"/>
      <c r="QJT233" s="44"/>
      <c r="QJU233" s="44"/>
      <c r="QJV233" s="44"/>
      <c r="QJW233" s="44"/>
      <c r="QJX233" s="44"/>
      <c r="QJY233" s="44"/>
      <c r="QJZ233" s="44"/>
      <c r="QKA233" s="44"/>
      <c r="QKB233" s="44"/>
      <c r="QKC233" s="44"/>
      <c r="QKD233" s="44"/>
      <c r="QKE233" s="44"/>
      <c r="QKF233" s="44"/>
      <c r="QKG233" s="44"/>
      <c r="QKH233" s="44"/>
      <c r="QKI233" s="44"/>
      <c r="QKJ233" s="44"/>
      <c r="QKK233" s="44"/>
      <c r="QKL233" s="44"/>
      <c r="QKM233" s="44"/>
      <c r="QKN233" s="44"/>
      <c r="QKO233" s="44"/>
      <c r="QKP233" s="44"/>
      <c r="QKQ233" s="44"/>
      <c r="QKR233" s="44"/>
      <c r="QKS233" s="44"/>
      <c r="QKT233" s="44"/>
      <c r="QKU233" s="44"/>
      <c r="QKV233" s="44"/>
      <c r="QKW233" s="44"/>
      <c r="QKX233" s="44"/>
      <c r="QKY233" s="44"/>
      <c r="QKZ233" s="44"/>
      <c r="QLA233" s="44"/>
      <c r="QLB233" s="44"/>
      <c r="QLC233" s="44"/>
      <c r="QLD233" s="44"/>
      <c r="QLE233" s="44"/>
      <c r="QLF233" s="44"/>
      <c r="QLG233" s="44"/>
      <c r="QLH233" s="44"/>
      <c r="QLI233" s="44"/>
      <c r="QLJ233" s="44"/>
      <c r="QLK233" s="44"/>
      <c r="QLL233" s="44"/>
      <c r="QLM233" s="44"/>
      <c r="QLN233" s="44"/>
      <c r="QLO233" s="44"/>
      <c r="QLP233" s="44"/>
      <c r="QLQ233" s="44"/>
      <c r="QLR233" s="44"/>
      <c r="QLS233" s="44"/>
      <c r="QLT233" s="44"/>
      <c r="QLU233" s="44"/>
      <c r="QLV233" s="44"/>
      <c r="QLW233" s="44"/>
      <c r="QLX233" s="44"/>
      <c r="QLY233" s="44"/>
      <c r="QLZ233" s="44"/>
      <c r="QMA233" s="44"/>
      <c r="QMB233" s="44"/>
      <c r="QMC233" s="44"/>
      <c r="QMD233" s="44"/>
      <c r="QME233" s="44"/>
      <c r="QMF233" s="44"/>
      <c r="QMG233" s="44"/>
      <c r="QMH233" s="44"/>
      <c r="QMI233" s="44"/>
      <c r="QMJ233" s="44"/>
      <c r="QMK233" s="44"/>
      <c r="QML233" s="44"/>
      <c r="QMM233" s="44"/>
      <c r="QMN233" s="44"/>
      <c r="QMO233" s="44"/>
      <c r="QMP233" s="44"/>
      <c r="QMQ233" s="44"/>
      <c r="QMR233" s="44"/>
      <c r="QMS233" s="44"/>
      <c r="QMT233" s="44"/>
      <c r="QMU233" s="44"/>
      <c r="QMV233" s="44"/>
      <c r="QMW233" s="44"/>
      <c r="QMX233" s="44"/>
      <c r="QMY233" s="44"/>
      <c r="QMZ233" s="44"/>
      <c r="QNA233" s="44"/>
      <c r="QNB233" s="44"/>
      <c r="QNC233" s="44"/>
      <c r="QND233" s="44"/>
      <c r="QNE233" s="44"/>
      <c r="QNF233" s="44"/>
      <c r="QNG233" s="44"/>
      <c r="QNH233" s="44"/>
      <c r="QNI233" s="44"/>
      <c r="QNJ233" s="44"/>
      <c r="QNK233" s="44"/>
      <c r="QNL233" s="44"/>
      <c r="QNM233" s="44"/>
      <c r="QNN233" s="44"/>
      <c r="QNO233" s="44"/>
      <c r="QNP233" s="44"/>
      <c r="QNQ233" s="44"/>
      <c r="QNR233" s="44"/>
      <c r="QNS233" s="44"/>
      <c r="QNT233" s="44"/>
      <c r="QNU233" s="44"/>
      <c r="QNV233" s="44"/>
      <c r="QNW233" s="44"/>
      <c r="QNX233" s="44"/>
      <c r="QNY233" s="44"/>
      <c r="QNZ233" s="44"/>
      <c r="QOA233" s="44"/>
      <c r="QOB233" s="44"/>
      <c r="QOC233" s="44"/>
      <c r="QOD233" s="44"/>
      <c r="QOE233" s="44"/>
      <c r="QOF233" s="44"/>
      <c r="QOG233" s="44"/>
      <c r="QOH233" s="44"/>
      <c r="QOI233" s="44"/>
      <c r="QOJ233" s="44"/>
      <c r="QOK233" s="44"/>
      <c r="QOL233" s="44"/>
      <c r="QOM233" s="44"/>
      <c r="QON233" s="44"/>
      <c r="QOO233" s="44"/>
      <c r="QOP233" s="44"/>
      <c r="QOQ233" s="44"/>
      <c r="QOR233" s="44"/>
      <c r="QOS233" s="44"/>
      <c r="QOT233" s="44"/>
      <c r="QOU233" s="44"/>
      <c r="QOV233" s="44"/>
      <c r="QOW233" s="44"/>
      <c r="QOX233" s="44"/>
      <c r="QOY233" s="44"/>
      <c r="QOZ233" s="44"/>
      <c r="QPA233" s="44"/>
      <c r="QPB233" s="44"/>
      <c r="QPC233" s="44"/>
      <c r="QPD233" s="44"/>
      <c r="QPE233" s="44"/>
      <c r="QPF233" s="44"/>
      <c r="QPG233" s="44"/>
      <c r="QPH233" s="44"/>
      <c r="QPI233" s="44"/>
      <c r="QPJ233" s="44"/>
      <c r="QPK233" s="44"/>
      <c r="QPL233" s="44"/>
      <c r="QPM233" s="44"/>
      <c r="QPN233" s="44"/>
      <c r="QPO233" s="44"/>
      <c r="QPP233" s="44"/>
      <c r="QPQ233" s="44"/>
      <c r="QPR233" s="44"/>
      <c r="QPS233" s="44"/>
      <c r="QPT233" s="44"/>
      <c r="QPU233" s="44"/>
      <c r="QPV233" s="44"/>
      <c r="QPW233" s="44"/>
      <c r="QPX233" s="44"/>
      <c r="QPY233" s="44"/>
      <c r="QPZ233" s="44"/>
      <c r="QQA233" s="44"/>
      <c r="QQB233" s="44"/>
      <c r="QQC233" s="44"/>
      <c r="QQD233" s="44"/>
      <c r="QQE233" s="44"/>
      <c r="QQF233" s="44"/>
      <c r="QQG233" s="44"/>
      <c r="QQH233" s="44"/>
      <c r="QQI233" s="44"/>
      <c r="QQJ233" s="44"/>
      <c r="QQK233" s="44"/>
      <c r="QQL233" s="44"/>
      <c r="QQM233" s="44"/>
      <c r="QQN233" s="44"/>
      <c r="QQO233" s="44"/>
      <c r="QQP233" s="44"/>
      <c r="QQQ233" s="44"/>
      <c r="QQR233" s="44"/>
      <c r="QQS233" s="44"/>
      <c r="QQT233" s="44"/>
      <c r="QQU233" s="44"/>
      <c r="QQV233" s="44"/>
      <c r="QQW233" s="44"/>
      <c r="QQX233" s="44"/>
      <c r="QQY233" s="44"/>
      <c r="QQZ233" s="44"/>
      <c r="QRA233" s="44"/>
      <c r="QRB233" s="44"/>
      <c r="QRC233" s="44"/>
      <c r="QRD233" s="44"/>
      <c r="QRE233" s="44"/>
      <c r="QRF233" s="44"/>
      <c r="QRG233" s="44"/>
      <c r="QRH233" s="44"/>
      <c r="QRI233" s="44"/>
      <c r="QRJ233" s="44"/>
      <c r="QRK233" s="44"/>
      <c r="QRL233" s="44"/>
      <c r="QRM233" s="44"/>
      <c r="QRN233" s="44"/>
      <c r="QRO233" s="44"/>
      <c r="QRP233" s="44"/>
      <c r="QRQ233" s="44"/>
      <c r="QRR233" s="44"/>
      <c r="QRS233" s="44"/>
      <c r="QRT233" s="44"/>
      <c r="QRU233" s="44"/>
      <c r="QRV233" s="44"/>
      <c r="QRW233" s="44"/>
      <c r="QRX233" s="44"/>
      <c r="QRY233" s="44"/>
      <c r="QRZ233" s="44"/>
      <c r="QSA233" s="44"/>
      <c r="QSB233" s="44"/>
      <c r="QSC233" s="44"/>
      <c r="QSD233" s="44"/>
      <c r="QSE233" s="44"/>
      <c r="QSF233" s="44"/>
      <c r="QSG233" s="44"/>
      <c r="QSH233" s="44"/>
      <c r="QSI233" s="44"/>
      <c r="QSJ233" s="44"/>
      <c r="QSK233" s="44"/>
      <c r="QSL233" s="44"/>
      <c r="QSM233" s="44"/>
      <c r="QSN233" s="44"/>
      <c r="QSO233" s="44"/>
      <c r="QSP233" s="44"/>
      <c r="QSQ233" s="44"/>
      <c r="QSR233" s="44"/>
      <c r="QSS233" s="44"/>
      <c r="QST233" s="44"/>
      <c r="QSU233" s="44"/>
      <c r="QSV233" s="44"/>
      <c r="QSW233" s="44"/>
      <c r="QSX233" s="44"/>
      <c r="QSY233" s="44"/>
      <c r="QSZ233" s="44"/>
      <c r="QTA233" s="44"/>
      <c r="QTB233" s="44"/>
      <c r="QTC233" s="44"/>
      <c r="QTD233" s="44"/>
      <c r="QTE233" s="44"/>
      <c r="QTF233" s="44"/>
      <c r="QTG233" s="44"/>
      <c r="QTH233" s="44"/>
      <c r="QTI233" s="44"/>
      <c r="QTJ233" s="44"/>
      <c r="QTK233" s="44"/>
      <c r="QTL233" s="44"/>
      <c r="QTM233" s="44"/>
      <c r="QTN233" s="44"/>
      <c r="QTO233" s="44"/>
      <c r="QTP233" s="44"/>
      <c r="QTQ233" s="44"/>
      <c r="QTR233" s="44"/>
      <c r="QTS233" s="44"/>
      <c r="QTT233" s="44"/>
      <c r="QTU233" s="44"/>
      <c r="QTV233" s="44"/>
      <c r="QTW233" s="44"/>
      <c r="QTX233" s="44"/>
      <c r="QTY233" s="44"/>
      <c r="QTZ233" s="44"/>
      <c r="QUA233" s="44"/>
      <c r="QUB233" s="44"/>
      <c r="QUC233" s="44"/>
      <c r="QUD233" s="44"/>
      <c r="QUE233" s="44"/>
      <c r="QUF233" s="44"/>
      <c r="QUG233" s="44"/>
      <c r="QUH233" s="44"/>
      <c r="QUI233" s="44"/>
      <c r="QUJ233" s="44"/>
      <c r="QUK233" s="44"/>
      <c r="QUL233" s="44"/>
      <c r="QUM233" s="44"/>
      <c r="QUN233" s="44"/>
      <c r="QUO233" s="44"/>
      <c r="QUP233" s="44"/>
      <c r="QUQ233" s="44"/>
      <c r="QUR233" s="44"/>
      <c r="QUS233" s="44"/>
      <c r="QUT233" s="44"/>
      <c r="QUU233" s="44"/>
      <c r="QUV233" s="44"/>
      <c r="QUW233" s="44"/>
      <c r="QUX233" s="44"/>
      <c r="QUY233" s="44"/>
      <c r="QUZ233" s="44"/>
      <c r="QVA233" s="44"/>
      <c r="QVB233" s="44"/>
      <c r="QVC233" s="44"/>
      <c r="QVD233" s="44"/>
      <c r="QVE233" s="44"/>
      <c r="QVF233" s="44"/>
      <c r="QVG233" s="44"/>
      <c r="QVH233" s="44"/>
      <c r="QVI233" s="44"/>
      <c r="QVJ233" s="44"/>
      <c r="QVK233" s="44"/>
      <c r="QVL233" s="44"/>
      <c r="QVM233" s="44"/>
      <c r="QVN233" s="44"/>
      <c r="QVO233" s="44"/>
      <c r="QVP233" s="44"/>
      <c r="QVQ233" s="44"/>
      <c r="QVR233" s="44"/>
      <c r="QVS233" s="44"/>
      <c r="QVT233" s="44"/>
      <c r="QVU233" s="44"/>
      <c r="QVV233" s="44"/>
      <c r="QVW233" s="44"/>
      <c r="QVX233" s="44"/>
      <c r="QVY233" s="44"/>
      <c r="QVZ233" s="44"/>
      <c r="QWA233" s="44"/>
      <c r="QWB233" s="44"/>
      <c r="QWC233" s="44"/>
      <c r="QWD233" s="44"/>
      <c r="QWE233" s="44"/>
      <c r="QWF233" s="44"/>
      <c r="QWG233" s="44"/>
      <c r="QWH233" s="44"/>
      <c r="QWI233" s="44"/>
      <c r="QWJ233" s="44"/>
      <c r="QWK233" s="44"/>
      <c r="QWL233" s="44"/>
      <c r="QWM233" s="44"/>
      <c r="QWN233" s="44"/>
      <c r="QWO233" s="44"/>
      <c r="QWP233" s="44"/>
      <c r="QWQ233" s="44"/>
      <c r="QWR233" s="44"/>
      <c r="QWS233" s="44"/>
      <c r="QWT233" s="44"/>
      <c r="QWU233" s="44"/>
      <c r="QWV233" s="44"/>
      <c r="QWW233" s="44"/>
      <c r="QWX233" s="44"/>
      <c r="QWY233" s="44"/>
      <c r="QWZ233" s="44"/>
      <c r="QXA233" s="44"/>
      <c r="QXB233" s="44"/>
      <c r="QXC233" s="44"/>
      <c r="QXD233" s="44"/>
      <c r="QXE233" s="44"/>
      <c r="QXF233" s="44"/>
      <c r="QXG233" s="44"/>
      <c r="QXH233" s="44"/>
      <c r="QXI233" s="44"/>
      <c r="QXJ233" s="44"/>
      <c r="QXK233" s="44"/>
      <c r="QXL233" s="44"/>
      <c r="QXM233" s="44"/>
      <c r="QXN233" s="44"/>
      <c r="QXO233" s="44"/>
      <c r="QXP233" s="44"/>
      <c r="QXQ233" s="44"/>
      <c r="QXR233" s="44"/>
      <c r="QXS233" s="44"/>
      <c r="QXT233" s="44"/>
      <c r="QXU233" s="44"/>
      <c r="QXV233" s="44"/>
      <c r="QXW233" s="44"/>
      <c r="QXX233" s="44"/>
      <c r="QXY233" s="44"/>
      <c r="QXZ233" s="44"/>
      <c r="QYA233" s="44"/>
      <c r="QYB233" s="44"/>
      <c r="QYC233" s="44"/>
      <c r="QYD233" s="44"/>
      <c r="QYE233" s="44"/>
      <c r="QYF233" s="44"/>
      <c r="QYG233" s="44"/>
      <c r="QYH233" s="44"/>
      <c r="QYI233" s="44"/>
      <c r="QYJ233" s="44"/>
      <c r="QYK233" s="44"/>
      <c r="QYL233" s="44"/>
      <c r="QYM233" s="44"/>
      <c r="QYN233" s="44"/>
      <c r="QYO233" s="44"/>
      <c r="QYP233" s="44"/>
      <c r="QYQ233" s="44"/>
      <c r="QYR233" s="44"/>
      <c r="QYS233" s="44"/>
      <c r="QYT233" s="44"/>
      <c r="QYU233" s="44"/>
      <c r="QYV233" s="44"/>
      <c r="QYW233" s="44"/>
      <c r="QYX233" s="44"/>
      <c r="QYY233" s="44"/>
      <c r="QYZ233" s="44"/>
      <c r="QZA233" s="44"/>
      <c r="QZB233" s="44"/>
      <c r="QZC233" s="44"/>
      <c r="QZD233" s="44"/>
      <c r="QZE233" s="44"/>
      <c r="QZF233" s="44"/>
      <c r="QZG233" s="44"/>
      <c r="QZH233" s="44"/>
      <c r="QZI233" s="44"/>
      <c r="QZJ233" s="44"/>
      <c r="QZK233" s="44"/>
      <c r="QZL233" s="44"/>
      <c r="QZM233" s="44"/>
      <c r="QZN233" s="44"/>
      <c r="QZO233" s="44"/>
      <c r="QZP233" s="44"/>
      <c r="QZQ233" s="44"/>
      <c r="QZR233" s="44"/>
      <c r="QZS233" s="44"/>
      <c r="QZT233" s="44"/>
      <c r="QZU233" s="44"/>
      <c r="QZV233" s="44"/>
      <c r="QZW233" s="44"/>
      <c r="QZX233" s="44"/>
      <c r="QZY233" s="44"/>
      <c r="QZZ233" s="44"/>
      <c r="RAA233" s="44"/>
      <c r="RAB233" s="44"/>
      <c r="RAC233" s="44"/>
      <c r="RAD233" s="44"/>
      <c r="RAE233" s="44"/>
      <c r="RAF233" s="44"/>
      <c r="RAG233" s="44"/>
      <c r="RAH233" s="44"/>
      <c r="RAI233" s="44"/>
      <c r="RAJ233" s="44"/>
      <c r="RAK233" s="44"/>
      <c r="RAL233" s="44"/>
      <c r="RAM233" s="44"/>
      <c r="RAN233" s="44"/>
      <c r="RAO233" s="44"/>
      <c r="RAP233" s="44"/>
      <c r="RAQ233" s="44"/>
      <c r="RAR233" s="44"/>
      <c r="RAS233" s="44"/>
      <c r="RAT233" s="44"/>
      <c r="RAU233" s="44"/>
      <c r="RAV233" s="44"/>
      <c r="RAW233" s="44"/>
      <c r="RAX233" s="44"/>
      <c r="RAY233" s="44"/>
      <c r="RAZ233" s="44"/>
      <c r="RBA233" s="44"/>
      <c r="RBB233" s="44"/>
      <c r="RBC233" s="44"/>
      <c r="RBD233" s="44"/>
      <c r="RBE233" s="44"/>
      <c r="RBF233" s="44"/>
      <c r="RBG233" s="44"/>
      <c r="RBH233" s="44"/>
      <c r="RBI233" s="44"/>
      <c r="RBJ233" s="44"/>
      <c r="RBK233" s="44"/>
      <c r="RBL233" s="44"/>
      <c r="RBM233" s="44"/>
      <c r="RBN233" s="44"/>
      <c r="RBO233" s="44"/>
      <c r="RBP233" s="44"/>
      <c r="RBQ233" s="44"/>
      <c r="RBR233" s="44"/>
      <c r="RBS233" s="44"/>
      <c r="RBT233" s="44"/>
      <c r="RBU233" s="44"/>
      <c r="RBV233" s="44"/>
      <c r="RBW233" s="44"/>
      <c r="RBX233" s="44"/>
      <c r="RBY233" s="44"/>
      <c r="RBZ233" s="44"/>
      <c r="RCA233" s="44"/>
      <c r="RCB233" s="44"/>
      <c r="RCC233" s="44"/>
      <c r="RCD233" s="44"/>
      <c r="RCE233" s="44"/>
      <c r="RCF233" s="44"/>
      <c r="RCG233" s="44"/>
      <c r="RCH233" s="44"/>
      <c r="RCI233" s="44"/>
      <c r="RCJ233" s="44"/>
      <c r="RCK233" s="44"/>
      <c r="RCL233" s="44"/>
      <c r="RCM233" s="44"/>
      <c r="RCN233" s="44"/>
      <c r="RCO233" s="44"/>
      <c r="RCP233" s="44"/>
      <c r="RCQ233" s="44"/>
      <c r="RCR233" s="44"/>
      <c r="RCS233" s="44"/>
      <c r="RCT233" s="44"/>
      <c r="RCU233" s="44"/>
      <c r="RCV233" s="44"/>
      <c r="RCW233" s="44"/>
      <c r="RCX233" s="44"/>
      <c r="RCY233" s="44"/>
      <c r="RCZ233" s="44"/>
      <c r="RDA233" s="44"/>
      <c r="RDB233" s="44"/>
      <c r="RDC233" s="44"/>
      <c r="RDD233" s="44"/>
      <c r="RDE233" s="44"/>
      <c r="RDF233" s="44"/>
      <c r="RDG233" s="44"/>
      <c r="RDH233" s="44"/>
      <c r="RDI233" s="44"/>
      <c r="RDJ233" s="44"/>
      <c r="RDK233" s="44"/>
      <c r="RDL233" s="44"/>
      <c r="RDM233" s="44"/>
      <c r="RDN233" s="44"/>
      <c r="RDO233" s="44"/>
      <c r="RDP233" s="44"/>
      <c r="RDQ233" s="44"/>
      <c r="RDR233" s="44"/>
      <c r="RDS233" s="44"/>
      <c r="RDT233" s="44"/>
      <c r="RDU233" s="44"/>
      <c r="RDV233" s="44"/>
      <c r="RDW233" s="44"/>
      <c r="RDX233" s="44"/>
      <c r="RDY233" s="44"/>
      <c r="RDZ233" s="44"/>
      <c r="REA233" s="44"/>
      <c r="REB233" s="44"/>
      <c r="REC233" s="44"/>
      <c r="RED233" s="44"/>
      <c r="REE233" s="44"/>
      <c r="REF233" s="44"/>
      <c r="REG233" s="44"/>
      <c r="REH233" s="44"/>
      <c r="REI233" s="44"/>
      <c r="REJ233" s="44"/>
      <c r="REK233" s="44"/>
      <c r="REL233" s="44"/>
      <c r="REM233" s="44"/>
      <c r="REN233" s="44"/>
      <c r="REO233" s="44"/>
      <c r="REP233" s="44"/>
      <c r="REQ233" s="44"/>
      <c r="RER233" s="44"/>
      <c r="RES233" s="44"/>
      <c r="RET233" s="44"/>
      <c r="REU233" s="44"/>
      <c r="REV233" s="44"/>
      <c r="REW233" s="44"/>
      <c r="REX233" s="44"/>
      <c r="REY233" s="44"/>
      <c r="REZ233" s="44"/>
      <c r="RFA233" s="44"/>
      <c r="RFB233" s="44"/>
      <c r="RFC233" s="44"/>
      <c r="RFD233" s="44"/>
      <c r="RFE233" s="44"/>
      <c r="RFF233" s="44"/>
      <c r="RFG233" s="44"/>
      <c r="RFH233" s="44"/>
      <c r="RFI233" s="44"/>
      <c r="RFJ233" s="44"/>
      <c r="RFK233" s="44"/>
      <c r="RFL233" s="44"/>
      <c r="RFM233" s="44"/>
      <c r="RFN233" s="44"/>
      <c r="RFO233" s="44"/>
      <c r="RFP233" s="44"/>
      <c r="RFQ233" s="44"/>
      <c r="RFR233" s="44"/>
      <c r="RFS233" s="44"/>
      <c r="RFT233" s="44"/>
      <c r="RFU233" s="44"/>
      <c r="RFV233" s="44"/>
      <c r="RFW233" s="44"/>
      <c r="RFX233" s="44"/>
      <c r="RFY233" s="44"/>
      <c r="RFZ233" s="44"/>
      <c r="RGA233" s="44"/>
      <c r="RGB233" s="44"/>
      <c r="RGC233" s="44"/>
      <c r="RGD233" s="44"/>
      <c r="RGE233" s="44"/>
      <c r="RGF233" s="44"/>
      <c r="RGG233" s="44"/>
      <c r="RGH233" s="44"/>
      <c r="RGI233" s="44"/>
      <c r="RGJ233" s="44"/>
      <c r="RGK233" s="44"/>
      <c r="RGL233" s="44"/>
      <c r="RGM233" s="44"/>
      <c r="RGN233" s="44"/>
      <c r="RGO233" s="44"/>
      <c r="RGP233" s="44"/>
      <c r="RGQ233" s="44"/>
      <c r="RGR233" s="44"/>
      <c r="RGS233" s="44"/>
      <c r="RGT233" s="44"/>
      <c r="RGU233" s="44"/>
      <c r="RGV233" s="44"/>
      <c r="RGW233" s="44"/>
      <c r="RGX233" s="44"/>
      <c r="RGY233" s="44"/>
      <c r="RGZ233" s="44"/>
      <c r="RHA233" s="44"/>
      <c r="RHB233" s="44"/>
      <c r="RHC233" s="44"/>
      <c r="RHD233" s="44"/>
      <c r="RHE233" s="44"/>
      <c r="RHF233" s="44"/>
      <c r="RHG233" s="44"/>
      <c r="RHH233" s="44"/>
      <c r="RHI233" s="44"/>
      <c r="RHJ233" s="44"/>
      <c r="RHK233" s="44"/>
      <c r="RHL233" s="44"/>
      <c r="RHM233" s="44"/>
      <c r="RHN233" s="44"/>
      <c r="RHO233" s="44"/>
      <c r="RHP233" s="44"/>
      <c r="RHQ233" s="44"/>
      <c r="RHR233" s="44"/>
      <c r="RHS233" s="44"/>
      <c r="RHT233" s="44"/>
      <c r="RHU233" s="44"/>
      <c r="RHV233" s="44"/>
      <c r="RHW233" s="44"/>
      <c r="RHX233" s="44"/>
      <c r="RHY233" s="44"/>
      <c r="RHZ233" s="44"/>
      <c r="RIA233" s="44"/>
      <c r="RIB233" s="44"/>
      <c r="RIC233" s="44"/>
      <c r="RID233" s="44"/>
      <c r="RIE233" s="44"/>
      <c r="RIF233" s="44"/>
      <c r="RIG233" s="44"/>
      <c r="RIH233" s="44"/>
      <c r="RII233" s="44"/>
      <c r="RIJ233" s="44"/>
      <c r="RIK233" s="44"/>
      <c r="RIL233" s="44"/>
      <c r="RIM233" s="44"/>
      <c r="RIN233" s="44"/>
      <c r="RIO233" s="44"/>
      <c r="RIP233" s="44"/>
      <c r="RIQ233" s="44"/>
      <c r="RIR233" s="44"/>
      <c r="RIS233" s="44"/>
      <c r="RIT233" s="44"/>
      <c r="RIU233" s="44"/>
      <c r="RIV233" s="44"/>
      <c r="RIW233" s="44"/>
      <c r="RIX233" s="44"/>
      <c r="RIY233" s="44"/>
      <c r="RIZ233" s="44"/>
      <c r="RJA233" s="44"/>
      <c r="RJB233" s="44"/>
      <c r="RJC233" s="44"/>
      <c r="RJD233" s="44"/>
      <c r="RJE233" s="44"/>
      <c r="RJF233" s="44"/>
      <c r="RJG233" s="44"/>
      <c r="RJH233" s="44"/>
      <c r="RJI233" s="44"/>
      <c r="RJJ233" s="44"/>
      <c r="RJK233" s="44"/>
      <c r="RJL233" s="44"/>
      <c r="RJM233" s="44"/>
      <c r="RJN233" s="44"/>
      <c r="RJO233" s="44"/>
      <c r="RJP233" s="44"/>
      <c r="RJQ233" s="44"/>
      <c r="RJR233" s="44"/>
      <c r="RJS233" s="44"/>
      <c r="RJT233" s="44"/>
      <c r="RJU233" s="44"/>
      <c r="RJV233" s="44"/>
      <c r="RJW233" s="44"/>
      <c r="RJX233" s="44"/>
      <c r="RJY233" s="44"/>
      <c r="RJZ233" s="44"/>
      <c r="RKA233" s="44"/>
      <c r="RKB233" s="44"/>
      <c r="RKC233" s="44"/>
      <c r="RKD233" s="44"/>
      <c r="RKE233" s="44"/>
      <c r="RKF233" s="44"/>
      <c r="RKG233" s="44"/>
      <c r="RKH233" s="44"/>
      <c r="RKI233" s="44"/>
      <c r="RKJ233" s="44"/>
      <c r="RKK233" s="44"/>
      <c r="RKL233" s="44"/>
      <c r="RKM233" s="44"/>
      <c r="RKN233" s="44"/>
      <c r="RKO233" s="44"/>
      <c r="RKP233" s="44"/>
      <c r="RKQ233" s="44"/>
      <c r="RKR233" s="44"/>
      <c r="RKS233" s="44"/>
      <c r="RKT233" s="44"/>
      <c r="RKU233" s="44"/>
      <c r="RKV233" s="44"/>
      <c r="RKW233" s="44"/>
      <c r="RKX233" s="44"/>
      <c r="RKY233" s="44"/>
      <c r="RKZ233" s="44"/>
      <c r="RLA233" s="44"/>
      <c r="RLB233" s="44"/>
      <c r="RLC233" s="44"/>
      <c r="RLD233" s="44"/>
      <c r="RLE233" s="44"/>
      <c r="RLF233" s="44"/>
      <c r="RLG233" s="44"/>
      <c r="RLH233" s="44"/>
      <c r="RLI233" s="44"/>
      <c r="RLJ233" s="44"/>
      <c r="RLK233" s="44"/>
      <c r="RLL233" s="44"/>
      <c r="RLM233" s="44"/>
      <c r="RLN233" s="44"/>
      <c r="RLO233" s="44"/>
      <c r="RLP233" s="44"/>
      <c r="RLQ233" s="44"/>
      <c r="RLR233" s="44"/>
      <c r="RLS233" s="44"/>
      <c r="RLT233" s="44"/>
      <c r="RLU233" s="44"/>
      <c r="RLV233" s="44"/>
      <c r="RLW233" s="44"/>
      <c r="RLX233" s="44"/>
      <c r="RLY233" s="44"/>
      <c r="RLZ233" s="44"/>
      <c r="RMA233" s="44"/>
      <c r="RMB233" s="44"/>
      <c r="RMC233" s="44"/>
      <c r="RMD233" s="44"/>
      <c r="RME233" s="44"/>
      <c r="RMF233" s="44"/>
      <c r="RMG233" s="44"/>
      <c r="RMH233" s="44"/>
      <c r="RMI233" s="44"/>
      <c r="RMJ233" s="44"/>
      <c r="RMK233" s="44"/>
      <c r="RML233" s="44"/>
      <c r="RMM233" s="44"/>
      <c r="RMN233" s="44"/>
      <c r="RMO233" s="44"/>
      <c r="RMP233" s="44"/>
      <c r="RMQ233" s="44"/>
      <c r="RMR233" s="44"/>
      <c r="RMS233" s="44"/>
      <c r="RMT233" s="44"/>
      <c r="RMU233" s="44"/>
      <c r="RMV233" s="44"/>
      <c r="RMW233" s="44"/>
      <c r="RMX233" s="44"/>
      <c r="RMY233" s="44"/>
      <c r="RMZ233" s="44"/>
      <c r="RNA233" s="44"/>
      <c r="RNB233" s="44"/>
      <c r="RNC233" s="44"/>
      <c r="RND233" s="44"/>
      <c r="RNE233" s="44"/>
      <c r="RNF233" s="44"/>
      <c r="RNG233" s="44"/>
      <c r="RNH233" s="44"/>
      <c r="RNI233" s="44"/>
      <c r="RNJ233" s="44"/>
      <c r="RNK233" s="44"/>
      <c r="RNL233" s="44"/>
      <c r="RNM233" s="44"/>
      <c r="RNN233" s="44"/>
      <c r="RNO233" s="44"/>
      <c r="RNP233" s="44"/>
      <c r="RNQ233" s="44"/>
      <c r="RNR233" s="44"/>
      <c r="RNS233" s="44"/>
      <c r="RNT233" s="44"/>
      <c r="RNU233" s="44"/>
      <c r="RNV233" s="44"/>
      <c r="RNW233" s="44"/>
      <c r="RNX233" s="44"/>
      <c r="RNY233" s="44"/>
      <c r="RNZ233" s="44"/>
      <c r="ROA233" s="44"/>
      <c r="ROB233" s="44"/>
      <c r="ROC233" s="44"/>
      <c r="ROD233" s="44"/>
      <c r="ROE233" s="44"/>
      <c r="ROF233" s="44"/>
      <c r="ROG233" s="44"/>
      <c r="ROH233" s="44"/>
      <c r="ROI233" s="44"/>
      <c r="ROJ233" s="44"/>
      <c r="ROK233" s="44"/>
      <c r="ROL233" s="44"/>
      <c r="ROM233" s="44"/>
      <c r="RON233" s="44"/>
      <c r="ROO233" s="44"/>
      <c r="ROP233" s="44"/>
      <c r="ROQ233" s="44"/>
      <c r="ROR233" s="44"/>
      <c r="ROS233" s="44"/>
      <c r="ROT233" s="44"/>
      <c r="ROU233" s="44"/>
      <c r="ROV233" s="44"/>
      <c r="ROW233" s="44"/>
      <c r="ROX233" s="44"/>
      <c r="ROY233" s="44"/>
      <c r="ROZ233" s="44"/>
      <c r="RPA233" s="44"/>
      <c r="RPB233" s="44"/>
      <c r="RPC233" s="44"/>
      <c r="RPD233" s="44"/>
      <c r="RPE233" s="44"/>
      <c r="RPF233" s="44"/>
      <c r="RPG233" s="44"/>
      <c r="RPH233" s="44"/>
      <c r="RPI233" s="44"/>
      <c r="RPJ233" s="44"/>
      <c r="RPK233" s="44"/>
      <c r="RPL233" s="44"/>
      <c r="RPM233" s="44"/>
      <c r="RPN233" s="44"/>
      <c r="RPO233" s="44"/>
      <c r="RPP233" s="44"/>
      <c r="RPQ233" s="44"/>
      <c r="RPR233" s="44"/>
      <c r="RPS233" s="44"/>
      <c r="RPT233" s="44"/>
      <c r="RPU233" s="44"/>
      <c r="RPV233" s="44"/>
      <c r="RPW233" s="44"/>
      <c r="RPX233" s="44"/>
      <c r="RPY233" s="44"/>
      <c r="RPZ233" s="44"/>
      <c r="RQA233" s="44"/>
      <c r="RQB233" s="44"/>
      <c r="RQC233" s="44"/>
      <c r="RQD233" s="44"/>
      <c r="RQE233" s="44"/>
      <c r="RQF233" s="44"/>
      <c r="RQG233" s="44"/>
      <c r="RQH233" s="44"/>
      <c r="RQI233" s="44"/>
      <c r="RQJ233" s="44"/>
      <c r="RQK233" s="44"/>
      <c r="RQL233" s="44"/>
      <c r="RQM233" s="44"/>
      <c r="RQN233" s="44"/>
      <c r="RQO233" s="44"/>
      <c r="RQP233" s="44"/>
      <c r="RQQ233" s="44"/>
      <c r="RQR233" s="44"/>
      <c r="RQS233" s="44"/>
      <c r="RQT233" s="44"/>
      <c r="RQU233" s="44"/>
      <c r="RQV233" s="44"/>
      <c r="RQW233" s="44"/>
      <c r="RQX233" s="44"/>
      <c r="RQY233" s="44"/>
      <c r="RQZ233" s="44"/>
      <c r="RRA233" s="44"/>
      <c r="RRB233" s="44"/>
      <c r="RRC233" s="44"/>
      <c r="RRD233" s="44"/>
      <c r="RRE233" s="44"/>
      <c r="RRF233" s="44"/>
      <c r="RRG233" s="44"/>
      <c r="RRH233" s="44"/>
      <c r="RRI233" s="44"/>
      <c r="RRJ233" s="44"/>
      <c r="RRK233" s="44"/>
      <c r="RRL233" s="44"/>
      <c r="RRM233" s="44"/>
      <c r="RRN233" s="44"/>
      <c r="RRO233" s="44"/>
      <c r="RRP233" s="44"/>
      <c r="RRQ233" s="44"/>
      <c r="RRR233" s="44"/>
      <c r="RRS233" s="44"/>
      <c r="RRT233" s="44"/>
      <c r="RRU233" s="44"/>
      <c r="RRV233" s="44"/>
      <c r="RRW233" s="44"/>
      <c r="RRX233" s="44"/>
      <c r="RRY233" s="44"/>
      <c r="RRZ233" s="44"/>
      <c r="RSA233" s="44"/>
      <c r="RSB233" s="44"/>
      <c r="RSC233" s="44"/>
      <c r="RSD233" s="44"/>
      <c r="RSE233" s="44"/>
      <c r="RSF233" s="44"/>
      <c r="RSG233" s="44"/>
      <c r="RSH233" s="44"/>
      <c r="RSI233" s="44"/>
      <c r="RSJ233" s="44"/>
      <c r="RSK233" s="44"/>
      <c r="RSL233" s="44"/>
      <c r="RSM233" s="44"/>
      <c r="RSN233" s="44"/>
      <c r="RSO233" s="44"/>
      <c r="RSP233" s="44"/>
      <c r="RSQ233" s="44"/>
      <c r="RSR233" s="44"/>
      <c r="RSS233" s="44"/>
      <c r="RST233" s="44"/>
      <c r="RSU233" s="44"/>
      <c r="RSV233" s="44"/>
      <c r="RSW233" s="44"/>
      <c r="RSX233" s="44"/>
      <c r="RSY233" s="44"/>
      <c r="RSZ233" s="44"/>
      <c r="RTA233" s="44"/>
      <c r="RTB233" s="44"/>
      <c r="RTC233" s="44"/>
      <c r="RTD233" s="44"/>
      <c r="RTE233" s="44"/>
      <c r="RTF233" s="44"/>
      <c r="RTG233" s="44"/>
      <c r="RTH233" s="44"/>
      <c r="RTI233" s="44"/>
      <c r="RTJ233" s="44"/>
      <c r="RTK233" s="44"/>
      <c r="RTL233" s="44"/>
      <c r="RTM233" s="44"/>
      <c r="RTN233" s="44"/>
      <c r="RTO233" s="44"/>
      <c r="RTP233" s="44"/>
      <c r="RTQ233" s="44"/>
      <c r="RTR233" s="44"/>
      <c r="RTS233" s="44"/>
      <c r="RTT233" s="44"/>
      <c r="RTU233" s="44"/>
      <c r="RTV233" s="44"/>
      <c r="RTW233" s="44"/>
      <c r="RTX233" s="44"/>
      <c r="RTY233" s="44"/>
      <c r="RTZ233" s="44"/>
      <c r="RUA233" s="44"/>
      <c r="RUB233" s="44"/>
      <c r="RUC233" s="44"/>
      <c r="RUD233" s="44"/>
      <c r="RUE233" s="44"/>
      <c r="RUF233" s="44"/>
      <c r="RUG233" s="44"/>
      <c r="RUH233" s="44"/>
      <c r="RUI233" s="44"/>
      <c r="RUJ233" s="44"/>
      <c r="RUK233" s="44"/>
      <c r="RUL233" s="44"/>
      <c r="RUM233" s="44"/>
      <c r="RUN233" s="44"/>
      <c r="RUO233" s="44"/>
      <c r="RUP233" s="44"/>
      <c r="RUQ233" s="44"/>
      <c r="RUR233" s="44"/>
      <c r="RUS233" s="44"/>
      <c r="RUT233" s="44"/>
      <c r="RUU233" s="44"/>
      <c r="RUV233" s="44"/>
      <c r="RUW233" s="44"/>
      <c r="RUX233" s="44"/>
      <c r="RUY233" s="44"/>
      <c r="RUZ233" s="44"/>
      <c r="RVA233" s="44"/>
      <c r="RVB233" s="44"/>
      <c r="RVC233" s="44"/>
      <c r="RVD233" s="44"/>
      <c r="RVE233" s="44"/>
      <c r="RVF233" s="44"/>
      <c r="RVG233" s="44"/>
      <c r="RVH233" s="44"/>
      <c r="RVI233" s="44"/>
      <c r="RVJ233" s="44"/>
      <c r="RVK233" s="44"/>
      <c r="RVL233" s="44"/>
      <c r="RVM233" s="44"/>
      <c r="RVN233" s="44"/>
      <c r="RVO233" s="44"/>
      <c r="RVP233" s="44"/>
      <c r="RVQ233" s="44"/>
      <c r="RVR233" s="44"/>
      <c r="RVS233" s="44"/>
      <c r="RVT233" s="44"/>
      <c r="RVU233" s="44"/>
      <c r="RVV233" s="44"/>
      <c r="RVW233" s="44"/>
      <c r="RVX233" s="44"/>
      <c r="RVY233" s="44"/>
      <c r="RVZ233" s="44"/>
      <c r="RWA233" s="44"/>
      <c r="RWB233" s="44"/>
      <c r="RWC233" s="44"/>
      <c r="RWD233" s="44"/>
      <c r="RWE233" s="44"/>
      <c r="RWF233" s="44"/>
      <c r="RWG233" s="44"/>
      <c r="RWH233" s="44"/>
      <c r="RWI233" s="44"/>
      <c r="RWJ233" s="44"/>
      <c r="RWK233" s="44"/>
      <c r="RWL233" s="44"/>
      <c r="RWM233" s="44"/>
      <c r="RWN233" s="44"/>
      <c r="RWO233" s="44"/>
      <c r="RWP233" s="44"/>
      <c r="RWQ233" s="44"/>
      <c r="RWR233" s="44"/>
      <c r="RWS233" s="44"/>
      <c r="RWT233" s="44"/>
      <c r="RWU233" s="44"/>
      <c r="RWV233" s="44"/>
      <c r="RWW233" s="44"/>
      <c r="RWX233" s="44"/>
      <c r="RWY233" s="44"/>
      <c r="RWZ233" s="44"/>
      <c r="RXA233" s="44"/>
      <c r="RXB233" s="44"/>
      <c r="RXC233" s="44"/>
      <c r="RXD233" s="44"/>
      <c r="RXE233" s="44"/>
      <c r="RXF233" s="44"/>
      <c r="RXG233" s="44"/>
      <c r="RXH233" s="44"/>
      <c r="RXI233" s="44"/>
      <c r="RXJ233" s="44"/>
      <c r="RXK233" s="44"/>
      <c r="RXL233" s="44"/>
      <c r="RXM233" s="44"/>
      <c r="RXN233" s="44"/>
      <c r="RXO233" s="44"/>
      <c r="RXP233" s="44"/>
      <c r="RXQ233" s="44"/>
      <c r="RXR233" s="44"/>
      <c r="RXS233" s="44"/>
      <c r="RXT233" s="44"/>
      <c r="RXU233" s="44"/>
      <c r="RXV233" s="44"/>
      <c r="RXW233" s="44"/>
      <c r="RXX233" s="44"/>
      <c r="RXY233" s="44"/>
      <c r="RXZ233" s="44"/>
      <c r="RYA233" s="44"/>
      <c r="RYB233" s="44"/>
      <c r="RYC233" s="44"/>
      <c r="RYD233" s="44"/>
      <c r="RYE233" s="44"/>
      <c r="RYF233" s="44"/>
      <c r="RYG233" s="44"/>
      <c r="RYH233" s="44"/>
      <c r="RYI233" s="44"/>
      <c r="RYJ233" s="44"/>
      <c r="RYK233" s="44"/>
      <c r="RYL233" s="44"/>
      <c r="RYM233" s="44"/>
      <c r="RYN233" s="44"/>
      <c r="RYO233" s="44"/>
      <c r="RYP233" s="44"/>
      <c r="RYQ233" s="44"/>
      <c r="RYR233" s="44"/>
      <c r="RYS233" s="44"/>
      <c r="RYT233" s="44"/>
      <c r="RYU233" s="44"/>
      <c r="RYV233" s="44"/>
      <c r="RYW233" s="44"/>
      <c r="RYX233" s="44"/>
      <c r="RYY233" s="44"/>
      <c r="RYZ233" s="44"/>
      <c r="RZA233" s="44"/>
      <c r="RZB233" s="44"/>
      <c r="RZC233" s="44"/>
      <c r="RZD233" s="44"/>
      <c r="RZE233" s="44"/>
      <c r="RZF233" s="44"/>
      <c r="RZG233" s="44"/>
      <c r="RZH233" s="44"/>
      <c r="RZI233" s="44"/>
      <c r="RZJ233" s="44"/>
      <c r="RZK233" s="44"/>
      <c r="RZL233" s="44"/>
      <c r="RZM233" s="44"/>
      <c r="RZN233" s="44"/>
      <c r="RZO233" s="44"/>
      <c r="RZP233" s="44"/>
      <c r="RZQ233" s="44"/>
      <c r="RZR233" s="44"/>
      <c r="RZS233" s="44"/>
      <c r="RZT233" s="44"/>
      <c r="RZU233" s="44"/>
      <c r="RZV233" s="44"/>
      <c r="RZW233" s="44"/>
      <c r="RZX233" s="44"/>
      <c r="RZY233" s="44"/>
      <c r="RZZ233" s="44"/>
      <c r="SAA233" s="44"/>
      <c r="SAB233" s="44"/>
      <c r="SAC233" s="44"/>
      <c r="SAD233" s="44"/>
      <c r="SAE233" s="44"/>
      <c r="SAF233" s="44"/>
      <c r="SAG233" s="44"/>
      <c r="SAH233" s="44"/>
      <c r="SAI233" s="44"/>
      <c r="SAJ233" s="44"/>
      <c r="SAK233" s="44"/>
      <c r="SAL233" s="44"/>
      <c r="SAM233" s="44"/>
      <c r="SAN233" s="44"/>
      <c r="SAO233" s="44"/>
      <c r="SAP233" s="44"/>
      <c r="SAQ233" s="44"/>
      <c r="SAR233" s="44"/>
      <c r="SAS233" s="44"/>
      <c r="SAT233" s="44"/>
      <c r="SAU233" s="44"/>
      <c r="SAV233" s="44"/>
      <c r="SAW233" s="44"/>
      <c r="SAX233" s="44"/>
      <c r="SAY233" s="44"/>
      <c r="SAZ233" s="44"/>
      <c r="SBA233" s="44"/>
      <c r="SBB233" s="44"/>
      <c r="SBC233" s="44"/>
      <c r="SBD233" s="44"/>
      <c r="SBE233" s="44"/>
      <c r="SBF233" s="44"/>
      <c r="SBG233" s="44"/>
      <c r="SBH233" s="44"/>
      <c r="SBI233" s="44"/>
      <c r="SBJ233" s="44"/>
      <c r="SBK233" s="44"/>
      <c r="SBL233" s="44"/>
      <c r="SBM233" s="44"/>
      <c r="SBN233" s="44"/>
      <c r="SBO233" s="44"/>
      <c r="SBP233" s="44"/>
      <c r="SBQ233" s="44"/>
      <c r="SBR233" s="44"/>
      <c r="SBS233" s="44"/>
      <c r="SBT233" s="44"/>
      <c r="SBU233" s="44"/>
      <c r="SBV233" s="44"/>
      <c r="SBW233" s="44"/>
      <c r="SBX233" s="44"/>
      <c r="SBY233" s="44"/>
      <c r="SBZ233" s="44"/>
      <c r="SCA233" s="44"/>
      <c r="SCB233" s="44"/>
      <c r="SCC233" s="44"/>
      <c r="SCD233" s="44"/>
      <c r="SCE233" s="44"/>
      <c r="SCF233" s="44"/>
      <c r="SCG233" s="44"/>
      <c r="SCH233" s="44"/>
      <c r="SCI233" s="44"/>
      <c r="SCJ233" s="44"/>
      <c r="SCK233" s="44"/>
      <c r="SCL233" s="44"/>
      <c r="SCM233" s="44"/>
      <c r="SCN233" s="44"/>
      <c r="SCO233" s="44"/>
      <c r="SCP233" s="44"/>
      <c r="SCQ233" s="44"/>
      <c r="SCR233" s="44"/>
      <c r="SCS233" s="44"/>
      <c r="SCT233" s="44"/>
      <c r="SCU233" s="44"/>
      <c r="SCV233" s="44"/>
      <c r="SCW233" s="44"/>
      <c r="SCX233" s="44"/>
      <c r="SCY233" s="44"/>
      <c r="SCZ233" s="44"/>
      <c r="SDA233" s="44"/>
      <c r="SDB233" s="44"/>
      <c r="SDC233" s="44"/>
      <c r="SDD233" s="44"/>
      <c r="SDE233" s="44"/>
      <c r="SDF233" s="44"/>
      <c r="SDG233" s="44"/>
      <c r="SDH233" s="44"/>
      <c r="SDI233" s="44"/>
      <c r="SDJ233" s="44"/>
      <c r="SDK233" s="44"/>
      <c r="SDL233" s="44"/>
      <c r="SDM233" s="44"/>
      <c r="SDN233" s="44"/>
      <c r="SDO233" s="44"/>
      <c r="SDP233" s="44"/>
      <c r="SDQ233" s="44"/>
      <c r="SDR233" s="44"/>
      <c r="SDS233" s="44"/>
      <c r="SDT233" s="44"/>
      <c r="SDU233" s="44"/>
      <c r="SDV233" s="44"/>
      <c r="SDW233" s="44"/>
      <c r="SDX233" s="44"/>
      <c r="SDY233" s="44"/>
      <c r="SDZ233" s="44"/>
      <c r="SEA233" s="44"/>
      <c r="SEB233" s="44"/>
      <c r="SEC233" s="44"/>
      <c r="SED233" s="44"/>
      <c r="SEE233" s="44"/>
      <c r="SEF233" s="44"/>
      <c r="SEG233" s="44"/>
      <c r="SEH233" s="44"/>
      <c r="SEI233" s="44"/>
      <c r="SEJ233" s="44"/>
      <c r="SEK233" s="44"/>
      <c r="SEL233" s="44"/>
      <c r="SEM233" s="44"/>
      <c r="SEN233" s="44"/>
      <c r="SEO233" s="44"/>
      <c r="SEP233" s="44"/>
      <c r="SEQ233" s="44"/>
      <c r="SER233" s="44"/>
      <c r="SES233" s="44"/>
      <c r="SET233" s="44"/>
      <c r="SEU233" s="44"/>
      <c r="SEV233" s="44"/>
      <c r="SEW233" s="44"/>
      <c r="SEX233" s="44"/>
      <c r="SEY233" s="44"/>
      <c r="SEZ233" s="44"/>
      <c r="SFA233" s="44"/>
      <c r="SFB233" s="44"/>
      <c r="SFC233" s="44"/>
      <c r="SFD233" s="44"/>
      <c r="SFE233" s="44"/>
      <c r="SFF233" s="44"/>
      <c r="SFG233" s="44"/>
      <c r="SFH233" s="44"/>
      <c r="SFI233" s="44"/>
      <c r="SFJ233" s="44"/>
      <c r="SFK233" s="44"/>
      <c r="SFL233" s="44"/>
      <c r="SFM233" s="44"/>
      <c r="SFN233" s="44"/>
      <c r="SFO233" s="44"/>
      <c r="SFP233" s="44"/>
      <c r="SFQ233" s="44"/>
      <c r="SFR233" s="44"/>
      <c r="SFS233" s="44"/>
      <c r="SFT233" s="44"/>
      <c r="SFU233" s="44"/>
      <c r="SFV233" s="44"/>
      <c r="SFW233" s="44"/>
      <c r="SFX233" s="44"/>
      <c r="SFY233" s="44"/>
      <c r="SFZ233" s="44"/>
      <c r="SGA233" s="44"/>
      <c r="SGB233" s="44"/>
      <c r="SGC233" s="44"/>
      <c r="SGD233" s="44"/>
      <c r="SGE233" s="44"/>
      <c r="SGF233" s="44"/>
      <c r="SGG233" s="44"/>
      <c r="SGH233" s="44"/>
      <c r="SGI233" s="44"/>
      <c r="SGJ233" s="44"/>
      <c r="SGK233" s="44"/>
      <c r="SGL233" s="44"/>
      <c r="SGM233" s="44"/>
      <c r="SGN233" s="44"/>
      <c r="SGO233" s="44"/>
      <c r="SGP233" s="44"/>
      <c r="SGQ233" s="44"/>
      <c r="SGR233" s="44"/>
      <c r="SGS233" s="44"/>
      <c r="SGT233" s="44"/>
      <c r="SGU233" s="44"/>
      <c r="SGV233" s="44"/>
      <c r="SGW233" s="44"/>
      <c r="SGX233" s="44"/>
      <c r="SGY233" s="44"/>
      <c r="SGZ233" s="44"/>
      <c r="SHA233" s="44"/>
      <c r="SHB233" s="44"/>
      <c r="SHC233" s="44"/>
      <c r="SHD233" s="44"/>
      <c r="SHE233" s="44"/>
      <c r="SHF233" s="44"/>
      <c r="SHG233" s="44"/>
      <c r="SHH233" s="44"/>
      <c r="SHI233" s="44"/>
      <c r="SHJ233" s="44"/>
      <c r="SHK233" s="44"/>
      <c r="SHL233" s="44"/>
      <c r="SHM233" s="44"/>
      <c r="SHN233" s="44"/>
      <c r="SHO233" s="44"/>
      <c r="SHP233" s="44"/>
      <c r="SHQ233" s="44"/>
      <c r="SHR233" s="44"/>
      <c r="SHS233" s="44"/>
      <c r="SHT233" s="44"/>
      <c r="SHU233" s="44"/>
      <c r="SHV233" s="44"/>
      <c r="SHW233" s="44"/>
      <c r="SHX233" s="44"/>
      <c r="SHY233" s="44"/>
      <c r="SHZ233" s="44"/>
      <c r="SIA233" s="44"/>
      <c r="SIB233" s="44"/>
      <c r="SIC233" s="44"/>
      <c r="SID233" s="44"/>
      <c r="SIE233" s="44"/>
      <c r="SIF233" s="44"/>
      <c r="SIG233" s="44"/>
      <c r="SIH233" s="44"/>
      <c r="SII233" s="44"/>
      <c r="SIJ233" s="44"/>
      <c r="SIK233" s="44"/>
      <c r="SIL233" s="44"/>
      <c r="SIM233" s="44"/>
      <c r="SIN233" s="44"/>
      <c r="SIO233" s="44"/>
      <c r="SIP233" s="44"/>
      <c r="SIQ233" s="44"/>
      <c r="SIR233" s="44"/>
      <c r="SIS233" s="44"/>
      <c r="SIT233" s="44"/>
      <c r="SIU233" s="44"/>
      <c r="SIV233" s="44"/>
      <c r="SIW233" s="44"/>
      <c r="SIX233" s="44"/>
      <c r="SIY233" s="44"/>
      <c r="SIZ233" s="44"/>
      <c r="SJA233" s="44"/>
      <c r="SJB233" s="44"/>
      <c r="SJC233" s="44"/>
      <c r="SJD233" s="44"/>
      <c r="SJE233" s="44"/>
      <c r="SJF233" s="44"/>
      <c r="SJG233" s="44"/>
      <c r="SJH233" s="44"/>
      <c r="SJI233" s="44"/>
      <c r="SJJ233" s="44"/>
      <c r="SJK233" s="44"/>
      <c r="SJL233" s="44"/>
      <c r="SJM233" s="44"/>
      <c r="SJN233" s="44"/>
      <c r="SJO233" s="44"/>
      <c r="SJP233" s="44"/>
      <c r="SJQ233" s="44"/>
      <c r="SJR233" s="44"/>
      <c r="SJS233" s="44"/>
      <c r="SJT233" s="44"/>
      <c r="SJU233" s="44"/>
      <c r="SJV233" s="44"/>
      <c r="SJW233" s="44"/>
      <c r="SJX233" s="44"/>
      <c r="SJY233" s="44"/>
      <c r="SJZ233" s="44"/>
      <c r="SKA233" s="44"/>
      <c r="SKB233" s="44"/>
      <c r="SKC233" s="44"/>
      <c r="SKD233" s="44"/>
      <c r="SKE233" s="44"/>
      <c r="SKF233" s="44"/>
      <c r="SKG233" s="44"/>
      <c r="SKH233" s="44"/>
      <c r="SKI233" s="44"/>
      <c r="SKJ233" s="44"/>
      <c r="SKK233" s="44"/>
      <c r="SKL233" s="44"/>
      <c r="SKM233" s="44"/>
      <c r="SKN233" s="44"/>
      <c r="SKO233" s="44"/>
      <c r="SKP233" s="44"/>
      <c r="SKQ233" s="44"/>
      <c r="SKR233" s="44"/>
      <c r="SKS233" s="44"/>
      <c r="SKT233" s="44"/>
      <c r="SKU233" s="44"/>
      <c r="SKV233" s="44"/>
      <c r="SKW233" s="44"/>
      <c r="SKX233" s="44"/>
      <c r="SKY233" s="44"/>
      <c r="SKZ233" s="44"/>
      <c r="SLA233" s="44"/>
      <c r="SLB233" s="44"/>
      <c r="SLC233" s="44"/>
      <c r="SLD233" s="44"/>
      <c r="SLE233" s="44"/>
      <c r="SLF233" s="44"/>
      <c r="SLG233" s="44"/>
      <c r="SLH233" s="44"/>
      <c r="SLI233" s="44"/>
      <c r="SLJ233" s="44"/>
      <c r="SLK233" s="44"/>
      <c r="SLL233" s="44"/>
      <c r="SLM233" s="44"/>
      <c r="SLN233" s="44"/>
      <c r="SLO233" s="44"/>
      <c r="SLP233" s="44"/>
      <c r="SLQ233" s="44"/>
      <c r="SLR233" s="44"/>
      <c r="SLS233" s="44"/>
      <c r="SLT233" s="44"/>
      <c r="SLU233" s="44"/>
      <c r="SLV233" s="44"/>
      <c r="SLW233" s="44"/>
      <c r="SLX233" s="44"/>
      <c r="SLY233" s="44"/>
      <c r="SLZ233" s="44"/>
      <c r="SMA233" s="44"/>
      <c r="SMB233" s="44"/>
      <c r="SMC233" s="44"/>
      <c r="SMD233" s="44"/>
      <c r="SME233" s="44"/>
      <c r="SMF233" s="44"/>
      <c r="SMG233" s="44"/>
      <c r="SMH233" s="44"/>
      <c r="SMI233" s="44"/>
      <c r="SMJ233" s="44"/>
      <c r="SMK233" s="44"/>
      <c r="SML233" s="44"/>
      <c r="SMM233" s="44"/>
      <c r="SMN233" s="44"/>
      <c r="SMO233" s="44"/>
      <c r="SMP233" s="44"/>
      <c r="SMQ233" s="44"/>
      <c r="SMR233" s="44"/>
      <c r="SMS233" s="44"/>
      <c r="SMT233" s="44"/>
      <c r="SMU233" s="44"/>
      <c r="SMV233" s="44"/>
      <c r="SMW233" s="44"/>
      <c r="SMX233" s="44"/>
      <c r="SMY233" s="44"/>
      <c r="SMZ233" s="44"/>
      <c r="SNA233" s="44"/>
      <c r="SNB233" s="44"/>
      <c r="SNC233" s="44"/>
      <c r="SND233" s="44"/>
      <c r="SNE233" s="44"/>
      <c r="SNF233" s="44"/>
      <c r="SNG233" s="44"/>
      <c r="SNH233" s="44"/>
      <c r="SNI233" s="44"/>
      <c r="SNJ233" s="44"/>
      <c r="SNK233" s="44"/>
      <c r="SNL233" s="44"/>
      <c r="SNM233" s="44"/>
      <c r="SNN233" s="44"/>
      <c r="SNO233" s="44"/>
      <c r="SNP233" s="44"/>
      <c r="SNQ233" s="44"/>
      <c r="SNR233" s="44"/>
      <c r="SNS233" s="44"/>
      <c r="SNT233" s="44"/>
      <c r="SNU233" s="44"/>
      <c r="SNV233" s="44"/>
      <c r="SNW233" s="44"/>
      <c r="SNX233" s="44"/>
      <c r="SNY233" s="44"/>
      <c r="SNZ233" s="44"/>
      <c r="SOA233" s="44"/>
      <c r="SOB233" s="44"/>
      <c r="SOC233" s="44"/>
      <c r="SOD233" s="44"/>
      <c r="SOE233" s="44"/>
      <c r="SOF233" s="44"/>
      <c r="SOG233" s="44"/>
      <c r="SOH233" s="44"/>
      <c r="SOI233" s="44"/>
      <c r="SOJ233" s="44"/>
      <c r="SOK233" s="44"/>
      <c r="SOL233" s="44"/>
      <c r="SOM233" s="44"/>
      <c r="SON233" s="44"/>
      <c r="SOO233" s="44"/>
      <c r="SOP233" s="44"/>
      <c r="SOQ233" s="44"/>
      <c r="SOR233" s="44"/>
      <c r="SOS233" s="44"/>
      <c r="SOT233" s="44"/>
      <c r="SOU233" s="44"/>
      <c r="SOV233" s="44"/>
      <c r="SOW233" s="44"/>
      <c r="SOX233" s="44"/>
      <c r="SOY233" s="44"/>
      <c r="SOZ233" s="44"/>
      <c r="SPA233" s="44"/>
      <c r="SPB233" s="44"/>
      <c r="SPC233" s="44"/>
      <c r="SPD233" s="44"/>
      <c r="SPE233" s="44"/>
      <c r="SPF233" s="44"/>
      <c r="SPG233" s="44"/>
      <c r="SPH233" s="44"/>
      <c r="SPI233" s="44"/>
      <c r="SPJ233" s="44"/>
      <c r="SPK233" s="44"/>
      <c r="SPL233" s="44"/>
      <c r="SPM233" s="44"/>
      <c r="SPN233" s="44"/>
      <c r="SPO233" s="44"/>
      <c r="SPP233" s="44"/>
      <c r="SPQ233" s="44"/>
      <c r="SPR233" s="44"/>
      <c r="SPS233" s="44"/>
      <c r="SPT233" s="44"/>
      <c r="SPU233" s="44"/>
      <c r="SPV233" s="44"/>
      <c r="SPW233" s="44"/>
      <c r="SPX233" s="44"/>
      <c r="SPY233" s="44"/>
      <c r="SPZ233" s="44"/>
      <c r="SQA233" s="44"/>
      <c r="SQB233" s="44"/>
      <c r="SQC233" s="44"/>
      <c r="SQD233" s="44"/>
      <c r="SQE233" s="44"/>
      <c r="SQF233" s="44"/>
      <c r="SQG233" s="44"/>
      <c r="SQH233" s="44"/>
      <c r="SQI233" s="44"/>
      <c r="SQJ233" s="44"/>
      <c r="SQK233" s="44"/>
      <c r="SQL233" s="44"/>
      <c r="SQM233" s="44"/>
      <c r="SQN233" s="44"/>
      <c r="SQO233" s="44"/>
      <c r="SQP233" s="44"/>
      <c r="SQQ233" s="44"/>
      <c r="SQR233" s="44"/>
      <c r="SQS233" s="44"/>
      <c r="SQT233" s="44"/>
      <c r="SQU233" s="44"/>
      <c r="SQV233" s="44"/>
      <c r="SQW233" s="44"/>
      <c r="SQX233" s="44"/>
      <c r="SQY233" s="44"/>
      <c r="SQZ233" s="44"/>
      <c r="SRA233" s="44"/>
      <c r="SRB233" s="44"/>
      <c r="SRC233" s="44"/>
      <c r="SRD233" s="44"/>
      <c r="SRE233" s="44"/>
      <c r="SRF233" s="44"/>
      <c r="SRG233" s="44"/>
      <c r="SRH233" s="44"/>
      <c r="SRI233" s="44"/>
      <c r="SRJ233" s="44"/>
      <c r="SRK233" s="44"/>
      <c r="SRL233" s="44"/>
      <c r="SRM233" s="44"/>
      <c r="SRN233" s="44"/>
      <c r="SRO233" s="44"/>
      <c r="SRP233" s="44"/>
      <c r="SRQ233" s="44"/>
      <c r="SRR233" s="44"/>
      <c r="SRS233" s="44"/>
      <c r="SRT233" s="44"/>
      <c r="SRU233" s="44"/>
      <c r="SRV233" s="44"/>
      <c r="SRW233" s="44"/>
      <c r="SRX233" s="44"/>
      <c r="SRY233" s="44"/>
      <c r="SRZ233" s="44"/>
      <c r="SSA233" s="44"/>
      <c r="SSB233" s="44"/>
      <c r="SSC233" s="44"/>
      <c r="SSD233" s="44"/>
      <c r="SSE233" s="44"/>
      <c r="SSF233" s="44"/>
      <c r="SSG233" s="44"/>
      <c r="SSH233" s="44"/>
      <c r="SSI233" s="44"/>
      <c r="SSJ233" s="44"/>
      <c r="SSK233" s="44"/>
      <c r="SSL233" s="44"/>
      <c r="SSM233" s="44"/>
      <c r="SSN233" s="44"/>
      <c r="SSO233" s="44"/>
      <c r="SSP233" s="44"/>
      <c r="SSQ233" s="44"/>
      <c r="SSR233" s="44"/>
      <c r="SSS233" s="44"/>
      <c r="SST233" s="44"/>
      <c r="SSU233" s="44"/>
      <c r="SSV233" s="44"/>
      <c r="SSW233" s="44"/>
      <c r="SSX233" s="44"/>
      <c r="SSY233" s="44"/>
      <c r="SSZ233" s="44"/>
      <c r="STA233" s="44"/>
      <c r="STB233" s="44"/>
      <c r="STC233" s="44"/>
      <c r="STD233" s="44"/>
      <c r="STE233" s="44"/>
      <c r="STF233" s="44"/>
      <c r="STG233" s="44"/>
      <c r="STH233" s="44"/>
      <c r="STI233" s="44"/>
      <c r="STJ233" s="44"/>
      <c r="STK233" s="44"/>
      <c r="STL233" s="44"/>
      <c r="STM233" s="44"/>
      <c r="STN233" s="44"/>
      <c r="STO233" s="44"/>
      <c r="STP233" s="44"/>
      <c r="STQ233" s="44"/>
      <c r="STR233" s="44"/>
      <c r="STS233" s="44"/>
      <c r="STT233" s="44"/>
      <c r="STU233" s="44"/>
      <c r="STV233" s="44"/>
      <c r="STW233" s="44"/>
      <c r="STX233" s="44"/>
      <c r="STY233" s="44"/>
      <c r="STZ233" s="44"/>
      <c r="SUA233" s="44"/>
      <c r="SUB233" s="44"/>
      <c r="SUC233" s="44"/>
      <c r="SUD233" s="44"/>
      <c r="SUE233" s="44"/>
      <c r="SUF233" s="44"/>
      <c r="SUG233" s="44"/>
      <c r="SUH233" s="44"/>
      <c r="SUI233" s="44"/>
      <c r="SUJ233" s="44"/>
      <c r="SUK233" s="44"/>
      <c r="SUL233" s="44"/>
      <c r="SUM233" s="44"/>
      <c r="SUN233" s="44"/>
      <c r="SUO233" s="44"/>
      <c r="SUP233" s="44"/>
      <c r="SUQ233" s="44"/>
      <c r="SUR233" s="44"/>
      <c r="SUS233" s="44"/>
      <c r="SUT233" s="44"/>
      <c r="SUU233" s="44"/>
      <c r="SUV233" s="44"/>
      <c r="SUW233" s="44"/>
      <c r="SUX233" s="44"/>
      <c r="SUY233" s="44"/>
      <c r="SUZ233" s="44"/>
      <c r="SVA233" s="44"/>
      <c r="SVB233" s="44"/>
      <c r="SVC233" s="44"/>
      <c r="SVD233" s="44"/>
      <c r="SVE233" s="44"/>
      <c r="SVF233" s="44"/>
      <c r="SVG233" s="44"/>
      <c r="SVH233" s="44"/>
      <c r="SVI233" s="44"/>
      <c r="SVJ233" s="44"/>
      <c r="SVK233" s="44"/>
      <c r="SVL233" s="44"/>
      <c r="SVM233" s="44"/>
      <c r="SVN233" s="44"/>
      <c r="SVO233" s="44"/>
      <c r="SVP233" s="44"/>
      <c r="SVQ233" s="44"/>
      <c r="SVR233" s="44"/>
      <c r="SVS233" s="44"/>
      <c r="SVT233" s="44"/>
      <c r="SVU233" s="44"/>
      <c r="SVV233" s="44"/>
      <c r="SVW233" s="44"/>
      <c r="SVX233" s="44"/>
      <c r="SVY233" s="44"/>
      <c r="SVZ233" s="44"/>
      <c r="SWA233" s="44"/>
      <c r="SWB233" s="44"/>
      <c r="SWC233" s="44"/>
      <c r="SWD233" s="44"/>
      <c r="SWE233" s="44"/>
      <c r="SWF233" s="44"/>
      <c r="SWG233" s="44"/>
      <c r="SWH233" s="44"/>
      <c r="SWI233" s="44"/>
      <c r="SWJ233" s="44"/>
      <c r="SWK233" s="44"/>
      <c r="SWL233" s="44"/>
      <c r="SWM233" s="44"/>
      <c r="SWN233" s="44"/>
      <c r="SWO233" s="44"/>
      <c r="SWP233" s="44"/>
      <c r="SWQ233" s="44"/>
      <c r="SWR233" s="44"/>
      <c r="SWS233" s="44"/>
      <c r="SWT233" s="44"/>
      <c r="SWU233" s="44"/>
      <c r="SWV233" s="44"/>
      <c r="SWW233" s="44"/>
      <c r="SWX233" s="44"/>
      <c r="SWY233" s="44"/>
      <c r="SWZ233" s="44"/>
      <c r="SXA233" s="44"/>
      <c r="SXB233" s="44"/>
      <c r="SXC233" s="44"/>
      <c r="SXD233" s="44"/>
      <c r="SXE233" s="44"/>
      <c r="SXF233" s="44"/>
      <c r="SXG233" s="44"/>
      <c r="SXH233" s="44"/>
      <c r="SXI233" s="44"/>
      <c r="SXJ233" s="44"/>
      <c r="SXK233" s="44"/>
      <c r="SXL233" s="44"/>
      <c r="SXM233" s="44"/>
      <c r="SXN233" s="44"/>
      <c r="SXO233" s="44"/>
      <c r="SXP233" s="44"/>
      <c r="SXQ233" s="44"/>
      <c r="SXR233" s="44"/>
      <c r="SXS233" s="44"/>
      <c r="SXT233" s="44"/>
      <c r="SXU233" s="44"/>
      <c r="SXV233" s="44"/>
      <c r="SXW233" s="44"/>
      <c r="SXX233" s="44"/>
      <c r="SXY233" s="44"/>
      <c r="SXZ233" s="44"/>
      <c r="SYA233" s="44"/>
      <c r="SYB233" s="44"/>
      <c r="SYC233" s="44"/>
      <c r="SYD233" s="44"/>
      <c r="SYE233" s="44"/>
      <c r="SYF233" s="44"/>
      <c r="SYG233" s="44"/>
      <c r="SYH233" s="44"/>
      <c r="SYI233" s="44"/>
      <c r="SYJ233" s="44"/>
      <c r="SYK233" s="44"/>
      <c r="SYL233" s="44"/>
      <c r="SYM233" s="44"/>
      <c r="SYN233" s="44"/>
      <c r="SYO233" s="44"/>
      <c r="SYP233" s="44"/>
      <c r="SYQ233" s="44"/>
      <c r="SYR233" s="44"/>
      <c r="SYS233" s="44"/>
      <c r="SYT233" s="44"/>
      <c r="SYU233" s="44"/>
      <c r="SYV233" s="44"/>
      <c r="SYW233" s="44"/>
      <c r="SYX233" s="44"/>
      <c r="SYY233" s="44"/>
      <c r="SYZ233" s="44"/>
      <c r="SZA233" s="44"/>
      <c r="SZB233" s="44"/>
      <c r="SZC233" s="44"/>
      <c r="SZD233" s="44"/>
      <c r="SZE233" s="44"/>
      <c r="SZF233" s="44"/>
      <c r="SZG233" s="44"/>
      <c r="SZH233" s="44"/>
      <c r="SZI233" s="44"/>
      <c r="SZJ233" s="44"/>
      <c r="SZK233" s="44"/>
      <c r="SZL233" s="44"/>
      <c r="SZM233" s="44"/>
      <c r="SZN233" s="44"/>
      <c r="SZO233" s="44"/>
      <c r="SZP233" s="44"/>
      <c r="SZQ233" s="44"/>
      <c r="SZR233" s="44"/>
      <c r="SZS233" s="44"/>
      <c r="SZT233" s="44"/>
      <c r="SZU233" s="44"/>
      <c r="SZV233" s="44"/>
      <c r="SZW233" s="44"/>
      <c r="SZX233" s="44"/>
      <c r="SZY233" s="44"/>
      <c r="SZZ233" s="44"/>
      <c r="TAA233" s="44"/>
      <c r="TAB233" s="44"/>
      <c r="TAC233" s="44"/>
      <c r="TAD233" s="44"/>
      <c r="TAE233" s="44"/>
      <c r="TAF233" s="44"/>
      <c r="TAG233" s="44"/>
      <c r="TAH233" s="44"/>
      <c r="TAI233" s="44"/>
      <c r="TAJ233" s="44"/>
      <c r="TAK233" s="44"/>
      <c r="TAL233" s="44"/>
      <c r="TAM233" s="44"/>
      <c r="TAN233" s="44"/>
      <c r="TAO233" s="44"/>
      <c r="TAP233" s="44"/>
      <c r="TAQ233" s="44"/>
      <c r="TAR233" s="44"/>
      <c r="TAS233" s="44"/>
      <c r="TAT233" s="44"/>
      <c r="TAU233" s="44"/>
      <c r="TAV233" s="44"/>
      <c r="TAW233" s="44"/>
      <c r="TAX233" s="44"/>
      <c r="TAY233" s="44"/>
      <c r="TAZ233" s="44"/>
      <c r="TBA233" s="44"/>
      <c r="TBB233" s="44"/>
      <c r="TBC233" s="44"/>
      <c r="TBD233" s="44"/>
      <c r="TBE233" s="44"/>
      <c r="TBF233" s="44"/>
      <c r="TBG233" s="44"/>
      <c r="TBH233" s="44"/>
      <c r="TBI233" s="44"/>
      <c r="TBJ233" s="44"/>
      <c r="TBK233" s="44"/>
      <c r="TBL233" s="44"/>
      <c r="TBM233" s="44"/>
      <c r="TBN233" s="44"/>
      <c r="TBO233" s="44"/>
      <c r="TBP233" s="44"/>
      <c r="TBQ233" s="44"/>
      <c r="TBR233" s="44"/>
      <c r="TBS233" s="44"/>
      <c r="TBT233" s="44"/>
      <c r="TBU233" s="44"/>
      <c r="TBV233" s="44"/>
      <c r="TBW233" s="44"/>
      <c r="TBX233" s="44"/>
      <c r="TBY233" s="44"/>
      <c r="TBZ233" s="44"/>
      <c r="TCA233" s="44"/>
      <c r="TCB233" s="44"/>
      <c r="TCC233" s="44"/>
      <c r="TCD233" s="44"/>
      <c r="TCE233" s="44"/>
      <c r="TCF233" s="44"/>
      <c r="TCG233" s="44"/>
      <c r="TCH233" s="44"/>
      <c r="TCI233" s="44"/>
      <c r="TCJ233" s="44"/>
      <c r="TCK233" s="44"/>
      <c r="TCL233" s="44"/>
      <c r="TCM233" s="44"/>
      <c r="TCN233" s="44"/>
      <c r="TCO233" s="44"/>
      <c r="TCP233" s="44"/>
      <c r="TCQ233" s="44"/>
      <c r="TCR233" s="44"/>
      <c r="TCS233" s="44"/>
      <c r="TCT233" s="44"/>
      <c r="TCU233" s="44"/>
      <c r="TCV233" s="44"/>
      <c r="TCW233" s="44"/>
      <c r="TCX233" s="44"/>
      <c r="TCY233" s="44"/>
      <c r="TCZ233" s="44"/>
      <c r="TDA233" s="44"/>
      <c r="TDB233" s="44"/>
      <c r="TDC233" s="44"/>
      <c r="TDD233" s="44"/>
      <c r="TDE233" s="44"/>
      <c r="TDF233" s="44"/>
      <c r="TDG233" s="44"/>
      <c r="TDH233" s="44"/>
      <c r="TDI233" s="44"/>
      <c r="TDJ233" s="44"/>
      <c r="TDK233" s="44"/>
      <c r="TDL233" s="44"/>
      <c r="TDM233" s="44"/>
      <c r="TDN233" s="44"/>
      <c r="TDO233" s="44"/>
      <c r="TDP233" s="44"/>
      <c r="TDQ233" s="44"/>
      <c r="TDR233" s="44"/>
      <c r="TDS233" s="44"/>
      <c r="TDT233" s="44"/>
      <c r="TDU233" s="44"/>
      <c r="TDV233" s="44"/>
      <c r="TDW233" s="44"/>
      <c r="TDX233" s="44"/>
      <c r="TDY233" s="44"/>
      <c r="TDZ233" s="44"/>
      <c r="TEA233" s="44"/>
      <c r="TEB233" s="44"/>
      <c r="TEC233" s="44"/>
      <c r="TED233" s="44"/>
      <c r="TEE233" s="44"/>
      <c r="TEF233" s="44"/>
      <c r="TEG233" s="44"/>
      <c r="TEH233" s="44"/>
      <c r="TEI233" s="44"/>
      <c r="TEJ233" s="44"/>
      <c r="TEK233" s="44"/>
      <c r="TEL233" s="44"/>
      <c r="TEM233" s="44"/>
      <c r="TEN233" s="44"/>
      <c r="TEO233" s="44"/>
      <c r="TEP233" s="44"/>
      <c r="TEQ233" s="44"/>
      <c r="TER233" s="44"/>
      <c r="TES233" s="44"/>
      <c r="TET233" s="44"/>
      <c r="TEU233" s="44"/>
      <c r="TEV233" s="44"/>
      <c r="TEW233" s="44"/>
      <c r="TEX233" s="44"/>
      <c r="TEY233" s="44"/>
      <c r="TEZ233" s="44"/>
      <c r="TFA233" s="44"/>
      <c r="TFB233" s="44"/>
      <c r="TFC233" s="44"/>
      <c r="TFD233" s="44"/>
      <c r="TFE233" s="44"/>
      <c r="TFF233" s="44"/>
      <c r="TFG233" s="44"/>
      <c r="TFH233" s="44"/>
      <c r="TFI233" s="44"/>
      <c r="TFJ233" s="44"/>
      <c r="TFK233" s="44"/>
      <c r="TFL233" s="44"/>
      <c r="TFM233" s="44"/>
      <c r="TFN233" s="44"/>
      <c r="TFO233" s="44"/>
      <c r="TFP233" s="44"/>
      <c r="TFQ233" s="44"/>
      <c r="TFR233" s="44"/>
      <c r="TFS233" s="44"/>
      <c r="TFT233" s="44"/>
      <c r="TFU233" s="44"/>
      <c r="TFV233" s="44"/>
      <c r="TFW233" s="44"/>
      <c r="TFX233" s="44"/>
      <c r="TFY233" s="44"/>
      <c r="TFZ233" s="44"/>
      <c r="TGA233" s="44"/>
      <c r="TGB233" s="44"/>
      <c r="TGC233" s="44"/>
      <c r="TGD233" s="44"/>
      <c r="TGE233" s="44"/>
      <c r="TGF233" s="44"/>
      <c r="TGG233" s="44"/>
      <c r="TGH233" s="44"/>
      <c r="TGI233" s="44"/>
      <c r="TGJ233" s="44"/>
      <c r="TGK233" s="44"/>
      <c r="TGL233" s="44"/>
      <c r="TGM233" s="44"/>
      <c r="TGN233" s="44"/>
      <c r="TGO233" s="44"/>
      <c r="TGP233" s="44"/>
      <c r="TGQ233" s="44"/>
      <c r="TGR233" s="44"/>
      <c r="TGS233" s="44"/>
      <c r="TGT233" s="44"/>
      <c r="TGU233" s="44"/>
      <c r="TGV233" s="44"/>
      <c r="TGW233" s="44"/>
      <c r="TGX233" s="44"/>
      <c r="TGY233" s="44"/>
      <c r="TGZ233" s="44"/>
      <c r="THA233" s="44"/>
      <c r="THB233" s="44"/>
      <c r="THC233" s="44"/>
      <c r="THD233" s="44"/>
      <c r="THE233" s="44"/>
      <c r="THF233" s="44"/>
      <c r="THG233" s="44"/>
      <c r="THH233" s="44"/>
      <c r="THI233" s="44"/>
      <c r="THJ233" s="44"/>
      <c r="THK233" s="44"/>
      <c r="THL233" s="44"/>
      <c r="THM233" s="44"/>
      <c r="THN233" s="44"/>
      <c r="THO233" s="44"/>
      <c r="THP233" s="44"/>
      <c r="THQ233" s="44"/>
      <c r="THR233" s="44"/>
      <c r="THS233" s="44"/>
      <c r="THT233" s="44"/>
      <c r="THU233" s="44"/>
      <c r="THV233" s="44"/>
      <c r="THW233" s="44"/>
      <c r="THX233" s="44"/>
      <c r="THY233" s="44"/>
      <c r="THZ233" s="44"/>
      <c r="TIA233" s="44"/>
      <c r="TIB233" s="44"/>
      <c r="TIC233" s="44"/>
      <c r="TID233" s="44"/>
      <c r="TIE233" s="44"/>
      <c r="TIF233" s="44"/>
      <c r="TIG233" s="44"/>
      <c r="TIH233" s="44"/>
      <c r="TII233" s="44"/>
      <c r="TIJ233" s="44"/>
      <c r="TIK233" s="44"/>
      <c r="TIL233" s="44"/>
      <c r="TIM233" s="44"/>
      <c r="TIN233" s="44"/>
      <c r="TIO233" s="44"/>
      <c r="TIP233" s="44"/>
      <c r="TIQ233" s="44"/>
      <c r="TIR233" s="44"/>
      <c r="TIS233" s="44"/>
      <c r="TIT233" s="44"/>
      <c r="TIU233" s="44"/>
      <c r="TIV233" s="44"/>
      <c r="TIW233" s="44"/>
      <c r="TIX233" s="44"/>
      <c r="TIY233" s="44"/>
      <c r="TIZ233" s="44"/>
      <c r="TJA233" s="44"/>
      <c r="TJB233" s="44"/>
      <c r="TJC233" s="44"/>
      <c r="TJD233" s="44"/>
      <c r="TJE233" s="44"/>
      <c r="TJF233" s="44"/>
      <c r="TJG233" s="44"/>
      <c r="TJH233" s="44"/>
      <c r="TJI233" s="44"/>
      <c r="TJJ233" s="44"/>
      <c r="TJK233" s="44"/>
      <c r="TJL233" s="44"/>
      <c r="TJM233" s="44"/>
      <c r="TJN233" s="44"/>
      <c r="TJO233" s="44"/>
      <c r="TJP233" s="44"/>
      <c r="TJQ233" s="44"/>
      <c r="TJR233" s="44"/>
      <c r="TJS233" s="44"/>
      <c r="TJT233" s="44"/>
      <c r="TJU233" s="44"/>
      <c r="TJV233" s="44"/>
      <c r="TJW233" s="44"/>
      <c r="TJX233" s="44"/>
      <c r="TJY233" s="44"/>
      <c r="TJZ233" s="44"/>
      <c r="TKA233" s="44"/>
      <c r="TKB233" s="44"/>
      <c r="TKC233" s="44"/>
      <c r="TKD233" s="44"/>
      <c r="TKE233" s="44"/>
      <c r="TKF233" s="44"/>
      <c r="TKG233" s="44"/>
      <c r="TKH233" s="44"/>
      <c r="TKI233" s="44"/>
      <c r="TKJ233" s="44"/>
      <c r="TKK233" s="44"/>
      <c r="TKL233" s="44"/>
      <c r="TKM233" s="44"/>
      <c r="TKN233" s="44"/>
      <c r="TKO233" s="44"/>
      <c r="TKP233" s="44"/>
      <c r="TKQ233" s="44"/>
      <c r="TKR233" s="44"/>
      <c r="TKS233" s="44"/>
      <c r="TKT233" s="44"/>
      <c r="TKU233" s="44"/>
      <c r="TKV233" s="44"/>
      <c r="TKW233" s="44"/>
      <c r="TKX233" s="44"/>
      <c r="TKY233" s="44"/>
      <c r="TKZ233" s="44"/>
      <c r="TLA233" s="44"/>
      <c r="TLB233" s="44"/>
      <c r="TLC233" s="44"/>
      <c r="TLD233" s="44"/>
      <c r="TLE233" s="44"/>
      <c r="TLF233" s="44"/>
      <c r="TLG233" s="44"/>
      <c r="TLH233" s="44"/>
      <c r="TLI233" s="44"/>
      <c r="TLJ233" s="44"/>
      <c r="TLK233" s="44"/>
      <c r="TLL233" s="44"/>
      <c r="TLM233" s="44"/>
      <c r="TLN233" s="44"/>
      <c r="TLO233" s="44"/>
      <c r="TLP233" s="44"/>
      <c r="TLQ233" s="44"/>
      <c r="TLR233" s="44"/>
      <c r="TLS233" s="44"/>
      <c r="TLT233" s="44"/>
      <c r="TLU233" s="44"/>
      <c r="TLV233" s="44"/>
      <c r="TLW233" s="44"/>
      <c r="TLX233" s="44"/>
      <c r="TLY233" s="44"/>
      <c r="TLZ233" s="44"/>
      <c r="TMA233" s="44"/>
      <c r="TMB233" s="44"/>
      <c r="TMC233" s="44"/>
      <c r="TMD233" s="44"/>
      <c r="TME233" s="44"/>
      <c r="TMF233" s="44"/>
      <c r="TMG233" s="44"/>
      <c r="TMH233" s="44"/>
      <c r="TMI233" s="44"/>
      <c r="TMJ233" s="44"/>
      <c r="TMK233" s="44"/>
      <c r="TML233" s="44"/>
      <c r="TMM233" s="44"/>
      <c r="TMN233" s="44"/>
      <c r="TMO233" s="44"/>
      <c r="TMP233" s="44"/>
      <c r="TMQ233" s="44"/>
      <c r="TMR233" s="44"/>
      <c r="TMS233" s="44"/>
      <c r="TMT233" s="44"/>
      <c r="TMU233" s="44"/>
      <c r="TMV233" s="44"/>
      <c r="TMW233" s="44"/>
      <c r="TMX233" s="44"/>
      <c r="TMY233" s="44"/>
      <c r="TMZ233" s="44"/>
      <c r="TNA233" s="44"/>
      <c r="TNB233" s="44"/>
      <c r="TNC233" s="44"/>
      <c r="TND233" s="44"/>
      <c r="TNE233" s="44"/>
      <c r="TNF233" s="44"/>
      <c r="TNG233" s="44"/>
      <c r="TNH233" s="44"/>
      <c r="TNI233" s="44"/>
      <c r="TNJ233" s="44"/>
      <c r="TNK233" s="44"/>
      <c r="TNL233" s="44"/>
      <c r="TNM233" s="44"/>
      <c r="TNN233" s="44"/>
      <c r="TNO233" s="44"/>
      <c r="TNP233" s="44"/>
      <c r="TNQ233" s="44"/>
      <c r="TNR233" s="44"/>
      <c r="TNS233" s="44"/>
      <c r="TNT233" s="44"/>
      <c r="TNU233" s="44"/>
      <c r="TNV233" s="44"/>
      <c r="TNW233" s="44"/>
      <c r="TNX233" s="44"/>
      <c r="TNY233" s="44"/>
      <c r="TNZ233" s="44"/>
      <c r="TOA233" s="44"/>
      <c r="TOB233" s="44"/>
      <c r="TOC233" s="44"/>
      <c r="TOD233" s="44"/>
      <c r="TOE233" s="44"/>
      <c r="TOF233" s="44"/>
      <c r="TOG233" s="44"/>
      <c r="TOH233" s="44"/>
      <c r="TOI233" s="44"/>
      <c r="TOJ233" s="44"/>
      <c r="TOK233" s="44"/>
      <c r="TOL233" s="44"/>
      <c r="TOM233" s="44"/>
      <c r="TON233" s="44"/>
      <c r="TOO233" s="44"/>
      <c r="TOP233" s="44"/>
      <c r="TOQ233" s="44"/>
      <c r="TOR233" s="44"/>
      <c r="TOS233" s="44"/>
      <c r="TOT233" s="44"/>
      <c r="TOU233" s="44"/>
      <c r="TOV233" s="44"/>
      <c r="TOW233" s="44"/>
      <c r="TOX233" s="44"/>
      <c r="TOY233" s="44"/>
      <c r="TOZ233" s="44"/>
      <c r="TPA233" s="44"/>
      <c r="TPB233" s="44"/>
      <c r="TPC233" s="44"/>
      <c r="TPD233" s="44"/>
      <c r="TPE233" s="44"/>
      <c r="TPF233" s="44"/>
      <c r="TPG233" s="44"/>
      <c r="TPH233" s="44"/>
      <c r="TPI233" s="44"/>
      <c r="TPJ233" s="44"/>
      <c r="TPK233" s="44"/>
      <c r="TPL233" s="44"/>
      <c r="TPM233" s="44"/>
      <c r="TPN233" s="44"/>
      <c r="TPO233" s="44"/>
      <c r="TPP233" s="44"/>
      <c r="TPQ233" s="44"/>
      <c r="TPR233" s="44"/>
      <c r="TPS233" s="44"/>
      <c r="TPT233" s="44"/>
      <c r="TPU233" s="44"/>
      <c r="TPV233" s="44"/>
      <c r="TPW233" s="44"/>
      <c r="TPX233" s="44"/>
      <c r="TPY233" s="44"/>
      <c r="TPZ233" s="44"/>
      <c r="TQA233" s="44"/>
      <c r="TQB233" s="44"/>
      <c r="TQC233" s="44"/>
      <c r="TQD233" s="44"/>
      <c r="TQE233" s="44"/>
      <c r="TQF233" s="44"/>
      <c r="TQG233" s="44"/>
      <c r="TQH233" s="44"/>
      <c r="TQI233" s="44"/>
      <c r="TQJ233" s="44"/>
      <c r="TQK233" s="44"/>
      <c r="TQL233" s="44"/>
      <c r="TQM233" s="44"/>
      <c r="TQN233" s="44"/>
      <c r="TQO233" s="44"/>
      <c r="TQP233" s="44"/>
      <c r="TQQ233" s="44"/>
      <c r="TQR233" s="44"/>
      <c r="TQS233" s="44"/>
      <c r="TQT233" s="44"/>
      <c r="TQU233" s="44"/>
      <c r="TQV233" s="44"/>
      <c r="TQW233" s="44"/>
      <c r="TQX233" s="44"/>
      <c r="TQY233" s="44"/>
      <c r="TQZ233" s="44"/>
      <c r="TRA233" s="44"/>
      <c r="TRB233" s="44"/>
      <c r="TRC233" s="44"/>
      <c r="TRD233" s="44"/>
      <c r="TRE233" s="44"/>
      <c r="TRF233" s="44"/>
      <c r="TRG233" s="44"/>
      <c r="TRH233" s="44"/>
      <c r="TRI233" s="44"/>
      <c r="TRJ233" s="44"/>
      <c r="TRK233" s="44"/>
      <c r="TRL233" s="44"/>
      <c r="TRM233" s="44"/>
      <c r="TRN233" s="44"/>
      <c r="TRO233" s="44"/>
      <c r="TRP233" s="44"/>
      <c r="TRQ233" s="44"/>
      <c r="TRR233" s="44"/>
      <c r="TRS233" s="44"/>
      <c r="TRT233" s="44"/>
      <c r="TRU233" s="44"/>
      <c r="TRV233" s="44"/>
      <c r="TRW233" s="44"/>
      <c r="TRX233" s="44"/>
      <c r="TRY233" s="44"/>
      <c r="TRZ233" s="44"/>
      <c r="TSA233" s="44"/>
      <c r="TSB233" s="44"/>
      <c r="TSC233" s="44"/>
      <c r="TSD233" s="44"/>
      <c r="TSE233" s="44"/>
      <c r="TSF233" s="44"/>
      <c r="TSG233" s="44"/>
      <c r="TSH233" s="44"/>
      <c r="TSI233" s="44"/>
      <c r="TSJ233" s="44"/>
      <c r="TSK233" s="44"/>
      <c r="TSL233" s="44"/>
      <c r="TSM233" s="44"/>
      <c r="TSN233" s="44"/>
      <c r="TSO233" s="44"/>
      <c r="TSP233" s="44"/>
      <c r="TSQ233" s="44"/>
      <c r="TSR233" s="44"/>
      <c r="TSS233" s="44"/>
      <c r="TST233" s="44"/>
      <c r="TSU233" s="44"/>
      <c r="TSV233" s="44"/>
      <c r="TSW233" s="44"/>
      <c r="TSX233" s="44"/>
      <c r="TSY233" s="44"/>
      <c r="TSZ233" s="44"/>
      <c r="TTA233" s="44"/>
      <c r="TTB233" s="44"/>
      <c r="TTC233" s="44"/>
      <c r="TTD233" s="44"/>
      <c r="TTE233" s="44"/>
      <c r="TTF233" s="44"/>
      <c r="TTG233" s="44"/>
      <c r="TTH233" s="44"/>
      <c r="TTI233" s="44"/>
      <c r="TTJ233" s="44"/>
      <c r="TTK233" s="44"/>
      <c r="TTL233" s="44"/>
      <c r="TTM233" s="44"/>
      <c r="TTN233" s="44"/>
      <c r="TTO233" s="44"/>
      <c r="TTP233" s="44"/>
      <c r="TTQ233" s="44"/>
      <c r="TTR233" s="44"/>
      <c r="TTS233" s="44"/>
      <c r="TTT233" s="44"/>
      <c r="TTU233" s="44"/>
      <c r="TTV233" s="44"/>
      <c r="TTW233" s="44"/>
      <c r="TTX233" s="44"/>
      <c r="TTY233" s="44"/>
      <c r="TTZ233" s="44"/>
      <c r="TUA233" s="44"/>
      <c r="TUB233" s="44"/>
      <c r="TUC233" s="44"/>
      <c r="TUD233" s="44"/>
      <c r="TUE233" s="44"/>
      <c r="TUF233" s="44"/>
      <c r="TUG233" s="44"/>
      <c r="TUH233" s="44"/>
      <c r="TUI233" s="44"/>
      <c r="TUJ233" s="44"/>
      <c r="TUK233" s="44"/>
      <c r="TUL233" s="44"/>
      <c r="TUM233" s="44"/>
      <c r="TUN233" s="44"/>
      <c r="TUO233" s="44"/>
      <c r="TUP233" s="44"/>
      <c r="TUQ233" s="44"/>
      <c r="TUR233" s="44"/>
      <c r="TUS233" s="44"/>
      <c r="TUT233" s="44"/>
      <c r="TUU233" s="44"/>
      <c r="TUV233" s="44"/>
      <c r="TUW233" s="44"/>
      <c r="TUX233" s="44"/>
      <c r="TUY233" s="44"/>
      <c r="TUZ233" s="44"/>
      <c r="TVA233" s="44"/>
      <c r="TVB233" s="44"/>
      <c r="TVC233" s="44"/>
      <c r="TVD233" s="44"/>
      <c r="TVE233" s="44"/>
      <c r="TVF233" s="44"/>
      <c r="TVG233" s="44"/>
      <c r="TVH233" s="44"/>
      <c r="TVI233" s="44"/>
      <c r="TVJ233" s="44"/>
      <c r="TVK233" s="44"/>
      <c r="TVL233" s="44"/>
      <c r="TVM233" s="44"/>
      <c r="TVN233" s="44"/>
      <c r="TVO233" s="44"/>
      <c r="TVP233" s="44"/>
      <c r="TVQ233" s="44"/>
      <c r="TVR233" s="44"/>
      <c r="TVS233" s="44"/>
      <c r="TVT233" s="44"/>
      <c r="TVU233" s="44"/>
      <c r="TVV233" s="44"/>
      <c r="TVW233" s="44"/>
      <c r="TVX233" s="44"/>
      <c r="TVY233" s="44"/>
      <c r="TVZ233" s="44"/>
      <c r="TWA233" s="44"/>
      <c r="TWB233" s="44"/>
      <c r="TWC233" s="44"/>
      <c r="TWD233" s="44"/>
      <c r="TWE233" s="44"/>
      <c r="TWF233" s="44"/>
      <c r="TWG233" s="44"/>
      <c r="TWH233" s="44"/>
      <c r="TWI233" s="44"/>
      <c r="TWJ233" s="44"/>
      <c r="TWK233" s="44"/>
      <c r="TWL233" s="44"/>
      <c r="TWM233" s="44"/>
      <c r="TWN233" s="44"/>
      <c r="TWO233" s="44"/>
      <c r="TWP233" s="44"/>
      <c r="TWQ233" s="44"/>
      <c r="TWR233" s="44"/>
      <c r="TWS233" s="44"/>
      <c r="TWT233" s="44"/>
      <c r="TWU233" s="44"/>
      <c r="TWV233" s="44"/>
      <c r="TWW233" s="44"/>
      <c r="TWX233" s="44"/>
      <c r="TWY233" s="44"/>
      <c r="TWZ233" s="44"/>
      <c r="TXA233" s="44"/>
      <c r="TXB233" s="44"/>
      <c r="TXC233" s="44"/>
      <c r="TXD233" s="44"/>
      <c r="TXE233" s="44"/>
      <c r="TXF233" s="44"/>
      <c r="TXG233" s="44"/>
      <c r="TXH233" s="44"/>
      <c r="TXI233" s="44"/>
      <c r="TXJ233" s="44"/>
      <c r="TXK233" s="44"/>
      <c r="TXL233" s="44"/>
      <c r="TXM233" s="44"/>
      <c r="TXN233" s="44"/>
      <c r="TXO233" s="44"/>
      <c r="TXP233" s="44"/>
      <c r="TXQ233" s="44"/>
      <c r="TXR233" s="44"/>
      <c r="TXS233" s="44"/>
      <c r="TXT233" s="44"/>
      <c r="TXU233" s="44"/>
      <c r="TXV233" s="44"/>
      <c r="TXW233" s="44"/>
      <c r="TXX233" s="44"/>
      <c r="TXY233" s="44"/>
      <c r="TXZ233" s="44"/>
      <c r="TYA233" s="44"/>
      <c r="TYB233" s="44"/>
      <c r="TYC233" s="44"/>
      <c r="TYD233" s="44"/>
      <c r="TYE233" s="44"/>
      <c r="TYF233" s="44"/>
      <c r="TYG233" s="44"/>
      <c r="TYH233" s="44"/>
      <c r="TYI233" s="44"/>
      <c r="TYJ233" s="44"/>
      <c r="TYK233" s="44"/>
      <c r="TYL233" s="44"/>
      <c r="TYM233" s="44"/>
      <c r="TYN233" s="44"/>
      <c r="TYO233" s="44"/>
      <c r="TYP233" s="44"/>
      <c r="TYQ233" s="44"/>
      <c r="TYR233" s="44"/>
      <c r="TYS233" s="44"/>
      <c r="TYT233" s="44"/>
      <c r="TYU233" s="44"/>
      <c r="TYV233" s="44"/>
      <c r="TYW233" s="44"/>
      <c r="TYX233" s="44"/>
      <c r="TYY233" s="44"/>
      <c r="TYZ233" s="44"/>
      <c r="TZA233" s="44"/>
      <c r="TZB233" s="44"/>
      <c r="TZC233" s="44"/>
      <c r="TZD233" s="44"/>
      <c r="TZE233" s="44"/>
      <c r="TZF233" s="44"/>
      <c r="TZG233" s="44"/>
      <c r="TZH233" s="44"/>
      <c r="TZI233" s="44"/>
      <c r="TZJ233" s="44"/>
      <c r="TZK233" s="44"/>
      <c r="TZL233" s="44"/>
      <c r="TZM233" s="44"/>
      <c r="TZN233" s="44"/>
      <c r="TZO233" s="44"/>
      <c r="TZP233" s="44"/>
      <c r="TZQ233" s="44"/>
      <c r="TZR233" s="44"/>
      <c r="TZS233" s="44"/>
      <c r="TZT233" s="44"/>
      <c r="TZU233" s="44"/>
      <c r="TZV233" s="44"/>
      <c r="TZW233" s="44"/>
      <c r="TZX233" s="44"/>
      <c r="TZY233" s="44"/>
      <c r="TZZ233" s="44"/>
      <c r="UAA233" s="44"/>
      <c r="UAB233" s="44"/>
      <c r="UAC233" s="44"/>
      <c r="UAD233" s="44"/>
      <c r="UAE233" s="44"/>
      <c r="UAF233" s="44"/>
      <c r="UAG233" s="44"/>
      <c r="UAH233" s="44"/>
      <c r="UAI233" s="44"/>
      <c r="UAJ233" s="44"/>
      <c r="UAK233" s="44"/>
      <c r="UAL233" s="44"/>
      <c r="UAM233" s="44"/>
      <c r="UAN233" s="44"/>
      <c r="UAO233" s="44"/>
      <c r="UAP233" s="44"/>
      <c r="UAQ233" s="44"/>
      <c r="UAR233" s="44"/>
      <c r="UAS233" s="44"/>
      <c r="UAT233" s="44"/>
      <c r="UAU233" s="44"/>
      <c r="UAV233" s="44"/>
      <c r="UAW233" s="44"/>
      <c r="UAX233" s="44"/>
      <c r="UAY233" s="44"/>
      <c r="UAZ233" s="44"/>
      <c r="UBA233" s="44"/>
      <c r="UBB233" s="44"/>
      <c r="UBC233" s="44"/>
      <c r="UBD233" s="44"/>
      <c r="UBE233" s="44"/>
      <c r="UBF233" s="44"/>
      <c r="UBG233" s="44"/>
      <c r="UBH233" s="44"/>
      <c r="UBI233" s="44"/>
      <c r="UBJ233" s="44"/>
      <c r="UBK233" s="44"/>
      <c r="UBL233" s="44"/>
      <c r="UBM233" s="44"/>
      <c r="UBN233" s="44"/>
      <c r="UBO233" s="44"/>
      <c r="UBP233" s="44"/>
      <c r="UBQ233" s="44"/>
      <c r="UBR233" s="44"/>
      <c r="UBS233" s="44"/>
      <c r="UBT233" s="44"/>
      <c r="UBU233" s="44"/>
      <c r="UBV233" s="44"/>
      <c r="UBW233" s="44"/>
      <c r="UBX233" s="44"/>
      <c r="UBY233" s="44"/>
      <c r="UBZ233" s="44"/>
      <c r="UCA233" s="44"/>
      <c r="UCB233" s="44"/>
      <c r="UCC233" s="44"/>
      <c r="UCD233" s="44"/>
      <c r="UCE233" s="44"/>
      <c r="UCF233" s="44"/>
      <c r="UCG233" s="44"/>
      <c r="UCH233" s="44"/>
      <c r="UCI233" s="44"/>
      <c r="UCJ233" s="44"/>
      <c r="UCK233" s="44"/>
      <c r="UCL233" s="44"/>
      <c r="UCM233" s="44"/>
      <c r="UCN233" s="44"/>
      <c r="UCO233" s="44"/>
      <c r="UCP233" s="44"/>
      <c r="UCQ233" s="44"/>
      <c r="UCR233" s="44"/>
      <c r="UCS233" s="44"/>
      <c r="UCT233" s="44"/>
      <c r="UCU233" s="44"/>
      <c r="UCV233" s="44"/>
      <c r="UCW233" s="44"/>
      <c r="UCX233" s="44"/>
      <c r="UCY233" s="44"/>
      <c r="UCZ233" s="44"/>
      <c r="UDA233" s="44"/>
      <c r="UDB233" s="44"/>
      <c r="UDC233" s="44"/>
      <c r="UDD233" s="44"/>
      <c r="UDE233" s="44"/>
      <c r="UDF233" s="44"/>
      <c r="UDG233" s="44"/>
      <c r="UDH233" s="44"/>
      <c r="UDI233" s="44"/>
      <c r="UDJ233" s="44"/>
      <c r="UDK233" s="44"/>
      <c r="UDL233" s="44"/>
      <c r="UDM233" s="44"/>
      <c r="UDN233" s="44"/>
      <c r="UDO233" s="44"/>
      <c r="UDP233" s="44"/>
      <c r="UDQ233" s="44"/>
      <c r="UDR233" s="44"/>
      <c r="UDS233" s="44"/>
      <c r="UDT233" s="44"/>
      <c r="UDU233" s="44"/>
      <c r="UDV233" s="44"/>
      <c r="UDW233" s="44"/>
      <c r="UDX233" s="44"/>
      <c r="UDY233" s="44"/>
      <c r="UDZ233" s="44"/>
      <c r="UEA233" s="44"/>
      <c r="UEB233" s="44"/>
      <c r="UEC233" s="44"/>
      <c r="UED233" s="44"/>
      <c r="UEE233" s="44"/>
      <c r="UEF233" s="44"/>
      <c r="UEG233" s="44"/>
      <c r="UEH233" s="44"/>
      <c r="UEI233" s="44"/>
      <c r="UEJ233" s="44"/>
      <c r="UEK233" s="44"/>
      <c r="UEL233" s="44"/>
      <c r="UEM233" s="44"/>
      <c r="UEN233" s="44"/>
      <c r="UEO233" s="44"/>
      <c r="UEP233" s="44"/>
      <c r="UEQ233" s="44"/>
      <c r="UER233" s="44"/>
      <c r="UES233" s="44"/>
      <c r="UET233" s="44"/>
      <c r="UEU233" s="44"/>
      <c r="UEV233" s="44"/>
      <c r="UEW233" s="44"/>
      <c r="UEX233" s="44"/>
      <c r="UEY233" s="44"/>
      <c r="UEZ233" s="44"/>
      <c r="UFA233" s="44"/>
      <c r="UFB233" s="44"/>
      <c r="UFC233" s="44"/>
      <c r="UFD233" s="44"/>
      <c r="UFE233" s="44"/>
      <c r="UFF233" s="44"/>
      <c r="UFG233" s="44"/>
      <c r="UFH233" s="44"/>
      <c r="UFI233" s="44"/>
      <c r="UFJ233" s="44"/>
      <c r="UFK233" s="44"/>
      <c r="UFL233" s="44"/>
      <c r="UFM233" s="44"/>
      <c r="UFN233" s="44"/>
      <c r="UFO233" s="44"/>
      <c r="UFP233" s="44"/>
      <c r="UFQ233" s="44"/>
      <c r="UFR233" s="44"/>
      <c r="UFS233" s="44"/>
      <c r="UFT233" s="44"/>
      <c r="UFU233" s="44"/>
      <c r="UFV233" s="44"/>
      <c r="UFW233" s="44"/>
      <c r="UFX233" s="44"/>
      <c r="UFY233" s="44"/>
      <c r="UFZ233" s="44"/>
      <c r="UGA233" s="44"/>
      <c r="UGB233" s="44"/>
      <c r="UGC233" s="44"/>
      <c r="UGD233" s="44"/>
      <c r="UGE233" s="44"/>
      <c r="UGF233" s="44"/>
      <c r="UGG233" s="44"/>
      <c r="UGH233" s="44"/>
      <c r="UGI233" s="44"/>
      <c r="UGJ233" s="44"/>
      <c r="UGK233" s="44"/>
      <c r="UGL233" s="44"/>
      <c r="UGM233" s="44"/>
      <c r="UGN233" s="44"/>
      <c r="UGO233" s="44"/>
      <c r="UGP233" s="44"/>
      <c r="UGQ233" s="44"/>
      <c r="UGR233" s="44"/>
      <c r="UGS233" s="44"/>
      <c r="UGT233" s="44"/>
      <c r="UGU233" s="44"/>
      <c r="UGV233" s="44"/>
      <c r="UGW233" s="44"/>
      <c r="UGX233" s="44"/>
      <c r="UGY233" s="44"/>
      <c r="UGZ233" s="44"/>
      <c r="UHA233" s="44"/>
      <c r="UHB233" s="44"/>
      <c r="UHC233" s="44"/>
      <c r="UHD233" s="44"/>
      <c r="UHE233" s="44"/>
      <c r="UHF233" s="44"/>
      <c r="UHG233" s="44"/>
      <c r="UHH233" s="44"/>
      <c r="UHI233" s="44"/>
      <c r="UHJ233" s="44"/>
      <c r="UHK233" s="44"/>
      <c r="UHL233" s="44"/>
      <c r="UHM233" s="44"/>
      <c r="UHN233" s="44"/>
      <c r="UHO233" s="44"/>
      <c r="UHP233" s="44"/>
      <c r="UHQ233" s="44"/>
      <c r="UHR233" s="44"/>
      <c r="UHS233" s="44"/>
      <c r="UHT233" s="44"/>
      <c r="UHU233" s="44"/>
      <c r="UHV233" s="44"/>
      <c r="UHW233" s="44"/>
      <c r="UHX233" s="44"/>
      <c r="UHY233" s="44"/>
      <c r="UHZ233" s="44"/>
      <c r="UIA233" s="44"/>
      <c r="UIB233" s="44"/>
      <c r="UIC233" s="44"/>
      <c r="UID233" s="44"/>
      <c r="UIE233" s="44"/>
      <c r="UIF233" s="44"/>
      <c r="UIG233" s="44"/>
      <c r="UIH233" s="44"/>
      <c r="UII233" s="44"/>
      <c r="UIJ233" s="44"/>
      <c r="UIK233" s="44"/>
      <c r="UIL233" s="44"/>
      <c r="UIM233" s="44"/>
      <c r="UIN233" s="44"/>
      <c r="UIO233" s="44"/>
      <c r="UIP233" s="44"/>
      <c r="UIQ233" s="44"/>
      <c r="UIR233" s="44"/>
      <c r="UIS233" s="44"/>
      <c r="UIT233" s="44"/>
      <c r="UIU233" s="44"/>
      <c r="UIV233" s="44"/>
      <c r="UIW233" s="44"/>
      <c r="UIX233" s="44"/>
      <c r="UIY233" s="44"/>
      <c r="UIZ233" s="44"/>
      <c r="UJA233" s="44"/>
      <c r="UJB233" s="44"/>
      <c r="UJC233" s="44"/>
      <c r="UJD233" s="44"/>
      <c r="UJE233" s="44"/>
      <c r="UJF233" s="44"/>
      <c r="UJG233" s="44"/>
      <c r="UJH233" s="44"/>
      <c r="UJI233" s="44"/>
      <c r="UJJ233" s="44"/>
      <c r="UJK233" s="44"/>
      <c r="UJL233" s="44"/>
      <c r="UJM233" s="44"/>
      <c r="UJN233" s="44"/>
      <c r="UJO233" s="44"/>
      <c r="UJP233" s="44"/>
      <c r="UJQ233" s="44"/>
      <c r="UJR233" s="44"/>
      <c r="UJS233" s="44"/>
      <c r="UJT233" s="44"/>
      <c r="UJU233" s="44"/>
      <c r="UJV233" s="44"/>
      <c r="UJW233" s="44"/>
      <c r="UJX233" s="44"/>
      <c r="UJY233" s="44"/>
      <c r="UJZ233" s="44"/>
      <c r="UKA233" s="44"/>
      <c r="UKB233" s="44"/>
      <c r="UKC233" s="44"/>
      <c r="UKD233" s="44"/>
      <c r="UKE233" s="44"/>
      <c r="UKF233" s="44"/>
      <c r="UKG233" s="44"/>
      <c r="UKH233" s="44"/>
      <c r="UKI233" s="44"/>
      <c r="UKJ233" s="44"/>
      <c r="UKK233" s="44"/>
      <c r="UKL233" s="44"/>
      <c r="UKM233" s="44"/>
      <c r="UKN233" s="44"/>
      <c r="UKO233" s="44"/>
      <c r="UKP233" s="44"/>
      <c r="UKQ233" s="44"/>
      <c r="UKR233" s="44"/>
      <c r="UKS233" s="44"/>
      <c r="UKT233" s="44"/>
      <c r="UKU233" s="44"/>
      <c r="UKV233" s="44"/>
      <c r="UKW233" s="44"/>
      <c r="UKX233" s="44"/>
      <c r="UKY233" s="44"/>
      <c r="UKZ233" s="44"/>
      <c r="ULA233" s="44"/>
      <c r="ULB233" s="44"/>
      <c r="ULC233" s="44"/>
      <c r="ULD233" s="44"/>
      <c r="ULE233" s="44"/>
      <c r="ULF233" s="44"/>
      <c r="ULG233" s="44"/>
      <c r="ULH233" s="44"/>
      <c r="ULI233" s="44"/>
      <c r="ULJ233" s="44"/>
      <c r="ULK233" s="44"/>
      <c r="ULL233" s="44"/>
      <c r="ULM233" s="44"/>
      <c r="ULN233" s="44"/>
      <c r="ULO233" s="44"/>
      <c r="ULP233" s="44"/>
      <c r="ULQ233" s="44"/>
      <c r="ULR233" s="44"/>
      <c r="ULS233" s="44"/>
      <c r="ULT233" s="44"/>
      <c r="ULU233" s="44"/>
      <c r="ULV233" s="44"/>
      <c r="ULW233" s="44"/>
      <c r="ULX233" s="44"/>
      <c r="ULY233" s="44"/>
      <c r="ULZ233" s="44"/>
      <c r="UMA233" s="44"/>
      <c r="UMB233" s="44"/>
      <c r="UMC233" s="44"/>
      <c r="UMD233" s="44"/>
      <c r="UME233" s="44"/>
      <c r="UMF233" s="44"/>
      <c r="UMG233" s="44"/>
      <c r="UMH233" s="44"/>
      <c r="UMI233" s="44"/>
      <c r="UMJ233" s="44"/>
      <c r="UMK233" s="44"/>
      <c r="UML233" s="44"/>
      <c r="UMM233" s="44"/>
      <c r="UMN233" s="44"/>
      <c r="UMO233" s="44"/>
      <c r="UMP233" s="44"/>
      <c r="UMQ233" s="44"/>
      <c r="UMR233" s="44"/>
      <c r="UMS233" s="44"/>
      <c r="UMT233" s="44"/>
      <c r="UMU233" s="44"/>
      <c r="UMV233" s="44"/>
      <c r="UMW233" s="44"/>
      <c r="UMX233" s="44"/>
      <c r="UMY233" s="44"/>
      <c r="UMZ233" s="44"/>
      <c r="UNA233" s="44"/>
      <c r="UNB233" s="44"/>
      <c r="UNC233" s="44"/>
      <c r="UND233" s="44"/>
      <c r="UNE233" s="44"/>
      <c r="UNF233" s="44"/>
      <c r="UNG233" s="44"/>
      <c r="UNH233" s="44"/>
      <c r="UNI233" s="44"/>
      <c r="UNJ233" s="44"/>
      <c r="UNK233" s="44"/>
      <c r="UNL233" s="44"/>
      <c r="UNM233" s="44"/>
      <c r="UNN233" s="44"/>
      <c r="UNO233" s="44"/>
      <c r="UNP233" s="44"/>
      <c r="UNQ233" s="44"/>
      <c r="UNR233" s="44"/>
      <c r="UNS233" s="44"/>
      <c r="UNT233" s="44"/>
      <c r="UNU233" s="44"/>
      <c r="UNV233" s="44"/>
      <c r="UNW233" s="44"/>
      <c r="UNX233" s="44"/>
      <c r="UNY233" s="44"/>
      <c r="UNZ233" s="44"/>
      <c r="UOA233" s="44"/>
      <c r="UOB233" s="44"/>
      <c r="UOC233" s="44"/>
      <c r="UOD233" s="44"/>
      <c r="UOE233" s="44"/>
      <c r="UOF233" s="44"/>
      <c r="UOG233" s="44"/>
      <c r="UOH233" s="44"/>
      <c r="UOI233" s="44"/>
      <c r="UOJ233" s="44"/>
      <c r="UOK233" s="44"/>
      <c r="UOL233" s="44"/>
      <c r="UOM233" s="44"/>
      <c r="UON233" s="44"/>
      <c r="UOO233" s="44"/>
      <c r="UOP233" s="44"/>
      <c r="UOQ233" s="44"/>
      <c r="UOR233" s="44"/>
      <c r="UOS233" s="44"/>
      <c r="UOT233" s="44"/>
      <c r="UOU233" s="44"/>
      <c r="UOV233" s="44"/>
      <c r="UOW233" s="44"/>
      <c r="UOX233" s="44"/>
      <c r="UOY233" s="44"/>
      <c r="UOZ233" s="44"/>
      <c r="UPA233" s="44"/>
      <c r="UPB233" s="44"/>
      <c r="UPC233" s="44"/>
      <c r="UPD233" s="44"/>
      <c r="UPE233" s="44"/>
      <c r="UPF233" s="44"/>
      <c r="UPG233" s="44"/>
      <c r="UPH233" s="44"/>
      <c r="UPI233" s="44"/>
      <c r="UPJ233" s="44"/>
      <c r="UPK233" s="44"/>
      <c r="UPL233" s="44"/>
      <c r="UPM233" s="44"/>
      <c r="UPN233" s="44"/>
      <c r="UPO233" s="44"/>
      <c r="UPP233" s="44"/>
      <c r="UPQ233" s="44"/>
      <c r="UPR233" s="44"/>
      <c r="UPS233" s="44"/>
      <c r="UPT233" s="44"/>
      <c r="UPU233" s="44"/>
      <c r="UPV233" s="44"/>
      <c r="UPW233" s="44"/>
      <c r="UPX233" s="44"/>
      <c r="UPY233" s="44"/>
      <c r="UPZ233" s="44"/>
      <c r="UQA233" s="44"/>
      <c r="UQB233" s="44"/>
      <c r="UQC233" s="44"/>
      <c r="UQD233" s="44"/>
      <c r="UQE233" s="44"/>
      <c r="UQF233" s="44"/>
      <c r="UQG233" s="44"/>
      <c r="UQH233" s="44"/>
      <c r="UQI233" s="44"/>
      <c r="UQJ233" s="44"/>
      <c r="UQK233" s="44"/>
      <c r="UQL233" s="44"/>
      <c r="UQM233" s="44"/>
      <c r="UQN233" s="44"/>
      <c r="UQO233" s="44"/>
      <c r="UQP233" s="44"/>
      <c r="UQQ233" s="44"/>
      <c r="UQR233" s="44"/>
      <c r="UQS233" s="44"/>
      <c r="UQT233" s="44"/>
      <c r="UQU233" s="44"/>
      <c r="UQV233" s="44"/>
      <c r="UQW233" s="44"/>
      <c r="UQX233" s="44"/>
      <c r="UQY233" s="44"/>
      <c r="UQZ233" s="44"/>
      <c r="URA233" s="44"/>
      <c r="URB233" s="44"/>
      <c r="URC233" s="44"/>
      <c r="URD233" s="44"/>
      <c r="URE233" s="44"/>
      <c r="URF233" s="44"/>
      <c r="URG233" s="44"/>
      <c r="URH233" s="44"/>
      <c r="URI233" s="44"/>
      <c r="URJ233" s="44"/>
      <c r="URK233" s="44"/>
      <c r="URL233" s="44"/>
      <c r="URM233" s="44"/>
      <c r="URN233" s="44"/>
      <c r="URO233" s="44"/>
      <c r="URP233" s="44"/>
      <c r="URQ233" s="44"/>
      <c r="URR233" s="44"/>
      <c r="URS233" s="44"/>
      <c r="URT233" s="44"/>
      <c r="URU233" s="44"/>
      <c r="URV233" s="44"/>
      <c r="URW233" s="44"/>
      <c r="URX233" s="44"/>
      <c r="URY233" s="44"/>
      <c r="URZ233" s="44"/>
      <c r="USA233" s="44"/>
      <c r="USB233" s="44"/>
      <c r="USC233" s="44"/>
      <c r="USD233" s="44"/>
      <c r="USE233" s="44"/>
      <c r="USF233" s="44"/>
      <c r="USG233" s="44"/>
      <c r="USH233" s="44"/>
      <c r="USI233" s="44"/>
      <c r="USJ233" s="44"/>
      <c r="USK233" s="44"/>
      <c r="USL233" s="44"/>
      <c r="USM233" s="44"/>
      <c r="USN233" s="44"/>
      <c r="USO233" s="44"/>
      <c r="USP233" s="44"/>
      <c r="USQ233" s="44"/>
      <c r="USR233" s="44"/>
      <c r="USS233" s="44"/>
      <c r="UST233" s="44"/>
      <c r="USU233" s="44"/>
      <c r="USV233" s="44"/>
      <c r="USW233" s="44"/>
      <c r="USX233" s="44"/>
      <c r="USY233" s="44"/>
      <c r="USZ233" s="44"/>
      <c r="UTA233" s="44"/>
      <c r="UTB233" s="44"/>
      <c r="UTC233" s="44"/>
      <c r="UTD233" s="44"/>
      <c r="UTE233" s="44"/>
      <c r="UTF233" s="44"/>
      <c r="UTG233" s="44"/>
      <c r="UTH233" s="44"/>
      <c r="UTI233" s="44"/>
      <c r="UTJ233" s="44"/>
      <c r="UTK233" s="44"/>
      <c r="UTL233" s="44"/>
      <c r="UTM233" s="44"/>
      <c r="UTN233" s="44"/>
      <c r="UTO233" s="44"/>
      <c r="UTP233" s="44"/>
      <c r="UTQ233" s="44"/>
      <c r="UTR233" s="44"/>
      <c r="UTS233" s="44"/>
      <c r="UTT233" s="44"/>
      <c r="UTU233" s="44"/>
      <c r="UTV233" s="44"/>
      <c r="UTW233" s="44"/>
      <c r="UTX233" s="44"/>
      <c r="UTY233" s="44"/>
      <c r="UTZ233" s="44"/>
      <c r="UUA233" s="44"/>
      <c r="UUB233" s="44"/>
      <c r="UUC233" s="44"/>
      <c r="UUD233" s="44"/>
      <c r="UUE233" s="44"/>
      <c r="UUF233" s="44"/>
      <c r="UUG233" s="44"/>
      <c r="UUH233" s="44"/>
      <c r="UUI233" s="44"/>
      <c r="UUJ233" s="44"/>
      <c r="UUK233" s="44"/>
      <c r="UUL233" s="44"/>
      <c r="UUM233" s="44"/>
      <c r="UUN233" s="44"/>
      <c r="UUO233" s="44"/>
      <c r="UUP233" s="44"/>
      <c r="UUQ233" s="44"/>
      <c r="UUR233" s="44"/>
      <c r="UUS233" s="44"/>
      <c r="UUT233" s="44"/>
      <c r="UUU233" s="44"/>
      <c r="UUV233" s="44"/>
      <c r="UUW233" s="44"/>
      <c r="UUX233" s="44"/>
      <c r="UUY233" s="44"/>
      <c r="UUZ233" s="44"/>
      <c r="UVA233" s="44"/>
      <c r="UVB233" s="44"/>
      <c r="UVC233" s="44"/>
      <c r="UVD233" s="44"/>
      <c r="UVE233" s="44"/>
      <c r="UVF233" s="44"/>
      <c r="UVG233" s="44"/>
      <c r="UVH233" s="44"/>
      <c r="UVI233" s="44"/>
      <c r="UVJ233" s="44"/>
      <c r="UVK233" s="44"/>
      <c r="UVL233" s="44"/>
      <c r="UVM233" s="44"/>
      <c r="UVN233" s="44"/>
      <c r="UVO233" s="44"/>
      <c r="UVP233" s="44"/>
      <c r="UVQ233" s="44"/>
      <c r="UVR233" s="44"/>
      <c r="UVS233" s="44"/>
      <c r="UVT233" s="44"/>
      <c r="UVU233" s="44"/>
      <c r="UVV233" s="44"/>
      <c r="UVW233" s="44"/>
      <c r="UVX233" s="44"/>
      <c r="UVY233" s="44"/>
      <c r="UVZ233" s="44"/>
      <c r="UWA233" s="44"/>
      <c r="UWB233" s="44"/>
      <c r="UWC233" s="44"/>
      <c r="UWD233" s="44"/>
      <c r="UWE233" s="44"/>
      <c r="UWF233" s="44"/>
      <c r="UWG233" s="44"/>
      <c r="UWH233" s="44"/>
      <c r="UWI233" s="44"/>
      <c r="UWJ233" s="44"/>
      <c r="UWK233" s="44"/>
      <c r="UWL233" s="44"/>
      <c r="UWM233" s="44"/>
      <c r="UWN233" s="44"/>
      <c r="UWO233" s="44"/>
      <c r="UWP233" s="44"/>
      <c r="UWQ233" s="44"/>
      <c r="UWR233" s="44"/>
      <c r="UWS233" s="44"/>
      <c r="UWT233" s="44"/>
      <c r="UWU233" s="44"/>
      <c r="UWV233" s="44"/>
      <c r="UWW233" s="44"/>
      <c r="UWX233" s="44"/>
      <c r="UWY233" s="44"/>
      <c r="UWZ233" s="44"/>
      <c r="UXA233" s="44"/>
      <c r="UXB233" s="44"/>
      <c r="UXC233" s="44"/>
      <c r="UXD233" s="44"/>
      <c r="UXE233" s="44"/>
      <c r="UXF233" s="44"/>
      <c r="UXG233" s="44"/>
      <c r="UXH233" s="44"/>
      <c r="UXI233" s="44"/>
      <c r="UXJ233" s="44"/>
      <c r="UXK233" s="44"/>
      <c r="UXL233" s="44"/>
      <c r="UXM233" s="44"/>
      <c r="UXN233" s="44"/>
      <c r="UXO233" s="44"/>
      <c r="UXP233" s="44"/>
      <c r="UXQ233" s="44"/>
      <c r="UXR233" s="44"/>
      <c r="UXS233" s="44"/>
      <c r="UXT233" s="44"/>
      <c r="UXU233" s="44"/>
      <c r="UXV233" s="44"/>
      <c r="UXW233" s="44"/>
      <c r="UXX233" s="44"/>
      <c r="UXY233" s="44"/>
      <c r="UXZ233" s="44"/>
      <c r="UYA233" s="44"/>
      <c r="UYB233" s="44"/>
      <c r="UYC233" s="44"/>
      <c r="UYD233" s="44"/>
      <c r="UYE233" s="44"/>
      <c r="UYF233" s="44"/>
      <c r="UYG233" s="44"/>
      <c r="UYH233" s="44"/>
      <c r="UYI233" s="44"/>
      <c r="UYJ233" s="44"/>
      <c r="UYK233" s="44"/>
      <c r="UYL233" s="44"/>
      <c r="UYM233" s="44"/>
      <c r="UYN233" s="44"/>
      <c r="UYO233" s="44"/>
      <c r="UYP233" s="44"/>
      <c r="UYQ233" s="44"/>
      <c r="UYR233" s="44"/>
      <c r="UYS233" s="44"/>
      <c r="UYT233" s="44"/>
      <c r="UYU233" s="44"/>
      <c r="UYV233" s="44"/>
      <c r="UYW233" s="44"/>
      <c r="UYX233" s="44"/>
      <c r="UYY233" s="44"/>
      <c r="UYZ233" s="44"/>
      <c r="UZA233" s="44"/>
      <c r="UZB233" s="44"/>
      <c r="UZC233" s="44"/>
      <c r="UZD233" s="44"/>
      <c r="UZE233" s="44"/>
      <c r="UZF233" s="44"/>
      <c r="UZG233" s="44"/>
      <c r="UZH233" s="44"/>
      <c r="UZI233" s="44"/>
      <c r="UZJ233" s="44"/>
      <c r="UZK233" s="44"/>
      <c r="UZL233" s="44"/>
      <c r="UZM233" s="44"/>
      <c r="UZN233" s="44"/>
      <c r="UZO233" s="44"/>
      <c r="UZP233" s="44"/>
      <c r="UZQ233" s="44"/>
      <c r="UZR233" s="44"/>
      <c r="UZS233" s="44"/>
      <c r="UZT233" s="44"/>
      <c r="UZU233" s="44"/>
      <c r="UZV233" s="44"/>
      <c r="UZW233" s="44"/>
      <c r="UZX233" s="44"/>
      <c r="UZY233" s="44"/>
      <c r="UZZ233" s="44"/>
      <c r="VAA233" s="44"/>
      <c r="VAB233" s="44"/>
      <c r="VAC233" s="44"/>
      <c r="VAD233" s="44"/>
      <c r="VAE233" s="44"/>
      <c r="VAF233" s="44"/>
      <c r="VAG233" s="44"/>
      <c r="VAH233" s="44"/>
      <c r="VAI233" s="44"/>
      <c r="VAJ233" s="44"/>
      <c r="VAK233" s="44"/>
      <c r="VAL233" s="44"/>
      <c r="VAM233" s="44"/>
      <c r="VAN233" s="44"/>
      <c r="VAO233" s="44"/>
      <c r="VAP233" s="44"/>
      <c r="VAQ233" s="44"/>
      <c r="VAR233" s="44"/>
      <c r="VAS233" s="44"/>
      <c r="VAT233" s="44"/>
      <c r="VAU233" s="44"/>
      <c r="VAV233" s="44"/>
      <c r="VAW233" s="44"/>
      <c r="VAX233" s="44"/>
      <c r="VAY233" s="44"/>
      <c r="VAZ233" s="44"/>
      <c r="VBA233" s="44"/>
      <c r="VBB233" s="44"/>
      <c r="VBC233" s="44"/>
      <c r="VBD233" s="44"/>
      <c r="VBE233" s="44"/>
      <c r="VBF233" s="44"/>
      <c r="VBG233" s="44"/>
      <c r="VBH233" s="44"/>
      <c r="VBI233" s="44"/>
      <c r="VBJ233" s="44"/>
      <c r="VBK233" s="44"/>
      <c r="VBL233" s="44"/>
      <c r="VBM233" s="44"/>
      <c r="VBN233" s="44"/>
      <c r="VBO233" s="44"/>
      <c r="VBP233" s="44"/>
      <c r="VBQ233" s="44"/>
      <c r="VBR233" s="44"/>
      <c r="VBS233" s="44"/>
      <c r="VBT233" s="44"/>
      <c r="VBU233" s="44"/>
      <c r="VBV233" s="44"/>
      <c r="VBW233" s="44"/>
      <c r="VBX233" s="44"/>
      <c r="VBY233" s="44"/>
      <c r="VBZ233" s="44"/>
      <c r="VCA233" s="44"/>
      <c r="VCB233" s="44"/>
      <c r="VCC233" s="44"/>
      <c r="VCD233" s="44"/>
      <c r="VCE233" s="44"/>
      <c r="VCF233" s="44"/>
      <c r="VCG233" s="44"/>
      <c r="VCH233" s="44"/>
      <c r="VCI233" s="44"/>
      <c r="VCJ233" s="44"/>
      <c r="VCK233" s="44"/>
      <c r="VCL233" s="44"/>
      <c r="VCM233" s="44"/>
      <c r="VCN233" s="44"/>
      <c r="VCO233" s="44"/>
      <c r="VCP233" s="44"/>
      <c r="VCQ233" s="44"/>
      <c r="VCR233" s="44"/>
      <c r="VCS233" s="44"/>
      <c r="VCT233" s="44"/>
      <c r="VCU233" s="44"/>
      <c r="VCV233" s="44"/>
      <c r="VCW233" s="44"/>
      <c r="VCX233" s="44"/>
      <c r="VCY233" s="44"/>
      <c r="VCZ233" s="44"/>
      <c r="VDA233" s="44"/>
      <c r="VDB233" s="44"/>
      <c r="VDC233" s="44"/>
      <c r="VDD233" s="44"/>
      <c r="VDE233" s="44"/>
      <c r="VDF233" s="44"/>
      <c r="VDG233" s="44"/>
      <c r="VDH233" s="44"/>
      <c r="VDI233" s="44"/>
      <c r="VDJ233" s="44"/>
      <c r="VDK233" s="44"/>
      <c r="VDL233" s="44"/>
      <c r="VDM233" s="44"/>
      <c r="VDN233" s="44"/>
      <c r="VDO233" s="44"/>
      <c r="VDP233" s="44"/>
      <c r="VDQ233" s="44"/>
      <c r="VDR233" s="44"/>
      <c r="VDS233" s="44"/>
      <c r="VDT233" s="44"/>
      <c r="VDU233" s="44"/>
      <c r="VDV233" s="44"/>
      <c r="VDW233" s="44"/>
      <c r="VDX233" s="44"/>
      <c r="VDY233" s="44"/>
      <c r="VDZ233" s="44"/>
      <c r="VEA233" s="44"/>
      <c r="VEB233" s="44"/>
      <c r="VEC233" s="44"/>
      <c r="VED233" s="44"/>
      <c r="VEE233" s="44"/>
      <c r="VEF233" s="44"/>
      <c r="VEG233" s="44"/>
      <c r="VEH233" s="44"/>
      <c r="VEI233" s="44"/>
      <c r="VEJ233" s="44"/>
      <c r="VEK233" s="44"/>
      <c r="VEL233" s="44"/>
      <c r="VEM233" s="44"/>
      <c r="VEN233" s="44"/>
      <c r="VEO233" s="44"/>
      <c r="VEP233" s="44"/>
      <c r="VEQ233" s="44"/>
      <c r="VER233" s="44"/>
      <c r="VES233" s="44"/>
      <c r="VET233" s="44"/>
      <c r="VEU233" s="44"/>
      <c r="VEV233" s="44"/>
      <c r="VEW233" s="44"/>
      <c r="VEX233" s="44"/>
      <c r="VEY233" s="44"/>
      <c r="VEZ233" s="44"/>
      <c r="VFA233" s="44"/>
      <c r="VFB233" s="44"/>
      <c r="VFC233" s="44"/>
      <c r="VFD233" s="44"/>
      <c r="VFE233" s="44"/>
      <c r="VFF233" s="44"/>
      <c r="VFG233" s="44"/>
      <c r="VFH233" s="44"/>
      <c r="VFI233" s="44"/>
      <c r="VFJ233" s="44"/>
      <c r="VFK233" s="44"/>
      <c r="VFL233" s="44"/>
      <c r="VFM233" s="44"/>
      <c r="VFN233" s="44"/>
      <c r="VFO233" s="44"/>
      <c r="VFP233" s="44"/>
      <c r="VFQ233" s="44"/>
      <c r="VFR233" s="44"/>
      <c r="VFS233" s="44"/>
      <c r="VFT233" s="44"/>
      <c r="VFU233" s="44"/>
      <c r="VFV233" s="44"/>
      <c r="VFW233" s="44"/>
      <c r="VFX233" s="44"/>
      <c r="VFY233" s="44"/>
      <c r="VFZ233" s="44"/>
      <c r="VGA233" s="44"/>
      <c r="VGB233" s="44"/>
      <c r="VGC233" s="44"/>
      <c r="VGD233" s="44"/>
      <c r="VGE233" s="44"/>
      <c r="VGF233" s="44"/>
      <c r="VGG233" s="44"/>
      <c r="VGH233" s="44"/>
      <c r="VGI233" s="44"/>
      <c r="VGJ233" s="44"/>
      <c r="VGK233" s="44"/>
      <c r="VGL233" s="44"/>
      <c r="VGM233" s="44"/>
      <c r="VGN233" s="44"/>
      <c r="VGO233" s="44"/>
      <c r="VGP233" s="44"/>
      <c r="VGQ233" s="44"/>
      <c r="VGR233" s="44"/>
      <c r="VGS233" s="44"/>
      <c r="VGT233" s="44"/>
      <c r="VGU233" s="44"/>
      <c r="VGV233" s="44"/>
      <c r="VGW233" s="44"/>
      <c r="VGX233" s="44"/>
      <c r="VGY233" s="44"/>
      <c r="VGZ233" s="44"/>
      <c r="VHA233" s="44"/>
      <c r="VHB233" s="44"/>
      <c r="VHC233" s="44"/>
      <c r="VHD233" s="44"/>
      <c r="VHE233" s="44"/>
      <c r="VHF233" s="44"/>
      <c r="VHG233" s="44"/>
      <c r="VHH233" s="44"/>
      <c r="VHI233" s="44"/>
      <c r="VHJ233" s="44"/>
      <c r="VHK233" s="44"/>
      <c r="VHL233" s="44"/>
      <c r="VHM233" s="44"/>
      <c r="VHN233" s="44"/>
      <c r="VHO233" s="44"/>
      <c r="VHP233" s="44"/>
      <c r="VHQ233" s="44"/>
      <c r="VHR233" s="44"/>
      <c r="VHS233" s="44"/>
      <c r="VHT233" s="44"/>
      <c r="VHU233" s="44"/>
      <c r="VHV233" s="44"/>
      <c r="VHW233" s="44"/>
      <c r="VHX233" s="44"/>
      <c r="VHY233" s="44"/>
      <c r="VHZ233" s="44"/>
      <c r="VIA233" s="44"/>
      <c r="VIB233" s="44"/>
      <c r="VIC233" s="44"/>
      <c r="VID233" s="44"/>
      <c r="VIE233" s="44"/>
      <c r="VIF233" s="44"/>
      <c r="VIG233" s="44"/>
      <c r="VIH233" s="44"/>
      <c r="VII233" s="44"/>
      <c r="VIJ233" s="44"/>
      <c r="VIK233" s="44"/>
      <c r="VIL233" s="44"/>
      <c r="VIM233" s="44"/>
      <c r="VIN233" s="44"/>
      <c r="VIO233" s="44"/>
      <c r="VIP233" s="44"/>
      <c r="VIQ233" s="44"/>
      <c r="VIR233" s="44"/>
      <c r="VIS233" s="44"/>
      <c r="VIT233" s="44"/>
      <c r="VIU233" s="44"/>
      <c r="VIV233" s="44"/>
      <c r="VIW233" s="44"/>
      <c r="VIX233" s="44"/>
      <c r="VIY233" s="44"/>
      <c r="VIZ233" s="44"/>
      <c r="VJA233" s="44"/>
      <c r="VJB233" s="44"/>
      <c r="VJC233" s="44"/>
      <c r="VJD233" s="44"/>
      <c r="VJE233" s="44"/>
      <c r="VJF233" s="44"/>
      <c r="VJG233" s="44"/>
      <c r="VJH233" s="44"/>
      <c r="VJI233" s="44"/>
      <c r="VJJ233" s="44"/>
      <c r="VJK233" s="44"/>
      <c r="VJL233" s="44"/>
      <c r="VJM233" s="44"/>
      <c r="VJN233" s="44"/>
      <c r="VJO233" s="44"/>
      <c r="VJP233" s="44"/>
      <c r="VJQ233" s="44"/>
      <c r="VJR233" s="44"/>
      <c r="VJS233" s="44"/>
      <c r="VJT233" s="44"/>
      <c r="VJU233" s="44"/>
      <c r="VJV233" s="44"/>
      <c r="VJW233" s="44"/>
      <c r="VJX233" s="44"/>
      <c r="VJY233" s="44"/>
      <c r="VJZ233" s="44"/>
      <c r="VKA233" s="44"/>
      <c r="VKB233" s="44"/>
      <c r="VKC233" s="44"/>
      <c r="VKD233" s="44"/>
      <c r="VKE233" s="44"/>
      <c r="VKF233" s="44"/>
      <c r="VKG233" s="44"/>
      <c r="VKH233" s="44"/>
      <c r="VKI233" s="44"/>
      <c r="VKJ233" s="44"/>
      <c r="VKK233" s="44"/>
      <c r="VKL233" s="44"/>
      <c r="VKM233" s="44"/>
      <c r="VKN233" s="44"/>
      <c r="VKO233" s="44"/>
      <c r="VKP233" s="44"/>
      <c r="VKQ233" s="44"/>
      <c r="VKR233" s="44"/>
      <c r="VKS233" s="44"/>
      <c r="VKT233" s="44"/>
      <c r="VKU233" s="44"/>
      <c r="VKV233" s="44"/>
      <c r="VKW233" s="44"/>
      <c r="VKX233" s="44"/>
      <c r="VKY233" s="44"/>
      <c r="VKZ233" s="44"/>
      <c r="VLA233" s="44"/>
      <c r="VLB233" s="44"/>
      <c r="VLC233" s="44"/>
      <c r="VLD233" s="44"/>
      <c r="VLE233" s="44"/>
      <c r="VLF233" s="44"/>
      <c r="VLG233" s="44"/>
      <c r="VLH233" s="44"/>
      <c r="VLI233" s="44"/>
      <c r="VLJ233" s="44"/>
      <c r="VLK233" s="44"/>
      <c r="VLL233" s="44"/>
      <c r="VLM233" s="44"/>
      <c r="VLN233" s="44"/>
      <c r="VLO233" s="44"/>
      <c r="VLP233" s="44"/>
      <c r="VLQ233" s="44"/>
      <c r="VLR233" s="44"/>
      <c r="VLS233" s="44"/>
      <c r="VLT233" s="44"/>
      <c r="VLU233" s="44"/>
      <c r="VLV233" s="44"/>
      <c r="VLW233" s="44"/>
      <c r="VLX233" s="44"/>
      <c r="VLY233" s="44"/>
      <c r="VLZ233" s="44"/>
      <c r="VMA233" s="44"/>
      <c r="VMB233" s="44"/>
      <c r="VMC233" s="44"/>
      <c r="VMD233" s="44"/>
      <c r="VME233" s="44"/>
      <c r="VMF233" s="44"/>
      <c r="VMG233" s="44"/>
      <c r="VMH233" s="44"/>
      <c r="VMI233" s="44"/>
      <c r="VMJ233" s="44"/>
      <c r="VMK233" s="44"/>
      <c r="VML233" s="44"/>
      <c r="VMM233" s="44"/>
      <c r="VMN233" s="44"/>
      <c r="VMO233" s="44"/>
      <c r="VMP233" s="44"/>
      <c r="VMQ233" s="44"/>
      <c r="VMR233" s="44"/>
      <c r="VMS233" s="44"/>
      <c r="VMT233" s="44"/>
      <c r="VMU233" s="44"/>
      <c r="VMV233" s="44"/>
      <c r="VMW233" s="44"/>
      <c r="VMX233" s="44"/>
      <c r="VMY233" s="44"/>
      <c r="VMZ233" s="44"/>
      <c r="VNA233" s="44"/>
      <c r="VNB233" s="44"/>
      <c r="VNC233" s="44"/>
      <c r="VND233" s="44"/>
      <c r="VNE233" s="44"/>
      <c r="VNF233" s="44"/>
      <c r="VNG233" s="44"/>
      <c r="VNH233" s="44"/>
      <c r="VNI233" s="44"/>
      <c r="VNJ233" s="44"/>
      <c r="VNK233" s="44"/>
      <c r="VNL233" s="44"/>
      <c r="VNM233" s="44"/>
      <c r="VNN233" s="44"/>
      <c r="VNO233" s="44"/>
      <c r="VNP233" s="44"/>
      <c r="VNQ233" s="44"/>
      <c r="VNR233" s="44"/>
      <c r="VNS233" s="44"/>
      <c r="VNT233" s="44"/>
      <c r="VNU233" s="44"/>
      <c r="VNV233" s="44"/>
      <c r="VNW233" s="44"/>
      <c r="VNX233" s="44"/>
      <c r="VNY233" s="44"/>
      <c r="VNZ233" s="44"/>
      <c r="VOA233" s="44"/>
      <c r="VOB233" s="44"/>
      <c r="VOC233" s="44"/>
      <c r="VOD233" s="44"/>
      <c r="VOE233" s="44"/>
      <c r="VOF233" s="44"/>
      <c r="VOG233" s="44"/>
      <c r="VOH233" s="44"/>
      <c r="VOI233" s="44"/>
      <c r="VOJ233" s="44"/>
      <c r="VOK233" s="44"/>
      <c r="VOL233" s="44"/>
      <c r="VOM233" s="44"/>
      <c r="VON233" s="44"/>
      <c r="VOO233" s="44"/>
      <c r="VOP233" s="44"/>
      <c r="VOQ233" s="44"/>
      <c r="VOR233" s="44"/>
      <c r="VOS233" s="44"/>
      <c r="VOT233" s="44"/>
      <c r="VOU233" s="44"/>
      <c r="VOV233" s="44"/>
      <c r="VOW233" s="44"/>
      <c r="VOX233" s="44"/>
      <c r="VOY233" s="44"/>
      <c r="VOZ233" s="44"/>
      <c r="VPA233" s="44"/>
      <c r="VPB233" s="44"/>
      <c r="VPC233" s="44"/>
      <c r="VPD233" s="44"/>
      <c r="VPE233" s="44"/>
      <c r="VPF233" s="44"/>
      <c r="VPG233" s="44"/>
      <c r="VPH233" s="44"/>
      <c r="VPI233" s="44"/>
      <c r="VPJ233" s="44"/>
      <c r="VPK233" s="44"/>
      <c r="VPL233" s="44"/>
      <c r="VPM233" s="44"/>
      <c r="VPN233" s="44"/>
      <c r="VPO233" s="44"/>
      <c r="VPP233" s="44"/>
      <c r="VPQ233" s="44"/>
      <c r="VPR233" s="44"/>
      <c r="VPS233" s="44"/>
      <c r="VPT233" s="44"/>
      <c r="VPU233" s="44"/>
      <c r="VPV233" s="44"/>
      <c r="VPW233" s="44"/>
      <c r="VPX233" s="44"/>
      <c r="VPY233" s="44"/>
      <c r="VPZ233" s="44"/>
      <c r="VQA233" s="44"/>
      <c r="VQB233" s="44"/>
      <c r="VQC233" s="44"/>
      <c r="VQD233" s="44"/>
      <c r="VQE233" s="44"/>
      <c r="VQF233" s="44"/>
      <c r="VQG233" s="44"/>
      <c r="VQH233" s="44"/>
      <c r="VQI233" s="44"/>
      <c r="VQJ233" s="44"/>
      <c r="VQK233" s="44"/>
      <c r="VQL233" s="44"/>
      <c r="VQM233" s="44"/>
      <c r="VQN233" s="44"/>
      <c r="VQO233" s="44"/>
      <c r="VQP233" s="44"/>
      <c r="VQQ233" s="44"/>
      <c r="VQR233" s="44"/>
      <c r="VQS233" s="44"/>
      <c r="VQT233" s="44"/>
      <c r="VQU233" s="44"/>
      <c r="VQV233" s="44"/>
      <c r="VQW233" s="44"/>
      <c r="VQX233" s="44"/>
      <c r="VQY233" s="44"/>
      <c r="VQZ233" s="44"/>
      <c r="VRA233" s="44"/>
      <c r="VRB233" s="44"/>
      <c r="VRC233" s="44"/>
      <c r="VRD233" s="44"/>
      <c r="VRE233" s="44"/>
      <c r="VRF233" s="44"/>
      <c r="VRG233" s="44"/>
      <c r="VRH233" s="44"/>
      <c r="VRI233" s="44"/>
      <c r="VRJ233" s="44"/>
      <c r="VRK233" s="44"/>
      <c r="VRL233" s="44"/>
      <c r="VRM233" s="44"/>
      <c r="VRN233" s="44"/>
      <c r="VRO233" s="44"/>
      <c r="VRP233" s="44"/>
      <c r="VRQ233" s="44"/>
      <c r="VRR233" s="44"/>
      <c r="VRS233" s="44"/>
      <c r="VRT233" s="44"/>
      <c r="VRU233" s="44"/>
      <c r="VRV233" s="44"/>
      <c r="VRW233" s="44"/>
      <c r="VRX233" s="44"/>
      <c r="VRY233" s="44"/>
      <c r="VRZ233" s="44"/>
      <c r="VSA233" s="44"/>
      <c r="VSB233" s="44"/>
      <c r="VSC233" s="44"/>
      <c r="VSD233" s="44"/>
      <c r="VSE233" s="44"/>
      <c r="VSF233" s="44"/>
      <c r="VSG233" s="44"/>
      <c r="VSH233" s="44"/>
      <c r="VSI233" s="44"/>
      <c r="VSJ233" s="44"/>
      <c r="VSK233" s="44"/>
      <c r="VSL233" s="44"/>
      <c r="VSM233" s="44"/>
      <c r="VSN233" s="44"/>
      <c r="VSO233" s="44"/>
      <c r="VSP233" s="44"/>
      <c r="VSQ233" s="44"/>
      <c r="VSR233" s="44"/>
      <c r="VSS233" s="44"/>
      <c r="VST233" s="44"/>
      <c r="VSU233" s="44"/>
      <c r="VSV233" s="44"/>
      <c r="VSW233" s="44"/>
      <c r="VSX233" s="44"/>
      <c r="VSY233" s="44"/>
      <c r="VSZ233" s="44"/>
      <c r="VTA233" s="44"/>
      <c r="VTB233" s="44"/>
      <c r="VTC233" s="44"/>
      <c r="VTD233" s="44"/>
      <c r="VTE233" s="44"/>
      <c r="VTF233" s="44"/>
      <c r="VTG233" s="44"/>
      <c r="VTH233" s="44"/>
      <c r="VTI233" s="44"/>
      <c r="VTJ233" s="44"/>
      <c r="VTK233" s="44"/>
      <c r="VTL233" s="44"/>
      <c r="VTM233" s="44"/>
      <c r="VTN233" s="44"/>
      <c r="VTO233" s="44"/>
      <c r="VTP233" s="44"/>
      <c r="VTQ233" s="44"/>
      <c r="VTR233" s="44"/>
      <c r="VTS233" s="44"/>
      <c r="VTT233" s="44"/>
      <c r="VTU233" s="44"/>
      <c r="VTV233" s="44"/>
      <c r="VTW233" s="44"/>
      <c r="VTX233" s="44"/>
      <c r="VTY233" s="44"/>
      <c r="VTZ233" s="44"/>
      <c r="VUA233" s="44"/>
      <c r="VUB233" s="44"/>
      <c r="VUC233" s="44"/>
      <c r="VUD233" s="44"/>
      <c r="VUE233" s="44"/>
      <c r="VUF233" s="44"/>
      <c r="VUG233" s="44"/>
      <c r="VUH233" s="44"/>
      <c r="VUI233" s="44"/>
      <c r="VUJ233" s="44"/>
      <c r="VUK233" s="44"/>
      <c r="VUL233" s="44"/>
      <c r="VUM233" s="44"/>
      <c r="VUN233" s="44"/>
      <c r="VUO233" s="44"/>
      <c r="VUP233" s="44"/>
      <c r="VUQ233" s="44"/>
      <c r="VUR233" s="44"/>
      <c r="VUS233" s="44"/>
      <c r="VUT233" s="44"/>
      <c r="VUU233" s="44"/>
      <c r="VUV233" s="44"/>
      <c r="VUW233" s="44"/>
      <c r="VUX233" s="44"/>
      <c r="VUY233" s="44"/>
      <c r="VUZ233" s="44"/>
      <c r="VVA233" s="44"/>
      <c r="VVB233" s="44"/>
      <c r="VVC233" s="44"/>
      <c r="VVD233" s="44"/>
      <c r="VVE233" s="44"/>
      <c r="VVF233" s="44"/>
      <c r="VVG233" s="44"/>
      <c r="VVH233" s="44"/>
      <c r="VVI233" s="44"/>
      <c r="VVJ233" s="44"/>
      <c r="VVK233" s="44"/>
      <c r="VVL233" s="44"/>
      <c r="VVM233" s="44"/>
      <c r="VVN233" s="44"/>
      <c r="VVO233" s="44"/>
      <c r="VVP233" s="44"/>
      <c r="VVQ233" s="44"/>
      <c r="VVR233" s="44"/>
      <c r="VVS233" s="44"/>
      <c r="VVT233" s="44"/>
      <c r="VVU233" s="44"/>
      <c r="VVV233" s="44"/>
      <c r="VVW233" s="44"/>
      <c r="VVX233" s="44"/>
      <c r="VVY233" s="44"/>
      <c r="VVZ233" s="44"/>
      <c r="VWA233" s="44"/>
      <c r="VWB233" s="44"/>
      <c r="VWC233" s="44"/>
      <c r="VWD233" s="44"/>
      <c r="VWE233" s="44"/>
      <c r="VWF233" s="44"/>
      <c r="VWG233" s="44"/>
      <c r="VWH233" s="44"/>
      <c r="VWI233" s="44"/>
      <c r="VWJ233" s="44"/>
      <c r="VWK233" s="44"/>
      <c r="VWL233" s="44"/>
      <c r="VWM233" s="44"/>
      <c r="VWN233" s="44"/>
      <c r="VWO233" s="44"/>
      <c r="VWP233" s="44"/>
      <c r="VWQ233" s="44"/>
      <c r="VWR233" s="44"/>
      <c r="VWS233" s="44"/>
      <c r="VWT233" s="44"/>
      <c r="VWU233" s="44"/>
      <c r="VWV233" s="44"/>
      <c r="VWW233" s="44"/>
      <c r="VWX233" s="44"/>
      <c r="VWY233" s="44"/>
      <c r="VWZ233" s="44"/>
      <c r="VXA233" s="44"/>
      <c r="VXB233" s="44"/>
      <c r="VXC233" s="44"/>
      <c r="VXD233" s="44"/>
      <c r="VXE233" s="44"/>
      <c r="VXF233" s="44"/>
      <c r="VXG233" s="44"/>
      <c r="VXH233" s="44"/>
      <c r="VXI233" s="44"/>
      <c r="VXJ233" s="44"/>
      <c r="VXK233" s="44"/>
      <c r="VXL233" s="44"/>
      <c r="VXM233" s="44"/>
      <c r="VXN233" s="44"/>
      <c r="VXO233" s="44"/>
      <c r="VXP233" s="44"/>
      <c r="VXQ233" s="44"/>
      <c r="VXR233" s="44"/>
      <c r="VXS233" s="44"/>
      <c r="VXT233" s="44"/>
      <c r="VXU233" s="44"/>
      <c r="VXV233" s="44"/>
      <c r="VXW233" s="44"/>
      <c r="VXX233" s="44"/>
      <c r="VXY233" s="44"/>
      <c r="VXZ233" s="44"/>
      <c r="VYA233" s="44"/>
      <c r="VYB233" s="44"/>
      <c r="VYC233" s="44"/>
      <c r="VYD233" s="44"/>
      <c r="VYE233" s="44"/>
      <c r="VYF233" s="44"/>
      <c r="VYG233" s="44"/>
      <c r="VYH233" s="44"/>
      <c r="VYI233" s="44"/>
      <c r="VYJ233" s="44"/>
      <c r="VYK233" s="44"/>
      <c r="VYL233" s="44"/>
      <c r="VYM233" s="44"/>
      <c r="VYN233" s="44"/>
      <c r="VYO233" s="44"/>
      <c r="VYP233" s="44"/>
      <c r="VYQ233" s="44"/>
      <c r="VYR233" s="44"/>
      <c r="VYS233" s="44"/>
      <c r="VYT233" s="44"/>
      <c r="VYU233" s="44"/>
      <c r="VYV233" s="44"/>
      <c r="VYW233" s="44"/>
      <c r="VYX233" s="44"/>
      <c r="VYY233" s="44"/>
      <c r="VYZ233" s="44"/>
      <c r="VZA233" s="44"/>
      <c r="VZB233" s="44"/>
      <c r="VZC233" s="44"/>
      <c r="VZD233" s="44"/>
      <c r="VZE233" s="44"/>
      <c r="VZF233" s="44"/>
      <c r="VZG233" s="44"/>
      <c r="VZH233" s="44"/>
      <c r="VZI233" s="44"/>
      <c r="VZJ233" s="44"/>
      <c r="VZK233" s="44"/>
      <c r="VZL233" s="44"/>
      <c r="VZM233" s="44"/>
      <c r="VZN233" s="44"/>
      <c r="VZO233" s="44"/>
      <c r="VZP233" s="44"/>
      <c r="VZQ233" s="44"/>
      <c r="VZR233" s="44"/>
      <c r="VZS233" s="44"/>
      <c r="VZT233" s="44"/>
      <c r="VZU233" s="44"/>
      <c r="VZV233" s="44"/>
      <c r="VZW233" s="44"/>
      <c r="VZX233" s="44"/>
      <c r="VZY233" s="44"/>
      <c r="VZZ233" s="44"/>
      <c r="WAA233" s="44"/>
      <c r="WAB233" s="44"/>
      <c r="WAC233" s="44"/>
      <c r="WAD233" s="44"/>
      <c r="WAE233" s="44"/>
      <c r="WAF233" s="44"/>
      <c r="WAG233" s="44"/>
      <c r="WAH233" s="44"/>
      <c r="WAI233" s="44"/>
      <c r="WAJ233" s="44"/>
      <c r="WAK233" s="44"/>
      <c r="WAL233" s="44"/>
      <c r="WAM233" s="44"/>
      <c r="WAN233" s="44"/>
      <c r="WAO233" s="44"/>
      <c r="WAP233" s="44"/>
      <c r="WAQ233" s="44"/>
      <c r="WAR233" s="44"/>
      <c r="WAS233" s="44"/>
      <c r="WAT233" s="44"/>
      <c r="WAU233" s="44"/>
      <c r="WAV233" s="44"/>
      <c r="WAW233" s="44"/>
      <c r="WAX233" s="44"/>
      <c r="WAY233" s="44"/>
      <c r="WAZ233" s="44"/>
      <c r="WBA233" s="44"/>
      <c r="WBB233" s="44"/>
      <c r="WBC233" s="44"/>
      <c r="WBD233" s="44"/>
      <c r="WBE233" s="44"/>
      <c r="WBF233" s="44"/>
      <c r="WBG233" s="44"/>
      <c r="WBH233" s="44"/>
      <c r="WBI233" s="44"/>
      <c r="WBJ233" s="44"/>
      <c r="WBK233" s="44"/>
      <c r="WBL233" s="44"/>
      <c r="WBM233" s="44"/>
      <c r="WBN233" s="44"/>
      <c r="WBO233" s="44"/>
      <c r="WBP233" s="44"/>
      <c r="WBQ233" s="44"/>
      <c r="WBR233" s="44"/>
      <c r="WBS233" s="44"/>
      <c r="WBT233" s="44"/>
      <c r="WBU233" s="44"/>
      <c r="WBV233" s="44"/>
      <c r="WBW233" s="44"/>
      <c r="WBX233" s="44"/>
      <c r="WBY233" s="44"/>
      <c r="WBZ233" s="44"/>
      <c r="WCA233" s="44"/>
      <c r="WCB233" s="44"/>
      <c r="WCC233" s="44"/>
      <c r="WCD233" s="44"/>
      <c r="WCE233" s="44"/>
      <c r="WCF233" s="44"/>
      <c r="WCG233" s="44"/>
      <c r="WCH233" s="44"/>
      <c r="WCI233" s="44"/>
      <c r="WCJ233" s="44"/>
      <c r="WCK233" s="44"/>
      <c r="WCL233" s="44"/>
      <c r="WCM233" s="44"/>
      <c r="WCN233" s="44"/>
      <c r="WCO233" s="44"/>
      <c r="WCP233" s="44"/>
      <c r="WCQ233" s="44"/>
      <c r="WCR233" s="44"/>
      <c r="WCS233" s="44"/>
      <c r="WCT233" s="44"/>
      <c r="WCU233" s="44"/>
      <c r="WCV233" s="44"/>
      <c r="WCW233" s="44"/>
      <c r="WCX233" s="44"/>
      <c r="WCY233" s="44"/>
      <c r="WCZ233" s="44"/>
      <c r="WDA233" s="44"/>
      <c r="WDB233" s="44"/>
      <c r="WDC233" s="44"/>
      <c r="WDD233" s="44"/>
      <c r="WDE233" s="44"/>
      <c r="WDF233" s="44"/>
      <c r="WDG233" s="44"/>
      <c r="WDH233" s="44"/>
      <c r="WDI233" s="44"/>
      <c r="WDJ233" s="44"/>
      <c r="WDK233" s="44"/>
      <c r="WDL233" s="44"/>
      <c r="WDM233" s="44"/>
      <c r="WDN233" s="44"/>
      <c r="WDO233" s="44"/>
      <c r="WDP233" s="44"/>
      <c r="WDQ233" s="44"/>
      <c r="WDR233" s="44"/>
      <c r="WDS233" s="44"/>
      <c r="WDT233" s="44"/>
      <c r="WDU233" s="44"/>
      <c r="WDV233" s="44"/>
      <c r="WDW233" s="44"/>
      <c r="WDX233" s="44"/>
      <c r="WDY233" s="44"/>
      <c r="WDZ233" s="44"/>
      <c r="WEA233" s="44"/>
      <c r="WEB233" s="44"/>
      <c r="WEC233" s="44"/>
      <c r="WED233" s="44"/>
      <c r="WEE233" s="44"/>
      <c r="WEF233" s="44"/>
      <c r="WEG233" s="44"/>
      <c r="WEH233" s="44"/>
      <c r="WEI233" s="44"/>
      <c r="WEJ233" s="44"/>
      <c r="WEK233" s="44"/>
      <c r="WEL233" s="44"/>
      <c r="WEM233" s="44"/>
      <c r="WEN233" s="44"/>
      <c r="WEO233" s="44"/>
      <c r="WEP233" s="44"/>
      <c r="WEQ233" s="44"/>
      <c r="WER233" s="44"/>
      <c r="WES233" s="44"/>
      <c r="WET233" s="44"/>
      <c r="WEU233" s="44"/>
      <c r="WEV233" s="44"/>
      <c r="WEW233" s="44"/>
      <c r="WEX233" s="44"/>
      <c r="WEY233" s="44"/>
      <c r="WEZ233" s="44"/>
      <c r="WFA233" s="44"/>
      <c r="WFB233" s="44"/>
      <c r="WFC233" s="44"/>
      <c r="WFD233" s="44"/>
      <c r="WFE233" s="44"/>
      <c r="WFF233" s="44"/>
      <c r="WFG233" s="44"/>
      <c r="WFH233" s="44"/>
      <c r="WFI233" s="44"/>
      <c r="WFJ233" s="44"/>
      <c r="WFK233" s="44"/>
      <c r="WFL233" s="44"/>
      <c r="WFM233" s="44"/>
      <c r="WFN233" s="44"/>
      <c r="WFO233" s="44"/>
      <c r="WFP233" s="44"/>
      <c r="WFQ233" s="44"/>
      <c r="WFR233" s="44"/>
      <c r="WFS233" s="44"/>
      <c r="WFT233" s="44"/>
      <c r="WFU233" s="44"/>
      <c r="WFV233" s="44"/>
      <c r="WFW233" s="44"/>
      <c r="WFX233" s="44"/>
      <c r="WFY233" s="44"/>
      <c r="WFZ233" s="44"/>
      <c r="WGA233" s="44"/>
      <c r="WGB233" s="44"/>
      <c r="WGC233" s="44"/>
      <c r="WGD233" s="44"/>
      <c r="WGE233" s="44"/>
      <c r="WGF233" s="44"/>
      <c r="WGG233" s="44"/>
      <c r="WGH233" s="44"/>
      <c r="WGI233" s="44"/>
      <c r="WGJ233" s="44"/>
      <c r="WGK233" s="44"/>
      <c r="WGL233" s="44"/>
      <c r="WGM233" s="44"/>
      <c r="WGN233" s="44"/>
      <c r="WGO233" s="44"/>
      <c r="WGP233" s="44"/>
      <c r="WGQ233" s="44"/>
      <c r="WGR233" s="44"/>
      <c r="WGS233" s="44"/>
      <c r="WGT233" s="44"/>
      <c r="WGU233" s="44"/>
      <c r="WGV233" s="44"/>
      <c r="WGW233" s="44"/>
      <c r="WGX233" s="44"/>
      <c r="WGY233" s="44"/>
      <c r="WGZ233" s="44"/>
      <c r="WHA233" s="44"/>
      <c r="WHB233" s="44"/>
      <c r="WHC233" s="44"/>
      <c r="WHD233" s="44"/>
      <c r="WHE233" s="44"/>
      <c r="WHF233" s="44"/>
      <c r="WHG233" s="44"/>
      <c r="WHH233" s="44"/>
      <c r="WHI233" s="44"/>
      <c r="WHJ233" s="44"/>
      <c r="WHK233" s="44"/>
      <c r="WHL233" s="44"/>
      <c r="WHM233" s="44"/>
      <c r="WHN233" s="44"/>
      <c r="WHO233" s="44"/>
      <c r="WHP233" s="44"/>
      <c r="WHQ233" s="44"/>
      <c r="WHR233" s="44"/>
      <c r="WHS233" s="44"/>
      <c r="WHT233" s="44"/>
      <c r="WHU233" s="44"/>
      <c r="WHV233" s="44"/>
      <c r="WHW233" s="44"/>
      <c r="WHX233" s="44"/>
      <c r="WHY233" s="44"/>
      <c r="WHZ233" s="44"/>
      <c r="WIA233" s="44"/>
      <c r="WIB233" s="44"/>
      <c r="WIC233" s="44"/>
      <c r="WID233" s="44"/>
      <c r="WIE233" s="44"/>
      <c r="WIF233" s="44"/>
      <c r="WIG233" s="44"/>
      <c r="WIH233" s="44"/>
      <c r="WII233" s="44"/>
      <c r="WIJ233" s="44"/>
      <c r="WIK233" s="44"/>
      <c r="WIL233" s="44"/>
      <c r="WIM233" s="44"/>
      <c r="WIN233" s="44"/>
      <c r="WIO233" s="44"/>
      <c r="WIP233" s="44"/>
      <c r="WIQ233" s="44"/>
      <c r="WIR233" s="44"/>
      <c r="WIS233" s="44"/>
      <c r="WIT233" s="44"/>
      <c r="WIU233" s="44"/>
      <c r="WIV233" s="44"/>
      <c r="WIW233" s="44"/>
      <c r="WIX233" s="44"/>
      <c r="WIY233" s="44"/>
      <c r="WIZ233" s="44"/>
      <c r="WJA233" s="44"/>
      <c r="WJB233" s="44"/>
      <c r="WJC233" s="44"/>
      <c r="WJD233" s="44"/>
      <c r="WJE233" s="44"/>
      <c r="WJF233" s="44"/>
      <c r="WJG233" s="44"/>
      <c r="WJH233" s="44"/>
      <c r="WJI233" s="44"/>
      <c r="WJJ233" s="44"/>
      <c r="WJK233" s="44"/>
      <c r="WJL233" s="44"/>
      <c r="WJM233" s="44"/>
      <c r="WJN233" s="44"/>
      <c r="WJO233" s="44"/>
      <c r="WJP233" s="44"/>
      <c r="WJQ233" s="44"/>
      <c r="WJR233" s="44"/>
      <c r="WJS233" s="44"/>
      <c r="WJT233" s="44"/>
      <c r="WJU233" s="44"/>
      <c r="WJV233" s="44"/>
      <c r="WJW233" s="44"/>
      <c r="WJX233" s="44"/>
      <c r="WJY233" s="44"/>
      <c r="WJZ233" s="44"/>
      <c r="WKA233" s="44"/>
      <c r="WKB233" s="44"/>
      <c r="WKC233" s="44"/>
      <c r="WKD233" s="44"/>
      <c r="WKE233" s="44"/>
      <c r="WKF233" s="44"/>
      <c r="WKG233" s="44"/>
      <c r="WKH233" s="44"/>
      <c r="WKI233" s="44"/>
      <c r="WKJ233" s="44"/>
      <c r="WKK233" s="44"/>
      <c r="WKL233" s="44"/>
      <c r="WKM233" s="44"/>
      <c r="WKN233" s="44"/>
      <c r="WKO233" s="44"/>
      <c r="WKP233" s="44"/>
      <c r="WKQ233" s="44"/>
      <c r="WKR233" s="44"/>
      <c r="WKS233" s="44"/>
      <c r="WKT233" s="44"/>
      <c r="WKU233" s="44"/>
      <c r="WKV233" s="44"/>
      <c r="WKW233" s="44"/>
      <c r="WKX233" s="44"/>
      <c r="WKY233" s="44"/>
      <c r="WKZ233" s="44"/>
      <c r="WLA233" s="44"/>
      <c r="WLB233" s="44"/>
      <c r="WLC233" s="44"/>
      <c r="WLD233" s="44"/>
      <c r="WLE233" s="44"/>
      <c r="WLF233" s="44"/>
      <c r="WLG233" s="44"/>
      <c r="WLH233" s="44"/>
      <c r="WLI233" s="44"/>
      <c r="WLJ233" s="44"/>
      <c r="WLK233" s="44"/>
      <c r="WLL233" s="44"/>
      <c r="WLM233" s="44"/>
      <c r="WLN233" s="44"/>
      <c r="WLO233" s="44"/>
      <c r="WLP233" s="44"/>
      <c r="WLQ233" s="44"/>
      <c r="WLR233" s="44"/>
      <c r="WLS233" s="44"/>
      <c r="WLT233" s="44"/>
      <c r="WLU233" s="44"/>
      <c r="WLV233" s="44"/>
      <c r="WLW233" s="44"/>
      <c r="WLX233" s="44"/>
      <c r="WLY233" s="44"/>
      <c r="WLZ233" s="44"/>
      <c r="WMA233" s="44"/>
      <c r="WMB233" s="44"/>
      <c r="WMC233" s="44"/>
      <c r="WMD233" s="44"/>
      <c r="WME233" s="44"/>
      <c r="WMF233" s="44"/>
      <c r="WMG233" s="44"/>
      <c r="WMH233" s="44"/>
      <c r="WMI233" s="44"/>
      <c r="WMJ233" s="44"/>
      <c r="WMK233" s="44"/>
      <c r="WML233" s="44"/>
      <c r="WMM233" s="44"/>
      <c r="WMN233" s="44"/>
      <c r="WMO233" s="44"/>
      <c r="WMP233" s="44"/>
      <c r="WMQ233" s="44"/>
      <c r="WMR233" s="44"/>
      <c r="WMS233" s="44"/>
      <c r="WMT233" s="44"/>
      <c r="WMU233" s="44"/>
      <c r="WMV233" s="44"/>
      <c r="WMW233" s="44"/>
      <c r="WMX233" s="44"/>
      <c r="WMY233" s="44"/>
      <c r="WMZ233" s="44"/>
      <c r="WNA233" s="44"/>
      <c r="WNB233" s="44"/>
      <c r="WNC233" s="44"/>
      <c r="WND233" s="44"/>
      <c r="WNE233" s="44"/>
      <c r="WNF233" s="44"/>
      <c r="WNG233" s="44"/>
      <c r="WNH233" s="44"/>
      <c r="WNI233" s="44"/>
      <c r="WNJ233" s="44"/>
      <c r="WNK233" s="44"/>
      <c r="WNL233" s="44"/>
      <c r="WNM233" s="44"/>
      <c r="WNN233" s="44"/>
      <c r="WNO233" s="44"/>
      <c r="WNP233" s="44"/>
      <c r="WNQ233" s="44"/>
      <c r="WNR233" s="44"/>
      <c r="WNS233" s="44"/>
      <c r="WNT233" s="44"/>
      <c r="WNU233" s="44"/>
      <c r="WNV233" s="44"/>
      <c r="WNW233" s="44"/>
      <c r="WNX233" s="44"/>
      <c r="WNY233" s="44"/>
      <c r="WNZ233" s="44"/>
      <c r="WOA233" s="44"/>
      <c r="WOB233" s="44"/>
      <c r="WOC233" s="44"/>
      <c r="WOD233" s="44"/>
      <c r="WOE233" s="44"/>
      <c r="WOF233" s="44"/>
      <c r="WOG233" s="44"/>
      <c r="WOH233" s="44"/>
      <c r="WOI233" s="44"/>
      <c r="WOJ233" s="44"/>
      <c r="WOK233" s="44"/>
      <c r="WOL233" s="44"/>
      <c r="WOM233" s="44"/>
      <c r="WON233" s="44"/>
      <c r="WOO233" s="44"/>
      <c r="WOP233" s="44"/>
      <c r="WOQ233" s="44"/>
      <c r="WOR233" s="44"/>
      <c r="WOS233" s="44"/>
      <c r="WOT233" s="44"/>
      <c r="WOU233" s="44"/>
      <c r="WOV233" s="44"/>
      <c r="WOW233" s="44"/>
      <c r="WOX233" s="44"/>
      <c r="WOY233" s="44"/>
      <c r="WOZ233" s="44"/>
      <c r="WPA233" s="44"/>
      <c r="WPB233" s="44"/>
      <c r="WPC233" s="44"/>
      <c r="WPD233" s="44"/>
      <c r="WPE233" s="44"/>
      <c r="WPF233" s="44"/>
      <c r="WPG233" s="44"/>
      <c r="WPH233" s="44"/>
      <c r="WPI233" s="44"/>
      <c r="WPJ233" s="44"/>
      <c r="WPK233" s="44"/>
      <c r="WPL233" s="44"/>
      <c r="WPM233" s="44"/>
      <c r="WPN233" s="44"/>
      <c r="WPO233" s="44"/>
      <c r="WPP233" s="44"/>
      <c r="WPQ233" s="44"/>
      <c r="WPR233" s="44"/>
      <c r="WPS233" s="44"/>
      <c r="WPT233" s="44"/>
      <c r="WPU233" s="44"/>
      <c r="WPV233" s="44"/>
      <c r="WPW233" s="44"/>
      <c r="WPX233" s="44"/>
      <c r="WPY233" s="44"/>
      <c r="WPZ233" s="44"/>
      <c r="WQA233" s="44"/>
      <c r="WQB233" s="44"/>
      <c r="WQC233" s="44"/>
      <c r="WQD233" s="44"/>
      <c r="WQE233" s="44"/>
      <c r="WQF233" s="44"/>
      <c r="WQG233" s="44"/>
      <c r="WQH233" s="44"/>
      <c r="WQI233" s="44"/>
      <c r="WQJ233" s="44"/>
      <c r="WQK233" s="44"/>
      <c r="WQL233" s="44"/>
      <c r="WQM233" s="44"/>
      <c r="WQN233" s="44"/>
      <c r="WQO233" s="44"/>
      <c r="WQP233" s="44"/>
      <c r="WQQ233" s="44"/>
      <c r="WQR233" s="44"/>
      <c r="WQS233" s="44"/>
      <c r="WQT233" s="44"/>
      <c r="WQU233" s="44"/>
      <c r="WQV233" s="44"/>
      <c r="WQW233" s="44"/>
      <c r="WQX233" s="44"/>
      <c r="WQY233" s="44"/>
      <c r="WQZ233" s="44"/>
      <c r="WRA233" s="44"/>
      <c r="WRB233" s="44"/>
      <c r="WRC233" s="44"/>
      <c r="WRD233" s="44"/>
      <c r="WRE233" s="44"/>
      <c r="WRF233" s="44"/>
      <c r="WRG233" s="44"/>
      <c r="WRH233" s="44"/>
      <c r="WRI233" s="44"/>
      <c r="WRJ233" s="44"/>
      <c r="WRK233" s="44"/>
      <c r="WRL233" s="44"/>
      <c r="WRM233" s="44"/>
      <c r="WRN233" s="44"/>
      <c r="WRO233" s="44"/>
      <c r="WRP233" s="44"/>
      <c r="WRQ233" s="44"/>
      <c r="WRR233" s="44"/>
      <c r="WRS233" s="44"/>
      <c r="WRT233" s="44"/>
      <c r="WRU233" s="44"/>
      <c r="WRV233" s="44"/>
      <c r="WRW233" s="44"/>
      <c r="WRX233" s="44"/>
      <c r="WRY233" s="44"/>
      <c r="WRZ233" s="44"/>
      <c r="WSA233" s="44"/>
      <c r="WSB233" s="44"/>
      <c r="WSC233" s="44"/>
      <c r="WSD233" s="44"/>
      <c r="WSE233" s="44"/>
      <c r="WSF233" s="44"/>
      <c r="WSG233" s="44"/>
      <c r="WSH233" s="44"/>
      <c r="WSI233" s="44"/>
      <c r="WSJ233" s="44"/>
      <c r="WSK233" s="44"/>
      <c r="WSL233" s="44"/>
      <c r="WSM233" s="44"/>
      <c r="WSN233" s="44"/>
      <c r="WSO233" s="44"/>
      <c r="WSP233" s="44"/>
      <c r="WSQ233" s="44"/>
      <c r="WSR233" s="44"/>
      <c r="WSS233" s="44"/>
      <c r="WST233" s="44"/>
      <c r="WSU233" s="44"/>
      <c r="WSV233" s="44"/>
      <c r="WSW233" s="44"/>
      <c r="WSX233" s="44"/>
      <c r="WSY233" s="44"/>
      <c r="WSZ233" s="44"/>
      <c r="WTA233" s="44"/>
      <c r="WTB233" s="44"/>
      <c r="WTC233" s="44"/>
      <c r="WTD233" s="44"/>
      <c r="WTE233" s="44"/>
      <c r="WTF233" s="44"/>
      <c r="WTG233" s="44"/>
      <c r="WTH233" s="44"/>
      <c r="WTI233" s="44"/>
      <c r="WTJ233" s="44"/>
      <c r="WTK233" s="44"/>
      <c r="WTL233" s="44"/>
      <c r="WTM233" s="44"/>
      <c r="WTN233" s="44"/>
      <c r="WTO233" s="44"/>
      <c r="WTP233" s="44"/>
      <c r="WTQ233" s="44"/>
      <c r="WTR233" s="44"/>
      <c r="WTS233" s="44"/>
      <c r="WTT233" s="44"/>
      <c r="WTU233" s="44"/>
      <c r="WTV233" s="44"/>
      <c r="WTW233" s="44"/>
      <c r="WTX233" s="44"/>
      <c r="WTY233" s="44"/>
      <c r="WTZ233" s="44"/>
      <c r="WUA233" s="44"/>
      <c r="WUB233" s="44"/>
      <c r="WUC233" s="44"/>
      <c r="WUD233" s="44"/>
      <c r="WUE233" s="44"/>
      <c r="WUF233" s="44"/>
      <c r="WUG233" s="44"/>
      <c r="WUH233" s="44"/>
      <c r="WUI233" s="44"/>
      <c r="WUJ233" s="44"/>
      <c r="WUK233" s="44"/>
      <c r="WUL233" s="44"/>
      <c r="WUM233" s="44"/>
      <c r="WUN233" s="44"/>
      <c r="WUO233" s="44"/>
      <c r="WUP233" s="44"/>
      <c r="WUQ233" s="44"/>
      <c r="WUR233" s="44"/>
      <c r="WUS233" s="44"/>
      <c r="WUT233" s="44"/>
      <c r="WUU233" s="44"/>
      <c r="WUV233" s="44"/>
      <c r="WUW233" s="44"/>
      <c r="WUX233" s="44"/>
      <c r="WUY233" s="44"/>
      <c r="WUZ233" s="44"/>
      <c r="WVA233" s="44"/>
      <c r="WVB233" s="44"/>
      <c r="WVC233" s="44"/>
      <c r="WVD233" s="44"/>
      <c r="WVE233" s="44"/>
      <c r="WVF233" s="44"/>
      <c r="WVG233" s="44"/>
      <c r="WVH233" s="44"/>
      <c r="WVI233" s="44"/>
      <c r="WVJ233" s="44"/>
      <c r="WVK233" s="44"/>
      <c r="WVL233" s="44"/>
      <c r="WVM233" s="44"/>
    </row>
    <row r="234" spans="1:16133" s="44" customFormat="1" ht="25.5" x14ac:dyDescent="0.2">
      <c r="A234" s="682" t="s">
        <v>547</v>
      </c>
      <c r="B234" s="565" t="s">
        <v>548</v>
      </c>
      <c r="C234" s="644" t="s">
        <v>200</v>
      </c>
      <c r="D234" s="664">
        <v>212</v>
      </c>
      <c r="E234" s="678">
        <v>138</v>
      </c>
      <c r="F234" s="678">
        <v>119</v>
      </c>
      <c r="G234" s="678">
        <v>118</v>
      </c>
      <c r="H234" s="679">
        <v>92</v>
      </c>
      <c r="I234" s="680">
        <f t="shared" si="138"/>
        <v>0.85507246376811596</v>
      </c>
      <c r="J234" s="681">
        <f t="shared" si="139"/>
        <v>0.99159663865546221</v>
      </c>
      <c r="K234" s="664">
        <v>239</v>
      </c>
      <c r="L234" s="678">
        <v>200</v>
      </c>
      <c r="M234" s="678">
        <v>173</v>
      </c>
      <c r="N234" s="678">
        <v>172</v>
      </c>
      <c r="O234" s="679">
        <v>155</v>
      </c>
      <c r="P234" s="680">
        <f t="shared" si="152"/>
        <v>0.86</v>
      </c>
      <c r="Q234" s="681">
        <f t="shared" si="153"/>
        <v>0.9942196531791907</v>
      </c>
      <c r="R234" s="664">
        <v>223</v>
      </c>
      <c r="S234" s="678">
        <v>218</v>
      </c>
      <c r="T234" s="678">
        <v>159</v>
      </c>
      <c r="U234" s="678">
        <v>158</v>
      </c>
      <c r="V234" s="679">
        <v>135</v>
      </c>
      <c r="W234" s="680">
        <f t="shared" si="136"/>
        <v>0.72477064220183485</v>
      </c>
      <c r="X234" s="681">
        <f t="shared" si="137"/>
        <v>0.99371069182389937</v>
      </c>
      <c r="Y234" s="664">
        <v>272</v>
      </c>
      <c r="Z234" s="678">
        <v>257</v>
      </c>
      <c r="AA234" s="678">
        <v>204</v>
      </c>
      <c r="AB234" s="678">
        <v>203</v>
      </c>
      <c r="AC234" s="679">
        <v>182</v>
      </c>
      <c r="AD234" s="680">
        <f t="shared" si="154"/>
        <v>0.78988326848249024</v>
      </c>
      <c r="AE234" s="681">
        <f t="shared" si="155"/>
        <v>0.99509803921568629</v>
      </c>
      <c r="AF234" s="664">
        <v>259</v>
      </c>
      <c r="AG234" s="678">
        <v>247</v>
      </c>
      <c r="AH234" s="678">
        <v>196</v>
      </c>
      <c r="AI234" s="678">
        <v>195</v>
      </c>
      <c r="AJ234" s="679">
        <v>174</v>
      </c>
      <c r="AK234" s="680">
        <f t="shared" si="156"/>
        <v>0.78947368421052633</v>
      </c>
      <c r="AL234" s="681">
        <f t="shared" si="157"/>
        <v>0.99489795918367352</v>
      </c>
      <c r="AM234" s="664">
        <v>219</v>
      </c>
      <c r="AN234" s="678">
        <v>211</v>
      </c>
      <c r="AO234" s="678">
        <v>171</v>
      </c>
      <c r="AP234" s="678">
        <v>170</v>
      </c>
      <c r="AQ234" s="679">
        <v>149</v>
      </c>
      <c r="AR234" s="680">
        <f t="shared" si="158"/>
        <v>0.80568720379146919</v>
      </c>
      <c r="AS234" s="681">
        <f t="shared" si="159"/>
        <v>0.99415204678362568</v>
      </c>
      <c r="AT234" s="664">
        <v>178</v>
      </c>
      <c r="AU234" s="678">
        <v>175</v>
      </c>
      <c r="AV234" s="678">
        <v>131</v>
      </c>
      <c r="AW234" s="678">
        <v>130</v>
      </c>
      <c r="AX234" s="679">
        <v>111</v>
      </c>
      <c r="AY234" s="680">
        <f t="shared" si="160"/>
        <v>0.74285714285714288</v>
      </c>
      <c r="AZ234" s="681">
        <f t="shared" si="161"/>
        <v>0.99236641221374045</v>
      </c>
      <c r="BA234" s="664">
        <v>200</v>
      </c>
      <c r="BB234" s="678">
        <v>194</v>
      </c>
      <c r="BC234" s="678">
        <v>155</v>
      </c>
      <c r="BD234" s="678">
        <v>155</v>
      </c>
      <c r="BE234" s="679">
        <v>133</v>
      </c>
      <c r="BF234" s="680">
        <f t="shared" si="164"/>
        <v>0.7989690721649485</v>
      </c>
      <c r="BG234" s="681">
        <f t="shared" si="165"/>
        <v>1</v>
      </c>
      <c r="BI234" s="646"/>
      <c r="BJ234" s="646"/>
      <c r="BK234" s="646"/>
      <c r="BL234" s="646"/>
      <c r="BM234" s="646"/>
      <c r="BN234" s="646"/>
      <c r="BO234" s="646"/>
      <c r="BP234" s="646"/>
      <c r="BQ234" s="646"/>
      <c r="BR234" s="646"/>
      <c r="BS234" s="646"/>
      <c r="BT234" s="646"/>
      <c r="BU234" s="646"/>
      <c r="BV234" s="646"/>
      <c r="BW234" s="646"/>
      <c r="BX234" s="646"/>
      <c r="BY234" s="646"/>
      <c r="BZ234" s="646"/>
      <c r="CA234" s="646"/>
      <c r="CB234" s="646"/>
      <c r="CC234" s="646"/>
      <c r="CD234" s="646"/>
      <c r="CE234" s="646"/>
      <c r="CF234" s="646"/>
      <c r="CG234" s="646"/>
      <c r="CH234" s="646"/>
      <c r="CI234" s="646"/>
      <c r="CJ234" s="646"/>
      <c r="CK234" s="646"/>
      <c r="CL234" s="646"/>
      <c r="CM234" s="646"/>
      <c r="CN234" s="646"/>
      <c r="CO234" s="646"/>
      <c r="CP234" s="646"/>
      <c r="CQ234" s="646"/>
      <c r="CR234" s="646"/>
      <c r="CS234" s="646"/>
      <c r="CT234" s="646"/>
      <c r="CU234" s="646"/>
      <c r="CV234" s="646"/>
      <c r="CW234" s="646"/>
      <c r="CX234" s="646"/>
      <c r="CY234" s="646"/>
      <c r="CZ234" s="646"/>
      <c r="DA234" s="646"/>
      <c r="DB234" s="646"/>
      <c r="DC234" s="646"/>
      <c r="DD234" s="646"/>
      <c r="DE234" s="646"/>
      <c r="DF234" s="646"/>
      <c r="DG234" s="646"/>
      <c r="DH234" s="646"/>
      <c r="DI234" s="646"/>
      <c r="DJ234" s="646"/>
      <c r="DK234" s="646"/>
      <c r="DL234" s="646"/>
      <c r="DM234" s="646"/>
      <c r="DN234" s="646"/>
      <c r="DO234" s="646"/>
      <c r="DP234" s="646"/>
      <c r="DQ234" s="646"/>
      <c r="DR234" s="646"/>
      <c r="DS234" s="646"/>
      <c r="DT234" s="646"/>
      <c r="DU234" s="646"/>
      <c r="DV234" s="646"/>
      <c r="DW234" s="646"/>
      <c r="DX234" s="646"/>
      <c r="DY234" s="646"/>
      <c r="DZ234" s="646"/>
      <c r="EA234" s="646"/>
      <c r="EB234" s="646"/>
      <c r="EC234" s="646"/>
      <c r="ED234" s="646"/>
      <c r="EE234" s="646"/>
      <c r="EF234" s="646"/>
      <c r="EG234" s="646"/>
      <c r="EH234" s="646"/>
      <c r="EI234" s="646"/>
      <c r="EJ234" s="646"/>
      <c r="EK234" s="646"/>
      <c r="EL234" s="646"/>
      <c r="EM234" s="646"/>
      <c r="EN234" s="646"/>
      <c r="EO234" s="646"/>
      <c r="EP234" s="646"/>
      <c r="EQ234" s="646"/>
      <c r="ER234" s="646"/>
      <c r="ES234" s="646"/>
      <c r="ET234" s="646"/>
      <c r="EU234" s="646"/>
      <c r="EV234" s="646"/>
      <c r="EW234" s="646"/>
      <c r="EX234" s="646"/>
      <c r="EY234" s="646"/>
      <c r="EZ234" s="646"/>
      <c r="FA234" s="646"/>
      <c r="FB234" s="646"/>
      <c r="FC234" s="646"/>
      <c r="FD234" s="646"/>
      <c r="FE234" s="646"/>
      <c r="FF234" s="646"/>
      <c r="FG234" s="646"/>
      <c r="FH234" s="646"/>
      <c r="FI234" s="646"/>
      <c r="FJ234" s="646"/>
      <c r="FK234" s="646"/>
      <c r="FL234" s="646"/>
      <c r="FM234" s="646"/>
      <c r="FN234" s="646"/>
      <c r="FO234" s="646"/>
      <c r="FP234" s="646"/>
      <c r="FQ234" s="646"/>
      <c r="FR234" s="646"/>
      <c r="FS234" s="646"/>
      <c r="FT234" s="646"/>
      <c r="FU234" s="646"/>
      <c r="FV234" s="646"/>
      <c r="FW234" s="646"/>
      <c r="FX234" s="646"/>
      <c r="FY234" s="646"/>
      <c r="FZ234" s="646"/>
      <c r="GA234" s="646"/>
      <c r="GB234" s="646"/>
      <c r="GC234" s="646"/>
      <c r="GD234" s="646"/>
      <c r="GE234" s="646"/>
      <c r="GF234" s="646"/>
      <c r="GG234" s="646"/>
      <c r="GH234" s="646"/>
      <c r="GI234" s="646"/>
      <c r="GJ234" s="646"/>
      <c r="GK234" s="646"/>
      <c r="GL234" s="646"/>
      <c r="GM234" s="646"/>
      <c r="GN234" s="646"/>
      <c r="GO234" s="646"/>
      <c r="GP234" s="646"/>
      <c r="GQ234" s="646"/>
      <c r="GR234" s="646"/>
      <c r="GS234" s="646"/>
      <c r="GT234" s="646"/>
      <c r="GU234" s="646"/>
      <c r="GV234" s="646"/>
      <c r="GW234" s="646"/>
      <c r="GX234" s="646"/>
      <c r="GY234" s="646"/>
      <c r="GZ234" s="646"/>
      <c r="HA234" s="646"/>
      <c r="HB234" s="646"/>
      <c r="HC234" s="646"/>
      <c r="HD234" s="646"/>
      <c r="HE234" s="646"/>
      <c r="HF234" s="646"/>
      <c r="HG234" s="646"/>
      <c r="HH234" s="646"/>
      <c r="HI234" s="646"/>
      <c r="HJ234" s="646"/>
      <c r="HK234" s="646"/>
      <c r="HL234" s="646"/>
      <c r="HM234" s="646"/>
      <c r="HN234" s="646"/>
      <c r="HO234" s="646"/>
      <c r="HP234" s="646"/>
      <c r="HQ234" s="646"/>
      <c r="HR234" s="646"/>
      <c r="HS234" s="646"/>
      <c r="HT234" s="646"/>
      <c r="HU234" s="646"/>
      <c r="HV234" s="646"/>
      <c r="HW234" s="646"/>
      <c r="HX234" s="646"/>
      <c r="HY234" s="646"/>
      <c r="HZ234" s="646"/>
      <c r="IA234" s="646"/>
      <c r="IB234" s="646"/>
      <c r="IC234" s="646"/>
      <c r="ID234" s="646"/>
      <c r="IE234" s="646"/>
      <c r="IF234" s="646"/>
      <c r="IG234" s="646"/>
      <c r="IH234" s="646"/>
      <c r="II234" s="646"/>
      <c r="IJ234" s="646"/>
      <c r="IK234" s="646"/>
      <c r="IL234" s="646"/>
      <c r="IM234" s="646"/>
      <c r="IN234" s="646"/>
      <c r="IO234" s="646"/>
      <c r="IP234" s="646"/>
      <c r="IQ234" s="646"/>
      <c r="IR234" s="646"/>
      <c r="IS234" s="646"/>
      <c r="IT234" s="646"/>
      <c r="IU234" s="646"/>
      <c r="IV234" s="646"/>
      <c r="IW234" s="646"/>
      <c r="IX234" s="646"/>
      <c r="IY234" s="646"/>
      <c r="IZ234" s="646"/>
      <c r="JA234" s="646"/>
      <c r="JB234" s="646"/>
      <c r="JC234" s="646"/>
      <c r="JD234" s="646"/>
      <c r="JE234" s="646"/>
      <c r="JF234" s="646"/>
      <c r="JG234" s="646"/>
      <c r="JH234" s="646"/>
      <c r="JI234" s="646"/>
      <c r="JJ234" s="646"/>
      <c r="JK234" s="646"/>
      <c r="JL234" s="646"/>
      <c r="JM234" s="646"/>
      <c r="JN234" s="646"/>
      <c r="JO234" s="646"/>
      <c r="JP234" s="646"/>
      <c r="JQ234" s="646"/>
      <c r="JR234" s="646"/>
      <c r="JS234" s="646"/>
      <c r="JT234" s="646"/>
      <c r="JU234" s="646"/>
      <c r="JV234" s="646"/>
      <c r="JW234" s="646"/>
      <c r="JX234" s="646"/>
      <c r="JY234" s="646"/>
      <c r="JZ234" s="646"/>
      <c r="KA234" s="646"/>
      <c r="KB234" s="646"/>
      <c r="KC234" s="646"/>
      <c r="KD234" s="646"/>
      <c r="KE234" s="646"/>
      <c r="KF234" s="646"/>
      <c r="KG234" s="646"/>
      <c r="KH234" s="646"/>
      <c r="KI234" s="646"/>
      <c r="KJ234" s="646"/>
      <c r="KK234" s="646"/>
      <c r="KL234" s="646"/>
      <c r="KM234" s="646"/>
      <c r="KN234" s="646"/>
      <c r="KO234" s="646"/>
      <c r="KP234" s="646"/>
      <c r="KQ234" s="646"/>
      <c r="KR234" s="646"/>
      <c r="KS234" s="646"/>
      <c r="KT234" s="646"/>
      <c r="KU234" s="646"/>
      <c r="KV234" s="646"/>
      <c r="KW234" s="646"/>
      <c r="KX234" s="646"/>
      <c r="KY234" s="646"/>
      <c r="KZ234" s="646"/>
      <c r="LA234" s="646"/>
      <c r="LB234" s="646"/>
      <c r="LC234" s="646"/>
      <c r="LD234" s="646"/>
      <c r="LE234" s="646"/>
      <c r="LF234" s="646"/>
      <c r="LG234" s="646"/>
      <c r="LH234" s="646"/>
      <c r="LI234" s="646"/>
      <c r="LJ234" s="646"/>
      <c r="LK234" s="646"/>
      <c r="LL234" s="646"/>
      <c r="LM234" s="646"/>
      <c r="LN234" s="646"/>
      <c r="LO234" s="646"/>
      <c r="LP234" s="646"/>
      <c r="LQ234" s="646"/>
      <c r="LR234" s="646"/>
      <c r="LS234" s="646"/>
      <c r="LT234" s="646"/>
      <c r="LU234" s="646"/>
      <c r="LV234" s="646"/>
      <c r="LW234" s="646"/>
      <c r="LX234" s="646"/>
      <c r="LY234" s="646"/>
      <c r="LZ234" s="646"/>
      <c r="MA234" s="646"/>
      <c r="MB234" s="646"/>
      <c r="MC234" s="646"/>
      <c r="MD234" s="646"/>
      <c r="ME234" s="646"/>
      <c r="MF234" s="646"/>
      <c r="MG234" s="646"/>
      <c r="MH234" s="646"/>
      <c r="MI234" s="646"/>
      <c r="MJ234" s="646"/>
      <c r="MK234" s="646"/>
      <c r="ML234" s="646"/>
      <c r="MM234" s="646"/>
      <c r="MN234" s="646"/>
      <c r="MO234" s="646"/>
      <c r="MP234" s="646"/>
      <c r="MQ234" s="646"/>
      <c r="MR234" s="646"/>
      <c r="MS234" s="646"/>
      <c r="MT234" s="646"/>
      <c r="MU234" s="646"/>
      <c r="MV234" s="646"/>
      <c r="MW234" s="646"/>
      <c r="MX234" s="646"/>
      <c r="MY234" s="646"/>
      <c r="MZ234" s="646"/>
      <c r="NA234" s="646"/>
      <c r="NB234" s="646"/>
      <c r="NC234" s="646"/>
      <c r="ND234" s="646"/>
      <c r="NE234" s="646"/>
      <c r="NF234" s="646"/>
      <c r="NG234" s="646"/>
      <c r="NH234" s="646"/>
      <c r="NI234" s="646"/>
      <c r="NJ234" s="646"/>
      <c r="NK234" s="646"/>
      <c r="NL234" s="646"/>
      <c r="NM234" s="646"/>
      <c r="NN234" s="646"/>
      <c r="NO234" s="646"/>
      <c r="NP234" s="646"/>
      <c r="NQ234" s="646"/>
      <c r="NR234" s="646"/>
      <c r="NS234" s="646"/>
      <c r="NT234" s="646"/>
      <c r="NU234" s="646"/>
      <c r="NV234" s="646"/>
      <c r="NW234" s="646"/>
      <c r="NX234" s="646"/>
      <c r="NY234" s="646"/>
      <c r="NZ234" s="646"/>
      <c r="OA234" s="646"/>
      <c r="OB234" s="646"/>
      <c r="OC234" s="646"/>
      <c r="OD234" s="646"/>
      <c r="OE234" s="646"/>
      <c r="OF234" s="646"/>
      <c r="OG234" s="646"/>
      <c r="OH234" s="646"/>
      <c r="OI234" s="646"/>
      <c r="OJ234" s="646"/>
      <c r="OK234" s="646"/>
      <c r="OL234" s="646"/>
      <c r="OM234" s="646"/>
      <c r="ON234" s="646"/>
      <c r="OO234" s="646"/>
      <c r="OP234" s="646"/>
      <c r="OQ234" s="646"/>
      <c r="OR234" s="646"/>
      <c r="OS234" s="646"/>
      <c r="OT234" s="646"/>
      <c r="OU234" s="646"/>
      <c r="OV234" s="646"/>
      <c r="OW234" s="646"/>
      <c r="OX234" s="646"/>
      <c r="OY234" s="646"/>
      <c r="OZ234" s="646"/>
      <c r="PA234" s="646"/>
      <c r="PB234" s="646"/>
      <c r="PC234" s="646"/>
      <c r="PD234" s="646"/>
      <c r="PE234" s="646"/>
      <c r="PF234" s="646"/>
      <c r="PG234" s="646"/>
      <c r="PH234" s="646"/>
      <c r="PI234" s="646"/>
      <c r="PJ234" s="646"/>
      <c r="PK234" s="646"/>
      <c r="PL234" s="646"/>
      <c r="PM234" s="646"/>
      <c r="PN234" s="646"/>
      <c r="PO234" s="646"/>
      <c r="PP234" s="646"/>
      <c r="PQ234" s="646"/>
      <c r="PR234" s="646"/>
      <c r="PS234" s="646"/>
      <c r="PT234" s="646"/>
      <c r="PU234" s="646"/>
      <c r="PV234" s="646"/>
      <c r="PW234" s="646"/>
      <c r="PX234" s="646"/>
      <c r="PY234" s="646"/>
      <c r="PZ234" s="646"/>
      <c r="QA234" s="646"/>
      <c r="QB234" s="646"/>
      <c r="QC234" s="646"/>
      <c r="QD234" s="646"/>
      <c r="QE234" s="646"/>
      <c r="QF234" s="646"/>
      <c r="QG234" s="646"/>
      <c r="QH234" s="646"/>
      <c r="QI234" s="646"/>
      <c r="QJ234" s="646"/>
      <c r="QK234" s="646"/>
      <c r="QL234" s="646"/>
      <c r="QM234" s="646"/>
      <c r="QN234" s="646"/>
      <c r="QO234" s="646"/>
      <c r="QP234" s="646"/>
      <c r="QQ234" s="646"/>
      <c r="QR234" s="646"/>
      <c r="QS234" s="646"/>
      <c r="QT234" s="646"/>
      <c r="QU234" s="646"/>
      <c r="QV234" s="646"/>
      <c r="QW234" s="646"/>
      <c r="QX234" s="646"/>
      <c r="QY234" s="646"/>
      <c r="QZ234" s="646"/>
      <c r="RA234" s="646"/>
      <c r="RB234" s="646"/>
      <c r="RC234" s="646"/>
      <c r="RD234" s="646"/>
      <c r="RE234" s="646"/>
      <c r="RF234" s="646"/>
      <c r="RG234" s="646"/>
      <c r="RH234" s="646"/>
      <c r="RI234" s="646"/>
      <c r="RJ234" s="646"/>
      <c r="RK234" s="646"/>
      <c r="RL234" s="646"/>
      <c r="RM234" s="646"/>
      <c r="RN234" s="646"/>
      <c r="RO234" s="646"/>
      <c r="RP234" s="646"/>
      <c r="RQ234" s="646"/>
      <c r="RR234" s="646"/>
      <c r="RS234" s="646"/>
      <c r="RT234" s="646"/>
      <c r="RU234" s="646"/>
      <c r="RV234" s="646"/>
      <c r="RW234" s="646"/>
      <c r="RX234" s="646"/>
      <c r="RY234" s="646"/>
      <c r="RZ234" s="646"/>
      <c r="SA234" s="646"/>
      <c r="SB234" s="646"/>
      <c r="SC234" s="646"/>
      <c r="SD234" s="646"/>
      <c r="SE234" s="646"/>
      <c r="SF234" s="646"/>
      <c r="SG234" s="646"/>
      <c r="SH234" s="646"/>
      <c r="SI234" s="646"/>
      <c r="SJ234" s="646"/>
      <c r="SK234" s="646"/>
      <c r="SL234" s="646"/>
      <c r="SM234" s="646"/>
      <c r="SN234" s="646"/>
      <c r="SO234" s="646"/>
      <c r="SP234" s="646"/>
      <c r="SQ234" s="646"/>
      <c r="SR234" s="646"/>
      <c r="SS234" s="646"/>
      <c r="ST234" s="646"/>
      <c r="SU234" s="646"/>
      <c r="SV234" s="646"/>
      <c r="SW234" s="646"/>
      <c r="SX234" s="646"/>
      <c r="SY234" s="646"/>
      <c r="SZ234" s="646"/>
      <c r="TA234" s="646"/>
      <c r="TB234" s="646"/>
      <c r="TC234" s="646"/>
      <c r="TD234" s="646"/>
      <c r="TE234" s="646"/>
      <c r="TF234" s="646"/>
      <c r="TG234" s="646"/>
      <c r="TH234" s="646"/>
      <c r="TI234" s="646"/>
      <c r="TJ234" s="646"/>
      <c r="TK234" s="646"/>
      <c r="TL234" s="646"/>
      <c r="TM234" s="646"/>
      <c r="TN234" s="646"/>
      <c r="TO234" s="646"/>
      <c r="TP234" s="646"/>
      <c r="TQ234" s="646"/>
      <c r="TR234" s="646"/>
      <c r="TS234" s="646"/>
      <c r="TT234" s="646"/>
      <c r="TU234" s="646"/>
      <c r="TV234" s="646"/>
      <c r="TW234" s="646"/>
      <c r="TX234" s="646"/>
      <c r="TY234" s="646"/>
      <c r="TZ234" s="646"/>
      <c r="UA234" s="646"/>
      <c r="UB234" s="646"/>
      <c r="UC234" s="646"/>
      <c r="UD234" s="646"/>
      <c r="UE234" s="646"/>
      <c r="UF234" s="646"/>
      <c r="UG234" s="646"/>
      <c r="UH234" s="646"/>
      <c r="UI234" s="646"/>
      <c r="UJ234" s="646"/>
      <c r="UK234" s="646"/>
      <c r="UL234" s="646"/>
      <c r="UM234" s="646"/>
      <c r="UN234" s="646"/>
      <c r="UO234" s="646"/>
      <c r="UP234" s="646"/>
      <c r="UQ234" s="646"/>
      <c r="UR234" s="646"/>
      <c r="US234" s="646"/>
      <c r="UT234" s="646"/>
      <c r="UU234" s="646"/>
      <c r="UV234" s="646"/>
      <c r="UW234" s="646"/>
      <c r="UX234" s="646"/>
      <c r="UY234" s="646"/>
      <c r="UZ234" s="646"/>
      <c r="VA234" s="646"/>
      <c r="VB234" s="646"/>
      <c r="VC234" s="646"/>
      <c r="VD234" s="646"/>
      <c r="VE234" s="646"/>
      <c r="VF234" s="646"/>
      <c r="VG234" s="646"/>
      <c r="VH234" s="646"/>
      <c r="VI234" s="646"/>
      <c r="VJ234" s="646"/>
      <c r="VK234" s="646"/>
      <c r="VL234" s="646"/>
      <c r="VM234" s="646"/>
      <c r="VN234" s="646"/>
      <c r="VO234" s="646"/>
      <c r="VP234" s="646"/>
      <c r="VQ234" s="646"/>
      <c r="VR234" s="646"/>
      <c r="VS234" s="646"/>
      <c r="VT234" s="646"/>
      <c r="VU234" s="646"/>
      <c r="VV234" s="646"/>
      <c r="VW234" s="646"/>
      <c r="VX234" s="646"/>
      <c r="VY234" s="646"/>
      <c r="VZ234" s="646"/>
      <c r="WA234" s="646"/>
      <c r="WB234" s="646"/>
      <c r="WC234" s="646"/>
      <c r="WD234" s="646"/>
      <c r="WE234" s="646"/>
      <c r="WF234" s="646"/>
      <c r="WG234" s="646"/>
      <c r="WH234" s="646"/>
      <c r="WI234" s="646"/>
      <c r="WJ234" s="646"/>
      <c r="WK234" s="646"/>
      <c r="WL234" s="646"/>
      <c r="WM234" s="646"/>
      <c r="WN234" s="646"/>
      <c r="WO234" s="646"/>
      <c r="WP234" s="646"/>
      <c r="WQ234" s="646"/>
      <c r="WR234" s="646"/>
      <c r="WS234" s="646"/>
      <c r="WT234" s="646"/>
      <c r="WU234" s="646"/>
      <c r="WV234" s="646"/>
      <c r="WW234" s="646"/>
      <c r="WX234" s="646"/>
      <c r="WY234" s="646"/>
      <c r="WZ234" s="646"/>
      <c r="XA234" s="646"/>
      <c r="XB234" s="646"/>
      <c r="XC234" s="646"/>
      <c r="XD234" s="646"/>
      <c r="XE234" s="646"/>
      <c r="XF234" s="646"/>
      <c r="XG234" s="646"/>
      <c r="XH234" s="646"/>
      <c r="XI234" s="646"/>
      <c r="XJ234" s="646"/>
      <c r="XK234" s="646"/>
      <c r="XL234" s="646"/>
      <c r="XM234" s="646"/>
      <c r="XN234" s="646"/>
      <c r="XO234" s="646"/>
      <c r="XP234" s="646"/>
      <c r="XQ234" s="646"/>
      <c r="XR234" s="646"/>
      <c r="XS234" s="646"/>
      <c r="XT234" s="646"/>
      <c r="XU234" s="646"/>
      <c r="XV234" s="646"/>
      <c r="XW234" s="646"/>
      <c r="XX234" s="646"/>
      <c r="XY234" s="646"/>
      <c r="XZ234" s="646"/>
      <c r="YA234" s="646"/>
      <c r="YB234" s="646"/>
      <c r="YC234" s="646"/>
      <c r="YD234" s="646"/>
      <c r="YE234" s="646"/>
      <c r="YF234" s="646"/>
      <c r="YG234" s="646"/>
      <c r="YH234" s="646"/>
      <c r="YI234" s="646"/>
      <c r="YJ234" s="646"/>
      <c r="YK234" s="646"/>
      <c r="YL234" s="646"/>
      <c r="YM234" s="646"/>
      <c r="YN234" s="646"/>
      <c r="YO234" s="646"/>
      <c r="YP234" s="646"/>
      <c r="YQ234" s="646"/>
      <c r="YR234" s="646"/>
      <c r="YS234" s="646"/>
      <c r="YT234" s="646"/>
      <c r="YU234" s="646"/>
      <c r="YV234" s="646"/>
      <c r="YW234" s="646"/>
      <c r="YX234" s="646"/>
      <c r="YY234" s="646"/>
      <c r="YZ234" s="646"/>
      <c r="ZA234" s="646"/>
      <c r="ZB234" s="646"/>
      <c r="ZC234" s="646"/>
      <c r="ZD234" s="646"/>
      <c r="ZE234" s="646"/>
      <c r="ZF234" s="646"/>
      <c r="ZG234" s="646"/>
      <c r="ZH234" s="646"/>
      <c r="ZI234" s="646"/>
      <c r="ZJ234" s="646"/>
      <c r="ZK234" s="646"/>
      <c r="ZL234" s="646"/>
      <c r="ZM234" s="646"/>
      <c r="ZN234" s="646"/>
      <c r="ZO234" s="646"/>
      <c r="ZP234" s="646"/>
      <c r="ZQ234" s="646"/>
      <c r="ZR234" s="646"/>
      <c r="ZS234" s="646"/>
      <c r="ZT234" s="646"/>
      <c r="ZU234" s="646"/>
      <c r="ZV234" s="646"/>
      <c r="ZW234" s="646"/>
      <c r="ZX234" s="646"/>
      <c r="ZY234" s="646"/>
      <c r="ZZ234" s="646"/>
      <c r="AAA234" s="646"/>
      <c r="AAB234" s="646"/>
      <c r="AAC234" s="646"/>
      <c r="AAD234" s="646"/>
      <c r="AAE234" s="646"/>
      <c r="AAF234" s="646"/>
      <c r="AAG234" s="646"/>
      <c r="AAH234" s="646"/>
      <c r="AAI234" s="646"/>
      <c r="AAJ234" s="646"/>
      <c r="AAK234" s="646"/>
      <c r="AAL234" s="646"/>
      <c r="AAM234" s="646"/>
      <c r="AAN234" s="646"/>
      <c r="AAO234" s="646"/>
      <c r="AAP234" s="646"/>
      <c r="AAQ234" s="646"/>
      <c r="AAR234" s="646"/>
      <c r="AAS234" s="646"/>
      <c r="AAT234" s="646"/>
      <c r="AAU234" s="646"/>
      <c r="AAV234" s="646"/>
      <c r="AAW234" s="646"/>
      <c r="AAX234" s="646"/>
      <c r="AAY234" s="646"/>
      <c r="AAZ234" s="646"/>
      <c r="ABA234" s="646"/>
      <c r="ABB234" s="646"/>
      <c r="ABC234" s="646"/>
      <c r="ABD234" s="646"/>
      <c r="ABE234" s="646"/>
      <c r="ABF234" s="646"/>
      <c r="ABG234" s="646"/>
      <c r="ABH234" s="646"/>
      <c r="ABI234" s="646"/>
      <c r="ABJ234" s="646"/>
      <c r="ABK234" s="646"/>
      <c r="ABL234" s="646"/>
      <c r="ABM234" s="646"/>
      <c r="ABN234" s="646"/>
      <c r="ABO234" s="646"/>
      <c r="ABP234" s="646"/>
      <c r="ABQ234" s="646"/>
      <c r="ABR234" s="646"/>
      <c r="ABS234" s="646"/>
      <c r="ABT234" s="646"/>
      <c r="ABU234" s="646"/>
      <c r="ABV234" s="646"/>
      <c r="ABW234" s="646"/>
      <c r="ABX234" s="646"/>
      <c r="ABY234" s="646"/>
      <c r="ABZ234" s="646"/>
      <c r="ACA234" s="646"/>
      <c r="ACB234" s="646"/>
      <c r="ACC234" s="646"/>
      <c r="ACD234" s="646"/>
      <c r="ACE234" s="646"/>
      <c r="ACF234" s="646"/>
      <c r="ACG234" s="646"/>
      <c r="ACH234" s="646"/>
      <c r="ACI234" s="646"/>
      <c r="ACJ234" s="646"/>
      <c r="ACK234" s="646"/>
      <c r="ACL234" s="646"/>
      <c r="ACM234" s="646"/>
      <c r="ACN234" s="646"/>
      <c r="ACO234" s="646"/>
      <c r="ACP234" s="646"/>
      <c r="ACQ234" s="646"/>
      <c r="ACR234" s="646"/>
      <c r="ACS234" s="646"/>
      <c r="ACT234" s="646"/>
      <c r="ACU234" s="646"/>
      <c r="ACV234" s="646"/>
      <c r="ACW234" s="646"/>
      <c r="ACX234" s="646"/>
      <c r="ACY234" s="646"/>
      <c r="ACZ234" s="646"/>
      <c r="ADA234" s="646"/>
      <c r="ADB234" s="646"/>
      <c r="ADC234" s="646"/>
      <c r="ADD234" s="646"/>
      <c r="ADE234" s="646"/>
      <c r="ADF234" s="646"/>
      <c r="ADG234" s="646"/>
      <c r="ADH234" s="646"/>
      <c r="ADI234" s="646"/>
      <c r="ADJ234" s="646"/>
      <c r="ADK234" s="646"/>
      <c r="ADL234" s="646"/>
      <c r="ADM234" s="646"/>
      <c r="ADN234" s="646"/>
      <c r="ADO234" s="646"/>
      <c r="ADP234" s="646"/>
      <c r="ADQ234" s="646"/>
      <c r="ADR234" s="646"/>
      <c r="ADS234" s="646"/>
      <c r="ADT234" s="646"/>
      <c r="ADU234" s="646"/>
      <c r="ADV234" s="646"/>
      <c r="ADW234" s="646"/>
      <c r="ADX234" s="646"/>
      <c r="ADY234" s="646"/>
      <c r="ADZ234" s="646"/>
      <c r="AEA234" s="646"/>
      <c r="AEB234" s="646"/>
      <c r="AEC234" s="646"/>
      <c r="AED234" s="646"/>
      <c r="AEE234" s="646"/>
      <c r="AEF234" s="646"/>
      <c r="AEG234" s="646"/>
      <c r="AEH234" s="646"/>
      <c r="AEI234" s="646"/>
      <c r="AEJ234" s="646"/>
      <c r="AEK234" s="646"/>
      <c r="AEL234" s="646"/>
      <c r="AEM234" s="646"/>
      <c r="AEN234" s="646"/>
      <c r="AEO234" s="646"/>
      <c r="AEP234" s="646"/>
      <c r="AEQ234" s="646"/>
      <c r="AER234" s="646"/>
      <c r="AES234" s="646"/>
      <c r="AET234" s="646"/>
      <c r="AEU234" s="646"/>
      <c r="AEV234" s="646"/>
      <c r="AEW234" s="646"/>
      <c r="AEX234" s="646"/>
      <c r="AEY234" s="646"/>
      <c r="AEZ234" s="646"/>
      <c r="AFA234" s="646"/>
      <c r="AFB234" s="646"/>
      <c r="AFC234" s="646"/>
      <c r="AFD234" s="646"/>
      <c r="AFE234" s="646"/>
      <c r="AFF234" s="646"/>
      <c r="AFG234" s="646"/>
      <c r="AFH234" s="646"/>
      <c r="AFI234" s="646"/>
      <c r="AFJ234" s="646"/>
      <c r="AFK234" s="646"/>
      <c r="AFL234" s="646"/>
      <c r="AFM234" s="646"/>
      <c r="AFN234" s="646"/>
      <c r="AFO234" s="646"/>
      <c r="AFP234" s="646"/>
      <c r="AFQ234" s="646"/>
      <c r="AFR234" s="646"/>
      <c r="AFS234" s="646"/>
      <c r="AFT234" s="646"/>
      <c r="AFU234" s="646"/>
      <c r="AFV234" s="646"/>
      <c r="AFW234" s="646"/>
      <c r="AFX234" s="646"/>
      <c r="AFY234" s="646"/>
      <c r="AFZ234" s="646"/>
      <c r="AGA234" s="646"/>
      <c r="AGB234" s="646"/>
      <c r="AGC234" s="646"/>
      <c r="AGD234" s="646"/>
      <c r="AGE234" s="646"/>
      <c r="AGF234" s="646"/>
      <c r="AGG234" s="646"/>
      <c r="AGH234" s="646"/>
      <c r="AGI234" s="646"/>
      <c r="AGJ234" s="646"/>
      <c r="AGK234" s="646"/>
      <c r="AGL234" s="646"/>
      <c r="AGM234" s="646"/>
      <c r="AGN234" s="646"/>
      <c r="AGO234" s="646"/>
      <c r="AGP234" s="646"/>
      <c r="AGQ234" s="646"/>
      <c r="AGR234" s="646"/>
      <c r="AGS234" s="646"/>
      <c r="AGT234" s="646"/>
      <c r="AGU234" s="646"/>
      <c r="AGV234" s="646"/>
      <c r="AGW234" s="646"/>
      <c r="AGX234" s="646"/>
      <c r="AGY234" s="646"/>
      <c r="AGZ234" s="646"/>
      <c r="AHA234" s="646"/>
      <c r="AHB234" s="646"/>
      <c r="AHC234" s="646"/>
      <c r="AHD234" s="646"/>
      <c r="AHE234" s="646"/>
      <c r="AHF234" s="646"/>
      <c r="AHG234" s="646"/>
      <c r="AHH234" s="646"/>
      <c r="AHI234" s="646"/>
      <c r="AHJ234" s="646"/>
      <c r="AHK234" s="646"/>
      <c r="AHL234" s="646"/>
      <c r="AHM234" s="646"/>
      <c r="AHN234" s="646"/>
      <c r="AHO234" s="646"/>
      <c r="AHP234" s="646"/>
      <c r="AHQ234" s="646"/>
      <c r="AHR234" s="646"/>
      <c r="AHS234" s="646"/>
      <c r="AHT234" s="646"/>
      <c r="AHU234" s="646"/>
      <c r="AHV234" s="646"/>
      <c r="AHW234" s="646"/>
      <c r="AHX234" s="646"/>
      <c r="AHY234" s="646"/>
      <c r="AHZ234" s="646"/>
      <c r="AIA234" s="646"/>
      <c r="AIB234" s="646"/>
      <c r="AIC234" s="646"/>
      <c r="AID234" s="646"/>
      <c r="AIE234" s="646"/>
      <c r="AIF234" s="646"/>
      <c r="AIG234" s="646"/>
      <c r="AIH234" s="646"/>
      <c r="AII234" s="646"/>
      <c r="AIJ234" s="646"/>
      <c r="AIK234" s="646"/>
      <c r="AIL234" s="646"/>
      <c r="AIM234" s="646"/>
      <c r="AIN234" s="646"/>
      <c r="AIO234" s="646"/>
      <c r="AIP234" s="646"/>
      <c r="AIQ234" s="646"/>
      <c r="AIR234" s="646"/>
      <c r="AIS234" s="646"/>
      <c r="AIT234" s="646"/>
      <c r="AIU234" s="646"/>
      <c r="AIV234" s="646"/>
      <c r="AIW234" s="646"/>
      <c r="AIX234" s="646"/>
      <c r="AIY234" s="646"/>
      <c r="AIZ234" s="646"/>
      <c r="AJA234" s="646"/>
      <c r="AJB234" s="646"/>
      <c r="AJC234" s="646"/>
      <c r="AJD234" s="646"/>
      <c r="AJE234" s="646"/>
      <c r="AJF234" s="646"/>
      <c r="AJG234" s="646"/>
      <c r="AJH234" s="646"/>
      <c r="AJI234" s="646"/>
      <c r="AJJ234" s="646"/>
      <c r="AJK234" s="646"/>
      <c r="AJL234" s="646"/>
      <c r="AJM234" s="646"/>
      <c r="AJN234" s="646"/>
      <c r="AJO234" s="646"/>
      <c r="AJP234" s="646"/>
      <c r="AJQ234" s="646"/>
      <c r="AJR234" s="646"/>
      <c r="AJS234" s="646"/>
      <c r="AJT234" s="646"/>
      <c r="AJU234" s="646"/>
      <c r="AJV234" s="646"/>
      <c r="AJW234" s="646"/>
      <c r="AJX234" s="646"/>
      <c r="AJY234" s="646"/>
      <c r="AJZ234" s="646"/>
      <c r="AKA234" s="646"/>
      <c r="AKB234" s="646"/>
      <c r="AKC234" s="646"/>
      <c r="AKD234" s="646"/>
      <c r="AKE234" s="646"/>
      <c r="AKF234" s="646"/>
      <c r="AKG234" s="646"/>
      <c r="AKH234" s="646"/>
      <c r="AKI234" s="646"/>
      <c r="AKJ234" s="646"/>
      <c r="AKK234" s="646"/>
      <c r="AKL234" s="646"/>
      <c r="AKM234" s="646"/>
      <c r="AKN234" s="646"/>
      <c r="AKO234" s="646"/>
      <c r="AKP234" s="646"/>
      <c r="AKQ234" s="646"/>
      <c r="AKR234" s="646"/>
      <c r="AKS234" s="646"/>
      <c r="AKT234" s="646"/>
      <c r="AKU234" s="646"/>
      <c r="AKV234" s="646"/>
      <c r="AKW234" s="646"/>
      <c r="AKX234" s="646"/>
      <c r="AKY234" s="646"/>
      <c r="AKZ234" s="646"/>
      <c r="ALA234" s="646"/>
      <c r="ALB234" s="646"/>
      <c r="ALC234" s="646"/>
      <c r="ALD234" s="646"/>
      <c r="ALE234" s="646"/>
      <c r="ALF234" s="646"/>
      <c r="ALG234" s="646"/>
      <c r="ALH234" s="646"/>
      <c r="ALI234" s="646"/>
      <c r="ALJ234" s="646"/>
      <c r="ALK234" s="646"/>
      <c r="ALL234" s="646"/>
      <c r="ALM234" s="646"/>
      <c r="ALN234" s="646"/>
      <c r="ALO234" s="646"/>
      <c r="ALP234" s="646"/>
      <c r="ALQ234" s="646"/>
      <c r="ALR234" s="646"/>
      <c r="ALS234" s="646"/>
      <c r="ALT234" s="646"/>
      <c r="ALU234" s="646"/>
      <c r="ALV234" s="646"/>
      <c r="ALW234" s="646"/>
      <c r="ALX234" s="646"/>
      <c r="ALY234" s="646"/>
      <c r="ALZ234" s="646"/>
      <c r="AMA234" s="646"/>
      <c r="AMB234" s="646"/>
      <c r="AMC234" s="646"/>
      <c r="AMD234" s="646"/>
      <c r="AME234" s="646"/>
      <c r="AMF234" s="646"/>
      <c r="AMG234" s="646"/>
      <c r="AMH234" s="646"/>
      <c r="AMI234" s="646"/>
      <c r="AMJ234" s="646"/>
      <c r="AMK234" s="646"/>
      <c r="AML234" s="646"/>
      <c r="AMM234" s="646"/>
      <c r="AMN234" s="646"/>
      <c r="AMO234" s="646"/>
      <c r="AMP234" s="646"/>
      <c r="AMQ234" s="646"/>
      <c r="AMR234" s="646"/>
      <c r="AMS234" s="646"/>
      <c r="AMT234" s="646"/>
      <c r="AMU234" s="646"/>
      <c r="AMV234" s="646"/>
      <c r="AMW234" s="646"/>
      <c r="AMX234" s="646"/>
      <c r="AMY234" s="646"/>
      <c r="AMZ234" s="646"/>
      <c r="ANA234" s="646"/>
      <c r="ANB234" s="646"/>
      <c r="ANC234" s="646"/>
      <c r="AND234" s="646"/>
      <c r="ANE234" s="646"/>
      <c r="ANF234" s="646"/>
      <c r="ANG234" s="646"/>
      <c r="ANH234" s="646"/>
      <c r="ANI234" s="646"/>
      <c r="ANJ234" s="646"/>
      <c r="ANK234" s="646"/>
      <c r="ANL234" s="646"/>
      <c r="ANM234" s="646"/>
      <c r="ANN234" s="646"/>
      <c r="ANO234" s="646"/>
      <c r="ANP234" s="646"/>
      <c r="ANQ234" s="646"/>
      <c r="ANR234" s="646"/>
      <c r="ANS234" s="646"/>
      <c r="ANT234" s="646"/>
      <c r="ANU234" s="646"/>
      <c r="ANV234" s="646"/>
      <c r="ANW234" s="646"/>
      <c r="ANX234" s="646"/>
      <c r="ANY234" s="646"/>
      <c r="ANZ234" s="646"/>
      <c r="AOA234" s="646"/>
      <c r="AOB234" s="646"/>
      <c r="AOC234" s="646"/>
      <c r="AOD234" s="646"/>
      <c r="AOE234" s="646"/>
      <c r="AOF234" s="646"/>
      <c r="AOG234" s="646"/>
      <c r="AOH234" s="646"/>
      <c r="AOI234" s="646"/>
      <c r="AOJ234" s="646"/>
      <c r="AOK234" s="646"/>
      <c r="AOL234" s="646"/>
      <c r="AOM234" s="646"/>
      <c r="AON234" s="646"/>
      <c r="AOO234" s="646"/>
      <c r="AOP234" s="646"/>
      <c r="AOQ234" s="646"/>
      <c r="AOR234" s="646"/>
      <c r="AOS234" s="646"/>
      <c r="AOT234" s="646"/>
      <c r="AOU234" s="646"/>
      <c r="AOV234" s="646"/>
      <c r="AOW234" s="646"/>
      <c r="AOX234" s="646"/>
      <c r="AOY234" s="646"/>
      <c r="AOZ234" s="646"/>
      <c r="APA234" s="646"/>
      <c r="APB234" s="646"/>
      <c r="APC234" s="646"/>
      <c r="APD234" s="646"/>
      <c r="APE234" s="646"/>
      <c r="APF234" s="646"/>
      <c r="APG234" s="646"/>
      <c r="APH234" s="646"/>
      <c r="API234" s="646"/>
      <c r="APJ234" s="646"/>
      <c r="APK234" s="646"/>
      <c r="APL234" s="646"/>
      <c r="APM234" s="646"/>
      <c r="APN234" s="646"/>
      <c r="APO234" s="646"/>
      <c r="APP234" s="646"/>
      <c r="APQ234" s="646"/>
      <c r="APR234" s="646"/>
      <c r="APS234" s="646"/>
      <c r="APT234" s="646"/>
      <c r="APU234" s="646"/>
      <c r="APV234" s="646"/>
      <c r="APW234" s="646"/>
      <c r="APX234" s="646"/>
      <c r="APY234" s="646"/>
      <c r="APZ234" s="646"/>
      <c r="AQA234" s="646"/>
      <c r="AQB234" s="646"/>
      <c r="AQC234" s="646"/>
      <c r="AQD234" s="646"/>
      <c r="AQE234" s="646"/>
      <c r="AQF234" s="646"/>
      <c r="AQG234" s="646"/>
      <c r="AQH234" s="646"/>
      <c r="AQI234" s="646"/>
      <c r="AQJ234" s="646"/>
      <c r="AQK234" s="646"/>
      <c r="AQL234" s="646"/>
      <c r="AQM234" s="646"/>
      <c r="AQN234" s="646"/>
      <c r="AQO234" s="646"/>
      <c r="AQP234" s="646"/>
      <c r="AQQ234" s="646"/>
      <c r="AQR234" s="646"/>
      <c r="AQS234" s="646"/>
      <c r="AQT234" s="646"/>
      <c r="AQU234" s="646"/>
      <c r="AQV234" s="646"/>
      <c r="AQW234" s="646"/>
      <c r="AQX234" s="646"/>
      <c r="AQY234" s="646"/>
      <c r="AQZ234" s="646"/>
      <c r="ARA234" s="646"/>
      <c r="ARB234" s="646"/>
      <c r="ARC234" s="646"/>
      <c r="ARD234" s="646"/>
      <c r="ARE234" s="646"/>
      <c r="ARF234" s="646"/>
      <c r="ARG234" s="646"/>
      <c r="ARH234" s="646"/>
      <c r="ARI234" s="646"/>
      <c r="ARJ234" s="646"/>
      <c r="ARK234" s="646"/>
      <c r="ARL234" s="646"/>
      <c r="ARM234" s="646"/>
      <c r="ARN234" s="646"/>
      <c r="ARO234" s="646"/>
      <c r="ARP234" s="646"/>
      <c r="ARQ234" s="646"/>
      <c r="ARR234" s="646"/>
      <c r="ARS234" s="646"/>
      <c r="ART234" s="646"/>
      <c r="ARU234" s="646"/>
      <c r="ARV234" s="646"/>
      <c r="ARW234" s="646"/>
      <c r="ARX234" s="646"/>
      <c r="ARY234" s="646"/>
      <c r="ARZ234" s="646"/>
      <c r="ASA234" s="646"/>
      <c r="ASB234" s="646"/>
      <c r="ASC234" s="646"/>
      <c r="ASD234" s="646"/>
      <c r="ASE234" s="646"/>
      <c r="ASF234" s="646"/>
      <c r="ASG234" s="646"/>
      <c r="ASH234" s="646"/>
      <c r="ASI234" s="646"/>
      <c r="ASJ234" s="646"/>
      <c r="ASK234" s="646"/>
      <c r="ASL234" s="646"/>
      <c r="ASM234" s="646"/>
      <c r="ASN234" s="646"/>
      <c r="ASO234" s="646"/>
      <c r="ASP234" s="646"/>
      <c r="ASQ234" s="646"/>
      <c r="ASR234" s="646"/>
      <c r="ASS234" s="646"/>
      <c r="AST234" s="646"/>
      <c r="ASU234" s="646"/>
      <c r="ASV234" s="646"/>
      <c r="ASW234" s="646"/>
      <c r="ASX234" s="646"/>
      <c r="ASY234" s="646"/>
      <c r="ASZ234" s="646"/>
      <c r="ATA234" s="646"/>
      <c r="ATB234" s="646"/>
      <c r="ATC234" s="646"/>
      <c r="ATD234" s="646"/>
      <c r="ATE234" s="646"/>
      <c r="ATF234" s="646"/>
      <c r="ATG234" s="646"/>
      <c r="ATH234" s="646"/>
      <c r="ATI234" s="646"/>
      <c r="ATJ234" s="646"/>
      <c r="ATK234" s="646"/>
      <c r="ATL234" s="646"/>
      <c r="ATM234" s="646"/>
      <c r="ATN234" s="646"/>
      <c r="ATO234" s="646"/>
      <c r="ATP234" s="646"/>
      <c r="ATQ234" s="646"/>
      <c r="ATR234" s="646"/>
      <c r="ATS234" s="646"/>
      <c r="ATT234" s="646"/>
      <c r="ATU234" s="646"/>
      <c r="ATV234" s="646"/>
      <c r="ATW234" s="646"/>
      <c r="ATX234" s="646"/>
      <c r="ATY234" s="646"/>
      <c r="ATZ234" s="646"/>
      <c r="AUA234" s="646"/>
      <c r="AUB234" s="646"/>
      <c r="AUC234" s="646"/>
      <c r="AUD234" s="646"/>
      <c r="AUE234" s="646"/>
      <c r="AUF234" s="646"/>
      <c r="AUG234" s="646"/>
      <c r="AUH234" s="646"/>
      <c r="AUI234" s="646"/>
      <c r="AUJ234" s="646"/>
      <c r="AUK234" s="646"/>
      <c r="AUL234" s="646"/>
      <c r="AUM234" s="646"/>
      <c r="AUN234" s="646"/>
      <c r="AUO234" s="646"/>
      <c r="AUP234" s="646"/>
      <c r="AUQ234" s="646"/>
      <c r="AUR234" s="646"/>
      <c r="AUS234" s="646"/>
      <c r="AUT234" s="646"/>
      <c r="AUU234" s="646"/>
      <c r="AUV234" s="646"/>
      <c r="AUW234" s="646"/>
      <c r="AUX234" s="646"/>
      <c r="AUY234" s="646"/>
      <c r="AUZ234" s="646"/>
      <c r="AVA234" s="646"/>
      <c r="AVB234" s="646"/>
      <c r="AVC234" s="646"/>
      <c r="AVD234" s="646"/>
      <c r="AVE234" s="646"/>
      <c r="AVF234" s="646"/>
      <c r="AVG234" s="646"/>
      <c r="AVH234" s="646"/>
      <c r="AVI234" s="646"/>
      <c r="AVJ234" s="646"/>
      <c r="AVK234" s="646"/>
      <c r="AVL234" s="646"/>
      <c r="AVM234" s="646"/>
      <c r="AVN234" s="646"/>
      <c r="AVO234" s="646"/>
      <c r="AVP234" s="646"/>
      <c r="AVQ234" s="646"/>
      <c r="AVR234" s="646"/>
      <c r="AVS234" s="646"/>
      <c r="AVT234" s="646"/>
      <c r="AVU234" s="646"/>
      <c r="AVV234" s="646"/>
      <c r="AVW234" s="646"/>
      <c r="AVX234" s="646"/>
      <c r="AVY234" s="646"/>
      <c r="AVZ234" s="646"/>
      <c r="AWA234" s="646"/>
      <c r="AWB234" s="646"/>
      <c r="AWC234" s="646"/>
      <c r="AWD234" s="646"/>
      <c r="AWE234" s="646"/>
      <c r="AWF234" s="646"/>
      <c r="AWG234" s="646"/>
      <c r="AWH234" s="646"/>
      <c r="AWI234" s="646"/>
      <c r="AWJ234" s="646"/>
      <c r="AWK234" s="646"/>
      <c r="AWL234" s="646"/>
      <c r="AWM234" s="646"/>
      <c r="AWN234" s="646"/>
      <c r="AWO234" s="646"/>
      <c r="AWP234" s="646"/>
      <c r="AWQ234" s="646"/>
      <c r="AWR234" s="646"/>
      <c r="AWS234" s="646"/>
      <c r="AWT234" s="646"/>
      <c r="AWU234" s="646"/>
      <c r="AWV234" s="646"/>
      <c r="AWW234" s="646"/>
      <c r="AWX234" s="646"/>
      <c r="AWY234" s="646"/>
      <c r="AWZ234" s="646"/>
      <c r="AXA234" s="646"/>
      <c r="AXB234" s="646"/>
      <c r="AXC234" s="646"/>
      <c r="AXD234" s="646"/>
      <c r="AXE234" s="646"/>
      <c r="AXF234" s="646"/>
      <c r="AXG234" s="646"/>
      <c r="AXH234" s="646"/>
      <c r="AXI234" s="646"/>
      <c r="AXJ234" s="646"/>
      <c r="AXK234" s="646"/>
      <c r="AXL234" s="646"/>
      <c r="AXM234" s="646"/>
      <c r="AXN234" s="646"/>
      <c r="AXO234" s="646"/>
      <c r="AXP234" s="646"/>
      <c r="AXQ234" s="646"/>
      <c r="AXR234" s="646"/>
      <c r="AXS234" s="646"/>
      <c r="AXT234" s="646"/>
      <c r="AXU234" s="646"/>
      <c r="AXV234" s="646"/>
      <c r="AXW234" s="646"/>
      <c r="AXX234" s="646"/>
      <c r="AXY234" s="646"/>
      <c r="AXZ234" s="646"/>
      <c r="AYA234" s="646"/>
      <c r="AYB234" s="646"/>
      <c r="AYC234" s="646"/>
      <c r="AYD234" s="646"/>
      <c r="AYE234" s="646"/>
      <c r="AYF234" s="646"/>
      <c r="AYG234" s="646"/>
      <c r="AYH234" s="646"/>
      <c r="AYI234" s="646"/>
      <c r="AYJ234" s="646"/>
      <c r="AYK234" s="646"/>
      <c r="AYL234" s="646"/>
      <c r="AYM234" s="646"/>
      <c r="AYN234" s="646"/>
      <c r="AYO234" s="646"/>
      <c r="AYP234" s="646"/>
      <c r="AYQ234" s="646"/>
      <c r="AYR234" s="646"/>
      <c r="AYS234" s="646"/>
      <c r="AYT234" s="646"/>
      <c r="AYU234" s="646"/>
      <c r="AYV234" s="646"/>
      <c r="AYW234" s="646"/>
      <c r="AYX234" s="646"/>
      <c r="AYY234" s="646"/>
      <c r="AYZ234" s="646"/>
      <c r="AZA234" s="646"/>
      <c r="AZB234" s="646"/>
      <c r="AZC234" s="646"/>
      <c r="AZD234" s="646"/>
      <c r="AZE234" s="646"/>
      <c r="AZF234" s="646"/>
      <c r="AZG234" s="646"/>
      <c r="AZH234" s="646"/>
      <c r="AZI234" s="646"/>
      <c r="AZJ234" s="646"/>
      <c r="AZK234" s="646"/>
      <c r="AZL234" s="646"/>
      <c r="AZM234" s="646"/>
      <c r="AZN234" s="646"/>
      <c r="AZO234" s="646"/>
      <c r="AZP234" s="646"/>
      <c r="AZQ234" s="646"/>
      <c r="AZR234" s="646"/>
      <c r="AZS234" s="646"/>
      <c r="AZT234" s="646"/>
      <c r="AZU234" s="646"/>
      <c r="AZV234" s="646"/>
      <c r="AZW234" s="646"/>
      <c r="AZX234" s="646"/>
      <c r="AZY234" s="646"/>
      <c r="AZZ234" s="646"/>
      <c r="BAA234" s="646"/>
      <c r="BAB234" s="646"/>
      <c r="BAC234" s="646"/>
      <c r="BAD234" s="646"/>
      <c r="BAE234" s="646"/>
      <c r="BAF234" s="646"/>
      <c r="BAG234" s="646"/>
      <c r="BAH234" s="646"/>
      <c r="BAI234" s="646"/>
      <c r="BAJ234" s="646"/>
      <c r="BAK234" s="646"/>
      <c r="BAL234" s="646"/>
      <c r="BAM234" s="646"/>
      <c r="BAN234" s="646"/>
      <c r="BAO234" s="646"/>
      <c r="BAP234" s="646"/>
      <c r="BAQ234" s="646"/>
      <c r="BAR234" s="646"/>
      <c r="BAS234" s="646"/>
      <c r="BAT234" s="646"/>
      <c r="BAU234" s="646"/>
      <c r="BAV234" s="646"/>
      <c r="BAW234" s="646"/>
      <c r="BAX234" s="646"/>
      <c r="BAY234" s="646"/>
      <c r="BAZ234" s="646"/>
      <c r="BBA234" s="646"/>
      <c r="BBB234" s="646"/>
      <c r="BBC234" s="646"/>
      <c r="BBD234" s="646"/>
      <c r="BBE234" s="646"/>
      <c r="BBF234" s="646"/>
      <c r="BBG234" s="646"/>
      <c r="BBH234" s="646"/>
      <c r="BBI234" s="646"/>
      <c r="BBJ234" s="646"/>
      <c r="BBK234" s="646"/>
      <c r="BBL234" s="646"/>
      <c r="BBM234" s="646"/>
      <c r="BBN234" s="646"/>
      <c r="BBO234" s="646"/>
      <c r="BBP234" s="646"/>
      <c r="BBQ234" s="646"/>
      <c r="BBR234" s="646"/>
      <c r="BBS234" s="646"/>
      <c r="BBT234" s="646"/>
      <c r="BBU234" s="646"/>
      <c r="BBV234" s="646"/>
      <c r="BBW234" s="646"/>
      <c r="BBX234" s="646"/>
      <c r="BBY234" s="646"/>
      <c r="BBZ234" s="646"/>
      <c r="BCA234" s="646"/>
      <c r="BCB234" s="646"/>
      <c r="BCC234" s="646"/>
      <c r="BCD234" s="646"/>
      <c r="BCE234" s="646"/>
      <c r="BCF234" s="646"/>
      <c r="BCG234" s="646"/>
      <c r="BCH234" s="646"/>
      <c r="BCI234" s="646"/>
      <c r="BCJ234" s="646"/>
      <c r="BCK234" s="646"/>
      <c r="BCL234" s="646"/>
      <c r="BCM234" s="646"/>
      <c r="BCN234" s="646"/>
      <c r="BCO234" s="646"/>
      <c r="BCP234" s="646"/>
      <c r="BCQ234" s="646"/>
      <c r="BCR234" s="646"/>
      <c r="BCS234" s="646"/>
      <c r="BCT234" s="646"/>
      <c r="BCU234" s="646"/>
      <c r="BCV234" s="646"/>
      <c r="BCW234" s="646"/>
      <c r="BCX234" s="646"/>
      <c r="BCY234" s="646"/>
      <c r="BCZ234" s="646"/>
      <c r="BDA234" s="646"/>
      <c r="BDB234" s="646"/>
      <c r="BDC234" s="646"/>
      <c r="BDD234" s="646"/>
      <c r="BDE234" s="646"/>
      <c r="BDF234" s="646"/>
      <c r="BDG234" s="646"/>
      <c r="BDH234" s="646"/>
      <c r="BDI234" s="646"/>
      <c r="BDJ234" s="646"/>
      <c r="BDK234" s="646"/>
      <c r="BDL234" s="646"/>
      <c r="BDM234" s="646"/>
      <c r="BDN234" s="646"/>
      <c r="BDO234" s="646"/>
      <c r="BDP234" s="646"/>
      <c r="BDQ234" s="646"/>
      <c r="BDR234" s="646"/>
      <c r="BDS234" s="646"/>
      <c r="BDT234" s="646"/>
      <c r="BDU234" s="646"/>
      <c r="BDV234" s="646"/>
      <c r="BDW234" s="646"/>
      <c r="BDX234" s="646"/>
      <c r="BDY234" s="646"/>
      <c r="BDZ234" s="646"/>
      <c r="BEA234" s="646"/>
      <c r="BEB234" s="646"/>
      <c r="BEC234" s="646"/>
      <c r="BED234" s="646"/>
      <c r="BEE234" s="646"/>
      <c r="BEF234" s="646"/>
      <c r="BEG234" s="646"/>
      <c r="BEH234" s="646"/>
      <c r="BEI234" s="646"/>
      <c r="BEJ234" s="646"/>
      <c r="BEK234" s="646"/>
      <c r="BEL234" s="646"/>
      <c r="BEM234" s="646"/>
      <c r="BEN234" s="646"/>
      <c r="BEO234" s="646"/>
      <c r="BEP234" s="646"/>
      <c r="BEQ234" s="646"/>
      <c r="BER234" s="646"/>
      <c r="BES234" s="646"/>
      <c r="BET234" s="646"/>
      <c r="BEU234" s="646"/>
      <c r="BEV234" s="646"/>
      <c r="BEW234" s="646"/>
      <c r="BEX234" s="646"/>
      <c r="BEY234" s="646"/>
      <c r="BEZ234" s="646"/>
      <c r="BFA234" s="646"/>
      <c r="BFB234" s="646"/>
      <c r="BFC234" s="646"/>
      <c r="BFD234" s="646"/>
      <c r="BFE234" s="646"/>
      <c r="BFF234" s="646"/>
      <c r="BFG234" s="646"/>
      <c r="BFH234" s="646"/>
      <c r="BFI234" s="646"/>
      <c r="BFJ234" s="646"/>
      <c r="BFK234" s="646"/>
      <c r="BFL234" s="646"/>
      <c r="BFM234" s="646"/>
      <c r="BFN234" s="646"/>
      <c r="BFO234" s="646"/>
      <c r="BFP234" s="646"/>
      <c r="BFQ234" s="646"/>
      <c r="BFR234" s="646"/>
      <c r="BFS234" s="646"/>
      <c r="BFT234" s="646"/>
      <c r="BFU234" s="646"/>
      <c r="BFV234" s="646"/>
      <c r="BFW234" s="646"/>
      <c r="BFX234" s="646"/>
      <c r="BFY234" s="646"/>
      <c r="BFZ234" s="646"/>
      <c r="BGA234" s="646"/>
      <c r="BGB234" s="646"/>
      <c r="BGC234" s="646"/>
      <c r="BGD234" s="646"/>
      <c r="BGE234" s="646"/>
      <c r="BGF234" s="646"/>
      <c r="BGG234" s="646"/>
      <c r="BGH234" s="646"/>
      <c r="BGI234" s="646"/>
      <c r="BGJ234" s="646"/>
      <c r="BGK234" s="646"/>
      <c r="BGL234" s="646"/>
      <c r="BGM234" s="646"/>
      <c r="BGN234" s="646"/>
      <c r="BGO234" s="646"/>
      <c r="BGP234" s="646"/>
      <c r="BGQ234" s="646"/>
      <c r="BGR234" s="646"/>
      <c r="BGS234" s="646"/>
      <c r="BGT234" s="646"/>
      <c r="BGU234" s="646"/>
      <c r="BGV234" s="646"/>
      <c r="BGW234" s="646"/>
      <c r="BGX234" s="646"/>
      <c r="BGY234" s="646"/>
      <c r="BGZ234" s="646"/>
      <c r="BHA234" s="646"/>
      <c r="BHB234" s="646"/>
      <c r="BHC234" s="646"/>
      <c r="BHD234" s="646"/>
      <c r="BHE234" s="646"/>
      <c r="BHF234" s="646"/>
      <c r="BHG234" s="646"/>
      <c r="BHH234" s="646"/>
      <c r="BHI234" s="646"/>
      <c r="BHJ234" s="646"/>
      <c r="BHK234" s="646"/>
      <c r="BHL234" s="646"/>
      <c r="BHM234" s="646"/>
      <c r="BHN234" s="646"/>
      <c r="BHO234" s="646"/>
      <c r="BHP234" s="646"/>
      <c r="BHQ234" s="646"/>
      <c r="BHR234" s="646"/>
      <c r="BHS234" s="646"/>
      <c r="BHT234" s="646"/>
      <c r="BHU234" s="646"/>
      <c r="BHV234" s="646"/>
      <c r="BHW234" s="646"/>
      <c r="BHX234" s="646"/>
      <c r="BHY234" s="646"/>
      <c r="BHZ234" s="646"/>
      <c r="BIA234" s="646"/>
      <c r="BIB234" s="646"/>
      <c r="BIC234" s="646"/>
      <c r="BID234" s="646"/>
      <c r="BIE234" s="646"/>
      <c r="BIF234" s="646"/>
      <c r="BIG234" s="646"/>
      <c r="BIH234" s="646"/>
      <c r="BII234" s="646"/>
      <c r="BIJ234" s="646"/>
      <c r="BIK234" s="646"/>
      <c r="BIL234" s="646"/>
      <c r="BIM234" s="646"/>
      <c r="BIN234" s="646"/>
      <c r="BIO234" s="646"/>
      <c r="BIP234" s="646"/>
      <c r="BIQ234" s="646"/>
      <c r="BIR234" s="646"/>
      <c r="BIS234" s="646"/>
      <c r="BIT234" s="646"/>
      <c r="BIU234" s="646"/>
      <c r="BIV234" s="646"/>
      <c r="BIW234" s="646"/>
      <c r="BIX234" s="646"/>
      <c r="BIY234" s="646"/>
      <c r="BIZ234" s="646"/>
      <c r="BJA234" s="646"/>
      <c r="BJB234" s="646"/>
      <c r="BJC234" s="646"/>
      <c r="BJD234" s="646"/>
      <c r="BJE234" s="646"/>
      <c r="BJF234" s="646"/>
      <c r="BJG234" s="646"/>
      <c r="BJH234" s="646"/>
      <c r="BJI234" s="646"/>
      <c r="BJJ234" s="646"/>
      <c r="BJK234" s="646"/>
      <c r="BJL234" s="646"/>
      <c r="BJM234" s="646"/>
      <c r="BJN234" s="646"/>
      <c r="BJO234" s="646"/>
      <c r="BJP234" s="646"/>
      <c r="BJQ234" s="646"/>
      <c r="BJR234" s="646"/>
      <c r="BJS234" s="646"/>
      <c r="BJT234" s="646"/>
      <c r="BJU234" s="646"/>
      <c r="BJV234" s="646"/>
      <c r="BJW234" s="646"/>
      <c r="BJX234" s="646"/>
      <c r="BJY234" s="646"/>
      <c r="BJZ234" s="646"/>
      <c r="BKA234" s="646"/>
      <c r="BKB234" s="646"/>
      <c r="BKC234" s="646"/>
      <c r="BKD234" s="646"/>
      <c r="BKE234" s="646"/>
      <c r="BKF234" s="646"/>
      <c r="BKG234" s="646"/>
      <c r="BKH234" s="646"/>
      <c r="BKI234" s="646"/>
      <c r="BKJ234" s="646"/>
      <c r="BKK234" s="646"/>
      <c r="BKL234" s="646"/>
      <c r="BKM234" s="646"/>
      <c r="BKN234" s="646"/>
      <c r="BKO234" s="646"/>
      <c r="BKP234" s="646"/>
      <c r="BKQ234" s="646"/>
      <c r="BKR234" s="646"/>
      <c r="BKS234" s="646"/>
      <c r="BKT234" s="646"/>
      <c r="BKU234" s="646"/>
      <c r="BKV234" s="646"/>
      <c r="BKW234" s="646"/>
      <c r="BKX234" s="646"/>
      <c r="BKY234" s="646"/>
      <c r="BKZ234" s="646"/>
      <c r="BLA234" s="646"/>
      <c r="BLB234" s="646"/>
      <c r="BLC234" s="646"/>
      <c r="BLD234" s="646"/>
      <c r="BLE234" s="646"/>
      <c r="BLF234" s="646"/>
      <c r="BLG234" s="646"/>
      <c r="BLH234" s="646"/>
      <c r="BLI234" s="646"/>
      <c r="BLJ234" s="646"/>
      <c r="BLK234" s="646"/>
      <c r="BLL234" s="646"/>
      <c r="BLM234" s="646"/>
      <c r="BLN234" s="646"/>
      <c r="BLO234" s="646"/>
      <c r="BLP234" s="646"/>
      <c r="BLQ234" s="646"/>
      <c r="BLR234" s="646"/>
      <c r="BLS234" s="646"/>
      <c r="BLT234" s="646"/>
      <c r="BLU234" s="646"/>
      <c r="BLV234" s="646"/>
      <c r="BLW234" s="646"/>
      <c r="BLX234" s="646"/>
      <c r="BLY234" s="646"/>
      <c r="BLZ234" s="646"/>
      <c r="BMA234" s="646"/>
      <c r="BMB234" s="646"/>
      <c r="BMC234" s="646"/>
      <c r="BMD234" s="646"/>
      <c r="BME234" s="646"/>
      <c r="BMF234" s="646"/>
      <c r="BMG234" s="646"/>
      <c r="BMH234" s="646"/>
      <c r="BMI234" s="646"/>
      <c r="BMJ234" s="646"/>
      <c r="BMK234" s="646"/>
      <c r="BML234" s="646"/>
      <c r="BMM234" s="646"/>
      <c r="BMN234" s="646"/>
      <c r="BMO234" s="646"/>
      <c r="BMP234" s="646"/>
      <c r="BMQ234" s="646"/>
      <c r="BMR234" s="646"/>
      <c r="BMS234" s="646"/>
      <c r="BMT234" s="646"/>
      <c r="BMU234" s="646"/>
      <c r="BMV234" s="646"/>
      <c r="BMW234" s="646"/>
      <c r="BMX234" s="646"/>
      <c r="BMY234" s="646"/>
      <c r="BMZ234" s="646"/>
      <c r="BNA234" s="646"/>
      <c r="BNB234" s="646"/>
      <c r="BNC234" s="646"/>
      <c r="BND234" s="646"/>
      <c r="BNE234" s="646"/>
      <c r="BNF234" s="646"/>
      <c r="BNG234" s="646"/>
      <c r="BNH234" s="646"/>
      <c r="BNI234" s="646"/>
      <c r="BNJ234" s="646"/>
      <c r="BNK234" s="646"/>
      <c r="BNL234" s="646"/>
      <c r="BNM234" s="646"/>
      <c r="BNN234" s="646"/>
      <c r="BNO234" s="646"/>
      <c r="BNP234" s="646"/>
      <c r="BNQ234" s="646"/>
      <c r="BNR234" s="646"/>
      <c r="BNS234" s="646"/>
      <c r="BNT234" s="646"/>
      <c r="BNU234" s="646"/>
      <c r="BNV234" s="646"/>
      <c r="BNW234" s="646"/>
      <c r="BNX234" s="646"/>
      <c r="BNY234" s="646"/>
      <c r="BNZ234" s="646"/>
      <c r="BOA234" s="646"/>
      <c r="BOB234" s="646"/>
      <c r="BOC234" s="646"/>
      <c r="BOD234" s="646"/>
      <c r="BOE234" s="646"/>
      <c r="BOF234" s="646"/>
      <c r="BOG234" s="646"/>
      <c r="BOH234" s="646"/>
      <c r="BOI234" s="646"/>
      <c r="BOJ234" s="646"/>
      <c r="BOK234" s="646"/>
      <c r="BOL234" s="646"/>
      <c r="BOM234" s="646"/>
      <c r="BON234" s="646"/>
      <c r="BOO234" s="646"/>
      <c r="BOP234" s="646"/>
      <c r="BOQ234" s="646"/>
      <c r="BOR234" s="646"/>
      <c r="BOS234" s="646"/>
      <c r="BOT234" s="646"/>
      <c r="BOU234" s="646"/>
      <c r="BOV234" s="646"/>
      <c r="BOW234" s="646"/>
      <c r="BOX234" s="646"/>
      <c r="BOY234" s="646"/>
      <c r="BOZ234" s="646"/>
      <c r="BPA234" s="646"/>
      <c r="BPB234" s="646"/>
      <c r="BPC234" s="646"/>
      <c r="BPD234" s="646"/>
      <c r="BPE234" s="646"/>
      <c r="BPF234" s="646"/>
      <c r="BPG234" s="646"/>
      <c r="BPH234" s="646"/>
      <c r="BPI234" s="646"/>
      <c r="BPJ234" s="646"/>
      <c r="BPK234" s="646"/>
      <c r="BPL234" s="646"/>
      <c r="BPM234" s="646"/>
      <c r="BPN234" s="646"/>
      <c r="BPO234" s="646"/>
      <c r="BPP234" s="646"/>
      <c r="BPQ234" s="646"/>
      <c r="BPR234" s="646"/>
      <c r="BPS234" s="646"/>
      <c r="BPT234" s="646"/>
      <c r="BPU234" s="646"/>
      <c r="BPV234" s="646"/>
      <c r="BPW234" s="646"/>
      <c r="BPX234" s="646"/>
      <c r="BPY234" s="646"/>
      <c r="BPZ234" s="646"/>
      <c r="BQA234" s="646"/>
      <c r="BQB234" s="646"/>
      <c r="BQC234" s="646"/>
      <c r="BQD234" s="646"/>
      <c r="BQE234" s="646"/>
      <c r="BQF234" s="646"/>
      <c r="BQG234" s="646"/>
      <c r="BQH234" s="646"/>
      <c r="BQI234" s="646"/>
      <c r="BQJ234" s="646"/>
      <c r="BQK234" s="646"/>
      <c r="BQL234" s="646"/>
      <c r="BQM234" s="646"/>
      <c r="BQN234" s="646"/>
      <c r="BQO234" s="646"/>
      <c r="BQP234" s="646"/>
      <c r="BQQ234" s="646"/>
      <c r="BQR234" s="646"/>
      <c r="BQS234" s="646"/>
      <c r="BQT234" s="646"/>
      <c r="BQU234" s="646"/>
      <c r="BQV234" s="646"/>
      <c r="BQW234" s="646"/>
      <c r="BQX234" s="646"/>
      <c r="BQY234" s="646"/>
      <c r="BQZ234" s="646"/>
      <c r="BRA234" s="646"/>
      <c r="BRB234" s="646"/>
      <c r="BRC234" s="646"/>
      <c r="BRD234" s="646"/>
      <c r="BRE234" s="646"/>
      <c r="BRF234" s="646"/>
      <c r="BRG234" s="646"/>
      <c r="BRH234" s="646"/>
      <c r="BRI234" s="646"/>
      <c r="BRJ234" s="646"/>
      <c r="BRK234" s="646"/>
      <c r="BRL234" s="646"/>
      <c r="BRM234" s="646"/>
      <c r="BRN234" s="646"/>
      <c r="BRO234" s="646"/>
      <c r="BRP234" s="646"/>
      <c r="BRQ234" s="646"/>
      <c r="BRR234" s="646"/>
      <c r="BRS234" s="646"/>
      <c r="BRT234" s="646"/>
      <c r="BRU234" s="646"/>
      <c r="BRV234" s="646"/>
      <c r="BRW234" s="646"/>
      <c r="BRX234" s="646"/>
      <c r="BRY234" s="646"/>
      <c r="BRZ234" s="646"/>
      <c r="BSA234" s="646"/>
      <c r="BSB234" s="646"/>
      <c r="BSC234" s="646"/>
      <c r="BSD234" s="646"/>
      <c r="BSE234" s="646"/>
      <c r="BSF234" s="646"/>
      <c r="BSG234" s="646"/>
      <c r="BSH234" s="646"/>
      <c r="BSI234" s="646"/>
      <c r="BSJ234" s="646"/>
      <c r="BSK234" s="646"/>
      <c r="BSL234" s="646"/>
      <c r="BSM234" s="646"/>
      <c r="BSN234" s="646"/>
      <c r="BSO234" s="646"/>
      <c r="BSP234" s="646"/>
      <c r="BSQ234" s="646"/>
      <c r="BSR234" s="646"/>
      <c r="BSS234" s="646"/>
      <c r="BST234" s="646"/>
      <c r="BSU234" s="646"/>
      <c r="BSV234" s="646"/>
      <c r="BSW234" s="646"/>
      <c r="BSX234" s="646"/>
      <c r="BSY234" s="646"/>
      <c r="BSZ234" s="646"/>
      <c r="BTA234" s="646"/>
      <c r="BTB234" s="646"/>
      <c r="BTC234" s="646"/>
      <c r="BTD234" s="646"/>
      <c r="BTE234" s="646"/>
      <c r="BTF234" s="646"/>
      <c r="BTG234" s="646"/>
      <c r="BTH234" s="646"/>
      <c r="BTI234" s="646"/>
      <c r="BTJ234" s="646"/>
      <c r="BTK234" s="646"/>
      <c r="BTL234" s="646"/>
      <c r="BTM234" s="646"/>
      <c r="BTN234" s="646"/>
      <c r="BTO234" s="646"/>
      <c r="BTP234" s="646"/>
      <c r="BTQ234" s="646"/>
      <c r="BTR234" s="646"/>
      <c r="BTS234" s="646"/>
      <c r="BTT234" s="646"/>
      <c r="BTU234" s="646"/>
      <c r="BTV234" s="646"/>
      <c r="BTW234" s="646"/>
      <c r="BTX234" s="646"/>
      <c r="BTY234" s="646"/>
      <c r="BTZ234" s="646"/>
      <c r="BUA234" s="646"/>
      <c r="BUB234" s="646"/>
      <c r="BUC234" s="646"/>
      <c r="BUD234" s="646"/>
      <c r="BUE234" s="646"/>
      <c r="BUF234" s="646"/>
      <c r="BUG234" s="646"/>
      <c r="BUH234" s="646"/>
      <c r="BUI234" s="646"/>
      <c r="BUJ234" s="646"/>
      <c r="BUK234" s="646"/>
      <c r="BUL234" s="646"/>
      <c r="BUM234" s="646"/>
      <c r="BUN234" s="646"/>
      <c r="BUO234" s="646"/>
      <c r="BUP234" s="646"/>
      <c r="BUQ234" s="646"/>
      <c r="BUR234" s="646"/>
      <c r="BUS234" s="646"/>
      <c r="BUT234" s="646"/>
      <c r="BUU234" s="646"/>
      <c r="BUV234" s="646"/>
      <c r="BUW234" s="646"/>
      <c r="BUX234" s="646"/>
      <c r="BUY234" s="646"/>
      <c r="BUZ234" s="646"/>
      <c r="BVA234" s="646"/>
      <c r="BVB234" s="646"/>
      <c r="BVC234" s="646"/>
      <c r="BVD234" s="646"/>
      <c r="BVE234" s="646"/>
      <c r="BVF234" s="646"/>
      <c r="BVG234" s="646"/>
      <c r="BVH234" s="646"/>
      <c r="BVI234" s="646"/>
      <c r="BVJ234" s="646"/>
      <c r="BVK234" s="646"/>
      <c r="BVL234" s="646"/>
      <c r="BVM234" s="646"/>
      <c r="BVN234" s="646"/>
      <c r="BVO234" s="646"/>
      <c r="BVP234" s="646"/>
      <c r="BVQ234" s="646"/>
      <c r="BVR234" s="646"/>
      <c r="BVS234" s="646"/>
      <c r="BVT234" s="646"/>
      <c r="BVU234" s="646"/>
      <c r="BVV234" s="646"/>
      <c r="BVW234" s="646"/>
      <c r="BVX234" s="646"/>
      <c r="BVY234" s="646"/>
      <c r="BVZ234" s="646"/>
      <c r="BWA234" s="646"/>
      <c r="BWB234" s="646"/>
      <c r="BWC234" s="646"/>
      <c r="BWD234" s="646"/>
      <c r="BWE234" s="646"/>
      <c r="BWF234" s="646"/>
      <c r="BWG234" s="646"/>
      <c r="BWH234" s="646"/>
      <c r="BWI234" s="646"/>
      <c r="BWJ234" s="646"/>
      <c r="BWK234" s="646"/>
      <c r="BWL234" s="646"/>
      <c r="BWM234" s="646"/>
      <c r="BWN234" s="646"/>
      <c r="BWO234" s="646"/>
      <c r="BWP234" s="646"/>
      <c r="BWQ234" s="646"/>
      <c r="BWR234" s="646"/>
      <c r="BWS234" s="646"/>
      <c r="BWT234" s="646"/>
      <c r="BWU234" s="646"/>
      <c r="BWV234" s="646"/>
      <c r="BWW234" s="646"/>
      <c r="BWX234" s="646"/>
      <c r="BWY234" s="646"/>
      <c r="BWZ234" s="646"/>
      <c r="BXA234" s="646"/>
      <c r="BXB234" s="646"/>
      <c r="BXC234" s="646"/>
      <c r="BXD234" s="646"/>
      <c r="BXE234" s="646"/>
      <c r="BXF234" s="646"/>
      <c r="BXG234" s="646"/>
      <c r="BXH234" s="646"/>
      <c r="BXI234" s="646"/>
      <c r="BXJ234" s="646"/>
      <c r="BXK234" s="646"/>
      <c r="BXL234" s="646"/>
      <c r="BXM234" s="646"/>
      <c r="BXN234" s="646"/>
      <c r="BXO234" s="646"/>
      <c r="BXP234" s="646"/>
      <c r="BXQ234" s="646"/>
      <c r="BXR234" s="646"/>
      <c r="BXS234" s="646"/>
      <c r="BXT234" s="646"/>
      <c r="BXU234" s="646"/>
      <c r="BXV234" s="646"/>
      <c r="BXW234" s="646"/>
      <c r="BXX234" s="646"/>
      <c r="BXY234" s="646"/>
      <c r="BXZ234" s="646"/>
      <c r="BYA234" s="646"/>
      <c r="BYB234" s="646"/>
      <c r="BYC234" s="646"/>
      <c r="BYD234" s="646"/>
      <c r="BYE234" s="646"/>
      <c r="BYF234" s="646"/>
      <c r="BYG234" s="646"/>
      <c r="BYH234" s="646"/>
      <c r="BYI234" s="646"/>
      <c r="BYJ234" s="646"/>
      <c r="BYK234" s="646"/>
      <c r="BYL234" s="646"/>
      <c r="BYM234" s="646"/>
      <c r="BYN234" s="646"/>
      <c r="BYO234" s="646"/>
      <c r="BYP234" s="646"/>
      <c r="BYQ234" s="646"/>
      <c r="BYR234" s="646"/>
      <c r="BYS234" s="646"/>
      <c r="BYT234" s="646"/>
      <c r="BYU234" s="646"/>
      <c r="BYV234" s="646"/>
      <c r="BYW234" s="646"/>
      <c r="BYX234" s="646"/>
      <c r="BYY234" s="646"/>
      <c r="BYZ234" s="646"/>
      <c r="BZA234" s="646"/>
      <c r="BZB234" s="646"/>
      <c r="BZC234" s="646"/>
      <c r="BZD234" s="646"/>
      <c r="BZE234" s="646"/>
      <c r="BZF234" s="646"/>
      <c r="BZG234" s="646"/>
      <c r="BZH234" s="646"/>
      <c r="BZI234" s="646"/>
      <c r="BZJ234" s="646"/>
      <c r="BZK234" s="646"/>
      <c r="BZL234" s="646"/>
      <c r="BZM234" s="646"/>
      <c r="BZN234" s="646"/>
      <c r="BZO234" s="646"/>
      <c r="BZP234" s="646"/>
      <c r="BZQ234" s="646"/>
      <c r="BZR234" s="646"/>
      <c r="BZS234" s="646"/>
      <c r="BZT234" s="646"/>
      <c r="BZU234" s="646"/>
      <c r="BZV234" s="646"/>
      <c r="BZW234" s="646"/>
      <c r="BZX234" s="646"/>
      <c r="BZY234" s="646"/>
      <c r="BZZ234" s="646"/>
      <c r="CAA234" s="646"/>
      <c r="CAB234" s="646"/>
      <c r="CAC234" s="646"/>
      <c r="CAD234" s="646"/>
      <c r="CAE234" s="646"/>
      <c r="CAF234" s="646"/>
      <c r="CAG234" s="646"/>
      <c r="CAH234" s="646"/>
      <c r="CAI234" s="646"/>
      <c r="CAJ234" s="646"/>
      <c r="CAK234" s="646"/>
      <c r="CAL234" s="646"/>
      <c r="CAM234" s="646"/>
      <c r="CAN234" s="646"/>
      <c r="CAO234" s="646"/>
      <c r="CAP234" s="646"/>
      <c r="CAQ234" s="646"/>
      <c r="CAR234" s="646"/>
      <c r="CAS234" s="646"/>
      <c r="CAT234" s="646"/>
      <c r="CAU234" s="646"/>
      <c r="CAV234" s="646"/>
      <c r="CAW234" s="646"/>
      <c r="CAX234" s="646"/>
      <c r="CAY234" s="646"/>
      <c r="CAZ234" s="646"/>
      <c r="CBA234" s="646"/>
      <c r="CBB234" s="646"/>
      <c r="CBC234" s="646"/>
      <c r="CBD234" s="646"/>
      <c r="CBE234" s="646"/>
      <c r="CBF234" s="646"/>
      <c r="CBG234" s="646"/>
      <c r="CBH234" s="646"/>
      <c r="CBI234" s="646"/>
      <c r="CBJ234" s="646"/>
      <c r="CBK234" s="646"/>
      <c r="CBL234" s="646"/>
      <c r="CBM234" s="646"/>
      <c r="CBN234" s="646"/>
      <c r="CBO234" s="646"/>
      <c r="CBP234" s="646"/>
      <c r="CBQ234" s="646"/>
      <c r="CBR234" s="646"/>
      <c r="CBS234" s="646"/>
      <c r="CBT234" s="646"/>
      <c r="CBU234" s="646"/>
      <c r="CBV234" s="646"/>
      <c r="CBW234" s="646"/>
      <c r="CBX234" s="646"/>
      <c r="CBY234" s="646"/>
      <c r="CBZ234" s="646"/>
      <c r="CCA234" s="646"/>
      <c r="CCB234" s="646"/>
      <c r="CCC234" s="646"/>
      <c r="CCD234" s="646"/>
      <c r="CCE234" s="646"/>
      <c r="CCF234" s="646"/>
      <c r="CCG234" s="646"/>
      <c r="CCH234" s="646"/>
      <c r="CCI234" s="646"/>
      <c r="CCJ234" s="646"/>
      <c r="CCK234" s="646"/>
      <c r="CCL234" s="646"/>
      <c r="CCM234" s="646"/>
      <c r="CCN234" s="646"/>
      <c r="CCO234" s="646"/>
      <c r="CCP234" s="646"/>
      <c r="CCQ234" s="646"/>
      <c r="CCR234" s="646"/>
      <c r="CCS234" s="646"/>
      <c r="CCT234" s="646"/>
      <c r="CCU234" s="646"/>
      <c r="CCV234" s="646"/>
      <c r="CCW234" s="646"/>
      <c r="CCX234" s="646"/>
      <c r="CCY234" s="646"/>
      <c r="CCZ234" s="646"/>
      <c r="CDA234" s="646"/>
      <c r="CDB234" s="646"/>
      <c r="CDC234" s="646"/>
      <c r="CDD234" s="646"/>
      <c r="CDE234" s="646"/>
      <c r="CDF234" s="646"/>
      <c r="CDG234" s="646"/>
      <c r="CDH234" s="646"/>
      <c r="CDI234" s="646"/>
      <c r="CDJ234" s="646"/>
      <c r="CDK234" s="646"/>
      <c r="CDL234" s="646"/>
      <c r="CDM234" s="646"/>
      <c r="CDN234" s="646"/>
      <c r="CDO234" s="646"/>
      <c r="CDP234" s="646"/>
      <c r="CDQ234" s="646"/>
      <c r="CDR234" s="646"/>
      <c r="CDS234" s="646"/>
      <c r="CDT234" s="646"/>
      <c r="CDU234" s="646"/>
      <c r="CDV234" s="646"/>
      <c r="CDW234" s="646"/>
      <c r="CDX234" s="646"/>
      <c r="CDY234" s="646"/>
      <c r="CDZ234" s="646"/>
      <c r="CEA234" s="646"/>
      <c r="CEB234" s="646"/>
      <c r="CEC234" s="646"/>
      <c r="CED234" s="646"/>
      <c r="CEE234" s="646"/>
      <c r="CEF234" s="646"/>
      <c r="CEG234" s="646"/>
      <c r="CEH234" s="646"/>
      <c r="CEI234" s="646"/>
      <c r="CEJ234" s="646"/>
      <c r="CEK234" s="646"/>
      <c r="CEL234" s="646"/>
      <c r="CEM234" s="646"/>
      <c r="CEN234" s="646"/>
      <c r="CEO234" s="646"/>
      <c r="CEP234" s="646"/>
      <c r="CEQ234" s="646"/>
      <c r="CER234" s="646"/>
      <c r="CES234" s="646"/>
      <c r="CET234" s="646"/>
      <c r="CEU234" s="646"/>
      <c r="CEV234" s="646"/>
      <c r="CEW234" s="646"/>
      <c r="CEX234" s="646"/>
      <c r="CEY234" s="646"/>
      <c r="CEZ234" s="646"/>
      <c r="CFA234" s="646"/>
      <c r="CFB234" s="646"/>
      <c r="CFC234" s="646"/>
      <c r="CFD234" s="646"/>
      <c r="CFE234" s="646"/>
      <c r="CFF234" s="646"/>
      <c r="CFG234" s="646"/>
      <c r="CFH234" s="646"/>
      <c r="CFI234" s="646"/>
      <c r="CFJ234" s="646"/>
      <c r="CFK234" s="646"/>
      <c r="CFL234" s="646"/>
      <c r="CFM234" s="646"/>
      <c r="CFN234" s="646"/>
      <c r="CFO234" s="646"/>
      <c r="CFP234" s="646"/>
      <c r="CFQ234" s="646"/>
      <c r="CFR234" s="646"/>
      <c r="CFS234" s="646"/>
      <c r="CFT234" s="646"/>
      <c r="CFU234" s="646"/>
      <c r="CFV234" s="646"/>
      <c r="CFW234" s="646"/>
      <c r="CFX234" s="646"/>
      <c r="CFY234" s="646"/>
      <c r="CFZ234" s="646"/>
      <c r="CGA234" s="646"/>
      <c r="CGB234" s="646"/>
      <c r="CGC234" s="646"/>
      <c r="CGD234" s="646"/>
      <c r="CGE234" s="646"/>
      <c r="CGF234" s="646"/>
      <c r="CGG234" s="646"/>
      <c r="CGH234" s="646"/>
      <c r="CGI234" s="646"/>
      <c r="CGJ234" s="646"/>
      <c r="CGK234" s="646"/>
      <c r="CGL234" s="646"/>
      <c r="CGM234" s="646"/>
      <c r="CGN234" s="646"/>
      <c r="CGO234" s="646"/>
      <c r="CGP234" s="646"/>
      <c r="CGQ234" s="646"/>
      <c r="CGR234" s="646"/>
      <c r="CGS234" s="646"/>
      <c r="CGT234" s="646"/>
      <c r="CGU234" s="646"/>
      <c r="CGV234" s="646"/>
      <c r="CGW234" s="646"/>
      <c r="CGX234" s="646"/>
      <c r="CGY234" s="646"/>
      <c r="CGZ234" s="646"/>
      <c r="CHA234" s="646"/>
      <c r="CHB234" s="646"/>
      <c r="CHC234" s="646"/>
      <c r="CHD234" s="646"/>
      <c r="CHE234" s="646"/>
      <c r="CHF234" s="646"/>
      <c r="CHG234" s="646"/>
      <c r="CHH234" s="646"/>
      <c r="CHI234" s="646"/>
      <c r="CHJ234" s="646"/>
      <c r="CHK234" s="646"/>
      <c r="CHL234" s="646"/>
      <c r="CHM234" s="646"/>
      <c r="CHN234" s="646"/>
      <c r="CHO234" s="646"/>
      <c r="CHP234" s="646"/>
      <c r="CHQ234" s="646"/>
      <c r="CHR234" s="646"/>
      <c r="CHS234" s="646"/>
      <c r="CHT234" s="646"/>
      <c r="CHU234" s="646"/>
      <c r="CHV234" s="646"/>
      <c r="CHW234" s="646"/>
      <c r="CHX234" s="646"/>
      <c r="CHY234" s="646"/>
      <c r="CHZ234" s="646"/>
      <c r="CIA234" s="646"/>
      <c r="CIB234" s="646"/>
      <c r="CIC234" s="646"/>
      <c r="CID234" s="646"/>
      <c r="CIE234" s="646"/>
      <c r="CIF234" s="646"/>
      <c r="CIG234" s="646"/>
      <c r="CIH234" s="646"/>
      <c r="CII234" s="646"/>
      <c r="CIJ234" s="646"/>
      <c r="CIK234" s="646"/>
      <c r="CIL234" s="646"/>
      <c r="CIM234" s="646"/>
      <c r="CIN234" s="646"/>
      <c r="CIO234" s="646"/>
      <c r="CIP234" s="646"/>
      <c r="CIQ234" s="646"/>
      <c r="CIR234" s="646"/>
      <c r="CIS234" s="646"/>
      <c r="CIT234" s="646"/>
      <c r="CIU234" s="646"/>
      <c r="CIV234" s="646"/>
      <c r="CIW234" s="646"/>
      <c r="CIX234" s="646"/>
      <c r="CIY234" s="646"/>
      <c r="CIZ234" s="646"/>
      <c r="CJA234" s="646"/>
      <c r="CJB234" s="646"/>
      <c r="CJC234" s="646"/>
      <c r="CJD234" s="646"/>
      <c r="CJE234" s="646"/>
      <c r="CJF234" s="646"/>
      <c r="CJG234" s="646"/>
      <c r="CJH234" s="646"/>
      <c r="CJI234" s="646"/>
      <c r="CJJ234" s="646"/>
      <c r="CJK234" s="646"/>
      <c r="CJL234" s="646"/>
      <c r="CJM234" s="646"/>
      <c r="CJN234" s="646"/>
      <c r="CJO234" s="646"/>
      <c r="CJP234" s="646"/>
      <c r="CJQ234" s="646"/>
      <c r="CJR234" s="646"/>
      <c r="CJS234" s="646"/>
      <c r="CJT234" s="646"/>
      <c r="CJU234" s="646"/>
      <c r="CJV234" s="646"/>
      <c r="CJW234" s="646"/>
      <c r="CJX234" s="646"/>
      <c r="CJY234" s="646"/>
      <c r="CJZ234" s="646"/>
      <c r="CKA234" s="646"/>
      <c r="CKB234" s="646"/>
      <c r="CKC234" s="646"/>
      <c r="CKD234" s="646"/>
      <c r="CKE234" s="646"/>
      <c r="CKF234" s="646"/>
      <c r="CKG234" s="646"/>
      <c r="CKH234" s="646"/>
      <c r="CKI234" s="646"/>
      <c r="CKJ234" s="646"/>
      <c r="CKK234" s="646"/>
      <c r="CKL234" s="646"/>
      <c r="CKM234" s="646"/>
      <c r="CKN234" s="646"/>
      <c r="CKO234" s="646"/>
      <c r="CKP234" s="646"/>
      <c r="CKQ234" s="646"/>
      <c r="CKR234" s="646"/>
      <c r="CKS234" s="646"/>
      <c r="CKT234" s="646"/>
      <c r="CKU234" s="646"/>
      <c r="CKV234" s="646"/>
      <c r="CKW234" s="646"/>
      <c r="CKX234" s="646"/>
      <c r="CKY234" s="646"/>
      <c r="CKZ234" s="646"/>
      <c r="CLA234" s="646"/>
      <c r="CLB234" s="646"/>
      <c r="CLC234" s="646"/>
      <c r="CLD234" s="646"/>
      <c r="CLE234" s="646"/>
      <c r="CLF234" s="646"/>
      <c r="CLG234" s="646"/>
      <c r="CLH234" s="646"/>
      <c r="CLI234" s="646"/>
      <c r="CLJ234" s="646"/>
      <c r="CLK234" s="646"/>
      <c r="CLL234" s="646"/>
      <c r="CLM234" s="646"/>
      <c r="CLN234" s="646"/>
      <c r="CLO234" s="646"/>
      <c r="CLP234" s="646"/>
      <c r="CLQ234" s="646"/>
      <c r="CLR234" s="646"/>
      <c r="CLS234" s="646"/>
      <c r="CLT234" s="646"/>
      <c r="CLU234" s="646"/>
      <c r="CLV234" s="646"/>
      <c r="CLW234" s="646"/>
      <c r="CLX234" s="646"/>
      <c r="CLY234" s="646"/>
      <c r="CLZ234" s="646"/>
      <c r="CMA234" s="646"/>
      <c r="CMB234" s="646"/>
      <c r="CMC234" s="646"/>
      <c r="CMD234" s="646"/>
      <c r="CME234" s="646"/>
      <c r="CMF234" s="646"/>
      <c r="CMG234" s="646"/>
      <c r="CMH234" s="646"/>
      <c r="CMI234" s="646"/>
      <c r="CMJ234" s="646"/>
      <c r="CMK234" s="646"/>
      <c r="CML234" s="646"/>
      <c r="CMM234" s="646"/>
      <c r="CMN234" s="646"/>
      <c r="CMO234" s="646"/>
      <c r="CMP234" s="646"/>
      <c r="CMQ234" s="646"/>
      <c r="CMR234" s="646"/>
      <c r="CMS234" s="646"/>
      <c r="CMT234" s="646"/>
      <c r="CMU234" s="646"/>
      <c r="CMV234" s="646"/>
      <c r="CMW234" s="646"/>
      <c r="CMX234" s="646"/>
      <c r="CMY234" s="646"/>
      <c r="CMZ234" s="646"/>
      <c r="CNA234" s="646"/>
      <c r="CNB234" s="646"/>
      <c r="CNC234" s="646"/>
      <c r="CND234" s="646"/>
      <c r="CNE234" s="646"/>
      <c r="CNF234" s="646"/>
      <c r="CNG234" s="646"/>
      <c r="CNH234" s="646"/>
      <c r="CNI234" s="646"/>
      <c r="CNJ234" s="646"/>
      <c r="CNK234" s="646"/>
      <c r="CNL234" s="646"/>
      <c r="CNM234" s="646"/>
      <c r="CNN234" s="646"/>
      <c r="CNO234" s="646"/>
      <c r="CNP234" s="646"/>
      <c r="CNQ234" s="646"/>
      <c r="CNR234" s="646"/>
      <c r="CNS234" s="646"/>
      <c r="CNT234" s="646"/>
      <c r="CNU234" s="646"/>
      <c r="CNV234" s="646"/>
      <c r="CNW234" s="646"/>
      <c r="CNX234" s="646"/>
      <c r="CNY234" s="646"/>
      <c r="CNZ234" s="646"/>
      <c r="COA234" s="646"/>
      <c r="COB234" s="646"/>
      <c r="COC234" s="646"/>
      <c r="COD234" s="646"/>
      <c r="COE234" s="646"/>
      <c r="COF234" s="646"/>
      <c r="COG234" s="646"/>
      <c r="COH234" s="646"/>
      <c r="COI234" s="646"/>
      <c r="COJ234" s="646"/>
      <c r="COK234" s="646"/>
      <c r="COL234" s="646"/>
      <c r="COM234" s="646"/>
      <c r="CON234" s="646"/>
      <c r="COO234" s="646"/>
      <c r="COP234" s="646"/>
      <c r="COQ234" s="646"/>
      <c r="COR234" s="646"/>
      <c r="COS234" s="646"/>
      <c r="COT234" s="646"/>
      <c r="COU234" s="646"/>
      <c r="COV234" s="646"/>
      <c r="COW234" s="646"/>
      <c r="COX234" s="646"/>
      <c r="COY234" s="646"/>
      <c r="COZ234" s="646"/>
      <c r="CPA234" s="646"/>
      <c r="CPB234" s="646"/>
      <c r="CPC234" s="646"/>
      <c r="CPD234" s="646"/>
      <c r="CPE234" s="646"/>
      <c r="CPF234" s="646"/>
      <c r="CPG234" s="646"/>
      <c r="CPH234" s="646"/>
      <c r="CPI234" s="646"/>
      <c r="CPJ234" s="646"/>
      <c r="CPK234" s="646"/>
      <c r="CPL234" s="646"/>
      <c r="CPM234" s="646"/>
      <c r="CPN234" s="646"/>
      <c r="CPO234" s="646"/>
      <c r="CPP234" s="646"/>
      <c r="CPQ234" s="646"/>
      <c r="CPR234" s="646"/>
      <c r="CPS234" s="646"/>
      <c r="CPT234" s="646"/>
      <c r="CPU234" s="646"/>
      <c r="CPV234" s="646"/>
      <c r="CPW234" s="646"/>
      <c r="CPX234" s="646"/>
      <c r="CPY234" s="646"/>
      <c r="CPZ234" s="646"/>
      <c r="CQA234" s="646"/>
      <c r="CQB234" s="646"/>
      <c r="CQC234" s="646"/>
      <c r="CQD234" s="646"/>
      <c r="CQE234" s="646"/>
      <c r="CQF234" s="646"/>
      <c r="CQG234" s="646"/>
      <c r="CQH234" s="646"/>
      <c r="CQI234" s="646"/>
      <c r="CQJ234" s="646"/>
      <c r="CQK234" s="646"/>
      <c r="CQL234" s="646"/>
      <c r="CQM234" s="646"/>
      <c r="CQN234" s="646"/>
      <c r="CQO234" s="646"/>
      <c r="CQP234" s="646"/>
      <c r="CQQ234" s="646"/>
      <c r="CQR234" s="646"/>
      <c r="CQS234" s="646"/>
      <c r="CQT234" s="646"/>
      <c r="CQU234" s="646"/>
      <c r="CQV234" s="646"/>
      <c r="CQW234" s="646"/>
      <c r="CQX234" s="646"/>
      <c r="CQY234" s="646"/>
      <c r="CQZ234" s="646"/>
      <c r="CRA234" s="646"/>
      <c r="CRB234" s="646"/>
      <c r="CRC234" s="646"/>
      <c r="CRD234" s="646"/>
      <c r="CRE234" s="646"/>
      <c r="CRF234" s="646"/>
      <c r="CRG234" s="646"/>
      <c r="CRH234" s="646"/>
      <c r="CRI234" s="646"/>
      <c r="CRJ234" s="646"/>
      <c r="CRK234" s="646"/>
      <c r="CRL234" s="646"/>
      <c r="CRM234" s="646"/>
      <c r="CRN234" s="646"/>
      <c r="CRO234" s="646"/>
      <c r="CRP234" s="646"/>
      <c r="CRQ234" s="646"/>
      <c r="CRR234" s="646"/>
      <c r="CRS234" s="646"/>
      <c r="CRT234" s="646"/>
      <c r="CRU234" s="646"/>
      <c r="CRV234" s="646"/>
      <c r="CRW234" s="646"/>
      <c r="CRX234" s="646"/>
      <c r="CRY234" s="646"/>
      <c r="CRZ234" s="646"/>
      <c r="CSA234" s="646"/>
      <c r="CSB234" s="646"/>
      <c r="CSC234" s="646"/>
      <c r="CSD234" s="646"/>
      <c r="CSE234" s="646"/>
      <c r="CSF234" s="646"/>
      <c r="CSG234" s="646"/>
      <c r="CSH234" s="646"/>
      <c r="CSI234" s="646"/>
      <c r="CSJ234" s="646"/>
      <c r="CSK234" s="646"/>
      <c r="CSL234" s="646"/>
      <c r="CSM234" s="646"/>
      <c r="CSN234" s="646"/>
      <c r="CSO234" s="646"/>
      <c r="CSP234" s="646"/>
      <c r="CSQ234" s="646"/>
      <c r="CSR234" s="646"/>
      <c r="CSS234" s="646"/>
      <c r="CST234" s="646"/>
      <c r="CSU234" s="646"/>
      <c r="CSV234" s="646"/>
      <c r="CSW234" s="646"/>
      <c r="CSX234" s="646"/>
      <c r="CSY234" s="646"/>
      <c r="CSZ234" s="646"/>
      <c r="CTA234" s="646"/>
      <c r="CTB234" s="646"/>
      <c r="CTC234" s="646"/>
      <c r="CTD234" s="646"/>
      <c r="CTE234" s="646"/>
      <c r="CTF234" s="646"/>
      <c r="CTG234" s="646"/>
      <c r="CTH234" s="646"/>
      <c r="CTI234" s="646"/>
      <c r="CTJ234" s="646"/>
      <c r="CTK234" s="646"/>
      <c r="CTL234" s="646"/>
      <c r="CTM234" s="646"/>
      <c r="CTN234" s="646"/>
      <c r="CTO234" s="646"/>
      <c r="CTP234" s="646"/>
      <c r="CTQ234" s="646"/>
      <c r="CTR234" s="646"/>
      <c r="CTS234" s="646"/>
      <c r="CTT234" s="646"/>
      <c r="CTU234" s="646"/>
      <c r="CTV234" s="646"/>
      <c r="CTW234" s="646"/>
      <c r="CTX234" s="646"/>
      <c r="CTY234" s="646"/>
      <c r="CTZ234" s="646"/>
      <c r="CUA234" s="646"/>
      <c r="CUB234" s="646"/>
      <c r="CUC234" s="646"/>
      <c r="CUD234" s="646"/>
      <c r="CUE234" s="646"/>
      <c r="CUF234" s="646"/>
      <c r="CUG234" s="646"/>
      <c r="CUH234" s="646"/>
      <c r="CUI234" s="646"/>
      <c r="CUJ234" s="646"/>
      <c r="CUK234" s="646"/>
      <c r="CUL234" s="646"/>
      <c r="CUM234" s="646"/>
      <c r="CUN234" s="646"/>
      <c r="CUO234" s="646"/>
      <c r="CUP234" s="646"/>
      <c r="CUQ234" s="646"/>
      <c r="CUR234" s="646"/>
      <c r="CUS234" s="646"/>
      <c r="CUT234" s="646"/>
      <c r="CUU234" s="646"/>
      <c r="CUV234" s="646"/>
      <c r="CUW234" s="646"/>
      <c r="CUX234" s="646"/>
      <c r="CUY234" s="646"/>
      <c r="CUZ234" s="646"/>
      <c r="CVA234" s="646"/>
      <c r="CVB234" s="646"/>
      <c r="CVC234" s="646"/>
      <c r="CVD234" s="646"/>
      <c r="CVE234" s="646"/>
      <c r="CVF234" s="646"/>
      <c r="CVG234" s="646"/>
      <c r="CVH234" s="646"/>
      <c r="CVI234" s="646"/>
      <c r="CVJ234" s="646"/>
      <c r="CVK234" s="646"/>
      <c r="CVL234" s="646"/>
      <c r="CVM234" s="646"/>
      <c r="CVN234" s="646"/>
      <c r="CVO234" s="646"/>
      <c r="CVP234" s="646"/>
      <c r="CVQ234" s="646"/>
      <c r="CVR234" s="646"/>
      <c r="CVS234" s="646"/>
      <c r="CVT234" s="646"/>
      <c r="CVU234" s="646"/>
      <c r="CVV234" s="646"/>
      <c r="CVW234" s="646"/>
      <c r="CVX234" s="646"/>
      <c r="CVY234" s="646"/>
      <c r="CVZ234" s="646"/>
      <c r="CWA234" s="646"/>
      <c r="CWB234" s="646"/>
      <c r="CWC234" s="646"/>
      <c r="CWD234" s="646"/>
      <c r="CWE234" s="646"/>
      <c r="CWF234" s="646"/>
      <c r="CWG234" s="646"/>
      <c r="CWH234" s="646"/>
      <c r="CWI234" s="646"/>
      <c r="CWJ234" s="646"/>
      <c r="CWK234" s="646"/>
      <c r="CWL234" s="646"/>
      <c r="CWM234" s="646"/>
      <c r="CWN234" s="646"/>
      <c r="CWO234" s="646"/>
      <c r="CWP234" s="646"/>
      <c r="CWQ234" s="646"/>
      <c r="CWR234" s="646"/>
      <c r="CWS234" s="646"/>
      <c r="CWT234" s="646"/>
      <c r="CWU234" s="646"/>
      <c r="CWV234" s="646"/>
      <c r="CWW234" s="646"/>
      <c r="CWX234" s="646"/>
      <c r="CWY234" s="646"/>
      <c r="CWZ234" s="646"/>
      <c r="CXA234" s="646"/>
      <c r="CXB234" s="646"/>
      <c r="CXC234" s="646"/>
      <c r="CXD234" s="646"/>
      <c r="CXE234" s="646"/>
      <c r="CXF234" s="646"/>
      <c r="CXG234" s="646"/>
      <c r="CXH234" s="646"/>
      <c r="CXI234" s="646"/>
      <c r="CXJ234" s="646"/>
      <c r="CXK234" s="646"/>
      <c r="CXL234" s="646"/>
      <c r="CXM234" s="646"/>
      <c r="CXN234" s="646"/>
      <c r="CXO234" s="646"/>
      <c r="CXP234" s="646"/>
      <c r="CXQ234" s="646"/>
      <c r="CXR234" s="646"/>
      <c r="CXS234" s="646"/>
      <c r="CXT234" s="646"/>
      <c r="CXU234" s="646"/>
      <c r="CXV234" s="646"/>
      <c r="CXW234" s="646"/>
      <c r="CXX234" s="646"/>
      <c r="CXY234" s="646"/>
      <c r="CXZ234" s="646"/>
      <c r="CYA234" s="646"/>
      <c r="CYB234" s="646"/>
      <c r="CYC234" s="646"/>
      <c r="CYD234" s="646"/>
      <c r="CYE234" s="646"/>
      <c r="CYF234" s="646"/>
      <c r="CYG234" s="646"/>
      <c r="CYH234" s="646"/>
      <c r="CYI234" s="646"/>
      <c r="CYJ234" s="646"/>
      <c r="CYK234" s="646"/>
      <c r="CYL234" s="646"/>
      <c r="CYM234" s="646"/>
      <c r="CYN234" s="646"/>
      <c r="CYO234" s="646"/>
      <c r="CYP234" s="646"/>
      <c r="CYQ234" s="646"/>
      <c r="CYR234" s="646"/>
      <c r="CYS234" s="646"/>
      <c r="CYT234" s="646"/>
      <c r="CYU234" s="646"/>
      <c r="CYV234" s="646"/>
      <c r="CYW234" s="646"/>
      <c r="CYX234" s="646"/>
      <c r="CYY234" s="646"/>
      <c r="CYZ234" s="646"/>
      <c r="CZA234" s="646"/>
      <c r="CZB234" s="646"/>
      <c r="CZC234" s="646"/>
      <c r="CZD234" s="646"/>
      <c r="CZE234" s="646"/>
      <c r="CZF234" s="646"/>
      <c r="CZG234" s="646"/>
      <c r="CZH234" s="646"/>
      <c r="CZI234" s="646"/>
      <c r="CZJ234" s="646"/>
      <c r="CZK234" s="646"/>
      <c r="CZL234" s="646"/>
      <c r="CZM234" s="646"/>
      <c r="CZN234" s="646"/>
      <c r="CZO234" s="646"/>
      <c r="CZP234" s="646"/>
      <c r="CZQ234" s="646"/>
      <c r="CZR234" s="646"/>
      <c r="CZS234" s="646"/>
      <c r="CZT234" s="646"/>
      <c r="CZU234" s="646"/>
      <c r="CZV234" s="646"/>
      <c r="CZW234" s="646"/>
      <c r="CZX234" s="646"/>
      <c r="CZY234" s="646"/>
      <c r="CZZ234" s="646"/>
      <c r="DAA234" s="646"/>
      <c r="DAB234" s="646"/>
      <c r="DAC234" s="646"/>
      <c r="DAD234" s="646"/>
      <c r="DAE234" s="646"/>
      <c r="DAF234" s="646"/>
      <c r="DAG234" s="646"/>
      <c r="DAH234" s="646"/>
      <c r="DAI234" s="646"/>
      <c r="DAJ234" s="646"/>
      <c r="DAK234" s="646"/>
      <c r="DAL234" s="646"/>
      <c r="DAM234" s="646"/>
      <c r="DAN234" s="646"/>
      <c r="DAO234" s="646"/>
      <c r="DAP234" s="646"/>
      <c r="DAQ234" s="646"/>
      <c r="DAR234" s="646"/>
      <c r="DAS234" s="646"/>
      <c r="DAT234" s="646"/>
      <c r="DAU234" s="646"/>
      <c r="DAV234" s="646"/>
      <c r="DAW234" s="646"/>
      <c r="DAX234" s="646"/>
      <c r="DAY234" s="646"/>
      <c r="DAZ234" s="646"/>
      <c r="DBA234" s="646"/>
      <c r="DBB234" s="646"/>
      <c r="DBC234" s="646"/>
      <c r="DBD234" s="646"/>
      <c r="DBE234" s="646"/>
      <c r="DBF234" s="646"/>
      <c r="DBG234" s="646"/>
      <c r="DBH234" s="646"/>
      <c r="DBI234" s="646"/>
      <c r="DBJ234" s="646"/>
      <c r="DBK234" s="646"/>
      <c r="DBL234" s="646"/>
      <c r="DBM234" s="646"/>
      <c r="DBN234" s="646"/>
      <c r="DBO234" s="646"/>
      <c r="DBP234" s="646"/>
      <c r="DBQ234" s="646"/>
      <c r="DBR234" s="646"/>
      <c r="DBS234" s="646"/>
      <c r="DBT234" s="646"/>
      <c r="DBU234" s="646"/>
      <c r="DBV234" s="646"/>
      <c r="DBW234" s="646"/>
      <c r="DBX234" s="646"/>
      <c r="DBY234" s="646"/>
      <c r="DBZ234" s="646"/>
      <c r="DCA234" s="646"/>
      <c r="DCB234" s="646"/>
      <c r="DCC234" s="646"/>
      <c r="DCD234" s="646"/>
      <c r="DCE234" s="646"/>
      <c r="DCF234" s="646"/>
      <c r="DCG234" s="646"/>
      <c r="DCH234" s="646"/>
      <c r="DCI234" s="646"/>
      <c r="DCJ234" s="646"/>
      <c r="DCK234" s="646"/>
      <c r="DCL234" s="646"/>
      <c r="DCM234" s="646"/>
      <c r="DCN234" s="646"/>
      <c r="DCO234" s="646"/>
      <c r="DCP234" s="646"/>
      <c r="DCQ234" s="646"/>
      <c r="DCR234" s="646"/>
      <c r="DCS234" s="646"/>
      <c r="DCT234" s="646"/>
      <c r="DCU234" s="646"/>
      <c r="DCV234" s="646"/>
      <c r="DCW234" s="646"/>
      <c r="DCX234" s="646"/>
      <c r="DCY234" s="646"/>
      <c r="DCZ234" s="646"/>
      <c r="DDA234" s="646"/>
      <c r="DDB234" s="646"/>
      <c r="DDC234" s="646"/>
      <c r="DDD234" s="646"/>
      <c r="DDE234" s="646"/>
      <c r="DDF234" s="646"/>
      <c r="DDG234" s="646"/>
      <c r="DDH234" s="646"/>
      <c r="DDI234" s="646"/>
      <c r="DDJ234" s="646"/>
      <c r="DDK234" s="646"/>
      <c r="DDL234" s="646"/>
      <c r="DDM234" s="646"/>
      <c r="DDN234" s="646"/>
      <c r="DDO234" s="646"/>
      <c r="DDP234" s="646"/>
      <c r="DDQ234" s="646"/>
      <c r="DDR234" s="646"/>
      <c r="DDS234" s="646"/>
      <c r="DDT234" s="646"/>
      <c r="DDU234" s="646"/>
      <c r="DDV234" s="646"/>
      <c r="DDW234" s="646"/>
      <c r="DDX234" s="646"/>
      <c r="DDY234" s="646"/>
      <c r="DDZ234" s="646"/>
      <c r="DEA234" s="646"/>
      <c r="DEB234" s="646"/>
      <c r="DEC234" s="646"/>
      <c r="DED234" s="646"/>
      <c r="DEE234" s="646"/>
      <c r="DEF234" s="646"/>
      <c r="DEG234" s="646"/>
      <c r="DEH234" s="646"/>
      <c r="DEI234" s="646"/>
      <c r="DEJ234" s="646"/>
      <c r="DEK234" s="646"/>
      <c r="DEL234" s="646"/>
      <c r="DEM234" s="646"/>
      <c r="DEN234" s="646"/>
      <c r="DEO234" s="646"/>
      <c r="DEP234" s="646"/>
      <c r="DEQ234" s="646"/>
      <c r="DER234" s="646"/>
      <c r="DES234" s="646"/>
      <c r="DET234" s="646"/>
      <c r="DEU234" s="646"/>
      <c r="DEV234" s="646"/>
      <c r="DEW234" s="646"/>
      <c r="DEX234" s="646"/>
      <c r="DEY234" s="646"/>
      <c r="DEZ234" s="646"/>
      <c r="DFA234" s="646"/>
      <c r="DFB234" s="646"/>
      <c r="DFC234" s="646"/>
      <c r="DFD234" s="646"/>
      <c r="DFE234" s="646"/>
      <c r="DFF234" s="646"/>
      <c r="DFG234" s="646"/>
      <c r="DFH234" s="646"/>
      <c r="DFI234" s="646"/>
      <c r="DFJ234" s="646"/>
      <c r="DFK234" s="646"/>
      <c r="DFL234" s="646"/>
      <c r="DFM234" s="646"/>
      <c r="DFN234" s="646"/>
      <c r="DFO234" s="646"/>
      <c r="DFP234" s="646"/>
      <c r="DFQ234" s="646"/>
      <c r="DFR234" s="646"/>
      <c r="DFS234" s="646"/>
      <c r="DFT234" s="646"/>
      <c r="DFU234" s="646"/>
      <c r="DFV234" s="646"/>
      <c r="DFW234" s="646"/>
      <c r="DFX234" s="646"/>
      <c r="DFY234" s="646"/>
      <c r="DFZ234" s="646"/>
      <c r="DGA234" s="646"/>
      <c r="DGB234" s="646"/>
      <c r="DGC234" s="646"/>
      <c r="DGD234" s="646"/>
      <c r="DGE234" s="646"/>
      <c r="DGF234" s="646"/>
      <c r="DGG234" s="646"/>
      <c r="DGH234" s="646"/>
      <c r="DGI234" s="646"/>
      <c r="DGJ234" s="646"/>
      <c r="DGK234" s="646"/>
      <c r="DGL234" s="646"/>
      <c r="DGM234" s="646"/>
      <c r="DGN234" s="646"/>
      <c r="DGO234" s="646"/>
      <c r="DGP234" s="646"/>
      <c r="DGQ234" s="646"/>
      <c r="DGR234" s="646"/>
      <c r="DGS234" s="646"/>
      <c r="DGT234" s="646"/>
      <c r="DGU234" s="646"/>
      <c r="DGV234" s="646"/>
      <c r="DGW234" s="646"/>
      <c r="DGX234" s="646"/>
      <c r="DGY234" s="646"/>
      <c r="DGZ234" s="646"/>
      <c r="DHA234" s="646"/>
      <c r="DHB234" s="646"/>
      <c r="DHC234" s="646"/>
      <c r="DHD234" s="646"/>
      <c r="DHE234" s="646"/>
      <c r="DHF234" s="646"/>
      <c r="DHG234" s="646"/>
      <c r="DHH234" s="646"/>
      <c r="DHI234" s="646"/>
      <c r="DHJ234" s="646"/>
      <c r="DHK234" s="646"/>
      <c r="DHL234" s="646"/>
      <c r="DHM234" s="646"/>
      <c r="DHN234" s="646"/>
      <c r="DHO234" s="646"/>
      <c r="DHP234" s="646"/>
      <c r="DHQ234" s="646"/>
      <c r="DHR234" s="646"/>
      <c r="DHS234" s="646"/>
      <c r="DHT234" s="646"/>
      <c r="DHU234" s="646"/>
      <c r="DHV234" s="646"/>
      <c r="DHW234" s="646"/>
      <c r="DHX234" s="646"/>
      <c r="DHY234" s="646"/>
      <c r="DHZ234" s="646"/>
      <c r="DIA234" s="646"/>
      <c r="DIB234" s="646"/>
      <c r="DIC234" s="646"/>
      <c r="DID234" s="646"/>
      <c r="DIE234" s="646"/>
      <c r="DIF234" s="646"/>
      <c r="DIG234" s="646"/>
      <c r="DIH234" s="646"/>
      <c r="DII234" s="646"/>
      <c r="DIJ234" s="646"/>
      <c r="DIK234" s="646"/>
      <c r="DIL234" s="646"/>
      <c r="DIM234" s="646"/>
      <c r="DIN234" s="646"/>
      <c r="DIO234" s="646"/>
      <c r="DIP234" s="646"/>
      <c r="DIQ234" s="646"/>
      <c r="DIR234" s="646"/>
      <c r="DIS234" s="646"/>
      <c r="DIT234" s="646"/>
      <c r="DIU234" s="646"/>
      <c r="DIV234" s="646"/>
      <c r="DIW234" s="646"/>
      <c r="DIX234" s="646"/>
      <c r="DIY234" s="646"/>
      <c r="DIZ234" s="646"/>
      <c r="DJA234" s="646"/>
      <c r="DJB234" s="646"/>
      <c r="DJC234" s="646"/>
      <c r="DJD234" s="646"/>
      <c r="DJE234" s="646"/>
      <c r="DJF234" s="646"/>
      <c r="DJG234" s="646"/>
      <c r="DJH234" s="646"/>
      <c r="DJI234" s="646"/>
      <c r="DJJ234" s="646"/>
      <c r="DJK234" s="646"/>
      <c r="DJL234" s="646"/>
      <c r="DJM234" s="646"/>
      <c r="DJN234" s="646"/>
      <c r="DJO234" s="646"/>
      <c r="DJP234" s="646"/>
      <c r="DJQ234" s="646"/>
      <c r="DJR234" s="646"/>
      <c r="DJS234" s="646"/>
      <c r="DJT234" s="646"/>
      <c r="DJU234" s="646"/>
      <c r="DJV234" s="646"/>
      <c r="DJW234" s="646"/>
      <c r="DJX234" s="646"/>
      <c r="DJY234" s="646"/>
      <c r="DJZ234" s="646"/>
      <c r="DKA234" s="646"/>
      <c r="DKB234" s="646"/>
      <c r="DKC234" s="646"/>
      <c r="DKD234" s="646"/>
      <c r="DKE234" s="646"/>
      <c r="DKF234" s="646"/>
      <c r="DKG234" s="646"/>
      <c r="DKH234" s="646"/>
      <c r="DKI234" s="646"/>
      <c r="DKJ234" s="646"/>
      <c r="DKK234" s="646"/>
      <c r="DKL234" s="646"/>
      <c r="DKM234" s="646"/>
      <c r="DKN234" s="646"/>
      <c r="DKO234" s="646"/>
      <c r="DKP234" s="646"/>
      <c r="DKQ234" s="646"/>
      <c r="DKR234" s="646"/>
      <c r="DKS234" s="646"/>
      <c r="DKT234" s="646"/>
      <c r="DKU234" s="646"/>
      <c r="DKV234" s="646"/>
      <c r="DKW234" s="646"/>
      <c r="DKX234" s="646"/>
      <c r="DKY234" s="646"/>
      <c r="DKZ234" s="646"/>
      <c r="DLA234" s="646"/>
      <c r="DLB234" s="646"/>
      <c r="DLC234" s="646"/>
      <c r="DLD234" s="646"/>
      <c r="DLE234" s="646"/>
      <c r="DLF234" s="646"/>
      <c r="DLG234" s="646"/>
      <c r="DLH234" s="646"/>
      <c r="DLI234" s="646"/>
      <c r="DLJ234" s="646"/>
      <c r="DLK234" s="646"/>
      <c r="DLL234" s="646"/>
      <c r="DLM234" s="646"/>
      <c r="DLN234" s="646"/>
      <c r="DLO234" s="646"/>
      <c r="DLP234" s="646"/>
      <c r="DLQ234" s="646"/>
      <c r="DLR234" s="646"/>
      <c r="DLS234" s="646"/>
      <c r="DLT234" s="646"/>
      <c r="DLU234" s="646"/>
      <c r="DLV234" s="646"/>
      <c r="DLW234" s="646"/>
      <c r="DLX234" s="646"/>
      <c r="DLY234" s="646"/>
      <c r="DLZ234" s="646"/>
      <c r="DMA234" s="646"/>
      <c r="DMB234" s="646"/>
      <c r="DMC234" s="646"/>
      <c r="DMD234" s="646"/>
      <c r="DME234" s="646"/>
      <c r="DMF234" s="646"/>
      <c r="DMG234" s="646"/>
      <c r="DMH234" s="646"/>
      <c r="DMI234" s="646"/>
      <c r="DMJ234" s="646"/>
      <c r="DMK234" s="646"/>
      <c r="DML234" s="646"/>
      <c r="DMM234" s="646"/>
      <c r="DMN234" s="646"/>
      <c r="DMO234" s="646"/>
      <c r="DMP234" s="646"/>
      <c r="DMQ234" s="646"/>
      <c r="DMR234" s="646"/>
      <c r="DMS234" s="646"/>
      <c r="DMT234" s="646"/>
      <c r="DMU234" s="646"/>
      <c r="DMV234" s="646"/>
      <c r="DMW234" s="646"/>
      <c r="DMX234" s="646"/>
      <c r="DMY234" s="646"/>
      <c r="DMZ234" s="646"/>
      <c r="DNA234" s="646"/>
      <c r="DNB234" s="646"/>
      <c r="DNC234" s="646"/>
      <c r="DND234" s="646"/>
      <c r="DNE234" s="646"/>
      <c r="DNF234" s="646"/>
      <c r="DNG234" s="646"/>
      <c r="DNH234" s="646"/>
      <c r="DNI234" s="646"/>
      <c r="DNJ234" s="646"/>
      <c r="DNK234" s="646"/>
      <c r="DNL234" s="646"/>
      <c r="DNM234" s="646"/>
      <c r="DNN234" s="646"/>
      <c r="DNO234" s="646"/>
      <c r="DNP234" s="646"/>
      <c r="DNQ234" s="646"/>
      <c r="DNR234" s="646"/>
      <c r="DNS234" s="646"/>
      <c r="DNT234" s="646"/>
      <c r="DNU234" s="646"/>
      <c r="DNV234" s="646"/>
      <c r="DNW234" s="646"/>
      <c r="DNX234" s="646"/>
      <c r="DNY234" s="646"/>
      <c r="DNZ234" s="646"/>
      <c r="DOA234" s="646"/>
      <c r="DOB234" s="646"/>
      <c r="DOC234" s="646"/>
      <c r="DOD234" s="646"/>
      <c r="DOE234" s="646"/>
      <c r="DOF234" s="646"/>
      <c r="DOG234" s="646"/>
      <c r="DOH234" s="646"/>
      <c r="DOI234" s="646"/>
      <c r="DOJ234" s="646"/>
      <c r="DOK234" s="646"/>
      <c r="DOL234" s="646"/>
      <c r="DOM234" s="646"/>
      <c r="DON234" s="646"/>
      <c r="DOO234" s="646"/>
      <c r="DOP234" s="646"/>
      <c r="DOQ234" s="646"/>
      <c r="DOR234" s="646"/>
      <c r="DOS234" s="646"/>
      <c r="DOT234" s="646"/>
      <c r="DOU234" s="646"/>
      <c r="DOV234" s="646"/>
      <c r="DOW234" s="646"/>
      <c r="DOX234" s="646"/>
      <c r="DOY234" s="646"/>
      <c r="DOZ234" s="646"/>
      <c r="DPA234" s="646"/>
      <c r="DPB234" s="646"/>
      <c r="DPC234" s="646"/>
      <c r="DPD234" s="646"/>
      <c r="DPE234" s="646"/>
      <c r="DPF234" s="646"/>
      <c r="DPG234" s="646"/>
      <c r="DPH234" s="646"/>
      <c r="DPI234" s="646"/>
      <c r="DPJ234" s="646"/>
      <c r="DPK234" s="646"/>
      <c r="DPL234" s="646"/>
      <c r="DPM234" s="646"/>
      <c r="DPN234" s="646"/>
      <c r="DPO234" s="646"/>
      <c r="DPP234" s="646"/>
      <c r="DPQ234" s="646"/>
      <c r="DPR234" s="646"/>
      <c r="DPS234" s="646"/>
      <c r="DPT234" s="646"/>
      <c r="DPU234" s="646"/>
      <c r="DPV234" s="646"/>
      <c r="DPW234" s="646"/>
      <c r="DPX234" s="646"/>
      <c r="DPY234" s="646"/>
      <c r="DPZ234" s="646"/>
      <c r="DQA234" s="646"/>
      <c r="DQB234" s="646"/>
      <c r="DQC234" s="646"/>
      <c r="DQD234" s="646"/>
      <c r="DQE234" s="646"/>
      <c r="DQF234" s="646"/>
      <c r="DQG234" s="646"/>
      <c r="DQH234" s="646"/>
      <c r="DQI234" s="646"/>
      <c r="DQJ234" s="646"/>
      <c r="DQK234" s="646"/>
      <c r="DQL234" s="646"/>
      <c r="DQM234" s="646"/>
      <c r="DQN234" s="646"/>
      <c r="DQO234" s="646"/>
      <c r="DQP234" s="646"/>
      <c r="DQQ234" s="646"/>
      <c r="DQR234" s="646"/>
      <c r="DQS234" s="646"/>
      <c r="DQT234" s="646"/>
      <c r="DQU234" s="646"/>
      <c r="DQV234" s="646"/>
      <c r="DQW234" s="646"/>
      <c r="DQX234" s="646"/>
      <c r="DQY234" s="646"/>
      <c r="DQZ234" s="646"/>
      <c r="DRA234" s="646"/>
      <c r="DRB234" s="646"/>
      <c r="DRC234" s="646"/>
      <c r="DRD234" s="646"/>
      <c r="DRE234" s="646"/>
      <c r="DRF234" s="646"/>
      <c r="DRG234" s="646"/>
      <c r="DRH234" s="646"/>
      <c r="DRI234" s="646"/>
      <c r="DRJ234" s="646"/>
      <c r="DRK234" s="646"/>
      <c r="DRL234" s="646"/>
      <c r="DRM234" s="646"/>
      <c r="DRN234" s="646"/>
      <c r="DRO234" s="646"/>
      <c r="DRP234" s="646"/>
      <c r="DRQ234" s="646"/>
      <c r="DRR234" s="646"/>
      <c r="DRS234" s="646"/>
      <c r="DRT234" s="646"/>
      <c r="DRU234" s="646"/>
      <c r="DRV234" s="646"/>
      <c r="DRW234" s="646"/>
      <c r="DRX234" s="646"/>
      <c r="DRY234" s="646"/>
      <c r="DRZ234" s="646"/>
      <c r="DSA234" s="646"/>
      <c r="DSB234" s="646"/>
      <c r="DSC234" s="646"/>
      <c r="DSD234" s="646"/>
      <c r="DSE234" s="646"/>
      <c r="DSF234" s="646"/>
      <c r="DSG234" s="646"/>
      <c r="DSH234" s="646"/>
      <c r="DSI234" s="646"/>
      <c r="DSJ234" s="646"/>
      <c r="DSK234" s="646"/>
      <c r="DSL234" s="646"/>
      <c r="DSM234" s="646"/>
      <c r="DSN234" s="646"/>
      <c r="DSO234" s="646"/>
      <c r="DSP234" s="646"/>
      <c r="DSQ234" s="646"/>
      <c r="DSR234" s="646"/>
      <c r="DSS234" s="646"/>
      <c r="DST234" s="646"/>
      <c r="DSU234" s="646"/>
      <c r="DSV234" s="646"/>
      <c r="DSW234" s="646"/>
      <c r="DSX234" s="646"/>
      <c r="DSY234" s="646"/>
      <c r="DSZ234" s="646"/>
      <c r="DTA234" s="646"/>
      <c r="DTB234" s="646"/>
      <c r="DTC234" s="646"/>
      <c r="DTD234" s="646"/>
      <c r="DTE234" s="646"/>
      <c r="DTF234" s="646"/>
      <c r="DTG234" s="646"/>
      <c r="DTH234" s="646"/>
      <c r="DTI234" s="646"/>
      <c r="DTJ234" s="646"/>
      <c r="DTK234" s="646"/>
      <c r="DTL234" s="646"/>
      <c r="DTM234" s="646"/>
      <c r="DTN234" s="646"/>
      <c r="DTO234" s="646"/>
      <c r="DTP234" s="646"/>
      <c r="DTQ234" s="646"/>
      <c r="DTR234" s="646"/>
      <c r="DTS234" s="646"/>
      <c r="DTT234" s="646"/>
      <c r="DTU234" s="646"/>
      <c r="DTV234" s="646"/>
      <c r="DTW234" s="646"/>
      <c r="DTX234" s="646"/>
      <c r="DTY234" s="646"/>
      <c r="DTZ234" s="646"/>
      <c r="DUA234" s="646"/>
      <c r="DUB234" s="646"/>
      <c r="DUC234" s="646"/>
      <c r="DUD234" s="646"/>
      <c r="DUE234" s="646"/>
      <c r="DUF234" s="646"/>
      <c r="DUG234" s="646"/>
      <c r="DUH234" s="646"/>
      <c r="DUI234" s="646"/>
      <c r="DUJ234" s="646"/>
      <c r="DUK234" s="646"/>
      <c r="DUL234" s="646"/>
      <c r="DUM234" s="646"/>
      <c r="DUN234" s="646"/>
      <c r="DUO234" s="646"/>
      <c r="DUP234" s="646"/>
      <c r="DUQ234" s="646"/>
      <c r="DUR234" s="646"/>
      <c r="DUS234" s="646"/>
      <c r="DUT234" s="646"/>
      <c r="DUU234" s="646"/>
      <c r="DUV234" s="646"/>
      <c r="DUW234" s="646"/>
      <c r="DUX234" s="646"/>
      <c r="DUY234" s="646"/>
      <c r="DUZ234" s="646"/>
      <c r="DVA234" s="646"/>
      <c r="DVB234" s="646"/>
      <c r="DVC234" s="646"/>
      <c r="DVD234" s="646"/>
      <c r="DVE234" s="646"/>
      <c r="DVF234" s="646"/>
      <c r="DVG234" s="646"/>
      <c r="DVH234" s="646"/>
      <c r="DVI234" s="646"/>
      <c r="DVJ234" s="646"/>
      <c r="DVK234" s="646"/>
      <c r="DVL234" s="646"/>
      <c r="DVM234" s="646"/>
      <c r="DVN234" s="646"/>
      <c r="DVO234" s="646"/>
      <c r="DVP234" s="646"/>
      <c r="DVQ234" s="646"/>
      <c r="DVR234" s="646"/>
      <c r="DVS234" s="646"/>
      <c r="DVT234" s="646"/>
      <c r="DVU234" s="646"/>
      <c r="DVV234" s="646"/>
      <c r="DVW234" s="646"/>
      <c r="DVX234" s="646"/>
      <c r="DVY234" s="646"/>
      <c r="DVZ234" s="646"/>
      <c r="DWA234" s="646"/>
      <c r="DWB234" s="646"/>
      <c r="DWC234" s="646"/>
      <c r="DWD234" s="646"/>
      <c r="DWE234" s="646"/>
      <c r="DWF234" s="646"/>
      <c r="DWG234" s="646"/>
      <c r="DWH234" s="646"/>
      <c r="DWI234" s="646"/>
      <c r="DWJ234" s="646"/>
      <c r="DWK234" s="646"/>
      <c r="DWL234" s="646"/>
      <c r="DWM234" s="646"/>
      <c r="DWN234" s="646"/>
      <c r="DWO234" s="646"/>
      <c r="DWP234" s="646"/>
      <c r="DWQ234" s="646"/>
      <c r="DWR234" s="646"/>
      <c r="DWS234" s="646"/>
      <c r="DWT234" s="646"/>
      <c r="DWU234" s="646"/>
      <c r="DWV234" s="646"/>
      <c r="DWW234" s="646"/>
      <c r="DWX234" s="646"/>
      <c r="DWY234" s="646"/>
      <c r="DWZ234" s="646"/>
      <c r="DXA234" s="646"/>
      <c r="DXB234" s="646"/>
      <c r="DXC234" s="646"/>
      <c r="DXD234" s="646"/>
      <c r="DXE234" s="646"/>
      <c r="DXF234" s="646"/>
      <c r="DXG234" s="646"/>
      <c r="DXH234" s="646"/>
      <c r="DXI234" s="646"/>
      <c r="DXJ234" s="646"/>
      <c r="DXK234" s="646"/>
      <c r="DXL234" s="646"/>
      <c r="DXM234" s="646"/>
      <c r="DXN234" s="646"/>
      <c r="DXO234" s="646"/>
      <c r="DXP234" s="646"/>
      <c r="DXQ234" s="646"/>
      <c r="DXR234" s="646"/>
      <c r="DXS234" s="646"/>
      <c r="DXT234" s="646"/>
      <c r="DXU234" s="646"/>
      <c r="DXV234" s="646"/>
      <c r="DXW234" s="646"/>
      <c r="DXX234" s="646"/>
      <c r="DXY234" s="646"/>
      <c r="DXZ234" s="646"/>
      <c r="DYA234" s="646"/>
      <c r="DYB234" s="646"/>
      <c r="DYC234" s="646"/>
      <c r="DYD234" s="646"/>
      <c r="DYE234" s="646"/>
      <c r="DYF234" s="646"/>
      <c r="DYG234" s="646"/>
      <c r="DYH234" s="646"/>
      <c r="DYI234" s="646"/>
      <c r="DYJ234" s="646"/>
      <c r="DYK234" s="646"/>
      <c r="DYL234" s="646"/>
      <c r="DYM234" s="646"/>
      <c r="DYN234" s="646"/>
      <c r="DYO234" s="646"/>
      <c r="DYP234" s="646"/>
      <c r="DYQ234" s="646"/>
      <c r="DYR234" s="646"/>
      <c r="DYS234" s="646"/>
      <c r="DYT234" s="646"/>
      <c r="DYU234" s="646"/>
      <c r="DYV234" s="646"/>
      <c r="DYW234" s="646"/>
      <c r="DYX234" s="646"/>
      <c r="DYY234" s="646"/>
      <c r="DYZ234" s="646"/>
      <c r="DZA234" s="646"/>
      <c r="DZB234" s="646"/>
      <c r="DZC234" s="646"/>
      <c r="DZD234" s="646"/>
      <c r="DZE234" s="646"/>
      <c r="DZF234" s="646"/>
      <c r="DZG234" s="646"/>
      <c r="DZH234" s="646"/>
      <c r="DZI234" s="646"/>
      <c r="DZJ234" s="646"/>
      <c r="DZK234" s="646"/>
      <c r="DZL234" s="646"/>
      <c r="DZM234" s="646"/>
      <c r="DZN234" s="646"/>
      <c r="DZO234" s="646"/>
      <c r="DZP234" s="646"/>
      <c r="DZQ234" s="646"/>
      <c r="DZR234" s="646"/>
      <c r="DZS234" s="646"/>
      <c r="DZT234" s="646"/>
      <c r="DZU234" s="646"/>
      <c r="DZV234" s="646"/>
      <c r="DZW234" s="646"/>
      <c r="DZX234" s="646"/>
      <c r="DZY234" s="646"/>
      <c r="DZZ234" s="646"/>
      <c r="EAA234" s="646"/>
      <c r="EAB234" s="646"/>
      <c r="EAC234" s="646"/>
      <c r="EAD234" s="646"/>
      <c r="EAE234" s="646"/>
      <c r="EAF234" s="646"/>
      <c r="EAG234" s="646"/>
      <c r="EAH234" s="646"/>
      <c r="EAI234" s="646"/>
      <c r="EAJ234" s="646"/>
      <c r="EAK234" s="646"/>
      <c r="EAL234" s="646"/>
      <c r="EAM234" s="646"/>
      <c r="EAN234" s="646"/>
      <c r="EAO234" s="646"/>
      <c r="EAP234" s="646"/>
      <c r="EAQ234" s="646"/>
      <c r="EAR234" s="646"/>
      <c r="EAS234" s="646"/>
      <c r="EAT234" s="646"/>
      <c r="EAU234" s="646"/>
      <c r="EAV234" s="646"/>
      <c r="EAW234" s="646"/>
      <c r="EAX234" s="646"/>
      <c r="EAY234" s="646"/>
      <c r="EAZ234" s="646"/>
      <c r="EBA234" s="646"/>
      <c r="EBB234" s="646"/>
      <c r="EBC234" s="646"/>
      <c r="EBD234" s="646"/>
      <c r="EBE234" s="646"/>
      <c r="EBF234" s="646"/>
      <c r="EBG234" s="646"/>
      <c r="EBH234" s="646"/>
      <c r="EBI234" s="646"/>
      <c r="EBJ234" s="646"/>
      <c r="EBK234" s="646"/>
      <c r="EBL234" s="646"/>
      <c r="EBM234" s="646"/>
      <c r="EBN234" s="646"/>
      <c r="EBO234" s="646"/>
      <c r="EBP234" s="646"/>
      <c r="EBQ234" s="646"/>
      <c r="EBR234" s="646"/>
      <c r="EBS234" s="646"/>
      <c r="EBT234" s="646"/>
      <c r="EBU234" s="646"/>
      <c r="EBV234" s="646"/>
      <c r="EBW234" s="646"/>
      <c r="EBX234" s="646"/>
      <c r="EBY234" s="646"/>
      <c r="EBZ234" s="646"/>
      <c r="ECA234" s="646"/>
      <c r="ECB234" s="646"/>
      <c r="ECC234" s="646"/>
      <c r="ECD234" s="646"/>
      <c r="ECE234" s="646"/>
      <c r="ECF234" s="646"/>
      <c r="ECG234" s="646"/>
      <c r="ECH234" s="646"/>
      <c r="ECI234" s="646"/>
      <c r="ECJ234" s="646"/>
      <c r="ECK234" s="646"/>
      <c r="ECL234" s="646"/>
      <c r="ECM234" s="646"/>
      <c r="ECN234" s="646"/>
      <c r="ECO234" s="646"/>
      <c r="ECP234" s="646"/>
      <c r="ECQ234" s="646"/>
      <c r="ECR234" s="646"/>
      <c r="ECS234" s="646"/>
      <c r="ECT234" s="646"/>
      <c r="ECU234" s="646"/>
      <c r="ECV234" s="646"/>
      <c r="ECW234" s="646"/>
      <c r="ECX234" s="646"/>
      <c r="ECY234" s="646"/>
      <c r="ECZ234" s="646"/>
      <c r="EDA234" s="646"/>
      <c r="EDB234" s="646"/>
      <c r="EDC234" s="646"/>
      <c r="EDD234" s="646"/>
      <c r="EDE234" s="646"/>
      <c r="EDF234" s="646"/>
      <c r="EDG234" s="646"/>
      <c r="EDH234" s="646"/>
      <c r="EDI234" s="646"/>
      <c r="EDJ234" s="646"/>
      <c r="EDK234" s="646"/>
      <c r="EDL234" s="646"/>
      <c r="EDM234" s="646"/>
      <c r="EDN234" s="646"/>
      <c r="EDO234" s="646"/>
      <c r="EDP234" s="646"/>
      <c r="EDQ234" s="646"/>
      <c r="EDR234" s="646"/>
      <c r="EDS234" s="646"/>
      <c r="EDT234" s="646"/>
      <c r="EDU234" s="646"/>
      <c r="EDV234" s="646"/>
      <c r="EDW234" s="646"/>
      <c r="EDX234" s="646"/>
      <c r="EDY234" s="646"/>
      <c r="EDZ234" s="646"/>
      <c r="EEA234" s="646"/>
      <c r="EEB234" s="646"/>
      <c r="EEC234" s="646"/>
      <c r="EED234" s="646"/>
      <c r="EEE234" s="646"/>
      <c r="EEF234" s="646"/>
      <c r="EEG234" s="646"/>
      <c r="EEH234" s="646"/>
      <c r="EEI234" s="646"/>
      <c r="EEJ234" s="646"/>
      <c r="EEK234" s="646"/>
      <c r="EEL234" s="646"/>
      <c r="EEM234" s="646"/>
      <c r="EEN234" s="646"/>
      <c r="EEO234" s="646"/>
      <c r="EEP234" s="646"/>
      <c r="EEQ234" s="646"/>
      <c r="EER234" s="646"/>
      <c r="EES234" s="646"/>
      <c r="EET234" s="646"/>
      <c r="EEU234" s="646"/>
      <c r="EEV234" s="646"/>
      <c r="EEW234" s="646"/>
      <c r="EEX234" s="646"/>
      <c r="EEY234" s="646"/>
      <c r="EEZ234" s="646"/>
      <c r="EFA234" s="646"/>
      <c r="EFB234" s="646"/>
      <c r="EFC234" s="646"/>
      <c r="EFD234" s="646"/>
      <c r="EFE234" s="646"/>
      <c r="EFF234" s="646"/>
      <c r="EFG234" s="646"/>
      <c r="EFH234" s="646"/>
      <c r="EFI234" s="646"/>
      <c r="EFJ234" s="646"/>
      <c r="EFK234" s="646"/>
      <c r="EFL234" s="646"/>
      <c r="EFM234" s="646"/>
      <c r="EFN234" s="646"/>
      <c r="EFO234" s="646"/>
      <c r="EFP234" s="646"/>
      <c r="EFQ234" s="646"/>
      <c r="EFR234" s="646"/>
      <c r="EFS234" s="646"/>
      <c r="EFT234" s="646"/>
      <c r="EFU234" s="646"/>
      <c r="EFV234" s="646"/>
      <c r="EFW234" s="646"/>
      <c r="EFX234" s="646"/>
      <c r="EFY234" s="646"/>
      <c r="EFZ234" s="646"/>
      <c r="EGA234" s="646"/>
      <c r="EGB234" s="646"/>
      <c r="EGC234" s="646"/>
      <c r="EGD234" s="646"/>
      <c r="EGE234" s="646"/>
      <c r="EGF234" s="646"/>
      <c r="EGG234" s="646"/>
      <c r="EGH234" s="646"/>
      <c r="EGI234" s="646"/>
      <c r="EGJ234" s="646"/>
      <c r="EGK234" s="646"/>
      <c r="EGL234" s="646"/>
      <c r="EGM234" s="646"/>
      <c r="EGN234" s="646"/>
      <c r="EGO234" s="646"/>
      <c r="EGP234" s="646"/>
      <c r="EGQ234" s="646"/>
      <c r="EGR234" s="646"/>
      <c r="EGS234" s="646"/>
      <c r="EGT234" s="646"/>
      <c r="EGU234" s="646"/>
      <c r="EGV234" s="646"/>
      <c r="EGW234" s="646"/>
      <c r="EGX234" s="646"/>
      <c r="EGY234" s="646"/>
      <c r="EGZ234" s="646"/>
      <c r="EHA234" s="646"/>
      <c r="EHB234" s="646"/>
      <c r="EHC234" s="646"/>
      <c r="EHD234" s="646"/>
      <c r="EHE234" s="646"/>
      <c r="EHF234" s="646"/>
      <c r="EHG234" s="646"/>
      <c r="EHH234" s="646"/>
      <c r="EHI234" s="646"/>
      <c r="EHJ234" s="646"/>
      <c r="EHK234" s="646"/>
      <c r="EHL234" s="646"/>
      <c r="EHM234" s="646"/>
      <c r="EHN234" s="646"/>
      <c r="EHO234" s="646"/>
      <c r="EHP234" s="646"/>
      <c r="EHQ234" s="646"/>
      <c r="EHR234" s="646"/>
      <c r="EHS234" s="646"/>
      <c r="EHT234" s="646"/>
      <c r="EHU234" s="646"/>
      <c r="EHV234" s="646"/>
      <c r="EHW234" s="646"/>
      <c r="EHX234" s="646"/>
      <c r="EHY234" s="646"/>
      <c r="EHZ234" s="646"/>
      <c r="EIA234" s="646"/>
      <c r="EIB234" s="646"/>
      <c r="EIC234" s="646"/>
      <c r="EID234" s="646"/>
      <c r="EIE234" s="646"/>
      <c r="EIF234" s="646"/>
      <c r="EIG234" s="646"/>
      <c r="EIH234" s="646"/>
      <c r="EII234" s="646"/>
      <c r="EIJ234" s="646"/>
      <c r="EIK234" s="646"/>
      <c r="EIL234" s="646"/>
      <c r="EIM234" s="646"/>
      <c r="EIN234" s="646"/>
      <c r="EIO234" s="646"/>
      <c r="EIP234" s="646"/>
      <c r="EIQ234" s="646"/>
      <c r="EIR234" s="646"/>
      <c r="EIS234" s="646"/>
      <c r="EIT234" s="646"/>
      <c r="EIU234" s="646"/>
      <c r="EIV234" s="646"/>
      <c r="EIW234" s="646"/>
      <c r="EIX234" s="646"/>
      <c r="EIY234" s="646"/>
      <c r="EIZ234" s="646"/>
      <c r="EJA234" s="646"/>
      <c r="EJB234" s="646"/>
      <c r="EJC234" s="646"/>
      <c r="EJD234" s="646"/>
      <c r="EJE234" s="646"/>
      <c r="EJF234" s="646"/>
      <c r="EJG234" s="646"/>
      <c r="EJH234" s="646"/>
      <c r="EJI234" s="646"/>
      <c r="EJJ234" s="646"/>
      <c r="EJK234" s="646"/>
      <c r="EJL234" s="646"/>
      <c r="EJM234" s="646"/>
      <c r="EJN234" s="646"/>
      <c r="EJO234" s="646"/>
      <c r="EJP234" s="646"/>
      <c r="EJQ234" s="646"/>
      <c r="EJR234" s="646"/>
      <c r="EJS234" s="646"/>
      <c r="EJT234" s="646"/>
      <c r="EJU234" s="646"/>
      <c r="EJV234" s="646"/>
      <c r="EJW234" s="646"/>
      <c r="EJX234" s="646"/>
      <c r="EJY234" s="646"/>
      <c r="EJZ234" s="646"/>
      <c r="EKA234" s="646"/>
      <c r="EKB234" s="646"/>
      <c r="EKC234" s="646"/>
      <c r="EKD234" s="646"/>
      <c r="EKE234" s="646"/>
      <c r="EKF234" s="646"/>
      <c r="EKG234" s="646"/>
      <c r="EKH234" s="646"/>
      <c r="EKI234" s="646"/>
      <c r="EKJ234" s="646"/>
      <c r="EKK234" s="646"/>
      <c r="EKL234" s="646"/>
      <c r="EKM234" s="646"/>
      <c r="EKN234" s="646"/>
      <c r="EKO234" s="646"/>
      <c r="EKP234" s="646"/>
      <c r="EKQ234" s="646"/>
      <c r="EKR234" s="646"/>
      <c r="EKS234" s="646"/>
      <c r="EKT234" s="646"/>
      <c r="EKU234" s="646"/>
      <c r="EKV234" s="646"/>
      <c r="EKW234" s="646"/>
      <c r="EKX234" s="646"/>
      <c r="EKY234" s="646"/>
      <c r="EKZ234" s="646"/>
      <c r="ELA234" s="646"/>
      <c r="ELB234" s="646"/>
      <c r="ELC234" s="646"/>
      <c r="ELD234" s="646"/>
      <c r="ELE234" s="646"/>
      <c r="ELF234" s="646"/>
      <c r="ELG234" s="646"/>
      <c r="ELH234" s="646"/>
      <c r="ELI234" s="646"/>
      <c r="ELJ234" s="646"/>
      <c r="ELK234" s="646"/>
      <c r="ELL234" s="646"/>
      <c r="ELM234" s="646"/>
      <c r="ELN234" s="646"/>
      <c r="ELO234" s="646"/>
      <c r="ELP234" s="646"/>
      <c r="ELQ234" s="646"/>
      <c r="ELR234" s="646"/>
      <c r="ELS234" s="646"/>
      <c r="ELT234" s="646"/>
      <c r="ELU234" s="646"/>
      <c r="ELV234" s="646"/>
      <c r="ELW234" s="646"/>
      <c r="ELX234" s="646"/>
      <c r="ELY234" s="646"/>
      <c r="ELZ234" s="646"/>
      <c r="EMA234" s="646"/>
      <c r="EMB234" s="646"/>
      <c r="EMC234" s="646"/>
      <c r="EMD234" s="646"/>
      <c r="EME234" s="646"/>
      <c r="EMF234" s="646"/>
      <c r="EMG234" s="646"/>
      <c r="EMH234" s="646"/>
      <c r="EMI234" s="646"/>
      <c r="EMJ234" s="646"/>
      <c r="EMK234" s="646"/>
      <c r="EML234" s="646"/>
      <c r="EMM234" s="646"/>
      <c r="EMN234" s="646"/>
      <c r="EMO234" s="646"/>
      <c r="EMP234" s="646"/>
      <c r="EMQ234" s="646"/>
      <c r="EMR234" s="646"/>
      <c r="EMS234" s="646"/>
      <c r="EMT234" s="646"/>
      <c r="EMU234" s="646"/>
      <c r="EMV234" s="646"/>
      <c r="EMW234" s="646"/>
      <c r="EMX234" s="646"/>
      <c r="EMY234" s="646"/>
      <c r="EMZ234" s="646"/>
      <c r="ENA234" s="646"/>
      <c r="ENB234" s="646"/>
      <c r="ENC234" s="646"/>
      <c r="END234" s="646"/>
      <c r="ENE234" s="646"/>
      <c r="ENF234" s="646"/>
      <c r="ENG234" s="646"/>
      <c r="ENH234" s="646"/>
      <c r="ENI234" s="646"/>
      <c r="ENJ234" s="646"/>
      <c r="ENK234" s="646"/>
      <c r="ENL234" s="646"/>
      <c r="ENM234" s="646"/>
      <c r="ENN234" s="646"/>
      <c r="ENO234" s="646"/>
      <c r="ENP234" s="646"/>
      <c r="ENQ234" s="646"/>
      <c r="ENR234" s="646"/>
      <c r="ENS234" s="646"/>
      <c r="ENT234" s="646"/>
      <c r="ENU234" s="646"/>
      <c r="ENV234" s="646"/>
      <c r="ENW234" s="646"/>
      <c r="ENX234" s="646"/>
      <c r="ENY234" s="646"/>
      <c r="ENZ234" s="646"/>
      <c r="EOA234" s="646"/>
      <c r="EOB234" s="646"/>
      <c r="EOC234" s="646"/>
      <c r="EOD234" s="646"/>
      <c r="EOE234" s="646"/>
      <c r="EOF234" s="646"/>
      <c r="EOG234" s="646"/>
      <c r="EOH234" s="646"/>
      <c r="EOI234" s="646"/>
      <c r="EOJ234" s="646"/>
      <c r="EOK234" s="646"/>
      <c r="EOL234" s="646"/>
      <c r="EOM234" s="646"/>
      <c r="EON234" s="646"/>
      <c r="EOO234" s="646"/>
      <c r="EOP234" s="646"/>
      <c r="EOQ234" s="646"/>
      <c r="EOR234" s="646"/>
      <c r="EOS234" s="646"/>
      <c r="EOT234" s="646"/>
      <c r="EOU234" s="646"/>
      <c r="EOV234" s="646"/>
      <c r="EOW234" s="646"/>
      <c r="EOX234" s="646"/>
      <c r="EOY234" s="646"/>
      <c r="EOZ234" s="646"/>
      <c r="EPA234" s="646"/>
      <c r="EPB234" s="646"/>
      <c r="EPC234" s="646"/>
      <c r="EPD234" s="646"/>
      <c r="EPE234" s="646"/>
      <c r="EPF234" s="646"/>
      <c r="EPG234" s="646"/>
      <c r="EPH234" s="646"/>
      <c r="EPI234" s="646"/>
      <c r="EPJ234" s="646"/>
      <c r="EPK234" s="646"/>
      <c r="EPL234" s="646"/>
      <c r="EPM234" s="646"/>
      <c r="EPN234" s="646"/>
      <c r="EPO234" s="646"/>
      <c r="EPP234" s="646"/>
      <c r="EPQ234" s="646"/>
      <c r="EPR234" s="646"/>
      <c r="EPS234" s="646"/>
      <c r="EPT234" s="646"/>
      <c r="EPU234" s="646"/>
      <c r="EPV234" s="646"/>
      <c r="EPW234" s="646"/>
      <c r="EPX234" s="646"/>
      <c r="EPY234" s="646"/>
      <c r="EPZ234" s="646"/>
      <c r="EQA234" s="646"/>
      <c r="EQB234" s="646"/>
      <c r="EQC234" s="646"/>
      <c r="EQD234" s="646"/>
      <c r="EQE234" s="646"/>
      <c r="EQF234" s="646"/>
      <c r="EQG234" s="646"/>
      <c r="EQH234" s="646"/>
      <c r="EQI234" s="646"/>
      <c r="EQJ234" s="646"/>
      <c r="EQK234" s="646"/>
      <c r="EQL234" s="646"/>
      <c r="EQM234" s="646"/>
      <c r="EQN234" s="646"/>
      <c r="EQO234" s="646"/>
      <c r="EQP234" s="646"/>
      <c r="EQQ234" s="646"/>
      <c r="EQR234" s="646"/>
      <c r="EQS234" s="646"/>
      <c r="EQT234" s="646"/>
      <c r="EQU234" s="646"/>
      <c r="EQV234" s="646"/>
      <c r="EQW234" s="646"/>
      <c r="EQX234" s="646"/>
      <c r="EQY234" s="646"/>
      <c r="EQZ234" s="646"/>
      <c r="ERA234" s="646"/>
      <c r="ERB234" s="646"/>
      <c r="ERC234" s="646"/>
      <c r="ERD234" s="646"/>
      <c r="ERE234" s="646"/>
      <c r="ERF234" s="646"/>
      <c r="ERG234" s="646"/>
      <c r="ERH234" s="646"/>
      <c r="ERI234" s="646"/>
      <c r="ERJ234" s="646"/>
      <c r="ERK234" s="646"/>
      <c r="ERL234" s="646"/>
      <c r="ERM234" s="646"/>
      <c r="ERN234" s="646"/>
      <c r="ERO234" s="646"/>
      <c r="ERP234" s="646"/>
      <c r="ERQ234" s="646"/>
      <c r="ERR234" s="646"/>
      <c r="ERS234" s="646"/>
      <c r="ERT234" s="646"/>
      <c r="ERU234" s="646"/>
      <c r="ERV234" s="646"/>
      <c r="ERW234" s="646"/>
      <c r="ERX234" s="646"/>
      <c r="ERY234" s="646"/>
      <c r="ERZ234" s="646"/>
      <c r="ESA234" s="646"/>
      <c r="ESB234" s="646"/>
      <c r="ESC234" s="646"/>
      <c r="ESD234" s="646"/>
      <c r="ESE234" s="646"/>
      <c r="ESF234" s="646"/>
      <c r="ESG234" s="646"/>
      <c r="ESH234" s="646"/>
      <c r="ESI234" s="646"/>
      <c r="ESJ234" s="646"/>
      <c r="ESK234" s="646"/>
      <c r="ESL234" s="646"/>
      <c r="ESM234" s="646"/>
      <c r="ESN234" s="646"/>
      <c r="ESO234" s="646"/>
      <c r="ESP234" s="646"/>
      <c r="ESQ234" s="646"/>
      <c r="ESR234" s="646"/>
      <c r="ESS234" s="646"/>
      <c r="EST234" s="646"/>
      <c r="ESU234" s="646"/>
      <c r="ESV234" s="646"/>
      <c r="ESW234" s="646"/>
      <c r="ESX234" s="646"/>
      <c r="ESY234" s="646"/>
      <c r="ESZ234" s="646"/>
      <c r="ETA234" s="646"/>
      <c r="ETB234" s="646"/>
      <c r="ETC234" s="646"/>
      <c r="ETD234" s="646"/>
      <c r="ETE234" s="646"/>
      <c r="ETF234" s="646"/>
      <c r="ETG234" s="646"/>
      <c r="ETH234" s="646"/>
      <c r="ETI234" s="646"/>
      <c r="ETJ234" s="646"/>
      <c r="ETK234" s="646"/>
      <c r="ETL234" s="646"/>
      <c r="ETM234" s="646"/>
      <c r="ETN234" s="646"/>
      <c r="ETO234" s="646"/>
      <c r="ETP234" s="646"/>
      <c r="ETQ234" s="646"/>
      <c r="ETR234" s="646"/>
      <c r="ETS234" s="646"/>
      <c r="ETT234" s="646"/>
      <c r="ETU234" s="646"/>
      <c r="ETV234" s="646"/>
      <c r="ETW234" s="646"/>
      <c r="ETX234" s="646"/>
      <c r="ETY234" s="646"/>
      <c r="ETZ234" s="646"/>
      <c r="EUA234" s="646"/>
      <c r="EUB234" s="646"/>
      <c r="EUC234" s="646"/>
      <c r="EUD234" s="646"/>
      <c r="EUE234" s="646"/>
      <c r="EUF234" s="646"/>
      <c r="EUG234" s="646"/>
      <c r="EUH234" s="646"/>
      <c r="EUI234" s="646"/>
      <c r="EUJ234" s="646"/>
      <c r="EUK234" s="646"/>
      <c r="EUL234" s="646"/>
      <c r="EUM234" s="646"/>
      <c r="EUN234" s="646"/>
      <c r="EUO234" s="646"/>
      <c r="EUP234" s="646"/>
      <c r="EUQ234" s="646"/>
      <c r="EUR234" s="646"/>
      <c r="EUS234" s="646"/>
      <c r="EUT234" s="646"/>
      <c r="EUU234" s="646"/>
      <c r="EUV234" s="646"/>
      <c r="EUW234" s="646"/>
      <c r="EUX234" s="646"/>
      <c r="EUY234" s="646"/>
      <c r="EUZ234" s="646"/>
      <c r="EVA234" s="646"/>
      <c r="EVB234" s="646"/>
      <c r="EVC234" s="646"/>
      <c r="EVD234" s="646"/>
      <c r="EVE234" s="646"/>
      <c r="EVF234" s="646"/>
      <c r="EVG234" s="646"/>
      <c r="EVH234" s="646"/>
      <c r="EVI234" s="646"/>
      <c r="EVJ234" s="646"/>
      <c r="EVK234" s="646"/>
      <c r="EVL234" s="646"/>
      <c r="EVM234" s="646"/>
      <c r="EVN234" s="646"/>
      <c r="EVO234" s="646"/>
      <c r="EVP234" s="646"/>
      <c r="EVQ234" s="646"/>
      <c r="EVR234" s="646"/>
      <c r="EVS234" s="646"/>
      <c r="EVT234" s="646"/>
      <c r="EVU234" s="646"/>
      <c r="EVV234" s="646"/>
      <c r="EVW234" s="646"/>
      <c r="EVX234" s="646"/>
      <c r="EVY234" s="646"/>
      <c r="EVZ234" s="646"/>
      <c r="EWA234" s="646"/>
      <c r="EWB234" s="646"/>
      <c r="EWC234" s="646"/>
      <c r="EWD234" s="646"/>
      <c r="EWE234" s="646"/>
      <c r="EWF234" s="646"/>
      <c r="EWG234" s="646"/>
      <c r="EWH234" s="646"/>
      <c r="EWI234" s="646"/>
      <c r="EWJ234" s="646"/>
      <c r="EWK234" s="646"/>
      <c r="EWL234" s="646"/>
      <c r="EWM234" s="646"/>
      <c r="EWN234" s="646"/>
      <c r="EWO234" s="646"/>
      <c r="EWP234" s="646"/>
      <c r="EWQ234" s="646"/>
      <c r="EWR234" s="646"/>
      <c r="EWS234" s="646"/>
      <c r="EWT234" s="646"/>
      <c r="EWU234" s="646"/>
      <c r="EWV234" s="646"/>
      <c r="EWW234" s="646"/>
      <c r="EWX234" s="646"/>
      <c r="EWY234" s="646"/>
      <c r="EWZ234" s="646"/>
      <c r="EXA234" s="646"/>
      <c r="EXB234" s="646"/>
      <c r="EXC234" s="646"/>
      <c r="EXD234" s="646"/>
      <c r="EXE234" s="646"/>
      <c r="EXF234" s="646"/>
      <c r="EXG234" s="646"/>
      <c r="EXH234" s="646"/>
      <c r="EXI234" s="646"/>
      <c r="EXJ234" s="646"/>
      <c r="EXK234" s="646"/>
      <c r="EXL234" s="646"/>
      <c r="EXM234" s="646"/>
      <c r="EXN234" s="646"/>
      <c r="EXO234" s="646"/>
      <c r="EXP234" s="646"/>
      <c r="EXQ234" s="646"/>
      <c r="EXR234" s="646"/>
      <c r="EXS234" s="646"/>
      <c r="EXT234" s="646"/>
      <c r="EXU234" s="646"/>
      <c r="EXV234" s="646"/>
      <c r="EXW234" s="646"/>
      <c r="EXX234" s="646"/>
      <c r="EXY234" s="646"/>
      <c r="EXZ234" s="646"/>
      <c r="EYA234" s="646"/>
      <c r="EYB234" s="646"/>
      <c r="EYC234" s="646"/>
      <c r="EYD234" s="646"/>
      <c r="EYE234" s="646"/>
      <c r="EYF234" s="646"/>
      <c r="EYG234" s="646"/>
      <c r="EYH234" s="646"/>
      <c r="EYI234" s="646"/>
      <c r="EYJ234" s="646"/>
      <c r="EYK234" s="646"/>
      <c r="EYL234" s="646"/>
      <c r="EYM234" s="646"/>
      <c r="EYN234" s="646"/>
      <c r="EYO234" s="646"/>
      <c r="EYP234" s="646"/>
      <c r="EYQ234" s="646"/>
      <c r="EYR234" s="646"/>
      <c r="EYS234" s="646"/>
      <c r="EYT234" s="646"/>
      <c r="EYU234" s="646"/>
      <c r="EYV234" s="646"/>
      <c r="EYW234" s="646"/>
      <c r="EYX234" s="646"/>
      <c r="EYY234" s="646"/>
      <c r="EYZ234" s="646"/>
      <c r="EZA234" s="646"/>
      <c r="EZB234" s="646"/>
      <c r="EZC234" s="646"/>
      <c r="EZD234" s="646"/>
      <c r="EZE234" s="646"/>
      <c r="EZF234" s="646"/>
      <c r="EZG234" s="646"/>
      <c r="EZH234" s="646"/>
      <c r="EZI234" s="646"/>
      <c r="EZJ234" s="646"/>
      <c r="EZK234" s="646"/>
      <c r="EZL234" s="646"/>
      <c r="EZM234" s="646"/>
      <c r="EZN234" s="646"/>
      <c r="EZO234" s="646"/>
      <c r="EZP234" s="646"/>
      <c r="EZQ234" s="646"/>
      <c r="EZR234" s="646"/>
      <c r="EZS234" s="646"/>
      <c r="EZT234" s="646"/>
      <c r="EZU234" s="646"/>
      <c r="EZV234" s="646"/>
      <c r="EZW234" s="646"/>
      <c r="EZX234" s="646"/>
      <c r="EZY234" s="646"/>
      <c r="EZZ234" s="646"/>
      <c r="FAA234" s="646"/>
      <c r="FAB234" s="646"/>
      <c r="FAC234" s="646"/>
      <c r="FAD234" s="646"/>
      <c r="FAE234" s="646"/>
      <c r="FAF234" s="646"/>
      <c r="FAG234" s="646"/>
      <c r="FAH234" s="646"/>
      <c r="FAI234" s="646"/>
      <c r="FAJ234" s="646"/>
      <c r="FAK234" s="646"/>
      <c r="FAL234" s="646"/>
      <c r="FAM234" s="646"/>
      <c r="FAN234" s="646"/>
      <c r="FAO234" s="646"/>
      <c r="FAP234" s="646"/>
      <c r="FAQ234" s="646"/>
      <c r="FAR234" s="646"/>
      <c r="FAS234" s="646"/>
      <c r="FAT234" s="646"/>
      <c r="FAU234" s="646"/>
      <c r="FAV234" s="646"/>
      <c r="FAW234" s="646"/>
      <c r="FAX234" s="646"/>
      <c r="FAY234" s="646"/>
      <c r="FAZ234" s="646"/>
      <c r="FBA234" s="646"/>
      <c r="FBB234" s="646"/>
      <c r="FBC234" s="646"/>
      <c r="FBD234" s="646"/>
      <c r="FBE234" s="646"/>
      <c r="FBF234" s="646"/>
      <c r="FBG234" s="646"/>
      <c r="FBH234" s="646"/>
      <c r="FBI234" s="646"/>
      <c r="FBJ234" s="646"/>
      <c r="FBK234" s="646"/>
      <c r="FBL234" s="646"/>
      <c r="FBM234" s="646"/>
      <c r="FBN234" s="646"/>
      <c r="FBO234" s="646"/>
      <c r="FBP234" s="646"/>
      <c r="FBQ234" s="646"/>
      <c r="FBR234" s="646"/>
      <c r="FBS234" s="646"/>
      <c r="FBT234" s="646"/>
      <c r="FBU234" s="646"/>
      <c r="FBV234" s="646"/>
      <c r="FBW234" s="646"/>
      <c r="FBX234" s="646"/>
      <c r="FBY234" s="646"/>
      <c r="FBZ234" s="646"/>
      <c r="FCA234" s="646"/>
      <c r="FCB234" s="646"/>
      <c r="FCC234" s="646"/>
      <c r="FCD234" s="646"/>
      <c r="FCE234" s="646"/>
      <c r="FCF234" s="646"/>
      <c r="FCG234" s="646"/>
      <c r="FCH234" s="646"/>
      <c r="FCI234" s="646"/>
      <c r="FCJ234" s="646"/>
      <c r="FCK234" s="646"/>
      <c r="FCL234" s="646"/>
      <c r="FCM234" s="646"/>
      <c r="FCN234" s="646"/>
      <c r="FCO234" s="646"/>
      <c r="FCP234" s="646"/>
      <c r="FCQ234" s="646"/>
      <c r="FCR234" s="646"/>
      <c r="FCS234" s="646"/>
      <c r="FCT234" s="646"/>
      <c r="FCU234" s="646"/>
      <c r="FCV234" s="646"/>
      <c r="FCW234" s="646"/>
      <c r="FCX234" s="646"/>
      <c r="FCY234" s="646"/>
      <c r="FCZ234" s="646"/>
      <c r="FDA234" s="646"/>
      <c r="FDB234" s="646"/>
      <c r="FDC234" s="646"/>
      <c r="FDD234" s="646"/>
      <c r="FDE234" s="646"/>
      <c r="FDF234" s="646"/>
      <c r="FDG234" s="646"/>
      <c r="FDH234" s="646"/>
      <c r="FDI234" s="646"/>
      <c r="FDJ234" s="646"/>
      <c r="FDK234" s="646"/>
      <c r="FDL234" s="646"/>
      <c r="FDM234" s="646"/>
      <c r="FDN234" s="646"/>
      <c r="FDO234" s="646"/>
      <c r="FDP234" s="646"/>
      <c r="FDQ234" s="646"/>
      <c r="FDR234" s="646"/>
      <c r="FDS234" s="646"/>
      <c r="FDT234" s="646"/>
      <c r="FDU234" s="646"/>
      <c r="FDV234" s="646"/>
      <c r="FDW234" s="646"/>
      <c r="FDX234" s="646"/>
      <c r="FDY234" s="646"/>
      <c r="FDZ234" s="646"/>
      <c r="FEA234" s="646"/>
      <c r="FEB234" s="646"/>
      <c r="FEC234" s="646"/>
      <c r="FED234" s="646"/>
      <c r="FEE234" s="646"/>
      <c r="FEF234" s="646"/>
      <c r="FEG234" s="646"/>
      <c r="FEH234" s="646"/>
      <c r="FEI234" s="646"/>
      <c r="FEJ234" s="646"/>
      <c r="FEK234" s="646"/>
      <c r="FEL234" s="646"/>
      <c r="FEM234" s="646"/>
      <c r="FEN234" s="646"/>
      <c r="FEO234" s="646"/>
      <c r="FEP234" s="646"/>
      <c r="FEQ234" s="646"/>
      <c r="FER234" s="646"/>
      <c r="FES234" s="646"/>
      <c r="FET234" s="646"/>
      <c r="FEU234" s="646"/>
      <c r="FEV234" s="646"/>
      <c r="FEW234" s="646"/>
      <c r="FEX234" s="646"/>
      <c r="FEY234" s="646"/>
      <c r="FEZ234" s="646"/>
      <c r="FFA234" s="646"/>
      <c r="FFB234" s="646"/>
      <c r="FFC234" s="646"/>
      <c r="FFD234" s="646"/>
      <c r="FFE234" s="646"/>
      <c r="FFF234" s="646"/>
      <c r="FFG234" s="646"/>
      <c r="FFH234" s="646"/>
      <c r="FFI234" s="646"/>
      <c r="FFJ234" s="646"/>
      <c r="FFK234" s="646"/>
      <c r="FFL234" s="646"/>
      <c r="FFM234" s="646"/>
      <c r="FFN234" s="646"/>
      <c r="FFO234" s="646"/>
      <c r="FFP234" s="646"/>
      <c r="FFQ234" s="646"/>
      <c r="FFR234" s="646"/>
      <c r="FFS234" s="646"/>
      <c r="FFT234" s="646"/>
      <c r="FFU234" s="646"/>
      <c r="FFV234" s="646"/>
      <c r="FFW234" s="646"/>
      <c r="FFX234" s="646"/>
      <c r="FFY234" s="646"/>
      <c r="FFZ234" s="646"/>
      <c r="FGA234" s="646"/>
      <c r="FGB234" s="646"/>
      <c r="FGC234" s="646"/>
      <c r="FGD234" s="646"/>
      <c r="FGE234" s="646"/>
      <c r="FGF234" s="646"/>
      <c r="FGG234" s="646"/>
      <c r="FGH234" s="646"/>
      <c r="FGI234" s="646"/>
      <c r="FGJ234" s="646"/>
      <c r="FGK234" s="646"/>
      <c r="FGL234" s="646"/>
      <c r="FGM234" s="646"/>
      <c r="FGN234" s="646"/>
      <c r="FGO234" s="646"/>
      <c r="FGP234" s="646"/>
      <c r="FGQ234" s="646"/>
      <c r="FGR234" s="646"/>
      <c r="FGS234" s="646"/>
      <c r="FGT234" s="646"/>
      <c r="FGU234" s="646"/>
      <c r="FGV234" s="646"/>
      <c r="FGW234" s="646"/>
      <c r="FGX234" s="646"/>
      <c r="FGY234" s="646"/>
      <c r="FGZ234" s="646"/>
      <c r="FHA234" s="646"/>
      <c r="FHB234" s="646"/>
      <c r="FHC234" s="646"/>
      <c r="FHD234" s="646"/>
      <c r="FHE234" s="646"/>
      <c r="FHF234" s="646"/>
      <c r="FHG234" s="646"/>
      <c r="FHH234" s="646"/>
      <c r="FHI234" s="646"/>
      <c r="FHJ234" s="646"/>
      <c r="FHK234" s="646"/>
      <c r="FHL234" s="646"/>
      <c r="FHM234" s="646"/>
      <c r="FHN234" s="646"/>
      <c r="FHO234" s="646"/>
      <c r="FHP234" s="646"/>
      <c r="FHQ234" s="646"/>
      <c r="FHR234" s="646"/>
      <c r="FHS234" s="646"/>
      <c r="FHT234" s="646"/>
      <c r="FHU234" s="646"/>
      <c r="FHV234" s="646"/>
      <c r="FHW234" s="646"/>
      <c r="FHX234" s="646"/>
      <c r="FHY234" s="646"/>
      <c r="FHZ234" s="646"/>
      <c r="FIA234" s="646"/>
      <c r="FIB234" s="646"/>
      <c r="FIC234" s="646"/>
      <c r="FID234" s="646"/>
      <c r="FIE234" s="646"/>
      <c r="FIF234" s="646"/>
      <c r="FIG234" s="646"/>
      <c r="FIH234" s="646"/>
      <c r="FII234" s="646"/>
      <c r="FIJ234" s="646"/>
      <c r="FIK234" s="646"/>
      <c r="FIL234" s="646"/>
      <c r="FIM234" s="646"/>
      <c r="FIN234" s="646"/>
      <c r="FIO234" s="646"/>
      <c r="FIP234" s="646"/>
      <c r="FIQ234" s="646"/>
      <c r="FIR234" s="646"/>
      <c r="FIS234" s="646"/>
      <c r="FIT234" s="646"/>
      <c r="FIU234" s="646"/>
      <c r="FIV234" s="646"/>
      <c r="FIW234" s="646"/>
      <c r="FIX234" s="646"/>
      <c r="FIY234" s="646"/>
      <c r="FIZ234" s="646"/>
      <c r="FJA234" s="646"/>
      <c r="FJB234" s="646"/>
      <c r="FJC234" s="646"/>
      <c r="FJD234" s="646"/>
      <c r="FJE234" s="646"/>
      <c r="FJF234" s="646"/>
      <c r="FJG234" s="646"/>
      <c r="FJH234" s="646"/>
      <c r="FJI234" s="646"/>
      <c r="FJJ234" s="646"/>
      <c r="FJK234" s="646"/>
      <c r="FJL234" s="646"/>
      <c r="FJM234" s="646"/>
      <c r="FJN234" s="646"/>
      <c r="FJO234" s="646"/>
      <c r="FJP234" s="646"/>
      <c r="FJQ234" s="646"/>
      <c r="FJR234" s="646"/>
      <c r="FJS234" s="646"/>
      <c r="FJT234" s="646"/>
      <c r="FJU234" s="646"/>
      <c r="FJV234" s="646"/>
      <c r="FJW234" s="646"/>
      <c r="FJX234" s="646"/>
      <c r="FJY234" s="646"/>
      <c r="FJZ234" s="646"/>
      <c r="FKA234" s="646"/>
      <c r="FKB234" s="646"/>
      <c r="FKC234" s="646"/>
      <c r="FKD234" s="646"/>
      <c r="FKE234" s="646"/>
      <c r="FKF234" s="646"/>
      <c r="FKG234" s="646"/>
      <c r="FKH234" s="646"/>
      <c r="FKI234" s="646"/>
      <c r="FKJ234" s="646"/>
      <c r="FKK234" s="646"/>
      <c r="FKL234" s="646"/>
      <c r="FKM234" s="646"/>
      <c r="FKN234" s="646"/>
      <c r="FKO234" s="646"/>
      <c r="FKP234" s="646"/>
      <c r="FKQ234" s="646"/>
      <c r="FKR234" s="646"/>
      <c r="FKS234" s="646"/>
      <c r="FKT234" s="646"/>
      <c r="FKU234" s="646"/>
      <c r="FKV234" s="646"/>
      <c r="FKW234" s="646"/>
      <c r="FKX234" s="646"/>
      <c r="FKY234" s="646"/>
      <c r="FKZ234" s="646"/>
      <c r="FLA234" s="646"/>
      <c r="FLB234" s="646"/>
      <c r="FLC234" s="646"/>
      <c r="FLD234" s="646"/>
      <c r="FLE234" s="646"/>
      <c r="FLF234" s="646"/>
      <c r="FLG234" s="646"/>
      <c r="FLH234" s="646"/>
      <c r="FLI234" s="646"/>
      <c r="FLJ234" s="646"/>
      <c r="FLK234" s="646"/>
      <c r="FLL234" s="646"/>
      <c r="FLM234" s="646"/>
      <c r="FLN234" s="646"/>
      <c r="FLO234" s="646"/>
      <c r="FLP234" s="646"/>
      <c r="FLQ234" s="646"/>
      <c r="FLR234" s="646"/>
      <c r="FLS234" s="646"/>
      <c r="FLT234" s="646"/>
      <c r="FLU234" s="646"/>
      <c r="FLV234" s="646"/>
      <c r="FLW234" s="646"/>
      <c r="FLX234" s="646"/>
      <c r="FLY234" s="646"/>
      <c r="FLZ234" s="646"/>
      <c r="FMA234" s="646"/>
      <c r="FMB234" s="646"/>
      <c r="FMC234" s="646"/>
      <c r="FMD234" s="646"/>
      <c r="FME234" s="646"/>
      <c r="FMF234" s="646"/>
      <c r="FMG234" s="646"/>
      <c r="FMH234" s="646"/>
      <c r="FMI234" s="646"/>
      <c r="FMJ234" s="646"/>
      <c r="FMK234" s="646"/>
      <c r="FML234" s="646"/>
      <c r="FMM234" s="646"/>
      <c r="FMN234" s="646"/>
      <c r="FMO234" s="646"/>
      <c r="FMP234" s="646"/>
      <c r="FMQ234" s="646"/>
      <c r="FMR234" s="646"/>
      <c r="FMS234" s="646"/>
      <c r="FMT234" s="646"/>
      <c r="FMU234" s="646"/>
      <c r="FMV234" s="646"/>
      <c r="FMW234" s="646"/>
      <c r="FMX234" s="646"/>
      <c r="FMY234" s="646"/>
      <c r="FMZ234" s="646"/>
      <c r="FNA234" s="646"/>
      <c r="FNB234" s="646"/>
      <c r="FNC234" s="646"/>
      <c r="FND234" s="646"/>
      <c r="FNE234" s="646"/>
      <c r="FNF234" s="646"/>
      <c r="FNG234" s="646"/>
      <c r="FNH234" s="646"/>
      <c r="FNI234" s="646"/>
      <c r="FNJ234" s="646"/>
      <c r="FNK234" s="646"/>
      <c r="FNL234" s="646"/>
      <c r="FNM234" s="646"/>
      <c r="FNN234" s="646"/>
      <c r="FNO234" s="646"/>
      <c r="FNP234" s="646"/>
      <c r="FNQ234" s="646"/>
      <c r="FNR234" s="646"/>
      <c r="FNS234" s="646"/>
      <c r="FNT234" s="646"/>
      <c r="FNU234" s="646"/>
      <c r="FNV234" s="646"/>
      <c r="FNW234" s="646"/>
      <c r="FNX234" s="646"/>
      <c r="FNY234" s="646"/>
      <c r="FNZ234" s="646"/>
      <c r="FOA234" s="646"/>
      <c r="FOB234" s="646"/>
      <c r="FOC234" s="646"/>
      <c r="FOD234" s="646"/>
      <c r="FOE234" s="646"/>
      <c r="FOF234" s="646"/>
      <c r="FOG234" s="646"/>
      <c r="FOH234" s="646"/>
      <c r="FOI234" s="646"/>
      <c r="FOJ234" s="646"/>
      <c r="FOK234" s="646"/>
      <c r="FOL234" s="646"/>
      <c r="FOM234" s="646"/>
      <c r="FON234" s="646"/>
      <c r="FOO234" s="646"/>
      <c r="FOP234" s="646"/>
      <c r="FOQ234" s="646"/>
      <c r="FOR234" s="646"/>
      <c r="FOS234" s="646"/>
      <c r="FOT234" s="646"/>
      <c r="FOU234" s="646"/>
      <c r="FOV234" s="646"/>
      <c r="FOW234" s="646"/>
      <c r="FOX234" s="646"/>
      <c r="FOY234" s="646"/>
      <c r="FOZ234" s="646"/>
      <c r="FPA234" s="646"/>
      <c r="FPB234" s="646"/>
      <c r="FPC234" s="646"/>
      <c r="FPD234" s="646"/>
      <c r="FPE234" s="646"/>
      <c r="FPF234" s="646"/>
      <c r="FPG234" s="646"/>
      <c r="FPH234" s="646"/>
      <c r="FPI234" s="646"/>
      <c r="FPJ234" s="646"/>
      <c r="FPK234" s="646"/>
      <c r="FPL234" s="646"/>
      <c r="FPM234" s="646"/>
      <c r="FPN234" s="646"/>
      <c r="FPO234" s="646"/>
      <c r="FPP234" s="646"/>
      <c r="FPQ234" s="646"/>
      <c r="FPR234" s="646"/>
      <c r="FPS234" s="646"/>
      <c r="FPT234" s="646"/>
      <c r="FPU234" s="646"/>
      <c r="FPV234" s="646"/>
      <c r="FPW234" s="646"/>
      <c r="FPX234" s="646"/>
      <c r="FPY234" s="646"/>
      <c r="FPZ234" s="646"/>
      <c r="FQA234" s="646"/>
      <c r="FQB234" s="646"/>
      <c r="FQC234" s="646"/>
      <c r="FQD234" s="646"/>
      <c r="FQE234" s="646"/>
      <c r="FQF234" s="646"/>
      <c r="FQG234" s="646"/>
      <c r="FQH234" s="646"/>
      <c r="FQI234" s="646"/>
      <c r="FQJ234" s="646"/>
      <c r="FQK234" s="646"/>
      <c r="FQL234" s="646"/>
      <c r="FQM234" s="646"/>
      <c r="FQN234" s="646"/>
      <c r="FQO234" s="646"/>
      <c r="FQP234" s="646"/>
      <c r="FQQ234" s="646"/>
      <c r="FQR234" s="646"/>
      <c r="FQS234" s="646"/>
      <c r="FQT234" s="646"/>
      <c r="FQU234" s="646"/>
      <c r="FQV234" s="646"/>
      <c r="FQW234" s="646"/>
      <c r="FQX234" s="646"/>
      <c r="FQY234" s="646"/>
      <c r="FQZ234" s="646"/>
      <c r="FRA234" s="646"/>
      <c r="FRB234" s="646"/>
      <c r="FRC234" s="646"/>
      <c r="FRD234" s="646"/>
      <c r="FRE234" s="646"/>
      <c r="FRF234" s="646"/>
      <c r="FRG234" s="646"/>
      <c r="FRH234" s="646"/>
      <c r="FRI234" s="646"/>
      <c r="FRJ234" s="646"/>
      <c r="FRK234" s="646"/>
      <c r="FRL234" s="646"/>
      <c r="FRM234" s="646"/>
      <c r="FRN234" s="646"/>
      <c r="FRO234" s="646"/>
      <c r="FRP234" s="646"/>
      <c r="FRQ234" s="646"/>
      <c r="FRR234" s="646"/>
      <c r="FRS234" s="646"/>
      <c r="FRT234" s="646"/>
      <c r="FRU234" s="646"/>
      <c r="FRV234" s="646"/>
      <c r="FRW234" s="646"/>
      <c r="FRX234" s="646"/>
      <c r="FRY234" s="646"/>
      <c r="FRZ234" s="646"/>
      <c r="FSA234" s="646"/>
      <c r="FSB234" s="646"/>
      <c r="FSC234" s="646"/>
      <c r="FSD234" s="646"/>
      <c r="FSE234" s="646"/>
      <c r="FSF234" s="646"/>
      <c r="FSG234" s="646"/>
      <c r="FSH234" s="646"/>
      <c r="FSI234" s="646"/>
      <c r="FSJ234" s="646"/>
      <c r="FSK234" s="646"/>
      <c r="FSL234" s="646"/>
      <c r="FSM234" s="646"/>
      <c r="FSN234" s="646"/>
      <c r="FSO234" s="646"/>
      <c r="FSP234" s="646"/>
      <c r="FSQ234" s="646"/>
      <c r="FSR234" s="646"/>
      <c r="FSS234" s="646"/>
      <c r="FST234" s="646"/>
      <c r="FSU234" s="646"/>
      <c r="FSV234" s="646"/>
      <c r="FSW234" s="646"/>
      <c r="FSX234" s="646"/>
      <c r="FSY234" s="646"/>
      <c r="FSZ234" s="646"/>
      <c r="FTA234" s="646"/>
      <c r="FTB234" s="646"/>
      <c r="FTC234" s="646"/>
      <c r="FTD234" s="646"/>
      <c r="FTE234" s="646"/>
      <c r="FTF234" s="646"/>
      <c r="FTG234" s="646"/>
      <c r="FTH234" s="646"/>
      <c r="FTI234" s="646"/>
      <c r="FTJ234" s="646"/>
      <c r="FTK234" s="646"/>
      <c r="FTL234" s="646"/>
      <c r="FTM234" s="646"/>
      <c r="FTN234" s="646"/>
      <c r="FTO234" s="646"/>
      <c r="FTP234" s="646"/>
      <c r="FTQ234" s="646"/>
      <c r="FTR234" s="646"/>
      <c r="FTS234" s="646"/>
      <c r="FTT234" s="646"/>
      <c r="FTU234" s="646"/>
      <c r="FTV234" s="646"/>
      <c r="FTW234" s="646"/>
      <c r="FTX234" s="646"/>
      <c r="FTY234" s="646"/>
      <c r="FTZ234" s="646"/>
      <c r="FUA234" s="646"/>
      <c r="FUB234" s="646"/>
      <c r="FUC234" s="646"/>
      <c r="FUD234" s="646"/>
      <c r="FUE234" s="646"/>
      <c r="FUF234" s="646"/>
      <c r="FUG234" s="646"/>
      <c r="FUH234" s="646"/>
      <c r="FUI234" s="646"/>
      <c r="FUJ234" s="646"/>
      <c r="FUK234" s="646"/>
      <c r="FUL234" s="646"/>
      <c r="FUM234" s="646"/>
      <c r="FUN234" s="646"/>
      <c r="FUO234" s="646"/>
      <c r="FUP234" s="646"/>
      <c r="FUQ234" s="646"/>
      <c r="FUR234" s="646"/>
      <c r="FUS234" s="646"/>
      <c r="FUT234" s="646"/>
      <c r="FUU234" s="646"/>
      <c r="FUV234" s="646"/>
      <c r="FUW234" s="646"/>
      <c r="FUX234" s="646"/>
      <c r="FUY234" s="646"/>
      <c r="FUZ234" s="646"/>
      <c r="FVA234" s="646"/>
      <c r="FVB234" s="646"/>
      <c r="FVC234" s="646"/>
      <c r="FVD234" s="646"/>
      <c r="FVE234" s="646"/>
      <c r="FVF234" s="646"/>
      <c r="FVG234" s="646"/>
      <c r="FVH234" s="646"/>
      <c r="FVI234" s="646"/>
      <c r="FVJ234" s="646"/>
      <c r="FVK234" s="646"/>
      <c r="FVL234" s="646"/>
      <c r="FVM234" s="646"/>
      <c r="FVN234" s="646"/>
      <c r="FVO234" s="646"/>
      <c r="FVP234" s="646"/>
      <c r="FVQ234" s="646"/>
      <c r="FVR234" s="646"/>
      <c r="FVS234" s="646"/>
      <c r="FVT234" s="646"/>
      <c r="FVU234" s="646"/>
      <c r="FVV234" s="646"/>
      <c r="FVW234" s="646"/>
      <c r="FVX234" s="646"/>
      <c r="FVY234" s="646"/>
      <c r="FVZ234" s="646"/>
      <c r="FWA234" s="646"/>
      <c r="FWB234" s="646"/>
      <c r="FWC234" s="646"/>
      <c r="FWD234" s="646"/>
      <c r="FWE234" s="646"/>
      <c r="FWF234" s="646"/>
      <c r="FWG234" s="646"/>
      <c r="FWH234" s="646"/>
      <c r="FWI234" s="646"/>
      <c r="FWJ234" s="646"/>
      <c r="FWK234" s="646"/>
      <c r="FWL234" s="646"/>
      <c r="FWM234" s="646"/>
      <c r="FWN234" s="646"/>
      <c r="FWO234" s="646"/>
      <c r="FWP234" s="646"/>
      <c r="FWQ234" s="646"/>
      <c r="FWR234" s="646"/>
      <c r="FWS234" s="646"/>
      <c r="FWT234" s="646"/>
      <c r="FWU234" s="646"/>
      <c r="FWV234" s="646"/>
      <c r="FWW234" s="646"/>
      <c r="FWX234" s="646"/>
      <c r="FWY234" s="646"/>
      <c r="FWZ234" s="646"/>
      <c r="FXA234" s="646"/>
      <c r="FXB234" s="646"/>
      <c r="FXC234" s="646"/>
      <c r="FXD234" s="646"/>
      <c r="FXE234" s="646"/>
      <c r="FXF234" s="646"/>
      <c r="FXG234" s="646"/>
      <c r="FXH234" s="646"/>
      <c r="FXI234" s="646"/>
      <c r="FXJ234" s="646"/>
      <c r="FXK234" s="646"/>
      <c r="FXL234" s="646"/>
      <c r="FXM234" s="646"/>
      <c r="FXN234" s="646"/>
      <c r="FXO234" s="646"/>
      <c r="FXP234" s="646"/>
      <c r="FXQ234" s="646"/>
      <c r="FXR234" s="646"/>
      <c r="FXS234" s="646"/>
      <c r="FXT234" s="646"/>
      <c r="FXU234" s="646"/>
      <c r="FXV234" s="646"/>
      <c r="FXW234" s="646"/>
      <c r="FXX234" s="646"/>
      <c r="FXY234" s="646"/>
      <c r="FXZ234" s="646"/>
      <c r="FYA234" s="646"/>
      <c r="FYB234" s="646"/>
      <c r="FYC234" s="646"/>
      <c r="FYD234" s="646"/>
      <c r="FYE234" s="646"/>
      <c r="FYF234" s="646"/>
      <c r="FYG234" s="646"/>
      <c r="FYH234" s="646"/>
      <c r="FYI234" s="646"/>
      <c r="FYJ234" s="646"/>
      <c r="FYK234" s="646"/>
      <c r="FYL234" s="646"/>
      <c r="FYM234" s="646"/>
      <c r="FYN234" s="646"/>
      <c r="FYO234" s="646"/>
      <c r="FYP234" s="646"/>
      <c r="FYQ234" s="646"/>
      <c r="FYR234" s="646"/>
      <c r="FYS234" s="646"/>
      <c r="FYT234" s="646"/>
      <c r="FYU234" s="646"/>
      <c r="FYV234" s="646"/>
      <c r="FYW234" s="646"/>
      <c r="FYX234" s="646"/>
      <c r="FYY234" s="646"/>
      <c r="FYZ234" s="646"/>
      <c r="FZA234" s="646"/>
      <c r="FZB234" s="646"/>
      <c r="FZC234" s="646"/>
      <c r="FZD234" s="646"/>
      <c r="FZE234" s="646"/>
      <c r="FZF234" s="646"/>
      <c r="FZG234" s="646"/>
      <c r="FZH234" s="646"/>
      <c r="FZI234" s="646"/>
      <c r="FZJ234" s="646"/>
      <c r="FZK234" s="646"/>
      <c r="FZL234" s="646"/>
      <c r="FZM234" s="646"/>
      <c r="FZN234" s="646"/>
      <c r="FZO234" s="646"/>
      <c r="FZP234" s="646"/>
      <c r="FZQ234" s="646"/>
      <c r="FZR234" s="646"/>
      <c r="FZS234" s="646"/>
      <c r="FZT234" s="646"/>
      <c r="FZU234" s="646"/>
      <c r="FZV234" s="646"/>
      <c r="FZW234" s="646"/>
      <c r="FZX234" s="646"/>
      <c r="FZY234" s="646"/>
      <c r="FZZ234" s="646"/>
      <c r="GAA234" s="646"/>
      <c r="GAB234" s="646"/>
      <c r="GAC234" s="646"/>
      <c r="GAD234" s="646"/>
      <c r="GAE234" s="646"/>
      <c r="GAF234" s="646"/>
      <c r="GAG234" s="646"/>
      <c r="GAH234" s="646"/>
      <c r="GAI234" s="646"/>
      <c r="GAJ234" s="646"/>
      <c r="GAK234" s="646"/>
      <c r="GAL234" s="646"/>
      <c r="GAM234" s="646"/>
      <c r="GAN234" s="646"/>
      <c r="GAO234" s="646"/>
      <c r="GAP234" s="646"/>
      <c r="GAQ234" s="646"/>
      <c r="GAR234" s="646"/>
      <c r="GAS234" s="646"/>
      <c r="GAT234" s="646"/>
      <c r="GAU234" s="646"/>
      <c r="GAV234" s="646"/>
      <c r="GAW234" s="646"/>
      <c r="GAX234" s="646"/>
      <c r="GAY234" s="646"/>
      <c r="GAZ234" s="646"/>
      <c r="GBA234" s="646"/>
      <c r="GBB234" s="646"/>
      <c r="GBC234" s="646"/>
      <c r="GBD234" s="646"/>
      <c r="GBE234" s="646"/>
      <c r="GBF234" s="646"/>
      <c r="GBG234" s="646"/>
      <c r="GBH234" s="646"/>
      <c r="GBI234" s="646"/>
      <c r="GBJ234" s="646"/>
      <c r="GBK234" s="646"/>
      <c r="GBL234" s="646"/>
      <c r="GBM234" s="646"/>
      <c r="GBN234" s="646"/>
      <c r="GBO234" s="646"/>
      <c r="GBP234" s="646"/>
      <c r="GBQ234" s="646"/>
      <c r="GBR234" s="646"/>
      <c r="GBS234" s="646"/>
      <c r="GBT234" s="646"/>
      <c r="GBU234" s="646"/>
      <c r="GBV234" s="646"/>
      <c r="GBW234" s="646"/>
      <c r="GBX234" s="646"/>
      <c r="GBY234" s="646"/>
      <c r="GBZ234" s="646"/>
      <c r="GCA234" s="646"/>
      <c r="GCB234" s="646"/>
      <c r="GCC234" s="646"/>
      <c r="GCD234" s="646"/>
      <c r="GCE234" s="646"/>
      <c r="GCF234" s="646"/>
      <c r="GCG234" s="646"/>
      <c r="GCH234" s="646"/>
      <c r="GCI234" s="646"/>
      <c r="GCJ234" s="646"/>
      <c r="GCK234" s="646"/>
      <c r="GCL234" s="646"/>
      <c r="GCM234" s="646"/>
      <c r="GCN234" s="646"/>
      <c r="GCO234" s="646"/>
      <c r="GCP234" s="646"/>
      <c r="GCQ234" s="646"/>
      <c r="GCR234" s="646"/>
      <c r="GCS234" s="646"/>
      <c r="GCT234" s="646"/>
      <c r="GCU234" s="646"/>
      <c r="GCV234" s="646"/>
      <c r="GCW234" s="646"/>
      <c r="GCX234" s="646"/>
      <c r="GCY234" s="646"/>
      <c r="GCZ234" s="646"/>
      <c r="GDA234" s="646"/>
      <c r="GDB234" s="646"/>
      <c r="GDC234" s="646"/>
      <c r="GDD234" s="646"/>
      <c r="GDE234" s="646"/>
      <c r="GDF234" s="646"/>
      <c r="GDG234" s="646"/>
      <c r="GDH234" s="646"/>
      <c r="GDI234" s="646"/>
      <c r="GDJ234" s="646"/>
      <c r="GDK234" s="646"/>
      <c r="GDL234" s="646"/>
      <c r="GDM234" s="646"/>
      <c r="GDN234" s="646"/>
      <c r="GDO234" s="646"/>
      <c r="GDP234" s="646"/>
      <c r="GDQ234" s="646"/>
      <c r="GDR234" s="646"/>
      <c r="GDS234" s="646"/>
      <c r="GDT234" s="646"/>
      <c r="GDU234" s="646"/>
      <c r="GDV234" s="646"/>
      <c r="GDW234" s="646"/>
      <c r="GDX234" s="646"/>
      <c r="GDY234" s="646"/>
      <c r="GDZ234" s="646"/>
      <c r="GEA234" s="646"/>
      <c r="GEB234" s="646"/>
      <c r="GEC234" s="646"/>
      <c r="GED234" s="646"/>
      <c r="GEE234" s="646"/>
      <c r="GEF234" s="646"/>
      <c r="GEG234" s="646"/>
      <c r="GEH234" s="646"/>
      <c r="GEI234" s="646"/>
      <c r="GEJ234" s="646"/>
      <c r="GEK234" s="646"/>
      <c r="GEL234" s="646"/>
      <c r="GEM234" s="646"/>
      <c r="GEN234" s="646"/>
      <c r="GEO234" s="646"/>
      <c r="GEP234" s="646"/>
      <c r="GEQ234" s="646"/>
      <c r="GER234" s="646"/>
      <c r="GES234" s="646"/>
      <c r="GET234" s="646"/>
      <c r="GEU234" s="646"/>
      <c r="GEV234" s="646"/>
      <c r="GEW234" s="646"/>
      <c r="GEX234" s="646"/>
      <c r="GEY234" s="646"/>
      <c r="GEZ234" s="646"/>
      <c r="GFA234" s="646"/>
      <c r="GFB234" s="646"/>
      <c r="GFC234" s="646"/>
      <c r="GFD234" s="646"/>
      <c r="GFE234" s="646"/>
      <c r="GFF234" s="646"/>
      <c r="GFG234" s="646"/>
      <c r="GFH234" s="646"/>
      <c r="GFI234" s="646"/>
      <c r="GFJ234" s="646"/>
      <c r="GFK234" s="646"/>
      <c r="GFL234" s="646"/>
      <c r="GFM234" s="646"/>
      <c r="GFN234" s="646"/>
      <c r="GFO234" s="646"/>
      <c r="GFP234" s="646"/>
      <c r="GFQ234" s="646"/>
      <c r="GFR234" s="646"/>
      <c r="GFS234" s="646"/>
      <c r="GFT234" s="646"/>
      <c r="GFU234" s="646"/>
      <c r="GFV234" s="646"/>
      <c r="GFW234" s="646"/>
      <c r="GFX234" s="646"/>
      <c r="GFY234" s="646"/>
      <c r="GFZ234" s="646"/>
      <c r="GGA234" s="646"/>
      <c r="GGB234" s="646"/>
      <c r="GGC234" s="646"/>
      <c r="GGD234" s="646"/>
      <c r="GGE234" s="646"/>
      <c r="GGF234" s="646"/>
      <c r="GGG234" s="646"/>
      <c r="GGH234" s="646"/>
      <c r="GGI234" s="646"/>
      <c r="GGJ234" s="646"/>
      <c r="GGK234" s="646"/>
      <c r="GGL234" s="646"/>
      <c r="GGM234" s="646"/>
      <c r="GGN234" s="646"/>
      <c r="GGO234" s="646"/>
      <c r="GGP234" s="646"/>
      <c r="GGQ234" s="646"/>
      <c r="GGR234" s="646"/>
      <c r="GGS234" s="646"/>
      <c r="GGT234" s="646"/>
      <c r="GGU234" s="646"/>
      <c r="GGV234" s="646"/>
      <c r="GGW234" s="646"/>
      <c r="GGX234" s="646"/>
      <c r="GGY234" s="646"/>
      <c r="GGZ234" s="646"/>
      <c r="GHA234" s="646"/>
      <c r="GHB234" s="646"/>
      <c r="GHC234" s="646"/>
      <c r="GHD234" s="646"/>
      <c r="GHE234" s="646"/>
      <c r="GHF234" s="646"/>
      <c r="GHG234" s="646"/>
      <c r="GHH234" s="646"/>
      <c r="GHI234" s="646"/>
      <c r="GHJ234" s="646"/>
      <c r="GHK234" s="646"/>
      <c r="GHL234" s="646"/>
      <c r="GHM234" s="646"/>
      <c r="GHN234" s="646"/>
      <c r="GHO234" s="646"/>
      <c r="GHP234" s="646"/>
      <c r="GHQ234" s="646"/>
      <c r="GHR234" s="646"/>
      <c r="GHS234" s="646"/>
      <c r="GHT234" s="646"/>
      <c r="GHU234" s="646"/>
      <c r="GHV234" s="646"/>
      <c r="GHW234" s="646"/>
      <c r="GHX234" s="646"/>
      <c r="GHY234" s="646"/>
      <c r="GHZ234" s="646"/>
      <c r="GIA234" s="646"/>
      <c r="GIB234" s="646"/>
      <c r="GIC234" s="646"/>
      <c r="GID234" s="646"/>
      <c r="GIE234" s="646"/>
      <c r="GIF234" s="646"/>
      <c r="GIG234" s="646"/>
      <c r="GIH234" s="646"/>
      <c r="GII234" s="646"/>
      <c r="GIJ234" s="646"/>
      <c r="GIK234" s="646"/>
      <c r="GIL234" s="646"/>
      <c r="GIM234" s="646"/>
      <c r="GIN234" s="646"/>
      <c r="GIO234" s="646"/>
      <c r="GIP234" s="646"/>
      <c r="GIQ234" s="646"/>
      <c r="GIR234" s="646"/>
      <c r="GIS234" s="646"/>
      <c r="GIT234" s="646"/>
      <c r="GIU234" s="646"/>
      <c r="GIV234" s="646"/>
      <c r="GIW234" s="646"/>
      <c r="GIX234" s="646"/>
      <c r="GIY234" s="646"/>
      <c r="GIZ234" s="646"/>
      <c r="GJA234" s="646"/>
      <c r="GJB234" s="646"/>
      <c r="GJC234" s="646"/>
      <c r="GJD234" s="646"/>
      <c r="GJE234" s="646"/>
      <c r="GJF234" s="646"/>
      <c r="GJG234" s="646"/>
      <c r="GJH234" s="646"/>
      <c r="GJI234" s="646"/>
      <c r="GJJ234" s="646"/>
      <c r="GJK234" s="646"/>
      <c r="GJL234" s="646"/>
      <c r="GJM234" s="646"/>
      <c r="GJN234" s="646"/>
      <c r="GJO234" s="646"/>
      <c r="GJP234" s="646"/>
      <c r="GJQ234" s="646"/>
      <c r="GJR234" s="646"/>
      <c r="GJS234" s="646"/>
      <c r="GJT234" s="646"/>
      <c r="GJU234" s="646"/>
      <c r="GJV234" s="646"/>
      <c r="GJW234" s="646"/>
      <c r="GJX234" s="646"/>
      <c r="GJY234" s="646"/>
      <c r="GJZ234" s="646"/>
      <c r="GKA234" s="646"/>
      <c r="GKB234" s="646"/>
      <c r="GKC234" s="646"/>
      <c r="GKD234" s="646"/>
      <c r="GKE234" s="646"/>
      <c r="GKF234" s="646"/>
      <c r="GKG234" s="646"/>
      <c r="GKH234" s="646"/>
      <c r="GKI234" s="646"/>
      <c r="GKJ234" s="646"/>
      <c r="GKK234" s="646"/>
      <c r="GKL234" s="646"/>
      <c r="GKM234" s="646"/>
      <c r="GKN234" s="646"/>
      <c r="GKO234" s="646"/>
      <c r="GKP234" s="646"/>
      <c r="GKQ234" s="646"/>
      <c r="GKR234" s="646"/>
      <c r="GKS234" s="646"/>
      <c r="GKT234" s="646"/>
      <c r="GKU234" s="646"/>
      <c r="GKV234" s="646"/>
      <c r="GKW234" s="646"/>
      <c r="GKX234" s="646"/>
      <c r="GKY234" s="646"/>
      <c r="GKZ234" s="646"/>
      <c r="GLA234" s="646"/>
      <c r="GLB234" s="646"/>
      <c r="GLC234" s="646"/>
      <c r="GLD234" s="646"/>
      <c r="GLE234" s="646"/>
      <c r="GLF234" s="646"/>
      <c r="GLG234" s="646"/>
      <c r="GLH234" s="646"/>
      <c r="GLI234" s="646"/>
      <c r="GLJ234" s="646"/>
      <c r="GLK234" s="646"/>
      <c r="GLL234" s="646"/>
      <c r="GLM234" s="646"/>
      <c r="GLN234" s="646"/>
      <c r="GLO234" s="646"/>
      <c r="GLP234" s="646"/>
      <c r="GLQ234" s="646"/>
      <c r="GLR234" s="646"/>
      <c r="GLS234" s="646"/>
      <c r="GLT234" s="646"/>
      <c r="GLU234" s="646"/>
      <c r="GLV234" s="646"/>
      <c r="GLW234" s="646"/>
      <c r="GLX234" s="646"/>
      <c r="GLY234" s="646"/>
      <c r="GLZ234" s="646"/>
      <c r="GMA234" s="646"/>
      <c r="GMB234" s="646"/>
      <c r="GMC234" s="646"/>
      <c r="GMD234" s="646"/>
      <c r="GME234" s="646"/>
      <c r="GMF234" s="646"/>
      <c r="GMG234" s="646"/>
      <c r="GMH234" s="646"/>
      <c r="GMI234" s="646"/>
      <c r="GMJ234" s="646"/>
      <c r="GMK234" s="646"/>
      <c r="GML234" s="646"/>
      <c r="GMM234" s="646"/>
      <c r="GMN234" s="646"/>
      <c r="GMO234" s="646"/>
      <c r="GMP234" s="646"/>
      <c r="GMQ234" s="646"/>
      <c r="GMR234" s="646"/>
      <c r="GMS234" s="646"/>
      <c r="GMT234" s="646"/>
      <c r="GMU234" s="646"/>
      <c r="GMV234" s="646"/>
      <c r="GMW234" s="646"/>
      <c r="GMX234" s="646"/>
      <c r="GMY234" s="646"/>
      <c r="GMZ234" s="646"/>
      <c r="GNA234" s="646"/>
      <c r="GNB234" s="646"/>
      <c r="GNC234" s="646"/>
      <c r="GND234" s="646"/>
      <c r="GNE234" s="646"/>
      <c r="GNF234" s="646"/>
      <c r="GNG234" s="646"/>
      <c r="GNH234" s="646"/>
      <c r="GNI234" s="646"/>
      <c r="GNJ234" s="646"/>
      <c r="GNK234" s="646"/>
      <c r="GNL234" s="646"/>
      <c r="GNM234" s="646"/>
      <c r="GNN234" s="646"/>
      <c r="GNO234" s="646"/>
      <c r="GNP234" s="646"/>
      <c r="GNQ234" s="646"/>
      <c r="GNR234" s="646"/>
      <c r="GNS234" s="646"/>
      <c r="GNT234" s="646"/>
      <c r="GNU234" s="646"/>
      <c r="GNV234" s="646"/>
      <c r="GNW234" s="646"/>
      <c r="GNX234" s="646"/>
      <c r="GNY234" s="646"/>
      <c r="GNZ234" s="646"/>
      <c r="GOA234" s="646"/>
      <c r="GOB234" s="646"/>
      <c r="GOC234" s="646"/>
      <c r="GOD234" s="646"/>
      <c r="GOE234" s="646"/>
      <c r="GOF234" s="646"/>
      <c r="GOG234" s="646"/>
      <c r="GOH234" s="646"/>
      <c r="GOI234" s="646"/>
      <c r="GOJ234" s="646"/>
      <c r="GOK234" s="646"/>
      <c r="GOL234" s="646"/>
      <c r="GOM234" s="646"/>
      <c r="GON234" s="646"/>
      <c r="GOO234" s="646"/>
      <c r="GOP234" s="646"/>
      <c r="GOQ234" s="646"/>
      <c r="GOR234" s="646"/>
      <c r="GOS234" s="646"/>
      <c r="GOT234" s="646"/>
      <c r="GOU234" s="646"/>
      <c r="GOV234" s="646"/>
      <c r="GOW234" s="646"/>
      <c r="GOX234" s="646"/>
      <c r="GOY234" s="646"/>
      <c r="GOZ234" s="646"/>
      <c r="GPA234" s="646"/>
      <c r="GPB234" s="646"/>
      <c r="GPC234" s="646"/>
      <c r="GPD234" s="646"/>
      <c r="GPE234" s="646"/>
      <c r="GPF234" s="646"/>
      <c r="GPG234" s="646"/>
      <c r="GPH234" s="646"/>
      <c r="GPI234" s="646"/>
      <c r="GPJ234" s="646"/>
      <c r="GPK234" s="646"/>
      <c r="GPL234" s="646"/>
      <c r="GPM234" s="646"/>
      <c r="GPN234" s="646"/>
      <c r="GPO234" s="646"/>
      <c r="GPP234" s="646"/>
      <c r="GPQ234" s="646"/>
      <c r="GPR234" s="646"/>
      <c r="GPS234" s="646"/>
      <c r="GPT234" s="646"/>
      <c r="GPU234" s="646"/>
      <c r="GPV234" s="646"/>
      <c r="GPW234" s="646"/>
      <c r="GPX234" s="646"/>
      <c r="GPY234" s="646"/>
      <c r="GPZ234" s="646"/>
      <c r="GQA234" s="646"/>
      <c r="GQB234" s="646"/>
      <c r="GQC234" s="646"/>
      <c r="GQD234" s="646"/>
      <c r="GQE234" s="646"/>
      <c r="GQF234" s="646"/>
      <c r="GQG234" s="646"/>
      <c r="GQH234" s="646"/>
      <c r="GQI234" s="646"/>
      <c r="GQJ234" s="646"/>
      <c r="GQK234" s="646"/>
      <c r="GQL234" s="646"/>
      <c r="GQM234" s="646"/>
      <c r="GQN234" s="646"/>
      <c r="GQO234" s="646"/>
      <c r="GQP234" s="646"/>
      <c r="GQQ234" s="646"/>
      <c r="GQR234" s="646"/>
      <c r="GQS234" s="646"/>
      <c r="GQT234" s="646"/>
      <c r="GQU234" s="646"/>
      <c r="GQV234" s="646"/>
      <c r="GQW234" s="646"/>
      <c r="GQX234" s="646"/>
      <c r="GQY234" s="646"/>
      <c r="GQZ234" s="646"/>
      <c r="GRA234" s="646"/>
      <c r="GRB234" s="646"/>
      <c r="GRC234" s="646"/>
      <c r="GRD234" s="646"/>
      <c r="GRE234" s="646"/>
      <c r="GRF234" s="646"/>
      <c r="GRG234" s="646"/>
      <c r="GRH234" s="646"/>
      <c r="GRI234" s="646"/>
      <c r="GRJ234" s="646"/>
      <c r="GRK234" s="646"/>
      <c r="GRL234" s="646"/>
      <c r="GRM234" s="646"/>
      <c r="GRN234" s="646"/>
      <c r="GRO234" s="646"/>
      <c r="GRP234" s="646"/>
      <c r="GRQ234" s="646"/>
      <c r="GRR234" s="646"/>
      <c r="GRS234" s="646"/>
      <c r="GRT234" s="646"/>
      <c r="GRU234" s="646"/>
      <c r="GRV234" s="646"/>
      <c r="GRW234" s="646"/>
      <c r="GRX234" s="646"/>
      <c r="GRY234" s="646"/>
      <c r="GRZ234" s="646"/>
      <c r="GSA234" s="646"/>
      <c r="GSB234" s="646"/>
      <c r="GSC234" s="646"/>
      <c r="GSD234" s="646"/>
      <c r="GSE234" s="646"/>
      <c r="GSF234" s="646"/>
      <c r="GSG234" s="646"/>
      <c r="GSH234" s="646"/>
      <c r="GSI234" s="646"/>
      <c r="GSJ234" s="646"/>
      <c r="GSK234" s="646"/>
      <c r="GSL234" s="646"/>
      <c r="GSM234" s="646"/>
      <c r="GSN234" s="646"/>
      <c r="GSO234" s="646"/>
      <c r="GSP234" s="646"/>
      <c r="GSQ234" s="646"/>
      <c r="GSR234" s="646"/>
      <c r="GSS234" s="646"/>
      <c r="GST234" s="646"/>
      <c r="GSU234" s="646"/>
      <c r="GSV234" s="646"/>
      <c r="GSW234" s="646"/>
      <c r="GSX234" s="646"/>
      <c r="GSY234" s="646"/>
      <c r="GSZ234" s="646"/>
      <c r="GTA234" s="646"/>
      <c r="GTB234" s="646"/>
      <c r="GTC234" s="646"/>
      <c r="GTD234" s="646"/>
      <c r="GTE234" s="646"/>
      <c r="GTF234" s="646"/>
      <c r="GTG234" s="646"/>
      <c r="GTH234" s="646"/>
      <c r="GTI234" s="646"/>
      <c r="GTJ234" s="646"/>
      <c r="GTK234" s="646"/>
      <c r="GTL234" s="646"/>
      <c r="GTM234" s="646"/>
      <c r="GTN234" s="646"/>
      <c r="GTO234" s="646"/>
      <c r="GTP234" s="646"/>
      <c r="GTQ234" s="646"/>
      <c r="GTR234" s="646"/>
      <c r="GTS234" s="646"/>
      <c r="GTT234" s="646"/>
      <c r="GTU234" s="646"/>
      <c r="GTV234" s="646"/>
      <c r="GTW234" s="646"/>
      <c r="GTX234" s="646"/>
      <c r="GTY234" s="646"/>
      <c r="GTZ234" s="646"/>
      <c r="GUA234" s="646"/>
      <c r="GUB234" s="646"/>
      <c r="GUC234" s="646"/>
      <c r="GUD234" s="646"/>
      <c r="GUE234" s="646"/>
      <c r="GUF234" s="646"/>
      <c r="GUG234" s="646"/>
      <c r="GUH234" s="646"/>
      <c r="GUI234" s="646"/>
      <c r="GUJ234" s="646"/>
      <c r="GUK234" s="646"/>
      <c r="GUL234" s="646"/>
      <c r="GUM234" s="646"/>
      <c r="GUN234" s="646"/>
      <c r="GUO234" s="646"/>
      <c r="GUP234" s="646"/>
      <c r="GUQ234" s="646"/>
      <c r="GUR234" s="646"/>
      <c r="GUS234" s="646"/>
      <c r="GUT234" s="646"/>
      <c r="GUU234" s="646"/>
      <c r="GUV234" s="646"/>
      <c r="GUW234" s="646"/>
      <c r="GUX234" s="646"/>
      <c r="GUY234" s="646"/>
      <c r="GUZ234" s="646"/>
      <c r="GVA234" s="646"/>
      <c r="GVB234" s="646"/>
      <c r="GVC234" s="646"/>
      <c r="GVD234" s="646"/>
      <c r="GVE234" s="646"/>
      <c r="GVF234" s="646"/>
      <c r="GVG234" s="646"/>
      <c r="GVH234" s="646"/>
      <c r="GVI234" s="646"/>
      <c r="GVJ234" s="646"/>
      <c r="GVK234" s="646"/>
      <c r="GVL234" s="646"/>
      <c r="GVM234" s="646"/>
      <c r="GVN234" s="646"/>
      <c r="GVO234" s="646"/>
      <c r="GVP234" s="646"/>
      <c r="GVQ234" s="646"/>
      <c r="GVR234" s="646"/>
      <c r="GVS234" s="646"/>
      <c r="GVT234" s="646"/>
      <c r="GVU234" s="646"/>
      <c r="GVV234" s="646"/>
      <c r="GVW234" s="646"/>
      <c r="GVX234" s="646"/>
      <c r="GVY234" s="646"/>
      <c r="GVZ234" s="646"/>
      <c r="GWA234" s="646"/>
      <c r="GWB234" s="646"/>
      <c r="GWC234" s="646"/>
      <c r="GWD234" s="646"/>
      <c r="GWE234" s="646"/>
      <c r="GWF234" s="646"/>
      <c r="GWG234" s="646"/>
      <c r="GWH234" s="646"/>
      <c r="GWI234" s="646"/>
      <c r="GWJ234" s="646"/>
      <c r="GWK234" s="646"/>
      <c r="GWL234" s="646"/>
      <c r="GWM234" s="646"/>
      <c r="GWN234" s="646"/>
      <c r="GWO234" s="646"/>
      <c r="GWP234" s="646"/>
      <c r="GWQ234" s="646"/>
      <c r="GWR234" s="646"/>
      <c r="GWS234" s="646"/>
      <c r="GWT234" s="646"/>
      <c r="GWU234" s="646"/>
      <c r="GWV234" s="646"/>
      <c r="GWW234" s="646"/>
      <c r="GWX234" s="646"/>
      <c r="GWY234" s="646"/>
      <c r="GWZ234" s="646"/>
      <c r="GXA234" s="646"/>
      <c r="GXB234" s="646"/>
      <c r="GXC234" s="646"/>
      <c r="GXD234" s="646"/>
      <c r="GXE234" s="646"/>
      <c r="GXF234" s="646"/>
      <c r="GXG234" s="646"/>
      <c r="GXH234" s="646"/>
      <c r="GXI234" s="646"/>
      <c r="GXJ234" s="646"/>
      <c r="GXK234" s="646"/>
      <c r="GXL234" s="646"/>
      <c r="GXM234" s="646"/>
      <c r="GXN234" s="646"/>
      <c r="GXO234" s="646"/>
      <c r="GXP234" s="646"/>
      <c r="GXQ234" s="646"/>
      <c r="GXR234" s="646"/>
      <c r="GXS234" s="646"/>
      <c r="GXT234" s="646"/>
      <c r="GXU234" s="646"/>
      <c r="GXV234" s="646"/>
      <c r="GXW234" s="646"/>
      <c r="GXX234" s="646"/>
      <c r="GXY234" s="646"/>
      <c r="GXZ234" s="646"/>
      <c r="GYA234" s="646"/>
      <c r="GYB234" s="646"/>
      <c r="GYC234" s="646"/>
      <c r="GYD234" s="646"/>
      <c r="GYE234" s="646"/>
      <c r="GYF234" s="646"/>
      <c r="GYG234" s="646"/>
      <c r="GYH234" s="646"/>
      <c r="GYI234" s="646"/>
      <c r="GYJ234" s="646"/>
      <c r="GYK234" s="646"/>
      <c r="GYL234" s="646"/>
      <c r="GYM234" s="646"/>
      <c r="GYN234" s="646"/>
      <c r="GYO234" s="646"/>
      <c r="GYP234" s="646"/>
      <c r="GYQ234" s="646"/>
      <c r="GYR234" s="646"/>
      <c r="GYS234" s="646"/>
      <c r="GYT234" s="646"/>
      <c r="GYU234" s="646"/>
      <c r="GYV234" s="646"/>
      <c r="GYW234" s="646"/>
      <c r="GYX234" s="646"/>
      <c r="GYY234" s="646"/>
      <c r="GYZ234" s="646"/>
      <c r="GZA234" s="646"/>
      <c r="GZB234" s="646"/>
      <c r="GZC234" s="646"/>
      <c r="GZD234" s="646"/>
      <c r="GZE234" s="646"/>
      <c r="GZF234" s="646"/>
      <c r="GZG234" s="646"/>
      <c r="GZH234" s="646"/>
      <c r="GZI234" s="646"/>
      <c r="GZJ234" s="646"/>
      <c r="GZK234" s="646"/>
      <c r="GZL234" s="646"/>
      <c r="GZM234" s="646"/>
      <c r="GZN234" s="646"/>
      <c r="GZO234" s="646"/>
      <c r="GZP234" s="646"/>
      <c r="GZQ234" s="646"/>
      <c r="GZR234" s="646"/>
      <c r="GZS234" s="646"/>
      <c r="GZT234" s="646"/>
      <c r="GZU234" s="646"/>
      <c r="GZV234" s="646"/>
      <c r="GZW234" s="646"/>
      <c r="GZX234" s="646"/>
      <c r="GZY234" s="646"/>
      <c r="GZZ234" s="646"/>
      <c r="HAA234" s="646"/>
      <c r="HAB234" s="646"/>
      <c r="HAC234" s="646"/>
      <c r="HAD234" s="646"/>
      <c r="HAE234" s="646"/>
      <c r="HAF234" s="646"/>
      <c r="HAG234" s="646"/>
      <c r="HAH234" s="646"/>
      <c r="HAI234" s="646"/>
      <c r="HAJ234" s="646"/>
      <c r="HAK234" s="646"/>
      <c r="HAL234" s="646"/>
      <c r="HAM234" s="646"/>
      <c r="HAN234" s="646"/>
      <c r="HAO234" s="646"/>
      <c r="HAP234" s="646"/>
      <c r="HAQ234" s="646"/>
      <c r="HAR234" s="646"/>
      <c r="HAS234" s="646"/>
      <c r="HAT234" s="646"/>
      <c r="HAU234" s="646"/>
      <c r="HAV234" s="646"/>
      <c r="HAW234" s="646"/>
      <c r="HAX234" s="646"/>
      <c r="HAY234" s="646"/>
      <c r="HAZ234" s="646"/>
      <c r="HBA234" s="646"/>
      <c r="HBB234" s="646"/>
      <c r="HBC234" s="646"/>
      <c r="HBD234" s="646"/>
      <c r="HBE234" s="646"/>
      <c r="HBF234" s="646"/>
      <c r="HBG234" s="646"/>
      <c r="HBH234" s="646"/>
      <c r="HBI234" s="646"/>
      <c r="HBJ234" s="646"/>
      <c r="HBK234" s="646"/>
      <c r="HBL234" s="646"/>
      <c r="HBM234" s="646"/>
      <c r="HBN234" s="646"/>
      <c r="HBO234" s="646"/>
      <c r="HBP234" s="646"/>
      <c r="HBQ234" s="646"/>
      <c r="HBR234" s="646"/>
      <c r="HBS234" s="646"/>
      <c r="HBT234" s="646"/>
      <c r="HBU234" s="646"/>
      <c r="HBV234" s="646"/>
      <c r="HBW234" s="646"/>
      <c r="HBX234" s="646"/>
      <c r="HBY234" s="646"/>
      <c r="HBZ234" s="646"/>
      <c r="HCA234" s="646"/>
      <c r="HCB234" s="646"/>
      <c r="HCC234" s="646"/>
      <c r="HCD234" s="646"/>
      <c r="HCE234" s="646"/>
      <c r="HCF234" s="646"/>
      <c r="HCG234" s="646"/>
      <c r="HCH234" s="646"/>
      <c r="HCI234" s="646"/>
      <c r="HCJ234" s="646"/>
      <c r="HCK234" s="646"/>
      <c r="HCL234" s="646"/>
      <c r="HCM234" s="646"/>
      <c r="HCN234" s="646"/>
      <c r="HCO234" s="646"/>
      <c r="HCP234" s="646"/>
      <c r="HCQ234" s="646"/>
      <c r="HCR234" s="646"/>
      <c r="HCS234" s="646"/>
      <c r="HCT234" s="646"/>
      <c r="HCU234" s="646"/>
      <c r="HCV234" s="646"/>
      <c r="HCW234" s="646"/>
      <c r="HCX234" s="646"/>
      <c r="HCY234" s="646"/>
      <c r="HCZ234" s="646"/>
      <c r="HDA234" s="646"/>
      <c r="HDB234" s="646"/>
      <c r="HDC234" s="646"/>
      <c r="HDD234" s="646"/>
      <c r="HDE234" s="646"/>
      <c r="HDF234" s="646"/>
      <c r="HDG234" s="646"/>
      <c r="HDH234" s="646"/>
      <c r="HDI234" s="646"/>
      <c r="HDJ234" s="646"/>
      <c r="HDK234" s="646"/>
      <c r="HDL234" s="646"/>
      <c r="HDM234" s="646"/>
      <c r="HDN234" s="646"/>
      <c r="HDO234" s="646"/>
      <c r="HDP234" s="646"/>
      <c r="HDQ234" s="646"/>
      <c r="HDR234" s="646"/>
      <c r="HDS234" s="646"/>
      <c r="HDT234" s="646"/>
      <c r="HDU234" s="646"/>
      <c r="HDV234" s="646"/>
      <c r="HDW234" s="646"/>
      <c r="HDX234" s="646"/>
      <c r="HDY234" s="646"/>
      <c r="HDZ234" s="646"/>
      <c r="HEA234" s="646"/>
      <c r="HEB234" s="646"/>
      <c r="HEC234" s="646"/>
      <c r="HED234" s="646"/>
      <c r="HEE234" s="646"/>
      <c r="HEF234" s="646"/>
      <c r="HEG234" s="646"/>
      <c r="HEH234" s="646"/>
      <c r="HEI234" s="646"/>
      <c r="HEJ234" s="646"/>
      <c r="HEK234" s="646"/>
      <c r="HEL234" s="646"/>
      <c r="HEM234" s="646"/>
      <c r="HEN234" s="646"/>
      <c r="HEO234" s="646"/>
      <c r="HEP234" s="646"/>
      <c r="HEQ234" s="646"/>
      <c r="HER234" s="646"/>
      <c r="HES234" s="646"/>
      <c r="HET234" s="646"/>
      <c r="HEU234" s="646"/>
      <c r="HEV234" s="646"/>
      <c r="HEW234" s="646"/>
      <c r="HEX234" s="646"/>
      <c r="HEY234" s="646"/>
      <c r="HEZ234" s="646"/>
      <c r="HFA234" s="646"/>
      <c r="HFB234" s="646"/>
      <c r="HFC234" s="646"/>
      <c r="HFD234" s="646"/>
      <c r="HFE234" s="646"/>
      <c r="HFF234" s="646"/>
      <c r="HFG234" s="646"/>
      <c r="HFH234" s="646"/>
      <c r="HFI234" s="646"/>
      <c r="HFJ234" s="646"/>
      <c r="HFK234" s="646"/>
      <c r="HFL234" s="646"/>
      <c r="HFM234" s="646"/>
      <c r="HFN234" s="646"/>
      <c r="HFO234" s="646"/>
      <c r="HFP234" s="646"/>
      <c r="HFQ234" s="646"/>
      <c r="HFR234" s="646"/>
      <c r="HFS234" s="646"/>
      <c r="HFT234" s="646"/>
      <c r="HFU234" s="646"/>
      <c r="HFV234" s="646"/>
      <c r="HFW234" s="646"/>
      <c r="HFX234" s="646"/>
      <c r="HFY234" s="646"/>
      <c r="HFZ234" s="646"/>
      <c r="HGA234" s="646"/>
      <c r="HGB234" s="646"/>
      <c r="HGC234" s="646"/>
      <c r="HGD234" s="646"/>
      <c r="HGE234" s="646"/>
      <c r="HGF234" s="646"/>
      <c r="HGG234" s="646"/>
      <c r="HGH234" s="646"/>
      <c r="HGI234" s="646"/>
      <c r="HGJ234" s="646"/>
      <c r="HGK234" s="646"/>
      <c r="HGL234" s="646"/>
      <c r="HGM234" s="646"/>
      <c r="HGN234" s="646"/>
      <c r="HGO234" s="646"/>
      <c r="HGP234" s="646"/>
      <c r="HGQ234" s="646"/>
      <c r="HGR234" s="646"/>
      <c r="HGS234" s="646"/>
      <c r="HGT234" s="646"/>
      <c r="HGU234" s="646"/>
      <c r="HGV234" s="646"/>
      <c r="HGW234" s="646"/>
      <c r="HGX234" s="646"/>
      <c r="HGY234" s="646"/>
      <c r="HGZ234" s="646"/>
      <c r="HHA234" s="646"/>
      <c r="HHB234" s="646"/>
      <c r="HHC234" s="646"/>
      <c r="HHD234" s="646"/>
      <c r="HHE234" s="646"/>
      <c r="HHF234" s="646"/>
      <c r="HHG234" s="646"/>
      <c r="HHH234" s="646"/>
      <c r="HHI234" s="646"/>
      <c r="HHJ234" s="646"/>
      <c r="HHK234" s="646"/>
      <c r="HHL234" s="646"/>
      <c r="HHM234" s="646"/>
      <c r="HHN234" s="646"/>
      <c r="HHO234" s="646"/>
      <c r="HHP234" s="646"/>
      <c r="HHQ234" s="646"/>
      <c r="HHR234" s="646"/>
      <c r="HHS234" s="646"/>
      <c r="HHT234" s="646"/>
      <c r="HHU234" s="646"/>
      <c r="HHV234" s="646"/>
      <c r="HHW234" s="646"/>
      <c r="HHX234" s="646"/>
      <c r="HHY234" s="646"/>
      <c r="HHZ234" s="646"/>
      <c r="HIA234" s="646"/>
      <c r="HIB234" s="646"/>
      <c r="HIC234" s="646"/>
      <c r="HID234" s="646"/>
      <c r="HIE234" s="646"/>
      <c r="HIF234" s="646"/>
      <c r="HIG234" s="646"/>
      <c r="HIH234" s="646"/>
      <c r="HII234" s="646"/>
      <c r="HIJ234" s="646"/>
      <c r="HIK234" s="646"/>
      <c r="HIL234" s="646"/>
      <c r="HIM234" s="646"/>
      <c r="HIN234" s="646"/>
      <c r="HIO234" s="646"/>
      <c r="HIP234" s="646"/>
      <c r="HIQ234" s="646"/>
      <c r="HIR234" s="646"/>
      <c r="HIS234" s="646"/>
      <c r="HIT234" s="646"/>
      <c r="HIU234" s="646"/>
      <c r="HIV234" s="646"/>
      <c r="HIW234" s="646"/>
      <c r="HIX234" s="646"/>
      <c r="HIY234" s="646"/>
      <c r="HIZ234" s="646"/>
      <c r="HJA234" s="646"/>
      <c r="HJB234" s="646"/>
      <c r="HJC234" s="646"/>
      <c r="HJD234" s="646"/>
      <c r="HJE234" s="646"/>
      <c r="HJF234" s="646"/>
      <c r="HJG234" s="646"/>
      <c r="HJH234" s="646"/>
      <c r="HJI234" s="646"/>
      <c r="HJJ234" s="646"/>
      <c r="HJK234" s="646"/>
      <c r="HJL234" s="646"/>
      <c r="HJM234" s="646"/>
      <c r="HJN234" s="646"/>
      <c r="HJO234" s="646"/>
      <c r="HJP234" s="646"/>
      <c r="HJQ234" s="646"/>
      <c r="HJR234" s="646"/>
      <c r="HJS234" s="646"/>
      <c r="HJT234" s="646"/>
      <c r="HJU234" s="646"/>
      <c r="HJV234" s="646"/>
      <c r="HJW234" s="646"/>
      <c r="HJX234" s="646"/>
      <c r="HJY234" s="646"/>
      <c r="HJZ234" s="646"/>
      <c r="HKA234" s="646"/>
      <c r="HKB234" s="646"/>
      <c r="HKC234" s="646"/>
      <c r="HKD234" s="646"/>
      <c r="HKE234" s="646"/>
      <c r="HKF234" s="646"/>
      <c r="HKG234" s="646"/>
      <c r="HKH234" s="646"/>
      <c r="HKI234" s="646"/>
      <c r="HKJ234" s="646"/>
      <c r="HKK234" s="646"/>
      <c r="HKL234" s="646"/>
      <c r="HKM234" s="646"/>
      <c r="HKN234" s="646"/>
      <c r="HKO234" s="646"/>
      <c r="HKP234" s="646"/>
      <c r="HKQ234" s="646"/>
      <c r="HKR234" s="646"/>
      <c r="HKS234" s="646"/>
      <c r="HKT234" s="646"/>
      <c r="HKU234" s="646"/>
      <c r="HKV234" s="646"/>
      <c r="HKW234" s="646"/>
      <c r="HKX234" s="646"/>
      <c r="HKY234" s="646"/>
      <c r="HKZ234" s="646"/>
      <c r="HLA234" s="646"/>
      <c r="HLB234" s="646"/>
      <c r="HLC234" s="646"/>
      <c r="HLD234" s="646"/>
      <c r="HLE234" s="646"/>
      <c r="HLF234" s="646"/>
      <c r="HLG234" s="646"/>
      <c r="HLH234" s="646"/>
      <c r="HLI234" s="646"/>
      <c r="HLJ234" s="646"/>
      <c r="HLK234" s="646"/>
      <c r="HLL234" s="646"/>
      <c r="HLM234" s="646"/>
      <c r="HLN234" s="646"/>
      <c r="HLO234" s="646"/>
      <c r="HLP234" s="646"/>
      <c r="HLQ234" s="646"/>
      <c r="HLR234" s="646"/>
      <c r="HLS234" s="646"/>
      <c r="HLT234" s="646"/>
      <c r="HLU234" s="646"/>
      <c r="HLV234" s="646"/>
      <c r="HLW234" s="646"/>
      <c r="HLX234" s="646"/>
      <c r="HLY234" s="646"/>
      <c r="HLZ234" s="646"/>
      <c r="HMA234" s="646"/>
      <c r="HMB234" s="646"/>
      <c r="HMC234" s="646"/>
      <c r="HMD234" s="646"/>
      <c r="HME234" s="646"/>
      <c r="HMF234" s="646"/>
      <c r="HMG234" s="646"/>
      <c r="HMH234" s="646"/>
      <c r="HMI234" s="646"/>
      <c r="HMJ234" s="646"/>
      <c r="HMK234" s="646"/>
      <c r="HML234" s="646"/>
      <c r="HMM234" s="646"/>
      <c r="HMN234" s="646"/>
      <c r="HMO234" s="646"/>
      <c r="HMP234" s="646"/>
      <c r="HMQ234" s="646"/>
      <c r="HMR234" s="646"/>
      <c r="HMS234" s="646"/>
      <c r="HMT234" s="646"/>
      <c r="HMU234" s="646"/>
      <c r="HMV234" s="646"/>
      <c r="HMW234" s="646"/>
      <c r="HMX234" s="646"/>
      <c r="HMY234" s="646"/>
      <c r="HMZ234" s="646"/>
      <c r="HNA234" s="646"/>
      <c r="HNB234" s="646"/>
      <c r="HNC234" s="646"/>
      <c r="HND234" s="646"/>
      <c r="HNE234" s="646"/>
      <c r="HNF234" s="646"/>
      <c r="HNG234" s="646"/>
      <c r="HNH234" s="646"/>
      <c r="HNI234" s="646"/>
      <c r="HNJ234" s="646"/>
      <c r="HNK234" s="646"/>
      <c r="HNL234" s="646"/>
      <c r="HNM234" s="646"/>
      <c r="HNN234" s="646"/>
      <c r="HNO234" s="646"/>
      <c r="HNP234" s="646"/>
      <c r="HNQ234" s="646"/>
      <c r="HNR234" s="646"/>
      <c r="HNS234" s="646"/>
      <c r="HNT234" s="646"/>
      <c r="HNU234" s="646"/>
      <c r="HNV234" s="646"/>
      <c r="HNW234" s="646"/>
      <c r="HNX234" s="646"/>
      <c r="HNY234" s="646"/>
      <c r="HNZ234" s="646"/>
      <c r="HOA234" s="646"/>
      <c r="HOB234" s="646"/>
      <c r="HOC234" s="646"/>
      <c r="HOD234" s="646"/>
      <c r="HOE234" s="646"/>
      <c r="HOF234" s="646"/>
      <c r="HOG234" s="646"/>
      <c r="HOH234" s="646"/>
      <c r="HOI234" s="646"/>
      <c r="HOJ234" s="646"/>
      <c r="HOK234" s="646"/>
      <c r="HOL234" s="646"/>
      <c r="HOM234" s="646"/>
      <c r="HON234" s="646"/>
      <c r="HOO234" s="646"/>
      <c r="HOP234" s="646"/>
      <c r="HOQ234" s="646"/>
      <c r="HOR234" s="646"/>
      <c r="HOS234" s="646"/>
      <c r="HOT234" s="646"/>
      <c r="HOU234" s="646"/>
      <c r="HOV234" s="646"/>
      <c r="HOW234" s="646"/>
      <c r="HOX234" s="646"/>
      <c r="HOY234" s="646"/>
      <c r="HOZ234" s="646"/>
      <c r="HPA234" s="646"/>
      <c r="HPB234" s="646"/>
      <c r="HPC234" s="646"/>
      <c r="HPD234" s="646"/>
      <c r="HPE234" s="646"/>
      <c r="HPF234" s="646"/>
      <c r="HPG234" s="646"/>
      <c r="HPH234" s="646"/>
      <c r="HPI234" s="646"/>
      <c r="HPJ234" s="646"/>
      <c r="HPK234" s="646"/>
      <c r="HPL234" s="646"/>
      <c r="HPM234" s="646"/>
      <c r="HPN234" s="646"/>
      <c r="HPO234" s="646"/>
      <c r="HPP234" s="646"/>
      <c r="HPQ234" s="646"/>
      <c r="HPR234" s="646"/>
      <c r="HPS234" s="646"/>
      <c r="HPT234" s="646"/>
      <c r="HPU234" s="646"/>
      <c r="HPV234" s="646"/>
      <c r="HPW234" s="646"/>
      <c r="HPX234" s="646"/>
      <c r="HPY234" s="646"/>
      <c r="HPZ234" s="646"/>
      <c r="HQA234" s="646"/>
      <c r="HQB234" s="646"/>
      <c r="HQC234" s="646"/>
      <c r="HQD234" s="646"/>
      <c r="HQE234" s="646"/>
      <c r="HQF234" s="646"/>
      <c r="HQG234" s="646"/>
      <c r="HQH234" s="646"/>
      <c r="HQI234" s="646"/>
      <c r="HQJ234" s="646"/>
      <c r="HQK234" s="646"/>
      <c r="HQL234" s="646"/>
      <c r="HQM234" s="646"/>
      <c r="HQN234" s="646"/>
      <c r="HQO234" s="646"/>
      <c r="HQP234" s="646"/>
      <c r="HQQ234" s="646"/>
      <c r="HQR234" s="646"/>
      <c r="HQS234" s="646"/>
      <c r="HQT234" s="646"/>
      <c r="HQU234" s="646"/>
      <c r="HQV234" s="646"/>
      <c r="HQW234" s="646"/>
      <c r="HQX234" s="646"/>
      <c r="HQY234" s="646"/>
      <c r="HQZ234" s="646"/>
      <c r="HRA234" s="646"/>
      <c r="HRB234" s="646"/>
      <c r="HRC234" s="646"/>
      <c r="HRD234" s="646"/>
      <c r="HRE234" s="646"/>
      <c r="HRF234" s="646"/>
      <c r="HRG234" s="646"/>
      <c r="HRH234" s="646"/>
      <c r="HRI234" s="646"/>
      <c r="HRJ234" s="646"/>
      <c r="HRK234" s="646"/>
      <c r="HRL234" s="646"/>
      <c r="HRM234" s="646"/>
      <c r="HRN234" s="646"/>
      <c r="HRO234" s="646"/>
      <c r="HRP234" s="646"/>
      <c r="HRQ234" s="646"/>
      <c r="HRR234" s="646"/>
      <c r="HRS234" s="646"/>
      <c r="HRT234" s="646"/>
      <c r="HRU234" s="646"/>
      <c r="HRV234" s="646"/>
      <c r="HRW234" s="646"/>
      <c r="HRX234" s="646"/>
      <c r="HRY234" s="646"/>
      <c r="HRZ234" s="646"/>
      <c r="HSA234" s="646"/>
      <c r="HSB234" s="646"/>
      <c r="HSC234" s="646"/>
      <c r="HSD234" s="646"/>
      <c r="HSE234" s="646"/>
      <c r="HSF234" s="646"/>
      <c r="HSG234" s="646"/>
      <c r="HSH234" s="646"/>
      <c r="HSI234" s="646"/>
      <c r="HSJ234" s="646"/>
      <c r="HSK234" s="646"/>
      <c r="HSL234" s="646"/>
      <c r="HSM234" s="646"/>
      <c r="HSN234" s="646"/>
      <c r="HSO234" s="646"/>
      <c r="HSP234" s="646"/>
      <c r="HSQ234" s="646"/>
      <c r="HSR234" s="646"/>
      <c r="HSS234" s="646"/>
      <c r="HST234" s="646"/>
      <c r="HSU234" s="646"/>
      <c r="HSV234" s="646"/>
      <c r="HSW234" s="646"/>
      <c r="HSX234" s="646"/>
      <c r="HSY234" s="646"/>
      <c r="HSZ234" s="646"/>
      <c r="HTA234" s="646"/>
      <c r="HTB234" s="646"/>
      <c r="HTC234" s="646"/>
      <c r="HTD234" s="646"/>
      <c r="HTE234" s="646"/>
      <c r="HTF234" s="646"/>
      <c r="HTG234" s="646"/>
      <c r="HTH234" s="646"/>
      <c r="HTI234" s="646"/>
      <c r="HTJ234" s="646"/>
      <c r="HTK234" s="646"/>
      <c r="HTL234" s="646"/>
      <c r="HTM234" s="646"/>
      <c r="HTN234" s="646"/>
      <c r="HTO234" s="646"/>
      <c r="HTP234" s="646"/>
      <c r="HTQ234" s="646"/>
      <c r="HTR234" s="646"/>
      <c r="HTS234" s="646"/>
      <c r="HTT234" s="646"/>
      <c r="HTU234" s="646"/>
      <c r="HTV234" s="646"/>
      <c r="HTW234" s="646"/>
      <c r="HTX234" s="646"/>
      <c r="HTY234" s="646"/>
      <c r="HTZ234" s="646"/>
      <c r="HUA234" s="646"/>
      <c r="HUB234" s="646"/>
      <c r="HUC234" s="646"/>
      <c r="HUD234" s="646"/>
      <c r="HUE234" s="646"/>
      <c r="HUF234" s="646"/>
      <c r="HUG234" s="646"/>
      <c r="HUH234" s="646"/>
      <c r="HUI234" s="646"/>
      <c r="HUJ234" s="646"/>
      <c r="HUK234" s="646"/>
      <c r="HUL234" s="646"/>
      <c r="HUM234" s="646"/>
      <c r="HUN234" s="646"/>
      <c r="HUO234" s="646"/>
      <c r="HUP234" s="646"/>
      <c r="HUQ234" s="646"/>
      <c r="HUR234" s="646"/>
      <c r="HUS234" s="646"/>
      <c r="HUT234" s="646"/>
      <c r="HUU234" s="646"/>
      <c r="HUV234" s="646"/>
      <c r="HUW234" s="646"/>
      <c r="HUX234" s="646"/>
      <c r="HUY234" s="646"/>
      <c r="HUZ234" s="646"/>
      <c r="HVA234" s="646"/>
      <c r="HVB234" s="646"/>
      <c r="HVC234" s="646"/>
      <c r="HVD234" s="646"/>
      <c r="HVE234" s="646"/>
      <c r="HVF234" s="646"/>
      <c r="HVG234" s="646"/>
      <c r="HVH234" s="646"/>
      <c r="HVI234" s="646"/>
      <c r="HVJ234" s="646"/>
      <c r="HVK234" s="646"/>
      <c r="HVL234" s="646"/>
      <c r="HVM234" s="646"/>
      <c r="HVN234" s="646"/>
      <c r="HVO234" s="646"/>
      <c r="HVP234" s="646"/>
      <c r="HVQ234" s="646"/>
      <c r="HVR234" s="646"/>
      <c r="HVS234" s="646"/>
      <c r="HVT234" s="646"/>
      <c r="HVU234" s="646"/>
      <c r="HVV234" s="646"/>
      <c r="HVW234" s="646"/>
      <c r="HVX234" s="646"/>
      <c r="HVY234" s="646"/>
      <c r="HVZ234" s="646"/>
      <c r="HWA234" s="646"/>
      <c r="HWB234" s="646"/>
      <c r="HWC234" s="646"/>
      <c r="HWD234" s="646"/>
      <c r="HWE234" s="646"/>
      <c r="HWF234" s="646"/>
      <c r="HWG234" s="646"/>
      <c r="HWH234" s="646"/>
      <c r="HWI234" s="646"/>
      <c r="HWJ234" s="646"/>
      <c r="HWK234" s="646"/>
      <c r="HWL234" s="646"/>
      <c r="HWM234" s="646"/>
      <c r="HWN234" s="646"/>
      <c r="HWO234" s="646"/>
      <c r="HWP234" s="646"/>
      <c r="HWQ234" s="646"/>
      <c r="HWR234" s="646"/>
      <c r="HWS234" s="646"/>
      <c r="HWT234" s="646"/>
      <c r="HWU234" s="646"/>
      <c r="HWV234" s="646"/>
      <c r="HWW234" s="646"/>
      <c r="HWX234" s="646"/>
      <c r="HWY234" s="646"/>
      <c r="HWZ234" s="646"/>
      <c r="HXA234" s="646"/>
      <c r="HXB234" s="646"/>
      <c r="HXC234" s="646"/>
      <c r="HXD234" s="646"/>
      <c r="HXE234" s="646"/>
      <c r="HXF234" s="646"/>
      <c r="HXG234" s="646"/>
      <c r="HXH234" s="646"/>
      <c r="HXI234" s="646"/>
      <c r="HXJ234" s="646"/>
      <c r="HXK234" s="646"/>
      <c r="HXL234" s="646"/>
      <c r="HXM234" s="646"/>
      <c r="HXN234" s="646"/>
      <c r="HXO234" s="646"/>
      <c r="HXP234" s="646"/>
      <c r="HXQ234" s="646"/>
      <c r="HXR234" s="646"/>
      <c r="HXS234" s="646"/>
      <c r="HXT234" s="646"/>
      <c r="HXU234" s="646"/>
      <c r="HXV234" s="646"/>
      <c r="HXW234" s="646"/>
      <c r="HXX234" s="646"/>
      <c r="HXY234" s="646"/>
      <c r="HXZ234" s="646"/>
      <c r="HYA234" s="646"/>
      <c r="HYB234" s="646"/>
      <c r="HYC234" s="646"/>
      <c r="HYD234" s="646"/>
      <c r="HYE234" s="646"/>
      <c r="HYF234" s="646"/>
      <c r="HYG234" s="646"/>
      <c r="HYH234" s="646"/>
      <c r="HYI234" s="646"/>
      <c r="HYJ234" s="646"/>
      <c r="HYK234" s="646"/>
      <c r="HYL234" s="646"/>
      <c r="HYM234" s="646"/>
      <c r="HYN234" s="646"/>
      <c r="HYO234" s="646"/>
      <c r="HYP234" s="646"/>
      <c r="HYQ234" s="646"/>
      <c r="HYR234" s="646"/>
      <c r="HYS234" s="646"/>
      <c r="HYT234" s="646"/>
      <c r="HYU234" s="646"/>
      <c r="HYV234" s="646"/>
      <c r="HYW234" s="646"/>
      <c r="HYX234" s="646"/>
      <c r="HYY234" s="646"/>
      <c r="HYZ234" s="646"/>
      <c r="HZA234" s="646"/>
      <c r="HZB234" s="646"/>
      <c r="HZC234" s="646"/>
      <c r="HZD234" s="646"/>
      <c r="HZE234" s="646"/>
      <c r="HZF234" s="646"/>
      <c r="HZG234" s="646"/>
      <c r="HZH234" s="646"/>
      <c r="HZI234" s="646"/>
      <c r="HZJ234" s="646"/>
      <c r="HZK234" s="646"/>
      <c r="HZL234" s="646"/>
      <c r="HZM234" s="646"/>
      <c r="HZN234" s="646"/>
      <c r="HZO234" s="646"/>
      <c r="HZP234" s="646"/>
      <c r="HZQ234" s="646"/>
      <c r="HZR234" s="646"/>
      <c r="HZS234" s="646"/>
      <c r="HZT234" s="646"/>
      <c r="HZU234" s="646"/>
      <c r="HZV234" s="646"/>
      <c r="HZW234" s="646"/>
      <c r="HZX234" s="646"/>
      <c r="HZY234" s="646"/>
      <c r="HZZ234" s="646"/>
      <c r="IAA234" s="646"/>
      <c r="IAB234" s="646"/>
      <c r="IAC234" s="646"/>
      <c r="IAD234" s="646"/>
      <c r="IAE234" s="646"/>
      <c r="IAF234" s="646"/>
      <c r="IAG234" s="646"/>
      <c r="IAH234" s="646"/>
      <c r="IAI234" s="646"/>
      <c r="IAJ234" s="646"/>
      <c r="IAK234" s="646"/>
      <c r="IAL234" s="646"/>
      <c r="IAM234" s="646"/>
      <c r="IAN234" s="646"/>
      <c r="IAO234" s="646"/>
      <c r="IAP234" s="646"/>
      <c r="IAQ234" s="646"/>
      <c r="IAR234" s="646"/>
      <c r="IAS234" s="646"/>
      <c r="IAT234" s="646"/>
      <c r="IAU234" s="646"/>
      <c r="IAV234" s="646"/>
      <c r="IAW234" s="646"/>
      <c r="IAX234" s="646"/>
      <c r="IAY234" s="646"/>
      <c r="IAZ234" s="646"/>
      <c r="IBA234" s="646"/>
      <c r="IBB234" s="646"/>
      <c r="IBC234" s="646"/>
      <c r="IBD234" s="646"/>
      <c r="IBE234" s="646"/>
      <c r="IBF234" s="646"/>
      <c r="IBG234" s="646"/>
      <c r="IBH234" s="646"/>
      <c r="IBI234" s="646"/>
      <c r="IBJ234" s="646"/>
      <c r="IBK234" s="646"/>
      <c r="IBL234" s="646"/>
      <c r="IBM234" s="646"/>
      <c r="IBN234" s="646"/>
      <c r="IBO234" s="646"/>
      <c r="IBP234" s="646"/>
      <c r="IBQ234" s="646"/>
      <c r="IBR234" s="646"/>
      <c r="IBS234" s="646"/>
      <c r="IBT234" s="646"/>
      <c r="IBU234" s="646"/>
      <c r="IBV234" s="646"/>
      <c r="IBW234" s="646"/>
      <c r="IBX234" s="646"/>
      <c r="IBY234" s="646"/>
      <c r="IBZ234" s="646"/>
      <c r="ICA234" s="646"/>
      <c r="ICB234" s="646"/>
      <c r="ICC234" s="646"/>
      <c r="ICD234" s="646"/>
      <c r="ICE234" s="646"/>
      <c r="ICF234" s="646"/>
      <c r="ICG234" s="646"/>
      <c r="ICH234" s="646"/>
      <c r="ICI234" s="646"/>
      <c r="ICJ234" s="646"/>
      <c r="ICK234" s="646"/>
      <c r="ICL234" s="646"/>
      <c r="ICM234" s="646"/>
      <c r="ICN234" s="646"/>
      <c r="ICO234" s="646"/>
      <c r="ICP234" s="646"/>
      <c r="ICQ234" s="646"/>
      <c r="ICR234" s="646"/>
      <c r="ICS234" s="646"/>
      <c r="ICT234" s="646"/>
      <c r="ICU234" s="646"/>
      <c r="ICV234" s="646"/>
      <c r="ICW234" s="646"/>
      <c r="ICX234" s="646"/>
      <c r="ICY234" s="646"/>
      <c r="ICZ234" s="646"/>
      <c r="IDA234" s="646"/>
      <c r="IDB234" s="646"/>
      <c r="IDC234" s="646"/>
      <c r="IDD234" s="646"/>
      <c r="IDE234" s="646"/>
      <c r="IDF234" s="646"/>
      <c r="IDG234" s="646"/>
      <c r="IDH234" s="646"/>
      <c r="IDI234" s="646"/>
      <c r="IDJ234" s="646"/>
      <c r="IDK234" s="646"/>
      <c r="IDL234" s="646"/>
      <c r="IDM234" s="646"/>
      <c r="IDN234" s="646"/>
      <c r="IDO234" s="646"/>
      <c r="IDP234" s="646"/>
      <c r="IDQ234" s="646"/>
      <c r="IDR234" s="646"/>
      <c r="IDS234" s="646"/>
      <c r="IDT234" s="646"/>
      <c r="IDU234" s="646"/>
      <c r="IDV234" s="646"/>
      <c r="IDW234" s="646"/>
      <c r="IDX234" s="646"/>
      <c r="IDY234" s="646"/>
      <c r="IDZ234" s="646"/>
      <c r="IEA234" s="646"/>
      <c r="IEB234" s="646"/>
      <c r="IEC234" s="646"/>
      <c r="IED234" s="646"/>
      <c r="IEE234" s="646"/>
      <c r="IEF234" s="646"/>
      <c r="IEG234" s="646"/>
      <c r="IEH234" s="646"/>
      <c r="IEI234" s="646"/>
      <c r="IEJ234" s="646"/>
      <c r="IEK234" s="646"/>
      <c r="IEL234" s="646"/>
      <c r="IEM234" s="646"/>
      <c r="IEN234" s="646"/>
      <c r="IEO234" s="646"/>
      <c r="IEP234" s="646"/>
      <c r="IEQ234" s="646"/>
      <c r="IER234" s="646"/>
      <c r="IES234" s="646"/>
      <c r="IET234" s="646"/>
      <c r="IEU234" s="646"/>
      <c r="IEV234" s="646"/>
      <c r="IEW234" s="646"/>
      <c r="IEX234" s="646"/>
      <c r="IEY234" s="646"/>
      <c r="IEZ234" s="646"/>
      <c r="IFA234" s="646"/>
      <c r="IFB234" s="646"/>
      <c r="IFC234" s="646"/>
      <c r="IFD234" s="646"/>
      <c r="IFE234" s="646"/>
      <c r="IFF234" s="646"/>
      <c r="IFG234" s="646"/>
      <c r="IFH234" s="646"/>
      <c r="IFI234" s="646"/>
      <c r="IFJ234" s="646"/>
      <c r="IFK234" s="646"/>
      <c r="IFL234" s="646"/>
      <c r="IFM234" s="646"/>
      <c r="IFN234" s="646"/>
      <c r="IFO234" s="646"/>
      <c r="IFP234" s="646"/>
      <c r="IFQ234" s="646"/>
      <c r="IFR234" s="646"/>
      <c r="IFS234" s="646"/>
      <c r="IFT234" s="646"/>
      <c r="IFU234" s="646"/>
      <c r="IFV234" s="646"/>
      <c r="IFW234" s="646"/>
      <c r="IFX234" s="646"/>
      <c r="IFY234" s="646"/>
      <c r="IFZ234" s="646"/>
      <c r="IGA234" s="646"/>
      <c r="IGB234" s="646"/>
      <c r="IGC234" s="646"/>
      <c r="IGD234" s="646"/>
      <c r="IGE234" s="646"/>
      <c r="IGF234" s="646"/>
      <c r="IGG234" s="646"/>
      <c r="IGH234" s="646"/>
      <c r="IGI234" s="646"/>
      <c r="IGJ234" s="646"/>
      <c r="IGK234" s="646"/>
      <c r="IGL234" s="646"/>
      <c r="IGM234" s="646"/>
      <c r="IGN234" s="646"/>
      <c r="IGO234" s="646"/>
      <c r="IGP234" s="646"/>
      <c r="IGQ234" s="646"/>
      <c r="IGR234" s="646"/>
      <c r="IGS234" s="646"/>
      <c r="IGT234" s="646"/>
      <c r="IGU234" s="646"/>
      <c r="IGV234" s="646"/>
      <c r="IGW234" s="646"/>
      <c r="IGX234" s="646"/>
      <c r="IGY234" s="646"/>
      <c r="IGZ234" s="646"/>
      <c r="IHA234" s="646"/>
      <c r="IHB234" s="646"/>
      <c r="IHC234" s="646"/>
      <c r="IHD234" s="646"/>
      <c r="IHE234" s="646"/>
      <c r="IHF234" s="646"/>
      <c r="IHG234" s="646"/>
      <c r="IHH234" s="646"/>
      <c r="IHI234" s="646"/>
      <c r="IHJ234" s="646"/>
      <c r="IHK234" s="646"/>
      <c r="IHL234" s="646"/>
      <c r="IHM234" s="646"/>
      <c r="IHN234" s="646"/>
      <c r="IHO234" s="646"/>
      <c r="IHP234" s="646"/>
      <c r="IHQ234" s="646"/>
      <c r="IHR234" s="646"/>
      <c r="IHS234" s="646"/>
      <c r="IHT234" s="646"/>
      <c r="IHU234" s="646"/>
      <c r="IHV234" s="646"/>
      <c r="IHW234" s="646"/>
      <c r="IHX234" s="646"/>
      <c r="IHY234" s="646"/>
      <c r="IHZ234" s="646"/>
      <c r="IIA234" s="646"/>
      <c r="IIB234" s="646"/>
      <c r="IIC234" s="646"/>
      <c r="IID234" s="646"/>
      <c r="IIE234" s="646"/>
      <c r="IIF234" s="646"/>
      <c r="IIG234" s="646"/>
      <c r="IIH234" s="646"/>
      <c r="III234" s="646"/>
      <c r="IIJ234" s="646"/>
      <c r="IIK234" s="646"/>
      <c r="IIL234" s="646"/>
      <c r="IIM234" s="646"/>
      <c r="IIN234" s="646"/>
      <c r="IIO234" s="646"/>
      <c r="IIP234" s="646"/>
      <c r="IIQ234" s="646"/>
      <c r="IIR234" s="646"/>
      <c r="IIS234" s="646"/>
      <c r="IIT234" s="646"/>
      <c r="IIU234" s="646"/>
      <c r="IIV234" s="646"/>
      <c r="IIW234" s="646"/>
      <c r="IIX234" s="646"/>
      <c r="IIY234" s="646"/>
      <c r="IIZ234" s="646"/>
      <c r="IJA234" s="646"/>
      <c r="IJB234" s="646"/>
      <c r="IJC234" s="646"/>
      <c r="IJD234" s="646"/>
      <c r="IJE234" s="646"/>
      <c r="IJF234" s="646"/>
      <c r="IJG234" s="646"/>
      <c r="IJH234" s="646"/>
      <c r="IJI234" s="646"/>
      <c r="IJJ234" s="646"/>
      <c r="IJK234" s="646"/>
      <c r="IJL234" s="646"/>
      <c r="IJM234" s="646"/>
      <c r="IJN234" s="646"/>
      <c r="IJO234" s="646"/>
      <c r="IJP234" s="646"/>
      <c r="IJQ234" s="646"/>
      <c r="IJR234" s="646"/>
      <c r="IJS234" s="646"/>
      <c r="IJT234" s="646"/>
      <c r="IJU234" s="646"/>
      <c r="IJV234" s="646"/>
      <c r="IJW234" s="646"/>
      <c r="IJX234" s="646"/>
      <c r="IJY234" s="646"/>
      <c r="IJZ234" s="646"/>
      <c r="IKA234" s="646"/>
      <c r="IKB234" s="646"/>
      <c r="IKC234" s="646"/>
      <c r="IKD234" s="646"/>
      <c r="IKE234" s="646"/>
      <c r="IKF234" s="646"/>
      <c r="IKG234" s="646"/>
      <c r="IKH234" s="646"/>
      <c r="IKI234" s="646"/>
      <c r="IKJ234" s="646"/>
      <c r="IKK234" s="646"/>
      <c r="IKL234" s="646"/>
      <c r="IKM234" s="646"/>
      <c r="IKN234" s="646"/>
      <c r="IKO234" s="646"/>
      <c r="IKP234" s="646"/>
      <c r="IKQ234" s="646"/>
      <c r="IKR234" s="646"/>
      <c r="IKS234" s="646"/>
      <c r="IKT234" s="646"/>
      <c r="IKU234" s="646"/>
      <c r="IKV234" s="646"/>
      <c r="IKW234" s="646"/>
      <c r="IKX234" s="646"/>
      <c r="IKY234" s="646"/>
      <c r="IKZ234" s="646"/>
      <c r="ILA234" s="646"/>
      <c r="ILB234" s="646"/>
      <c r="ILC234" s="646"/>
      <c r="ILD234" s="646"/>
      <c r="ILE234" s="646"/>
      <c r="ILF234" s="646"/>
      <c r="ILG234" s="646"/>
      <c r="ILH234" s="646"/>
      <c r="ILI234" s="646"/>
      <c r="ILJ234" s="646"/>
      <c r="ILK234" s="646"/>
      <c r="ILL234" s="646"/>
      <c r="ILM234" s="646"/>
      <c r="ILN234" s="646"/>
      <c r="ILO234" s="646"/>
      <c r="ILP234" s="646"/>
      <c r="ILQ234" s="646"/>
      <c r="ILR234" s="646"/>
      <c r="ILS234" s="646"/>
      <c r="ILT234" s="646"/>
      <c r="ILU234" s="646"/>
      <c r="ILV234" s="646"/>
      <c r="ILW234" s="646"/>
      <c r="ILX234" s="646"/>
      <c r="ILY234" s="646"/>
      <c r="ILZ234" s="646"/>
      <c r="IMA234" s="646"/>
      <c r="IMB234" s="646"/>
      <c r="IMC234" s="646"/>
      <c r="IMD234" s="646"/>
      <c r="IME234" s="646"/>
      <c r="IMF234" s="646"/>
      <c r="IMG234" s="646"/>
      <c r="IMH234" s="646"/>
      <c r="IMI234" s="646"/>
      <c r="IMJ234" s="646"/>
      <c r="IMK234" s="646"/>
      <c r="IML234" s="646"/>
      <c r="IMM234" s="646"/>
      <c r="IMN234" s="646"/>
      <c r="IMO234" s="646"/>
      <c r="IMP234" s="646"/>
      <c r="IMQ234" s="646"/>
      <c r="IMR234" s="646"/>
      <c r="IMS234" s="646"/>
      <c r="IMT234" s="646"/>
      <c r="IMU234" s="646"/>
      <c r="IMV234" s="646"/>
      <c r="IMW234" s="646"/>
      <c r="IMX234" s="646"/>
      <c r="IMY234" s="646"/>
      <c r="IMZ234" s="646"/>
      <c r="INA234" s="646"/>
      <c r="INB234" s="646"/>
      <c r="INC234" s="646"/>
      <c r="IND234" s="646"/>
      <c r="INE234" s="646"/>
      <c r="INF234" s="646"/>
      <c r="ING234" s="646"/>
      <c r="INH234" s="646"/>
      <c r="INI234" s="646"/>
      <c r="INJ234" s="646"/>
      <c r="INK234" s="646"/>
      <c r="INL234" s="646"/>
      <c r="INM234" s="646"/>
      <c r="INN234" s="646"/>
      <c r="INO234" s="646"/>
      <c r="INP234" s="646"/>
      <c r="INQ234" s="646"/>
      <c r="INR234" s="646"/>
      <c r="INS234" s="646"/>
      <c r="INT234" s="646"/>
      <c r="INU234" s="646"/>
      <c r="INV234" s="646"/>
      <c r="INW234" s="646"/>
      <c r="INX234" s="646"/>
      <c r="INY234" s="646"/>
      <c r="INZ234" s="646"/>
      <c r="IOA234" s="646"/>
      <c r="IOB234" s="646"/>
      <c r="IOC234" s="646"/>
      <c r="IOD234" s="646"/>
      <c r="IOE234" s="646"/>
      <c r="IOF234" s="646"/>
      <c r="IOG234" s="646"/>
      <c r="IOH234" s="646"/>
      <c r="IOI234" s="646"/>
      <c r="IOJ234" s="646"/>
      <c r="IOK234" s="646"/>
      <c r="IOL234" s="646"/>
      <c r="IOM234" s="646"/>
      <c r="ION234" s="646"/>
      <c r="IOO234" s="646"/>
      <c r="IOP234" s="646"/>
      <c r="IOQ234" s="646"/>
      <c r="IOR234" s="646"/>
      <c r="IOS234" s="646"/>
      <c r="IOT234" s="646"/>
      <c r="IOU234" s="646"/>
      <c r="IOV234" s="646"/>
      <c r="IOW234" s="646"/>
      <c r="IOX234" s="646"/>
      <c r="IOY234" s="646"/>
      <c r="IOZ234" s="646"/>
      <c r="IPA234" s="646"/>
      <c r="IPB234" s="646"/>
      <c r="IPC234" s="646"/>
      <c r="IPD234" s="646"/>
      <c r="IPE234" s="646"/>
      <c r="IPF234" s="646"/>
      <c r="IPG234" s="646"/>
      <c r="IPH234" s="646"/>
      <c r="IPI234" s="646"/>
      <c r="IPJ234" s="646"/>
      <c r="IPK234" s="646"/>
      <c r="IPL234" s="646"/>
      <c r="IPM234" s="646"/>
      <c r="IPN234" s="646"/>
      <c r="IPO234" s="646"/>
      <c r="IPP234" s="646"/>
      <c r="IPQ234" s="646"/>
      <c r="IPR234" s="646"/>
      <c r="IPS234" s="646"/>
      <c r="IPT234" s="646"/>
      <c r="IPU234" s="646"/>
      <c r="IPV234" s="646"/>
      <c r="IPW234" s="646"/>
      <c r="IPX234" s="646"/>
      <c r="IPY234" s="646"/>
      <c r="IPZ234" s="646"/>
      <c r="IQA234" s="646"/>
      <c r="IQB234" s="646"/>
      <c r="IQC234" s="646"/>
      <c r="IQD234" s="646"/>
      <c r="IQE234" s="646"/>
      <c r="IQF234" s="646"/>
      <c r="IQG234" s="646"/>
      <c r="IQH234" s="646"/>
      <c r="IQI234" s="646"/>
      <c r="IQJ234" s="646"/>
      <c r="IQK234" s="646"/>
      <c r="IQL234" s="646"/>
      <c r="IQM234" s="646"/>
      <c r="IQN234" s="646"/>
      <c r="IQO234" s="646"/>
      <c r="IQP234" s="646"/>
      <c r="IQQ234" s="646"/>
      <c r="IQR234" s="646"/>
      <c r="IQS234" s="646"/>
      <c r="IQT234" s="646"/>
      <c r="IQU234" s="646"/>
      <c r="IQV234" s="646"/>
      <c r="IQW234" s="646"/>
      <c r="IQX234" s="646"/>
      <c r="IQY234" s="646"/>
      <c r="IQZ234" s="646"/>
      <c r="IRA234" s="646"/>
      <c r="IRB234" s="646"/>
      <c r="IRC234" s="646"/>
      <c r="IRD234" s="646"/>
      <c r="IRE234" s="646"/>
      <c r="IRF234" s="646"/>
      <c r="IRG234" s="646"/>
      <c r="IRH234" s="646"/>
      <c r="IRI234" s="646"/>
      <c r="IRJ234" s="646"/>
      <c r="IRK234" s="646"/>
      <c r="IRL234" s="646"/>
      <c r="IRM234" s="646"/>
      <c r="IRN234" s="646"/>
      <c r="IRO234" s="646"/>
      <c r="IRP234" s="646"/>
      <c r="IRQ234" s="646"/>
      <c r="IRR234" s="646"/>
      <c r="IRS234" s="646"/>
      <c r="IRT234" s="646"/>
      <c r="IRU234" s="646"/>
      <c r="IRV234" s="646"/>
      <c r="IRW234" s="646"/>
      <c r="IRX234" s="646"/>
      <c r="IRY234" s="646"/>
      <c r="IRZ234" s="646"/>
      <c r="ISA234" s="646"/>
      <c r="ISB234" s="646"/>
      <c r="ISC234" s="646"/>
      <c r="ISD234" s="646"/>
      <c r="ISE234" s="646"/>
      <c r="ISF234" s="646"/>
      <c r="ISG234" s="646"/>
      <c r="ISH234" s="646"/>
      <c r="ISI234" s="646"/>
      <c r="ISJ234" s="646"/>
      <c r="ISK234" s="646"/>
      <c r="ISL234" s="646"/>
      <c r="ISM234" s="646"/>
      <c r="ISN234" s="646"/>
      <c r="ISO234" s="646"/>
      <c r="ISP234" s="646"/>
      <c r="ISQ234" s="646"/>
      <c r="ISR234" s="646"/>
      <c r="ISS234" s="646"/>
      <c r="IST234" s="646"/>
      <c r="ISU234" s="646"/>
      <c r="ISV234" s="646"/>
      <c r="ISW234" s="646"/>
      <c r="ISX234" s="646"/>
      <c r="ISY234" s="646"/>
      <c r="ISZ234" s="646"/>
      <c r="ITA234" s="646"/>
      <c r="ITB234" s="646"/>
      <c r="ITC234" s="646"/>
      <c r="ITD234" s="646"/>
      <c r="ITE234" s="646"/>
      <c r="ITF234" s="646"/>
      <c r="ITG234" s="646"/>
      <c r="ITH234" s="646"/>
      <c r="ITI234" s="646"/>
      <c r="ITJ234" s="646"/>
      <c r="ITK234" s="646"/>
      <c r="ITL234" s="646"/>
      <c r="ITM234" s="646"/>
      <c r="ITN234" s="646"/>
      <c r="ITO234" s="646"/>
      <c r="ITP234" s="646"/>
      <c r="ITQ234" s="646"/>
      <c r="ITR234" s="646"/>
      <c r="ITS234" s="646"/>
      <c r="ITT234" s="646"/>
      <c r="ITU234" s="646"/>
      <c r="ITV234" s="646"/>
      <c r="ITW234" s="646"/>
      <c r="ITX234" s="646"/>
      <c r="ITY234" s="646"/>
      <c r="ITZ234" s="646"/>
      <c r="IUA234" s="646"/>
      <c r="IUB234" s="646"/>
      <c r="IUC234" s="646"/>
      <c r="IUD234" s="646"/>
      <c r="IUE234" s="646"/>
      <c r="IUF234" s="646"/>
      <c r="IUG234" s="646"/>
      <c r="IUH234" s="646"/>
      <c r="IUI234" s="646"/>
      <c r="IUJ234" s="646"/>
      <c r="IUK234" s="646"/>
      <c r="IUL234" s="646"/>
      <c r="IUM234" s="646"/>
      <c r="IUN234" s="646"/>
      <c r="IUO234" s="646"/>
      <c r="IUP234" s="646"/>
      <c r="IUQ234" s="646"/>
      <c r="IUR234" s="646"/>
      <c r="IUS234" s="646"/>
      <c r="IUT234" s="646"/>
      <c r="IUU234" s="646"/>
      <c r="IUV234" s="646"/>
      <c r="IUW234" s="646"/>
      <c r="IUX234" s="646"/>
      <c r="IUY234" s="646"/>
      <c r="IUZ234" s="646"/>
      <c r="IVA234" s="646"/>
      <c r="IVB234" s="646"/>
      <c r="IVC234" s="646"/>
      <c r="IVD234" s="646"/>
      <c r="IVE234" s="646"/>
      <c r="IVF234" s="646"/>
      <c r="IVG234" s="646"/>
      <c r="IVH234" s="646"/>
      <c r="IVI234" s="646"/>
      <c r="IVJ234" s="646"/>
      <c r="IVK234" s="646"/>
      <c r="IVL234" s="646"/>
      <c r="IVM234" s="646"/>
      <c r="IVN234" s="646"/>
      <c r="IVO234" s="646"/>
      <c r="IVP234" s="646"/>
      <c r="IVQ234" s="646"/>
      <c r="IVR234" s="646"/>
      <c r="IVS234" s="646"/>
      <c r="IVT234" s="646"/>
      <c r="IVU234" s="646"/>
      <c r="IVV234" s="646"/>
      <c r="IVW234" s="646"/>
      <c r="IVX234" s="646"/>
      <c r="IVY234" s="646"/>
      <c r="IVZ234" s="646"/>
      <c r="IWA234" s="646"/>
      <c r="IWB234" s="646"/>
      <c r="IWC234" s="646"/>
      <c r="IWD234" s="646"/>
      <c r="IWE234" s="646"/>
      <c r="IWF234" s="646"/>
      <c r="IWG234" s="646"/>
      <c r="IWH234" s="646"/>
      <c r="IWI234" s="646"/>
      <c r="IWJ234" s="646"/>
      <c r="IWK234" s="646"/>
      <c r="IWL234" s="646"/>
      <c r="IWM234" s="646"/>
      <c r="IWN234" s="646"/>
      <c r="IWO234" s="646"/>
      <c r="IWP234" s="646"/>
      <c r="IWQ234" s="646"/>
      <c r="IWR234" s="646"/>
      <c r="IWS234" s="646"/>
      <c r="IWT234" s="646"/>
      <c r="IWU234" s="646"/>
      <c r="IWV234" s="646"/>
      <c r="IWW234" s="646"/>
      <c r="IWX234" s="646"/>
      <c r="IWY234" s="646"/>
      <c r="IWZ234" s="646"/>
      <c r="IXA234" s="646"/>
      <c r="IXB234" s="646"/>
      <c r="IXC234" s="646"/>
      <c r="IXD234" s="646"/>
      <c r="IXE234" s="646"/>
      <c r="IXF234" s="646"/>
      <c r="IXG234" s="646"/>
      <c r="IXH234" s="646"/>
      <c r="IXI234" s="646"/>
      <c r="IXJ234" s="646"/>
      <c r="IXK234" s="646"/>
      <c r="IXL234" s="646"/>
      <c r="IXM234" s="646"/>
      <c r="IXN234" s="646"/>
      <c r="IXO234" s="646"/>
      <c r="IXP234" s="646"/>
      <c r="IXQ234" s="646"/>
      <c r="IXR234" s="646"/>
      <c r="IXS234" s="646"/>
      <c r="IXT234" s="646"/>
      <c r="IXU234" s="646"/>
      <c r="IXV234" s="646"/>
      <c r="IXW234" s="646"/>
      <c r="IXX234" s="646"/>
      <c r="IXY234" s="646"/>
      <c r="IXZ234" s="646"/>
      <c r="IYA234" s="646"/>
      <c r="IYB234" s="646"/>
      <c r="IYC234" s="646"/>
      <c r="IYD234" s="646"/>
      <c r="IYE234" s="646"/>
      <c r="IYF234" s="646"/>
      <c r="IYG234" s="646"/>
      <c r="IYH234" s="646"/>
      <c r="IYI234" s="646"/>
      <c r="IYJ234" s="646"/>
      <c r="IYK234" s="646"/>
      <c r="IYL234" s="646"/>
      <c r="IYM234" s="646"/>
      <c r="IYN234" s="646"/>
      <c r="IYO234" s="646"/>
      <c r="IYP234" s="646"/>
      <c r="IYQ234" s="646"/>
      <c r="IYR234" s="646"/>
      <c r="IYS234" s="646"/>
      <c r="IYT234" s="646"/>
      <c r="IYU234" s="646"/>
      <c r="IYV234" s="646"/>
      <c r="IYW234" s="646"/>
      <c r="IYX234" s="646"/>
      <c r="IYY234" s="646"/>
      <c r="IYZ234" s="646"/>
      <c r="IZA234" s="646"/>
      <c r="IZB234" s="646"/>
      <c r="IZC234" s="646"/>
      <c r="IZD234" s="646"/>
      <c r="IZE234" s="646"/>
      <c r="IZF234" s="646"/>
      <c r="IZG234" s="646"/>
      <c r="IZH234" s="646"/>
      <c r="IZI234" s="646"/>
      <c r="IZJ234" s="646"/>
      <c r="IZK234" s="646"/>
      <c r="IZL234" s="646"/>
      <c r="IZM234" s="646"/>
      <c r="IZN234" s="646"/>
      <c r="IZO234" s="646"/>
      <c r="IZP234" s="646"/>
      <c r="IZQ234" s="646"/>
      <c r="IZR234" s="646"/>
      <c r="IZS234" s="646"/>
      <c r="IZT234" s="646"/>
      <c r="IZU234" s="646"/>
      <c r="IZV234" s="646"/>
      <c r="IZW234" s="646"/>
      <c r="IZX234" s="646"/>
      <c r="IZY234" s="646"/>
      <c r="IZZ234" s="646"/>
      <c r="JAA234" s="646"/>
      <c r="JAB234" s="646"/>
      <c r="JAC234" s="646"/>
      <c r="JAD234" s="646"/>
      <c r="JAE234" s="646"/>
      <c r="JAF234" s="646"/>
      <c r="JAG234" s="646"/>
      <c r="JAH234" s="646"/>
      <c r="JAI234" s="646"/>
      <c r="JAJ234" s="646"/>
      <c r="JAK234" s="646"/>
      <c r="JAL234" s="646"/>
      <c r="JAM234" s="646"/>
      <c r="JAN234" s="646"/>
      <c r="JAO234" s="646"/>
      <c r="JAP234" s="646"/>
      <c r="JAQ234" s="646"/>
      <c r="JAR234" s="646"/>
      <c r="JAS234" s="646"/>
      <c r="JAT234" s="646"/>
      <c r="JAU234" s="646"/>
      <c r="JAV234" s="646"/>
      <c r="JAW234" s="646"/>
      <c r="JAX234" s="646"/>
      <c r="JAY234" s="646"/>
      <c r="JAZ234" s="646"/>
      <c r="JBA234" s="646"/>
      <c r="JBB234" s="646"/>
      <c r="JBC234" s="646"/>
      <c r="JBD234" s="646"/>
      <c r="JBE234" s="646"/>
      <c r="JBF234" s="646"/>
      <c r="JBG234" s="646"/>
      <c r="JBH234" s="646"/>
      <c r="JBI234" s="646"/>
      <c r="JBJ234" s="646"/>
      <c r="JBK234" s="646"/>
      <c r="JBL234" s="646"/>
      <c r="JBM234" s="646"/>
      <c r="JBN234" s="646"/>
      <c r="JBO234" s="646"/>
      <c r="JBP234" s="646"/>
      <c r="JBQ234" s="646"/>
      <c r="JBR234" s="646"/>
      <c r="JBS234" s="646"/>
      <c r="JBT234" s="646"/>
      <c r="JBU234" s="646"/>
      <c r="JBV234" s="646"/>
      <c r="JBW234" s="646"/>
      <c r="JBX234" s="646"/>
      <c r="JBY234" s="646"/>
      <c r="JBZ234" s="646"/>
      <c r="JCA234" s="646"/>
      <c r="JCB234" s="646"/>
      <c r="JCC234" s="646"/>
      <c r="JCD234" s="646"/>
      <c r="JCE234" s="646"/>
      <c r="JCF234" s="646"/>
      <c r="JCG234" s="646"/>
      <c r="JCH234" s="646"/>
      <c r="JCI234" s="646"/>
      <c r="JCJ234" s="646"/>
      <c r="JCK234" s="646"/>
      <c r="JCL234" s="646"/>
      <c r="JCM234" s="646"/>
      <c r="JCN234" s="646"/>
      <c r="JCO234" s="646"/>
      <c r="JCP234" s="646"/>
      <c r="JCQ234" s="646"/>
      <c r="JCR234" s="646"/>
      <c r="JCS234" s="646"/>
      <c r="JCT234" s="646"/>
      <c r="JCU234" s="646"/>
      <c r="JCV234" s="646"/>
      <c r="JCW234" s="646"/>
      <c r="JCX234" s="646"/>
      <c r="JCY234" s="646"/>
      <c r="JCZ234" s="646"/>
      <c r="JDA234" s="646"/>
      <c r="JDB234" s="646"/>
      <c r="JDC234" s="646"/>
      <c r="JDD234" s="646"/>
      <c r="JDE234" s="646"/>
      <c r="JDF234" s="646"/>
      <c r="JDG234" s="646"/>
      <c r="JDH234" s="646"/>
      <c r="JDI234" s="646"/>
      <c r="JDJ234" s="646"/>
      <c r="JDK234" s="646"/>
      <c r="JDL234" s="646"/>
      <c r="JDM234" s="646"/>
      <c r="JDN234" s="646"/>
      <c r="JDO234" s="646"/>
      <c r="JDP234" s="646"/>
      <c r="JDQ234" s="646"/>
      <c r="JDR234" s="646"/>
      <c r="JDS234" s="646"/>
      <c r="JDT234" s="646"/>
      <c r="JDU234" s="646"/>
      <c r="JDV234" s="646"/>
      <c r="JDW234" s="646"/>
      <c r="JDX234" s="646"/>
      <c r="JDY234" s="646"/>
      <c r="JDZ234" s="646"/>
      <c r="JEA234" s="646"/>
      <c r="JEB234" s="646"/>
      <c r="JEC234" s="646"/>
      <c r="JED234" s="646"/>
      <c r="JEE234" s="646"/>
      <c r="JEF234" s="646"/>
      <c r="JEG234" s="646"/>
      <c r="JEH234" s="646"/>
      <c r="JEI234" s="646"/>
      <c r="JEJ234" s="646"/>
      <c r="JEK234" s="646"/>
      <c r="JEL234" s="646"/>
      <c r="JEM234" s="646"/>
      <c r="JEN234" s="646"/>
      <c r="JEO234" s="646"/>
      <c r="JEP234" s="646"/>
      <c r="JEQ234" s="646"/>
      <c r="JER234" s="646"/>
      <c r="JES234" s="646"/>
      <c r="JET234" s="646"/>
      <c r="JEU234" s="646"/>
      <c r="JEV234" s="646"/>
      <c r="JEW234" s="646"/>
      <c r="JEX234" s="646"/>
      <c r="JEY234" s="646"/>
      <c r="JEZ234" s="646"/>
      <c r="JFA234" s="646"/>
      <c r="JFB234" s="646"/>
      <c r="JFC234" s="646"/>
      <c r="JFD234" s="646"/>
      <c r="JFE234" s="646"/>
      <c r="JFF234" s="646"/>
      <c r="JFG234" s="646"/>
      <c r="JFH234" s="646"/>
      <c r="JFI234" s="646"/>
      <c r="JFJ234" s="646"/>
      <c r="JFK234" s="646"/>
      <c r="JFL234" s="646"/>
      <c r="JFM234" s="646"/>
      <c r="JFN234" s="646"/>
      <c r="JFO234" s="646"/>
      <c r="JFP234" s="646"/>
      <c r="JFQ234" s="646"/>
      <c r="JFR234" s="646"/>
      <c r="JFS234" s="646"/>
      <c r="JFT234" s="646"/>
      <c r="JFU234" s="646"/>
      <c r="JFV234" s="646"/>
      <c r="JFW234" s="646"/>
      <c r="JFX234" s="646"/>
      <c r="JFY234" s="646"/>
      <c r="JFZ234" s="646"/>
      <c r="JGA234" s="646"/>
      <c r="JGB234" s="646"/>
      <c r="JGC234" s="646"/>
      <c r="JGD234" s="646"/>
      <c r="JGE234" s="646"/>
      <c r="JGF234" s="646"/>
      <c r="JGG234" s="646"/>
      <c r="JGH234" s="646"/>
      <c r="JGI234" s="646"/>
      <c r="JGJ234" s="646"/>
      <c r="JGK234" s="646"/>
      <c r="JGL234" s="646"/>
      <c r="JGM234" s="646"/>
      <c r="JGN234" s="646"/>
      <c r="JGO234" s="646"/>
      <c r="JGP234" s="646"/>
      <c r="JGQ234" s="646"/>
      <c r="JGR234" s="646"/>
      <c r="JGS234" s="646"/>
      <c r="JGT234" s="646"/>
      <c r="JGU234" s="646"/>
      <c r="JGV234" s="646"/>
      <c r="JGW234" s="646"/>
      <c r="JGX234" s="646"/>
      <c r="JGY234" s="646"/>
      <c r="JGZ234" s="646"/>
      <c r="JHA234" s="646"/>
      <c r="JHB234" s="646"/>
      <c r="JHC234" s="646"/>
      <c r="JHD234" s="646"/>
      <c r="JHE234" s="646"/>
      <c r="JHF234" s="646"/>
      <c r="JHG234" s="646"/>
      <c r="JHH234" s="646"/>
      <c r="JHI234" s="646"/>
      <c r="JHJ234" s="646"/>
      <c r="JHK234" s="646"/>
      <c r="JHL234" s="646"/>
      <c r="JHM234" s="646"/>
      <c r="JHN234" s="646"/>
      <c r="JHO234" s="646"/>
      <c r="JHP234" s="646"/>
      <c r="JHQ234" s="646"/>
      <c r="JHR234" s="646"/>
      <c r="JHS234" s="646"/>
      <c r="JHT234" s="646"/>
      <c r="JHU234" s="646"/>
      <c r="JHV234" s="646"/>
      <c r="JHW234" s="646"/>
      <c r="JHX234" s="646"/>
      <c r="JHY234" s="646"/>
      <c r="JHZ234" s="646"/>
      <c r="JIA234" s="646"/>
      <c r="JIB234" s="646"/>
      <c r="JIC234" s="646"/>
      <c r="JID234" s="646"/>
      <c r="JIE234" s="646"/>
      <c r="JIF234" s="646"/>
      <c r="JIG234" s="646"/>
      <c r="JIH234" s="646"/>
      <c r="JII234" s="646"/>
      <c r="JIJ234" s="646"/>
      <c r="JIK234" s="646"/>
      <c r="JIL234" s="646"/>
      <c r="JIM234" s="646"/>
      <c r="JIN234" s="646"/>
      <c r="JIO234" s="646"/>
      <c r="JIP234" s="646"/>
      <c r="JIQ234" s="646"/>
      <c r="JIR234" s="646"/>
      <c r="JIS234" s="646"/>
      <c r="JIT234" s="646"/>
      <c r="JIU234" s="646"/>
      <c r="JIV234" s="646"/>
      <c r="JIW234" s="646"/>
      <c r="JIX234" s="646"/>
      <c r="JIY234" s="646"/>
      <c r="JIZ234" s="646"/>
      <c r="JJA234" s="646"/>
      <c r="JJB234" s="646"/>
      <c r="JJC234" s="646"/>
      <c r="JJD234" s="646"/>
      <c r="JJE234" s="646"/>
      <c r="JJF234" s="646"/>
      <c r="JJG234" s="646"/>
      <c r="JJH234" s="646"/>
      <c r="JJI234" s="646"/>
      <c r="JJJ234" s="646"/>
      <c r="JJK234" s="646"/>
      <c r="JJL234" s="646"/>
      <c r="JJM234" s="646"/>
      <c r="JJN234" s="646"/>
      <c r="JJO234" s="646"/>
      <c r="JJP234" s="646"/>
      <c r="JJQ234" s="646"/>
      <c r="JJR234" s="646"/>
      <c r="JJS234" s="646"/>
      <c r="JJT234" s="646"/>
      <c r="JJU234" s="646"/>
      <c r="JJV234" s="646"/>
      <c r="JJW234" s="646"/>
      <c r="JJX234" s="646"/>
      <c r="JJY234" s="646"/>
      <c r="JJZ234" s="646"/>
      <c r="JKA234" s="646"/>
      <c r="JKB234" s="646"/>
      <c r="JKC234" s="646"/>
      <c r="JKD234" s="646"/>
      <c r="JKE234" s="646"/>
      <c r="JKF234" s="646"/>
      <c r="JKG234" s="646"/>
      <c r="JKH234" s="646"/>
      <c r="JKI234" s="646"/>
      <c r="JKJ234" s="646"/>
      <c r="JKK234" s="646"/>
      <c r="JKL234" s="646"/>
      <c r="JKM234" s="646"/>
      <c r="JKN234" s="646"/>
      <c r="JKO234" s="646"/>
      <c r="JKP234" s="646"/>
      <c r="JKQ234" s="646"/>
      <c r="JKR234" s="646"/>
      <c r="JKS234" s="646"/>
      <c r="JKT234" s="646"/>
      <c r="JKU234" s="646"/>
      <c r="JKV234" s="646"/>
      <c r="JKW234" s="646"/>
      <c r="JKX234" s="646"/>
      <c r="JKY234" s="646"/>
      <c r="JKZ234" s="646"/>
      <c r="JLA234" s="646"/>
      <c r="JLB234" s="646"/>
      <c r="JLC234" s="646"/>
      <c r="JLD234" s="646"/>
      <c r="JLE234" s="646"/>
      <c r="JLF234" s="646"/>
      <c r="JLG234" s="646"/>
      <c r="JLH234" s="646"/>
      <c r="JLI234" s="646"/>
      <c r="JLJ234" s="646"/>
      <c r="JLK234" s="646"/>
      <c r="JLL234" s="646"/>
      <c r="JLM234" s="646"/>
      <c r="JLN234" s="646"/>
      <c r="JLO234" s="646"/>
      <c r="JLP234" s="646"/>
      <c r="JLQ234" s="646"/>
      <c r="JLR234" s="646"/>
      <c r="JLS234" s="646"/>
      <c r="JLT234" s="646"/>
      <c r="JLU234" s="646"/>
      <c r="JLV234" s="646"/>
      <c r="JLW234" s="646"/>
      <c r="JLX234" s="646"/>
      <c r="JLY234" s="646"/>
      <c r="JLZ234" s="646"/>
      <c r="JMA234" s="646"/>
      <c r="JMB234" s="646"/>
      <c r="JMC234" s="646"/>
      <c r="JMD234" s="646"/>
      <c r="JME234" s="646"/>
      <c r="JMF234" s="646"/>
      <c r="JMG234" s="646"/>
      <c r="JMH234" s="646"/>
      <c r="JMI234" s="646"/>
      <c r="JMJ234" s="646"/>
      <c r="JMK234" s="646"/>
      <c r="JML234" s="646"/>
      <c r="JMM234" s="646"/>
      <c r="JMN234" s="646"/>
      <c r="JMO234" s="646"/>
      <c r="JMP234" s="646"/>
      <c r="JMQ234" s="646"/>
      <c r="JMR234" s="646"/>
      <c r="JMS234" s="646"/>
      <c r="JMT234" s="646"/>
      <c r="JMU234" s="646"/>
      <c r="JMV234" s="646"/>
      <c r="JMW234" s="646"/>
      <c r="JMX234" s="646"/>
      <c r="JMY234" s="646"/>
      <c r="JMZ234" s="646"/>
      <c r="JNA234" s="646"/>
      <c r="JNB234" s="646"/>
      <c r="JNC234" s="646"/>
      <c r="JND234" s="646"/>
      <c r="JNE234" s="646"/>
      <c r="JNF234" s="646"/>
      <c r="JNG234" s="646"/>
      <c r="JNH234" s="646"/>
      <c r="JNI234" s="646"/>
      <c r="JNJ234" s="646"/>
      <c r="JNK234" s="646"/>
      <c r="JNL234" s="646"/>
      <c r="JNM234" s="646"/>
      <c r="JNN234" s="646"/>
      <c r="JNO234" s="646"/>
      <c r="JNP234" s="646"/>
      <c r="JNQ234" s="646"/>
      <c r="JNR234" s="646"/>
      <c r="JNS234" s="646"/>
      <c r="JNT234" s="646"/>
      <c r="JNU234" s="646"/>
      <c r="JNV234" s="646"/>
      <c r="JNW234" s="646"/>
      <c r="JNX234" s="646"/>
      <c r="JNY234" s="646"/>
      <c r="JNZ234" s="646"/>
      <c r="JOA234" s="646"/>
      <c r="JOB234" s="646"/>
      <c r="JOC234" s="646"/>
      <c r="JOD234" s="646"/>
      <c r="JOE234" s="646"/>
      <c r="JOF234" s="646"/>
      <c r="JOG234" s="646"/>
      <c r="JOH234" s="646"/>
      <c r="JOI234" s="646"/>
      <c r="JOJ234" s="646"/>
      <c r="JOK234" s="646"/>
      <c r="JOL234" s="646"/>
      <c r="JOM234" s="646"/>
      <c r="JON234" s="646"/>
      <c r="JOO234" s="646"/>
      <c r="JOP234" s="646"/>
      <c r="JOQ234" s="646"/>
      <c r="JOR234" s="646"/>
      <c r="JOS234" s="646"/>
      <c r="JOT234" s="646"/>
      <c r="JOU234" s="646"/>
      <c r="JOV234" s="646"/>
      <c r="JOW234" s="646"/>
      <c r="JOX234" s="646"/>
      <c r="JOY234" s="646"/>
      <c r="JOZ234" s="646"/>
      <c r="JPA234" s="646"/>
      <c r="JPB234" s="646"/>
      <c r="JPC234" s="646"/>
      <c r="JPD234" s="646"/>
      <c r="JPE234" s="646"/>
      <c r="JPF234" s="646"/>
      <c r="JPG234" s="646"/>
      <c r="JPH234" s="646"/>
      <c r="JPI234" s="646"/>
      <c r="JPJ234" s="646"/>
      <c r="JPK234" s="646"/>
      <c r="JPL234" s="646"/>
      <c r="JPM234" s="646"/>
      <c r="JPN234" s="646"/>
      <c r="JPO234" s="646"/>
      <c r="JPP234" s="646"/>
      <c r="JPQ234" s="646"/>
      <c r="JPR234" s="646"/>
      <c r="JPS234" s="646"/>
      <c r="JPT234" s="646"/>
      <c r="JPU234" s="646"/>
      <c r="JPV234" s="646"/>
      <c r="JPW234" s="646"/>
      <c r="JPX234" s="646"/>
      <c r="JPY234" s="646"/>
      <c r="JPZ234" s="646"/>
      <c r="JQA234" s="646"/>
      <c r="JQB234" s="646"/>
      <c r="JQC234" s="646"/>
      <c r="JQD234" s="646"/>
      <c r="JQE234" s="646"/>
      <c r="JQF234" s="646"/>
      <c r="JQG234" s="646"/>
      <c r="JQH234" s="646"/>
      <c r="JQI234" s="646"/>
      <c r="JQJ234" s="646"/>
      <c r="JQK234" s="646"/>
      <c r="JQL234" s="646"/>
      <c r="JQM234" s="646"/>
      <c r="JQN234" s="646"/>
      <c r="JQO234" s="646"/>
      <c r="JQP234" s="646"/>
      <c r="JQQ234" s="646"/>
      <c r="JQR234" s="646"/>
      <c r="JQS234" s="646"/>
      <c r="JQT234" s="646"/>
      <c r="JQU234" s="646"/>
      <c r="JQV234" s="646"/>
      <c r="JQW234" s="646"/>
      <c r="JQX234" s="646"/>
      <c r="JQY234" s="646"/>
      <c r="JQZ234" s="646"/>
      <c r="JRA234" s="646"/>
      <c r="JRB234" s="646"/>
      <c r="JRC234" s="646"/>
      <c r="JRD234" s="646"/>
      <c r="JRE234" s="646"/>
      <c r="JRF234" s="646"/>
      <c r="JRG234" s="646"/>
      <c r="JRH234" s="646"/>
      <c r="JRI234" s="646"/>
      <c r="JRJ234" s="646"/>
      <c r="JRK234" s="646"/>
      <c r="JRL234" s="646"/>
      <c r="JRM234" s="646"/>
      <c r="JRN234" s="646"/>
      <c r="JRO234" s="646"/>
      <c r="JRP234" s="646"/>
      <c r="JRQ234" s="646"/>
      <c r="JRR234" s="646"/>
      <c r="JRS234" s="646"/>
      <c r="JRT234" s="646"/>
      <c r="JRU234" s="646"/>
      <c r="JRV234" s="646"/>
      <c r="JRW234" s="646"/>
      <c r="JRX234" s="646"/>
      <c r="JRY234" s="646"/>
      <c r="JRZ234" s="646"/>
      <c r="JSA234" s="646"/>
      <c r="JSB234" s="646"/>
      <c r="JSC234" s="646"/>
      <c r="JSD234" s="646"/>
      <c r="JSE234" s="646"/>
      <c r="JSF234" s="646"/>
      <c r="JSG234" s="646"/>
      <c r="JSH234" s="646"/>
      <c r="JSI234" s="646"/>
      <c r="JSJ234" s="646"/>
      <c r="JSK234" s="646"/>
      <c r="JSL234" s="646"/>
      <c r="JSM234" s="646"/>
      <c r="JSN234" s="646"/>
      <c r="JSO234" s="646"/>
      <c r="JSP234" s="646"/>
      <c r="JSQ234" s="646"/>
      <c r="JSR234" s="646"/>
      <c r="JSS234" s="646"/>
      <c r="JST234" s="646"/>
      <c r="JSU234" s="646"/>
      <c r="JSV234" s="646"/>
      <c r="JSW234" s="646"/>
      <c r="JSX234" s="646"/>
      <c r="JSY234" s="646"/>
      <c r="JSZ234" s="646"/>
      <c r="JTA234" s="646"/>
      <c r="JTB234" s="646"/>
      <c r="JTC234" s="646"/>
      <c r="JTD234" s="646"/>
      <c r="JTE234" s="646"/>
      <c r="JTF234" s="646"/>
      <c r="JTG234" s="646"/>
      <c r="JTH234" s="646"/>
      <c r="JTI234" s="646"/>
      <c r="JTJ234" s="646"/>
      <c r="JTK234" s="646"/>
      <c r="JTL234" s="646"/>
      <c r="JTM234" s="646"/>
      <c r="JTN234" s="646"/>
      <c r="JTO234" s="646"/>
      <c r="JTP234" s="646"/>
      <c r="JTQ234" s="646"/>
      <c r="JTR234" s="646"/>
      <c r="JTS234" s="646"/>
      <c r="JTT234" s="646"/>
      <c r="JTU234" s="646"/>
      <c r="JTV234" s="646"/>
      <c r="JTW234" s="646"/>
      <c r="JTX234" s="646"/>
      <c r="JTY234" s="646"/>
      <c r="JTZ234" s="646"/>
      <c r="JUA234" s="646"/>
      <c r="JUB234" s="646"/>
      <c r="JUC234" s="646"/>
      <c r="JUD234" s="646"/>
      <c r="JUE234" s="646"/>
      <c r="JUF234" s="646"/>
      <c r="JUG234" s="646"/>
      <c r="JUH234" s="646"/>
      <c r="JUI234" s="646"/>
      <c r="JUJ234" s="646"/>
      <c r="JUK234" s="646"/>
      <c r="JUL234" s="646"/>
      <c r="JUM234" s="646"/>
      <c r="JUN234" s="646"/>
      <c r="JUO234" s="646"/>
      <c r="JUP234" s="646"/>
      <c r="JUQ234" s="646"/>
      <c r="JUR234" s="646"/>
      <c r="JUS234" s="646"/>
      <c r="JUT234" s="646"/>
      <c r="JUU234" s="646"/>
      <c r="JUV234" s="646"/>
      <c r="JUW234" s="646"/>
      <c r="JUX234" s="646"/>
      <c r="JUY234" s="646"/>
      <c r="JUZ234" s="646"/>
      <c r="JVA234" s="646"/>
      <c r="JVB234" s="646"/>
      <c r="JVC234" s="646"/>
      <c r="JVD234" s="646"/>
      <c r="JVE234" s="646"/>
      <c r="JVF234" s="646"/>
      <c r="JVG234" s="646"/>
      <c r="JVH234" s="646"/>
      <c r="JVI234" s="646"/>
      <c r="JVJ234" s="646"/>
      <c r="JVK234" s="646"/>
      <c r="JVL234" s="646"/>
      <c r="JVM234" s="646"/>
      <c r="JVN234" s="646"/>
      <c r="JVO234" s="646"/>
      <c r="JVP234" s="646"/>
      <c r="JVQ234" s="646"/>
      <c r="JVR234" s="646"/>
      <c r="JVS234" s="646"/>
      <c r="JVT234" s="646"/>
      <c r="JVU234" s="646"/>
      <c r="JVV234" s="646"/>
      <c r="JVW234" s="646"/>
      <c r="JVX234" s="646"/>
      <c r="JVY234" s="646"/>
      <c r="JVZ234" s="646"/>
      <c r="JWA234" s="646"/>
      <c r="JWB234" s="646"/>
      <c r="JWC234" s="646"/>
      <c r="JWD234" s="646"/>
      <c r="JWE234" s="646"/>
      <c r="JWF234" s="646"/>
      <c r="JWG234" s="646"/>
      <c r="JWH234" s="646"/>
      <c r="JWI234" s="646"/>
      <c r="JWJ234" s="646"/>
      <c r="JWK234" s="646"/>
      <c r="JWL234" s="646"/>
      <c r="JWM234" s="646"/>
      <c r="JWN234" s="646"/>
      <c r="JWO234" s="646"/>
      <c r="JWP234" s="646"/>
      <c r="JWQ234" s="646"/>
      <c r="JWR234" s="646"/>
      <c r="JWS234" s="646"/>
      <c r="JWT234" s="646"/>
      <c r="JWU234" s="646"/>
      <c r="JWV234" s="646"/>
      <c r="JWW234" s="646"/>
      <c r="JWX234" s="646"/>
      <c r="JWY234" s="646"/>
      <c r="JWZ234" s="646"/>
      <c r="JXA234" s="646"/>
      <c r="JXB234" s="646"/>
      <c r="JXC234" s="646"/>
      <c r="JXD234" s="646"/>
      <c r="JXE234" s="646"/>
      <c r="JXF234" s="646"/>
      <c r="JXG234" s="646"/>
      <c r="JXH234" s="646"/>
      <c r="JXI234" s="646"/>
      <c r="JXJ234" s="646"/>
      <c r="JXK234" s="646"/>
      <c r="JXL234" s="646"/>
      <c r="JXM234" s="646"/>
      <c r="JXN234" s="646"/>
      <c r="JXO234" s="646"/>
      <c r="JXP234" s="646"/>
      <c r="JXQ234" s="646"/>
      <c r="JXR234" s="646"/>
      <c r="JXS234" s="646"/>
      <c r="JXT234" s="646"/>
      <c r="JXU234" s="646"/>
      <c r="JXV234" s="646"/>
      <c r="JXW234" s="646"/>
      <c r="JXX234" s="646"/>
      <c r="JXY234" s="646"/>
      <c r="JXZ234" s="646"/>
      <c r="JYA234" s="646"/>
      <c r="JYB234" s="646"/>
      <c r="JYC234" s="646"/>
      <c r="JYD234" s="646"/>
      <c r="JYE234" s="646"/>
      <c r="JYF234" s="646"/>
      <c r="JYG234" s="646"/>
      <c r="JYH234" s="646"/>
      <c r="JYI234" s="646"/>
      <c r="JYJ234" s="646"/>
      <c r="JYK234" s="646"/>
      <c r="JYL234" s="646"/>
      <c r="JYM234" s="646"/>
      <c r="JYN234" s="646"/>
      <c r="JYO234" s="646"/>
      <c r="JYP234" s="646"/>
      <c r="JYQ234" s="646"/>
      <c r="JYR234" s="646"/>
      <c r="JYS234" s="646"/>
      <c r="JYT234" s="646"/>
      <c r="JYU234" s="646"/>
      <c r="JYV234" s="646"/>
      <c r="JYW234" s="646"/>
      <c r="JYX234" s="646"/>
      <c r="JYY234" s="646"/>
      <c r="JYZ234" s="646"/>
      <c r="JZA234" s="646"/>
      <c r="JZB234" s="646"/>
      <c r="JZC234" s="646"/>
      <c r="JZD234" s="646"/>
      <c r="JZE234" s="646"/>
      <c r="JZF234" s="646"/>
      <c r="JZG234" s="646"/>
      <c r="JZH234" s="646"/>
      <c r="JZI234" s="646"/>
      <c r="JZJ234" s="646"/>
      <c r="JZK234" s="646"/>
      <c r="JZL234" s="646"/>
      <c r="JZM234" s="646"/>
      <c r="JZN234" s="646"/>
      <c r="JZO234" s="646"/>
      <c r="JZP234" s="646"/>
      <c r="JZQ234" s="646"/>
      <c r="JZR234" s="646"/>
      <c r="JZS234" s="646"/>
      <c r="JZT234" s="646"/>
      <c r="JZU234" s="646"/>
      <c r="JZV234" s="646"/>
      <c r="JZW234" s="646"/>
      <c r="JZX234" s="646"/>
      <c r="JZY234" s="646"/>
      <c r="JZZ234" s="646"/>
      <c r="KAA234" s="646"/>
      <c r="KAB234" s="646"/>
      <c r="KAC234" s="646"/>
      <c r="KAD234" s="646"/>
      <c r="KAE234" s="646"/>
      <c r="KAF234" s="646"/>
      <c r="KAG234" s="646"/>
      <c r="KAH234" s="646"/>
      <c r="KAI234" s="646"/>
      <c r="KAJ234" s="646"/>
      <c r="KAK234" s="646"/>
      <c r="KAL234" s="646"/>
      <c r="KAM234" s="646"/>
      <c r="KAN234" s="646"/>
      <c r="KAO234" s="646"/>
      <c r="KAP234" s="646"/>
      <c r="KAQ234" s="646"/>
      <c r="KAR234" s="646"/>
      <c r="KAS234" s="646"/>
      <c r="KAT234" s="646"/>
      <c r="KAU234" s="646"/>
      <c r="KAV234" s="646"/>
      <c r="KAW234" s="646"/>
      <c r="KAX234" s="646"/>
      <c r="KAY234" s="646"/>
      <c r="KAZ234" s="646"/>
      <c r="KBA234" s="646"/>
      <c r="KBB234" s="646"/>
      <c r="KBC234" s="646"/>
      <c r="KBD234" s="646"/>
      <c r="KBE234" s="646"/>
      <c r="KBF234" s="646"/>
      <c r="KBG234" s="646"/>
      <c r="KBH234" s="646"/>
      <c r="KBI234" s="646"/>
      <c r="KBJ234" s="646"/>
      <c r="KBK234" s="646"/>
      <c r="KBL234" s="646"/>
      <c r="KBM234" s="646"/>
      <c r="KBN234" s="646"/>
      <c r="KBO234" s="646"/>
      <c r="KBP234" s="646"/>
      <c r="KBQ234" s="646"/>
      <c r="KBR234" s="646"/>
      <c r="KBS234" s="646"/>
      <c r="KBT234" s="646"/>
      <c r="KBU234" s="646"/>
      <c r="KBV234" s="646"/>
      <c r="KBW234" s="646"/>
      <c r="KBX234" s="646"/>
      <c r="KBY234" s="646"/>
      <c r="KBZ234" s="646"/>
      <c r="KCA234" s="646"/>
      <c r="KCB234" s="646"/>
      <c r="KCC234" s="646"/>
      <c r="KCD234" s="646"/>
      <c r="KCE234" s="646"/>
      <c r="KCF234" s="646"/>
      <c r="KCG234" s="646"/>
      <c r="KCH234" s="646"/>
      <c r="KCI234" s="646"/>
      <c r="KCJ234" s="646"/>
      <c r="KCK234" s="646"/>
      <c r="KCL234" s="646"/>
      <c r="KCM234" s="646"/>
      <c r="KCN234" s="646"/>
      <c r="KCO234" s="646"/>
      <c r="KCP234" s="646"/>
      <c r="KCQ234" s="646"/>
      <c r="KCR234" s="646"/>
      <c r="KCS234" s="646"/>
      <c r="KCT234" s="646"/>
      <c r="KCU234" s="646"/>
      <c r="KCV234" s="646"/>
      <c r="KCW234" s="646"/>
      <c r="KCX234" s="646"/>
      <c r="KCY234" s="646"/>
      <c r="KCZ234" s="646"/>
      <c r="KDA234" s="646"/>
      <c r="KDB234" s="646"/>
      <c r="KDC234" s="646"/>
      <c r="KDD234" s="646"/>
      <c r="KDE234" s="646"/>
      <c r="KDF234" s="646"/>
      <c r="KDG234" s="646"/>
      <c r="KDH234" s="646"/>
      <c r="KDI234" s="646"/>
      <c r="KDJ234" s="646"/>
      <c r="KDK234" s="646"/>
      <c r="KDL234" s="646"/>
      <c r="KDM234" s="646"/>
      <c r="KDN234" s="646"/>
      <c r="KDO234" s="646"/>
      <c r="KDP234" s="646"/>
      <c r="KDQ234" s="646"/>
      <c r="KDR234" s="646"/>
      <c r="KDS234" s="646"/>
      <c r="KDT234" s="646"/>
      <c r="KDU234" s="646"/>
      <c r="KDV234" s="646"/>
      <c r="KDW234" s="646"/>
      <c r="KDX234" s="646"/>
      <c r="KDY234" s="646"/>
      <c r="KDZ234" s="646"/>
      <c r="KEA234" s="646"/>
      <c r="KEB234" s="646"/>
      <c r="KEC234" s="646"/>
      <c r="KED234" s="646"/>
      <c r="KEE234" s="646"/>
      <c r="KEF234" s="646"/>
      <c r="KEG234" s="646"/>
      <c r="KEH234" s="646"/>
      <c r="KEI234" s="646"/>
      <c r="KEJ234" s="646"/>
      <c r="KEK234" s="646"/>
      <c r="KEL234" s="646"/>
      <c r="KEM234" s="646"/>
      <c r="KEN234" s="646"/>
      <c r="KEO234" s="646"/>
      <c r="KEP234" s="646"/>
      <c r="KEQ234" s="646"/>
      <c r="KER234" s="646"/>
      <c r="KES234" s="646"/>
      <c r="KET234" s="646"/>
      <c r="KEU234" s="646"/>
      <c r="KEV234" s="646"/>
      <c r="KEW234" s="646"/>
      <c r="KEX234" s="646"/>
      <c r="KEY234" s="646"/>
      <c r="KEZ234" s="646"/>
      <c r="KFA234" s="646"/>
      <c r="KFB234" s="646"/>
      <c r="KFC234" s="646"/>
      <c r="KFD234" s="646"/>
      <c r="KFE234" s="646"/>
      <c r="KFF234" s="646"/>
      <c r="KFG234" s="646"/>
      <c r="KFH234" s="646"/>
      <c r="KFI234" s="646"/>
      <c r="KFJ234" s="646"/>
      <c r="KFK234" s="646"/>
      <c r="KFL234" s="646"/>
      <c r="KFM234" s="646"/>
      <c r="KFN234" s="646"/>
      <c r="KFO234" s="646"/>
      <c r="KFP234" s="646"/>
      <c r="KFQ234" s="646"/>
      <c r="KFR234" s="646"/>
      <c r="KFS234" s="646"/>
      <c r="KFT234" s="646"/>
      <c r="KFU234" s="646"/>
      <c r="KFV234" s="646"/>
      <c r="KFW234" s="646"/>
      <c r="KFX234" s="646"/>
      <c r="KFY234" s="646"/>
      <c r="KFZ234" s="646"/>
      <c r="KGA234" s="646"/>
      <c r="KGB234" s="646"/>
      <c r="KGC234" s="646"/>
      <c r="KGD234" s="646"/>
      <c r="KGE234" s="646"/>
      <c r="KGF234" s="646"/>
      <c r="KGG234" s="646"/>
      <c r="KGH234" s="646"/>
      <c r="KGI234" s="646"/>
      <c r="KGJ234" s="646"/>
      <c r="KGK234" s="646"/>
      <c r="KGL234" s="646"/>
      <c r="KGM234" s="646"/>
      <c r="KGN234" s="646"/>
      <c r="KGO234" s="646"/>
      <c r="KGP234" s="646"/>
      <c r="KGQ234" s="646"/>
      <c r="KGR234" s="646"/>
      <c r="KGS234" s="646"/>
      <c r="KGT234" s="646"/>
      <c r="KGU234" s="646"/>
      <c r="KGV234" s="646"/>
      <c r="KGW234" s="646"/>
      <c r="KGX234" s="646"/>
      <c r="KGY234" s="646"/>
      <c r="KGZ234" s="646"/>
      <c r="KHA234" s="646"/>
      <c r="KHB234" s="646"/>
      <c r="KHC234" s="646"/>
      <c r="KHD234" s="646"/>
      <c r="KHE234" s="646"/>
      <c r="KHF234" s="646"/>
      <c r="KHG234" s="646"/>
      <c r="KHH234" s="646"/>
      <c r="KHI234" s="646"/>
      <c r="KHJ234" s="646"/>
      <c r="KHK234" s="646"/>
      <c r="KHL234" s="646"/>
      <c r="KHM234" s="646"/>
      <c r="KHN234" s="646"/>
      <c r="KHO234" s="646"/>
      <c r="KHP234" s="646"/>
      <c r="KHQ234" s="646"/>
      <c r="KHR234" s="646"/>
      <c r="KHS234" s="646"/>
      <c r="KHT234" s="646"/>
      <c r="KHU234" s="646"/>
      <c r="KHV234" s="646"/>
      <c r="KHW234" s="646"/>
      <c r="KHX234" s="646"/>
      <c r="KHY234" s="646"/>
      <c r="KHZ234" s="646"/>
      <c r="KIA234" s="646"/>
      <c r="KIB234" s="646"/>
      <c r="KIC234" s="646"/>
      <c r="KID234" s="646"/>
      <c r="KIE234" s="646"/>
      <c r="KIF234" s="646"/>
      <c r="KIG234" s="646"/>
      <c r="KIH234" s="646"/>
      <c r="KII234" s="646"/>
      <c r="KIJ234" s="646"/>
      <c r="KIK234" s="646"/>
      <c r="KIL234" s="646"/>
      <c r="KIM234" s="646"/>
      <c r="KIN234" s="646"/>
      <c r="KIO234" s="646"/>
      <c r="KIP234" s="646"/>
      <c r="KIQ234" s="646"/>
      <c r="KIR234" s="646"/>
      <c r="KIS234" s="646"/>
      <c r="KIT234" s="646"/>
      <c r="KIU234" s="646"/>
      <c r="KIV234" s="646"/>
      <c r="KIW234" s="646"/>
      <c r="KIX234" s="646"/>
      <c r="KIY234" s="646"/>
      <c r="KIZ234" s="646"/>
      <c r="KJA234" s="646"/>
      <c r="KJB234" s="646"/>
      <c r="KJC234" s="646"/>
      <c r="KJD234" s="646"/>
      <c r="KJE234" s="646"/>
      <c r="KJF234" s="646"/>
      <c r="KJG234" s="646"/>
      <c r="KJH234" s="646"/>
      <c r="KJI234" s="646"/>
      <c r="KJJ234" s="646"/>
      <c r="KJK234" s="646"/>
      <c r="KJL234" s="646"/>
      <c r="KJM234" s="646"/>
      <c r="KJN234" s="646"/>
      <c r="KJO234" s="646"/>
      <c r="KJP234" s="646"/>
      <c r="KJQ234" s="646"/>
      <c r="KJR234" s="646"/>
      <c r="KJS234" s="646"/>
      <c r="KJT234" s="646"/>
      <c r="KJU234" s="646"/>
      <c r="KJV234" s="646"/>
      <c r="KJW234" s="646"/>
      <c r="KJX234" s="646"/>
      <c r="KJY234" s="646"/>
      <c r="KJZ234" s="646"/>
      <c r="KKA234" s="646"/>
      <c r="KKB234" s="646"/>
      <c r="KKC234" s="646"/>
      <c r="KKD234" s="646"/>
      <c r="KKE234" s="646"/>
      <c r="KKF234" s="646"/>
      <c r="KKG234" s="646"/>
      <c r="KKH234" s="646"/>
      <c r="KKI234" s="646"/>
      <c r="KKJ234" s="646"/>
      <c r="KKK234" s="646"/>
      <c r="KKL234" s="646"/>
      <c r="KKM234" s="646"/>
      <c r="KKN234" s="646"/>
      <c r="KKO234" s="646"/>
      <c r="KKP234" s="646"/>
      <c r="KKQ234" s="646"/>
      <c r="KKR234" s="646"/>
      <c r="KKS234" s="646"/>
      <c r="KKT234" s="646"/>
      <c r="KKU234" s="646"/>
      <c r="KKV234" s="646"/>
      <c r="KKW234" s="646"/>
      <c r="KKX234" s="646"/>
      <c r="KKY234" s="646"/>
      <c r="KKZ234" s="646"/>
      <c r="KLA234" s="646"/>
      <c r="KLB234" s="646"/>
      <c r="KLC234" s="646"/>
      <c r="KLD234" s="646"/>
      <c r="KLE234" s="646"/>
      <c r="KLF234" s="646"/>
      <c r="KLG234" s="646"/>
      <c r="KLH234" s="646"/>
      <c r="KLI234" s="646"/>
      <c r="KLJ234" s="646"/>
      <c r="KLK234" s="646"/>
      <c r="KLL234" s="646"/>
      <c r="KLM234" s="646"/>
      <c r="KLN234" s="646"/>
      <c r="KLO234" s="646"/>
      <c r="KLP234" s="646"/>
      <c r="KLQ234" s="646"/>
      <c r="KLR234" s="646"/>
      <c r="KLS234" s="646"/>
      <c r="KLT234" s="646"/>
      <c r="KLU234" s="646"/>
      <c r="KLV234" s="646"/>
      <c r="KLW234" s="646"/>
      <c r="KLX234" s="646"/>
      <c r="KLY234" s="646"/>
      <c r="KLZ234" s="646"/>
      <c r="KMA234" s="646"/>
      <c r="KMB234" s="646"/>
      <c r="KMC234" s="646"/>
      <c r="KMD234" s="646"/>
      <c r="KME234" s="646"/>
      <c r="KMF234" s="646"/>
      <c r="KMG234" s="646"/>
      <c r="KMH234" s="646"/>
      <c r="KMI234" s="646"/>
      <c r="KMJ234" s="646"/>
      <c r="KMK234" s="646"/>
      <c r="KML234" s="646"/>
      <c r="KMM234" s="646"/>
      <c r="KMN234" s="646"/>
      <c r="KMO234" s="646"/>
      <c r="KMP234" s="646"/>
      <c r="KMQ234" s="646"/>
      <c r="KMR234" s="646"/>
      <c r="KMS234" s="646"/>
      <c r="KMT234" s="646"/>
      <c r="KMU234" s="646"/>
      <c r="KMV234" s="646"/>
      <c r="KMW234" s="646"/>
      <c r="KMX234" s="646"/>
      <c r="KMY234" s="646"/>
      <c r="KMZ234" s="646"/>
      <c r="KNA234" s="646"/>
      <c r="KNB234" s="646"/>
      <c r="KNC234" s="646"/>
      <c r="KND234" s="646"/>
      <c r="KNE234" s="646"/>
      <c r="KNF234" s="646"/>
      <c r="KNG234" s="646"/>
      <c r="KNH234" s="646"/>
      <c r="KNI234" s="646"/>
      <c r="KNJ234" s="646"/>
      <c r="KNK234" s="646"/>
      <c r="KNL234" s="646"/>
      <c r="KNM234" s="646"/>
      <c r="KNN234" s="646"/>
      <c r="KNO234" s="646"/>
      <c r="KNP234" s="646"/>
      <c r="KNQ234" s="646"/>
      <c r="KNR234" s="646"/>
      <c r="KNS234" s="646"/>
      <c r="KNT234" s="646"/>
      <c r="KNU234" s="646"/>
      <c r="KNV234" s="646"/>
      <c r="KNW234" s="646"/>
      <c r="KNX234" s="646"/>
      <c r="KNY234" s="646"/>
      <c r="KNZ234" s="646"/>
      <c r="KOA234" s="646"/>
      <c r="KOB234" s="646"/>
      <c r="KOC234" s="646"/>
      <c r="KOD234" s="646"/>
      <c r="KOE234" s="646"/>
      <c r="KOF234" s="646"/>
      <c r="KOG234" s="646"/>
      <c r="KOH234" s="646"/>
      <c r="KOI234" s="646"/>
      <c r="KOJ234" s="646"/>
      <c r="KOK234" s="646"/>
      <c r="KOL234" s="646"/>
      <c r="KOM234" s="646"/>
      <c r="KON234" s="646"/>
      <c r="KOO234" s="646"/>
      <c r="KOP234" s="646"/>
      <c r="KOQ234" s="646"/>
      <c r="KOR234" s="646"/>
      <c r="KOS234" s="646"/>
      <c r="KOT234" s="646"/>
      <c r="KOU234" s="646"/>
      <c r="KOV234" s="646"/>
      <c r="KOW234" s="646"/>
      <c r="KOX234" s="646"/>
      <c r="KOY234" s="646"/>
      <c r="KOZ234" s="646"/>
      <c r="KPA234" s="646"/>
      <c r="KPB234" s="646"/>
      <c r="KPC234" s="646"/>
      <c r="KPD234" s="646"/>
      <c r="KPE234" s="646"/>
      <c r="KPF234" s="646"/>
      <c r="KPG234" s="646"/>
      <c r="KPH234" s="646"/>
      <c r="KPI234" s="646"/>
      <c r="KPJ234" s="646"/>
      <c r="KPK234" s="646"/>
      <c r="KPL234" s="646"/>
      <c r="KPM234" s="646"/>
      <c r="KPN234" s="646"/>
      <c r="KPO234" s="646"/>
      <c r="KPP234" s="646"/>
      <c r="KPQ234" s="646"/>
      <c r="KPR234" s="646"/>
      <c r="KPS234" s="646"/>
      <c r="KPT234" s="646"/>
      <c r="KPU234" s="646"/>
      <c r="KPV234" s="646"/>
      <c r="KPW234" s="646"/>
      <c r="KPX234" s="646"/>
      <c r="KPY234" s="646"/>
      <c r="KPZ234" s="646"/>
      <c r="KQA234" s="646"/>
      <c r="KQB234" s="646"/>
      <c r="KQC234" s="646"/>
      <c r="KQD234" s="646"/>
      <c r="KQE234" s="646"/>
      <c r="KQF234" s="646"/>
      <c r="KQG234" s="646"/>
      <c r="KQH234" s="646"/>
      <c r="KQI234" s="646"/>
      <c r="KQJ234" s="646"/>
      <c r="KQK234" s="646"/>
      <c r="KQL234" s="646"/>
      <c r="KQM234" s="646"/>
      <c r="KQN234" s="646"/>
      <c r="KQO234" s="646"/>
      <c r="KQP234" s="646"/>
      <c r="KQQ234" s="646"/>
      <c r="KQR234" s="646"/>
      <c r="KQS234" s="646"/>
      <c r="KQT234" s="646"/>
      <c r="KQU234" s="646"/>
      <c r="KQV234" s="646"/>
      <c r="KQW234" s="646"/>
      <c r="KQX234" s="646"/>
      <c r="KQY234" s="646"/>
      <c r="KQZ234" s="646"/>
      <c r="KRA234" s="646"/>
      <c r="KRB234" s="646"/>
      <c r="KRC234" s="646"/>
      <c r="KRD234" s="646"/>
      <c r="KRE234" s="646"/>
      <c r="KRF234" s="646"/>
      <c r="KRG234" s="646"/>
      <c r="KRH234" s="646"/>
      <c r="KRI234" s="646"/>
      <c r="KRJ234" s="646"/>
      <c r="KRK234" s="646"/>
      <c r="KRL234" s="646"/>
      <c r="KRM234" s="646"/>
      <c r="KRN234" s="646"/>
      <c r="KRO234" s="646"/>
      <c r="KRP234" s="646"/>
      <c r="KRQ234" s="646"/>
      <c r="KRR234" s="646"/>
      <c r="KRS234" s="646"/>
      <c r="KRT234" s="646"/>
      <c r="KRU234" s="646"/>
      <c r="KRV234" s="646"/>
      <c r="KRW234" s="646"/>
      <c r="KRX234" s="646"/>
      <c r="KRY234" s="646"/>
      <c r="KRZ234" s="646"/>
      <c r="KSA234" s="646"/>
      <c r="KSB234" s="646"/>
      <c r="KSC234" s="646"/>
      <c r="KSD234" s="646"/>
      <c r="KSE234" s="646"/>
      <c r="KSF234" s="646"/>
      <c r="KSG234" s="646"/>
      <c r="KSH234" s="646"/>
      <c r="KSI234" s="646"/>
      <c r="KSJ234" s="646"/>
      <c r="KSK234" s="646"/>
      <c r="KSL234" s="646"/>
      <c r="KSM234" s="646"/>
      <c r="KSN234" s="646"/>
      <c r="KSO234" s="646"/>
      <c r="KSP234" s="646"/>
      <c r="KSQ234" s="646"/>
      <c r="KSR234" s="646"/>
      <c r="KSS234" s="646"/>
      <c r="KST234" s="646"/>
      <c r="KSU234" s="646"/>
      <c r="KSV234" s="646"/>
      <c r="KSW234" s="646"/>
      <c r="KSX234" s="646"/>
      <c r="KSY234" s="646"/>
      <c r="KSZ234" s="646"/>
      <c r="KTA234" s="646"/>
      <c r="KTB234" s="646"/>
      <c r="KTC234" s="646"/>
      <c r="KTD234" s="646"/>
      <c r="KTE234" s="646"/>
      <c r="KTF234" s="646"/>
      <c r="KTG234" s="646"/>
      <c r="KTH234" s="646"/>
      <c r="KTI234" s="646"/>
      <c r="KTJ234" s="646"/>
      <c r="KTK234" s="646"/>
      <c r="KTL234" s="646"/>
      <c r="KTM234" s="646"/>
      <c r="KTN234" s="646"/>
      <c r="KTO234" s="646"/>
      <c r="KTP234" s="646"/>
      <c r="KTQ234" s="646"/>
      <c r="KTR234" s="646"/>
      <c r="KTS234" s="646"/>
      <c r="KTT234" s="646"/>
      <c r="KTU234" s="646"/>
      <c r="KTV234" s="646"/>
      <c r="KTW234" s="646"/>
      <c r="KTX234" s="646"/>
      <c r="KTY234" s="646"/>
      <c r="KTZ234" s="646"/>
      <c r="KUA234" s="646"/>
      <c r="KUB234" s="646"/>
      <c r="KUC234" s="646"/>
      <c r="KUD234" s="646"/>
      <c r="KUE234" s="646"/>
      <c r="KUF234" s="646"/>
      <c r="KUG234" s="646"/>
      <c r="KUH234" s="646"/>
      <c r="KUI234" s="646"/>
      <c r="KUJ234" s="646"/>
      <c r="KUK234" s="646"/>
      <c r="KUL234" s="646"/>
      <c r="KUM234" s="646"/>
      <c r="KUN234" s="646"/>
      <c r="KUO234" s="646"/>
      <c r="KUP234" s="646"/>
      <c r="KUQ234" s="646"/>
      <c r="KUR234" s="646"/>
      <c r="KUS234" s="646"/>
      <c r="KUT234" s="646"/>
      <c r="KUU234" s="646"/>
      <c r="KUV234" s="646"/>
      <c r="KUW234" s="646"/>
      <c r="KUX234" s="646"/>
      <c r="KUY234" s="646"/>
      <c r="KUZ234" s="646"/>
      <c r="KVA234" s="646"/>
      <c r="KVB234" s="646"/>
      <c r="KVC234" s="646"/>
      <c r="KVD234" s="646"/>
      <c r="KVE234" s="646"/>
      <c r="KVF234" s="646"/>
      <c r="KVG234" s="646"/>
      <c r="KVH234" s="646"/>
      <c r="KVI234" s="646"/>
      <c r="KVJ234" s="646"/>
      <c r="KVK234" s="646"/>
      <c r="KVL234" s="646"/>
      <c r="KVM234" s="646"/>
      <c r="KVN234" s="646"/>
      <c r="KVO234" s="646"/>
      <c r="KVP234" s="646"/>
      <c r="KVQ234" s="646"/>
      <c r="KVR234" s="646"/>
      <c r="KVS234" s="646"/>
      <c r="KVT234" s="646"/>
      <c r="KVU234" s="646"/>
      <c r="KVV234" s="646"/>
      <c r="KVW234" s="646"/>
      <c r="KVX234" s="646"/>
      <c r="KVY234" s="646"/>
      <c r="KVZ234" s="646"/>
      <c r="KWA234" s="646"/>
      <c r="KWB234" s="646"/>
      <c r="KWC234" s="646"/>
      <c r="KWD234" s="646"/>
      <c r="KWE234" s="646"/>
      <c r="KWF234" s="646"/>
      <c r="KWG234" s="646"/>
      <c r="KWH234" s="646"/>
      <c r="KWI234" s="646"/>
      <c r="KWJ234" s="646"/>
      <c r="KWK234" s="646"/>
      <c r="KWL234" s="646"/>
      <c r="KWM234" s="646"/>
      <c r="KWN234" s="646"/>
      <c r="KWO234" s="646"/>
      <c r="KWP234" s="646"/>
      <c r="KWQ234" s="646"/>
      <c r="KWR234" s="646"/>
      <c r="KWS234" s="646"/>
      <c r="KWT234" s="646"/>
      <c r="KWU234" s="646"/>
      <c r="KWV234" s="646"/>
      <c r="KWW234" s="646"/>
      <c r="KWX234" s="646"/>
      <c r="KWY234" s="646"/>
      <c r="KWZ234" s="646"/>
      <c r="KXA234" s="646"/>
      <c r="KXB234" s="646"/>
      <c r="KXC234" s="646"/>
      <c r="KXD234" s="646"/>
      <c r="KXE234" s="646"/>
      <c r="KXF234" s="646"/>
      <c r="KXG234" s="646"/>
      <c r="KXH234" s="646"/>
      <c r="KXI234" s="646"/>
      <c r="KXJ234" s="646"/>
      <c r="KXK234" s="646"/>
      <c r="KXL234" s="646"/>
      <c r="KXM234" s="646"/>
      <c r="KXN234" s="646"/>
      <c r="KXO234" s="646"/>
      <c r="KXP234" s="646"/>
      <c r="KXQ234" s="646"/>
      <c r="KXR234" s="646"/>
      <c r="KXS234" s="646"/>
      <c r="KXT234" s="646"/>
      <c r="KXU234" s="646"/>
      <c r="KXV234" s="646"/>
      <c r="KXW234" s="646"/>
      <c r="KXX234" s="646"/>
      <c r="KXY234" s="646"/>
      <c r="KXZ234" s="646"/>
      <c r="KYA234" s="646"/>
      <c r="KYB234" s="646"/>
      <c r="KYC234" s="646"/>
      <c r="KYD234" s="646"/>
      <c r="KYE234" s="646"/>
      <c r="KYF234" s="646"/>
      <c r="KYG234" s="646"/>
      <c r="KYH234" s="646"/>
      <c r="KYI234" s="646"/>
      <c r="KYJ234" s="646"/>
      <c r="KYK234" s="646"/>
      <c r="KYL234" s="646"/>
      <c r="KYM234" s="646"/>
      <c r="KYN234" s="646"/>
      <c r="KYO234" s="646"/>
      <c r="KYP234" s="646"/>
      <c r="KYQ234" s="646"/>
      <c r="KYR234" s="646"/>
      <c r="KYS234" s="646"/>
      <c r="KYT234" s="646"/>
      <c r="KYU234" s="646"/>
      <c r="KYV234" s="646"/>
      <c r="KYW234" s="646"/>
      <c r="KYX234" s="646"/>
      <c r="KYY234" s="646"/>
      <c r="KYZ234" s="646"/>
      <c r="KZA234" s="646"/>
      <c r="KZB234" s="646"/>
      <c r="KZC234" s="646"/>
      <c r="KZD234" s="646"/>
      <c r="KZE234" s="646"/>
      <c r="KZF234" s="646"/>
      <c r="KZG234" s="646"/>
      <c r="KZH234" s="646"/>
      <c r="KZI234" s="646"/>
      <c r="KZJ234" s="646"/>
      <c r="KZK234" s="646"/>
      <c r="KZL234" s="646"/>
      <c r="KZM234" s="646"/>
      <c r="KZN234" s="646"/>
      <c r="KZO234" s="646"/>
      <c r="KZP234" s="646"/>
      <c r="KZQ234" s="646"/>
      <c r="KZR234" s="646"/>
      <c r="KZS234" s="646"/>
      <c r="KZT234" s="646"/>
      <c r="KZU234" s="646"/>
      <c r="KZV234" s="646"/>
      <c r="KZW234" s="646"/>
      <c r="KZX234" s="646"/>
      <c r="KZY234" s="646"/>
      <c r="KZZ234" s="646"/>
      <c r="LAA234" s="646"/>
      <c r="LAB234" s="646"/>
      <c r="LAC234" s="646"/>
      <c r="LAD234" s="646"/>
      <c r="LAE234" s="646"/>
      <c r="LAF234" s="646"/>
      <c r="LAG234" s="646"/>
      <c r="LAH234" s="646"/>
      <c r="LAI234" s="646"/>
      <c r="LAJ234" s="646"/>
      <c r="LAK234" s="646"/>
      <c r="LAL234" s="646"/>
      <c r="LAM234" s="646"/>
      <c r="LAN234" s="646"/>
      <c r="LAO234" s="646"/>
      <c r="LAP234" s="646"/>
      <c r="LAQ234" s="646"/>
      <c r="LAR234" s="646"/>
      <c r="LAS234" s="646"/>
      <c r="LAT234" s="646"/>
      <c r="LAU234" s="646"/>
      <c r="LAV234" s="646"/>
      <c r="LAW234" s="646"/>
      <c r="LAX234" s="646"/>
      <c r="LAY234" s="646"/>
      <c r="LAZ234" s="646"/>
      <c r="LBA234" s="646"/>
      <c r="LBB234" s="646"/>
      <c r="LBC234" s="646"/>
      <c r="LBD234" s="646"/>
      <c r="LBE234" s="646"/>
      <c r="LBF234" s="646"/>
      <c r="LBG234" s="646"/>
      <c r="LBH234" s="646"/>
      <c r="LBI234" s="646"/>
      <c r="LBJ234" s="646"/>
      <c r="LBK234" s="646"/>
      <c r="LBL234" s="646"/>
      <c r="LBM234" s="646"/>
      <c r="LBN234" s="646"/>
      <c r="LBO234" s="646"/>
      <c r="LBP234" s="646"/>
      <c r="LBQ234" s="646"/>
      <c r="LBR234" s="646"/>
      <c r="LBS234" s="646"/>
      <c r="LBT234" s="646"/>
      <c r="LBU234" s="646"/>
      <c r="LBV234" s="646"/>
      <c r="LBW234" s="646"/>
      <c r="LBX234" s="646"/>
      <c r="LBY234" s="646"/>
      <c r="LBZ234" s="646"/>
      <c r="LCA234" s="646"/>
      <c r="LCB234" s="646"/>
      <c r="LCC234" s="646"/>
      <c r="LCD234" s="646"/>
      <c r="LCE234" s="646"/>
      <c r="LCF234" s="646"/>
      <c r="LCG234" s="646"/>
      <c r="LCH234" s="646"/>
      <c r="LCI234" s="646"/>
      <c r="LCJ234" s="646"/>
      <c r="LCK234" s="646"/>
      <c r="LCL234" s="646"/>
      <c r="LCM234" s="646"/>
      <c r="LCN234" s="646"/>
      <c r="LCO234" s="646"/>
      <c r="LCP234" s="646"/>
      <c r="LCQ234" s="646"/>
      <c r="LCR234" s="646"/>
      <c r="LCS234" s="646"/>
      <c r="LCT234" s="646"/>
      <c r="LCU234" s="646"/>
      <c r="LCV234" s="646"/>
      <c r="LCW234" s="646"/>
      <c r="LCX234" s="646"/>
      <c r="LCY234" s="646"/>
      <c r="LCZ234" s="646"/>
      <c r="LDA234" s="646"/>
      <c r="LDB234" s="646"/>
      <c r="LDC234" s="646"/>
      <c r="LDD234" s="646"/>
      <c r="LDE234" s="646"/>
      <c r="LDF234" s="646"/>
      <c r="LDG234" s="646"/>
      <c r="LDH234" s="646"/>
      <c r="LDI234" s="646"/>
      <c r="LDJ234" s="646"/>
      <c r="LDK234" s="646"/>
      <c r="LDL234" s="646"/>
      <c r="LDM234" s="646"/>
      <c r="LDN234" s="646"/>
      <c r="LDO234" s="646"/>
      <c r="LDP234" s="646"/>
      <c r="LDQ234" s="646"/>
      <c r="LDR234" s="646"/>
      <c r="LDS234" s="646"/>
      <c r="LDT234" s="646"/>
      <c r="LDU234" s="646"/>
      <c r="LDV234" s="646"/>
      <c r="LDW234" s="646"/>
      <c r="LDX234" s="646"/>
      <c r="LDY234" s="646"/>
      <c r="LDZ234" s="646"/>
      <c r="LEA234" s="646"/>
      <c r="LEB234" s="646"/>
      <c r="LEC234" s="646"/>
      <c r="LED234" s="646"/>
      <c r="LEE234" s="646"/>
      <c r="LEF234" s="646"/>
      <c r="LEG234" s="646"/>
      <c r="LEH234" s="646"/>
      <c r="LEI234" s="646"/>
      <c r="LEJ234" s="646"/>
      <c r="LEK234" s="646"/>
      <c r="LEL234" s="646"/>
      <c r="LEM234" s="646"/>
      <c r="LEN234" s="646"/>
      <c r="LEO234" s="646"/>
      <c r="LEP234" s="646"/>
      <c r="LEQ234" s="646"/>
      <c r="LER234" s="646"/>
      <c r="LES234" s="646"/>
      <c r="LET234" s="646"/>
      <c r="LEU234" s="646"/>
      <c r="LEV234" s="646"/>
      <c r="LEW234" s="646"/>
      <c r="LEX234" s="646"/>
      <c r="LEY234" s="646"/>
      <c r="LEZ234" s="646"/>
      <c r="LFA234" s="646"/>
      <c r="LFB234" s="646"/>
      <c r="LFC234" s="646"/>
      <c r="LFD234" s="646"/>
      <c r="LFE234" s="646"/>
      <c r="LFF234" s="646"/>
      <c r="LFG234" s="646"/>
      <c r="LFH234" s="646"/>
      <c r="LFI234" s="646"/>
      <c r="LFJ234" s="646"/>
      <c r="LFK234" s="646"/>
      <c r="LFL234" s="646"/>
      <c r="LFM234" s="646"/>
      <c r="LFN234" s="646"/>
      <c r="LFO234" s="646"/>
      <c r="LFP234" s="646"/>
      <c r="LFQ234" s="646"/>
      <c r="LFR234" s="646"/>
      <c r="LFS234" s="646"/>
      <c r="LFT234" s="646"/>
      <c r="LFU234" s="646"/>
      <c r="LFV234" s="646"/>
      <c r="LFW234" s="646"/>
      <c r="LFX234" s="646"/>
      <c r="LFY234" s="646"/>
      <c r="LFZ234" s="646"/>
      <c r="LGA234" s="646"/>
      <c r="LGB234" s="646"/>
      <c r="LGC234" s="646"/>
      <c r="LGD234" s="646"/>
      <c r="LGE234" s="646"/>
      <c r="LGF234" s="646"/>
      <c r="LGG234" s="646"/>
      <c r="LGH234" s="646"/>
      <c r="LGI234" s="646"/>
      <c r="LGJ234" s="646"/>
      <c r="LGK234" s="646"/>
      <c r="LGL234" s="646"/>
      <c r="LGM234" s="646"/>
      <c r="LGN234" s="646"/>
      <c r="LGO234" s="646"/>
      <c r="LGP234" s="646"/>
      <c r="LGQ234" s="646"/>
      <c r="LGR234" s="646"/>
      <c r="LGS234" s="646"/>
      <c r="LGT234" s="646"/>
      <c r="LGU234" s="646"/>
      <c r="LGV234" s="646"/>
      <c r="LGW234" s="646"/>
      <c r="LGX234" s="646"/>
      <c r="LGY234" s="646"/>
      <c r="LGZ234" s="646"/>
      <c r="LHA234" s="646"/>
      <c r="LHB234" s="646"/>
      <c r="LHC234" s="646"/>
      <c r="LHD234" s="646"/>
      <c r="LHE234" s="646"/>
      <c r="LHF234" s="646"/>
      <c r="LHG234" s="646"/>
      <c r="LHH234" s="646"/>
      <c r="LHI234" s="646"/>
      <c r="LHJ234" s="646"/>
      <c r="LHK234" s="646"/>
      <c r="LHL234" s="646"/>
      <c r="LHM234" s="646"/>
      <c r="LHN234" s="646"/>
      <c r="LHO234" s="646"/>
      <c r="LHP234" s="646"/>
      <c r="LHQ234" s="646"/>
      <c r="LHR234" s="646"/>
      <c r="LHS234" s="646"/>
      <c r="LHT234" s="646"/>
      <c r="LHU234" s="646"/>
      <c r="LHV234" s="646"/>
      <c r="LHW234" s="646"/>
      <c r="LHX234" s="646"/>
      <c r="LHY234" s="646"/>
      <c r="LHZ234" s="646"/>
      <c r="LIA234" s="646"/>
      <c r="LIB234" s="646"/>
      <c r="LIC234" s="646"/>
      <c r="LID234" s="646"/>
      <c r="LIE234" s="646"/>
      <c r="LIF234" s="646"/>
      <c r="LIG234" s="646"/>
      <c r="LIH234" s="646"/>
      <c r="LII234" s="646"/>
      <c r="LIJ234" s="646"/>
      <c r="LIK234" s="646"/>
      <c r="LIL234" s="646"/>
      <c r="LIM234" s="646"/>
      <c r="LIN234" s="646"/>
      <c r="LIO234" s="646"/>
      <c r="LIP234" s="646"/>
      <c r="LIQ234" s="646"/>
      <c r="LIR234" s="646"/>
      <c r="LIS234" s="646"/>
      <c r="LIT234" s="646"/>
      <c r="LIU234" s="646"/>
      <c r="LIV234" s="646"/>
      <c r="LIW234" s="646"/>
      <c r="LIX234" s="646"/>
      <c r="LIY234" s="646"/>
      <c r="LIZ234" s="646"/>
      <c r="LJA234" s="646"/>
      <c r="LJB234" s="646"/>
      <c r="LJC234" s="646"/>
      <c r="LJD234" s="646"/>
      <c r="LJE234" s="646"/>
      <c r="LJF234" s="646"/>
      <c r="LJG234" s="646"/>
      <c r="LJH234" s="646"/>
      <c r="LJI234" s="646"/>
      <c r="LJJ234" s="646"/>
      <c r="LJK234" s="646"/>
      <c r="LJL234" s="646"/>
      <c r="LJM234" s="646"/>
      <c r="LJN234" s="646"/>
      <c r="LJO234" s="646"/>
      <c r="LJP234" s="646"/>
      <c r="LJQ234" s="646"/>
      <c r="LJR234" s="646"/>
      <c r="LJS234" s="646"/>
      <c r="LJT234" s="646"/>
      <c r="LJU234" s="646"/>
      <c r="LJV234" s="646"/>
      <c r="LJW234" s="646"/>
      <c r="LJX234" s="646"/>
      <c r="LJY234" s="646"/>
      <c r="LJZ234" s="646"/>
      <c r="LKA234" s="646"/>
      <c r="LKB234" s="646"/>
      <c r="LKC234" s="646"/>
      <c r="LKD234" s="646"/>
      <c r="LKE234" s="646"/>
      <c r="LKF234" s="646"/>
      <c r="LKG234" s="646"/>
      <c r="LKH234" s="646"/>
      <c r="LKI234" s="646"/>
      <c r="LKJ234" s="646"/>
      <c r="LKK234" s="646"/>
      <c r="LKL234" s="646"/>
      <c r="LKM234" s="646"/>
      <c r="LKN234" s="646"/>
      <c r="LKO234" s="646"/>
      <c r="LKP234" s="646"/>
      <c r="LKQ234" s="646"/>
      <c r="LKR234" s="646"/>
      <c r="LKS234" s="646"/>
      <c r="LKT234" s="646"/>
      <c r="LKU234" s="646"/>
      <c r="LKV234" s="646"/>
      <c r="LKW234" s="646"/>
      <c r="LKX234" s="646"/>
      <c r="LKY234" s="646"/>
      <c r="LKZ234" s="646"/>
      <c r="LLA234" s="646"/>
      <c r="LLB234" s="646"/>
      <c r="LLC234" s="646"/>
      <c r="LLD234" s="646"/>
      <c r="LLE234" s="646"/>
      <c r="LLF234" s="646"/>
      <c r="LLG234" s="646"/>
      <c r="LLH234" s="646"/>
      <c r="LLI234" s="646"/>
      <c r="LLJ234" s="646"/>
      <c r="LLK234" s="646"/>
      <c r="LLL234" s="646"/>
      <c r="LLM234" s="646"/>
      <c r="LLN234" s="646"/>
      <c r="LLO234" s="646"/>
      <c r="LLP234" s="646"/>
      <c r="LLQ234" s="646"/>
      <c r="LLR234" s="646"/>
      <c r="LLS234" s="646"/>
      <c r="LLT234" s="646"/>
      <c r="LLU234" s="646"/>
      <c r="LLV234" s="646"/>
      <c r="LLW234" s="646"/>
      <c r="LLX234" s="646"/>
      <c r="LLY234" s="646"/>
      <c r="LLZ234" s="646"/>
      <c r="LMA234" s="646"/>
      <c r="LMB234" s="646"/>
      <c r="LMC234" s="646"/>
      <c r="LMD234" s="646"/>
      <c r="LME234" s="646"/>
      <c r="LMF234" s="646"/>
      <c r="LMG234" s="646"/>
      <c r="LMH234" s="646"/>
      <c r="LMI234" s="646"/>
      <c r="LMJ234" s="646"/>
      <c r="LMK234" s="646"/>
      <c r="LML234" s="646"/>
      <c r="LMM234" s="646"/>
      <c r="LMN234" s="646"/>
      <c r="LMO234" s="646"/>
      <c r="LMP234" s="646"/>
      <c r="LMQ234" s="646"/>
      <c r="LMR234" s="646"/>
      <c r="LMS234" s="646"/>
      <c r="LMT234" s="646"/>
      <c r="LMU234" s="646"/>
      <c r="LMV234" s="646"/>
      <c r="LMW234" s="646"/>
      <c r="LMX234" s="646"/>
      <c r="LMY234" s="646"/>
      <c r="LMZ234" s="646"/>
      <c r="LNA234" s="646"/>
      <c r="LNB234" s="646"/>
      <c r="LNC234" s="646"/>
      <c r="LND234" s="646"/>
      <c r="LNE234" s="646"/>
      <c r="LNF234" s="646"/>
      <c r="LNG234" s="646"/>
      <c r="LNH234" s="646"/>
      <c r="LNI234" s="646"/>
      <c r="LNJ234" s="646"/>
      <c r="LNK234" s="646"/>
      <c r="LNL234" s="646"/>
      <c r="LNM234" s="646"/>
      <c r="LNN234" s="646"/>
      <c r="LNO234" s="646"/>
      <c r="LNP234" s="646"/>
      <c r="LNQ234" s="646"/>
      <c r="LNR234" s="646"/>
      <c r="LNS234" s="646"/>
      <c r="LNT234" s="646"/>
      <c r="LNU234" s="646"/>
      <c r="LNV234" s="646"/>
      <c r="LNW234" s="646"/>
      <c r="LNX234" s="646"/>
      <c r="LNY234" s="646"/>
      <c r="LNZ234" s="646"/>
      <c r="LOA234" s="646"/>
      <c r="LOB234" s="646"/>
      <c r="LOC234" s="646"/>
      <c r="LOD234" s="646"/>
      <c r="LOE234" s="646"/>
      <c r="LOF234" s="646"/>
      <c r="LOG234" s="646"/>
      <c r="LOH234" s="646"/>
      <c r="LOI234" s="646"/>
      <c r="LOJ234" s="646"/>
      <c r="LOK234" s="646"/>
      <c r="LOL234" s="646"/>
      <c r="LOM234" s="646"/>
      <c r="LON234" s="646"/>
      <c r="LOO234" s="646"/>
      <c r="LOP234" s="646"/>
      <c r="LOQ234" s="646"/>
      <c r="LOR234" s="646"/>
      <c r="LOS234" s="646"/>
      <c r="LOT234" s="646"/>
      <c r="LOU234" s="646"/>
      <c r="LOV234" s="646"/>
      <c r="LOW234" s="646"/>
      <c r="LOX234" s="646"/>
      <c r="LOY234" s="646"/>
      <c r="LOZ234" s="646"/>
      <c r="LPA234" s="646"/>
      <c r="LPB234" s="646"/>
      <c r="LPC234" s="646"/>
      <c r="LPD234" s="646"/>
      <c r="LPE234" s="646"/>
      <c r="LPF234" s="646"/>
      <c r="LPG234" s="646"/>
      <c r="LPH234" s="646"/>
      <c r="LPI234" s="646"/>
      <c r="LPJ234" s="646"/>
      <c r="LPK234" s="646"/>
      <c r="LPL234" s="646"/>
      <c r="LPM234" s="646"/>
      <c r="LPN234" s="646"/>
      <c r="LPO234" s="646"/>
      <c r="LPP234" s="646"/>
      <c r="LPQ234" s="646"/>
      <c r="LPR234" s="646"/>
      <c r="LPS234" s="646"/>
      <c r="LPT234" s="646"/>
      <c r="LPU234" s="646"/>
      <c r="LPV234" s="646"/>
      <c r="LPW234" s="646"/>
      <c r="LPX234" s="646"/>
      <c r="LPY234" s="646"/>
      <c r="LPZ234" s="646"/>
      <c r="LQA234" s="646"/>
      <c r="LQB234" s="646"/>
      <c r="LQC234" s="646"/>
      <c r="LQD234" s="646"/>
      <c r="LQE234" s="646"/>
      <c r="LQF234" s="646"/>
      <c r="LQG234" s="646"/>
      <c r="LQH234" s="646"/>
      <c r="LQI234" s="646"/>
      <c r="LQJ234" s="646"/>
      <c r="LQK234" s="646"/>
      <c r="LQL234" s="646"/>
      <c r="LQM234" s="646"/>
      <c r="LQN234" s="646"/>
      <c r="LQO234" s="646"/>
      <c r="LQP234" s="646"/>
      <c r="LQQ234" s="646"/>
      <c r="LQR234" s="646"/>
      <c r="LQS234" s="646"/>
      <c r="LQT234" s="646"/>
      <c r="LQU234" s="646"/>
      <c r="LQV234" s="646"/>
      <c r="LQW234" s="646"/>
      <c r="LQX234" s="646"/>
      <c r="LQY234" s="646"/>
      <c r="LQZ234" s="646"/>
      <c r="LRA234" s="646"/>
      <c r="LRB234" s="646"/>
      <c r="LRC234" s="646"/>
      <c r="LRD234" s="646"/>
      <c r="LRE234" s="646"/>
      <c r="LRF234" s="646"/>
      <c r="LRG234" s="646"/>
      <c r="LRH234" s="646"/>
      <c r="LRI234" s="646"/>
      <c r="LRJ234" s="646"/>
      <c r="LRK234" s="646"/>
      <c r="LRL234" s="646"/>
      <c r="LRM234" s="646"/>
      <c r="LRN234" s="646"/>
      <c r="LRO234" s="646"/>
      <c r="LRP234" s="646"/>
      <c r="LRQ234" s="646"/>
      <c r="LRR234" s="646"/>
      <c r="LRS234" s="646"/>
      <c r="LRT234" s="646"/>
      <c r="LRU234" s="646"/>
      <c r="LRV234" s="646"/>
      <c r="LRW234" s="646"/>
      <c r="LRX234" s="646"/>
      <c r="LRY234" s="646"/>
      <c r="LRZ234" s="646"/>
      <c r="LSA234" s="646"/>
      <c r="LSB234" s="646"/>
      <c r="LSC234" s="646"/>
      <c r="LSD234" s="646"/>
      <c r="LSE234" s="646"/>
      <c r="LSF234" s="646"/>
      <c r="LSG234" s="646"/>
      <c r="LSH234" s="646"/>
      <c r="LSI234" s="646"/>
      <c r="LSJ234" s="646"/>
      <c r="LSK234" s="646"/>
      <c r="LSL234" s="646"/>
      <c r="LSM234" s="646"/>
      <c r="LSN234" s="646"/>
      <c r="LSO234" s="646"/>
      <c r="LSP234" s="646"/>
      <c r="LSQ234" s="646"/>
      <c r="LSR234" s="646"/>
      <c r="LSS234" s="646"/>
      <c r="LST234" s="646"/>
      <c r="LSU234" s="646"/>
      <c r="LSV234" s="646"/>
      <c r="LSW234" s="646"/>
      <c r="LSX234" s="646"/>
      <c r="LSY234" s="646"/>
      <c r="LSZ234" s="646"/>
      <c r="LTA234" s="646"/>
      <c r="LTB234" s="646"/>
      <c r="LTC234" s="646"/>
      <c r="LTD234" s="646"/>
      <c r="LTE234" s="646"/>
      <c r="LTF234" s="646"/>
      <c r="LTG234" s="646"/>
      <c r="LTH234" s="646"/>
      <c r="LTI234" s="646"/>
      <c r="LTJ234" s="646"/>
      <c r="LTK234" s="646"/>
      <c r="LTL234" s="646"/>
      <c r="LTM234" s="646"/>
      <c r="LTN234" s="646"/>
      <c r="LTO234" s="646"/>
      <c r="LTP234" s="646"/>
      <c r="LTQ234" s="646"/>
      <c r="LTR234" s="646"/>
      <c r="LTS234" s="646"/>
      <c r="LTT234" s="646"/>
      <c r="LTU234" s="646"/>
      <c r="LTV234" s="646"/>
      <c r="LTW234" s="646"/>
      <c r="LTX234" s="646"/>
      <c r="LTY234" s="646"/>
      <c r="LTZ234" s="646"/>
      <c r="LUA234" s="646"/>
      <c r="LUB234" s="646"/>
      <c r="LUC234" s="646"/>
      <c r="LUD234" s="646"/>
      <c r="LUE234" s="646"/>
      <c r="LUF234" s="646"/>
      <c r="LUG234" s="646"/>
      <c r="LUH234" s="646"/>
      <c r="LUI234" s="646"/>
      <c r="LUJ234" s="646"/>
      <c r="LUK234" s="646"/>
      <c r="LUL234" s="646"/>
      <c r="LUM234" s="646"/>
      <c r="LUN234" s="646"/>
      <c r="LUO234" s="646"/>
      <c r="LUP234" s="646"/>
      <c r="LUQ234" s="646"/>
      <c r="LUR234" s="646"/>
      <c r="LUS234" s="646"/>
      <c r="LUT234" s="646"/>
      <c r="LUU234" s="646"/>
      <c r="LUV234" s="646"/>
      <c r="LUW234" s="646"/>
      <c r="LUX234" s="646"/>
      <c r="LUY234" s="646"/>
      <c r="LUZ234" s="646"/>
      <c r="LVA234" s="646"/>
      <c r="LVB234" s="646"/>
      <c r="LVC234" s="646"/>
      <c r="LVD234" s="646"/>
      <c r="LVE234" s="646"/>
      <c r="LVF234" s="646"/>
      <c r="LVG234" s="646"/>
      <c r="LVH234" s="646"/>
      <c r="LVI234" s="646"/>
      <c r="LVJ234" s="646"/>
      <c r="LVK234" s="646"/>
      <c r="LVL234" s="646"/>
      <c r="LVM234" s="646"/>
      <c r="LVN234" s="646"/>
      <c r="LVO234" s="646"/>
      <c r="LVP234" s="646"/>
      <c r="LVQ234" s="646"/>
      <c r="LVR234" s="646"/>
      <c r="LVS234" s="646"/>
      <c r="LVT234" s="646"/>
      <c r="LVU234" s="646"/>
      <c r="LVV234" s="646"/>
      <c r="LVW234" s="646"/>
      <c r="LVX234" s="646"/>
      <c r="LVY234" s="646"/>
      <c r="LVZ234" s="646"/>
      <c r="LWA234" s="646"/>
      <c r="LWB234" s="646"/>
      <c r="LWC234" s="646"/>
      <c r="LWD234" s="646"/>
      <c r="LWE234" s="646"/>
      <c r="LWF234" s="646"/>
      <c r="LWG234" s="646"/>
      <c r="LWH234" s="646"/>
      <c r="LWI234" s="646"/>
      <c r="LWJ234" s="646"/>
      <c r="LWK234" s="646"/>
      <c r="LWL234" s="646"/>
      <c r="LWM234" s="646"/>
      <c r="LWN234" s="646"/>
      <c r="LWO234" s="646"/>
      <c r="LWP234" s="646"/>
      <c r="LWQ234" s="646"/>
      <c r="LWR234" s="646"/>
      <c r="LWS234" s="646"/>
      <c r="LWT234" s="646"/>
      <c r="LWU234" s="646"/>
      <c r="LWV234" s="646"/>
      <c r="LWW234" s="646"/>
      <c r="LWX234" s="646"/>
      <c r="LWY234" s="646"/>
      <c r="LWZ234" s="646"/>
      <c r="LXA234" s="646"/>
      <c r="LXB234" s="646"/>
      <c r="LXC234" s="646"/>
      <c r="LXD234" s="646"/>
      <c r="LXE234" s="646"/>
      <c r="LXF234" s="646"/>
      <c r="LXG234" s="646"/>
      <c r="LXH234" s="646"/>
      <c r="LXI234" s="646"/>
      <c r="LXJ234" s="646"/>
      <c r="LXK234" s="646"/>
      <c r="LXL234" s="646"/>
      <c r="LXM234" s="646"/>
      <c r="LXN234" s="646"/>
      <c r="LXO234" s="646"/>
      <c r="LXP234" s="646"/>
      <c r="LXQ234" s="646"/>
      <c r="LXR234" s="646"/>
      <c r="LXS234" s="646"/>
      <c r="LXT234" s="646"/>
      <c r="LXU234" s="646"/>
      <c r="LXV234" s="646"/>
      <c r="LXW234" s="646"/>
      <c r="LXX234" s="646"/>
      <c r="LXY234" s="646"/>
      <c r="LXZ234" s="646"/>
      <c r="LYA234" s="646"/>
      <c r="LYB234" s="646"/>
      <c r="LYC234" s="646"/>
      <c r="LYD234" s="646"/>
      <c r="LYE234" s="646"/>
      <c r="LYF234" s="646"/>
      <c r="LYG234" s="646"/>
      <c r="LYH234" s="646"/>
      <c r="LYI234" s="646"/>
      <c r="LYJ234" s="646"/>
      <c r="LYK234" s="646"/>
      <c r="LYL234" s="646"/>
      <c r="LYM234" s="646"/>
      <c r="LYN234" s="646"/>
      <c r="LYO234" s="646"/>
      <c r="LYP234" s="646"/>
      <c r="LYQ234" s="646"/>
      <c r="LYR234" s="646"/>
      <c r="LYS234" s="646"/>
      <c r="LYT234" s="646"/>
      <c r="LYU234" s="646"/>
      <c r="LYV234" s="646"/>
      <c r="LYW234" s="646"/>
      <c r="LYX234" s="646"/>
      <c r="LYY234" s="646"/>
      <c r="LYZ234" s="646"/>
      <c r="LZA234" s="646"/>
      <c r="LZB234" s="646"/>
      <c r="LZC234" s="646"/>
      <c r="LZD234" s="646"/>
      <c r="LZE234" s="646"/>
      <c r="LZF234" s="646"/>
      <c r="LZG234" s="646"/>
      <c r="LZH234" s="646"/>
      <c r="LZI234" s="646"/>
      <c r="LZJ234" s="646"/>
      <c r="LZK234" s="646"/>
      <c r="LZL234" s="646"/>
      <c r="LZM234" s="646"/>
      <c r="LZN234" s="646"/>
      <c r="LZO234" s="646"/>
      <c r="LZP234" s="646"/>
      <c r="LZQ234" s="646"/>
      <c r="LZR234" s="646"/>
      <c r="LZS234" s="646"/>
      <c r="LZT234" s="646"/>
      <c r="LZU234" s="646"/>
      <c r="LZV234" s="646"/>
      <c r="LZW234" s="646"/>
      <c r="LZX234" s="646"/>
      <c r="LZY234" s="646"/>
      <c r="LZZ234" s="646"/>
      <c r="MAA234" s="646"/>
      <c r="MAB234" s="646"/>
      <c r="MAC234" s="646"/>
      <c r="MAD234" s="646"/>
      <c r="MAE234" s="646"/>
      <c r="MAF234" s="646"/>
      <c r="MAG234" s="646"/>
      <c r="MAH234" s="646"/>
      <c r="MAI234" s="646"/>
      <c r="MAJ234" s="646"/>
      <c r="MAK234" s="646"/>
      <c r="MAL234" s="646"/>
      <c r="MAM234" s="646"/>
      <c r="MAN234" s="646"/>
      <c r="MAO234" s="646"/>
      <c r="MAP234" s="646"/>
      <c r="MAQ234" s="646"/>
      <c r="MAR234" s="646"/>
      <c r="MAS234" s="646"/>
      <c r="MAT234" s="646"/>
      <c r="MAU234" s="646"/>
      <c r="MAV234" s="646"/>
      <c r="MAW234" s="646"/>
      <c r="MAX234" s="646"/>
      <c r="MAY234" s="646"/>
      <c r="MAZ234" s="646"/>
      <c r="MBA234" s="646"/>
      <c r="MBB234" s="646"/>
      <c r="MBC234" s="646"/>
      <c r="MBD234" s="646"/>
      <c r="MBE234" s="646"/>
      <c r="MBF234" s="646"/>
      <c r="MBG234" s="646"/>
      <c r="MBH234" s="646"/>
      <c r="MBI234" s="646"/>
      <c r="MBJ234" s="646"/>
      <c r="MBK234" s="646"/>
      <c r="MBL234" s="646"/>
      <c r="MBM234" s="646"/>
      <c r="MBN234" s="646"/>
      <c r="MBO234" s="646"/>
      <c r="MBP234" s="646"/>
      <c r="MBQ234" s="646"/>
      <c r="MBR234" s="646"/>
      <c r="MBS234" s="646"/>
      <c r="MBT234" s="646"/>
      <c r="MBU234" s="646"/>
      <c r="MBV234" s="646"/>
      <c r="MBW234" s="646"/>
      <c r="MBX234" s="646"/>
      <c r="MBY234" s="646"/>
      <c r="MBZ234" s="646"/>
      <c r="MCA234" s="646"/>
      <c r="MCB234" s="646"/>
      <c r="MCC234" s="646"/>
      <c r="MCD234" s="646"/>
      <c r="MCE234" s="646"/>
      <c r="MCF234" s="646"/>
      <c r="MCG234" s="646"/>
      <c r="MCH234" s="646"/>
      <c r="MCI234" s="646"/>
      <c r="MCJ234" s="646"/>
      <c r="MCK234" s="646"/>
      <c r="MCL234" s="646"/>
      <c r="MCM234" s="646"/>
      <c r="MCN234" s="646"/>
      <c r="MCO234" s="646"/>
      <c r="MCP234" s="646"/>
      <c r="MCQ234" s="646"/>
      <c r="MCR234" s="646"/>
      <c r="MCS234" s="646"/>
      <c r="MCT234" s="646"/>
      <c r="MCU234" s="646"/>
      <c r="MCV234" s="646"/>
      <c r="MCW234" s="646"/>
      <c r="MCX234" s="646"/>
      <c r="MCY234" s="646"/>
      <c r="MCZ234" s="646"/>
      <c r="MDA234" s="646"/>
      <c r="MDB234" s="646"/>
      <c r="MDC234" s="646"/>
      <c r="MDD234" s="646"/>
      <c r="MDE234" s="646"/>
      <c r="MDF234" s="646"/>
      <c r="MDG234" s="646"/>
      <c r="MDH234" s="646"/>
      <c r="MDI234" s="646"/>
      <c r="MDJ234" s="646"/>
      <c r="MDK234" s="646"/>
      <c r="MDL234" s="646"/>
      <c r="MDM234" s="646"/>
      <c r="MDN234" s="646"/>
      <c r="MDO234" s="646"/>
      <c r="MDP234" s="646"/>
      <c r="MDQ234" s="646"/>
      <c r="MDR234" s="646"/>
      <c r="MDS234" s="646"/>
      <c r="MDT234" s="646"/>
      <c r="MDU234" s="646"/>
      <c r="MDV234" s="646"/>
      <c r="MDW234" s="646"/>
      <c r="MDX234" s="646"/>
      <c r="MDY234" s="646"/>
      <c r="MDZ234" s="646"/>
      <c r="MEA234" s="646"/>
      <c r="MEB234" s="646"/>
      <c r="MEC234" s="646"/>
      <c r="MED234" s="646"/>
      <c r="MEE234" s="646"/>
      <c r="MEF234" s="646"/>
      <c r="MEG234" s="646"/>
      <c r="MEH234" s="646"/>
      <c r="MEI234" s="646"/>
      <c r="MEJ234" s="646"/>
      <c r="MEK234" s="646"/>
      <c r="MEL234" s="646"/>
      <c r="MEM234" s="646"/>
      <c r="MEN234" s="646"/>
      <c r="MEO234" s="646"/>
      <c r="MEP234" s="646"/>
      <c r="MEQ234" s="646"/>
      <c r="MER234" s="646"/>
      <c r="MES234" s="646"/>
      <c r="MET234" s="646"/>
      <c r="MEU234" s="646"/>
      <c r="MEV234" s="646"/>
      <c r="MEW234" s="646"/>
      <c r="MEX234" s="646"/>
      <c r="MEY234" s="646"/>
      <c r="MEZ234" s="646"/>
      <c r="MFA234" s="646"/>
      <c r="MFB234" s="646"/>
      <c r="MFC234" s="646"/>
      <c r="MFD234" s="646"/>
      <c r="MFE234" s="646"/>
      <c r="MFF234" s="646"/>
      <c r="MFG234" s="646"/>
      <c r="MFH234" s="646"/>
      <c r="MFI234" s="646"/>
      <c r="MFJ234" s="646"/>
      <c r="MFK234" s="646"/>
      <c r="MFL234" s="646"/>
      <c r="MFM234" s="646"/>
      <c r="MFN234" s="646"/>
      <c r="MFO234" s="646"/>
      <c r="MFP234" s="646"/>
      <c r="MFQ234" s="646"/>
      <c r="MFR234" s="646"/>
      <c r="MFS234" s="646"/>
      <c r="MFT234" s="646"/>
      <c r="MFU234" s="646"/>
      <c r="MFV234" s="646"/>
      <c r="MFW234" s="646"/>
      <c r="MFX234" s="646"/>
      <c r="MFY234" s="646"/>
      <c r="MFZ234" s="646"/>
      <c r="MGA234" s="646"/>
      <c r="MGB234" s="646"/>
      <c r="MGC234" s="646"/>
      <c r="MGD234" s="646"/>
      <c r="MGE234" s="646"/>
      <c r="MGF234" s="646"/>
      <c r="MGG234" s="646"/>
      <c r="MGH234" s="646"/>
      <c r="MGI234" s="646"/>
      <c r="MGJ234" s="646"/>
      <c r="MGK234" s="646"/>
      <c r="MGL234" s="646"/>
      <c r="MGM234" s="646"/>
      <c r="MGN234" s="646"/>
      <c r="MGO234" s="646"/>
      <c r="MGP234" s="646"/>
      <c r="MGQ234" s="646"/>
      <c r="MGR234" s="646"/>
      <c r="MGS234" s="646"/>
      <c r="MGT234" s="646"/>
      <c r="MGU234" s="646"/>
      <c r="MGV234" s="646"/>
      <c r="MGW234" s="646"/>
      <c r="MGX234" s="646"/>
      <c r="MGY234" s="646"/>
      <c r="MGZ234" s="646"/>
      <c r="MHA234" s="646"/>
      <c r="MHB234" s="646"/>
      <c r="MHC234" s="646"/>
      <c r="MHD234" s="646"/>
      <c r="MHE234" s="646"/>
      <c r="MHF234" s="646"/>
      <c r="MHG234" s="646"/>
      <c r="MHH234" s="646"/>
      <c r="MHI234" s="646"/>
      <c r="MHJ234" s="646"/>
      <c r="MHK234" s="646"/>
      <c r="MHL234" s="646"/>
      <c r="MHM234" s="646"/>
      <c r="MHN234" s="646"/>
      <c r="MHO234" s="646"/>
      <c r="MHP234" s="646"/>
      <c r="MHQ234" s="646"/>
      <c r="MHR234" s="646"/>
      <c r="MHS234" s="646"/>
      <c r="MHT234" s="646"/>
      <c r="MHU234" s="646"/>
      <c r="MHV234" s="646"/>
      <c r="MHW234" s="646"/>
      <c r="MHX234" s="646"/>
      <c r="MHY234" s="646"/>
      <c r="MHZ234" s="646"/>
      <c r="MIA234" s="646"/>
      <c r="MIB234" s="646"/>
      <c r="MIC234" s="646"/>
      <c r="MID234" s="646"/>
      <c r="MIE234" s="646"/>
      <c r="MIF234" s="646"/>
      <c r="MIG234" s="646"/>
      <c r="MIH234" s="646"/>
      <c r="MII234" s="646"/>
      <c r="MIJ234" s="646"/>
      <c r="MIK234" s="646"/>
      <c r="MIL234" s="646"/>
      <c r="MIM234" s="646"/>
      <c r="MIN234" s="646"/>
      <c r="MIO234" s="646"/>
      <c r="MIP234" s="646"/>
      <c r="MIQ234" s="646"/>
      <c r="MIR234" s="646"/>
      <c r="MIS234" s="646"/>
      <c r="MIT234" s="646"/>
      <c r="MIU234" s="646"/>
      <c r="MIV234" s="646"/>
      <c r="MIW234" s="646"/>
      <c r="MIX234" s="646"/>
      <c r="MIY234" s="646"/>
      <c r="MIZ234" s="646"/>
      <c r="MJA234" s="646"/>
      <c r="MJB234" s="646"/>
      <c r="MJC234" s="646"/>
      <c r="MJD234" s="646"/>
      <c r="MJE234" s="646"/>
      <c r="MJF234" s="646"/>
      <c r="MJG234" s="646"/>
      <c r="MJH234" s="646"/>
      <c r="MJI234" s="646"/>
      <c r="MJJ234" s="646"/>
      <c r="MJK234" s="646"/>
      <c r="MJL234" s="646"/>
      <c r="MJM234" s="646"/>
      <c r="MJN234" s="646"/>
      <c r="MJO234" s="646"/>
      <c r="MJP234" s="646"/>
      <c r="MJQ234" s="646"/>
      <c r="MJR234" s="646"/>
      <c r="MJS234" s="646"/>
      <c r="MJT234" s="646"/>
      <c r="MJU234" s="646"/>
      <c r="MJV234" s="646"/>
      <c r="MJW234" s="646"/>
      <c r="MJX234" s="646"/>
      <c r="MJY234" s="646"/>
      <c r="MJZ234" s="646"/>
      <c r="MKA234" s="646"/>
      <c r="MKB234" s="646"/>
      <c r="MKC234" s="646"/>
      <c r="MKD234" s="646"/>
      <c r="MKE234" s="646"/>
      <c r="MKF234" s="646"/>
      <c r="MKG234" s="646"/>
      <c r="MKH234" s="646"/>
      <c r="MKI234" s="646"/>
      <c r="MKJ234" s="646"/>
      <c r="MKK234" s="646"/>
      <c r="MKL234" s="646"/>
      <c r="MKM234" s="646"/>
      <c r="MKN234" s="646"/>
      <c r="MKO234" s="646"/>
      <c r="MKP234" s="646"/>
      <c r="MKQ234" s="646"/>
      <c r="MKR234" s="646"/>
      <c r="MKS234" s="646"/>
      <c r="MKT234" s="646"/>
      <c r="MKU234" s="646"/>
      <c r="MKV234" s="646"/>
      <c r="MKW234" s="646"/>
      <c r="MKX234" s="646"/>
      <c r="MKY234" s="646"/>
      <c r="MKZ234" s="646"/>
      <c r="MLA234" s="646"/>
      <c r="MLB234" s="646"/>
      <c r="MLC234" s="646"/>
      <c r="MLD234" s="646"/>
      <c r="MLE234" s="646"/>
      <c r="MLF234" s="646"/>
      <c r="MLG234" s="646"/>
      <c r="MLH234" s="646"/>
      <c r="MLI234" s="646"/>
      <c r="MLJ234" s="646"/>
      <c r="MLK234" s="646"/>
      <c r="MLL234" s="646"/>
      <c r="MLM234" s="646"/>
      <c r="MLN234" s="646"/>
      <c r="MLO234" s="646"/>
      <c r="MLP234" s="646"/>
      <c r="MLQ234" s="646"/>
      <c r="MLR234" s="646"/>
      <c r="MLS234" s="646"/>
      <c r="MLT234" s="646"/>
      <c r="MLU234" s="646"/>
      <c r="MLV234" s="646"/>
      <c r="MLW234" s="646"/>
      <c r="MLX234" s="646"/>
      <c r="MLY234" s="646"/>
      <c r="MLZ234" s="646"/>
      <c r="MMA234" s="646"/>
      <c r="MMB234" s="646"/>
      <c r="MMC234" s="646"/>
      <c r="MMD234" s="646"/>
      <c r="MME234" s="646"/>
      <c r="MMF234" s="646"/>
      <c r="MMG234" s="646"/>
      <c r="MMH234" s="646"/>
      <c r="MMI234" s="646"/>
      <c r="MMJ234" s="646"/>
      <c r="MMK234" s="646"/>
      <c r="MML234" s="646"/>
      <c r="MMM234" s="646"/>
      <c r="MMN234" s="646"/>
      <c r="MMO234" s="646"/>
      <c r="MMP234" s="646"/>
      <c r="MMQ234" s="646"/>
      <c r="MMR234" s="646"/>
      <c r="MMS234" s="646"/>
      <c r="MMT234" s="646"/>
      <c r="MMU234" s="646"/>
      <c r="MMV234" s="646"/>
      <c r="MMW234" s="646"/>
      <c r="MMX234" s="646"/>
      <c r="MMY234" s="646"/>
      <c r="MMZ234" s="646"/>
      <c r="MNA234" s="646"/>
      <c r="MNB234" s="646"/>
      <c r="MNC234" s="646"/>
      <c r="MND234" s="646"/>
      <c r="MNE234" s="646"/>
      <c r="MNF234" s="646"/>
      <c r="MNG234" s="646"/>
      <c r="MNH234" s="646"/>
      <c r="MNI234" s="646"/>
      <c r="MNJ234" s="646"/>
      <c r="MNK234" s="646"/>
      <c r="MNL234" s="646"/>
      <c r="MNM234" s="646"/>
      <c r="MNN234" s="646"/>
      <c r="MNO234" s="646"/>
      <c r="MNP234" s="646"/>
      <c r="MNQ234" s="646"/>
      <c r="MNR234" s="646"/>
      <c r="MNS234" s="646"/>
      <c r="MNT234" s="646"/>
      <c r="MNU234" s="646"/>
      <c r="MNV234" s="646"/>
      <c r="MNW234" s="646"/>
      <c r="MNX234" s="646"/>
      <c r="MNY234" s="646"/>
      <c r="MNZ234" s="646"/>
      <c r="MOA234" s="646"/>
      <c r="MOB234" s="646"/>
      <c r="MOC234" s="646"/>
      <c r="MOD234" s="646"/>
      <c r="MOE234" s="646"/>
      <c r="MOF234" s="646"/>
      <c r="MOG234" s="646"/>
      <c r="MOH234" s="646"/>
      <c r="MOI234" s="646"/>
      <c r="MOJ234" s="646"/>
      <c r="MOK234" s="646"/>
      <c r="MOL234" s="646"/>
      <c r="MOM234" s="646"/>
      <c r="MON234" s="646"/>
      <c r="MOO234" s="646"/>
      <c r="MOP234" s="646"/>
      <c r="MOQ234" s="646"/>
      <c r="MOR234" s="646"/>
      <c r="MOS234" s="646"/>
      <c r="MOT234" s="646"/>
      <c r="MOU234" s="646"/>
      <c r="MOV234" s="646"/>
      <c r="MOW234" s="646"/>
      <c r="MOX234" s="646"/>
      <c r="MOY234" s="646"/>
      <c r="MOZ234" s="646"/>
      <c r="MPA234" s="646"/>
      <c r="MPB234" s="646"/>
      <c r="MPC234" s="646"/>
      <c r="MPD234" s="646"/>
      <c r="MPE234" s="646"/>
      <c r="MPF234" s="646"/>
      <c r="MPG234" s="646"/>
      <c r="MPH234" s="646"/>
      <c r="MPI234" s="646"/>
      <c r="MPJ234" s="646"/>
      <c r="MPK234" s="646"/>
      <c r="MPL234" s="646"/>
      <c r="MPM234" s="646"/>
      <c r="MPN234" s="646"/>
      <c r="MPO234" s="646"/>
      <c r="MPP234" s="646"/>
      <c r="MPQ234" s="646"/>
      <c r="MPR234" s="646"/>
      <c r="MPS234" s="646"/>
      <c r="MPT234" s="646"/>
      <c r="MPU234" s="646"/>
      <c r="MPV234" s="646"/>
      <c r="MPW234" s="646"/>
      <c r="MPX234" s="646"/>
      <c r="MPY234" s="646"/>
      <c r="MPZ234" s="646"/>
      <c r="MQA234" s="646"/>
      <c r="MQB234" s="646"/>
      <c r="MQC234" s="646"/>
      <c r="MQD234" s="646"/>
      <c r="MQE234" s="646"/>
      <c r="MQF234" s="646"/>
      <c r="MQG234" s="646"/>
      <c r="MQH234" s="646"/>
      <c r="MQI234" s="646"/>
      <c r="MQJ234" s="646"/>
      <c r="MQK234" s="646"/>
      <c r="MQL234" s="646"/>
      <c r="MQM234" s="646"/>
      <c r="MQN234" s="646"/>
      <c r="MQO234" s="646"/>
      <c r="MQP234" s="646"/>
      <c r="MQQ234" s="646"/>
      <c r="MQR234" s="646"/>
      <c r="MQS234" s="646"/>
      <c r="MQT234" s="646"/>
      <c r="MQU234" s="646"/>
      <c r="MQV234" s="646"/>
      <c r="MQW234" s="646"/>
      <c r="MQX234" s="646"/>
      <c r="MQY234" s="646"/>
      <c r="MQZ234" s="646"/>
      <c r="MRA234" s="646"/>
      <c r="MRB234" s="646"/>
      <c r="MRC234" s="646"/>
      <c r="MRD234" s="646"/>
      <c r="MRE234" s="646"/>
      <c r="MRF234" s="646"/>
      <c r="MRG234" s="646"/>
      <c r="MRH234" s="646"/>
      <c r="MRI234" s="646"/>
      <c r="MRJ234" s="646"/>
      <c r="MRK234" s="646"/>
      <c r="MRL234" s="646"/>
      <c r="MRM234" s="646"/>
      <c r="MRN234" s="646"/>
      <c r="MRO234" s="646"/>
      <c r="MRP234" s="646"/>
      <c r="MRQ234" s="646"/>
      <c r="MRR234" s="646"/>
      <c r="MRS234" s="646"/>
      <c r="MRT234" s="646"/>
      <c r="MRU234" s="646"/>
      <c r="MRV234" s="646"/>
      <c r="MRW234" s="646"/>
      <c r="MRX234" s="646"/>
      <c r="MRY234" s="646"/>
      <c r="MRZ234" s="646"/>
      <c r="MSA234" s="646"/>
      <c r="MSB234" s="646"/>
      <c r="MSC234" s="646"/>
      <c r="MSD234" s="646"/>
      <c r="MSE234" s="646"/>
      <c r="MSF234" s="646"/>
      <c r="MSG234" s="646"/>
      <c r="MSH234" s="646"/>
      <c r="MSI234" s="646"/>
      <c r="MSJ234" s="646"/>
      <c r="MSK234" s="646"/>
      <c r="MSL234" s="646"/>
      <c r="MSM234" s="646"/>
      <c r="MSN234" s="646"/>
      <c r="MSO234" s="646"/>
      <c r="MSP234" s="646"/>
      <c r="MSQ234" s="646"/>
      <c r="MSR234" s="646"/>
      <c r="MSS234" s="646"/>
      <c r="MST234" s="646"/>
      <c r="MSU234" s="646"/>
      <c r="MSV234" s="646"/>
      <c r="MSW234" s="646"/>
      <c r="MSX234" s="646"/>
      <c r="MSY234" s="646"/>
      <c r="MSZ234" s="646"/>
      <c r="MTA234" s="646"/>
      <c r="MTB234" s="646"/>
      <c r="MTC234" s="646"/>
      <c r="MTD234" s="646"/>
      <c r="MTE234" s="646"/>
      <c r="MTF234" s="646"/>
      <c r="MTG234" s="646"/>
      <c r="MTH234" s="646"/>
      <c r="MTI234" s="646"/>
      <c r="MTJ234" s="646"/>
      <c r="MTK234" s="646"/>
      <c r="MTL234" s="646"/>
      <c r="MTM234" s="646"/>
      <c r="MTN234" s="646"/>
      <c r="MTO234" s="646"/>
      <c r="MTP234" s="646"/>
      <c r="MTQ234" s="646"/>
      <c r="MTR234" s="646"/>
      <c r="MTS234" s="646"/>
      <c r="MTT234" s="646"/>
      <c r="MTU234" s="646"/>
      <c r="MTV234" s="646"/>
      <c r="MTW234" s="646"/>
      <c r="MTX234" s="646"/>
      <c r="MTY234" s="646"/>
      <c r="MTZ234" s="646"/>
      <c r="MUA234" s="646"/>
      <c r="MUB234" s="646"/>
      <c r="MUC234" s="646"/>
      <c r="MUD234" s="646"/>
      <c r="MUE234" s="646"/>
      <c r="MUF234" s="646"/>
      <c r="MUG234" s="646"/>
      <c r="MUH234" s="646"/>
      <c r="MUI234" s="646"/>
      <c r="MUJ234" s="646"/>
      <c r="MUK234" s="646"/>
      <c r="MUL234" s="646"/>
      <c r="MUM234" s="646"/>
      <c r="MUN234" s="646"/>
      <c r="MUO234" s="646"/>
      <c r="MUP234" s="646"/>
      <c r="MUQ234" s="646"/>
      <c r="MUR234" s="646"/>
      <c r="MUS234" s="646"/>
      <c r="MUT234" s="646"/>
      <c r="MUU234" s="646"/>
      <c r="MUV234" s="646"/>
      <c r="MUW234" s="646"/>
      <c r="MUX234" s="646"/>
      <c r="MUY234" s="646"/>
      <c r="MUZ234" s="646"/>
      <c r="MVA234" s="646"/>
      <c r="MVB234" s="646"/>
      <c r="MVC234" s="646"/>
      <c r="MVD234" s="646"/>
      <c r="MVE234" s="646"/>
      <c r="MVF234" s="646"/>
      <c r="MVG234" s="646"/>
      <c r="MVH234" s="646"/>
      <c r="MVI234" s="646"/>
      <c r="MVJ234" s="646"/>
      <c r="MVK234" s="646"/>
      <c r="MVL234" s="646"/>
      <c r="MVM234" s="646"/>
      <c r="MVN234" s="646"/>
      <c r="MVO234" s="646"/>
      <c r="MVP234" s="646"/>
      <c r="MVQ234" s="646"/>
      <c r="MVR234" s="646"/>
      <c r="MVS234" s="646"/>
      <c r="MVT234" s="646"/>
      <c r="MVU234" s="646"/>
      <c r="MVV234" s="646"/>
      <c r="MVW234" s="646"/>
      <c r="MVX234" s="646"/>
      <c r="MVY234" s="646"/>
      <c r="MVZ234" s="646"/>
      <c r="MWA234" s="646"/>
      <c r="MWB234" s="646"/>
      <c r="MWC234" s="646"/>
      <c r="MWD234" s="646"/>
      <c r="MWE234" s="646"/>
      <c r="MWF234" s="646"/>
      <c r="MWG234" s="646"/>
      <c r="MWH234" s="646"/>
      <c r="MWI234" s="646"/>
      <c r="MWJ234" s="646"/>
      <c r="MWK234" s="646"/>
      <c r="MWL234" s="646"/>
      <c r="MWM234" s="646"/>
      <c r="MWN234" s="646"/>
      <c r="MWO234" s="646"/>
      <c r="MWP234" s="646"/>
      <c r="MWQ234" s="646"/>
      <c r="MWR234" s="646"/>
      <c r="MWS234" s="646"/>
      <c r="MWT234" s="646"/>
      <c r="MWU234" s="646"/>
      <c r="MWV234" s="646"/>
      <c r="MWW234" s="646"/>
      <c r="MWX234" s="646"/>
      <c r="MWY234" s="646"/>
      <c r="MWZ234" s="646"/>
      <c r="MXA234" s="646"/>
      <c r="MXB234" s="646"/>
      <c r="MXC234" s="646"/>
      <c r="MXD234" s="646"/>
      <c r="MXE234" s="646"/>
      <c r="MXF234" s="646"/>
      <c r="MXG234" s="646"/>
      <c r="MXH234" s="646"/>
      <c r="MXI234" s="646"/>
      <c r="MXJ234" s="646"/>
      <c r="MXK234" s="646"/>
      <c r="MXL234" s="646"/>
      <c r="MXM234" s="646"/>
      <c r="MXN234" s="646"/>
      <c r="MXO234" s="646"/>
      <c r="MXP234" s="646"/>
      <c r="MXQ234" s="646"/>
      <c r="MXR234" s="646"/>
      <c r="MXS234" s="646"/>
      <c r="MXT234" s="646"/>
      <c r="MXU234" s="646"/>
      <c r="MXV234" s="646"/>
      <c r="MXW234" s="646"/>
      <c r="MXX234" s="646"/>
      <c r="MXY234" s="646"/>
      <c r="MXZ234" s="646"/>
      <c r="MYA234" s="646"/>
      <c r="MYB234" s="646"/>
      <c r="MYC234" s="646"/>
      <c r="MYD234" s="646"/>
      <c r="MYE234" s="646"/>
      <c r="MYF234" s="646"/>
      <c r="MYG234" s="646"/>
      <c r="MYH234" s="646"/>
      <c r="MYI234" s="646"/>
      <c r="MYJ234" s="646"/>
      <c r="MYK234" s="646"/>
      <c r="MYL234" s="646"/>
      <c r="MYM234" s="646"/>
      <c r="MYN234" s="646"/>
      <c r="MYO234" s="646"/>
      <c r="MYP234" s="646"/>
      <c r="MYQ234" s="646"/>
      <c r="MYR234" s="646"/>
      <c r="MYS234" s="646"/>
      <c r="MYT234" s="646"/>
      <c r="MYU234" s="646"/>
      <c r="MYV234" s="646"/>
      <c r="MYW234" s="646"/>
      <c r="MYX234" s="646"/>
      <c r="MYY234" s="646"/>
      <c r="MYZ234" s="646"/>
      <c r="MZA234" s="646"/>
      <c r="MZB234" s="646"/>
      <c r="MZC234" s="646"/>
      <c r="MZD234" s="646"/>
      <c r="MZE234" s="646"/>
      <c r="MZF234" s="646"/>
      <c r="MZG234" s="646"/>
      <c r="MZH234" s="646"/>
      <c r="MZI234" s="646"/>
      <c r="MZJ234" s="646"/>
      <c r="MZK234" s="646"/>
      <c r="MZL234" s="646"/>
      <c r="MZM234" s="646"/>
      <c r="MZN234" s="646"/>
      <c r="MZO234" s="646"/>
      <c r="MZP234" s="646"/>
      <c r="MZQ234" s="646"/>
      <c r="MZR234" s="646"/>
      <c r="MZS234" s="646"/>
      <c r="MZT234" s="646"/>
      <c r="MZU234" s="646"/>
      <c r="MZV234" s="646"/>
      <c r="MZW234" s="646"/>
      <c r="MZX234" s="646"/>
      <c r="MZY234" s="646"/>
      <c r="MZZ234" s="646"/>
      <c r="NAA234" s="646"/>
      <c r="NAB234" s="646"/>
      <c r="NAC234" s="646"/>
      <c r="NAD234" s="646"/>
      <c r="NAE234" s="646"/>
      <c r="NAF234" s="646"/>
      <c r="NAG234" s="646"/>
      <c r="NAH234" s="646"/>
      <c r="NAI234" s="646"/>
      <c r="NAJ234" s="646"/>
      <c r="NAK234" s="646"/>
      <c r="NAL234" s="646"/>
      <c r="NAM234" s="646"/>
      <c r="NAN234" s="646"/>
      <c r="NAO234" s="646"/>
      <c r="NAP234" s="646"/>
      <c r="NAQ234" s="646"/>
      <c r="NAR234" s="646"/>
      <c r="NAS234" s="646"/>
      <c r="NAT234" s="646"/>
      <c r="NAU234" s="646"/>
      <c r="NAV234" s="646"/>
      <c r="NAW234" s="646"/>
      <c r="NAX234" s="646"/>
      <c r="NAY234" s="646"/>
      <c r="NAZ234" s="646"/>
      <c r="NBA234" s="646"/>
      <c r="NBB234" s="646"/>
      <c r="NBC234" s="646"/>
      <c r="NBD234" s="646"/>
      <c r="NBE234" s="646"/>
      <c r="NBF234" s="646"/>
      <c r="NBG234" s="646"/>
      <c r="NBH234" s="646"/>
      <c r="NBI234" s="646"/>
      <c r="NBJ234" s="646"/>
      <c r="NBK234" s="646"/>
      <c r="NBL234" s="646"/>
      <c r="NBM234" s="646"/>
      <c r="NBN234" s="646"/>
      <c r="NBO234" s="646"/>
      <c r="NBP234" s="646"/>
      <c r="NBQ234" s="646"/>
      <c r="NBR234" s="646"/>
      <c r="NBS234" s="646"/>
      <c r="NBT234" s="646"/>
      <c r="NBU234" s="646"/>
      <c r="NBV234" s="646"/>
      <c r="NBW234" s="646"/>
      <c r="NBX234" s="646"/>
      <c r="NBY234" s="646"/>
      <c r="NBZ234" s="646"/>
      <c r="NCA234" s="646"/>
      <c r="NCB234" s="646"/>
      <c r="NCC234" s="646"/>
      <c r="NCD234" s="646"/>
      <c r="NCE234" s="646"/>
      <c r="NCF234" s="646"/>
      <c r="NCG234" s="646"/>
      <c r="NCH234" s="646"/>
      <c r="NCI234" s="646"/>
      <c r="NCJ234" s="646"/>
      <c r="NCK234" s="646"/>
      <c r="NCL234" s="646"/>
      <c r="NCM234" s="646"/>
      <c r="NCN234" s="646"/>
      <c r="NCO234" s="646"/>
      <c r="NCP234" s="646"/>
      <c r="NCQ234" s="646"/>
      <c r="NCR234" s="646"/>
      <c r="NCS234" s="646"/>
      <c r="NCT234" s="646"/>
      <c r="NCU234" s="646"/>
      <c r="NCV234" s="646"/>
      <c r="NCW234" s="646"/>
      <c r="NCX234" s="646"/>
      <c r="NCY234" s="646"/>
      <c r="NCZ234" s="646"/>
      <c r="NDA234" s="646"/>
      <c r="NDB234" s="646"/>
      <c r="NDC234" s="646"/>
      <c r="NDD234" s="646"/>
      <c r="NDE234" s="646"/>
      <c r="NDF234" s="646"/>
      <c r="NDG234" s="646"/>
      <c r="NDH234" s="646"/>
      <c r="NDI234" s="646"/>
      <c r="NDJ234" s="646"/>
      <c r="NDK234" s="646"/>
      <c r="NDL234" s="646"/>
      <c r="NDM234" s="646"/>
      <c r="NDN234" s="646"/>
      <c r="NDO234" s="646"/>
      <c r="NDP234" s="646"/>
      <c r="NDQ234" s="646"/>
      <c r="NDR234" s="646"/>
      <c r="NDS234" s="646"/>
      <c r="NDT234" s="646"/>
      <c r="NDU234" s="646"/>
      <c r="NDV234" s="646"/>
      <c r="NDW234" s="646"/>
      <c r="NDX234" s="646"/>
      <c r="NDY234" s="646"/>
      <c r="NDZ234" s="646"/>
      <c r="NEA234" s="646"/>
      <c r="NEB234" s="646"/>
      <c r="NEC234" s="646"/>
      <c r="NED234" s="646"/>
      <c r="NEE234" s="646"/>
      <c r="NEF234" s="646"/>
      <c r="NEG234" s="646"/>
      <c r="NEH234" s="646"/>
      <c r="NEI234" s="646"/>
      <c r="NEJ234" s="646"/>
      <c r="NEK234" s="646"/>
      <c r="NEL234" s="646"/>
      <c r="NEM234" s="646"/>
      <c r="NEN234" s="646"/>
      <c r="NEO234" s="646"/>
      <c r="NEP234" s="646"/>
      <c r="NEQ234" s="646"/>
      <c r="NER234" s="646"/>
      <c r="NES234" s="646"/>
      <c r="NET234" s="646"/>
      <c r="NEU234" s="646"/>
      <c r="NEV234" s="646"/>
      <c r="NEW234" s="646"/>
      <c r="NEX234" s="646"/>
      <c r="NEY234" s="646"/>
      <c r="NEZ234" s="646"/>
      <c r="NFA234" s="646"/>
      <c r="NFB234" s="646"/>
      <c r="NFC234" s="646"/>
      <c r="NFD234" s="646"/>
      <c r="NFE234" s="646"/>
      <c r="NFF234" s="646"/>
      <c r="NFG234" s="646"/>
      <c r="NFH234" s="646"/>
      <c r="NFI234" s="646"/>
      <c r="NFJ234" s="646"/>
      <c r="NFK234" s="646"/>
      <c r="NFL234" s="646"/>
      <c r="NFM234" s="646"/>
      <c r="NFN234" s="646"/>
      <c r="NFO234" s="646"/>
      <c r="NFP234" s="646"/>
      <c r="NFQ234" s="646"/>
      <c r="NFR234" s="646"/>
      <c r="NFS234" s="646"/>
      <c r="NFT234" s="646"/>
      <c r="NFU234" s="646"/>
      <c r="NFV234" s="646"/>
      <c r="NFW234" s="646"/>
      <c r="NFX234" s="646"/>
      <c r="NFY234" s="646"/>
      <c r="NFZ234" s="646"/>
      <c r="NGA234" s="646"/>
      <c r="NGB234" s="646"/>
      <c r="NGC234" s="646"/>
      <c r="NGD234" s="646"/>
      <c r="NGE234" s="646"/>
      <c r="NGF234" s="646"/>
      <c r="NGG234" s="646"/>
      <c r="NGH234" s="646"/>
      <c r="NGI234" s="646"/>
      <c r="NGJ234" s="646"/>
      <c r="NGK234" s="646"/>
      <c r="NGL234" s="646"/>
      <c r="NGM234" s="646"/>
      <c r="NGN234" s="646"/>
      <c r="NGO234" s="646"/>
      <c r="NGP234" s="646"/>
      <c r="NGQ234" s="646"/>
      <c r="NGR234" s="646"/>
      <c r="NGS234" s="646"/>
      <c r="NGT234" s="646"/>
      <c r="NGU234" s="646"/>
      <c r="NGV234" s="646"/>
      <c r="NGW234" s="646"/>
      <c r="NGX234" s="646"/>
      <c r="NGY234" s="646"/>
      <c r="NGZ234" s="646"/>
      <c r="NHA234" s="646"/>
      <c r="NHB234" s="646"/>
      <c r="NHC234" s="646"/>
      <c r="NHD234" s="646"/>
      <c r="NHE234" s="646"/>
      <c r="NHF234" s="646"/>
      <c r="NHG234" s="646"/>
      <c r="NHH234" s="646"/>
      <c r="NHI234" s="646"/>
      <c r="NHJ234" s="646"/>
      <c r="NHK234" s="646"/>
      <c r="NHL234" s="646"/>
      <c r="NHM234" s="646"/>
      <c r="NHN234" s="646"/>
      <c r="NHO234" s="646"/>
      <c r="NHP234" s="646"/>
      <c r="NHQ234" s="646"/>
      <c r="NHR234" s="646"/>
      <c r="NHS234" s="646"/>
      <c r="NHT234" s="646"/>
      <c r="NHU234" s="646"/>
      <c r="NHV234" s="646"/>
      <c r="NHW234" s="646"/>
      <c r="NHX234" s="646"/>
      <c r="NHY234" s="646"/>
      <c r="NHZ234" s="646"/>
      <c r="NIA234" s="646"/>
      <c r="NIB234" s="646"/>
      <c r="NIC234" s="646"/>
      <c r="NID234" s="646"/>
      <c r="NIE234" s="646"/>
      <c r="NIF234" s="646"/>
      <c r="NIG234" s="646"/>
      <c r="NIH234" s="646"/>
      <c r="NII234" s="646"/>
      <c r="NIJ234" s="646"/>
      <c r="NIK234" s="646"/>
      <c r="NIL234" s="646"/>
      <c r="NIM234" s="646"/>
      <c r="NIN234" s="646"/>
      <c r="NIO234" s="646"/>
      <c r="NIP234" s="646"/>
      <c r="NIQ234" s="646"/>
      <c r="NIR234" s="646"/>
      <c r="NIS234" s="646"/>
      <c r="NIT234" s="646"/>
      <c r="NIU234" s="646"/>
      <c r="NIV234" s="646"/>
      <c r="NIW234" s="646"/>
      <c r="NIX234" s="646"/>
      <c r="NIY234" s="646"/>
      <c r="NIZ234" s="646"/>
      <c r="NJA234" s="646"/>
      <c r="NJB234" s="646"/>
      <c r="NJC234" s="646"/>
      <c r="NJD234" s="646"/>
      <c r="NJE234" s="646"/>
      <c r="NJF234" s="646"/>
      <c r="NJG234" s="646"/>
      <c r="NJH234" s="646"/>
      <c r="NJI234" s="646"/>
      <c r="NJJ234" s="646"/>
      <c r="NJK234" s="646"/>
      <c r="NJL234" s="646"/>
      <c r="NJM234" s="646"/>
      <c r="NJN234" s="646"/>
      <c r="NJO234" s="646"/>
      <c r="NJP234" s="646"/>
      <c r="NJQ234" s="646"/>
      <c r="NJR234" s="646"/>
      <c r="NJS234" s="646"/>
      <c r="NJT234" s="646"/>
      <c r="NJU234" s="646"/>
      <c r="NJV234" s="646"/>
      <c r="NJW234" s="646"/>
      <c r="NJX234" s="646"/>
      <c r="NJY234" s="646"/>
      <c r="NJZ234" s="646"/>
      <c r="NKA234" s="646"/>
      <c r="NKB234" s="646"/>
      <c r="NKC234" s="646"/>
      <c r="NKD234" s="646"/>
      <c r="NKE234" s="646"/>
      <c r="NKF234" s="646"/>
      <c r="NKG234" s="646"/>
      <c r="NKH234" s="646"/>
      <c r="NKI234" s="646"/>
      <c r="NKJ234" s="646"/>
      <c r="NKK234" s="646"/>
      <c r="NKL234" s="646"/>
      <c r="NKM234" s="646"/>
      <c r="NKN234" s="646"/>
      <c r="NKO234" s="646"/>
      <c r="NKP234" s="646"/>
      <c r="NKQ234" s="646"/>
      <c r="NKR234" s="646"/>
      <c r="NKS234" s="646"/>
      <c r="NKT234" s="646"/>
      <c r="NKU234" s="646"/>
      <c r="NKV234" s="646"/>
      <c r="NKW234" s="646"/>
      <c r="NKX234" s="646"/>
      <c r="NKY234" s="646"/>
      <c r="NKZ234" s="646"/>
      <c r="NLA234" s="646"/>
      <c r="NLB234" s="646"/>
      <c r="NLC234" s="646"/>
      <c r="NLD234" s="646"/>
      <c r="NLE234" s="646"/>
      <c r="NLF234" s="646"/>
      <c r="NLG234" s="646"/>
      <c r="NLH234" s="646"/>
      <c r="NLI234" s="646"/>
      <c r="NLJ234" s="646"/>
      <c r="NLK234" s="646"/>
      <c r="NLL234" s="646"/>
      <c r="NLM234" s="646"/>
      <c r="NLN234" s="646"/>
      <c r="NLO234" s="646"/>
      <c r="NLP234" s="646"/>
      <c r="NLQ234" s="646"/>
      <c r="NLR234" s="646"/>
      <c r="NLS234" s="646"/>
      <c r="NLT234" s="646"/>
      <c r="NLU234" s="646"/>
      <c r="NLV234" s="646"/>
      <c r="NLW234" s="646"/>
      <c r="NLX234" s="646"/>
      <c r="NLY234" s="646"/>
      <c r="NLZ234" s="646"/>
      <c r="NMA234" s="646"/>
      <c r="NMB234" s="646"/>
      <c r="NMC234" s="646"/>
      <c r="NMD234" s="646"/>
      <c r="NME234" s="646"/>
      <c r="NMF234" s="646"/>
      <c r="NMG234" s="646"/>
      <c r="NMH234" s="646"/>
      <c r="NMI234" s="646"/>
      <c r="NMJ234" s="646"/>
      <c r="NMK234" s="646"/>
      <c r="NML234" s="646"/>
      <c r="NMM234" s="646"/>
      <c r="NMN234" s="646"/>
      <c r="NMO234" s="646"/>
      <c r="NMP234" s="646"/>
      <c r="NMQ234" s="646"/>
      <c r="NMR234" s="646"/>
      <c r="NMS234" s="646"/>
      <c r="NMT234" s="646"/>
      <c r="NMU234" s="646"/>
      <c r="NMV234" s="646"/>
      <c r="NMW234" s="646"/>
      <c r="NMX234" s="646"/>
      <c r="NMY234" s="646"/>
      <c r="NMZ234" s="646"/>
      <c r="NNA234" s="646"/>
      <c r="NNB234" s="646"/>
      <c r="NNC234" s="646"/>
      <c r="NND234" s="646"/>
      <c r="NNE234" s="646"/>
      <c r="NNF234" s="646"/>
      <c r="NNG234" s="646"/>
      <c r="NNH234" s="646"/>
      <c r="NNI234" s="646"/>
      <c r="NNJ234" s="646"/>
      <c r="NNK234" s="646"/>
      <c r="NNL234" s="646"/>
      <c r="NNM234" s="646"/>
      <c r="NNN234" s="646"/>
      <c r="NNO234" s="646"/>
      <c r="NNP234" s="646"/>
      <c r="NNQ234" s="646"/>
      <c r="NNR234" s="646"/>
      <c r="NNS234" s="646"/>
      <c r="NNT234" s="646"/>
      <c r="NNU234" s="646"/>
      <c r="NNV234" s="646"/>
      <c r="NNW234" s="646"/>
      <c r="NNX234" s="646"/>
      <c r="NNY234" s="646"/>
      <c r="NNZ234" s="646"/>
      <c r="NOA234" s="646"/>
      <c r="NOB234" s="646"/>
      <c r="NOC234" s="646"/>
      <c r="NOD234" s="646"/>
      <c r="NOE234" s="646"/>
      <c r="NOF234" s="646"/>
      <c r="NOG234" s="646"/>
      <c r="NOH234" s="646"/>
      <c r="NOI234" s="646"/>
      <c r="NOJ234" s="646"/>
      <c r="NOK234" s="646"/>
      <c r="NOL234" s="646"/>
      <c r="NOM234" s="646"/>
      <c r="NON234" s="646"/>
      <c r="NOO234" s="646"/>
      <c r="NOP234" s="646"/>
      <c r="NOQ234" s="646"/>
      <c r="NOR234" s="646"/>
      <c r="NOS234" s="646"/>
      <c r="NOT234" s="646"/>
      <c r="NOU234" s="646"/>
      <c r="NOV234" s="646"/>
      <c r="NOW234" s="646"/>
      <c r="NOX234" s="646"/>
      <c r="NOY234" s="646"/>
      <c r="NOZ234" s="646"/>
      <c r="NPA234" s="646"/>
      <c r="NPB234" s="646"/>
      <c r="NPC234" s="646"/>
      <c r="NPD234" s="646"/>
      <c r="NPE234" s="646"/>
      <c r="NPF234" s="646"/>
      <c r="NPG234" s="646"/>
      <c r="NPH234" s="646"/>
      <c r="NPI234" s="646"/>
      <c r="NPJ234" s="646"/>
      <c r="NPK234" s="646"/>
      <c r="NPL234" s="646"/>
      <c r="NPM234" s="646"/>
      <c r="NPN234" s="646"/>
      <c r="NPO234" s="646"/>
      <c r="NPP234" s="646"/>
      <c r="NPQ234" s="646"/>
      <c r="NPR234" s="646"/>
      <c r="NPS234" s="646"/>
      <c r="NPT234" s="646"/>
      <c r="NPU234" s="646"/>
      <c r="NPV234" s="646"/>
      <c r="NPW234" s="646"/>
      <c r="NPX234" s="646"/>
      <c r="NPY234" s="646"/>
      <c r="NPZ234" s="646"/>
      <c r="NQA234" s="646"/>
      <c r="NQB234" s="646"/>
      <c r="NQC234" s="646"/>
      <c r="NQD234" s="646"/>
      <c r="NQE234" s="646"/>
      <c r="NQF234" s="646"/>
      <c r="NQG234" s="646"/>
      <c r="NQH234" s="646"/>
      <c r="NQI234" s="646"/>
      <c r="NQJ234" s="646"/>
      <c r="NQK234" s="646"/>
      <c r="NQL234" s="646"/>
      <c r="NQM234" s="646"/>
      <c r="NQN234" s="646"/>
      <c r="NQO234" s="646"/>
      <c r="NQP234" s="646"/>
      <c r="NQQ234" s="646"/>
      <c r="NQR234" s="646"/>
      <c r="NQS234" s="646"/>
      <c r="NQT234" s="646"/>
      <c r="NQU234" s="646"/>
      <c r="NQV234" s="646"/>
      <c r="NQW234" s="646"/>
      <c r="NQX234" s="646"/>
      <c r="NQY234" s="646"/>
      <c r="NQZ234" s="646"/>
      <c r="NRA234" s="646"/>
      <c r="NRB234" s="646"/>
      <c r="NRC234" s="646"/>
      <c r="NRD234" s="646"/>
      <c r="NRE234" s="646"/>
      <c r="NRF234" s="646"/>
      <c r="NRG234" s="646"/>
      <c r="NRH234" s="646"/>
      <c r="NRI234" s="646"/>
      <c r="NRJ234" s="646"/>
      <c r="NRK234" s="646"/>
      <c r="NRL234" s="646"/>
      <c r="NRM234" s="646"/>
      <c r="NRN234" s="646"/>
      <c r="NRO234" s="646"/>
      <c r="NRP234" s="646"/>
      <c r="NRQ234" s="646"/>
      <c r="NRR234" s="646"/>
      <c r="NRS234" s="646"/>
      <c r="NRT234" s="646"/>
      <c r="NRU234" s="646"/>
      <c r="NRV234" s="646"/>
      <c r="NRW234" s="646"/>
      <c r="NRX234" s="646"/>
      <c r="NRY234" s="646"/>
      <c r="NRZ234" s="646"/>
      <c r="NSA234" s="646"/>
      <c r="NSB234" s="646"/>
      <c r="NSC234" s="646"/>
      <c r="NSD234" s="646"/>
      <c r="NSE234" s="646"/>
      <c r="NSF234" s="646"/>
      <c r="NSG234" s="646"/>
      <c r="NSH234" s="646"/>
      <c r="NSI234" s="646"/>
      <c r="NSJ234" s="646"/>
      <c r="NSK234" s="646"/>
      <c r="NSL234" s="646"/>
      <c r="NSM234" s="646"/>
      <c r="NSN234" s="646"/>
      <c r="NSO234" s="646"/>
      <c r="NSP234" s="646"/>
      <c r="NSQ234" s="646"/>
      <c r="NSR234" s="646"/>
      <c r="NSS234" s="646"/>
      <c r="NST234" s="646"/>
      <c r="NSU234" s="646"/>
      <c r="NSV234" s="646"/>
      <c r="NSW234" s="646"/>
      <c r="NSX234" s="646"/>
      <c r="NSY234" s="646"/>
      <c r="NSZ234" s="646"/>
      <c r="NTA234" s="646"/>
      <c r="NTB234" s="646"/>
      <c r="NTC234" s="646"/>
      <c r="NTD234" s="646"/>
      <c r="NTE234" s="646"/>
      <c r="NTF234" s="646"/>
      <c r="NTG234" s="646"/>
      <c r="NTH234" s="646"/>
      <c r="NTI234" s="646"/>
      <c r="NTJ234" s="646"/>
      <c r="NTK234" s="646"/>
      <c r="NTL234" s="646"/>
      <c r="NTM234" s="646"/>
      <c r="NTN234" s="646"/>
      <c r="NTO234" s="646"/>
      <c r="NTP234" s="646"/>
      <c r="NTQ234" s="646"/>
      <c r="NTR234" s="646"/>
      <c r="NTS234" s="646"/>
      <c r="NTT234" s="646"/>
      <c r="NTU234" s="646"/>
      <c r="NTV234" s="646"/>
      <c r="NTW234" s="646"/>
      <c r="NTX234" s="646"/>
      <c r="NTY234" s="646"/>
      <c r="NTZ234" s="646"/>
      <c r="NUA234" s="646"/>
      <c r="NUB234" s="646"/>
      <c r="NUC234" s="646"/>
      <c r="NUD234" s="646"/>
      <c r="NUE234" s="646"/>
      <c r="NUF234" s="646"/>
      <c r="NUG234" s="646"/>
      <c r="NUH234" s="646"/>
      <c r="NUI234" s="646"/>
      <c r="NUJ234" s="646"/>
      <c r="NUK234" s="646"/>
      <c r="NUL234" s="646"/>
      <c r="NUM234" s="646"/>
      <c r="NUN234" s="646"/>
      <c r="NUO234" s="646"/>
      <c r="NUP234" s="646"/>
      <c r="NUQ234" s="646"/>
      <c r="NUR234" s="646"/>
      <c r="NUS234" s="646"/>
      <c r="NUT234" s="646"/>
      <c r="NUU234" s="646"/>
      <c r="NUV234" s="646"/>
      <c r="NUW234" s="646"/>
      <c r="NUX234" s="646"/>
      <c r="NUY234" s="646"/>
      <c r="NUZ234" s="646"/>
      <c r="NVA234" s="646"/>
      <c r="NVB234" s="646"/>
      <c r="NVC234" s="646"/>
      <c r="NVD234" s="646"/>
      <c r="NVE234" s="646"/>
      <c r="NVF234" s="646"/>
      <c r="NVG234" s="646"/>
      <c r="NVH234" s="646"/>
      <c r="NVI234" s="646"/>
      <c r="NVJ234" s="646"/>
      <c r="NVK234" s="646"/>
      <c r="NVL234" s="646"/>
      <c r="NVM234" s="646"/>
      <c r="NVN234" s="646"/>
      <c r="NVO234" s="646"/>
      <c r="NVP234" s="646"/>
      <c r="NVQ234" s="646"/>
      <c r="NVR234" s="646"/>
      <c r="NVS234" s="646"/>
      <c r="NVT234" s="646"/>
      <c r="NVU234" s="646"/>
      <c r="NVV234" s="646"/>
      <c r="NVW234" s="646"/>
      <c r="NVX234" s="646"/>
      <c r="NVY234" s="646"/>
      <c r="NVZ234" s="646"/>
      <c r="NWA234" s="646"/>
      <c r="NWB234" s="646"/>
      <c r="NWC234" s="646"/>
      <c r="NWD234" s="646"/>
      <c r="NWE234" s="646"/>
      <c r="NWF234" s="646"/>
      <c r="NWG234" s="646"/>
      <c r="NWH234" s="646"/>
      <c r="NWI234" s="646"/>
      <c r="NWJ234" s="646"/>
      <c r="NWK234" s="646"/>
      <c r="NWL234" s="646"/>
      <c r="NWM234" s="646"/>
      <c r="NWN234" s="646"/>
      <c r="NWO234" s="646"/>
      <c r="NWP234" s="646"/>
      <c r="NWQ234" s="646"/>
      <c r="NWR234" s="646"/>
      <c r="NWS234" s="646"/>
      <c r="NWT234" s="646"/>
      <c r="NWU234" s="646"/>
      <c r="NWV234" s="646"/>
      <c r="NWW234" s="646"/>
      <c r="NWX234" s="646"/>
      <c r="NWY234" s="646"/>
      <c r="NWZ234" s="646"/>
      <c r="NXA234" s="646"/>
      <c r="NXB234" s="646"/>
      <c r="NXC234" s="646"/>
      <c r="NXD234" s="646"/>
      <c r="NXE234" s="646"/>
      <c r="NXF234" s="646"/>
      <c r="NXG234" s="646"/>
      <c r="NXH234" s="646"/>
      <c r="NXI234" s="646"/>
      <c r="NXJ234" s="646"/>
      <c r="NXK234" s="646"/>
      <c r="NXL234" s="646"/>
      <c r="NXM234" s="646"/>
      <c r="NXN234" s="646"/>
      <c r="NXO234" s="646"/>
      <c r="NXP234" s="646"/>
      <c r="NXQ234" s="646"/>
      <c r="NXR234" s="646"/>
      <c r="NXS234" s="646"/>
      <c r="NXT234" s="646"/>
      <c r="NXU234" s="646"/>
      <c r="NXV234" s="646"/>
      <c r="NXW234" s="646"/>
      <c r="NXX234" s="646"/>
      <c r="NXY234" s="646"/>
      <c r="NXZ234" s="646"/>
      <c r="NYA234" s="646"/>
      <c r="NYB234" s="646"/>
      <c r="NYC234" s="646"/>
      <c r="NYD234" s="646"/>
      <c r="NYE234" s="646"/>
      <c r="NYF234" s="646"/>
      <c r="NYG234" s="646"/>
      <c r="NYH234" s="646"/>
      <c r="NYI234" s="646"/>
      <c r="NYJ234" s="646"/>
      <c r="NYK234" s="646"/>
      <c r="NYL234" s="646"/>
      <c r="NYM234" s="646"/>
      <c r="NYN234" s="646"/>
      <c r="NYO234" s="646"/>
      <c r="NYP234" s="646"/>
      <c r="NYQ234" s="646"/>
      <c r="NYR234" s="646"/>
      <c r="NYS234" s="646"/>
      <c r="NYT234" s="646"/>
      <c r="NYU234" s="646"/>
      <c r="NYV234" s="646"/>
      <c r="NYW234" s="646"/>
      <c r="NYX234" s="646"/>
      <c r="NYY234" s="646"/>
      <c r="NYZ234" s="646"/>
      <c r="NZA234" s="646"/>
      <c r="NZB234" s="646"/>
      <c r="NZC234" s="646"/>
      <c r="NZD234" s="646"/>
      <c r="NZE234" s="646"/>
      <c r="NZF234" s="646"/>
      <c r="NZG234" s="646"/>
      <c r="NZH234" s="646"/>
      <c r="NZI234" s="646"/>
      <c r="NZJ234" s="646"/>
      <c r="NZK234" s="646"/>
      <c r="NZL234" s="646"/>
      <c r="NZM234" s="646"/>
      <c r="NZN234" s="646"/>
      <c r="NZO234" s="646"/>
      <c r="NZP234" s="646"/>
      <c r="NZQ234" s="646"/>
      <c r="NZR234" s="646"/>
      <c r="NZS234" s="646"/>
      <c r="NZT234" s="646"/>
      <c r="NZU234" s="646"/>
      <c r="NZV234" s="646"/>
      <c r="NZW234" s="646"/>
      <c r="NZX234" s="646"/>
      <c r="NZY234" s="646"/>
      <c r="NZZ234" s="646"/>
      <c r="OAA234" s="646"/>
      <c r="OAB234" s="646"/>
      <c r="OAC234" s="646"/>
      <c r="OAD234" s="646"/>
      <c r="OAE234" s="646"/>
      <c r="OAF234" s="646"/>
      <c r="OAG234" s="646"/>
      <c r="OAH234" s="646"/>
      <c r="OAI234" s="646"/>
      <c r="OAJ234" s="646"/>
      <c r="OAK234" s="646"/>
      <c r="OAL234" s="646"/>
      <c r="OAM234" s="646"/>
      <c r="OAN234" s="646"/>
      <c r="OAO234" s="646"/>
      <c r="OAP234" s="646"/>
      <c r="OAQ234" s="646"/>
      <c r="OAR234" s="646"/>
      <c r="OAS234" s="646"/>
      <c r="OAT234" s="646"/>
      <c r="OAU234" s="646"/>
      <c r="OAV234" s="646"/>
      <c r="OAW234" s="646"/>
      <c r="OAX234" s="646"/>
      <c r="OAY234" s="646"/>
      <c r="OAZ234" s="646"/>
      <c r="OBA234" s="646"/>
      <c r="OBB234" s="646"/>
      <c r="OBC234" s="646"/>
      <c r="OBD234" s="646"/>
      <c r="OBE234" s="646"/>
      <c r="OBF234" s="646"/>
      <c r="OBG234" s="646"/>
      <c r="OBH234" s="646"/>
      <c r="OBI234" s="646"/>
      <c r="OBJ234" s="646"/>
      <c r="OBK234" s="646"/>
      <c r="OBL234" s="646"/>
      <c r="OBM234" s="646"/>
      <c r="OBN234" s="646"/>
      <c r="OBO234" s="646"/>
      <c r="OBP234" s="646"/>
      <c r="OBQ234" s="646"/>
      <c r="OBR234" s="646"/>
      <c r="OBS234" s="646"/>
      <c r="OBT234" s="646"/>
      <c r="OBU234" s="646"/>
      <c r="OBV234" s="646"/>
      <c r="OBW234" s="646"/>
      <c r="OBX234" s="646"/>
      <c r="OBY234" s="646"/>
      <c r="OBZ234" s="646"/>
      <c r="OCA234" s="646"/>
      <c r="OCB234" s="646"/>
      <c r="OCC234" s="646"/>
      <c r="OCD234" s="646"/>
      <c r="OCE234" s="646"/>
      <c r="OCF234" s="646"/>
      <c r="OCG234" s="646"/>
      <c r="OCH234" s="646"/>
      <c r="OCI234" s="646"/>
      <c r="OCJ234" s="646"/>
      <c r="OCK234" s="646"/>
      <c r="OCL234" s="646"/>
      <c r="OCM234" s="646"/>
      <c r="OCN234" s="646"/>
      <c r="OCO234" s="646"/>
      <c r="OCP234" s="646"/>
      <c r="OCQ234" s="646"/>
      <c r="OCR234" s="646"/>
      <c r="OCS234" s="646"/>
      <c r="OCT234" s="646"/>
      <c r="OCU234" s="646"/>
      <c r="OCV234" s="646"/>
      <c r="OCW234" s="646"/>
      <c r="OCX234" s="646"/>
      <c r="OCY234" s="646"/>
      <c r="OCZ234" s="646"/>
      <c r="ODA234" s="646"/>
      <c r="ODB234" s="646"/>
      <c r="ODC234" s="646"/>
      <c r="ODD234" s="646"/>
      <c r="ODE234" s="646"/>
      <c r="ODF234" s="646"/>
      <c r="ODG234" s="646"/>
      <c r="ODH234" s="646"/>
      <c r="ODI234" s="646"/>
      <c r="ODJ234" s="646"/>
      <c r="ODK234" s="646"/>
      <c r="ODL234" s="646"/>
      <c r="ODM234" s="646"/>
      <c r="ODN234" s="646"/>
      <c r="ODO234" s="646"/>
      <c r="ODP234" s="646"/>
      <c r="ODQ234" s="646"/>
      <c r="ODR234" s="646"/>
      <c r="ODS234" s="646"/>
      <c r="ODT234" s="646"/>
      <c r="ODU234" s="646"/>
      <c r="ODV234" s="646"/>
      <c r="ODW234" s="646"/>
      <c r="ODX234" s="646"/>
      <c r="ODY234" s="646"/>
      <c r="ODZ234" s="646"/>
      <c r="OEA234" s="646"/>
      <c r="OEB234" s="646"/>
      <c r="OEC234" s="646"/>
      <c r="OED234" s="646"/>
      <c r="OEE234" s="646"/>
      <c r="OEF234" s="646"/>
      <c r="OEG234" s="646"/>
      <c r="OEH234" s="646"/>
      <c r="OEI234" s="646"/>
      <c r="OEJ234" s="646"/>
      <c r="OEK234" s="646"/>
      <c r="OEL234" s="646"/>
      <c r="OEM234" s="646"/>
      <c r="OEN234" s="646"/>
      <c r="OEO234" s="646"/>
      <c r="OEP234" s="646"/>
      <c r="OEQ234" s="646"/>
      <c r="OER234" s="646"/>
      <c r="OES234" s="646"/>
      <c r="OET234" s="646"/>
      <c r="OEU234" s="646"/>
      <c r="OEV234" s="646"/>
      <c r="OEW234" s="646"/>
      <c r="OEX234" s="646"/>
      <c r="OEY234" s="646"/>
      <c r="OEZ234" s="646"/>
      <c r="OFA234" s="646"/>
      <c r="OFB234" s="646"/>
      <c r="OFC234" s="646"/>
      <c r="OFD234" s="646"/>
      <c r="OFE234" s="646"/>
      <c r="OFF234" s="646"/>
      <c r="OFG234" s="646"/>
      <c r="OFH234" s="646"/>
      <c r="OFI234" s="646"/>
      <c r="OFJ234" s="646"/>
      <c r="OFK234" s="646"/>
      <c r="OFL234" s="646"/>
      <c r="OFM234" s="646"/>
      <c r="OFN234" s="646"/>
      <c r="OFO234" s="646"/>
      <c r="OFP234" s="646"/>
      <c r="OFQ234" s="646"/>
      <c r="OFR234" s="646"/>
      <c r="OFS234" s="646"/>
      <c r="OFT234" s="646"/>
      <c r="OFU234" s="646"/>
      <c r="OFV234" s="646"/>
      <c r="OFW234" s="646"/>
      <c r="OFX234" s="646"/>
      <c r="OFY234" s="646"/>
      <c r="OFZ234" s="646"/>
      <c r="OGA234" s="646"/>
      <c r="OGB234" s="646"/>
      <c r="OGC234" s="646"/>
      <c r="OGD234" s="646"/>
      <c r="OGE234" s="646"/>
      <c r="OGF234" s="646"/>
      <c r="OGG234" s="646"/>
      <c r="OGH234" s="646"/>
      <c r="OGI234" s="646"/>
      <c r="OGJ234" s="646"/>
      <c r="OGK234" s="646"/>
      <c r="OGL234" s="646"/>
      <c r="OGM234" s="646"/>
      <c r="OGN234" s="646"/>
      <c r="OGO234" s="646"/>
      <c r="OGP234" s="646"/>
      <c r="OGQ234" s="646"/>
      <c r="OGR234" s="646"/>
      <c r="OGS234" s="646"/>
      <c r="OGT234" s="646"/>
      <c r="OGU234" s="646"/>
      <c r="OGV234" s="646"/>
      <c r="OGW234" s="646"/>
      <c r="OGX234" s="646"/>
      <c r="OGY234" s="646"/>
      <c r="OGZ234" s="646"/>
      <c r="OHA234" s="646"/>
      <c r="OHB234" s="646"/>
      <c r="OHC234" s="646"/>
      <c r="OHD234" s="646"/>
      <c r="OHE234" s="646"/>
      <c r="OHF234" s="646"/>
      <c r="OHG234" s="646"/>
      <c r="OHH234" s="646"/>
      <c r="OHI234" s="646"/>
      <c r="OHJ234" s="646"/>
      <c r="OHK234" s="646"/>
      <c r="OHL234" s="646"/>
      <c r="OHM234" s="646"/>
      <c r="OHN234" s="646"/>
      <c r="OHO234" s="646"/>
      <c r="OHP234" s="646"/>
      <c r="OHQ234" s="646"/>
      <c r="OHR234" s="646"/>
      <c r="OHS234" s="646"/>
      <c r="OHT234" s="646"/>
      <c r="OHU234" s="646"/>
      <c r="OHV234" s="646"/>
      <c r="OHW234" s="646"/>
      <c r="OHX234" s="646"/>
      <c r="OHY234" s="646"/>
      <c r="OHZ234" s="646"/>
      <c r="OIA234" s="646"/>
      <c r="OIB234" s="646"/>
      <c r="OIC234" s="646"/>
      <c r="OID234" s="646"/>
      <c r="OIE234" s="646"/>
      <c r="OIF234" s="646"/>
      <c r="OIG234" s="646"/>
      <c r="OIH234" s="646"/>
      <c r="OII234" s="646"/>
      <c r="OIJ234" s="646"/>
      <c r="OIK234" s="646"/>
      <c r="OIL234" s="646"/>
      <c r="OIM234" s="646"/>
      <c r="OIN234" s="646"/>
      <c r="OIO234" s="646"/>
      <c r="OIP234" s="646"/>
      <c r="OIQ234" s="646"/>
      <c r="OIR234" s="646"/>
      <c r="OIS234" s="646"/>
      <c r="OIT234" s="646"/>
      <c r="OIU234" s="646"/>
      <c r="OIV234" s="646"/>
      <c r="OIW234" s="646"/>
      <c r="OIX234" s="646"/>
      <c r="OIY234" s="646"/>
      <c r="OIZ234" s="646"/>
      <c r="OJA234" s="646"/>
      <c r="OJB234" s="646"/>
      <c r="OJC234" s="646"/>
      <c r="OJD234" s="646"/>
      <c r="OJE234" s="646"/>
      <c r="OJF234" s="646"/>
      <c r="OJG234" s="646"/>
      <c r="OJH234" s="646"/>
      <c r="OJI234" s="646"/>
      <c r="OJJ234" s="646"/>
      <c r="OJK234" s="646"/>
      <c r="OJL234" s="646"/>
      <c r="OJM234" s="646"/>
      <c r="OJN234" s="646"/>
      <c r="OJO234" s="646"/>
      <c r="OJP234" s="646"/>
      <c r="OJQ234" s="646"/>
      <c r="OJR234" s="646"/>
      <c r="OJS234" s="646"/>
      <c r="OJT234" s="646"/>
      <c r="OJU234" s="646"/>
      <c r="OJV234" s="646"/>
      <c r="OJW234" s="646"/>
      <c r="OJX234" s="646"/>
      <c r="OJY234" s="646"/>
      <c r="OJZ234" s="646"/>
      <c r="OKA234" s="646"/>
      <c r="OKB234" s="646"/>
      <c r="OKC234" s="646"/>
      <c r="OKD234" s="646"/>
      <c r="OKE234" s="646"/>
      <c r="OKF234" s="646"/>
      <c r="OKG234" s="646"/>
      <c r="OKH234" s="646"/>
      <c r="OKI234" s="646"/>
      <c r="OKJ234" s="646"/>
      <c r="OKK234" s="646"/>
      <c r="OKL234" s="646"/>
      <c r="OKM234" s="646"/>
      <c r="OKN234" s="646"/>
      <c r="OKO234" s="646"/>
      <c r="OKP234" s="646"/>
      <c r="OKQ234" s="646"/>
      <c r="OKR234" s="646"/>
      <c r="OKS234" s="646"/>
      <c r="OKT234" s="646"/>
      <c r="OKU234" s="646"/>
      <c r="OKV234" s="646"/>
      <c r="OKW234" s="646"/>
      <c r="OKX234" s="646"/>
      <c r="OKY234" s="646"/>
      <c r="OKZ234" s="646"/>
      <c r="OLA234" s="646"/>
      <c r="OLB234" s="646"/>
      <c r="OLC234" s="646"/>
      <c r="OLD234" s="646"/>
      <c r="OLE234" s="646"/>
      <c r="OLF234" s="646"/>
      <c r="OLG234" s="646"/>
      <c r="OLH234" s="646"/>
      <c r="OLI234" s="646"/>
      <c r="OLJ234" s="646"/>
      <c r="OLK234" s="646"/>
      <c r="OLL234" s="646"/>
      <c r="OLM234" s="646"/>
      <c r="OLN234" s="646"/>
      <c r="OLO234" s="646"/>
      <c r="OLP234" s="646"/>
      <c r="OLQ234" s="646"/>
      <c r="OLR234" s="646"/>
      <c r="OLS234" s="646"/>
      <c r="OLT234" s="646"/>
      <c r="OLU234" s="646"/>
      <c r="OLV234" s="646"/>
      <c r="OLW234" s="646"/>
      <c r="OLX234" s="646"/>
      <c r="OLY234" s="646"/>
      <c r="OLZ234" s="646"/>
      <c r="OMA234" s="646"/>
      <c r="OMB234" s="646"/>
      <c r="OMC234" s="646"/>
      <c r="OMD234" s="646"/>
      <c r="OME234" s="646"/>
      <c r="OMF234" s="646"/>
      <c r="OMG234" s="646"/>
      <c r="OMH234" s="646"/>
      <c r="OMI234" s="646"/>
      <c r="OMJ234" s="646"/>
      <c r="OMK234" s="646"/>
      <c r="OML234" s="646"/>
      <c r="OMM234" s="646"/>
      <c r="OMN234" s="646"/>
      <c r="OMO234" s="646"/>
      <c r="OMP234" s="646"/>
      <c r="OMQ234" s="646"/>
      <c r="OMR234" s="646"/>
      <c r="OMS234" s="646"/>
      <c r="OMT234" s="646"/>
      <c r="OMU234" s="646"/>
      <c r="OMV234" s="646"/>
      <c r="OMW234" s="646"/>
      <c r="OMX234" s="646"/>
      <c r="OMY234" s="646"/>
      <c r="OMZ234" s="646"/>
      <c r="ONA234" s="646"/>
      <c r="ONB234" s="646"/>
      <c r="ONC234" s="646"/>
      <c r="OND234" s="646"/>
      <c r="ONE234" s="646"/>
      <c r="ONF234" s="646"/>
      <c r="ONG234" s="646"/>
      <c r="ONH234" s="646"/>
      <c r="ONI234" s="646"/>
      <c r="ONJ234" s="646"/>
      <c r="ONK234" s="646"/>
      <c r="ONL234" s="646"/>
      <c r="ONM234" s="646"/>
      <c r="ONN234" s="646"/>
      <c r="ONO234" s="646"/>
      <c r="ONP234" s="646"/>
      <c r="ONQ234" s="646"/>
      <c r="ONR234" s="646"/>
      <c r="ONS234" s="646"/>
      <c r="ONT234" s="646"/>
      <c r="ONU234" s="646"/>
      <c r="ONV234" s="646"/>
      <c r="ONW234" s="646"/>
      <c r="ONX234" s="646"/>
      <c r="ONY234" s="646"/>
      <c r="ONZ234" s="646"/>
      <c r="OOA234" s="646"/>
      <c r="OOB234" s="646"/>
      <c r="OOC234" s="646"/>
      <c r="OOD234" s="646"/>
      <c r="OOE234" s="646"/>
      <c r="OOF234" s="646"/>
      <c r="OOG234" s="646"/>
      <c r="OOH234" s="646"/>
      <c r="OOI234" s="646"/>
      <c r="OOJ234" s="646"/>
      <c r="OOK234" s="646"/>
      <c r="OOL234" s="646"/>
      <c r="OOM234" s="646"/>
      <c r="OON234" s="646"/>
      <c r="OOO234" s="646"/>
      <c r="OOP234" s="646"/>
      <c r="OOQ234" s="646"/>
      <c r="OOR234" s="646"/>
      <c r="OOS234" s="646"/>
      <c r="OOT234" s="646"/>
      <c r="OOU234" s="646"/>
      <c r="OOV234" s="646"/>
      <c r="OOW234" s="646"/>
      <c r="OOX234" s="646"/>
      <c r="OOY234" s="646"/>
      <c r="OOZ234" s="646"/>
      <c r="OPA234" s="646"/>
      <c r="OPB234" s="646"/>
      <c r="OPC234" s="646"/>
      <c r="OPD234" s="646"/>
      <c r="OPE234" s="646"/>
      <c r="OPF234" s="646"/>
      <c r="OPG234" s="646"/>
      <c r="OPH234" s="646"/>
      <c r="OPI234" s="646"/>
      <c r="OPJ234" s="646"/>
      <c r="OPK234" s="646"/>
      <c r="OPL234" s="646"/>
      <c r="OPM234" s="646"/>
      <c r="OPN234" s="646"/>
      <c r="OPO234" s="646"/>
      <c r="OPP234" s="646"/>
      <c r="OPQ234" s="646"/>
      <c r="OPR234" s="646"/>
      <c r="OPS234" s="646"/>
      <c r="OPT234" s="646"/>
      <c r="OPU234" s="646"/>
      <c r="OPV234" s="646"/>
      <c r="OPW234" s="646"/>
      <c r="OPX234" s="646"/>
      <c r="OPY234" s="646"/>
      <c r="OPZ234" s="646"/>
      <c r="OQA234" s="646"/>
      <c r="OQB234" s="646"/>
      <c r="OQC234" s="646"/>
      <c r="OQD234" s="646"/>
      <c r="OQE234" s="646"/>
      <c r="OQF234" s="646"/>
      <c r="OQG234" s="646"/>
      <c r="OQH234" s="646"/>
      <c r="OQI234" s="646"/>
      <c r="OQJ234" s="646"/>
      <c r="OQK234" s="646"/>
      <c r="OQL234" s="646"/>
      <c r="OQM234" s="646"/>
      <c r="OQN234" s="646"/>
      <c r="OQO234" s="646"/>
      <c r="OQP234" s="646"/>
      <c r="OQQ234" s="646"/>
      <c r="OQR234" s="646"/>
      <c r="OQS234" s="646"/>
      <c r="OQT234" s="646"/>
      <c r="OQU234" s="646"/>
      <c r="OQV234" s="646"/>
      <c r="OQW234" s="646"/>
      <c r="OQX234" s="646"/>
      <c r="OQY234" s="646"/>
      <c r="OQZ234" s="646"/>
      <c r="ORA234" s="646"/>
      <c r="ORB234" s="646"/>
      <c r="ORC234" s="646"/>
      <c r="ORD234" s="646"/>
      <c r="ORE234" s="646"/>
      <c r="ORF234" s="646"/>
      <c r="ORG234" s="646"/>
      <c r="ORH234" s="646"/>
      <c r="ORI234" s="646"/>
      <c r="ORJ234" s="646"/>
      <c r="ORK234" s="646"/>
      <c r="ORL234" s="646"/>
      <c r="ORM234" s="646"/>
      <c r="ORN234" s="646"/>
      <c r="ORO234" s="646"/>
      <c r="ORP234" s="646"/>
      <c r="ORQ234" s="646"/>
      <c r="ORR234" s="646"/>
      <c r="ORS234" s="646"/>
      <c r="ORT234" s="646"/>
      <c r="ORU234" s="646"/>
      <c r="ORV234" s="646"/>
      <c r="ORW234" s="646"/>
      <c r="ORX234" s="646"/>
      <c r="ORY234" s="646"/>
      <c r="ORZ234" s="646"/>
      <c r="OSA234" s="646"/>
      <c r="OSB234" s="646"/>
      <c r="OSC234" s="646"/>
      <c r="OSD234" s="646"/>
      <c r="OSE234" s="646"/>
      <c r="OSF234" s="646"/>
      <c r="OSG234" s="646"/>
      <c r="OSH234" s="646"/>
      <c r="OSI234" s="646"/>
      <c r="OSJ234" s="646"/>
      <c r="OSK234" s="646"/>
      <c r="OSL234" s="646"/>
      <c r="OSM234" s="646"/>
      <c r="OSN234" s="646"/>
      <c r="OSO234" s="646"/>
      <c r="OSP234" s="646"/>
      <c r="OSQ234" s="646"/>
      <c r="OSR234" s="646"/>
      <c r="OSS234" s="646"/>
      <c r="OST234" s="646"/>
      <c r="OSU234" s="646"/>
      <c r="OSV234" s="646"/>
      <c r="OSW234" s="646"/>
      <c r="OSX234" s="646"/>
      <c r="OSY234" s="646"/>
      <c r="OSZ234" s="646"/>
      <c r="OTA234" s="646"/>
      <c r="OTB234" s="646"/>
      <c r="OTC234" s="646"/>
      <c r="OTD234" s="646"/>
      <c r="OTE234" s="646"/>
      <c r="OTF234" s="646"/>
      <c r="OTG234" s="646"/>
      <c r="OTH234" s="646"/>
      <c r="OTI234" s="646"/>
      <c r="OTJ234" s="646"/>
      <c r="OTK234" s="646"/>
      <c r="OTL234" s="646"/>
      <c r="OTM234" s="646"/>
      <c r="OTN234" s="646"/>
      <c r="OTO234" s="646"/>
      <c r="OTP234" s="646"/>
      <c r="OTQ234" s="646"/>
      <c r="OTR234" s="646"/>
      <c r="OTS234" s="646"/>
      <c r="OTT234" s="646"/>
      <c r="OTU234" s="646"/>
      <c r="OTV234" s="646"/>
      <c r="OTW234" s="646"/>
      <c r="OTX234" s="646"/>
      <c r="OTY234" s="646"/>
      <c r="OTZ234" s="646"/>
      <c r="OUA234" s="646"/>
      <c r="OUB234" s="646"/>
      <c r="OUC234" s="646"/>
      <c r="OUD234" s="646"/>
      <c r="OUE234" s="646"/>
      <c r="OUF234" s="646"/>
      <c r="OUG234" s="646"/>
      <c r="OUH234" s="646"/>
      <c r="OUI234" s="646"/>
      <c r="OUJ234" s="646"/>
      <c r="OUK234" s="646"/>
      <c r="OUL234" s="646"/>
      <c r="OUM234" s="646"/>
      <c r="OUN234" s="646"/>
      <c r="OUO234" s="646"/>
      <c r="OUP234" s="646"/>
      <c r="OUQ234" s="646"/>
      <c r="OUR234" s="646"/>
      <c r="OUS234" s="646"/>
      <c r="OUT234" s="646"/>
      <c r="OUU234" s="646"/>
      <c r="OUV234" s="646"/>
      <c r="OUW234" s="646"/>
      <c r="OUX234" s="646"/>
      <c r="OUY234" s="646"/>
      <c r="OUZ234" s="646"/>
      <c r="OVA234" s="646"/>
      <c r="OVB234" s="646"/>
      <c r="OVC234" s="646"/>
      <c r="OVD234" s="646"/>
      <c r="OVE234" s="646"/>
      <c r="OVF234" s="646"/>
      <c r="OVG234" s="646"/>
      <c r="OVH234" s="646"/>
      <c r="OVI234" s="646"/>
      <c r="OVJ234" s="646"/>
      <c r="OVK234" s="646"/>
      <c r="OVL234" s="646"/>
      <c r="OVM234" s="646"/>
      <c r="OVN234" s="646"/>
      <c r="OVO234" s="646"/>
      <c r="OVP234" s="646"/>
      <c r="OVQ234" s="646"/>
      <c r="OVR234" s="646"/>
      <c r="OVS234" s="646"/>
      <c r="OVT234" s="646"/>
      <c r="OVU234" s="646"/>
      <c r="OVV234" s="646"/>
      <c r="OVW234" s="646"/>
      <c r="OVX234" s="646"/>
      <c r="OVY234" s="646"/>
      <c r="OVZ234" s="646"/>
      <c r="OWA234" s="646"/>
      <c r="OWB234" s="646"/>
      <c r="OWC234" s="646"/>
      <c r="OWD234" s="646"/>
      <c r="OWE234" s="646"/>
      <c r="OWF234" s="646"/>
      <c r="OWG234" s="646"/>
      <c r="OWH234" s="646"/>
      <c r="OWI234" s="646"/>
      <c r="OWJ234" s="646"/>
      <c r="OWK234" s="646"/>
      <c r="OWL234" s="646"/>
      <c r="OWM234" s="646"/>
      <c r="OWN234" s="646"/>
      <c r="OWO234" s="646"/>
      <c r="OWP234" s="646"/>
      <c r="OWQ234" s="646"/>
      <c r="OWR234" s="646"/>
      <c r="OWS234" s="646"/>
      <c r="OWT234" s="646"/>
      <c r="OWU234" s="646"/>
      <c r="OWV234" s="646"/>
      <c r="OWW234" s="646"/>
      <c r="OWX234" s="646"/>
      <c r="OWY234" s="646"/>
      <c r="OWZ234" s="646"/>
      <c r="OXA234" s="646"/>
      <c r="OXB234" s="646"/>
      <c r="OXC234" s="646"/>
      <c r="OXD234" s="646"/>
      <c r="OXE234" s="646"/>
      <c r="OXF234" s="646"/>
      <c r="OXG234" s="646"/>
      <c r="OXH234" s="646"/>
      <c r="OXI234" s="646"/>
      <c r="OXJ234" s="646"/>
      <c r="OXK234" s="646"/>
      <c r="OXL234" s="646"/>
      <c r="OXM234" s="646"/>
      <c r="OXN234" s="646"/>
      <c r="OXO234" s="646"/>
      <c r="OXP234" s="646"/>
      <c r="OXQ234" s="646"/>
      <c r="OXR234" s="646"/>
      <c r="OXS234" s="646"/>
      <c r="OXT234" s="646"/>
      <c r="OXU234" s="646"/>
      <c r="OXV234" s="646"/>
      <c r="OXW234" s="646"/>
      <c r="OXX234" s="646"/>
      <c r="OXY234" s="646"/>
      <c r="OXZ234" s="646"/>
      <c r="OYA234" s="646"/>
      <c r="OYB234" s="646"/>
      <c r="OYC234" s="646"/>
      <c r="OYD234" s="646"/>
      <c r="OYE234" s="646"/>
      <c r="OYF234" s="646"/>
      <c r="OYG234" s="646"/>
      <c r="OYH234" s="646"/>
      <c r="OYI234" s="646"/>
      <c r="OYJ234" s="646"/>
      <c r="OYK234" s="646"/>
      <c r="OYL234" s="646"/>
      <c r="OYM234" s="646"/>
      <c r="OYN234" s="646"/>
      <c r="OYO234" s="646"/>
      <c r="OYP234" s="646"/>
      <c r="OYQ234" s="646"/>
      <c r="OYR234" s="646"/>
      <c r="OYS234" s="646"/>
      <c r="OYT234" s="646"/>
      <c r="OYU234" s="646"/>
      <c r="OYV234" s="646"/>
      <c r="OYW234" s="646"/>
      <c r="OYX234" s="646"/>
      <c r="OYY234" s="646"/>
      <c r="OYZ234" s="646"/>
      <c r="OZA234" s="646"/>
      <c r="OZB234" s="646"/>
      <c r="OZC234" s="646"/>
      <c r="OZD234" s="646"/>
      <c r="OZE234" s="646"/>
      <c r="OZF234" s="646"/>
      <c r="OZG234" s="646"/>
      <c r="OZH234" s="646"/>
      <c r="OZI234" s="646"/>
      <c r="OZJ234" s="646"/>
      <c r="OZK234" s="646"/>
      <c r="OZL234" s="646"/>
      <c r="OZM234" s="646"/>
      <c r="OZN234" s="646"/>
      <c r="OZO234" s="646"/>
      <c r="OZP234" s="646"/>
      <c r="OZQ234" s="646"/>
      <c r="OZR234" s="646"/>
      <c r="OZS234" s="646"/>
      <c r="OZT234" s="646"/>
      <c r="OZU234" s="646"/>
      <c r="OZV234" s="646"/>
      <c r="OZW234" s="646"/>
      <c r="OZX234" s="646"/>
      <c r="OZY234" s="646"/>
      <c r="OZZ234" s="646"/>
      <c r="PAA234" s="646"/>
      <c r="PAB234" s="646"/>
      <c r="PAC234" s="646"/>
      <c r="PAD234" s="646"/>
      <c r="PAE234" s="646"/>
      <c r="PAF234" s="646"/>
      <c r="PAG234" s="646"/>
      <c r="PAH234" s="646"/>
      <c r="PAI234" s="646"/>
      <c r="PAJ234" s="646"/>
      <c r="PAK234" s="646"/>
      <c r="PAL234" s="646"/>
      <c r="PAM234" s="646"/>
      <c r="PAN234" s="646"/>
      <c r="PAO234" s="646"/>
      <c r="PAP234" s="646"/>
      <c r="PAQ234" s="646"/>
      <c r="PAR234" s="646"/>
      <c r="PAS234" s="646"/>
      <c r="PAT234" s="646"/>
      <c r="PAU234" s="646"/>
      <c r="PAV234" s="646"/>
      <c r="PAW234" s="646"/>
      <c r="PAX234" s="646"/>
      <c r="PAY234" s="646"/>
      <c r="PAZ234" s="646"/>
      <c r="PBA234" s="646"/>
      <c r="PBB234" s="646"/>
      <c r="PBC234" s="646"/>
      <c r="PBD234" s="646"/>
      <c r="PBE234" s="646"/>
      <c r="PBF234" s="646"/>
      <c r="PBG234" s="646"/>
      <c r="PBH234" s="646"/>
      <c r="PBI234" s="646"/>
      <c r="PBJ234" s="646"/>
      <c r="PBK234" s="646"/>
      <c r="PBL234" s="646"/>
      <c r="PBM234" s="646"/>
      <c r="PBN234" s="646"/>
      <c r="PBO234" s="646"/>
      <c r="PBP234" s="646"/>
      <c r="PBQ234" s="646"/>
      <c r="PBR234" s="646"/>
      <c r="PBS234" s="646"/>
      <c r="PBT234" s="646"/>
      <c r="PBU234" s="646"/>
      <c r="PBV234" s="646"/>
      <c r="PBW234" s="646"/>
      <c r="PBX234" s="646"/>
      <c r="PBY234" s="646"/>
      <c r="PBZ234" s="646"/>
      <c r="PCA234" s="646"/>
      <c r="PCB234" s="646"/>
      <c r="PCC234" s="646"/>
      <c r="PCD234" s="646"/>
      <c r="PCE234" s="646"/>
      <c r="PCF234" s="646"/>
      <c r="PCG234" s="646"/>
      <c r="PCH234" s="646"/>
      <c r="PCI234" s="646"/>
      <c r="PCJ234" s="646"/>
      <c r="PCK234" s="646"/>
      <c r="PCL234" s="646"/>
      <c r="PCM234" s="646"/>
      <c r="PCN234" s="646"/>
      <c r="PCO234" s="646"/>
      <c r="PCP234" s="646"/>
      <c r="PCQ234" s="646"/>
      <c r="PCR234" s="646"/>
      <c r="PCS234" s="646"/>
      <c r="PCT234" s="646"/>
      <c r="PCU234" s="646"/>
      <c r="PCV234" s="646"/>
      <c r="PCW234" s="646"/>
      <c r="PCX234" s="646"/>
      <c r="PCY234" s="646"/>
      <c r="PCZ234" s="646"/>
      <c r="PDA234" s="646"/>
      <c r="PDB234" s="646"/>
      <c r="PDC234" s="646"/>
      <c r="PDD234" s="646"/>
      <c r="PDE234" s="646"/>
      <c r="PDF234" s="646"/>
      <c r="PDG234" s="646"/>
      <c r="PDH234" s="646"/>
      <c r="PDI234" s="646"/>
      <c r="PDJ234" s="646"/>
      <c r="PDK234" s="646"/>
      <c r="PDL234" s="646"/>
      <c r="PDM234" s="646"/>
      <c r="PDN234" s="646"/>
      <c r="PDO234" s="646"/>
      <c r="PDP234" s="646"/>
      <c r="PDQ234" s="646"/>
      <c r="PDR234" s="646"/>
      <c r="PDS234" s="646"/>
      <c r="PDT234" s="646"/>
      <c r="PDU234" s="646"/>
      <c r="PDV234" s="646"/>
      <c r="PDW234" s="646"/>
      <c r="PDX234" s="646"/>
      <c r="PDY234" s="646"/>
      <c r="PDZ234" s="646"/>
      <c r="PEA234" s="646"/>
      <c r="PEB234" s="646"/>
      <c r="PEC234" s="646"/>
      <c r="PED234" s="646"/>
      <c r="PEE234" s="646"/>
      <c r="PEF234" s="646"/>
      <c r="PEG234" s="646"/>
      <c r="PEH234" s="646"/>
      <c r="PEI234" s="646"/>
      <c r="PEJ234" s="646"/>
      <c r="PEK234" s="646"/>
      <c r="PEL234" s="646"/>
      <c r="PEM234" s="646"/>
      <c r="PEN234" s="646"/>
      <c r="PEO234" s="646"/>
      <c r="PEP234" s="646"/>
      <c r="PEQ234" s="646"/>
      <c r="PER234" s="646"/>
      <c r="PES234" s="646"/>
      <c r="PET234" s="646"/>
      <c r="PEU234" s="646"/>
      <c r="PEV234" s="646"/>
      <c r="PEW234" s="646"/>
      <c r="PEX234" s="646"/>
      <c r="PEY234" s="646"/>
      <c r="PEZ234" s="646"/>
      <c r="PFA234" s="646"/>
      <c r="PFB234" s="646"/>
      <c r="PFC234" s="646"/>
      <c r="PFD234" s="646"/>
      <c r="PFE234" s="646"/>
      <c r="PFF234" s="646"/>
      <c r="PFG234" s="646"/>
      <c r="PFH234" s="646"/>
      <c r="PFI234" s="646"/>
      <c r="PFJ234" s="646"/>
      <c r="PFK234" s="646"/>
      <c r="PFL234" s="646"/>
      <c r="PFM234" s="646"/>
      <c r="PFN234" s="646"/>
      <c r="PFO234" s="646"/>
      <c r="PFP234" s="646"/>
      <c r="PFQ234" s="646"/>
      <c r="PFR234" s="646"/>
      <c r="PFS234" s="646"/>
      <c r="PFT234" s="646"/>
      <c r="PFU234" s="646"/>
      <c r="PFV234" s="646"/>
      <c r="PFW234" s="646"/>
      <c r="PFX234" s="646"/>
      <c r="PFY234" s="646"/>
      <c r="PFZ234" s="646"/>
      <c r="PGA234" s="646"/>
      <c r="PGB234" s="646"/>
      <c r="PGC234" s="646"/>
      <c r="PGD234" s="646"/>
      <c r="PGE234" s="646"/>
      <c r="PGF234" s="646"/>
      <c r="PGG234" s="646"/>
      <c r="PGH234" s="646"/>
      <c r="PGI234" s="646"/>
      <c r="PGJ234" s="646"/>
      <c r="PGK234" s="646"/>
      <c r="PGL234" s="646"/>
      <c r="PGM234" s="646"/>
      <c r="PGN234" s="646"/>
      <c r="PGO234" s="646"/>
      <c r="PGP234" s="646"/>
      <c r="PGQ234" s="646"/>
      <c r="PGR234" s="646"/>
      <c r="PGS234" s="646"/>
      <c r="PGT234" s="646"/>
      <c r="PGU234" s="646"/>
      <c r="PGV234" s="646"/>
      <c r="PGW234" s="646"/>
      <c r="PGX234" s="646"/>
      <c r="PGY234" s="646"/>
      <c r="PGZ234" s="646"/>
      <c r="PHA234" s="646"/>
      <c r="PHB234" s="646"/>
      <c r="PHC234" s="646"/>
      <c r="PHD234" s="646"/>
      <c r="PHE234" s="646"/>
      <c r="PHF234" s="646"/>
      <c r="PHG234" s="646"/>
      <c r="PHH234" s="646"/>
      <c r="PHI234" s="646"/>
      <c r="PHJ234" s="646"/>
      <c r="PHK234" s="646"/>
      <c r="PHL234" s="646"/>
      <c r="PHM234" s="646"/>
      <c r="PHN234" s="646"/>
      <c r="PHO234" s="646"/>
      <c r="PHP234" s="646"/>
      <c r="PHQ234" s="646"/>
      <c r="PHR234" s="646"/>
      <c r="PHS234" s="646"/>
      <c r="PHT234" s="646"/>
      <c r="PHU234" s="646"/>
      <c r="PHV234" s="646"/>
      <c r="PHW234" s="646"/>
      <c r="PHX234" s="646"/>
      <c r="PHY234" s="646"/>
      <c r="PHZ234" s="646"/>
      <c r="PIA234" s="646"/>
      <c r="PIB234" s="646"/>
      <c r="PIC234" s="646"/>
      <c r="PID234" s="646"/>
      <c r="PIE234" s="646"/>
      <c r="PIF234" s="646"/>
      <c r="PIG234" s="646"/>
      <c r="PIH234" s="646"/>
      <c r="PII234" s="646"/>
      <c r="PIJ234" s="646"/>
      <c r="PIK234" s="646"/>
      <c r="PIL234" s="646"/>
      <c r="PIM234" s="646"/>
      <c r="PIN234" s="646"/>
      <c r="PIO234" s="646"/>
      <c r="PIP234" s="646"/>
      <c r="PIQ234" s="646"/>
      <c r="PIR234" s="646"/>
      <c r="PIS234" s="646"/>
      <c r="PIT234" s="646"/>
      <c r="PIU234" s="646"/>
      <c r="PIV234" s="646"/>
      <c r="PIW234" s="646"/>
      <c r="PIX234" s="646"/>
      <c r="PIY234" s="646"/>
      <c r="PIZ234" s="646"/>
      <c r="PJA234" s="646"/>
      <c r="PJB234" s="646"/>
      <c r="PJC234" s="646"/>
      <c r="PJD234" s="646"/>
      <c r="PJE234" s="646"/>
      <c r="PJF234" s="646"/>
      <c r="PJG234" s="646"/>
      <c r="PJH234" s="646"/>
      <c r="PJI234" s="646"/>
      <c r="PJJ234" s="646"/>
      <c r="PJK234" s="646"/>
      <c r="PJL234" s="646"/>
      <c r="PJM234" s="646"/>
      <c r="PJN234" s="646"/>
      <c r="PJO234" s="646"/>
      <c r="PJP234" s="646"/>
      <c r="PJQ234" s="646"/>
      <c r="PJR234" s="646"/>
      <c r="PJS234" s="646"/>
      <c r="PJT234" s="646"/>
      <c r="PJU234" s="646"/>
      <c r="PJV234" s="646"/>
      <c r="PJW234" s="646"/>
      <c r="PJX234" s="646"/>
      <c r="PJY234" s="646"/>
      <c r="PJZ234" s="646"/>
      <c r="PKA234" s="646"/>
      <c r="PKB234" s="646"/>
      <c r="PKC234" s="646"/>
      <c r="PKD234" s="646"/>
      <c r="PKE234" s="646"/>
      <c r="PKF234" s="646"/>
      <c r="PKG234" s="646"/>
      <c r="PKH234" s="646"/>
      <c r="PKI234" s="646"/>
      <c r="PKJ234" s="646"/>
      <c r="PKK234" s="646"/>
      <c r="PKL234" s="646"/>
      <c r="PKM234" s="646"/>
      <c r="PKN234" s="646"/>
      <c r="PKO234" s="646"/>
      <c r="PKP234" s="646"/>
      <c r="PKQ234" s="646"/>
      <c r="PKR234" s="646"/>
      <c r="PKS234" s="646"/>
      <c r="PKT234" s="646"/>
      <c r="PKU234" s="646"/>
      <c r="PKV234" s="646"/>
      <c r="PKW234" s="646"/>
      <c r="PKX234" s="646"/>
      <c r="PKY234" s="646"/>
      <c r="PKZ234" s="646"/>
      <c r="PLA234" s="646"/>
      <c r="PLB234" s="646"/>
      <c r="PLC234" s="646"/>
      <c r="PLD234" s="646"/>
      <c r="PLE234" s="646"/>
      <c r="PLF234" s="646"/>
      <c r="PLG234" s="646"/>
      <c r="PLH234" s="646"/>
      <c r="PLI234" s="646"/>
      <c r="PLJ234" s="646"/>
      <c r="PLK234" s="646"/>
      <c r="PLL234" s="646"/>
      <c r="PLM234" s="646"/>
      <c r="PLN234" s="646"/>
      <c r="PLO234" s="646"/>
      <c r="PLP234" s="646"/>
      <c r="PLQ234" s="646"/>
      <c r="PLR234" s="646"/>
      <c r="PLS234" s="646"/>
      <c r="PLT234" s="646"/>
      <c r="PLU234" s="646"/>
      <c r="PLV234" s="646"/>
      <c r="PLW234" s="646"/>
      <c r="PLX234" s="646"/>
      <c r="PLY234" s="646"/>
      <c r="PLZ234" s="646"/>
      <c r="PMA234" s="646"/>
      <c r="PMB234" s="646"/>
      <c r="PMC234" s="646"/>
      <c r="PMD234" s="646"/>
      <c r="PME234" s="646"/>
      <c r="PMF234" s="646"/>
      <c r="PMG234" s="646"/>
      <c r="PMH234" s="646"/>
      <c r="PMI234" s="646"/>
      <c r="PMJ234" s="646"/>
      <c r="PMK234" s="646"/>
      <c r="PML234" s="646"/>
      <c r="PMM234" s="646"/>
      <c r="PMN234" s="646"/>
      <c r="PMO234" s="646"/>
      <c r="PMP234" s="646"/>
      <c r="PMQ234" s="646"/>
      <c r="PMR234" s="646"/>
      <c r="PMS234" s="646"/>
      <c r="PMT234" s="646"/>
      <c r="PMU234" s="646"/>
      <c r="PMV234" s="646"/>
      <c r="PMW234" s="646"/>
      <c r="PMX234" s="646"/>
      <c r="PMY234" s="646"/>
      <c r="PMZ234" s="646"/>
      <c r="PNA234" s="646"/>
      <c r="PNB234" s="646"/>
      <c r="PNC234" s="646"/>
      <c r="PND234" s="646"/>
      <c r="PNE234" s="646"/>
      <c r="PNF234" s="646"/>
      <c r="PNG234" s="646"/>
      <c r="PNH234" s="646"/>
      <c r="PNI234" s="646"/>
      <c r="PNJ234" s="646"/>
      <c r="PNK234" s="646"/>
      <c r="PNL234" s="646"/>
      <c r="PNM234" s="646"/>
      <c r="PNN234" s="646"/>
      <c r="PNO234" s="646"/>
      <c r="PNP234" s="646"/>
      <c r="PNQ234" s="646"/>
      <c r="PNR234" s="646"/>
      <c r="PNS234" s="646"/>
      <c r="PNT234" s="646"/>
      <c r="PNU234" s="646"/>
      <c r="PNV234" s="646"/>
      <c r="PNW234" s="646"/>
      <c r="PNX234" s="646"/>
      <c r="PNY234" s="646"/>
      <c r="PNZ234" s="646"/>
      <c r="POA234" s="646"/>
      <c r="POB234" s="646"/>
      <c r="POC234" s="646"/>
      <c r="POD234" s="646"/>
      <c r="POE234" s="646"/>
      <c r="POF234" s="646"/>
      <c r="POG234" s="646"/>
      <c r="POH234" s="646"/>
      <c r="POI234" s="646"/>
      <c r="POJ234" s="646"/>
      <c r="POK234" s="646"/>
      <c r="POL234" s="646"/>
      <c r="POM234" s="646"/>
      <c r="PON234" s="646"/>
      <c r="POO234" s="646"/>
      <c r="POP234" s="646"/>
      <c r="POQ234" s="646"/>
      <c r="POR234" s="646"/>
      <c r="POS234" s="646"/>
      <c r="POT234" s="646"/>
      <c r="POU234" s="646"/>
      <c r="POV234" s="646"/>
      <c r="POW234" s="646"/>
      <c r="POX234" s="646"/>
      <c r="POY234" s="646"/>
      <c r="POZ234" s="646"/>
      <c r="PPA234" s="646"/>
      <c r="PPB234" s="646"/>
      <c r="PPC234" s="646"/>
      <c r="PPD234" s="646"/>
      <c r="PPE234" s="646"/>
      <c r="PPF234" s="646"/>
      <c r="PPG234" s="646"/>
      <c r="PPH234" s="646"/>
      <c r="PPI234" s="646"/>
      <c r="PPJ234" s="646"/>
      <c r="PPK234" s="646"/>
      <c r="PPL234" s="646"/>
      <c r="PPM234" s="646"/>
      <c r="PPN234" s="646"/>
      <c r="PPO234" s="646"/>
      <c r="PPP234" s="646"/>
      <c r="PPQ234" s="646"/>
      <c r="PPR234" s="646"/>
      <c r="PPS234" s="646"/>
      <c r="PPT234" s="646"/>
      <c r="PPU234" s="646"/>
      <c r="PPV234" s="646"/>
      <c r="PPW234" s="646"/>
      <c r="PPX234" s="646"/>
      <c r="PPY234" s="646"/>
      <c r="PPZ234" s="646"/>
      <c r="PQA234" s="646"/>
      <c r="PQB234" s="646"/>
      <c r="PQC234" s="646"/>
      <c r="PQD234" s="646"/>
      <c r="PQE234" s="646"/>
      <c r="PQF234" s="646"/>
      <c r="PQG234" s="646"/>
      <c r="PQH234" s="646"/>
      <c r="PQI234" s="646"/>
      <c r="PQJ234" s="646"/>
      <c r="PQK234" s="646"/>
      <c r="PQL234" s="646"/>
      <c r="PQM234" s="646"/>
      <c r="PQN234" s="646"/>
      <c r="PQO234" s="646"/>
      <c r="PQP234" s="646"/>
      <c r="PQQ234" s="646"/>
      <c r="PQR234" s="646"/>
      <c r="PQS234" s="646"/>
      <c r="PQT234" s="646"/>
      <c r="PQU234" s="646"/>
      <c r="PQV234" s="646"/>
      <c r="PQW234" s="646"/>
      <c r="PQX234" s="646"/>
      <c r="PQY234" s="646"/>
      <c r="PQZ234" s="646"/>
      <c r="PRA234" s="646"/>
      <c r="PRB234" s="646"/>
      <c r="PRC234" s="646"/>
      <c r="PRD234" s="646"/>
      <c r="PRE234" s="646"/>
      <c r="PRF234" s="646"/>
      <c r="PRG234" s="646"/>
      <c r="PRH234" s="646"/>
      <c r="PRI234" s="646"/>
      <c r="PRJ234" s="646"/>
      <c r="PRK234" s="646"/>
      <c r="PRL234" s="646"/>
      <c r="PRM234" s="646"/>
      <c r="PRN234" s="646"/>
      <c r="PRO234" s="646"/>
      <c r="PRP234" s="646"/>
      <c r="PRQ234" s="646"/>
      <c r="PRR234" s="646"/>
      <c r="PRS234" s="646"/>
      <c r="PRT234" s="646"/>
      <c r="PRU234" s="646"/>
      <c r="PRV234" s="646"/>
      <c r="PRW234" s="646"/>
      <c r="PRX234" s="646"/>
      <c r="PRY234" s="646"/>
      <c r="PRZ234" s="646"/>
      <c r="PSA234" s="646"/>
      <c r="PSB234" s="646"/>
      <c r="PSC234" s="646"/>
      <c r="PSD234" s="646"/>
      <c r="PSE234" s="646"/>
      <c r="PSF234" s="646"/>
      <c r="PSG234" s="646"/>
      <c r="PSH234" s="646"/>
      <c r="PSI234" s="646"/>
      <c r="PSJ234" s="646"/>
      <c r="PSK234" s="646"/>
      <c r="PSL234" s="646"/>
      <c r="PSM234" s="646"/>
      <c r="PSN234" s="646"/>
      <c r="PSO234" s="646"/>
      <c r="PSP234" s="646"/>
      <c r="PSQ234" s="646"/>
      <c r="PSR234" s="646"/>
      <c r="PSS234" s="646"/>
      <c r="PST234" s="646"/>
      <c r="PSU234" s="646"/>
      <c r="PSV234" s="646"/>
      <c r="PSW234" s="646"/>
      <c r="PSX234" s="646"/>
      <c r="PSY234" s="646"/>
      <c r="PSZ234" s="646"/>
      <c r="PTA234" s="646"/>
      <c r="PTB234" s="646"/>
      <c r="PTC234" s="646"/>
      <c r="PTD234" s="646"/>
      <c r="PTE234" s="646"/>
      <c r="PTF234" s="646"/>
      <c r="PTG234" s="646"/>
      <c r="PTH234" s="646"/>
      <c r="PTI234" s="646"/>
      <c r="PTJ234" s="646"/>
      <c r="PTK234" s="646"/>
      <c r="PTL234" s="646"/>
      <c r="PTM234" s="646"/>
      <c r="PTN234" s="646"/>
      <c r="PTO234" s="646"/>
      <c r="PTP234" s="646"/>
      <c r="PTQ234" s="646"/>
      <c r="PTR234" s="646"/>
      <c r="PTS234" s="646"/>
      <c r="PTT234" s="646"/>
      <c r="PTU234" s="646"/>
      <c r="PTV234" s="646"/>
      <c r="PTW234" s="646"/>
      <c r="PTX234" s="646"/>
      <c r="PTY234" s="646"/>
      <c r="PTZ234" s="646"/>
      <c r="PUA234" s="646"/>
      <c r="PUB234" s="646"/>
      <c r="PUC234" s="646"/>
      <c r="PUD234" s="646"/>
      <c r="PUE234" s="646"/>
      <c r="PUF234" s="646"/>
      <c r="PUG234" s="646"/>
      <c r="PUH234" s="646"/>
      <c r="PUI234" s="646"/>
      <c r="PUJ234" s="646"/>
      <c r="PUK234" s="646"/>
      <c r="PUL234" s="646"/>
      <c r="PUM234" s="646"/>
      <c r="PUN234" s="646"/>
      <c r="PUO234" s="646"/>
      <c r="PUP234" s="646"/>
      <c r="PUQ234" s="646"/>
      <c r="PUR234" s="646"/>
      <c r="PUS234" s="646"/>
      <c r="PUT234" s="646"/>
      <c r="PUU234" s="646"/>
      <c r="PUV234" s="646"/>
      <c r="PUW234" s="646"/>
      <c r="PUX234" s="646"/>
      <c r="PUY234" s="646"/>
      <c r="PUZ234" s="646"/>
      <c r="PVA234" s="646"/>
      <c r="PVB234" s="646"/>
      <c r="PVC234" s="646"/>
      <c r="PVD234" s="646"/>
      <c r="PVE234" s="646"/>
      <c r="PVF234" s="646"/>
      <c r="PVG234" s="646"/>
      <c r="PVH234" s="646"/>
      <c r="PVI234" s="646"/>
      <c r="PVJ234" s="646"/>
      <c r="PVK234" s="646"/>
      <c r="PVL234" s="646"/>
      <c r="PVM234" s="646"/>
      <c r="PVN234" s="646"/>
      <c r="PVO234" s="646"/>
      <c r="PVP234" s="646"/>
      <c r="PVQ234" s="646"/>
      <c r="PVR234" s="646"/>
      <c r="PVS234" s="646"/>
      <c r="PVT234" s="646"/>
      <c r="PVU234" s="646"/>
      <c r="PVV234" s="646"/>
      <c r="PVW234" s="646"/>
      <c r="PVX234" s="646"/>
      <c r="PVY234" s="646"/>
      <c r="PVZ234" s="646"/>
      <c r="PWA234" s="646"/>
      <c r="PWB234" s="646"/>
      <c r="PWC234" s="646"/>
      <c r="PWD234" s="646"/>
      <c r="PWE234" s="646"/>
      <c r="PWF234" s="646"/>
      <c r="PWG234" s="646"/>
      <c r="PWH234" s="646"/>
      <c r="PWI234" s="646"/>
      <c r="PWJ234" s="646"/>
      <c r="PWK234" s="646"/>
      <c r="PWL234" s="646"/>
      <c r="PWM234" s="646"/>
      <c r="PWN234" s="646"/>
      <c r="PWO234" s="646"/>
      <c r="PWP234" s="646"/>
      <c r="PWQ234" s="646"/>
      <c r="PWR234" s="646"/>
      <c r="PWS234" s="646"/>
      <c r="PWT234" s="646"/>
      <c r="PWU234" s="646"/>
      <c r="PWV234" s="646"/>
      <c r="PWW234" s="646"/>
      <c r="PWX234" s="646"/>
      <c r="PWY234" s="646"/>
      <c r="PWZ234" s="646"/>
      <c r="PXA234" s="646"/>
      <c r="PXB234" s="646"/>
      <c r="PXC234" s="646"/>
      <c r="PXD234" s="646"/>
      <c r="PXE234" s="646"/>
      <c r="PXF234" s="646"/>
      <c r="PXG234" s="646"/>
      <c r="PXH234" s="646"/>
      <c r="PXI234" s="646"/>
      <c r="PXJ234" s="646"/>
      <c r="PXK234" s="646"/>
      <c r="PXL234" s="646"/>
      <c r="PXM234" s="646"/>
      <c r="PXN234" s="646"/>
      <c r="PXO234" s="646"/>
      <c r="PXP234" s="646"/>
      <c r="PXQ234" s="646"/>
      <c r="PXR234" s="646"/>
      <c r="PXS234" s="646"/>
      <c r="PXT234" s="646"/>
      <c r="PXU234" s="646"/>
      <c r="PXV234" s="646"/>
      <c r="PXW234" s="646"/>
      <c r="PXX234" s="646"/>
      <c r="PXY234" s="646"/>
      <c r="PXZ234" s="646"/>
      <c r="PYA234" s="646"/>
      <c r="PYB234" s="646"/>
      <c r="PYC234" s="646"/>
      <c r="PYD234" s="646"/>
      <c r="PYE234" s="646"/>
      <c r="PYF234" s="646"/>
      <c r="PYG234" s="646"/>
      <c r="PYH234" s="646"/>
      <c r="PYI234" s="646"/>
      <c r="PYJ234" s="646"/>
      <c r="PYK234" s="646"/>
      <c r="PYL234" s="646"/>
      <c r="PYM234" s="646"/>
      <c r="PYN234" s="646"/>
      <c r="PYO234" s="646"/>
      <c r="PYP234" s="646"/>
      <c r="PYQ234" s="646"/>
      <c r="PYR234" s="646"/>
      <c r="PYS234" s="646"/>
      <c r="PYT234" s="646"/>
      <c r="PYU234" s="646"/>
      <c r="PYV234" s="646"/>
      <c r="PYW234" s="646"/>
      <c r="PYX234" s="646"/>
      <c r="PYY234" s="646"/>
      <c r="PYZ234" s="646"/>
      <c r="PZA234" s="646"/>
      <c r="PZB234" s="646"/>
      <c r="PZC234" s="646"/>
      <c r="PZD234" s="646"/>
      <c r="PZE234" s="646"/>
      <c r="PZF234" s="646"/>
      <c r="PZG234" s="646"/>
      <c r="PZH234" s="646"/>
      <c r="PZI234" s="646"/>
      <c r="PZJ234" s="646"/>
      <c r="PZK234" s="646"/>
      <c r="PZL234" s="646"/>
      <c r="PZM234" s="646"/>
      <c r="PZN234" s="646"/>
      <c r="PZO234" s="646"/>
      <c r="PZP234" s="646"/>
      <c r="PZQ234" s="646"/>
      <c r="PZR234" s="646"/>
      <c r="PZS234" s="646"/>
      <c r="PZT234" s="646"/>
      <c r="PZU234" s="646"/>
      <c r="PZV234" s="646"/>
      <c r="PZW234" s="646"/>
      <c r="PZX234" s="646"/>
      <c r="PZY234" s="646"/>
      <c r="PZZ234" s="646"/>
      <c r="QAA234" s="646"/>
      <c r="QAB234" s="646"/>
      <c r="QAC234" s="646"/>
      <c r="QAD234" s="646"/>
      <c r="QAE234" s="646"/>
      <c r="QAF234" s="646"/>
      <c r="QAG234" s="646"/>
      <c r="QAH234" s="646"/>
      <c r="QAI234" s="646"/>
      <c r="QAJ234" s="646"/>
      <c r="QAK234" s="646"/>
      <c r="QAL234" s="646"/>
      <c r="QAM234" s="646"/>
      <c r="QAN234" s="646"/>
      <c r="QAO234" s="646"/>
      <c r="QAP234" s="646"/>
      <c r="QAQ234" s="646"/>
      <c r="QAR234" s="646"/>
      <c r="QAS234" s="646"/>
      <c r="QAT234" s="646"/>
      <c r="QAU234" s="646"/>
      <c r="QAV234" s="646"/>
      <c r="QAW234" s="646"/>
      <c r="QAX234" s="646"/>
      <c r="QAY234" s="646"/>
      <c r="QAZ234" s="646"/>
      <c r="QBA234" s="646"/>
      <c r="QBB234" s="646"/>
      <c r="QBC234" s="646"/>
      <c r="QBD234" s="646"/>
      <c r="QBE234" s="646"/>
      <c r="QBF234" s="646"/>
      <c r="QBG234" s="646"/>
      <c r="QBH234" s="646"/>
      <c r="QBI234" s="646"/>
      <c r="QBJ234" s="646"/>
      <c r="QBK234" s="646"/>
      <c r="QBL234" s="646"/>
      <c r="QBM234" s="646"/>
      <c r="QBN234" s="646"/>
      <c r="QBO234" s="646"/>
      <c r="QBP234" s="646"/>
      <c r="QBQ234" s="646"/>
      <c r="QBR234" s="646"/>
      <c r="QBS234" s="646"/>
      <c r="QBT234" s="646"/>
      <c r="QBU234" s="646"/>
      <c r="QBV234" s="646"/>
      <c r="QBW234" s="646"/>
      <c r="QBX234" s="646"/>
      <c r="QBY234" s="646"/>
      <c r="QBZ234" s="646"/>
      <c r="QCA234" s="646"/>
      <c r="QCB234" s="646"/>
      <c r="QCC234" s="646"/>
      <c r="QCD234" s="646"/>
      <c r="QCE234" s="646"/>
      <c r="QCF234" s="646"/>
      <c r="QCG234" s="646"/>
      <c r="QCH234" s="646"/>
      <c r="QCI234" s="646"/>
      <c r="QCJ234" s="646"/>
      <c r="QCK234" s="646"/>
      <c r="QCL234" s="646"/>
      <c r="QCM234" s="646"/>
      <c r="QCN234" s="646"/>
      <c r="QCO234" s="646"/>
      <c r="QCP234" s="646"/>
      <c r="QCQ234" s="646"/>
      <c r="QCR234" s="646"/>
      <c r="QCS234" s="646"/>
      <c r="QCT234" s="646"/>
      <c r="QCU234" s="646"/>
      <c r="QCV234" s="646"/>
      <c r="QCW234" s="646"/>
      <c r="QCX234" s="646"/>
      <c r="QCY234" s="646"/>
      <c r="QCZ234" s="646"/>
      <c r="QDA234" s="646"/>
      <c r="QDB234" s="646"/>
      <c r="QDC234" s="646"/>
      <c r="QDD234" s="646"/>
      <c r="QDE234" s="646"/>
      <c r="QDF234" s="646"/>
      <c r="QDG234" s="646"/>
      <c r="QDH234" s="646"/>
      <c r="QDI234" s="646"/>
      <c r="QDJ234" s="646"/>
      <c r="QDK234" s="646"/>
      <c r="QDL234" s="646"/>
      <c r="QDM234" s="646"/>
      <c r="QDN234" s="646"/>
      <c r="QDO234" s="646"/>
      <c r="QDP234" s="646"/>
      <c r="QDQ234" s="646"/>
      <c r="QDR234" s="646"/>
      <c r="QDS234" s="646"/>
      <c r="QDT234" s="646"/>
      <c r="QDU234" s="646"/>
      <c r="QDV234" s="646"/>
      <c r="QDW234" s="646"/>
      <c r="QDX234" s="646"/>
      <c r="QDY234" s="646"/>
      <c r="QDZ234" s="646"/>
      <c r="QEA234" s="646"/>
      <c r="QEB234" s="646"/>
      <c r="QEC234" s="646"/>
      <c r="QED234" s="646"/>
      <c r="QEE234" s="646"/>
      <c r="QEF234" s="646"/>
      <c r="QEG234" s="646"/>
      <c r="QEH234" s="646"/>
      <c r="QEI234" s="646"/>
      <c r="QEJ234" s="646"/>
      <c r="QEK234" s="646"/>
      <c r="QEL234" s="646"/>
      <c r="QEM234" s="646"/>
      <c r="QEN234" s="646"/>
      <c r="QEO234" s="646"/>
      <c r="QEP234" s="646"/>
      <c r="QEQ234" s="646"/>
      <c r="QER234" s="646"/>
      <c r="QES234" s="646"/>
      <c r="QET234" s="646"/>
      <c r="QEU234" s="646"/>
      <c r="QEV234" s="646"/>
      <c r="QEW234" s="646"/>
      <c r="QEX234" s="646"/>
      <c r="QEY234" s="646"/>
      <c r="QEZ234" s="646"/>
      <c r="QFA234" s="646"/>
      <c r="QFB234" s="646"/>
      <c r="QFC234" s="646"/>
      <c r="QFD234" s="646"/>
      <c r="QFE234" s="646"/>
      <c r="QFF234" s="646"/>
      <c r="QFG234" s="646"/>
      <c r="QFH234" s="646"/>
      <c r="QFI234" s="646"/>
      <c r="QFJ234" s="646"/>
      <c r="QFK234" s="646"/>
      <c r="QFL234" s="646"/>
      <c r="QFM234" s="646"/>
      <c r="QFN234" s="646"/>
      <c r="QFO234" s="646"/>
      <c r="QFP234" s="646"/>
      <c r="QFQ234" s="646"/>
      <c r="QFR234" s="646"/>
      <c r="QFS234" s="646"/>
      <c r="QFT234" s="646"/>
      <c r="QFU234" s="646"/>
      <c r="QFV234" s="646"/>
      <c r="QFW234" s="646"/>
      <c r="QFX234" s="646"/>
      <c r="QFY234" s="646"/>
      <c r="QFZ234" s="646"/>
      <c r="QGA234" s="646"/>
      <c r="QGB234" s="646"/>
      <c r="QGC234" s="646"/>
      <c r="QGD234" s="646"/>
      <c r="QGE234" s="646"/>
      <c r="QGF234" s="646"/>
      <c r="QGG234" s="646"/>
      <c r="QGH234" s="646"/>
      <c r="QGI234" s="646"/>
      <c r="QGJ234" s="646"/>
      <c r="QGK234" s="646"/>
      <c r="QGL234" s="646"/>
      <c r="QGM234" s="646"/>
      <c r="QGN234" s="646"/>
      <c r="QGO234" s="646"/>
      <c r="QGP234" s="646"/>
      <c r="QGQ234" s="646"/>
      <c r="QGR234" s="646"/>
      <c r="QGS234" s="646"/>
      <c r="QGT234" s="646"/>
      <c r="QGU234" s="646"/>
      <c r="QGV234" s="646"/>
      <c r="QGW234" s="646"/>
      <c r="QGX234" s="646"/>
      <c r="QGY234" s="646"/>
      <c r="QGZ234" s="646"/>
      <c r="QHA234" s="646"/>
      <c r="QHB234" s="646"/>
      <c r="QHC234" s="646"/>
      <c r="QHD234" s="646"/>
      <c r="QHE234" s="646"/>
      <c r="QHF234" s="646"/>
      <c r="QHG234" s="646"/>
      <c r="QHH234" s="646"/>
      <c r="QHI234" s="646"/>
      <c r="QHJ234" s="646"/>
      <c r="QHK234" s="646"/>
      <c r="QHL234" s="646"/>
      <c r="QHM234" s="646"/>
      <c r="QHN234" s="646"/>
      <c r="QHO234" s="646"/>
      <c r="QHP234" s="646"/>
      <c r="QHQ234" s="646"/>
      <c r="QHR234" s="646"/>
      <c r="QHS234" s="646"/>
      <c r="QHT234" s="646"/>
      <c r="QHU234" s="646"/>
      <c r="QHV234" s="646"/>
      <c r="QHW234" s="646"/>
      <c r="QHX234" s="646"/>
      <c r="QHY234" s="646"/>
      <c r="QHZ234" s="646"/>
      <c r="QIA234" s="646"/>
      <c r="QIB234" s="646"/>
      <c r="QIC234" s="646"/>
      <c r="QID234" s="646"/>
      <c r="QIE234" s="646"/>
      <c r="QIF234" s="646"/>
      <c r="QIG234" s="646"/>
      <c r="QIH234" s="646"/>
      <c r="QII234" s="646"/>
      <c r="QIJ234" s="646"/>
      <c r="QIK234" s="646"/>
      <c r="QIL234" s="646"/>
      <c r="QIM234" s="646"/>
      <c r="QIN234" s="646"/>
      <c r="QIO234" s="646"/>
      <c r="QIP234" s="646"/>
      <c r="QIQ234" s="646"/>
      <c r="QIR234" s="646"/>
      <c r="QIS234" s="646"/>
      <c r="QIT234" s="646"/>
      <c r="QIU234" s="646"/>
      <c r="QIV234" s="646"/>
      <c r="QIW234" s="646"/>
      <c r="QIX234" s="646"/>
      <c r="QIY234" s="646"/>
      <c r="QIZ234" s="646"/>
      <c r="QJA234" s="646"/>
      <c r="QJB234" s="646"/>
      <c r="QJC234" s="646"/>
      <c r="QJD234" s="646"/>
      <c r="QJE234" s="646"/>
      <c r="QJF234" s="646"/>
      <c r="QJG234" s="646"/>
      <c r="QJH234" s="646"/>
      <c r="QJI234" s="646"/>
      <c r="QJJ234" s="646"/>
      <c r="QJK234" s="646"/>
      <c r="QJL234" s="646"/>
      <c r="QJM234" s="646"/>
      <c r="QJN234" s="646"/>
      <c r="QJO234" s="646"/>
      <c r="QJP234" s="646"/>
      <c r="QJQ234" s="646"/>
      <c r="QJR234" s="646"/>
      <c r="QJS234" s="646"/>
      <c r="QJT234" s="646"/>
      <c r="QJU234" s="646"/>
      <c r="QJV234" s="646"/>
      <c r="QJW234" s="646"/>
      <c r="QJX234" s="646"/>
      <c r="QJY234" s="646"/>
      <c r="QJZ234" s="646"/>
      <c r="QKA234" s="646"/>
      <c r="QKB234" s="646"/>
      <c r="QKC234" s="646"/>
      <c r="QKD234" s="646"/>
      <c r="QKE234" s="646"/>
      <c r="QKF234" s="646"/>
      <c r="QKG234" s="646"/>
      <c r="QKH234" s="646"/>
      <c r="QKI234" s="646"/>
      <c r="QKJ234" s="646"/>
      <c r="QKK234" s="646"/>
      <c r="QKL234" s="646"/>
      <c r="QKM234" s="646"/>
      <c r="QKN234" s="646"/>
      <c r="QKO234" s="646"/>
      <c r="QKP234" s="646"/>
      <c r="QKQ234" s="646"/>
      <c r="QKR234" s="646"/>
      <c r="QKS234" s="646"/>
      <c r="QKT234" s="646"/>
      <c r="QKU234" s="646"/>
      <c r="QKV234" s="646"/>
      <c r="QKW234" s="646"/>
      <c r="QKX234" s="646"/>
      <c r="QKY234" s="646"/>
      <c r="QKZ234" s="646"/>
      <c r="QLA234" s="646"/>
      <c r="QLB234" s="646"/>
      <c r="QLC234" s="646"/>
      <c r="QLD234" s="646"/>
      <c r="QLE234" s="646"/>
      <c r="QLF234" s="646"/>
      <c r="QLG234" s="646"/>
      <c r="QLH234" s="646"/>
      <c r="QLI234" s="646"/>
      <c r="QLJ234" s="646"/>
      <c r="QLK234" s="646"/>
      <c r="QLL234" s="646"/>
      <c r="QLM234" s="646"/>
      <c r="QLN234" s="646"/>
      <c r="QLO234" s="646"/>
      <c r="QLP234" s="646"/>
      <c r="QLQ234" s="646"/>
      <c r="QLR234" s="646"/>
      <c r="QLS234" s="646"/>
      <c r="QLT234" s="646"/>
      <c r="QLU234" s="646"/>
      <c r="QLV234" s="646"/>
      <c r="QLW234" s="646"/>
      <c r="QLX234" s="646"/>
      <c r="QLY234" s="646"/>
      <c r="QLZ234" s="646"/>
      <c r="QMA234" s="646"/>
      <c r="QMB234" s="646"/>
      <c r="QMC234" s="646"/>
      <c r="QMD234" s="646"/>
      <c r="QME234" s="646"/>
      <c r="QMF234" s="646"/>
      <c r="QMG234" s="646"/>
      <c r="QMH234" s="646"/>
      <c r="QMI234" s="646"/>
      <c r="QMJ234" s="646"/>
      <c r="QMK234" s="646"/>
      <c r="QML234" s="646"/>
      <c r="QMM234" s="646"/>
      <c r="QMN234" s="646"/>
      <c r="QMO234" s="646"/>
      <c r="QMP234" s="646"/>
      <c r="QMQ234" s="646"/>
      <c r="QMR234" s="646"/>
      <c r="QMS234" s="646"/>
      <c r="QMT234" s="646"/>
      <c r="QMU234" s="646"/>
      <c r="QMV234" s="646"/>
      <c r="QMW234" s="646"/>
      <c r="QMX234" s="646"/>
      <c r="QMY234" s="646"/>
      <c r="QMZ234" s="646"/>
      <c r="QNA234" s="646"/>
      <c r="QNB234" s="646"/>
      <c r="QNC234" s="646"/>
      <c r="QND234" s="646"/>
      <c r="QNE234" s="646"/>
      <c r="QNF234" s="646"/>
      <c r="QNG234" s="646"/>
      <c r="QNH234" s="646"/>
      <c r="QNI234" s="646"/>
      <c r="QNJ234" s="646"/>
      <c r="QNK234" s="646"/>
      <c r="QNL234" s="646"/>
      <c r="QNM234" s="646"/>
      <c r="QNN234" s="646"/>
      <c r="QNO234" s="646"/>
      <c r="QNP234" s="646"/>
      <c r="QNQ234" s="646"/>
      <c r="QNR234" s="646"/>
      <c r="QNS234" s="646"/>
      <c r="QNT234" s="646"/>
      <c r="QNU234" s="646"/>
      <c r="QNV234" s="646"/>
      <c r="QNW234" s="646"/>
      <c r="QNX234" s="646"/>
      <c r="QNY234" s="646"/>
      <c r="QNZ234" s="646"/>
      <c r="QOA234" s="646"/>
      <c r="QOB234" s="646"/>
      <c r="QOC234" s="646"/>
      <c r="QOD234" s="646"/>
      <c r="QOE234" s="646"/>
      <c r="QOF234" s="646"/>
      <c r="QOG234" s="646"/>
      <c r="QOH234" s="646"/>
      <c r="QOI234" s="646"/>
      <c r="QOJ234" s="646"/>
      <c r="QOK234" s="646"/>
      <c r="QOL234" s="646"/>
      <c r="QOM234" s="646"/>
      <c r="QON234" s="646"/>
      <c r="QOO234" s="646"/>
      <c r="QOP234" s="646"/>
      <c r="QOQ234" s="646"/>
      <c r="QOR234" s="646"/>
      <c r="QOS234" s="646"/>
      <c r="QOT234" s="646"/>
      <c r="QOU234" s="646"/>
      <c r="QOV234" s="646"/>
      <c r="QOW234" s="646"/>
      <c r="QOX234" s="646"/>
      <c r="QOY234" s="646"/>
      <c r="QOZ234" s="646"/>
      <c r="QPA234" s="646"/>
      <c r="QPB234" s="646"/>
      <c r="QPC234" s="646"/>
      <c r="QPD234" s="646"/>
      <c r="QPE234" s="646"/>
      <c r="QPF234" s="646"/>
      <c r="QPG234" s="646"/>
      <c r="QPH234" s="646"/>
      <c r="QPI234" s="646"/>
      <c r="QPJ234" s="646"/>
      <c r="QPK234" s="646"/>
      <c r="QPL234" s="646"/>
      <c r="QPM234" s="646"/>
      <c r="QPN234" s="646"/>
      <c r="QPO234" s="646"/>
      <c r="QPP234" s="646"/>
      <c r="QPQ234" s="646"/>
      <c r="QPR234" s="646"/>
      <c r="QPS234" s="646"/>
      <c r="QPT234" s="646"/>
      <c r="QPU234" s="646"/>
      <c r="QPV234" s="646"/>
      <c r="QPW234" s="646"/>
      <c r="QPX234" s="646"/>
      <c r="QPY234" s="646"/>
      <c r="QPZ234" s="646"/>
      <c r="QQA234" s="646"/>
      <c r="QQB234" s="646"/>
      <c r="QQC234" s="646"/>
      <c r="QQD234" s="646"/>
      <c r="QQE234" s="646"/>
      <c r="QQF234" s="646"/>
      <c r="QQG234" s="646"/>
      <c r="QQH234" s="646"/>
      <c r="QQI234" s="646"/>
      <c r="QQJ234" s="646"/>
      <c r="QQK234" s="646"/>
      <c r="QQL234" s="646"/>
      <c r="QQM234" s="646"/>
      <c r="QQN234" s="646"/>
      <c r="QQO234" s="646"/>
      <c r="QQP234" s="646"/>
      <c r="QQQ234" s="646"/>
      <c r="QQR234" s="646"/>
      <c r="QQS234" s="646"/>
      <c r="QQT234" s="646"/>
      <c r="QQU234" s="646"/>
      <c r="QQV234" s="646"/>
      <c r="QQW234" s="646"/>
      <c r="QQX234" s="646"/>
      <c r="QQY234" s="646"/>
      <c r="QQZ234" s="646"/>
      <c r="QRA234" s="646"/>
      <c r="QRB234" s="646"/>
      <c r="QRC234" s="646"/>
      <c r="QRD234" s="646"/>
      <c r="QRE234" s="646"/>
      <c r="QRF234" s="646"/>
      <c r="QRG234" s="646"/>
      <c r="QRH234" s="646"/>
      <c r="QRI234" s="646"/>
      <c r="QRJ234" s="646"/>
      <c r="QRK234" s="646"/>
      <c r="QRL234" s="646"/>
      <c r="QRM234" s="646"/>
      <c r="QRN234" s="646"/>
      <c r="QRO234" s="646"/>
      <c r="QRP234" s="646"/>
      <c r="QRQ234" s="646"/>
      <c r="QRR234" s="646"/>
      <c r="QRS234" s="646"/>
      <c r="QRT234" s="646"/>
      <c r="QRU234" s="646"/>
      <c r="QRV234" s="646"/>
      <c r="QRW234" s="646"/>
      <c r="QRX234" s="646"/>
      <c r="QRY234" s="646"/>
      <c r="QRZ234" s="646"/>
      <c r="QSA234" s="646"/>
      <c r="QSB234" s="646"/>
      <c r="QSC234" s="646"/>
      <c r="QSD234" s="646"/>
      <c r="QSE234" s="646"/>
      <c r="QSF234" s="646"/>
      <c r="QSG234" s="646"/>
      <c r="QSH234" s="646"/>
      <c r="QSI234" s="646"/>
      <c r="QSJ234" s="646"/>
      <c r="QSK234" s="646"/>
      <c r="QSL234" s="646"/>
      <c r="QSM234" s="646"/>
      <c r="QSN234" s="646"/>
      <c r="QSO234" s="646"/>
      <c r="QSP234" s="646"/>
      <c r="QSQ234" s="646"/>
      <c r="QSR234" s="646"/>
      <c r="QSS234" s="646"/>
      <c r="QST234" s="646"/>
      <c r="QSU234" s="646"/>
      <c r="QSV234" s="646"/>
      <c r="QSW234" s="646"/>
      <c r="QSX234" s="646"/>
      <c r="QSY234" s="646"/>
      <c r="QSZ234" s="646"/>
      <c r="QTA234" s="646"/>
      <c r="QTB234" s="646"/>
      <c r="QTC234" s="646"/>
      <c r="QTD234" s="646"/>
      <c r="QTE234" s="646"/>
      <c r="QTF234" s="646"/>
      <c r="QTG234" s="646"/>
      <c r="QTH234" s="646"/>
      <c r="QTI234" s="646"/>
      <c r="QTJ234" s="646"/>
      <c r="QTK234" s="646"/>
      <c r="QTL234" s="646"/>
      <c r="QTM234" s="646"/>
      <c r="QTN234" s="646"/>
      <c r="QTO234" s="646"/>
      <c r="QTP234" s="646"/>
      <c r="QTQ234" s="646"/>
      <c r="QTR234" s="646"/>
      <c r="QTS234" s="646"/>
      <c r="QTT234" s="646"/>
      <c r="QTU234" s="646"/>
      <c r="QTV234" s="646"/>
      <c r="QTW234" s="646"/>
      <c r="QTX234" s="646"/>
      <c r="QTY234" s="646"/>
      <c r="QTZ234" s="646"/>
      <c r="QUA234" s="646"/>
      <c r="QUB234" s="646"/>
      <c r="QUC234" s="646"/>
      <c r="QUD234" s="646"/>
      <c r="QUE234" s="646"/>
      <c r="QUF234" s="646"/>
      <c r="QUG234" s="646"/>
      <c r="QUH234" s="646"/>
      <c r="QUI234" s="646"/>
      <c r="QUJ234" s="646"/>
      <c r="QUK234" s="646"/>
      <c r="QUL234" s="646"/>
      <c r="QUM234" s="646"/>
      <c r="QUN234" s="646"/>
      <c r="QUO234" s="646"/>
      <c r="QUP234" s="646"/>
      <c r="QUQ234" s="646"/>
      <c r="QUR234" s="646"/>
      <c r="QUS234" s="646"/>
      <c r="QUT234" s="646"/>
      <c r="QUU234" s="646"/>
      <c r="QUV234" s="646"/>
      <c r="QUW234" s="646"/>
      <c r="QUX234" s="646"/>
      <c r="QUY234" s="646"/>
      <c r="QUZ234" s="646"/>
      <c r="QVA234" s="646"/>
      <c r="QVB234" s="646"/>
      <c r="QVC234" s="646"/>
      <c r="QVD234" s="646"/>
      <c r="QVE234" s="646"/>
      <c r="QVF234" s="646"/>
      <c r="QVG234" s="646"/>
      <c r="QVH234" s="646"/>
      <c r="QVI234" s="646"/>
      <c r="QVJ234" s="646"/>
      <c r="QVK234" s="646"/>
      <c r="QVL234" s="646"/>
      <c r="QVM234" s="646"/>
      <c r="QVN234" s="646"/>
      <c r="QVO234" s="646"/>
      <c r="QVP234" s="646"/>
      <c r="QVQ234" s="646"/>
      <c r="QVR234" s="646"/>
      <c r="QVS234" s="646"/>
      <c r="QVT234" s="646"/>
      <c r="QVU234" s="646"/>
      <c r="QVV234" s="646"/>
      <c r="QVW234" s="646"/>
      <c r="QVX234" s="646"/>
      <c r="QVY234" s="646"/>
      <c r="QVZ234" s="646"/>
      <c r="QWA234" s="646"/>
      <c r="QWB234" s="646"/>
      <c r="QWC234" s="646"/>
      <c r="QWD234" s="646"/>
      <c r="QWE234" s="646"/>
      <c r="QWF234" s="646"/>
      <c r="QWG234" s="646"/>
      <c r="QWH234" s="646"/>
      <c r="QWI234" s="646"/>
      <c r="QWJ234" s="646"/>
      <c r="QWK234" s="646"/>
      <c r="QWL234" s="646"/>
      <c r="QWM234" s="646"/>
      <c r="QWN234" s="646"/>
      <c r="QWO234" s="646"/>
      <c r="QWP234" s="646"/>
      <c r="QWQ234" s="646"/>
      <c r="QWR234" s="646"/>
      <c r="QWS234" s="646"/>
      <c r="QWT234" s="646"/>
      <c r="QWU234" s="646"/>
      <c r="QWV234" s="646"/>
      <c r="QWW234" s="646"/>
      <c r="QWX234" s="646"/>
      <c r="QWY234" s="646"/>
      <c r="QWZ234" s="646"/>
      <c r="QXA234" s="646"/>
      <c r="QXB234" s="646"/>
      <c r="QXC234" s="646"/>
      <c r="QXD234" s="646"/>
      <c r="QXE234" s="646"/>
      <c r="QXF234" s="646"/>
      <c r="QXG234" s="646"/>
      <c r="QXH234" s="646"/>
      <c r="QXI234" s="646"/>
      <c r="QXJ234" s="646"/>
      <c r="QXK234" s="646"/>
      <c r="QXL234" s="646"/>
      <c r="QXM234" s="646"/>
      <c r="QXN234" s="646"/>
      <c r="QXO234" s="646"/>
      <c r="QXP234" s="646"/>
      <c r="QXQ234" s="646"/>
      <c r="QXR234" s="646"/>
      <c r="QXS234" s="646"/>
      <c r="QXT234" s="646"/>
      <c r="QXU234" s="646"/>
      <c r="QXV234" s="646"/>
      <c r="QXW234" s="646"/>
      <c r="QXX234" s="646"/>
      <c r="QXY234" s="646"/>
      <c r="QXZ234" s="646"/>
      <c r="QYA234" s="646"/>
      <c r="QYB234" s="646"/>
      <c r="QYC234" s="646"/>
      <c r="QYD234" s="646"/>
      <c r="QYE234" s="646"/>
      <c r="QYF234" s="646"/>
      <c r="QYG234" s="646"/>
      <c r="QYH234" s="646"/>
      <c r="QYI234" s="646"/>
      <c r="QYJ234" s="646"/>
      <c r="QYK234" s="646"/>
      <c r="QYL234" s="646"/>
      <c r="QYM234" s="646"/>
      <c r="QYN234" s="646"/>
      <c r="QYO234" s="646"/>
      <c r="QYP234" s="646"/>
      <c r="QYQ234" s="646"/>
      <c r="QYR234" s="646"/>
      <c r="QYS234" s="646"/>
      <c r="QYT234" s="646"/>
      <c r="QYU234" s="646"/>
      <c r="QYV234" s="646"/>
      <c r="QYW234" s="646"/>
      <c r="QYX234" s="646"/>
      <c r="QYY234" s="646"/>
      <c r="QYZ234" s="646"/>
      <c r="QZA234" s="646"/>
      <c r="QZB234" s="646"/>
      <c r="QZC234" s="646"/>
      <c r="QZD234" s="646"/>
      <c r="QZE234" s="646"/>
      <c r="QZF234" s="646"/>
      <c r="QZG234" s="646"/>
      <c r="QZH234" s="646"/>
      <c r="QZI234" s="646"/>
      <c r="QZJ234" s="646"/>
      <c r="QZK234" s="646"/>
      <c r="QZL234" s="646"/>
      <c r="QZM234" s="646"/>
      <c r="QZN234" s="646"/>
      <c r="QZO234" s="646"/>
      <c r="QZP234" s="646"/>
      <c r="QZQ234" s="646"/>
      <c r="QZR234" s="646"/>
      <c r="QZS234" s="646"/>
      <c r="QZT234" s="646"/>
      <c r="QZU234" s="646"/>
      <c r="QZV234" s="646"/>
      <c r="QZW234" s="646"/>
      <c r="QZX234" s="646"/>
      <c r="QZY234" s="646"/>
      <c r="QZZ234" s="646"/>
      <c r="RAA234" s="646"/>
      <c r="RAB234" s="646"/>
      <c r="RAC234" s="646"/>
      <c r="RAD234" s="646"/>
      <c r="RAE234" s="646"/>
      <c r="RAF234" s="646"/>
      <c r="RAG234" s="646"/>
      <c r="RAH234" s="646"/>
      <c r="RAI234" s="646"/>
      <c r="RAJ234" s="646"/>
      <c r="RAK234" s="646"/>
      <c r="RAL234" s="646"/>
      <c r="RAM234" s="646"/>
      <c r="RAN234" s="646"/>
      <c r="RAO234" s="646"/>
      <c r="RAP234" s="646"/>
      <c r="RAQ234" s="646"/>
      <c r="RAR234" s="646"/>
      <c r="RAS234" s="646"/>
      <c r="RAT234" s="646"/>
      <c r="RAU234" s="646"/>
      <c r="RAV234" s="646"/>
      <c r="RAW234" s="646"/>
      <c r="RAX234" s="646"/>
      <c r="RAY234" s="646"/>
      <c r="RAZ234" s="646"/>
      <c r="RBA234" s="646"/>
      <c r="RBB234" s="646"/>
      <c r="RBC234" s="646"/>
      <c r="RBD234" s="646"/>
      <c r="RBE234" s="646"/>
      <c r="RBF234" s="646"/>
      <c r="RBG234" s="646"/>
      <c r="RBH234" s="646"/>
      <c r="RBI234" s="646"/>
      <c r="RBJ234" s="646"/>
      <c r="RBK234" s="646"/>
      <c r="RBL234" s="646"/>
      <c r="RBM234" s="646"/>
      <c r="RBN234" s="646"/>
      <c r="RBO234" s="646"/>
      <c r="RBP234" s="646"/>
      <c r="RBQ234" s="646"/>
      <c r="RBR234" s="646"/>
      <c r="RBS234" s="646"/>
      <c r="RBT234" s="646"/>
      <c r="RBU234" s="646"/>
      <c r="RBV234" s="646"/>
      <c r="RBW234" s="646"/>
      <c r="RBX234" s="646"/>
      <c r="RBY234" s="646"/>
      <c r="RBZ234" s="646"/>
      <c r="RCA234" s="646"/>
      <c r="RCB234" s="646"/>
      <c r="RCC234" s="646"/>
      <c r="RCD234" s="646"/>
      <c r="RCE234" s="646"/>
      <c r="RCF234" s="646"/>
      <c r="RCG234" s="646"/>
      <c r="RCH234" s="646"/>
      <c r="RCI234" s="646"/>
      <c r="RCJ234" s="646"/>
      <c r="RCK234" s="646"/>
      <c r="RCL234" s="646"/>
      <c r="RCM234" s="646"/>
      <c r="RCN234" s="646"/>
      <c r="RCO234" s="646"/>
      <c r="RCP234" s="646"/>
      <c r="RCQ234" s="646"/>
      <c r="RCR234" s="646"/>
      <c r="RCS234" s="646"/>
      <c r="RCT234" s="646"/>
      <c r="RCU234" s="646"/>
      <c r="RCV234" s="646"/>
      <c r="RCW234" s="646"/>
      <c r="RCX234" s="646"/>
      <c r="RCY234" s="646"/>
      <c r="RCZ234" s="646"/>
      <c r="RDA234" s="646"/>
      <c r="RDB234" s="646"/>
      <c r="RDC234" s="646"/>
      <c r="RDD234" s="646"/>
      <c r="RDE234" s="646"/>
      <c r="RDF234" s="646"/>
      <c r="RDG234" s="646"/>
      <c r="RDH234" s="646"/>
      <c r="RDI234" s="646"/>
      <c r="RDJ234" s="646"/>
      <c r="RDK234" s="646"/>
      <c r="RDL234" s="646"/>
      <c r="RDM234" s="646"/>
      <c r="RDN234" s="646"/>
      <c r="RDO234" s="646"/>
      <c r="RDP234" s="646"/>
      <c r="RDQ234" s="646"/>
      <c r="RDR234" s="646"/>
      <c r="RDS234" s="646"/>
      <c r="RDT234" s="646"/>
      <c r="RDU234" s="646"/>
      <c r="RDV234" s="646"/>
      <c r="RDW234" s="646"/>
      <c r="RDX234" s="646"/>
      <c r="RDY234" s="646"/>
      <c r="RDZ234" s="646"/>
      <c r="REA234" s="646"/>
      <c r="REB234" s="646"/>
      <c r="REC234" s="646"/>
      <c r="RED234" s="646"/>
      <c r="REE234" s="646"/>
      <c r="REF234" s="646"/>
      <c r="REG234" s="646"/>
      <c r="REH234" s="646"/>
      <c r="REI234" s="646"/>
      <c r="REJ234" s="646"/>
      <c r="REK234" s="646"/>
      <c r="REL234" s="646"/>
      <c r="REM234" s="646"/>
      <c r="REN234" s="646"/>
      <c r="REO234" s="646"/>
      <c r="REP234" s="646"/>
      <c r="REQ234" s="646"/>
      <c r="RER234" s="646"/>
      <c r="RES234" s="646"/>
      <c r="RET234" s="646"/>
      <c r="REU234" s="646"/>
      <c r="REV234" s="646"/>
      <c r="REW234" s="646"/>
      <c r="REX234" s="646"/>
      <c r="REY234" s="646"/>
      <c r="REZ234" s="646"/>
      <c r="RFA234" s="646"/>
      <c r="RFB234" s="646"/>
      <c r="RFC234" s="646"/>
      <c r="RFD234" s="646"/>
      <c r="RFE234" s="646"/>
      <c r="RFF234" s="646"/>
      <c r="RFG234" s="646"/>
      <c r="RFH234" s="646"/>
      <c r="RFI234" s="646"/>
      <c r="RFJ234" s="646"/>
      <c r="RFK234" s="646"/>
      <c r="RFL234" s="646"/>
      <c r="RFM234" s="646"/>
      <c r="RFN234" s="646"/>
      <c r="RFO234" s="646"/>
      <c r="RFP234" s="646"/>
      <c r="RFQ234" s="646"/>
      <c r="RFR234" s="646"/>
      <c r="RFS234" s="646"/>
      <c r="RFT234" s="646"/>
      <c r="RFU234" s="646"/>
      <c r="RFV234" s="646"/>
      <c r="RFW234" s="646"/>
      <c r="RFX234" s="646"/>
      <c r="RFY234" s="646"/>
      <c r="RFZ234" s="646"/>
      <c r="RGA234" s="646"/>
      <c r="RGB234" s="646"/>
      <c r="RGC234" s="646"/>
      <c r="RGD234" s="646"/>
      <c r="RGE234" s="646"/>
      <c r="RGF234" s="646"/>
      <c r="RGG234" s="646"/>
      <c r="RGH234" s="646"/>
      <c r="RGI234" s="646"/>
      <c r="RGJ234" s="646"/>
      <c r="RGK234" s="646"/>
      <c r="RGL234" s="646"/>
      <c r="RGM234" s="646"/>
      <c r="RGN234" s="646"/>
      <c r="RGO234" s="646"/>
      <c r="RGP234" s="646"/>
      <c r="RGQ234" s="646"/>
      <c r="RGR234" s="646"/>
      <c r="RGS234" s="646"/>
      <c r="RGT234" s="646"/>
      <c r="RGU234" s="646"/>
      <c r="RGV234" s="646"/>
      <c r="RGW234" s="646"/>
      <c r="RGX234" s="646"/>
      <c r="RGY234" s="646"/>
      <c r="RGZ234" s="646"/>
      <c r="RHA234" s="646"/>
      <c r="RHB234" s="646"/>
      <c r="RHC234" s="646"/>
      <c r="RHD234" s="646"/>
      <c r="RHE234" s="646"/>
      <c r="RHF234" s="646"/>
      <c r="RHG234" s="646"/>
      <c r="RHH234" s="646"/>
      <c r="RHI234" s="646"/>
      <c r="RHJ234" s="646"/>
      <c r="RHK234" s="646"/>
      <c r="RHL234" s="646"/>
      <c r="RHM234" s="646"/>
      <c r="RHN234" s="646"/>
      <c r="RHO234" s="646"/>
      <c r="RHP234" s="646"/>
      <c r="RHQ234" s="646"/>
      <c r="RHR234" s="646"/>
      <c r="RHS234" s="646"/>
      <c r="RHT234" s="646"/>
      <c r="RHU234" s="646"/>
      <c r="RHV234" s="646"/>
      <c r="RHW234" s="646"/>
      <c r="RHX234" s="646"/>
      <c r="RHY234" s="646"/>
      <c r="RHZ234" s="646"/>
      <c r="RIA234" s="646"/>
      <c r="RIB234" s="646"/>
      <c r="RIC234" s="646"/>
      <c r="RID234" s="646"/>
      <c r="RIE234" s="646"/>
      <c r="RIF234" s="646"/>
      <c r="RIG234" s="646"/>
      <c r="RIH234" s="646"/>
      <c r="RII234" s="646"/>
      <c r="RIJ234" s="646"/>
      <c r="RIK234" s="646"/>
      <c r="RIL234" s="646"/>
      <c r="RIM234" s="646"/>
      <c r="RIN234" s="646"/>
      <c r="RIO234" s="646"/>
      <c r="RIP234" s="646"/>
      <c r="RIQ234" s="646"/>
      <c r="RIR234" s="646"/>
      <c r="RIS234" s="646"/>
      <c r="RIT234" s="646"/>
      <c r="RIU234" s="646"/>
      <c r="RIV234" s="646"/>
      <c r="RIW234" s="646"/>
      <c r="RIX234" s="646"/>
      <c r="RIY234" s="646"/>
      <c r="RIZ234" s="646"/>
      <c r="RJA234" s="646"/>
      <c r="RJB234" s="646"/>
      <c r="RJC234" s="646"/>
      <c r="RJD234" s="646"/>
      <c r="RJE234" s="646"/>
      <c r="RJF234" s="646"/>
      <c r="RJG234" s="646"/>
      <c r="RJH234" s="646"/>
      <c r="RJI234" s="646"/>
      <c r="RJJ234" s="646"/>
      <c r="RJK234" s="646"/>
      <c r="RJL234" s="646"/>
      <c r="RJM234" s="646"/>
      <c r="RJN234" s="646"/>
      <c r="RJO234" s="646"/>
      <c r="RJP234" s="646"/>
      <c r="RJQ234" s="646"/>
      <c r="RJR234" s="646"/>
      <c r="RJS234" s="646"/>
      <c r="RJT234" s="646"/>
      <c r="RJU234" s="646"/>
      <c r="RJV234" s="646"/>
      <c r="RJW234" s="646"/>
      <c r="RJX234" s="646"/>
      <c r="RJY234" s="646"/>
      <c r="RJZ234" s="646"/>
      <c r="RKA234" s="646"/>
      <c r="RKB234" s="646"/>
      <c r="RKC234" s="646"/>
      <c r="RKD234" s="646"/>
      <c r="RKE234" s="646"/>
      <c r="RKF234" s="646"/>
      <c r="RKG234" s="646"/>
      <c r="RKH234" s="646"/>
      <c r="RKI234" s="646"/>
      <c r="RKJ234" s="646"/>
      <c r="RKK234" s="646"/>
      <c r="RKL234" s="646"/>
      <c r="RKM234" s="646"/>
      <c r="RKN234" s="646"/>
      <c r="RKO234" s="646"/>
      <c r="RKP234" s="646"/>
      <c r="RKQ234" s="646"/>
      <c r="RKR234" s="646"/>
      <c r="RKS234" s="646"/>
      <c r="RKT234" s="646"/>
      <c r="RKU234" s="646"/>
      <c r="RKV234" s="646"/>
      <c r="RKW234" s="646"/>
      <c r="RKX234" s="646"/>
      <c r="RKY234" s="646"/>
      <c r="RKZ234" s="646"/>
      <c r="RLA234" s="646"/>
      <c r="RLB234" s="646"/>
      <c r="RLC234" s="646"/>
      <c r="RLD234" s="646"/>
      <c r="RLE234" s="646"/>
      <c r="RLF234" s="646"/>
      <c r="RLG234" s="646"/>
      <c r="RLH234" s="646"/>
      <c r="RLI234" s="646"/>
      <c r="RLJ234" s="646"/>
      <c r="RLK234" s="646"/>
      <c r="RLL234" s="646"/>
      <c r="RLM234" s="646"/>
      <c r="RLN234" s="646"/>
      <c r="RLO234" s="646"/>
      <c r="RLP234" s="646"/>
      <c r="RLQ234" s="646"/>
      <c r="RLR234" s="646"/>
      <c r="RLS234" s="646"/>
      <c r="RLT234" s="646"/>
      <c r="RLU234" s="646"/>
      <c r="RLV234" s="646"/>
      <c r="RLW234" s="646"/>
      <c r="RLX234" s="646"/>
      <c r="RLY234" s="646"/>
      <c r="RLZ234" s="646"/>
      <c r="RMA234" s="646"/>
      <c r="RMB234" s="646"/>
      <c r="RMC234" s="646"/>
      <c r="RMD234" s="646"/>
      <c r="RME234" s="646"/>
      <c r="RMF234" s="646"/>
      <c r="RMG234" s="646"/>
      <c r="RMH234" s="646"/>
      <c r="RMI234" s="646"/>
      <c r="RMJ234" s="646"/>
      <c r="RMK234" s="646"/>
      <c r="RML234" s="646"/>
      <c r="RMM234" s="646"/>
      <c r="RMN234" s="646"/>
      <c r="RMO234" s="646"/>
      <c r="RMP234" s="646"/>
      <c r="RMQ234" s="646"/>
      <c r="RMR234" s="646"/>
      <c r="RMS234" s="646"/>
      <c r="RMT234" s="646"/>
      <c r="RMU234" s="646"/>
      <c r="RMV234" s="646"/>
      <c r="RMW234" s="646"/>
      <c r="RMX234" s="646"/>
      <c r="RMY234" s="646"/>
      <c r="RMZ234" s="646"/>
      <c r="RNA234" s="646"/>
      <c r="RNB234" s="646"/>
      <c r="RNC234" s="646"/>
      <c r="RND234" s="646"/>
      <c r="RNE234" s="646"/>
      <c r="RNF234" s="646"/>
      <c r="RNG234" s="646"/>
      <c r="RNH234" s="646"/>
      <c r="RNI234" s="646"/>
      <c r="RNJ234" s="646"/>
      <c r="RNK234" s="646"/>
      <c r="RNL234" s="646"/>
      <c r="RNM234" s="646"/>
      <c r="RNN234" s="646"/>
      <c r="RNO234" s="646"/>
      <c r="RNP234" s="646"/>
      <c r="RNQ234" s="646"/>
      <c r="RNR234" s="646"/>
      <c r="RNS234" s="646"/>
      <c r="RNT234" s="646"/>
      <c r="RNU234" s="646"/>
      <c r="RNV234" s="646"/>
      <c r="RNW234" s="646"/>
      <c r="RNX234" s="646"/>
      <c r="RNY234" s="646"/>
      <c r="RNZ234" s="646"/>
      <c r="ROA234" s="646"/>
      <c r="ROB234" s="646"/>
      <c r="ROC234" s="646"/>
      <c r="ROD234" s="646"/>
      <c r="ROE234" s="646"/>
      <c r="ROF234" s="646"/>
      <c r="ROG234" s="646"/>
      <c r="ROH234" s="646"/>
      <c r="ROI234" s="646"/>
      <c r="ROJ234" s="646"/>
      <c r="ROK234" s="646"/>
      <c r="ROL234" s="646"/>
      <c r="ROM234" s="646"/>
      <c r="RON234" s="646"/>
      <c r="ROO234" s="646"/>
      <c r="ROP234" s="646"/>
      <c r="ROQ234" s="646"/>
      <c r="ROR234" s="646"/>
      <c r="ROS234" s="646"/>
      <c r="ROT234" s="646"/>
      <c r="ROU234" s="646"/>
      <c r="ROV234" s="646"/>
      <c r="ROW234" s="646"/>
      <c r="ROX234" s="646"/>
      <c r="ROY234" s="646"/>
      <c r="ROZ234" s="646"/>
      <c r="RPA234" s="646"/>
      <c r="RPB234" s="646"/>
      <c r="RPC234" s="646"/>
      <c r="RPD234" s="646"/>
      <c r="RPE234" s="646"/>
      <c r="RPF234" s="646"/>
      <c r="RPG234" s="646"/>
      <c r="RPH234" s="646"/>
      <c r="RPI234" s="646"/>
      <c r="RPJ234" s="646"/>
      <c r="RPK234" s="646"/>
      <c r="RPL234" s="646"/>
      <c r="RPM234" s="646"/>
      <c r="RPN234" s="646"/>
      <c r="RPO234" s="646"/>
      <c r="RPP234" s="646"/>
      <c r="RPQ234" s="646"/>
      <c r="RPR234" s="646"/>
      <c r="RPS234" s="646"/>
      <c r="RPT234" s="646"/>
      <c r="RPU234" s="646"/>
      <c r="RPV234" s="646"/>
      <c r="RPW234" s="646"/>
      <c r="RPX234" s="646"/>
      <c r="RPY234" s="646"/>
      <c r="RPZ234" s="646"/>
      <c r="RQA234" s="646"/>
      <c r="RQB234" s="646"/>
      <c r="RQC234" s="646"/>
      <c r="RQD234" s="646"/>
      <c r="RQE234" s="646"/>
      <c r="RQF234" s="646"/>
      <c r="RQG234" s="646"/>
      <c r="RQH234" s="646"/>
      <c r="RQI234" s="646"/>
      <c r="RQJ234" s="646"/>
      <c r="RQK234" s="646"/>
      <c r="RQL234" s="646"/>
      <c r="RQM234" s="646"/>
      <c r="RQN234" s="646"/>
      <c r="RQO234" s="646"/>
      <c r="RQP234" s="646"/>
      <c r="RQQ234" s="646"/>
      <c r="RQR234" s="646"/>
      <c r="RQS234" s="646"/>
      <c r="RQT234" s="646"/>
      <c r="RQU234" s="646"/>
      <c r="RQV234" s="646"/>
      <c r="RQW234" s="646"/>
      <c r="RQX234" s="646"/>
      <c r="RQY234" s="646"/>
      <c r="RQZ234" s="646"/>
      <c r="RRA234" s="646"/>
      <c r="RRB234" s="646"/>
      <c r="RRC234" s="646"/>
      <c r="RRD234" s="646"/>
      <c r="RRE234" s="646"/>
      <c r="RRF234" s="646"/>
      <c r="RRG234" s="646"/>
      <c r="RRH234" s="646"/>
      <c r="RRI234" s="646"/>
      <c r="RRJ234" s="646"/>
      <c r="RRK234" s="646"/>
      <c r="RRL234" s="646"/>
      <c r="RRM234" s="646"/>
      <c r="RRN234" s="646"/>
      <c r="RRO234" s="646"/>
      <c r="RRP234" s="646"/>
      <c r="RRQ234" s="646"/>
      <c r="RRR234" s="646"/>
      <c r="RRS234" s="646"/>
      <c r="RRT234" s="646"/>
      <c r="RRU234" s="646"/>
      <c r="RRV234" s="646"/>
      <c r="RRW234" s="646"/>
      <c r="RRX234" s="646"/>
      <c r="RRY234" s="646"/>
      <c r="RRZ234" s="646"/>
      <c r="RSA234" s="646"/>
      <c r="RSB234" s="646"/>
      <c r="RSC234" s="646"/>
      <c r="RSD234" s="646"/>
      <c r="RSE234" s="646"/>
      <c r="RSF234" s="646"/>
      <c r="RSG234" s="646"/>
      <c r="RSH234" s="646"/>
      <c r="RSI234" s="646"/>
      <c r="RSJ234" s="646"/>
      <c r="RSK234" s="646"/>
      <c r="RSL234" s="646"/>
      <c r="RSM234" s="646"/>
      <c r="RSN234" s="646"/>
      <c r="RSO234" s="646"/>
      <c r="RSP234" s="646"/>
      <c r="RSQ234" s="646"/>
      <c r="RSR234" s="646"/>
      <c r="RSS234" s="646"/>
      <c r="RST234" s="646"/>
      <c r="RSU234" s="646"/>
      <c r="RSV234" s="646"/>
      <c r="RSW234" s="646"/>
      <c r="RSX234" s="646"/>
      <c r="RSY234" s="646"/>
      <c r="RSZ234" s="646"/>
      <c r="RTA234" s="646"/>
      <c r="RTB234" s="646"/>
      <c r="RTC234" s="646"/>
      <c r="RTD234" s="646"/>
      <c r="RTE234" s="646"/>
      <c r="RTF234" s="646"/>
      <c r="RTG234" s="646"/>
      <c r="RTH234" s="646"/>
      <c r="RTI234" s="646"/>
      <c r="RTJ234" s="646"/>
      <c r="RTK234" s="646"/>
      <c r="RTL234" s="646"/>
      <c r="RTM234" s="646"/>
      <c r="RTN234" s="646"/>
      <c r="RTO234" s="646"/>
      <c r="RTP234" s="646"/>
      <c r="RTQ234" s="646"/>
      <c r="RTR234" s="646"/>
      <c r="RTS234" s="646"/>
      <c r="RTT234" s="646"/>
      <c r="RTU234" s="646"/>
      <c r="RTV234" s="646"/>
      <c r="RTW234" s="646"/>
      <c r="RTX234" s="646"/>
      <c r="RTY234" s="646"/>
      <c r="RTZ234" s="646"/>
      <c r="RUA234" s="646"/>
      <c r="RUB234" s="646"/>
      <c r="RUC234" s="646"/>
      <c r="RUD234" s="646"/>
      <c r="RUE234" s="646"/>
      <c r="RUF234" s="646"/>
      <c r="RUG234" s="646"/>
      <c r="RUH234" s="646"/>
      <c r="RUI234" s="646"/>
      <c r="RUJ234" s="646"/>
      <c r="RUK234" s="646"/>
      <c r="RUL234" s="646"/>
      <c r="RUM234" s="646"/>
      <c r="RUN234" s="646"/>
      <c r="RUO234" s="646"/>
      <c r="RUP234" s="646"/>
      <c r="RUQ234" s="646"/>
      <c r="RUR234" s="646"/>
      <c r="RUS234" s="646"/>
      <c r="RUT234" s="646"/>
      <c r="RUU234" s="646"/>
      <c r="RUV234" s="646"/>
      <c r="RUW234" s="646"/>
      <c r="RUX234" s="646"/>
      <c r="RUY234" s="646"/>
      <c r="RUZ234" s="646"/>
      <c r="RVA234" s="646"/>
      <c r="RVB234" s="646"/>
      <c r="RVC234" s="646"/>
      <c r="RVD234" s="646"/>
      <c r="RVE234" s="646"/>
      <c r="RVF234" s="646"/>
      <c r="RVG234" s="646"/>
      <c r="RVH234" s="646"/>
      <c r="RVI234" s="646"/>
      <c r="RVJ234" s="646"/>
      <c r="RVK234" s="646"/>
      <c r="RVL234" s="646"/>
      <c r="RVM234" s="646"/>
      <c r="RVN234" s="646"/>
      <c r="RVO234" s="646"/>
      <c r="RVP234" s="646"/>
      <c r="RVQ234" s="646"/>
      <c r="RVR234" s="646"/>
      <c r="RVS234" s="646"/>
      <c r="RVT234" s="646"/>
      <c r="RVU234" s="646"/>
      <c r="RVV234" s="646"/>
      <c r="RVW234" s="646"/>
      <c r="RVX234" s="646"/>
      <c r="RVY234" s="646"/>
      <c r="RVZ234" s="646"/>
      <c r="RWA234" s="646"/>
      <c r="RWB234" s="646"/>
      <c r="RWC234" s="646"/>
      <c r="RWD234" s="646"/>
      <c r="RWE234" s="646"/>
      <c r="RWF234" s="646"/>
      <c r="RWG234" s="646"/>
      <c r="RWH234" s="646"/>
      <c r="RWI234" s="646"/>
      <c r="RWJ234" s="646"/>
      <c r="RWK234" s="646"/>
      <c r="RWL234" s="646"/>
      <c r="RWM234" s="646"/>
      <c r="RWN234" s="646"/>
      <c r="RWO234" s="646"/>
      <c r="RWP234" s="646"/>
      <c r="RWQ234" s="646"/>
      <c r="RWR234" s="646"/>
      <c r="RWS234" s="646"/>
      <c r="RWT234" s="646"/>
      <c r="RWU234" s="646"/>
      <c r="RWV234" s="646"/>
      <c r="RWW234" s="646"/>
      <c r="RWX234" s="646"/>
      <c r="RWY234" s="646"/>
      <c r="RWZ234" s="646"/>
      <c r="RXA234" s="646"/>
      <c r="RXB234" s="646"/>
      <c r="RXC234" s="646"/>
      <c r="RXD234" s="646"/>
      <c r="RXE234" s="646"/>
      <c r="RXF234" s="646"/>
      <c r="RXG234" s="646"/>
      <c r="RXH234" s="646"/>
      <c r="RXI234" s="646"/>
      <c r="RXJ234" s="646"/>
      <c r="RXK234" s="646"/>
      <c r="RXL234" s="646"/>
      <c r="RXM234" s="646"/>
      <c r="RXN234" s="646"/>
      <c r="RXO234" s="646"/>
      <c r="RXP234" s="646"/>
      <c r="RXQ234" s="646"/>
      <c r="RXR234" s="646"/>
      <c r="RXS234" s="646"/>
      <c r="RXT234" s="646"/>
      <c r="RXU234" s="646"/>
      <c r="RXV234" s="646"/>
      <c r="RXW234" s="646"/>
      <c r="RXX234" s="646"/>
      <c r="RXY234" s="646"/>
      <c r="RXZ234" s="646"/>
      <c r="RYA234" s="646"/>
      <c r="RYB234" s="646"/>
      <c r="RYC234" s="646"/>
      <c r="RYD234" s="646"/>
      <c r="RYE234" s="646"/>
      <c r="RYF234" s="646"/>
      <c r="RYG234" s="646"/>
      <c r="RYH234" s="646"/>
      <c r="RYI234" s="646"/>
      <c r="RYJ234" s="646"/>
      <c r="RYK234" s="646"/>
      <c r="RYL234" s="646"/>
      <c r="RYM234" s="646"/>
      <c r="RYN234" s="646"/>
      <c r="RYO234" s="646"/>
      <c r="RYP234" s="646"/>
      <c r="RYQ234" s="646"/>
      <c r="RYR234" s="646"/>
      <c r="RYS234" s="646"/>
      <c r="RYT234" s="646"/>
      <c r="RYU234" s="646"/>
      <c r="RYV234" s="646"/>
      <c r="RYW234" s="646"/>
      <c r="RYX234" s="646"/>
      <c r="RYY234" s="646"/>
      <c r="RYZ234" s="646"/>
      <c r="RZA234" s="646"/>
      <c r="RZB234" s="646"/>
      <c r="RZC234" s="646"/>
      <c r="RZD234" s="646"/>
      <c r="RZE234" s="646"/>
      <c r="RZF234" s="646"/>
      <c r="RZG234" s="646"/>
      <c r="RZH234" s="646"/>
      <c r="RZI234" s="646"/>
      <c r="RZJ234" s="646"/>
      <c r="RZK234" s="646"/>
      <c r="RZL234" s="646"/>
      <c r="RZM234" s="646"/>
      <c r="RZN234" s="646"/>
      <c r="RZO234" s="646"/>
      <c r="RZP234" s="646"/>
      <c r="RZQ234" s="646"/>
      <c r="RZR234" s="646"/>
      <c r="RZS234" s="646"/>
      <c r="RZT234" s="646"/>
      <c r="RZU234" s="646"/>
      <c r="RZV234" s="646"/>
      <c r="RZW234" s="646"/>
      <c r="RZX234" s="646"/>
      <c r="RZY234" s="646"/>
      <c r="RZZ234" s="646"/>
      <c r="SAA234" s="646"/>
      <c r="SAB234" s="646"/>
      <c r="SAC234" s="646"/>
      <c r="SAD234" s="646"/>
      <c r="SAE234" s="646"/>
      <c r="SAF234" s="646"/>
      <c r="SAG234" s="646"/>
      <c r="SAH234" s="646"/>
      <c r="SAI234" s="646"/>
      <c r="SAJ234" s="646"/>
      <c r="SAK234" s="646"/>
      <c r="SAL234" s="646"/>
      <c r="SAM234" s="646"/>
      <c r="SAN234" s="646"/>
      <c r="SAO234" s="646"/>
      <c r="SAP234" s="646"/>
      <c r="SAQ234" s="646"/>
      <c r="SAR234" s="646"/>
      <c r="SAS234" s="646"/>
      <c r="SAT234" s="646"/>
      <c r="SAU234" s="646"/>
      <c r="SAV234" s="646"/>
      <c r="SAW234" s="646"/>
      <c r="SAX234" s="646"/>
      <c r="SAY234" s="646"/>
      <c r="SAZ234" s="646"/>
      <c r="SBA234" s="646"/>
      <c r="SBB234" s="646"/>
      <c r="SBC234" s="646"/>
      <c r="SBD234" s="646"/>
      <c r="SBE234" s="646"/>
      <c r="SBF234" s="646"/>
      <c r="SBG234" s="646"/>
      <c r="SBH234" s="646"/>
      <c r="SBI234" s="646"/>
      <c r="SBJ234" s="646"/>
      <c r="SBK234" s="646"/>
      <c r="SBL234" s="646"/>
      <c r="SBM234" s="646"/>
      <c r="SBN234" s="646"/>
      <c r="SBO234" s="646"/>
      <c r="SBP234" s="646"/>
      <c r="SBQ234" s="646"/>
      <c r="SBR234" s="646"/>
      <c r="SBS234" s="646"/>
      <c r="SBT234" s="646"/>
      <c r="SBU234" s="646"/>
      <c r="SBV234" s="646"/>
      <c r="SBW234" s="646"/>
      <c r="SBX234" s="646"/>
      <c r="SBY234" s="646"/>
      <c r="SBZ234" s="646"/>
      <c r="SCA234" s="646"/>
      <c r="SCB234" s="646"/>
      <c r="SCC234" s="646"/>
      <c r="SCD234" s="646"/>
      <c r="SCE234" s="646"/>
      <c r="SCF234" s="646"/>
      <c r="SCG234" s="646"/>
      <c r="SCH234" s="646"/>
      <c r="SCI234" s="646"/>
      <c r="SCJ234" s="646"/>
      <c r="SCK234" s="646"/>
      <c r="SCL234" s="646"/>
      <c r="SCM234" s="646"/>
      <c r="SCN234" s="646"/>
      <c r="SCO234" s="646"/>
      <c r="SCP234" s="646"/>
      <c r="SCQ234" s="646"/>
      <c r="SCR234" s="646"/>
      <c r="SCS234" s="646"/>
      <c r="SCT234" s="646"/>
      <c r="SCU234" s="646"/>
      <c r="SCV234" s="646"/>
      <c r="SCW234" s="646"/>
      <c r="SCX234" s="646"/>
      <c r="SCY234" s="646"/>
      <c r="SCZ234" s="646"/>
      <c r="SDA234" s="646"/>
      <c r="SDB234" s="646"/>
      <c r="SDC234" s="646"/>
      <c r="SDD234" s="646"/>
      <c r="SDE234" s="646"/>
      <c r="SDF234" s="646"/>
      <c r="SDG234" s="646"/>
      <c r="SDH234" s="646"/>
      <c r="SDI234" s="646"/>
      <c r="SDJ234" s="646"/>
      <c r="SDK234" s="646"/>
      <c r="SDL234" s="646"/>
      <c r="SDM234" s="646"/>
      <c r="SDN234" s="646"/>
      <c r="SDO234" s="646"/>
      <c r="SDP234" s="646"/>
      <c r="SDQ234" s="646"/>
      <c r="SDR234" s="646"/>
      <c r="SDS234" s="646"/>
      <c r="SDT234" s="646"/>
      <c r="SDU234" s="646"/>
      <c r="SDV234" s="646"/>
      <c r="SDW234" s="646"/>
      <c r="SDX234" s="646"/>
      <c r="SDY234" s="646"/>
      <c r="SDZ234" s="646"/>
      <c r="SEA234" s="646"/>
      <c r="SEB234" s="646"/>
      <c r="SEC234" s="646"/>
      <c r="SED234" s="646"/>
      <c r="SEE234" s="646"/>
      <c r="SEF234" s="646"/>
      <c r="SEG234" s="646"/>
      <c r="SEH234" s="646"/>
      <c r="SEI234" s="646"/>
      <c r="SEJ234" s="646"/>
      <c r="SEK234" s="646"/>
      <c r="SEL234" s="646"/>
      <c r="SEM234" s="646"/>
      <c r="SEN234" s="646"/>
      <c r="SEO234" s="646"/>
      <c r="SEP234" s="646"/>
      <c r="SEQ234" s="646"/>
      <c r="SER234" s="646"/>
      <c r="SES234" s="646"/>
      <c r="SET234" s="646"/>
      <c r="SEU234" s="646"/>
      <c r="SEV234" s="646"/>
      <c r="SEW234" s="646"/>
      <c r="SEX234" s="646"/>
      <c r="SEY234" s="646"/>
      <c r="SEZ234" s="646"/>
      <c r="SFA234" s="646"/>
      <c r="SFB234" s="646"/>
      <c r="SFC234" s="646"/>
      <c r="SFD234" s="646"/>
      <c r="SFE234" s="646"/>
      <c r="SFF234" s="646"/>
      <c r="SFG234" s="646"/>
      <c r="SFH234" s="646"/>
      <c r="SFI234" s="646"/>
      <c r="SFJ234" s="646"/>
      <c r="SFK234" s="646"/>
      <c r="SFL234" s="646"/>
      <c r="SFM234" s="646"/>
      <c r="SFN234" s="646"/>
      <c r="SFO234" s="646"/>
      <c r="SFP234" s="646"/>
      <c r="SFQ234" s="646"/>
      <c r="SFR234" s="646"/>
      <c r="SFS234" s="646"/>
      <c r="SFT234" s="646"/>
      <c r="SFU234" s="646"/>
      <c r="SFV234" s="646"/>
      <c r="SFW234" s="646"/>
      <c r="SFX234" s="646"/>
      <c r="SFY234" s="646"/>
      <c r="SFZ234" s="646"/>
      <c r="SGA234" s="646"/>
      <c r="SGB234" s="646"/>
      <c r="SGC234" s="646"/>
      <c r="SGD234" s="646"/>
      <c r="SGE234" s="646"/>
      <c r="SGF234" s="646"/>
      <c r="SGG234" s="646"/>
      <c r="SGH234" s="646"/>
      <c r="SGI234" s="646"/>
      <c r="SGJ234" s="646"/>
      <c r="SGK234" s="646"/>
      <c r="SGL234" s="646"/>
      <c r="SGM234" s="646"/>
      <c r="SGN234" s="646"/>
      <c r="SGO234" s="646"/>
      <c r="SGP234" s="646"/>
      <c r="SGQ234" s="646"/>
      <c r="SGR234" s="646"/>
      <c r="SGS234" s="646"/>
      <c r="SGT234" s="646"/>
      <c r="SGU234" s="646"/>
      <c r="SGV234" s="646"/>
      <c r="SGW234" s="646"/>
      <c r="SGX234" s="646"/>
      <c r="SGY234" s="646"/>
      <c r="SGZ234" s="646"/>
      <c r="SHA234" s="646"/>
      <c r="SHB234" s="646"/>
      <c r="SHC234" s="646"/>
      <c r="SHD234" s="646"/>
      <c r="SHE234" s="646"/>
      <c r="SHF234" s="646"/>
      <c r="SHG234" s="646"/>
      <c r="SHH234" s="646"/>
      <c r="SHI234" s="646"/>
      <c r="SHJ234" s="646"/>
      <c r="SHK234" s="646"/>
      <c r="SHL234" s="646"/>
      <c r="SHM234" s="646"/>
      <c r="SHN234" s="646"/>
      <c r="SHO234" s="646"/>
      <c r="SHP234" s="646"/>
      <c r="SHQ234" s="646"/>
      <c r="SHR234" s="646"/>
      <c r="SHS234" s="646"/>
      <c r="SHT234" s="646"/>
      <c r="SHU234" s="646"/>
      <c r="SHV234" s="646"/>
      <c r="SHW234" s="646"/>
      <c r="SHX234" s="646"/>
      <c r="SHY234" s="646"/>
      <c r="SHZ234" s="646"/>
      <c r="SIA234" s="646"/>
      <c r="SIB234" s="646"/>
      <c r="SIC234" s="646"/>
      <c r="SID234" s="646"/>
      <c r="SIE234" s="646"/>
      <c r="SIF234" s="646"/>
      <c r="SIG234" s="646"/>
      <c r="SIH234" s="646"/>
      <c r="SII234" s="646"/>
      <c r="SIJ234" s="646"/>
      <c r="SIK234" s="646"/>
      <c r="SIL234" s="646"/>
      <c r="SIM234" s="646"/>
      <c r="SIN234" s="646"/>
      <c r="SIO234" s="646"/>
      <c r="SIP234" s="646"/>
      <c r="SIQ234" s="646"/>
      <c r="SIR234" s="646"/>
      <c r="SIS234" s="646"/>
      <c r="SIT234" s="646"/>
      <c r="SIU234" s="646"/>
      <c r="SIV234" s="646"/>
      <c r="SIW234" s="646"/>
      <c r="SIX234" s="646"/>
      <c r="SIY234" s="646"/>
      <c r="SIZ234" s="646"/>
      <c r="SJA234" s="646"/>
      <c r="SJB234" s="646"/>
      <c r="SJC234" s="646"/>
      <c r="SJD234" s="646"/>
      <c r="SJE234" s="646"/>
      <c r="SJF234" s="646"/>
      <c r="SJG234" s="646"/>
      <c r="SJH234" s="646"/>
      <c r="SJI234" s="646"/>
      <c r="SJJ234" s="646"/>
      <c r="SJK234" s="646"/>
      <c r="SJL234" s="646"/>
      <c r="SJM234" s="646"/>
      <c r="SJN234" s="646"/>
      <c r="SJO234" s="646"/>
      <c r="SJP234" s="646"/>
      <c r="SJQ234" s="646"/>
      <c r="SJR234" s="646"/>
      <c r="SJS234" s="646"/>
      <c r="SJT234" s="646"/>
      <c r="SJU234" s="646"/>
      <c r="SJV234" s="646"/>
      <c r="SJW234" s="646"/>
      <c r="SJX234" s="646"/>
      <c r="SJY234" s="646"/>
      <c r="SJZ234" s="646"/>
      <c r="SKA234" s="646"/>
      <c r="SKB234" s="646"/>
      <c r="SKC234" s="646"/>
      <c r="SKD234" s="646"/>
      <c r="SKE234" s="646"/>
      <c r="SKF234" s="646"/>
      <c r="SKG234" s="646"/>
      <c r="SKH234" s="646"/>
      <c r="SKI234" s="646"/>
      <c r="SKJ234" s="646"/>
      <c r="SKK234" s="646"/>
      <c r="SKL234" s="646"/>
      <c r="SKM234" s="646"/>
      <c r="SKN234" s="646"/>
      <c r="SKO234" s="646"/>
      <c r="SKP234" s="646"/>
      <c r="SKQ234" s="646"/>
      <c r="SKR234" s="646"/>
      <c r="SKS234" s="646"/>
      <c r="SKT234" s="646"/>
      <c r="SKU234" s="646"/>
      <c r="SKV234" s="646"/>
      <c r="SKW234" s="646"/>
      <c r="SKX234" s="646"/>
      <c r="SKY234" s="646"/>
      <c r="SKZ234" s="646"/>
      <c r="SLA234" s="646"/>
      <c r="SLB234" s="646"/>
      <c r="SLC234" s="646"/>
      <c r="SLD234" s="646"/>
      <c r="SLE234" s="646"/>
      <c r="SLF234" s="646"/>
      <c r="SLG234" s="646"/>
      <c r="SLH234" s="646"/>
      <c r="SLI234" s="646"/>
      <c r="SLJ234" s="646"/>
      <c r="SLK234" s="646"/>
      <c r="SLL234" s="646"/>
      <c r="SLM234" s="646"/>
      <c r="SLN234" s="646"/>
      <c r="SLO234" s="646"/>
      <c r="SLP234" s="646"/>
      <c r="SLQ234" s="646"/>
      <c r="SLR234" s="646"/>
      <c r="SLS234" s="646"/>
      <c r="SLT234" s="646"/>
      <c r="SLU234" s="646"/>
      <c r="SLV234" s="646"/>
      <c r="SLW234" s="646"/>
      <c r="SLX234" s="646"/>
      <c r="SLY234" s="646"/>
      <c r="SLZ234" s="646"/>
      <c r="SMA234" s="646"/>
      <c r="SMB234" s="646"/>
      <c r="SMC234" s="646"/>
      <c r="SMD234" s="646"/>
      <c r="SME234" s="646"/>
      <c r="SMF234" s="646"/>
      <c r="SMG234" s="646"/>
      <c r="SMH234" s="646"/>
      <c r="SMI234" s="646"/>
      <c r="SMJ234" s="646"/>
      <c r="SMK234" s="646"/>
      <c r="SML234" s="646"/>
      <c r="SMM234" s="646"/>
      <c r="SMN234" s="646"/>
      <c r="SMO234" s="646"/>
      <c r="SMP234" s="646"/>
      <c r="SMQ234" s="646"/>
      <c r="SMR234" s="646"/>
      <c r="SMS234" s="646"/>
      <c r="SMT234" s="646"/>
      <c r="SMU234" s="646"/>
      <c r="SMV234" s="646"/>
      <c r="SMW234" s="646"/>
      <c r="SMX234" s="646"/>
      <c r="SMY234" s="646"/>
      <c r="SMZ234" s="646"/>
      <c r="SNA234" s="646"/>
      <c r="SNB234" s="646"/>
      <c r="SNC234" s="646"/>
      <c r="SND234" s="646"/>
      <c r="SNE234" s="646"/>
      <c r="SNF234" s="646"/>
      <c r="SNG234" s="646"/>
      <c r="SNH234" s="646"/>
      <c r="SNI234" s="646"/>
      <c r="SNJ234" s="646"/>
      <c r="SNK234" s="646"/>
      <c r="SNL234" s="646"/>
      <c r="SNM234" s="646"/>
      <c r="SNN234" s="646"/>
      <c r="SNO234" s="646"/>
      <c r="SNP234" s="646"/>
      <c r="SNQ234" s="646"/>
      <c r="SNR234" s="646"/>
      <c r="SNS234" s="646"/>
      <c r="SNT234" s="646"/>
      <c r="SNU234" s="646"/>
      <c r="SNV234" s="646"/>
      <c r="SNW234" s="646"/>
      <c r="SNX234" s="646"/>
      <c r="SNY234" s="646"/>
      <c r="SNZ234" s="646"/>
      <c r="SOA234" s="646"/>
      <c r="SOB234" s="646"/>
      <c r="SOC234" s="646"/>
      <c r="SOD234" s="646"/>
      <c r="SOE234" s="646"/>
      <c r="SOF234" s="646"/>
      <c r="SOG234" s="646"/>
      <c r="SOH234" s="646"/>
      <c r="SOI234" s="646"/>
      <c r="SOJ234" s="646"/>
      <c r="SOK234" s="646"/>
      <c r="SOL234" s="646"/>
      <c r="SOM234" s="646"/>
      <c r="SON234" s="646"/>
      <c r="SOO234" s="646"/>
      <c r="SOP234" s="646"/>
      <c r="SOQ234" s="646"/>
      <c r="SOR234" s="646"/>
      <c r="SOS234" s="646"/>
      <c r="SOT234" s="646"/>
      <c r="SOU234" s="646"/>
      <c r="SOV234" s="646"/>
      <c r="SOW234" s="646"/>
      <c r="SOX234" s="646"/>
      <c r="SOY234" s="646"/>
      <c r="SOZ234" s="646"/>
      <c r="SPA234" s="646"/>
      <c r="SPB234" s="646"/>
      <c r="SPC234" s="646"/>
      <c r="SPD234" s="646"/>
      <c r="SPE234" s="646"/>
      <c r="SPF234" s="646"/>
      <c r="SPG234" s="646"/>
      <c r="SPH234" s="646"/>
      <c r="SPI234" s="646"/>
      <c r="SPJ234" s="646"/>
      <c r="SPK234" s="646"/>
      <c r="SPL234" s="646"/>
      <c r="SPM234" s="646"/>
      <c r="SPN234" s="646"/>
      <c r="SPO234" s="646"/>
      <c r="SPP234" s="646"/>
      <c r="SPQ234" s="646"/>
      <c r="SPR234" s="646"/>
      <c r="SPS234" s="646"/>
      <c r="SPT234" s="646"/>
      <c r="SPU234" s="646"/>
      <c r="SPV234" s="646"/>
      <c r="SPW234" s="646"/>
      <c r="SPX234" s="646"/>
      <c r="SPY234" s="646"/>
      <c r="SPZ234" s="646"/>
      <c r="SQA234" s="646"/>
      <c r="SQB234" s="646"/>
      <c r="SQC234" s="646"/>
      <c r="SQD234" s="646"/>
      <c r="SQE234" s="646"/>
      <c r="SQF234" s="646"/>
      <c r="SQG234" s="646"/>
      <c r="SQH234" s="646"/>
      <c r="SQI234" s="646"/>
      <c r="SQJ234" s="646"/>
      <c r="SQK234" s="646"/>
      <c r="SQL234" s="646"/>
      <c r="SQM234" s="646"/>
      <c r="SQN234" s="646"/>
      <c r="SQO234" s="646"/>
      <c r="SQP234" s="646"/>
      <c r="SQQ234" s="646"/>
      <c r="SQR234" s="646"/>
      <c r="SQS234" s="646"/>
      <c r="SQT234" s="646"/>
      <c r="SQU234" s="646"/>
      <c r="SQV234" s="646"/>
      <c r="SQW234" s="646"/>
      <c r="SQX234" s="646"/>
      <c r="SQY234" s="646"/>
      <c r="SQZ234" s="646"/>
      <c r="SRA234" s="646"/>
      <c r="SRB234" s="646"/>
      <c r="SRC234" s="646"/>
      <c r="SRD234" s="646"/>
      <c r="SRE234" s="646"/>
      <c r="SRF234" s="646"/>
      <c r="SRG234" s="646"/>
      <c r="SRH234" s="646"/>
      <c r="SRI234" s="646"/>
      <c r="SRJ234" s="646"/>
      <c r="SRK234" s="646"/>
      <c r="SRL234" s="646"/>
      <c r="SRM234" s="646"/>
      <c r="SRN234" s="646"/>
      <c r="SRO234" s="646"/>
      <c r="SRP234" s="646"/>
      <c r="SRQ234" s="646"/>
      <c r="SRR234" s="646"/>
      <c r="SRS234" s="646"/>
      <c r="SRT234" s="646"/>
      <c r="SRU234" s="646"/>
      <c r="SRV234" s="646"/>
      <c r="SRW234" s="646"/>
      <c r="SRX234" s="646"/>
      <c r="SRY234" s="646"/>
      <c r="SRZ234" s="646"/>
      <c r="SSA234" s="646"/>
      <c r="SSB234" s="646"/>
      <c r="SSC234" s="646"/>
      <c r="SSD234" s="646"/>
      <c r="SSE234" s="646"/>
      <c r="SSF234" s="646"/>
      <c r="SSG234" s="646"/>
      <c r="SSH234" s="646"/>
      <c r="SSI234" s="646"/>
      <c r="SSJ234" s="646"/>
      <c r="SSK234" s="646"/>
      <c r="SSL234" s="646"/>
      <c r="SSM234" s="646"/>
      <c r="SSN234" s="646"/>
      <c r="SSO234" s="646"/>
      <c r="SSP234" s="646"/>
      <c r="SSQ234" s="646"/>
      <c r="SSR234" s="646"/>
      <c r="SSS234" s="646"/>
      <c r="SST234" s="646"/>
      <c r="SSU234" s="646"/>
      <c r="SSV234" s="646"/>
      <c r="SSW234" s="646"/>
      <c r="SSX234" s="646"/>
      <c r="SSY234" s="646"/>
      <c r="SSZ234" s="646"/>
      <c r="STA234" s="646"/>
      <c r="STB234" s="646"/>
      <c r="STC234" s="646"/>
      <c r="STD234" s="646"/>
      <c r="STE234" s="646"/>
      <c r="STF234" s="646"/>
      <c r="STG234" s="646"/>
      <c r="STH234" s="646"/>
      <c r="STI234" s="646"/>
      <c r="STJ234" s="646"/>
      <c r="STK234" s="646"/>
      <c r="STL234" s="646"/>
      <c r="STM234" s="646"/>
      <c r="STN234" s="646"/>
      <c r="STO234" s="646"/>
      <c r="STP234" s="646"/>
      <c r="STQ234" s="646"/>
      <c r="STR234" s="646"/>
      <c r="STS234" s="646"/>
      <c r="STT234" s="646"/>
      <c r="STU234" s="646"/>
      <c r="STV234" s="646"/>
      <c r="STW234" s="646"/>
      <c r="STX234" s="646"/>
      <c r="STY234" s="646"/>
      <c r="STZ234" s="646"/>
      <c r="SUA234" s="646"/>
      <c r="SUB234" s="646"/>
      <c r="SUC234" s="646"/>
      <c r="SUD234" s="646"/>
      <c r="SUE234" s="646"/>
      <c r="SUF234" s="646"/>
      <c r="SUG234" s="646"/>
      <c r="SUH234" s="646"/>
      <c r="SUI234" s="646"/>
      <c r="SUJ234" s="646"/>
      <c r="SUK234" s="646"/>
      <c r="SUL234" s="646"/>
      <c r="SUM234" s="646"/>
      <c r="SUN234" s="646"/>
      <c r="SUO234" s="646"/>
      <c r="SUP234" s="646"/>
      <c r="SUQ234" s="646"/>
      <c r="SUR234" s="646"/>
      <c r="SUS234" s="646"/>
      <c r="SUT234" s="646"/>
      <c r="SUU234" s="646"/>
      <c r="SUV234" s="646"/>
      <c r="SUW234" s="646"/>
      <c r="SUX234" s="646"/>
      <c r="SUY234" s="646"/>
      <c r="SUZ234" s="646"/>
      <c r="SVA234" s="646"/>
      <c r="SVB234" s="646"/>
      <c r="SVC234" s="646"/>
      <c r="SVD234" s="646"/>
      <c r="SVE234" s="646"/>
      <c r="SVF234" s="646"/>
      <c r="SVG234" s="646"/>
      <c r="SVH234" s="646"/>
      <c r="SVI234" s="646"/>
      <c r="SVJ234" s="646"/>
      <c r="SVK234" s="646"/>
      <c r="SVL234" s="646"/>
      <c r="SVM234" s="646"/>
      <c r="SVN234" s="646"/>
      <c r="SVO234" s="646"/>
      <c r="SVP234" s="646"/>
      <c r="SVQ234" s="646"/>
      <c r="SVR234" s="646"/>
      <c r="SVS234" s="646"/>
      <c r="SVT234" s="646"/>
      <c r="SVU234" s="646"/>
      <c r="SVV234" s="646"/>
      <c r="SVW234" s="646"/>
      <c r="SVX234" s="646"/>
      <c r="SVY234" s="646"/>
      <c r="SVZ234" s="646"/>
      <c r="SWA234" s="646"/>
      <c r="SWB234" s="646"/>
      <c r="SWC234" s="646"/>
      <c r="SWD234" s="646"/>
      <c r="SWE234" s="646"/>
      <c r="SWF234" s="646"/>
      <c r="SWG234" s="646"/>
      <c r="SWH234" s="646"/>
      <c r="SWI234" s="646"/>
      <c r="SWJ234" s="646"/>
      <c r="SWK234" s="646"/>
      <c r="SWL234" s="646"/>
      <c r="SWM234" s="646"/>
      <c r="SWN234" s="646"/>
      <c r="SWO234" s="646"/>
      <c r="SWP234" s="646"/>
      <c r="SWQ234" s="646"/>
      <c r="SWR234" s="646"/>
      <c r="SWS234" s="646"/>
      <c r="SWT234" s="646"/>
      <c r="SWU234" s="646"/>
      <c r="SWV234" s="646"/>
      <c r="SWW234" s="646"/>
      <c r="SWX234" s="646"/>
      <c r="SWY234" s="646"/>
      <c r="SWZ234" s="646"/>
      <c r="SXA234" s="646"/>
      <c r="SXB234" s="646"/>
      <c r="SXC234" s="646"/>
      <c r="SXD234" s="646"/>
      <c r="SXE234" s="646"/>
      <c r="SXF234" s="646"/>
      <c r="SXG234" s="646"/>
      <c r="SXH234" s="646"/>
      <c r="SXI234" s="646"/>
      <c r="SXJ234" s="646"/>
      <c r="SXK234" s="646"/>
      <c r="SXL234" s="646"/>
      <c r="SXM234" s="646"/>
      <c r="SXN234" s="646"/>
      <c r="SXO234" s="646"/>
      <c r="SXP234" s="646"/>
      <c r="SXQ234" s="646"/>
      <c r="SXR234" s="646"/>
      <c r="SXS234" s="646"/>
      <c r="SXT234" s="646"/>
      <c r="SXU234" s="646"/>
      <c r="SXV234" s="646"/>
      <c r="SXW234" s="646"/>
      <c r="SXX234" s="646"/>
      <c r="SXY234" s="646"/>
      <c r="SXZ234" s="646"/>
      <c r="SYA234" s="646"/>
      <c r="SYB234" s="646"/>
      <c r="SYC234" s="646"/>
      <c r="SYD234" s="646"/>
      <c r="SYE234" s="646"/>
      <c r="SYF234" s="646"/>
      <c r="SYG234" s="646"/>
      <c r="SYH234" s="646"/>
      <c r="SYI234" s="646"/>
      <c r="SYJ234" s="646"/>
      <c r="SYK234" s="646"/>
      <c r="SYL234" s="646"/>
      <c r="SYM234" s="646"/>
      <c r="SYN234" s="646"/>
      <c r="SYO234" s="646"/>
      <c r="SYP234" s="646"/>
      <c r="SYQ234" s="646"/>
      <c r="SYR234" s="646"/>
      <c r="SYS234" s="646"/>
      <c r="SYT234" s="646"/>
      <c r="SYU234" s="646"/>
      <c r="SYV234" s="646"/>
      <c r="SYW234" s="646"/>
      <c r="SYX234" s="646"/>
      <c r="SYY234" s="646"/>
      <c r="SYZ234" s="646"/>
      <c r="SZA234" s="646"/>
      <c r="SZB234" s="646"/>
      <c r="SZC234" s="646"/>
      <c r="SZD234" s="646"/>
      <c r="SZE234" s="646"/>
      <c r="SZF234" s="646"/>
      <c r="SZG234" s="646"/>
      <c r="SZH234" s="646"/>
      <c r="SZI234" s="646"/>
      <c r="SZJ234" s="646"/>
      <c r="SZK234" s="646"/>
      <c r="SZL234" s="646"/>
      <c r="SZM234" s="646"/>
      <c r="SZN234" s="646"/>
      <c r="SZO234" s="646"/>
      <c r="SZP234" s="646"/>
      <c r="SZQ234" s="646"/>
      <c r="SZR234" s="646"/>
      <c r="SZS234" s="646"/>
      <c r="SZT234" s="646"/>
      <c r="SZU234" s="646"/>
      <c r="SZV234" s="646"/>
      <c r="SZW234" s="646"/>
      <c r="SZX234" s="646"/>
      <c r="SZY234" s="646"/>
      <c r="SZZ234" s="646"/>
      <c r="TAA234" s="646"/>
      <c r="TAB234" s="646"/>
      <c r="TAC234" s="646"/>
      <c r="TAD234" s="646"/>
      <c r="TAE234" s="646"/>
      <c r="TAF234" s="646"/>
      <c r="TAG234" s="646"/>
      <c r="TAH234" s="646"/>
      <c r="TAI234" s="646"/>
      <c r="TAJ234" s="646"/>
      <c r="TAK234" s="646"/>
      <c r="TAL234" s="646"/>
      <c r="TAM234" s="646"/>
      <c r="TAN234" s="646"/>
      <c r="TAO234" s="646"/>
      <c r="TAP234" s="646"/>
      <c r="TAQ234" s="646"/>
      <c r="TAR234" s="646"/>
      <c r="TAS234" s="646"/>
      <c r="TAT234" s="646"/>
      <c r="TAU234" s="646"/>
      <c r="TAV234" s="646"/>
      <c r="TAW234" s="646"/>
      <c r="TAX234" s="646"/>
      <c r="TAY234" s="646"/>
      <c r="TAZ234" s="646"/>
      <c r="TBA234" s="646"/>
      <c r="TBB234" s="646"/>
      <c r="TBC234" s="646"/>
      <c r="TBD234" s="646"/>
      <c r="TBE234" s="646"/>
      <c r="TBF234" s="646"/>
      <c r="TBG234" s="646"/>
      <c r="TBH234" s="646"/>
      <c r="TBI234" s="646"/>
      <c r="TBJ234" s="646"/>
      <c r="TBK234" s="646"/>
      <c r="TBL234" s="646"/>
      <c r="TBM234" s="646"/>
      <c r="TBN234" s="646"/>
      <c r="TBO234" s="646"/>
      <c r="TBP234" s="646"/>
      <c r="TBQ234" s="646"/>
      <c r="TBR234" s="646"/>
      <c r="TBS234" s="646"/>
      <c r="TBT234" s="646"/>
      <c r="TBU234" s="646"/>
      <c r="TBV234" s="646"/>
      <c r="TBW234" s="646"/>
      <c r="TBX234" s="646"/>
      <c r="TBY234" s="646"/>
      <c r="TBZ234" s="646"/>
      <c r="TCA234" s="646"/>
      <c r="TCB234" s="646"/>
      <c r="TCC234" s="646"/>
      <c r="TCD234" s="646"/>
      <c r="TCE234" s="646"/>
      <c r="TCF234" s="646"/>
      <c r="TCG234" s="646"/>
      <c r="TCH234" s="646"/>
      <c r="TCI234" s="646"/>
      <c r="TCJ234" s="646"/>
      <c r="TCK234" s="646"/>
      <c r="TCL234" s="646"/>
      <c r="TCM234" s="646"/>
      <c r="TCN234" s="646"/>
      <c r="TCO234" s="646"/>
      <c r="TCP234" s="646"/>
      <c r="TCQ234" s="646"/>
      <c r="TCR234" s="646"/>
      <c r="TCS234" s="646"/>
      <c r="TCT234" s="646"/>
      <c r="TCU234" s="646"/>
      <c r="TCV234" s="646"/>
      <c r="TCW234" s="646"/>
      <c r="TCX234" s="646"/>
      <c r="TCY234" s="646"/>
      <c r="TCZ234" s="646"/>
      <c r="TDA234" s="646"/>
      <c r="TDB234" s="646"/>
      <c r="TDC234" s="646"/>
      <c r="TDD234" s="646"/>
      <c r="TDE234" s="646"/>
      <c r="TDF234" s="646"/>
      <c r="TDG234" s="646"/>
      <c r="TDH234" s="646"/>
      <c r="TDI234" s="646"/>
      <c r="TDJ234" s="646"/>
      <c r="TDK234" s="646"/>
      <c r="TDL234" s="646"/>
      <c r="TDM234" s="646"/>
      <c r="TDN234" s="646"/>
      <c r="TDO234" s="646"/>
      <c r="TDP234" s="646"/>
      <c r="TDQ234" s="646"/>
      <c r="TDR234" s="646"/>
      <c r="TDS234" s="646"/>
      <c r="TDT234" s="646"/>
      <c r="TDU234" s="646"/>
      <c r="TDV234" s="646"/>
      <c r="TDW234" s="646"/>
      <c r="TDX234" s="646"/>
      <c r="TDY234" s="646"/>
      <c r="TDZ234" s="646"/>
      <c r="TEA234" s="646"/>
      <c r="TEB234" s="646"/>
      <c r="TEC234" s="646"/>
      <c r="TED234" s="646"/>
      <c r="TEE234" s="646"/>
      <c r="TEF234" s="646"/>
      <c r="TEG234" s="646"/>
      <c r="TEH234" s="646"/>
      <c r="TEI234" s="646"/>
      <c r="TEJ234" s="646"/>
      <c r="TEK234" s="646"/>
      <c r="TEL234" s="646"/>
      <c r="TEM234" s="646"/>
      <c r="TEN234" s="646"/>
      <c r="TEO234" s="646"/>
      <c r="TEP234" s="646"/>
      <c r="TEQ234" s="646"/>
      <c r="TER234" s="646"/>
      <c r="TES234" s="646"/>
      <c r="TET234" s="646"/>
      <c r="TEU234" s="646"/>
      <c r="TEV234" s="646"/>
      <c r="TEW234" s="646"/>
      <c r="TEX234" s="646"/>
      <c r="TEY234" s="646"/>
      <c r="TEZ234" s="646"/>
      <c r="TFA234" s="646"/>
      <c r="TFB234" s="646"/>
      <c r="TFC234" s="646"/>
      <c r="TFD234" s="646"/>
      <c r="TFE234" s="646"/>
      <c r="TFF234" s="646"/>
      <c r="TFG234" s="646"/>
      <c r="TFH234" s="646"/>
      <c r="TFI234" s="646"/>
      <c r="TFJ234" s="646"/>
      <c r="TFK234" s="646"/>
      <c r="TFL234" s="646"/>
      <c r="TFM234" s="646"/>
      <c r="TFN234" s="646"/>
      <c r="TFO234" s="646"/>
      <c r="TFP234" s="646"/>
      <c r="TFQ234" s="646"/>
      <c r="TFR234" s="646"/>
      <c r="TFS234" s="646"/>
      <c r="TFT234" s="646"/>
      <c r="TFU234" s="646"/>
      <c r="TFV234" s="646"/>
      <c r="TFW234" s="646"/>
      <c r="TFX234" s="646"/>
      <c r="TFY234" s="646"/>
      <c r="TFZ234" s="646"/>
      <c r="TGA234" s="646"/>
      <c r="TGB234" s="646"/>
      <c r="TGC234" s="646"/>
      <c r="TGD234" s="646"/>
      <c r="TGE234" s="646"/>
      <c r="TGF234" s="646"/>
      <c r="TGG234" s="646"/>
      <c r="TGH234" s="646"/>
      <c r="TGI234" s="646"/>
      <c r="TGJ234" s="646"/>
      <c r="TGK234" s="646"/>
      <c r="TGL234" s="646"/>
      <c r="TGM234" s="646"/>
      <c r="TGN234" s="646"/>
      <c r="TGO234" s="646"/>
      <c r="TGP234" s="646"/>
      <c r="TGQ234" s="646"/>
      <c r="TGR234" s="646"/>
      <c r="TGS234" s="646"/>
      <c r="TGT234" s="646"/>
      <c r="TGU234" s="646"/>
      <c r="TGV234" s="646"/>
      <c r="TGW234" s="646"/>
      <c r="TGX234" s="646"/>
      <c r="TGY234" s="646"/>
      <c r="TGZ234" s="646"/>
      <c r="THA234" s="646"/>
      <c r="THB234" s="646"/>
      <c r="THC234" s="646"/>
      <c r="THD234" s="646"/>
      <c r="THE234" s="646"/>
      <c r="THF234" s="646"/>
      <c r="THG234" s="646"/>
      <c r="THH234" s="646"/>
      <c r="THI234" s="646"/>
      <c r="THJ234" s="646"/>
      <c r="THK234" s="646"/>
      <c r="THL234" s="646"/>
      <c r="THM234" s="646"/>
      <c r="THN234" s="646"/>
      <c r="THO234" s="646"/>
      <c r="THP234" s="646"/>
      <c r="THQ234" s="646"/>
      <c r="THR234" s="646"/>
      <c r="THS234" s="646"/>
      <c r="THT234" s="646"/>
      <c r="THU234" s="646"/>
      <c r="THV234" s="646"/>
      <c r="THW234" s="646"/>
      <c r="THX234" s="646"/>
      <c r="THY234" s="646"/>
      <c r="THZ234" s="646"/>
      <c r="TIA234" s="646"/>
      <c r="TIB234" s="646"/>
      <c r="TIC234" s="646"/>
      <c r="TID234" s="646"/>
      <c r="TIE234" s="646"/>
      <c r="TIF234" s="646"/>
      <c r="TIG234" s="646"/>
      <c r="TIH234" s="646"/>
      <c r="TII234" s="646"/>
      <c r="TIJ234" s="646"/>
      <c r="TIK234" s="646"/>
      <c r="TIL234" s="646"/>
      <c r="TIM234" s="646"/>
      <c r="TIN234" s="646"/>
      <c r="TIO234" s="646"/>
      <c r="TIP234" s="646"/>
      <c r="TIQ234" s="646"/>
      <c r="TIR234" s="646"/>
      <c r="TIS234" s="646"/>
      <c r="TIT234" s="646"/>
      <c r="TIU234" s="646"/>
      <c r="TIV234" s="646"/>
      <c r="TIW234" s="646"/>
      <c r="TIX234" s="646"/>
      <c r="TIY234" s="646"/>
      <c r="TIZ234" s="646"/>
      <c r="TJA234" s="646"/>
      <c r="TJB234" s="646"/>
      <c r="TJC234" s="646"/>
      <c r="TJD234" s="646"/>
      <c r="TJE234" s="646"/>
      <c r="TJF234" s="646"/>
      <c r="TJG234" s="646"/>
      <c r="TJH234" s="646"/>
      <c r="TJI234" s="646"/>
      <c r="TJJ234" s="646"/>
      <c r="TJK234" s="646"/>
      <c r="TJL234" s="646"/>
      <c r="TJM234" s="646"/>
      <c r="TJN234" s="646"/>
      <c r="TJO234" s="646"/>
      <c r="TJP234" s="646"/>
      <c r="TJQ234" s="646"/>
      <c r="TJR234" s="646"/>
      <c r="TJS234" s="646"/>
      <c r="TJT234" s="646"/>
      <c r="TJU234" s="646"/>
      <c r="TJV234" s="646"/>
      <c r="TJW234" s="646"/>
      <c r="TJX234" s="646"/>
      <c r="TJY234" s="646"/>
      <c r="TJZ234" s="646"/>
      <c r="TKA234" s="646"/>
      <c r="TKB234" s="646"/>
      <c r="TKC234" s="646"/>
      <c r="TKD234" s="646"/>
      <c r="TKE234" s="646"/>
      <c r="TKF234" s="646"/>
      <c r="TKG234" s="646"/>
      <c r="TKH234" s="646"/>
      <c r="TKI234" s="646"/>
      <c r="TKJ234" s="646"/>
      <c r="TKK234" s="646"/>
      <c r="TKL234" s="646"/>
      <c r="TKM234" s="646"/>
      <c r="TKN234" s="646"/>
      <c r="TKO234" s="646"/>
      <c r="TKP234" s="646"/>
      <c r="TKQ234" s="646"/>
      <c r="TKR234" s="646"/>
      <c r="TKS234" s="646"/>
      <c r="TKT234" s="646"/>
      <c r="TKU234" s="646"/>
      <c r="TKV234" s="646"/>
      <c r="TKW234" s="646"/>
      <c r="TKX234" s="646"/>
      <c r="TKY234" s="646"/>
      <c r="TKZ234" s="646"/>
      <c r="TLA234" s="646"/>
      <c r="TLB234" s="646"/>
      <c r="TLC234" s="646"/>
      <c r="TLD234" s="646"/>
      <c r="TLE234" s="646"/>
      <c r="TLF234" s="646"/>
      <c r="TLG234" s="646"/>
      <c r="TLH234" s="646"/>
      <c r="TLI234" s="646"/>
      <c r="TLJ234" s="646"/>
      <c r="TLK234" s="646"/>
      <c r="TLL234" s="646"/>
      <c r="TLM234" s="646"/>
      <c r="TLN234" s="646"/>
      <c r="TLO234" s="646"/>
      <c r="TLP234" s="646"/>
      <c r="TLQ234" s="646"/>
      <c r="TLR234" s="646"/>
      <c r="TLS234" s="646"/>
      <c r="TLT234" s="646"/>
      <c r="TLU234" s="646"/>
      <c r="TLV234" s="646"/>
      <c r="TLW234" s="646"/>
      <c r="TLX234" s="646"/>
      <c r="TLY234" s="646"/>
      <c r="TLZ234" s="646"/>
      <c r="TMA234" s="646"/>
      <c r="TMB234" s="646"/>
      <c r="TMC234" s="646"/>
      <c r="TMD234" s="646"/>
      <c r="TME234" s="646"/>
      <c r="TMF234" s="646"/>
      <c r="TMG234" s="646"/>
      <c r="TMH234" s="646"/>
      <c r="TMI234" s="646"/>
      <c r="TMJ234" s="646"/>
      <c r="TMK234" s="646"/>
      <c r="TML234" s="646"/>
      <c r="TMM234" s="646"/>
      <c r="TMN234" s="646"/>
      <c r="TMO234" s="646"/>
      <c r="TMP234" s="646"/>
      <c r="TMQ234" s="646"/>
      <c r="TMR234" s="646"/>
      <c r="TMS234" s="646"/>
      <c r="TMT234" s="646"/>
      <c r="TMU234" s="646"/>
      <c r="TMV234" s="646"/>
      <c r="TMW234" s="646"/>
      <c r="TMX234" s="646"/>
      <c r="TMY234" s="646"/>
      <c r="TMZ234" s="646"/>
      <c r="TNA234" s="646"/>
      <c r="TNB234" s="646"/>
      <c r="TNC234" s="646"/>
      <c r="TND234" s="646"/>
      <c r="TNE234" s="646"/>
      <c r="TNF234" s="646"/>
      <c r="TNG234" s="646"/>
      <c r="TNH234" s="646"/>
      <c r="TNI234" s="646"/>
      <c r="TNJ234" s="646"/>
      <c r="TNK234" s="646"/>
      <c r="TNL234" s="646"/>
      <c r="TNM234" s="646"/>
      <c r="TNN234" s="646"/>
      <c r="TNO234" s="646"/>
      <c r="TNP234" s="646"/>
      <c r="TNQ234" s="646"/>
      <c r="TNR234" s="646"/>
      <c r="TNS234" s="646"/>
      <c r="TNT234" s="646"/>
      <c r="TNU234" s="646"/>
      <c r="TNV234" s="646"/>
      <c r="TNW234" s="646"/>
      <c r="TNX234" s="646"/>
      <c r="TNY234" s="646"/>
      <c r="TNZ234" s="646"/>
      <c r="TOA234" s="646"/>
      <c r="TOB234" s="646"/>
      <c r="TOC234" s="646"/>
      <c r="TOD234" s="646"/>
      <c r="TOE234" s="646"/>
      <c r="TOF234" s="646"/>
      <c r="TOG234" s="646"/>
      <c r="TOH234" s="646"/>
      <c r="TOI234" s="646"/>
      <c r="TOJ234" s="646"/>
      <c r="TOK234" s="646"/>
      <c r="TOL234" s="646"/>
      <c r="TOM234" s="646"/>
      <c r="TON234" s="646"/>
      <c r="TOO234" s="646"/>
      <c r="TOP234" s="646"/>
      <c r="TOQ234" s="646"/>
      <c r="TOR234" s="646"/>
      <c r="TOS234" s="646"/>
      <c r="TOT234" s="646"/>
      <c r="TOU234" s="646"/>
      <c r="TOV234" s="646"/>
      <c r="TOW234" s="646"/>
      <c r="TOX234" s="646"/>
      <c r="TOY234" s="646"/>
      <c r="TOZ234" s="646"/>
      <c r="TPA234" s="646"/>
      <c r="TPB234" s="646"/>
      <c r="TPC234" s="646"/>
      <c r="TPD234" s="646"/>
      <c r="TPE234" s="646"/>
      <c r="TPF234" s="646"/>
      <c r="TPG234" s="646"/>
      <c r="TPH234" s="646"/>
      <c r="TPI234" s="646"/>
      <c r="TPJ234" s="646"/>
      <c r="TPK234" s="646"/>
      <c r="TPL234" s="646"/>
      <c r="TPM234" s="646"/>
      <c r="TPN234" s="646"/>
      <c r="TPO234" s="646"/>
      <c r="TPP234" s="646"/>
      <c r="TPQ234" s="646"/>
      <c r="TPR234" s="646"/>
      <c r="TPS234" s="646"/>
      <c r="TPT234" s="646"/>
      <c r="TPU234" s="646"/>
      <c r="TPV234" s="646"/>
      <c r="TPW234" s="646"/>
      <c r="TPX234" s="646"/>
      <c r="TPY234" s="646"/>
      <c r="TPZ234" s="646"/>
      <c r="TQA234" s="646"/>
      <c r="TQB234" s="646"/>
      <c r="TQC234" s="646"/>
      <c r="TQD234" s="646"/>
      <c r="TQE234" s="646"/>
      <c r="TQF234" s="646"/>
      <c r="TQG234" s="646"/>
      <c r="TQH234" s="646"/>
      <c r="TQI234" s="646"/>
      <c r="TQJ234" s="646"/>
      <c r="TQK234" s="646"/>
      <c r="TQL234" s="646"/>
      <c r="TQM234" s="646"/>
      <c r="TQN234" s="646"/>
      <c r="TQO234" s="646"/>
      <c r="TQP234" s="646"/>
      <c r="TQQ234" s="646"/>
      <c r="TQR234" s="646"/>
      <c r="TQS234" s="646"/>
      <c r="TQT234" s="646"/>
      <c r="TQU234" s="646"/>
      <c r="TQV234" s="646"/>
      <c r="TQW234" s="646"/>
      <c r="TQX234" s="646"/>
      <c r="TQY234" s="646"/>
      <c r="TQZ234" s="646"/>
      <c r="TRA234" s="646"/>
      <c r="TRB234" s="646"/>
      <c r="TRC234" s="646"/>
      <c r="TRD234" s="646"/>
      <c r="TRE234" s="646"/>
      <c r="TRF234" s="646"/>
      <c r="TRG234" s="646"/>
      <c r="TRH234" s="646"/>
      <c r="TRI234" s="646"/>
      <c r="TRJ234" s="646"/>
      <c r="TRK234" s="646"/>
      <c r="TRL234" s="646"/>
      <c r="TRM234" s="646"/>
      <c r="TRN234" s="646"/>
      <c r="TRO234" s="646"/>
      <c r="TRP234" s="646"/>
      <c r="TRQ234" s="646"/>
      <c r="TRR234" s="646"/>
      <c r="TRS234" s="646"/>
      <c r="TRT234" s="646"/>
      <c r="TRU234" s="646"/>
      <c r="TRV234" s="646"/>
      <c r="TRW234" s="646"/>
      <c r="TRX234" s="646"/>
      <c r="TRY234" s="646"/>
      <c r="TRZ234" s="646"/>
      <c r="TSA234" s="646"/>
      <c r="TSB234" s="646"/>
      <c r="TSC234" s="646"/>
      <c r="TSD234" s="646"/>
      <c r="TSE234" s="646"/>
      <c r="TSF234" s="646"/>
      <c r="TSG234" s="646"/>
      <c r="TSH234" s="646"/>
      <c r="TSI234" s="646"/>
      <c r="TSJ234" s="646"/>
      <c r="TSK234" s="646"/>
      <c r="TSL234" s="646"/>
      <c r="TSM234" s="646"/>
      <c r="TSN234" s="646"/>
      <c r="TSO234" s="646"/>
      <c r="TSP234" s="646"/>
      <c r="TSQ234" s="646"/>
      <c r="TSR234" s="646"/>
      <c r="TSS234" s="646"/>
      <c r="TST234" s="646"/>
      <c r="TSU234" s="646"/>
      <c r="TSV234" s="646"/>
      <c r="TSW234" s="646"/>
      <c r="TSX234" s="646"/>
      <c r="TSY234" s="646"/>
      <c r="TSZ234" s="646"/>
      <c r="TTA234" s="646"/>
      <c r="TTB234" s="646"/>
      <c r="TTC234" s="646"/>
      <c r="TTD234" s="646"/>
      <c r="TTE234" s="646"/>
      <c r="TTF234" s="646"/>
      <c r="TTG234" s="646"/>
      <c r="TTH234" s="646"/>
      <c r="TTI234" s="646"/>
      <c r="TTJ234" s="646"/>
      <c r="TTK234" s="646"/>
      <c r="TTL234" s="646"/>
      <c r="TTM234" s="646"/>
      <c r="TTN234" s="646"/>
      <c r="TTO234" s="646"/>
      <c r="TTP234" s="646"/>
      <c r="TTQ234" s="646"/>
      <c r="TTR234" s="646"/>
      <c r="TTS234" s="646"/>
      <c r="TTT234" s="646"/>
      <c r="TTU234" s="646"/>
      <c r="TTV234" s="646"/>
      <c r="TTW234" s="646"/>
      <c r="TTX234" s="646"/>
      <c r="TTY234" s="646"/>
      <c r="TTZ234" s="646"/>
      <c r="TUA234" s="646"/>
      <c r="TUB234" s="646"/>
      <c r="TUC234" s="646"/>
      <c r="TUD234" s="646"/>
      <c r="TUE234" s="646"/>
      <c r="TUF234" s="646"/>
      <c r="TUG234" s="646"/>
      <c r="TUH234" s="646"/>
      <c r="TUI234" s="646"/>
      <c r="TUJ234" s="646"/>
      <c r="TUK234" s="646"/>
      <c r="TUL234" s="646"/>
      <c r="TUM234" s="646"/>
      <c r="TUN234" s="646"/>
      <c r="TUO234" s="646"/>
      <c r="TUP234" s="646"/>
      <c r="TUQ234" s="646"/>
      <c r="TUR234" s="646"/>
      <c r="TUS234" s="646"/>
      <c r="TUT234" s="646"/>
      <c r="TUU234" s="646"/>
      <c r="TUV234" s="646"/>
      <c r="TUW234" s="646"/>
      <c r="TUX234" s="646"/>
      <c r="TUY234" s="646"/>
      <c r="TUZ234" s="646"/>
      <c r="TVA234" s="646"/>
      <c r="TVB234" s="646"/>
      <c r="TVC234" s="646"/>
      <c r="TVD234" s="646"/>
      <c r="TVE234" s="646"/>
      <c r="TVF234" s="646"/>
      <c r="TVG234" s="646"/>
      <c r="TVH234" s="646"/>
      <c r="TVI234" s="646"/>
      <c r="TVJ234" s="646"/>
      <c r="TVK234" s="646"/>
      <c r="TVL234" s="646"/>
      <c r="TVM234" s="646"/>
      <c r="TVN234" s="646"/>
      <c r="TVO234" s="646"/>
      <c r="TVP234" s="646"/>
      <c r="TVQ234" s="646"/>
      <c r="TVR234" s="646"/>
      <c r="TVS234" s="646"/>
      <c r="TVT234" s="646"/>
      <c r="TVU234" s="646"/>
      <c r="TVV234" s="646"/>
      <c r="TVW234" s="646"/>
      <c r="TVX234" s="646"/>
      <c r="TVY234" s="646"/>
      <c r="TVZ234" s="646"/>
      <c r="TWA234" s="646"/>
      <c r="TWB234" s="646"/>
      <c r="TWC234" s="646"/>
      <c r="TWD234" s="646"/>
      <c r="TWE234" s="646"/>
      <c r="TWF234" s="646"/>
      <c r="TWG234" s="646"/>
      <c r="TWH234" s="646"/>
      <c r="TWI234" s="646"/>
      <c r="TWJ234" s="646"/>
      <c r="TWK234" s="646"/>
      <c r="TWL234" s="646"/>
      <c r="TWM234" s="646"/>
      <c r="TWN234" s="646"/>
      <c r="TWO234" s="646"/>
      <c r="TWP234" s="646"/>
      <c r="TWQ234" s="646"/>
      <c r="TWR234" s="646"/>
      <c r="TWS234" s="646"/>
      <c r="TWT234" s="646"/>
      <c r="TWU234" s="646"/>
      <c r="TWV234" s="646"/>
      <c r="TWW234" s="646"/>
      <c r="TWX234" s="646"/>
      <c r="TWY234" s="646"/>
      <c r="TWZ234" s="646"/>
      <c r="TXA234" s="646"/>
      <c r="TXB234" s="646"/>
      <c r="TXC234" s="646"/>
      <c r="TXD234" s="646"/>
      <c r="TXE234" s="646"/>
      <c r="TXF234" s="646"/>
      <c r="TXG234" s="646"/>
      <c r="TXH234" s="646"/>
      <c r="TXI234" s="646"/>
      <c r="TXJ234" s="646"/>
      <c r="TXK234" s="646"/>
      <c r="TXL234" s="646"/>
      <c r="TXM234" s="646"/>
      <c r="TXN234" s="646"/>
      <c r="TXO234" s="646"/>
      <c r="TXP234" s="646"/>
      <c r="TXQ234" s="646"/>
      <c r="TXR234" s="646"/>
      <c r="TXS234" s="646"/>
      <c r="TXT234" s="646"/>
      <c r="TXU234" s="646"/>
      <c r="TXV234" s="646"/>
      <c r="TXW234" s="646"/>
      <c r="TXX234" s="646"/>
      <c r="TXY234" s="646"/>
      <c r="TXZ234" s="646"/>
      <c r="TYA234" s="646"/>
      <c r="TYB234" s="646"/>
      <c r="TYC234" s="646"/>
      <c r="TYD234" s="646"/>
      <c r="TYE234" s="646"/>
      <c r="TYF234" s="646"/>
      <c r="TYG234" s="646"/>
      <c r="TYH234" s="646"/>
      <c r="TYI234" s="646"/>
      <c r="TYJ234" s="646"/>
      <c r="TYK234" s="646"/>
      <c r="TYL234" s="646"/>
      <c r="TYM234" s="646"/>
      <c r="TYN234" s="646"/>
      <c r="TYO234" s="646"/>
      <c r="TYP234" s="646"/>
      <c r="TYQ234" s="646"/>
      <c r="TYR234" s="646"/>
      <c r="TYS234" s="646"/>
      <c r="TYT234" s="646"/>
      <c r="TYU234" s="646"/>
      <c r="TYV234" s="646"/>
      <c r="TYW234" s="646"/>
      <c r="TYX234" s="646"/>
      <c r="TYY234" s="646"/>
      <c r="TYZ234" s="646"/>
      <c r="TZA234" s="646"/>
      <c r="TZB234" s="646"/>
      <c r="TZC234" s="646"/>
      <c r="TZD234" s="646"/>
      <c r="TZE234" s="646"/>
      <c r="TZF234" s="646"/>
      <c r="TZG234" s="646"/>
      <c r="TZH234" s="646"/>
      <c r="TZI234" s="646"/>
      <c r="TZJ234" s="646"/>
      <c r="TZK234" s="646"/>
      <c r="TZL234" s="646"/>
      <c r="TZM234" s="646"/>
      <c r="TZN234" s="646"/>
      <c r="TZO234" s="646"/>
      <c r="TZP234" s="646"/>
      <c r="TZQ234" s="646"/>
      <c r="TZR234" s="646"/>
      <c r="TZS234" s="646"/>
      <c r="TZT234" s="646"/>
      <c r="TZU234" s="646"/>
      <c r="TZV234" s="646"/>
      <c r="TZW234" s="646"/>
      <c r="TZX234" s="646"/>
      <c r="TZY234" s="646"/>
      <c r="TZZ234" s="646"/>
      <c r="UAA234" s="646"/>
      <c r="UAB234" s="646"/>
      <c r="UAC234" s="646"/>
      <c r="UAD234" s="646"/>
      <c r="UAE234" s="646"/>
      <c r="UAF234" s="646"/>
      <c r="UAG234" s="646"/>
      <c r="UAH234" s="646"/>
      <c r="UAI234" s="646"/>
      <c r="UAJ234" s="646"/>
      <c r="UAK234" s="646"/>
      <c r="UAL234" s="646"/>
      <c r="UAM234" s="646"/>
      <c r="UAN234" s="646"/>
      <c r="UAO234" s="646"/>
      <c r="UAP234" s="646"/>
      <c r="UAQ234" s="646"/>
      <c r="UAR234" s="646"/>
      <c r="UAS234" s="646"/>
      <c r="UAT234" s="646"/>
      <c r="UAU234" s="646"/>
      <c r="UAV234" s="646"/>
      <c r="UAW234" s="646"/>
      <c r="UAX234" s="646"/>
      <c r="UAY234" s="646"/>
      <c r="UAZ234" s="646"/>
      <c r="UBA234" s="646"/>
      <c r="UBB234" s="646"/>
      <c r="UBC234" s="646"/>
      <c r="UBD234" s="646"/>
      <c r="UBE234" s="646"/>
      <c r="UBF234" s="646"/>
      <c r="UBG234" s="646"/>
      <c r="UBH234" s="646"/>
      <c r="UBI234" s="646"/>
      <c r="UBJ234" s="646"/>
      <c r="UBK234" s="646"/>
      <c r="UBL234" s="646"/>
      <c r="UBM234" s="646"/>
      <c r="UBN234" s="646"/>
      <c r="UBO234" s="646"/>
      <c r="UBP234" s="646"/>
      <c r="UBQ234" s="646"/>
      <c r="UBR234" s="646"/>
      <c r="UBS234" s="646"/>
      <c r="UBT234" s="646"/>
      <c r="UBU234" s="646"/>
      <c r="UBV234" s="646"/>
      <c r="UBW234" s="646"/>
      <c r="UBX234" s="646"/>
      <c r="UBY234" s="646"/>
      <c r="UBZ234" s="646"/>
      <c r="UCA234" s="646"/>
      <c r="UCB234" s="646"/>
      <c r="UCC234" s="646"/>
      <c r="UCD234" s="646"/>
      <c r="UCE234" s="646"/>
      <c r="UCF234" s="646"/>
      <c r="UCG234" s="646"/>
      <c r="UCH234" s="646"/>
      <c r="UCI234" s="646"/>
      <c r="UCJ234" s="646"/>
      <c r="UCK234" s="646"/>
      <c r="UCL234" s="646"/>
      <c r="UCM234" s="646"/>
      <c r="UCN234" s="646"/>
      <c r="UCO234" s="646"/>
      <c r="UCP234" s="646"/>
      <c r="UCQ234" s="646"/>
      <c r="UCR234" s="646"/>
      <c r="UCS234" s="646"/>
      <c r="UCT234" s="646"/>
      <c r="UCU234" s="646"/>
      <c r="UCV234" s="646"/>
      <c r="UCW234" s="646"/>
      <c r="UCX234" s="646"/>
      <c r="UCY234" s="646"/>
      <c r="UCZ234" s="646"/>
      <c r="UDA234" s="646"/>
      <c r="UDB234" s="646"/>
      <c r="UDC234" s="646"/>
      <c r="UDD234" s="646"/>
      <c r="UDE234" s="646"/>
      <c r="UDF234" s="646"/>
      <c r="UDG234" s="646"/>
      <c r="UDH234" s="646"/>
      <c r="UDI234" s="646"/>
      <c r="UDJ234" s="646"/>
      <c r="UDK234" s="646"/>
      <c r="UDL234" s="646"/>
      <c r="UDM234" s="646"/>
      <c r="UDN234" s="646"/>
      <c r="UDO234" s="646"/>
      <c r="UDP234" s="646"/>
      <c r="UDQ234" s="646"/>
      <c r="UDR234" s="646"/>
      <c r="UDS234" s="646"/>
      <c r="UDT234" s="646"/>
      <c r="UDU234" s="646"/>
      <c r="UDV234" s="646"/>
      <c r="UDW234" s="646"/>
      <c r="UDX234" s="646"/>
      <c r="UDY234" s="646"/>
      <c r="UDZ234" s="646"/>
      <c r="UEA234" s="646"/>
      <c r="UEB234" s="646"/>
      <c r="UEC234" s="646"/>
      <c r="UED234" s="646"/>
      <c r="UEE234" s="646"/>
      <c r="UEF234" s="646"/>
      <c r="UEG234" s="646"/>
      <c r="UEH234" s="646"/>
      <c r="UEI234" s="646"/>
      <c r="UEJ234" s="646"/>
      <c r="UEK234" s="646"/>
      <c r="UEL234" s="646"/>
      <c r="UEM234" s="646"/>
      <c r="UEN234" s="646"/>
      <c r="UEO234" s="646"/>
      <c r="UEP234" s="646"/>
      <c r="UEQ234" s="646"/>
      <c r="UER234" s="646"/>
      <c r="UES234" s="646"/>
      <c r="UET234" s="646"/>
      <c r="UEU234" s="646"/>
      <c r="UEV234" s="646"/>
      <c r="UEW234" s="646"/>
      <c r="UEX234" s="646"/>
      <c r="UEY234" s="646"/>
      <c r="UEZ234" s="646"/>
      <c r="UFA234" s="646"/>
      <c r="UFB234" s="646"/>
      <c r="UFC234" s="646"/>
      <c r="UFD234" s="646"/>
      <c r="UFE234" s="646"/>
      <c r="UFF234" s="646"/>
      <c r="UFG234" s="646"/>
      <c r="UFH234" s="646"/>
      <c r="UFI234" s="646"/>
      <c r="UFJ234" s="646"/>
      <c r="UFK234" s="646"/>
      <c r="UFL234" s="646"/>
      <c r="UFM234" s="646"/>
      <c r="UFN234" s="646"/>
      <c r="UFO234" s="646"/>
      <c r="UFP234" s="646"/>
      <c r="UFQ234" s="646"/>
      <c r="UFR234" s="646"/>
      <c r="UFS234" s="646"/>
      <c r="UFT234" s="646"/>
      <c r="UFU234" s="646"/>
      <c r="UFV234" s="646"/>
      <c r="UFW234" s="646"/>
      <c r="UFX234" s="646"/>
      <c r="UFY234" s="646"/>
      <c r="UFZ234" s="646"/>
      <c r="UGA234" s="646"/>
      <c r="UGB234" s="646"/>
      <c r="UGC234" s="646"/>
      <c r="UGD234" s="646"/>
      <c r="UGE234" s="646"/>
      <c r="UGF234" s="646"/>
      <c r="UGG234" s="646"/>
      <c r="UGH234" s="646"/>
      <c r="UGI234" s="646"/>
      <c r="UGJ234" s="646"/>
      <c r="UGK234" s="646"/>
      <c r="UGL234" s="646"/>
      <c r="UGM234" s="646"/>
      <c r="UGN234" s="646"/>
      <c r="UGO234" s="646"/>
      <c r="UGP234" s="646"/>
      <c r="UGQ234" s="646"/>
      <c r="UGR234" s="646"/>
      <c r="UGS234" s="646"/>
      <c r="UGT234" s="646"/>
      <c r="UGU234" s="646"/>
      <c r="UGV234" s="646"/>
      <c r="UGW234" s="646"/>
      <c r="UGX234" s="646"/>
      <c r="UGY234" s="646"/>
      <c r="UGZ234" s="646"/>
      <c r="UHA234" s="646"/>
      <c r="UHB234" s="646"/>
      <c r="UHC234" s="646"/>
      <c r="UHD234" s="646"/>
      <c r="UHE234" s="646"/>
      <c r="UHF234" s="646"/>
      <c r="UHG234" s="646"/>
      <c r="UHH234" s="646"/>
      <c r="UHI234" s="646"/>
      <c r="UHJ234" s="646"/>
      <c r="UHK234" s="646"/>
      <c r="UHL234" s="646"/>
      <c r="UHM234" s="646"/>
      <c r="UHN234" s="646"/>
      <c r="UHO234" s="646"/>
      <c r="UHP234" s="646"/>
      <c r="UHQ234" s="646"/>
      <c r="UHR234" s="646"/>
      <c r="UHS234" s="646"/>
      <c r="UHT234" s="646"/>
      <c r="UHU234" s="646"/>
      <c r="UHV234" s="646"/>
      <c r="UHW234" s="646"/>
      <c r="UHX234" s="646"/>
      <c r="UHY234" s="646"/>
      <c r="UHZ234" s="646"/>
      <c r="UIA234" s="646"/>
      <c r="UIB234" s="646"/>
      <c r="UIC234" s="646"/>
      <c r="UID234" s="646"/>
      <c r="UIE234" s="646"/>
      <c r="UIF234" s="646"/>
      <c r="UIG234" s="646"/>
      <c r="UIH234" s="646"/>
      <c r="UII234" s="646"/>
      <c r="UIJ234" s="646"/>
      <c r="UIK234" s="646"/>
      <c r="UIL234" s="646"/>
      <c r="UIM234" s="646"/>
      <c r="UIN234" s="646"/>
      <c r="UIO234" s="646"/>
      <c r="UIP234" s="646"/>
      <c r="UIQ234" s="646"/>
      <c r="UIR234" s="646"/>
      <c r="UIS234" s="646"/>
      <c r="UIT234" s="646"/>
      <c r="UIU234" s="646"/>
      <c r="UIV234" s="646"/>
      <c r="UIW234" s="646"/>
      <c r="UIX234" s="646"/>
      <c r="UIY234" s="646"/>
      <c r="UIZ234" s="646"/>
      <c r="UJA234" s="646"/>
      <c r="UJB234" s="646"/>
      <c r="UJC234" s="646"/>
      <c r="UJD234" s="646"/>
      <c r="UJE234" s="646"/>
      <c r="UJF234" s="646"/>
      <c r="UJG234" s="646"/>
      <c r="UJH234" s="646"/>
      <c r="UJI234" s="646"/>
      <c r="UJJ234" s="646"/>
      <c r="UJK234" s="646"/>
      <c r="UJL234" s="646"/>
      <c r="UJM234" s="646"/>
      <c r="UJN234" s="646"/>
      <c r="UJO234" s="646"/>
      <c r="UJP234" s="646"/>
      <c r="UJQ234" s="646"/>
      <c r="UJR234" s="646"/>
      <c r="UJS234" s="646"/>
      <c r="UJT234" s="646"/>
      <c r="UJU234" s="646"/>
      <c r="UJV234" s="646"/>
      <c r="UJW234" s="646"/>
      <c r="UJX234" s="646"/>
      <c r="UJY234" s="646"/>
      <c r="UJZ234" s="646"/>
      <c r="UKA234" s="646"/>
      <c r="UKB234" s="646"/>
      <c r="UKC234" s="646"/>
      <c r="UKD234" s="646"/>
      <c r="UKE234" s="646"/>
      <c r="UKF234" s="646"/>
      <c r="UKG234" s="646"/>
      <c r="UKH234" s="646"/>
      <c r="UKI234" s="646"/>
      <c r="UKJ234" s="646"/>
      <c r="UKK234" s="646"/>
      <c r="UKL234" s="646"/>
      <c r="UKM234" s="646"/>
      <c r="UKN234" s="646"/>
      <c r="UKO234" s="646"/>
      <c r="UKP234" s="646"/>
      <c r="UKQ234" s="646"/>
      <c r="UKR234" s="646"/>
      <c r="UKS234" s="646"/>
      <c r="UKT234" s="646"/>
      <c r="UKU234" s="646"/>
      <c r="UKV234" s="646"/>
      <c r="UKW234" s="646"/>
      <c r="UKX234" s="646"/>
      <c r="UKY234" s="646"/>
      <c r="UKZ234" s="646"/>
      <c r="ULA234" s="646"/>
      <c r="ULB234" s="646"/>
      <c r="ULC234" s="646"/>
      <c r="ULD234" s="646"/>
      <c r="ULE234" s="646"/>
      <c r="ULF234" s="646"/>
      <c r="ULG234" s="646"/>
      <c r="ULH234" s="646"/>
      <c r="ULI234" s="646"/>
      <c r="ULJ234" s="646"/>
      <c r="ULK234" s="646"/>
      <c r="ULL234" s="646"/>
      <c r="ULM234" s="646"/>
      <c r="ULN234" s="646"/>
      <c r="ULO234" s="646"/>
      <c r="ULP234" s="646"/>
      <c r="ULQ234" s="646"/>
      <c r="ULR234" s="646"/>
      <c r="ULS234" s="646"/>
      <c r="ULT234" s="646"/>
      <c r="ULU234" s="646"/>
      <c r="ULV234" s="646"/>
      <c r="ULW234" s="646"/>
      <c r="ULX234" s="646"/>
      <c r="ULY234" s="646"/>
      <c r="ULZ234" s="646"/>
      <c r="UMA234" s="646"/>
      <c r="UMB234" s="646"/>
      <c r="UMC234" s="646"/>
      <c r="UMD234" s="646"/>
      <c r="UME234" s="646"/>
      <c r="UMF234" s="646"/>
      <c r="UMG234" s="646"/>
      <c r="UMH234" s="646"/>
      <c r="UMI234" s="646"/>
      <c r="UMJ234" s="646"/>
      <c r="UMK234" s="646"/>
      <c r="UML234" s="646"/>
      <c r="UMM234" s="646"/>
      <c r="UMN234" s="646"/>
      <c r="UMO234" s="646"/>
      <c r="UMP234" s="646"/>
      <c r="UMQ234" s="646"/>
      <c r="UMR234" s="646"/>
      <c r="UMS234" s="646"/>
      <c r="UMT234" s="646"/>
      <c r="UMU234" s="646"/>
      <c r="UMV234" s="646"/>
      <c r="UMW234" s="646"/>
      <c r="UMX234" s="646"/>
      <c r="UMY234" s="646"/>
      <c r="UMZ234" s="646"/>
      <c r="UNA234" s="646"/>
      <c r="UNB234" s="646"/>
      <c r="UNC234" s="646"/>
      <c r="UND234" s="646"/>
      <c r="UNE234" s="646"/>
      <c r="UNF234" s="646"/>
      <c r="UNG234" s="646"/>
      <c r="UNH234" s="646"/>
      <c r="UNI234" s="646"/>
      <c r="UNJ234" s="646"/>
      <c r="UNK234" s="646"/>
      <c r="UNL234" s="646"/>
      <c r="UNM234" s="646"/>
      <c r="UNN234" s="646"/>
      <c r="UNO234" s="646"/>
      <c r="UNP234" s="646"/>
      <c r="UNQ234" s="646"/>
      <c r="UNR234" s="646"/>
      <c r="UNS234" s="646"/>
      <c r="UNT234" s="646"/>
      <c r="UNU234" s="646"/>
      <c r="UNV234" s="646"/>
      <c r="UNW234" s="646"/>
      <c r="UNX234" s="646"/>
      <c r="UNY234" s="646"/>
      <c r="UNZ234" s="646"/>
      <c r="UOA234" s="646"/>
      <c r="UOB234" s="646"/>
      <c r="UOC234" s="646"/>
      <c r="UOD234" s="646"/>
      <c r="UOE234" s="646"/>
      <c r="UOF234" s="646"/>
      <c r="UOG234" s="646"/>
      <c r="UOH234" s="646"/>
      <c r="UOI234" s="646"/>
      <c r="UOJ234" s="646"/>
      <c r="UOK234" s="646"/>
      <c r="UOL234" s="646"/>
      <c r="UOM234" s="646"/>
      <c r="UON234" s="646"/>
      <c r="UOO234" s="646"/>
      <c r="UOP234" s="646"/>
      <c r="UOQ234" s="646"/>
      <c r="UOR234" s="646"/>
      <c r="UOS234" s="646"/>
      <c r="UOT234" s="646"/>
      <c r="UOU234" s="646"/>
      <c r="UOV234" s="646"/>
      <c r="UOW234" s="646"/>
      <c r="UOX234" s="646"/>
      <c r="UOY234" s="646"/>
      <c r="UOZ234" s="646"/>
      <c r="UPA234" s="646"/>
      <c r="UPB234" s="646"/>
      <c r="UPC234" s="646"/>
      <c r="UPD234" s="646"/>
      <c r="UPE234" s="646"/>
      <c r="UPF234" s="646"/>
      <c r="UPG234" s="646"/>
      <c r="UPH234" s="646"/>
      <c r="UPI234" s="646"/>
      <c r="UPJ234" s="646"/>
      <c r="UPK234" s="646"/>
      <c r="UPL234" s="646"/>
      <c r="UPM234" s="646"/>
      <c r="UPN234" s="646"/>
      <c r="UPO234" s="646"/>
      <c r="UPP234" s="646"/>
      <c r="UPQ234" s="646"/>
      <c r="UPR234" s="646"/>
      <c r="UPS234" s="646"/>
      <c r="UPT234" s="646"/>
      <c r="UPU234" s="646"/>
      <c r="UPV234" s="646"/>
      <c r="UPW234" s="646"/>
      <c r="UPX234" s="646"/>
      <c r="UPY234" s="646"/>
      <c r="UPZ234" s="646"/>
      <c r="UQA234" s="646"/>
      <c r="UQB234" s="646"/>
      <c r="UQC234" s="646"/>
      <c r="UQD234" s="646"/>
      <c r="UQE234" s="646"/>
      <c r="UQF234" s="646"/>
      <c r="UQG234" s="646"/>
      <c r="UQH234" s="646"/>
      <c r="UQI234" s="646"/>
      <c r="UQJ234" s="646"/>
      <c r="UQK234" s="646"/>
      <c r="UQL234" s="646"/>
      <c r="UQM234" s="646"/>
      <c r="UQN234" s="646"/>
      <c r="UQO234" s="646"/>
      <c r="UQP234" s="646"/>
      <c r="UQQ234" s="646"/>
      <c r="UQR234" s="646"/>
      <c r="UQS234" s="646"/>
      <c r="UQT234" s="646"/>
      <c r="UQU234" s="646"/>
      <c r="UQV234" s="646"/>
      <c r="UQW234" s="646"/>
      <c r="UQX234" s="646"/>
      <c r="UQY234" s="646"/>
      <c r="UQZ234" s="646"/>
      <c r="URA234" s="646"/>
      <c r="URB234" s="646"/>
      <c r="URC234" s="646"/>
      <c r="URD234" s="646"/>
      <c r="URE234" s="646"/>
      <c r="URF234" s="646"/>
      <c r="URG234" s="646"/>
      <c r="URH234" s="646"/>
      <c r="URI234" s="646"/>
      <c r="URJ234" s="646"/>
      <c r="URK234" s="646"/>
      <c r="URL234" s="646"/>
      <c r="URM234" s="646"/>
      <c r="URN234" s="646"/>
      <c r="URO234" s="646"/>
      <c r="URP234" s="646"/>
      <c r="URQ234" s="646"/>
      <c r="URR234" s="646"/>
      <c r="URS234" s="646"/>
      <c r="URT234" s="646"/>
      <c r="URU234" s="646"/>
      <c r="URV234" s="646"/>
      <c r="URW234" s="646"/>
      <c r="URX234" s="646"/>
      <c r="URY234" s="646"/>
      <c r="URZ234" s="646"/>
      <c r="USA234" s="646"/>
      <c r="USB234" s="646"/>
      <c r="USC234" s="646"/>
      <c r="USD234" s="646"/>
      <c r="USE234" s="646"/>
      <c r="USF234" s="646"/>
      <c r="USG234" s="646"/>
      <c r="USH234" s="646"/>
      <c r="USI234" s="646"/>
      <c r="USJ234" s="646"/>
      <c r="USK234" s="646"/>
      <c r="USL234" s="646"/>
      <c r="USM234" s="646"/>
      <c r="USN234" s="646"/>
      <c r="USO234" s="646"/>
      <c r="USP234" s="646"/>
      <c r="USQ234" s="646"/>
      <c r="USR234" s="646"/>
      <c r="USS234" s="646"/>
      <c r="UST234" s="646"/>
      <c r="USU234" s="646"/>
      <c r="USV234" s="646"/>
      <c r="USW234" s="646"/>
      <c r="USX234" s="646"/>
      <c r="USY234" s="646"/>
      <c r="USZ234" s="646"/>
      <c r="UTA234" s="646"/>
      <c r="UTB234" s="646"/>
      <c r="UTC234" s="646"/>
      <c r="UTD234" s="646"/>
      <c r="UTE234" s="646"/>
      <c r="UTF234" s="646"/>
      <c r="UTG234" s="646"/>
      <c r="UTH234" s="646"/>
      <c r="UTI234" s="646"/>
      <c r="UTJ234" s="646"/>
      <c r="UTK234" s="646"/>
      <c r="UTL234" s="646"/>
      <c r="UTM234" s="646"/>
      <c r="UTN234" s="646"/>
      <c r="UTO234" s="646"/>
      <c r="UTP234" s="646"/>
      <c r="UTQ234" s="646"/>
      <c r="UTR234" s="646"/>
      <c r="UTS234" s="646"/>
      <c r="UTT234" s="646"/>
      <c r="UTU234" s="646"/>
      <c r="UTV234" s="646"/>
      <c r="UTW234" s="646"/>
      <c r="UTX234" s="646"/>
      <c r="UTY234" s="646"/>
      <c r="UTZ234" s="646"/>
      <c r="UUA234" s="646"/>
      <c r="UUB234" s="646"/>
      <c r="UUC234" s="646"/>
      <c r="UUD234" s="646"/>
      <c r="UUE234" s="646"/>
      <c r="UUF234" s="646"/>
      <c r="UUG234" s="646"/>
      <c r="UUH234" s="646"/>
      <c r="UUI234" s="646"/>
      <c r="UUJ234" s="646"/>
      <c r="UUK234" s="646"/>
      <c r="UUL234" s="646"/>
      <c r="UUM234" s="646"/>
      <c r="UUN234" s="646"/>
      <c r="UUO234" s="646"/>
      <c r="UUP234" s="646"/>
      <c r="UUQ234" s="646"/>
      <c r="UUR234" s="646"/>
      <c r="UUS234" s="646"/>
      <c r="UUT234" s="646"/>
      <c r="UUU234" s="646"/>
      <c r="UUV234" s="646"/>
      <c r="UUW234" s="646"/>
      <c r="UUX234" s="646"/>
      <c r="UUY234" s="646"/>
      <c r="UUZ234" s="646"/>
      <c r="UVA234" s="646"/>
      <c r="UVB234" s="646"/>
      <c r="UVC234" s="646"/>
      <c r="UVD234" s="646"/>
      <c r="UVE234" s="646"/>
      <c r="UVF234" s="646"/>
      <c r="UVG234" s="646"/>
      <c r="UVH234" s="646"/>
      <c r="UVI234" s="646"/>
      <c r="UVJ234" s="646"/>
      <c r="UVK234" s="646"/>
      <c r="UVL234" s="646"/>
      <c r="UVM234" s="646"/>
      <c r="UVN234" s="646"/>
      <c r="UVO234" s="646"/>
      <c r="UVP234" s="646"/>
      <c r="UVQ234" s="646"/>
      <c r="UVR234" s="646"/>
      <c r="UVS234" s="646"/>
      <c r="UVT234" s="646"/>
      <c r="UVU234" s="646"/>
      <c r="UVV234" s="646"/>
      <c r="UVW234" s="646"/>
      <c r="UVX234" s="646"/>
      <c r="UVY234" s="646"/>
      <c r="UVZ234" s="646"/>
      <c r="UWA234" s="646"/>
      <c r="UWB234" s="646"/>
      <c r="UWC234" s="646"/>
      <c r="UWD234" s="646"/>
      <c r="UWE234" s="646"/>
      <c r="UWF234" s="646"/>
      <c r="UWG234" s="646"/>
      <c r="UWH234" s="646"/>
      <c r="UWI234" s="646"/>
      <c r="UWJ234" s="646"/>
      <c r="UWK234" s="646"/>
      <c r="UWL234" s="646"/>
      <c r="UWM234" s="646"/>
      <c r="UWN234" s="646"/>
      <c r="UWO234" s="646"/>
      <c r="UWP234" s="646"/>
      <c r="UWQ234" s="646"/>
      <c r="UWR234" s="646"/>
      <c r="UWS234" s="646"/>
      <c r="UWT234" s="646"/>
      <c r="UWU234" s="646"/>
      <c r="UWV234" s="646"/>
      <c r="UWW234" s="646"/>
      <c r="UWX234" s="646"/>
      <c r="UWY234" s="646"/>
      <c r="UWZ234" s="646"/>
      <c r="UXA234" s="646"/>
      <c r="UXB234" s="646"/>
      <c r="UXC234" s="646"/>
      <c r="UXD234" s="646"/>
      <c r="UXE234" s="646"/>
      <c r="UXF234" s="646"/>
      <c r="UXG234" s="646"/>
      <c r="UXH234" s="646"/>
      <c r="UXI234" s="646"/>
      <c r="UXJ234" s="646"/>
      <c r="UXK234" s="646"/>
      <c r="UXL234" s="646"/>
      <c r="UXM234" s="646"/>
      <c r="UXN234" s="646"/>
      <c r="UXO234" s="646"/>
      <c r="UXP234" s="646"/>
      <c r="UXQ234" s="646"/>
      <c r="UXR234" s="646"/>
      <c r="UXS234" s="646"/>
      <c r="UXT234" s="646"/>
      <c r="UXU234" s="646"/>
      <c r="UXV234" s="646"/>
      <c r="UXW234" s="646"/>
      <c r="UXX234" s="646"/>
      <c r="UXY234" s="646"/>
      <c r="UXZ234" s="646"/>
      <c r="UYA234" s="646"/>
      <c r="UYB234" s="646"/>
      <c r="UYC234" s="646"/>
      <c r="UYD234" s="646"/>
      <c r="UYE234" s="646"/>
      <c r="UYF234" s="646"/>
      <c r="UYG234" s="646"/>
      <c r="UYH234" s="646"/>
      <c r="UYI234" s="646"/>
      <c r="UYJ234" s="646"/>
      <c r="UYK234" s="646"/>
      <c r="UYL234" s="646"/>
      <c r="UYM234" s="646"/>
      <c r="UYN234" s="646"/>
      <c r="UYO234" s="646"/>
      <c r="UYP234" s="646"/>
      <c r="UYQ234" s="646"/>
      <c r="UYR234" s="646"/>
      <c r="UYS234" s="646"/>
      <c r="UYT234" s="646"/>
      <c r="UYU234" s="646"/>
      <c r="UYV234" s="646"/>
      <c r="UYW234" s="646"/>
      <c r="UYX234" s="646"/>
      <c r="UYY234" s="646"/>
      <c r="UYZ234" s="646"/>
      <c r="UZA234" s="646"/>
      <c r="UZB234" s="646"/>
      <c r="UZC234" s="646"/>
      <c r="UZD234" s="646"/>
      <c r="UZE234" s="646"/>
      <c r="UZF234" s="646"/>
      <c r="UZG234" s="646"/>
      <c r="UZH234" s="646"/>
      <c r="UZI234" s="646"/>
      <c r="UZJ234" s="646"/>
      <c r="UZK234" s="646"/>
      <c r="UZL234" s="646"/>
      <c r="UZM234" s="646"/>
      <c r="UZN234" s="646"/>
      <c r="UZO234" s="646"/>
      <c r="UZP234" s="646"/>
      <c r="UZQ234" s="646"/>
      <c r="UZR234" s="646"/>
      <c r="UZS234" s="646"/>
      <c r="UZT234" s="646"/>
      <c r="UZU234" s="646"/>
      <c r="UZV234" s="646"/>
      <c r="UZW234" s="646"/>
      <c r="UZX234" s="646"/>
      <c r="UZY234" s="646"/>
      <c r="UZZ234" s="646"/>
      <c r="VAA234" s="646"/>
      <c r="VAB234" s="646"/>
      <c r="VAC234" s="646"/>
      <c r="VAD234" s="646"/>
      <c r="VAE234" s="646"/>
      <c r="VAF234" s="646"/>
      <c r="VAG234" s="646"/>
      <c r="VAH234" s="646"/>
      <c r="VAI234" s="646"/>
      <c r="VAJ234" s="646"/>
      <c r="VAK234" s="646"/>
      <c r="VAL234" s="646"/>
      <c r="VAM234" s="646"/>
      <c r="VAN234" s="646"/>
      <c r="VAO234" s="646"/>
      <c r="VAP234" s="646"/>
      <c r="VAQ234" s="646"/>
      <c r="VAR234" s="646"/>
      <c r="VAS234" s="646"/>
      <c r="VAT234" s="646"/>
      <c r="VAU234" s="646"/>
      <c r="VAV234" s="646"/>
      <c r="VAW234" s="646"/>
      <c r="VAX234" s="646"/>
      <c r="VAY234" s="646"/>
      <c r="VAZ234" s="646"/>
      <c r="VBA234" s="646"/>
      <c r="VBB234" s="646"/>
      <c r="VBC234" s="646"/>
      <c r="VBD234" s="646"/>
      <c r="VBE234" s="646"/>
      <c r="VBF234" s="646"/>
      <c r="VBG234" s="646"/>
      <c r="VBH234" s="646"/>
      <c r="VBI234" s="646"/>
      <c r="VBJ234" s="646"/>
      <c r="VBK234" s="646"/>
      <c r="VBL234" s="646"/>
      <c r="VBM234" s="646"/>
      <c r="VBN234" s="646"/>
      <c r="VBO234" s="646"/>
      <c r="VBP234" s="646"/>
      <c r="VBQ234" s="646"/>
      <c r="VBR234" s="646"/>
      <c r="VBS234" s="646"/>
      <c r="VBT234" s="646"/>
      <c r="VBU234" s="646"/>
      <c r="VBV234" s="646"/>
      <c r="VBW234" s="646"/>
      <c r="VBX234" s="646"/>
      <c r="VBY234" s="646"/>
      <c r="VBZ234" s="646"/>
      <c r="VCA234" s="646"/>
      <c r="VCB234" s="646"/>
      <c r="VCC234" s="646"/>
      <c r="VCD234" s="646"/>
      <c r="VCE234" s="646"/>
      <c r="VCF234" s="646"/>
      <c r="VCG234" s="646"/>
      <c r="VCH234" s="646"/>
      <c r="VCI234" s="646"/>
      <c r="VCJ234" s="646"/>
      <c r="VCK234" s="646"/>
      <c r="VCL234" s="646"/>
      <c r="VCM234" s="646"/>
      <c r="VCN234" s="646"/>
      <c r="VCO234" s="646"/>
      <c r="VCP234" s="646"/>
      <c r="VCQ234" s="646"/>
      <c r="VCR234" s="646"/>
      <c r="VCS234" s="646"/>
      <c r="VCT234" s="646"/>
      <c r="VCU234" s="646"/>
      <c r="VCV234" s="646"/>
      <c r="VCW234" s="646"/>
      <c r="VCX234" s="646"/>
      <c r="VCY234" s="646"/>
      <c r="VCZ234" s="646"/>
      <c r="VDA234" s="646"/>
      <c r="VDB234" s="646"/>
      <c r="VDC234" s="646"/>
      <c r="VDD234" s="646"/>
      <c r="VDE234" s="646"/>
      <c r="VDF234" s="646"/>
      <c r="VDG234" s="646"/>
      <c r="VDH234" s="646"/>
      <c r="VDI234" s="646"/>
      <c r="VDJ234" s="646"/>
      <c r="VDK234" s="646"/>
      <c r="VDL234" s="646"/>
      <c r="VDM234" s="646"/>
      <c r="VDN234" s="646"/>
      <c r="VDO234" s="646"/>
      <c r="VDP234" s="646"/>
      <c r="VDQ234" s="646"/>
      <c r="VDR234" s="646"/>
      <c r="VDS234" s="646"/>
      <c r="VDT234" s="646"/>
      <c r="VDU234" s="646"/>
      <c r="VDV234" s="646"/>
      <c r="VDW234" s="646"/>
      <c r="VDX234" s="646"/>
      <c r="VDY234" s="646"/>
      <c r="VDZ234" s="646"/>
      <c r="VEA234" s="646"/>
      <c r="VEB234" s="646"/>
      <c r="VEC234" s="646"/>
      <c r="VED234" s="646"/>
      <c r="VEE234" s="646"/>
      <c r="VEF234" s="646"/>
      <c r="VEG234" s="646"/>
      <c r="VEH234" s="646"/>
      <c r="VEI234" s="646"/>
      <c r="VEJ234" s="646"/>
      <c r="VEK234" s="646"/>
      <c r="VEL234" s="646"/>
      <c r="VEM234" s="646"/>
      <c r="VEN234" s="646"/>
      <c r="VEO234" s="646"/>
      <c r="VEP234" s="646"/>
      <c r="VEQ234" s="646"/>
      <c r="VER234" s="646"/>
      <c r="VES234" s="646"/>
      <c r="VET234" s="646"/>
      <c r="VEU234" s="646"/>
      <c r="VEV234" s="646"/>
      <c r="VEW234" s="646"/>
      <c r="VEX234" s="646"/>
      <c r="VEY234" s="646"/>
      <c r="VEZ234" s="646"/>
      <c r="VFA234" s="646"/>
      <c r="VFB234" s="646"/>
      <c r="VFC234" s="646"/>
      <c r="VFD234" s="646"/>
      <c r="VFE234" s="646"/>
      <c r="VFF234" s="646"/>
      <c r="VFG234" s="646"/>
      <c r="VFH234" s="646"/>
      <c r="VFI234" s="646"/>
      <c r="VFJ234" s="646"/>
      <c r="VFK234" s="646"/>
      <c r="VFL234" s="646"/>
      <c r="VFM234" s="646"/>
      <c r="VFN234" s="646"/>
      <c r="VFO234" s="646"/>
      <c r="VFP234" s="646"/>
      <c r="VFQ234" s="646"/>
      <c r="VFR234" s="646"/>
      <c r="VFS234" s="646"/>
      <c r="VFT234" s="646"/>
      <c r="VFU234" s="646"/>
      <c r="VFV234" s="646"/>
      <c r="VFW234" s="646"/>
      <c r="VFX234" s="646"/>
      <c r="VFY234" s="646"/>
      <c r="VFZ234" s="646"/>
      <c r="VGA234" s="646"/>
      <c r="VGB234" s="646"/>
      <c r="VGC234" s="646"/>
      <c r="VGD234" s="646"/>
      <c r="VGE234" s="646"/>
      <c r="VGF234" s="646"/>
      <c r="VGG234" s="646"/>
      <c r="VGH234" s="646"/>
      <c r="VGI234" s="646"/>
      <c r="VGJ234" s="646"/>
      <c r="VGK234" s="646"/>
      <c r="VGL234" s="646"/>
      <c r="VGM234" s="646"/>
      <c r="VGN234" s="646"/>
      <c r="VGO234" s="646"/>
      <c r="VGP234" s="646"/>
      <c r="VGQ234" s="646"/>
      <c r="VGR234" s="646"/>
      <c r="VGS234" s="646"/>
      <c r="VGT234" s="646"/>
      <c r="VGU234" s="646"/>
      <c r="VGV234" s="646"/>
      <c r="VGW234" s="646"/>
      <c r="VGX234" s="646"/>
      <c r="VGY234" s="646"/>
      <c r="VGZ234" s="646"/>
      <c r="VHA234" s="646"/>
      <c r="VHB234" s="646"/>
      <c r="VHC234" s="646"/>
      <c r="VHD234" s="646"/>
      <c r="VHE234" s="646"/>
      <c r="VHF234" s="646"/>
      <c r="VHG234" s="646"/>
      <c r="VHH234" s="646"/>
      <c r="VHI234" s="646"/>
      <c r="VHJ234" s="646"/>
      <c r="VHK234" s="646"/>
      <c r="VHL234" s="646"/>
      <c r="VHM234" s="646"/>
      <c r="VHN234" s="646"/>
      <c r="VHO234" s="646"/>
      <c r="VHP234" s="646"/>
      <c r="VHQ234" s="646"/>
      <c r="VHR234" s="646"/>
      <c r="VHS234" s="646"/>
      <c r="VHT234" s="646"/>
      <c r="VHU234" s="646"/>
      <c r="VHV234" s="646"/>
      <c r="VHW234" s="646"/>
      <c r="VHX234" s="646"/>
      <c r="VHY234" s="646"/>
      <c r="VHZ234" s="646"/>
      <c r="VIA234" s="646"/>
      <c r="VIB234" s="646"/>
      <c r="VIC234" s="646"/>
      <c r="VID234" s="646"/>
      <c r="VIE234" s="646"/>
      <c r="VIF234" s="646"/>
      <c r="VIG234" s="646"/>
      <c r="VIH234" s="646"/>
      <c r="VII234" s="646"/>
      <c r="VIJ234" s="646"/>
      <c r="VIK234" s="646"/>
      <c r="VIL234" s="646"/>
      <c r="VIM234" s="646"/>
      <c r="VIN234" s="646"/>
      <c r="VIO234" s="646"/>
      <c r="VIP234" s="646"/>
      <c r="VIQ234" s="646"/>
      <c r="VIR234" s="646"/>
      <c r="VIS234" s="646"/>
      <c r="VIT234" s="646"/>
      <c r="VIU234" s="646"/>
      <c r="VIV234" s="646"/>
      <c r="VIW234" s="646"/>
      <c r="VIX234" s="646"/>
      <c r="VIY234" s="646"/>
      <c r="VIZ234" s="646"/>
      <c r="VJA234" s="646"/>
      <c r="VJB234" s="646"/>
      <c r="VJC234" s="646"/>
      <c r="VJD234" s="646"/>
      <c r="VJE234" s="646"/>
      <c r="VJF234" s="646"/>
      <c r="VJG234" s="646"/>
      <c r="VJH234" s="646"/>
      <c r="VJI234" s="646"/>
      <c r="VJJ234" s="646"/>
      <c r="VJK234" s="646"/>
      <c r="VJL234" s="646"/>
      <c r="VJM234" s="646"/>
      <c r="VJN234" s="646"/>
      <c r="VJO234" s="646"/>
      <c r="VJP234" s="646"/>
      <c r="VJQ234" s="646"/>
      <c r="VJR234" s="646"/>
      <c r="VJS234" s="646"/>
      <c r="VJT234" s="646"/>
      <c r="VJU234" s="646"/>
      <c r="VJV234" s="646"/>
      <c r="VJW234" s="646"/>
      <c r="VJX234" s="646"/>
      <c r="VJY234" s="646"/>
      <c r="VJZ234" s="646"/>
      <c r="VKA234" s="646"/>
      <c r="VKB234" s="646"/>
      <c r="VKC234" s="646"/>
      <c r="VKD234" s="646"/>
      <c r="VKE234" s="646"/>
      <c r="VKF234" s="646"/>
      <c r="VKG234" s="646"/>
      <c r="VKH234" s="646"/>
      <c r="VKI234" s="646"/>
      <c r="VKJ234" s="646"/>
      <c r="VKK234" s="646"/>
      <c r="VKL234" s="646"/>
      <c r="VKM234" s="646"/>
      <c r="VKN234" s="646"/>
      <c r="VKO234" s="646"/>
      <c r="VKP234" s="646"/>
      <c r="VKQ234" s="646"/>
      <c r="VKR234" s="646"/>
      <c r="VKS234" s="646"/>
      <c r="VKT234" s="646"/>
      <c r="VKU234" s="646"/>
      <c r="VKV234" s="646"/>
      <c r="VKW234" s="646"/>
      <c r="VKX234" s="646"/>
      <c r="VKY234" s="646"/>
      <c r="VKZ234" s="646"/>
      <c r="VLA234" s="646"/>
      <c r="VLB234" s="646"/>
      <c r="VLC234" s="646"/>
      <c r="VLD234" s="646"/>
      <c r="VLE234" s="646"/>
      <c r="VLF234" s="646"/>
      <c r="VLG234" s="646"/>
      <c r="VLH234" s="646"/>
      <c r="VLI234" s="646"/>
      <c r="VLJ234" s="646"/>
      <c r="VLK234" s="646"/>
      <c r="VLL234" s="646"/>
      <c r="VLM234" s="646"/>
      <c r="VLN234" s="646"/>
      <c r="VLO234" s="646"/>
      <c r="VLP234" s="646"/>
      <c r="VLQ234" s="646"/>
      <c r="VLR234" s="646"/>
      <c r="VLS234" s="646"/>
      <c r="VLT234" s="646"/>
      <c r="VLU234" s="646"/>
      <c r="VLV234" s="646"/>
      <c r="VLW234" s="646"/>
      <c r="VLX234" s="646"/>
      <c r="VLY234" s="646"/>
      <c r="VLZ234" s="646"/>
      <c r="VMA234" s="646"/>
      <c r="VMB234" s="646"/>
      <c r="VMC234" s="646"/>
      <c r="VMD234" s="646"/>
      <c r="VME234" s="646"/>
      <c r="VMF234" s="646"/>
      <c r="VMG234" s="646"/>
      <c r="VMH234" s="646"/>
      <c r="VMI234" s="646"/>
      <c r="VMJ234" s="646"/>
      <c r="VMK234" s="646"/>
      <c r="VML234" s="646"/>
      <c r="VMM234" s="646"/>
      <c r="VMN234" s="646"/>
      <c r="VMO234" s="646"/>
      <c r="VMP234" s="646"/>
      <c r="VMQ234" s="646"/>
      <c r="VMR234" s="646"/>
      <c r="VMS234" s="646"/>
      <c r="VMT234" s="646"/>
      <c r="VMU234" s="646"/>
      <c r="VMV234" s="646"/>
      <c r="VMW234" s="646"/>
      <c r="VMX234" s="646"/>
      <c r="VMY234" s="646"/>
      <c r="VMZ234" s="646"/>
      <c r="VNA234" s="646"/>
      <c r="VNB234" s="646"/>
      <c r="VNC234" s="646"/>
      <c r="VND234" s="646"/>
      <c r="VNE234" s="646"/>
      <c r="VNF234" s="646"/>
      <c r="VNG234" s="646"/>
      <c r="VNH234" s="646"/>
      <c r="VNI234" s="646"/>
      <c r="VNJ234" s="646"/>
      <c r="VNK234" s="646"/>
      <c r="VNL234" s="646"/>
      <c r="VNM234" s="646"/>
      <c r="VNN234" s="646"/>
      <c r="VNO234" s="646"/>
      <c r="VNP234" s="646"/>
      <c r="VNQ234" s="646"/>
      <c r="VNR234" s="646"/>
      <c r="VNS234" s="646"/>
      <c r="VNT234" s="646"/>
      <c r="VNU234" s="646"/>
      <c r="VNV234" s="646"/>
      <c r="VNW234" s="646"/>
      <c r="VNX234" s="646"/>
      <c r="VNY234" s="646"/>
      <c r="VNZ234" s="646"/>
      <c r="VOA234" s="646"/>
      <c r="VOB234" s="646"/>
      <c r="VOC234" s="646"/>
      <c r="VOD234" s="646"/>
      <c r="VOE234" s="646"/>
      <c r="VOF234" s="646"/>
      <c r="VOG234" s="646"/>
      <c r="VOH234" s="646"/>
      <c r="VOI234" s="646"/>
      <c r="VOJ234" s="646"/>
      <c r="VOK234" s="646"/>
      <c r="VOL234" s="646"/>
      <c r="VOM234" s="646"/>
      <c r="VON234" s="646"/>
      <c r="VOO234" s="646"/>
      <c r="VOP234" s="646"/>
      <c r="VOQ234" s="646"/>
      <c r="VOR234" s="646"/>
      <c r="VOS234" s="646"/>
      <c r="VOT234" s="646"/>
      <c r="VOU234" s="646"/>
      <c r="VOV234" s="646"/>
      <c r="VOW234" s="646"/>
      <c r="VOX234" s="646"/>
      <c r="VOY234" s="646"/>
      <c r="VOZ234" s="646"/>
      <c r="VPA234" s="646"/>
      <c r="VPB234" s="646"/>
      <c r="VPC234" s="646"/>
      <c r="VPD234" s="646"/>
      <c r="VPE234" s="646"/>
      <c r="VPF234" s="646"/>
      <c r="VPG234" s="646"/>
      <c r="VPH234" s="646"/>
      <c r="VPI234" s="646"/>
      <c r="VPJ234" s="646"/>
      <c r="VPK234" s="646"/>
      <c r="VPL234" s="646"/>
      <c r="VPM234" s="646"/>
      <c r="VPN234" s="646"/>
      <c r="VPO234" s="646"/>
      <c r="VPP234" s="646"/>
      <c r="VPQ234" s="646"/>
      <c r="VPR234" s="646"/>
      <c r="VPS234" s="646"/>
      <c r="VPT234" s="646"/>
      <c r="VPU234" s="646"/>
      <c r="VPV234" s="646"/>
      <c r="VPW234" s="646"/>
      <c r="VPX234" s="646"/>
      <c r="VPY234" s="646"/>
      <c r="VPZ234" s="646"/>
      <c r="VQA234" s="646"/>
      <c r="VQB234" s="646"/>
      <c r="VQC234" s="646"/>
      <c r="VQD234" s="646"/>
      <c r="VQE234" s="646"/>
      <c r="VQF234" s="646"/>
      <c r="VQG234" s="646"/>
      <c r="VQH234" s="646"/>
      <c r="VQI234" s="646"/>
      <c r="VQJ234" s="646"/>
      <c r="VQK234" s="646"/>
      <c r="VQL234" s="646"/>
      <c r="VQM234" s="646"/>
      <c r="VQN234" s="646"/>
      <c r="VQO234" s="646"/>
      <c r="VQP234" s="646"/>
      <c r="VQQ234" s="646"/>
      <c r="VQR234" s="646"/>
      <c r="VQS234" s="646"/>
      <c r="VQT234" s="646"/>
      <c r="VQU234" s="646"/>
      <c r="VQV234" s="646"/>
      <c r="VQW234" s="646"/>
      <c r="VQX234" s="646"/>
      <c r="VQY234" s="646"/>
      <c r="VQZ234" s="646"/>
      <c r="VRA234" s="646"/>
      <c r="VRB234" s="646"/>
      <c r="VRC234" s="646"/>
      <c r="VRD234" s="646"/>
      <c r="VRE234" s="646"/>
      <c r="VRF234" s="646"/>
      <c r="VRG234" s="646"/>
      <c r="VRH234" s="646"/>
      <c r="VRI234" s="646"/>
      <c r="VRJ234" s="646"/>
      <c r="VRK234" s="646"/>
      <c r="VRL234" s="646"/>
      <c r="VRM234" s="646"/>
      <c r="VRN234" s="646"/>
      <c r="VRO234" s="646"/>
      <c r="VRP234" s="646"/>
      <c r="VRQ234" s="646"/>
      <c r="VRR234" s="646"/>
      <c r="VRS234" s="646"/>
      <c r="VRT234" s="646"/>
      <c r="VRU234" s="646"/>
      <c r="VRV234" s="646"/>
      <c r="VRW234" s="646"/>
      <c r="VRX234" s="646"/>
      <c r="VRY234" s="646"/>
      <c r="VRZ234" s="646"/>
      <c r="VSA234" s="646"/>
      <c r="VSB234" s="646"/>
      <c r="VSC234" s="646"/>
      <c r="VSD234" s="646"/>
      <c r="VSE234" s="646"/>
      <c r="VSF234" s="646"/>
      <c r="VSG234" s="646"/>
      <c r="VSH234" s="646"/>
      <c r="VSI234" s="646"/>
      <c r="VSJ234" s="646"/>
      <c r="VSK234" s="646"/>
      <c r="VSL234" s="646"/>
      <c r="VSM234" s="646"/>
      <c r="VSN234" s="646"/>
      <c r="VSO234" s="646"/>
      <c r="VSP234" s="646"/>
      <c r="VSQ234" s="646"/>
      <c r="VSR234" s="646"/>
      <c r="VSS234" s="646"/>
      <c r="VST234" s="646"/>
      <c r="VSU234" s="646"/>
      <c r="VSV234" s="646"/>
      <c r="VSW234" s="646"/>
      <c r="VSX234" s="646"/>
      <c r="VSY234" s="646"/>
      <c r="VSZ234" s="646"/>
      <c r="VTA234" s="646"/>
      <c r="VTB234" s="646"/>
      <c r="VTC234" s="646"/>
      <c r="VTD234" s="646"/>
      <c r="VTE234" s="646"/>
      <c r="VTF234" s="646"/>
      <c r="VTG234" s="646"/>
      <c r="VTH234" s="646"/>
      <c r="VTI234" s="646"/>
      <c r="VTJ234" s="646"/>
      <c r="VTK234" s="646"/>
      <c r="VTL234" s="646"/>
      <c r="VTM234" s="646"/>
      <c r="VTN234" s="646"/>
      <c r="VTO234" s="646"/>
      <c r="VTP234" s="646"/>
      <c r="VTQ234" s="646"/>
      <c r="VTR234" s="646"/>
      <c r="VTS234" s="646"/>
      <c r="VTT234" s="646"/>
      <c r="VTU234" s="646"/>
      <c r="VTV234" s="646"/>
      <c r="VTW234" s="646"/>
      <c r="VTX234" s="646"/>
      <c r="VTY234" s="646"/>
      <c r="VTZ234" s="646"/>
      <c r="VUA234" s="646"/>
      <c r="VUB234" s="646"/>
      <c r="VUC234" s="646"/>
      <c r="VUD234" s="646"/>
      <c r="VUE234" s="646"/>
      <c r="VUF234" s="646"/>
      <c r="VUG234" s="646"/>
      <c r="VUH234" s="646"/>
      <c r="VUI234" s="646"/>
      <c r="VUJ234" s="646"/>
      <c r="VUK234" s="646"/>
      <c r="VUL234" s="646"/>
      <c r="VUM234" s="646"/>
      <c r="VUN234" s="646"/>
      <c r="VUO234" s="646"/>
      <c r="VUP234" s="646"/>
      <c r="VUQ234" s="646"/>
      <c r="VUR234" s="646"/>
      <c r="VUS234" s="646"/>
      <c r="VUT234" s="646"/>
      <c r="VUU234" s="646"/>
      <c r="VUV234" s="646"/>
      <c r="VUW234" s="646"/>
      <c r="VUX234" s="646"/>
      <c r="VUY234" s="646"/>
      <c r="VUZ234" s="646"/>
      <c r="VVA234" s="646"/>
      <c r="VVB234" s="646"/>
      <c r="VVC234" s="646"/>
      <c r="VVD234" s="646"/>
      <c r="VVE234" s="646"/>
      <c r="VVF234" s="646"/>
      <c r="VVG234" s="646"/>
      <c r="VVH234" s="646"/>
      <c r="VVI234" s="646"/>
      <c r="VVJ234" s="646"/>
      <c r="VVK234" s="646"/>
      <c r="VVL234" s="646"/>
      <c r="VVM234" s="646"/>
      <c r="VVN234" s="646"/>
      <c r="VVO234" s="646"/>
      <c r="VVP234" s="646"/>
      <c r="VVQ234" s="646"/>
      <c r="VVR234" s="646"/>
      <c r="VVS234" s="646"/>
      <c r="VVT234" s="646"/>
      <c r="VVU234" s="646"/>
      <c r="VVV234" s="646"/>
      <c r="VVW234" s="646"/>
      <c r="VVX234" s="646"/>
      <c r="VVY234" s="646"/>
      <c r="VVZ234" s="646"/>
      <c r="VWA234" s="646"/>
      <c r="VWB234" s="646"/>
      <c r="VWC234" s="646"/>
      <c r="VWD234" s="646"/>
      <c r="VWE234" s="646"/>
      <c r="VWF234" s="646"/>
      <c r="VWG234" s="646"/>
      <c r="VWH234" s="646"/>
      <c r="VWI234" s="646"/>
      <c r="VWJ234" s="646"/>
      <c r="VWK234" s="646"/>
      <c r="VWL234" s="646"/>
      <c r="VWM234" s="646"/>
      <c r="VWN234" s="646"/>
      <c r="VWO234" s="646"/>
      <c r="VWP234" s="646"/>
      <c r="VWQ234" s="646"/>
      <c r="VWR234" s="646"/>
      <c r="VWS234" s="646"/>
      <c r="VWT234" s="646"/>
      <c r="VWU234" s="646"/>
      <c r="VWV234" s="646"/>
      <c r="VWW234" s="646"/>
      <c r="VWX234" s="646"/>
      <c r="VWY234" s="646"/>
      <c r="VWZ234" s="646"/>
      <c r="VXA234" s="646"/>
      <c r="VXB234" s="646"/>
      <c r="VXC234" s="646"/>
      <c r="VXD234" s="646"/>
      <c r="VXE234" s="646"/>
      <c r="VXF234" s="646"/>
      <c r="VXG234" s="646"/>
      <c r="VXH234" s="646"/>
      <c r="VXI234" s="646"/>
      <c r="VXJ234" s="646"/>
      <c r="VXK234" s="646"/>
      <c r="VXL234" s="646"/>
      <c r="VXM234" s="646"/>
      <c r="VXN234" s="646"/>
      <c r="VXO234" s="646"/>
      <c r="VXP234" s="646"/>
      <c r="VXQ234" s="646"/>
      <c r="VXR234" s="646"/>
      <c r="VXS234" s="646"/>
      <c r="VXT234" s="646"/>
      <c r="VXU234" s="646"/>
      <c r="VXV234" s="646"/>
      <c r="VXW234" s="646"/>
      <c r="VXX234" s="646"/>
      <c r="VXY234" s="646"/>
      <c r="VXZ234" s="646"/>
      <c r="VYA234" s="646"/>
      <c r="VYB234" s="646"/>
      <c r="VYC234" s="646"/>
      <c r="VYD234" s="646"/>
      <c r="VYE234" s="646"/>
      <c r="VYF234" s="646"/>
      <c r="VYG234" s="646"/>
      <c r="VYH234" s="646"/>
      <c r="VYI234" s="646"/>
      <c r="VYJ234" s="646"/>
      <c r="VYK234" s="646"/>
      <c r="VYL234" s="646"/>
      <c r="VYM234" s="646"/>
      <c r="VYN234" s="646"/>
      <c r="VYO234" s="646"/>
      <c r="VYP234" s="646"/>
      <c r="VYQ234" s="646"/>
      <c r="VYR234" s="646"/>
      <c r="VYS234" s="646"/>
      <c r="VYT234" s="646"/>
      <c r="VYU234" s="646"/>
      <c r="VYV234" s="646"/>
      <c r="VYW234" s="646"/>
      <c r="VYX234" s="646"/>
      <c r="VYY234" s="646"/>
      <c r="VYZ234" s="646"/>
      <c r="VZA234" s="646"/>
      <c r="VZB234" s="646"/>
      <c r="VZC234" s="646"/>
      <c r="VZD234" s="646"/>
      <c r="VZE234" s="646"/>
      <c r="VZF234" s="646"/>
      <c r="VZG234" s="646"/>
      <c r="VZH234" s="646"/>
      <c r="VZI234" s="646"/>
      <c r="VZJ234" s="646"/>
      <c r="VZK234" s="646"/>
      <c r="VZL234" s="646"/>
      <c r="VZM234" s="646"/>
      <c r="VZN234" s="646"/>
      <c r="VZO234" s="646"/>
      <c r="VZP234" s="646"/>
      <c r="VZQ234" s="646"/>
      <c r="VZR234" s="646"/>
      <c r="VZS234" s="646"/>
      <c r="VZT234" s="646"/>
      <c r="VZU234" s="646"/>
      <c r="VZV234" s="646"/>
      <c r="VZW234" s="646"/>
      <c r="VZX234" s="646"/>
      <c r="VZY234" s="646"/>
      <c r="VZZ234" s="646"/>
      <c r="WAA234" s="646"/>
      <c r="WAB234" s="646"/>
      <c r="WAC234" s="646"/>
      <c r="WAD234" s="646"/>
      <c r="WAE234" s="646"/>
      <c r="WAF234" s="646"/>
      <c r="WAG234" s="646"/>
      <c r="WAH234" s="646"/>
      <c r="WAI234" s="646"/>
      <c r="WAJ234" s="646"/>
      <c r="WAK234" s="646"/>
      <c r="WAL234" s="646"/>
      <c r="WAM234" s="646"/>
      <c r="WAN234" s="646"/>
      <c r="WAO234" s="646"/>
      <c r="WAP234" s="646"/>
      <c r="WAQ234" s="646"/>
      <c r="WAR234" s="646"/>
      <c r="WAS234" s="646"/>
      <c r="WAT234" s="646"/>
      <c r="WAU234" s="646"/>
      <c r="WAV234" s="646"/>
      <c r="WAW234" s="646"/>
      <c r="WAX234" s="646"/>
      <c r="WAY234" s="646"/>
      <c r="WAZ234" s="646"/>
      <c r="WBA234" s="646"/>
      <c r="WBB234" s="646"/>
      <c r="WBC234" s="646"/>
      <c r="WBD234" s="646"/>
      <c r="WBE234" s="646"/>
      <c r="WBF234" s="646"/>
      <c r="WBG234" s="646"/>
      <c r="WBH234" s="646"/>
      <c r="WBI234" s="646"/>
      <c r="WBJ234" s="646"/>
      <c r="WBK234" s="646"/>
      <c r="WBL234" s="646"/>
      <c r="WBM234" s="646"/>
      <c r="WBN234" s="646"/>
      <c r="WBO234" s="646"/>
      <c r="WBP234" s="646"/>
      <c r="WBQ234" s="646"/>
      <c r="WBR234" s="646"/>
      <c r="WBS234" s="646"/>
      <c r="WBT234" s="646"/>
      <c r="WBU234" s="646"/>
      <c r="WBV234" s="646"/>
      <c r="WBW234" s="646"/>
      <c r="WBX234" s="646"/>
      <c r="WBY234" s="646"/>
      <c r="WBZ234" s="646"/>
      <c r="WCA234" s="646"/>
      <c r="WCB234" s="646"/>
      <c r="WCC234" s="646"/>
      <c r="WCD234" s="646"/>
      <c r="WCE234" s="646"/>
      <c r="WCF234" s="646"/>
      <c r="WCG234" s="646"/>
      <c r="WCH234" s="646"/>
      <c r="WCI234" s="646"/>
      <c r="WCJ234" s="646"/>
      <c r="WCK234" s="646"/>
      <c r="WCL234" s="646"/>
      <c r="WCM234" s="646"/>
      <c r="WCN234" s="646"/>
      <c r="WCO234" s="646"/>
      <c r="WCP234" s="646"/>
      <c r="WCQ234" s="646"/>
      <c r="WCR234" s="646"/>
      <c r="WCS234" s="646"/>
      <c r="WCT234" s="646"/>
      <c r="WCU234" s="646"/>
      <c r="WCV234" s="646"/>
      <c r="WCW234" s="646"/>
      <c r="WCX234" s="646"/>
      <c r="WCY234" s="646"/>
      <c r="WCZ234" s="646"/>
      <c r="WDA234" s="646"/>
      <c r="WDB234" s="646"/>
      <c r="WDC234" s="646"/>
      <c r="WDD234" s="646"/>
      <c r="WDE234" s="646"/>
      <c r="WDF234" s="646"/>
      <c r="WDG234" s="646"/>
      <c r="WDH234" s="646"/>
      <c r="WDI234" s="646"/>
      <c r="WDJ234" s="646"/>
      <c r="WDK234" s="646"/>
      <c r="WDL234" s="646"/>
      <c r="WDM234" s="646"/>
      <c r="WDN234" s="646"/>
      <c r="WDO234" s="646"/>
      <c r="WDP234" s="646"/>
      <c r="WDQ234" s="646"/>
      <c r="WDR234" s="646"/>
      <c r="WDS234" s="646"/>
      <c r="WDT234" s="646"/>
      <c r="WDU234" s="646"/>
      <c r="WDV234" s="646"/>
      <c r="WDW234" s="646"/>
      <c r="WDX234" s="646"/>
      <c r="WDY234" s="646"/>
      <c r="WDZ234" s="646"/>
      <c r="WEA234" s="646"/>
      <c r="WEB234" s="646"/>
      <c r="WEC234" s="646"/>
      <c r="WED234" s="646"/>
      <c r="WEE234" s="646"/>
      <c r="WEF234" s="646"/>
      <c r="WEG234" s="646"/>
      <c r="WEH234" s="646"/>
      <c r="WEI234" s="646"/>
      <c r="WEJ234" s="646"/>
      <c r="WEK234" s="646"/>
      <c r="WEL234" s="646"/>
      <c r="WEM234" s="646"/>
      <c r="WEN234" s="646"/>
      <c r="WEO234" s="646"/>
      <c r="WEP234" s="646"/>
      <c r="WEQ234" s="646"/>
      <c r="WER234" s="646"/>
      <c r="WES234" s="646"/>
      <c r="WET234" s="646"/>
      <c r="WEU234" s="646"/>
      <c r="WEV234" s="646"/>
      <c r="WEW234" s="646"/>
      <c r="WEX234" s="646"/>
      <c r="WEY234" s="646"/>
      <c r="WEZ234" s="646"/>
      <c r="WFA234" s="646"/>
      <c r="WFB234" s="646"/>
      <c r="WFC234" s="646"/>
      <c r="WFD234" s="646"/>
      <c r="WFE234" s="646"/>
      <c r="WFF234" s="646"/>
      <c r="WFG234" s="646"/>
      <c r="WFH234" s="646"/>
      <c r="WFI234" s="646"/>
      <c r="WFJ234" s="646"/>
      <c r="WFK234" s="646"/>
      <c r="WFL234" s="646"/>
      <c r="WFM234" s="646"/>
      <c r="WFN234" s="646"/>
      <c r="WFO234" s="646"/>
      <c r="WFP234" s="646"/>
      <c r="WFQ234" s="646"/>
      <c r="WFR234" s="646"/>
      <c r="WFS234" s="646"/>
      <c r="WFT234" s="646"/>
      <c r="WFU234" s="646"/>
      <c r="WFV234" s="646"/>
      <c r="WFW234" s="646"/>
      <c r="WFX234" s="646"/>
      <c r="WFY234" s="646"/>
      <c r="WFZ234" s="646"/>
      <c r="WGA234" s="646"/>
      <c r="WGB234" s="646"/>
      <c r="WGC234" s="646"/>
      <c r="WGD234" s="646"/>
      <c r="WGE234" s="646"/>
      <c r="WGF234" s="646"/>
      <c r="WGG234" s="646"/>
      <c r="WGH234" s="646"/>
      <c r="WGI234" s="646"/>
      <c r="WGJ234" s="646"/>
      <c r="WGK234" s="646"/>
      <c r="WGL234" s="646"/>
      <c r="WGM234" s="646"/>
      <c r="WGN234" s="646"/>
      <c r="WGO234" s="646"/>
      <c r="WGP234" s="646"/>
      <c r="WGQ234" s="646"/>
      <c r="WGR234" s="646"/>
      <c r="WGS234" s="646"/>
      <c r="WGT234" s="646"/>
      <c r="WGU234" s="646"/>
      <c r="WGV234" s="646"/>
      <c r="WGW234" s="646"/>
      <c r="WGX234" s="646"/>
      <c r="WGY234" s="646"/>
      <c r="WGZ234" s="646"/>
      <c r="WHA234" s="646"/>
      <c r="WHB234" s="646"/>
      <c r="WHC234" s="646"/>
      <c r="WHD234" s="646"/>
      <c r="WHE234" s="646"/>
      <c r="WHF234" s="646"/>
      <c r="WHG234" s="646"/>
      <c r="WHH234" s="646"/>
      <c r="WHI234" s="646"/>
      <c r="WHJ234" s="646"/>
      <c r="WHK234" s="646"/>
      <c r="WHL234" s="646"/>
      <c r="WHM234" s="646"/>
      <c r="WHN234" s="646"/>
      <c r="WHO234" s="646"/>
      <c r="WHP234" s="646"/>
      <c r="WHQ234" s="646"/>
      <c r="WHR234" s="646"/>
      <c r="WHS234" s="646"/>
      <c r="WHT234" s="646"/>
      <c r="WHU234" s="646"/>
      <c r="WHV234" s="646"/>
      <c r="WHW234" s="646"/>
      <c r="WHX234" s="646"/>
      <c r="WHY234" s="646"/>
      <c r="WHZ234" s="646"/>
      <c r="WIA234" s="646"/>
      <c r="WIB234" s="646"/>
      <c r="WIC234" s="646"/>
      <c r="WID234" s="646"/>
      <c r="WIE234" s="646"/>
      <c r="WIF234" s="646"/>
      <c r="WIG234" s="646"/>
      <c r="WIH234" s="646"/>
      <c r="WII234" s="646"/>
      <c r="WIJ234" s="646"/>
      <c r="WIK234" s="646"/>
      <c r="WIL234" s="646"/>
      <c r="WIM234" s="646"/>
      <c r="WIN234" s="646"/>
      <c r="WIO234" s="646"/>
      <c r="WIP234" s="646"/>
      <c r="WIQ234" s="646"/>
      <c r="WIR234" s="646"/>
      <c r="WIS234" s="646"/>
      <c r="WIT234" s="646"/>
      <c r="WIU234" s="646"/>
      <c r="WIV234" s="646"/>
      <c r="WIW234" s="646"/>
      <c r="WIX234" s="646"/>
      <c r="WIY234" s="646"/>
      <c r="WIZ234" s="646"/>
      <c r="WJA234" s="646"/>
      <c r="WJB234" s="646"/>
      <c r="WJC234" s="646"/>
      <c r="WJD234" s="646"/>
      <c r="WJE234" s="646"/>
      <c r="WJF234" s="646"/>
      <c r="WJG234" s="646"/>
      <c r="WJH234" s="646"/>
      <c r="WJI234" s="646"/>
      <c r="WJJ234" s="646"/>
      <c r="WJK234" s="646"/>
      <c r="WJL234" s="646"/>
      <c r="WJM234" s="646"/>
      <c r="WJN234" s="646"/>
      <c r="WJO234" s="646"/>
      <c r="WJP234" s="646"/>
      <c r="WJQ234" s="646"/>
      <c r="WJR234" s="646"/>
      <c r="WJS234" s="646"/>
      <c r="WJT234" s="646"/>
      <c r="WJU234" s="646"/>
      <c r="WJV234" s="646"/>
      <c r="WJW234" s="646"/>
      <c r="WJX234" s="646"/>
      <c r="WJY234" s="646"/>
      <c r="WJZ234" s="646"/>
      <c r="WKA234" s="646"/>
      <c r="WKB234" s="646"/>
      <c r="WKC234" s="646"/>
      <c r="WKD234" s="646"/>
      <c r="WKE234" s="646"/>
      <c r="WKF234" s="646"/>
      <c r="WKG234" s="646"/>
      <c r="WKH234" s="646"/>
      <c r="WKI234" s="646"/>
      <c r="WKJ234" s="646"/>
      <c r="WKK234" s="646"/>
      <c r="WKL234" s="646"/>
      <c r="WKM234" s="646"/>
      <c r="WKN234" s="646"/>
      <c r="WKO234" s="646"/>
      <c r="WKP234" s="646"/>
      <c r="WKQ234" s="646"/>
      <c r="WKR234" s="646"/>
      <c r="WKS234" s="646"/>
      <c r="WKT234" s="646"/>
      <c r="WKU234" s="646"/>
      <c r="WKV234" s="646"/>
      <c r="WKW234" s="646"/>
      <c r="WKX234" s="646"/>
      <c r="WKY234" s="646"/>
      <c r="WKZ234" s="646"/>
      <c r="WLA234" s="646"/>
      <c r="WLB234" s="646"/>
      <c r="WLC234" s="646"/>
      <c r="WLD234" s="646"/>
      <c r="WLE234" s="646"/>
      <c r="WLF234" s="646"/>
      <c r="WLG234" s="646"/>
      <c r="WLH234" s="646"/>
      <c r="WLI234" s="646"/>
      <c r="WLJ234" s="646"/>
      <c r="WLK234" s="646"/>
      <c r="WLL234" s="646"/>
      <c r="WLM234" s="646"/>
      <c r="WLN234" s="646"/>
      <c r="WLO234" s="646"/>
      <c r="WLP234" s="646"/>
      <c r="WLQ234" s="646"/>
      <c r="WLR234" s="646"/>
      <c r="WLS234" s="646"/>
      <c r="WLT234" s="646"/>
      <c r="WLU234" s="646"/>
      <c r="WLV234" s="646"/>
      <c r="WLW234" s="646"/>
      <c r="WLX234" s="646"/>
      <c r="WLY234" s="646"/>
      <c r="WLZ234" s="646"/>
      <c r="WMA234" s="646"/>
      <c r="WMB234" s="646"/>
      <c r="WMC234" s="646"/>
      <c r="WMD234" s="646"/>
      <c r="WME234" s="646"/>
      <c r="WMF234" s="646"/>
      <c r="WMG234" s="646"/>
      <c r="WMH234" s="646"/>
      <c r="WMI234" s="646"/>
      <c r="WMJ234" s="646"/>
      <c r="WMK234" s="646"/>
      <c r="WML234" s="646"/>
      <c r="WMM234" s="646"/>
      <c r="WMN234" s="646"/>
      <c r="WMO234" s="646"/>
      <c r="WMP234" s="646"/>
      <c r="WMQ234" s="646"/>
      <c r="WMR234" s="646"/>
      <c r="WMS234" s="646"/>
      <c r="WMT234" s="646"/>
      <c r="WMU234" s="646"/>
      <c r="WMV234" s="646"/>
      <c r="WMW234" s="646"/>
      <c r="WMX234" s="646"/>
      <c r="WMY234" s="646"/>
      <c r="WMZ234" s="646"/>
      <c r="WNA234" s="646"/>
      <c r="WNB234" s="646"/>
      <c r="WNC234" s="646"/>
      <c r="WND234" s="646"/>
      <c r="WNE234" s="646"/>
      <c r="WNF234" s="646"/>
      <c r="WNG234" s="646"/>
      <c r="WNH234" s="646"/>
      <c r="WNI234" s="646"/>
      <c r="WNJ234" s="646"/>
      <c r="WNK234" s="646"/>
      <c r="WNL234" s="646"/>
      <c r="WNM234" s="646"/>
      <c r="WNN234" s="646"/>
      <c r="WNO234" s="646"/>
      <c r="WNP234" s="646"/>
      <c r="WNQ234" s="646"/>
      <c r="WNR234" s="646"/>
      <c r="WNS234" s="646"/>
      <c r="WNT234" s="646"/>
      <c r="WNU234" s="646"/>
      <c r="WNV234" s="646"/>
      <c r="WNW234" s="646"/>
      <c r="WNX234" s="646"/>
      <c r="WNY234" s="646"/>
      <c r="WNZ234" s="646"/>
      <c r="WOA234" s="646"/>
      <c r="WOB234" s="646"/>
      <c r="WOC234" s="646"/>
      <c r="WOD234" s="646"/>
      <c r="WOE234" s="646"/>
      <c r="WOF234" s="646"/>
      <c r="WOG234" s="646"/>
      <c r="WOH234" s="646"/>
      <c r="WOI234" s="646"/>
      <c r="WOJ234" s="646"/>
      <c r="WOK234" s="646"/>
      <c r="WOL234" s="646"/>
      <c r="WOM234" s="646"/>
      <c r="WON234" s="646"/>
      <c r="WOO234" s="646"/>
      <c r="WOP234" s="646"/>
      <c r="WOQ234" s="646"/>
      <c r="WOR234" s="646"/>
      <c r="WOS234" s="646"/>
      <c r="WOT234" s="646"/>
      <c r="WOU234" s="646"/>
      <c r="WOV234" s="646"/>
      <c r="WOW234" s="646"/>
      <c r="WOX234" s="646"/>
      <c r="WOY234" s="646"/>
      <c r="WOZ234" s="646"/>
      <c r="WPA234" s="646"/>
      <c r="WPB234" s="646"/>
      <c r="WPC234" s="646"/>
      <c r="WPD234" s="646"/>
      <c r="WPE234" s="646"/>
      <c r="WPF234" s="646"/>
      <c r="WPG234" s="646"/>
      <c r="WPH234" s="646"/>
      <c r="WPI234" s="646"/>
      <c r="WPJ234" s="646"/>
      <c r="WPK234" s="646"/>
      <c r="WPL234" s="646"/>
      <c r="WPM234" s="646"/>
      <c r="WPN234" s="646"/>
      <c r="WPO234" s="646"/>
      <c r="WPP234" s="646"/>
      <c r="WPQ234" s="646"/>
      <c r="WPR234" s="646"/>
      <c r="WPS234" s="646"/>
      <c r="WPT234" s="646"/>
      <c r="WPU234" s="646"/>
      <c r="WPV234" s="646"/>
      <c r="WPW234" s="646"/>
      <c r="WPX234" s="646"/>
      <c r="WPY234" s="646"/>
      <c r="WPZ234" s="646"/>
      <c r="WQA234" s="646"/>
      <c r="WQB234" s="646"/>
      <c r="WQC234" s="646"/>
      <c r="WQD234" s="646"/>
      <c r="WQE234" s="646"/>
      <c r="WQF234" s="646"/>
      <c r="WQG234" s="646"/>
      <c r="WQH234" s="646"/>
      <c r="WQI234" s="646"/>
      <c r="WQJ234" s="646"/>
      <c r="WQK234" s="646"/>
      <c r="WQL234" s="646"/>
      <c r="WQM234" s="646"/>
      <c r="WQN234" s="646"/>
      <c r="WQO234" s="646"/>
      <c r="WQP234" s="646"/>
      <c r="WQQ234" s="646"/>
      <c r="WQR234" s="646"/>
      <c r="WQS234" s="646"/>
      <c r="WQT234" s="646"/>
      <c r="WQU234" s="646"/>
      <c r="WQV234" s="646"/>
      <c r="WQW234" s="646"/>
      <c r="WQX234" s="646"/>
      <c r="WQY234" s="646"/>
      <c r="WQZ234" s="646"/>
      <c r="WRA234" s="646"/>
      <c r="WRB234" s="646"/>
      <c r="WRC234" s="646"/>
      <c r="WRD234" s="646"/>
      <c r="WRE234" s="646"/>
      <c r="WRF234" s="646"/>
      <c r="WRG234" s="646"/>
      <c r="WRH234" s="646"/>
      <c r="WRI234" s="646"/>
      <c r="WRJ234" s="646"/>
      <c r="WRK234" s="646"/>
      <c r="WRL234" s="646"/>
      <c r="WRM234" s="646"/>
      <c r="WRN234" s="646"/>
      <c r="WRO234" s="646"/>
      <c r="WRP234" s="646"/>
      <c r="WRQ234" s="646"/>
      <c r="WRR234" s="646"/>
      <c r="WRS234" s="646"/>
      <c r="WRT234" s="646"/>
      <c r="WRU234" s="646"/>
      <c r="WRV234" s="646"/>
      <c r="WRW234" s="646"/>
      <c r="WRX234" s="646"/>
      <c r="WRY234" s="646"/>
      <c r="WRZ234" s="646"/>
      <c r="WSA234" s="646"/>
      <c r="WSB234" s="646"/>
      <c r="WSC234" s="646"/>
      <c r="WSD234" s="646"/>
      <c r="WSE234" s="646"/>
      <c r="WSF234" s="646"/>
      <c r="WSG234" s="646"/>
      <c r="WSH234" s="646"/>
      <c r="WSI234" s="646"/>
      <c r="WSJ234" s="646"/>
      <c r="WSK234" s="646"/>
      <c r="WSL234" s="646"/>
      <c r="WSM234" s="646"/>
      <c r="WSN234" s="646"/>
      <c r="WSO234" s="646"/>
      <c r="WSP234" s="646"/>
      <c r="WSQ234" s="646"/>
      <c r="WSR234" s="646"/>
      <c r="WSS234" s="646"/>
      <c r="WST234" s="646"/>
      <c r="WSU234" s="646"/>
      <c r="WSV234" s="646"/>
      <c r="WSW234" s="646"/>
      <c r="WSX234" s="646"/>
      <c r="WSY234" s="646"/>
      <c r="WSZ234" s="646"/>
      <c r="WTA234" s="646"/>
      <c r="WTB234" s="646"/>
      <c r="WTC234" s="646"/>
      <c r="WTD234" s="646"/>
      <c r="WTE234" s="646"/>
      <c r="WTF234" s="646"/>
      <c r="WTG234" s="646"/>
      <c r="WTH234" s="646"/>
      <c r="WTI234" s="646"/>
      <c r="WTJ234" s="646"/>
      <c r="WTK234" s="646"/>
      <c r="WTL234" s="646"/>
      <c r="WTM234" s="646"/>
      <c r="WTN234" s="646"/>
      <c r="WTO234" s="646"/>
      <c r="WTP234" s="646"/>
      <c r="WTQ234" s="646"/>
      <c r="WTR234" s="646"/>
      <c r="WTS234" s="646"/>
      <c r="WTT234" s="646"/>
      <c r="WTU234" s="646"/>
      <c r="WTV234" s="646"/>
      <c r="WTW234" s="646"/>
      <c r="WTX234" s="646"/>
      <c r="WTY234" s="646"/>
      <c r="WTZ234" s="646"/>
      <c r="WUA234" s="646"/>
      <c r="WUB234" s="646"/>
      <c r="WUC234" s="646"/>
      <c r="WUD234" s="646"/>
      <c r="WUE234" s="646"/>
      <c r="WUF234" s="646"/>
      <c r="WUG234" s="646"/>
      <c r="WUH234" s="646"/>
      <c r="WUI234" s="646"/>
      <c r="WUJ234" s="646"/>
      <c r="WUK234" s="646"/>
      <c r="WUL234" s="646"/>
      <c r="WUM234" s="646"/>
      <c r="WUN234" s="646"/>
      <c r="WUO234" s="646"/>
      <c r="WUP234" s="646"/>
      <c r="WUQ234" s="646"/>
      <c r="WUR234" s="646"/>
      <c r="WUS234" s="646"/>
      <c r="WUT234" s="646"/>
      <c r="WUU234" s="646"/>
      <c r="WUV234" s="646"/>
      <c r="WUW234" s="646"/>
      <c r="WUX234" s="646"/>
      <c r="WUY234" s="646"/>
      <c r="WUZ234" s="646"/>
      <c r="WVA234" s="646"/>
      <c r="WVB234" s="646"/>
      <c r="WVC234" s="646"/>
      <c r="WVD234" s="646"/>
      <c r="WVE234" s="646"/>
      <c r="WVF234" s="646"/>
      <c r="WVG234" s="646"/>
      <c r="WVH234" s="646"/>
      <c r="WVI234" s="646"/>
      <c r="WVJ234" s="646"/>
      <c r="WVK234" s="646"/>
      <c r="WVL234" s="646"/>
      <c r="WVM234" s="646"/>
    </row>
    <row r="235" spans="1:16133" s="646" customFormat="1" ht="25.5" x14ac:dyDescent="0.2">
      <c r="A235" s="682" t="s">
        <v>549</v>
      </c>
      <c r="B235" s="565" t="s">
        <v>550</v>
      </c>
      <c r="C235" s="683" t="s">
        <v>200</v>
      </c>
      <c r="D235" s="664">
        <v>99</v>
      </c>
      <c r="E235" s="684">
        <v>99</v>
      </c>
      <c r="F235" s="684">
        <v>99</v>
      </c>
      <c r="G235" s="684">
        <v>99</v>
      </c>
      <c r="H235" s="685">
        <v>99</v>
      </c>
      <c r="I235" s="686">
        <f t="shared" si="138"/>
        <v>1</v>
      </c>
      <c r="J235" s="687">
        <f t="shared" si="139"/>
        <v>1</v>
      </c>
      <c r="K235" s="664" t="s">
        <v>67</v>
      </c>
      <c r="L235" s="684" t="s">
        <v>67</v>
      </c>
      <c r="M235" s="684" t="s">
        <v>67</v>
      </c>
      <c r="N235" s="684" t="s">
        <v>67</v>
      </c>
      <c r="O235" s="685" t="s">
        <v>67</v>
      </c>
      <c r="P235" s="686" t="s">
        <v>67</v>
      </c>
      <c r="Q235" s="687" t="s">
        <v>67</v>
      </c>
      <c r="R235" s="664" t="s">
        <v>67</v>
      </c>
      <c r="S235" s="684" t="s">
        <v>67</v>
      </c>
      <c r="T235" s="684" t="s">
        <v>67</v>
      </c>
      <c r="U235" s="684" t="s">
        <v>67</v>
      </c>
      <c r="V235" s="685" t="s">
        <v>67</v>
      </c>
      <c r="W235" s="686" t="s">
        <v>67</v>
      </c>
      <c r="X235" s="687" t="s">
        <v>67</v>
      </c>
      <c r="Y235" s="664" t="s">
        <v>67</v>
      </c>
      <c r="Z235" s="684" t="s">
        <v>67</v>
      </c>
      <c r="AA235" s="684" t="s">
        <v>67</v>
      </c>
      <c r="AB235" s="684" t="s">
        <v>67</v>
      </c>
      <c r="AC235" s="685" t="s">
        <v>67</v>
      </c>
      <c r="AD235" s="686" t="s">
        <v>67</v>
      </c>
      <c r="AE235" s="687" t="s">
        <v>67</v>
      </c>
      <c r="AF235" s="636" t="s">
        <v>67</v>
      </c>
      <c r="AG235" s="637" t="s">
        <v>67</v>
      </c>
      <c r="AH235" s="637" t="s">
        <v>67</v>
      </c>
      <c r="AI235" s="637" t="s">
        <v>67</v>
      </c>
      <c r="AJ235" s="638" t="s">
        <v>67</v>
      </c>
      <c r="AK235" s="639" t="s">
        <v>67</v>
      </c>
      <c r="AL235" s="640" t="s">
        <v>67</v>
      </c>
      <c r="AM235" s="636" t="s">
        <v>67</v>
      </c>
      <c r="AN235" s="637" t="s">
        <v>67</v>
      </c>
      <c r="AO235" s="637" t="s">
        <v>67</v>
      </c>
      <c r="AP235" s="637" t="s">
        <v>67</v>
      </c>
      <c r="AQ235" s="638" t="s">
        <v>67</v>
      </c>
      <c r="AR235" s="639" t="s">
        <v>67</v>
      </c>
      <c r="AS235" s="640" t="s">
        <v>67</v>
      </c>
      <c r="AT235" s="636" t="s">
        <v>67</v>
      </c>
      <c r="AU235" s="637" t="s">
        <v>67</v>
      </c>
      <c r="AV235" s="637" t="s">
        <v>67</v>
      </c>
      <c r="AW235" s="637" t="s">
        <v>67</v>
      </c>
      <c r="AX235" s="638" t="s">
        <v>67</v>
      </c>
      <c r="AY235" s="639" t="s">
        <v>67</v>
      </c>
      <c r="AZ235" s="640" t="s">
        <v>67</v>
      </c>
      <c r="BA235" s="636" t="s">
        <v>67</v>
      </c>
      <c r="BB235" s="637" t="s">
        <v>67</v>
      </c>
      <c r="BC235" s="637" t="s">
        <v>67</v>
      </c>
      <c r="BD235" s="637" t="s">
        <v>67</v>
      </c>
      <c r="BE235" s="638" t="s">
        <v>67</v>
      </c>
      <c r="BF235" s="639" t="s">
        <v>67</v>
      </c>
      <c r="BG235" s="640" t="s">
        <v>67</v>
      </c>
      <c r="BI235" s="136"/>
      <c r="BJ235" s="136"/>
      <c r="BK235" s="136"/>
      <c r="BL235" s="136"/>
      <c r="BM235" s="136"/>
      <c r="BN235" s="136"/>
      <c r="BO235" s="136"/>
      <c r="BP235" s="136"/>
      <c r="BQ235" s="136"/>
      <c r="BR235" s="136"/>
      <c r="BS235" s="136"/>
      <c r="BT235" s="136"/>
      <c r="BU235" s="136"/>
      <c r="BV235" s="136"/>
      <c r="BW235" s="136"/>
      <c r="BX235" s="136"/>
      <c r="BY235" s="136"/>
      <c r="BZ235" s="136"/>
      <c r="CA235" s="136"/>
      <c r="CB235" s="136"/>
      <c r="CC235" s="136"/>
      <c r="CD235" s="136"/>
      <c r="CE235" s="136"/>
      <c r="CF235" s="136"/>
      <c r="CG235" s="136"/>
      <c r="CH235" s="136"/>
      <c r="CI235" s="136"/>
      <c r="CJ235" s="136"/>
      <c r="CK235" s="136"/>
      <c r="CL235" s="136"/>
      <c r="CM235" s="136"/>
      <c r="CN235" s="136"/>
      <c r="CO235" s="136"/>
      <c r="CP235" s="136"/>
      <c r="CQ235" s="136"/>
      <c r="CR235" s="136"/>
      <c r="CS235" s="136"/>
      <c r="CT235" s="136"/>
      <c r="CU235" s="136"/>
      <c r="CV235" s="136"/>
      <c r="CW235" s="136"/>
      <c r="CX235" s="136"/>
      <c r="CY235" s="136"/>
      <c r="CZ235" s="136"/>
      <c r="DA235" s="136"/>
      <c r="DB235" s="136"/>
      <c r="DC235" s="136"/>
      <c r="DD235" s="136"/>
      <c r="DE235" s="136"/>
      <c r="DF235" s="136"/>
      <c r="DG235" s="136"/>
      <c r="DH235" s="136"/>
      <c r="DI235" s="136"/>
      <c r="DJ235" s="136"/>
      <c r="DK235" s="136"/>
      <c r="DL235" s="136"/>
      <c r="DM235" s="136"/>
      <c r="DN235" s="136"/>
      <c r="DO235" s="136"/>
      <c r="DP235" s="136"/>
      <c r="DQ235" s="136"/>
      <c r="DR235" s="136"/>
      <c r="DS235" s="136"/>
      <c r="DT235" s="136"/>
      <c r="DU235" s="136"/>
      <c r="DV235" s="136"/>
      <c r="DW235" s="136"/>
      <c r="DX235" s="136"/>
      <c r="DY235" s="136"/>
      <c r="DZ235" s="136"/>
      <c r="EA235" s="136"/>
      <c r="EB235" s="136"/>
      <c r="EC235" s="136"/>
      <c r="ED235" s="136"/>
      <c r="EE235" s="136"/>
      <c r="EF235" s="136"/>
      <c r="EG235" s="136"/>
      <c r="EH235" s="136"/>
      <c r="EI235" s="136"/>
      <c r="EJ235" s="136"/>
      <c r="EK235" s="136"/>
      <c r="EL235" s="136"/>
      <c r="EM235" s="136"/>
      <c r="EN235" s="136"/>
      <c r="EO235" s="136"/>
      <c r="EP235" s="136"/>
      <c r="EQ235" s="136"/>
      <c r="ER235" s="136"/>
      <c r="ES235" s="136"/>
      <c r="ET235" s="136"/>
      <c r="EU235" s="136"/>
      <c r="EV235" s="136"/>
      <c r="EW235" s="136"/>
      <c r="EX235" s="136"/>
      <c r="EY235" s="136"/>
      <c r="EZ235" s="136"/>
      <c r="FA235" s="136"/>
      <c r="FB235" s="136"/>
      <c r="FC235" s="136"/>
      <c r="FD235" s="136"/>
      <c r="FE235" s="136"/>
      <c r="FF235" s="136"/>
      <c r="FG235" s="136"/>
      <c r="FH235" s="136"/>
      <c r="FI235" s="136"/>
      <c r="FJ235" s="136"/>
      <c r="FK235" s="136"/>
      <c r="FL235" s="136"/>
      <c r="FM235" s="136"/>
      <c r="FN235" s="136"/>
      <c r="FO235" s="136"/>
      <c r="FP235" s="136"/>
      <c r="FQ235" s="136"/>
      <c r="FR235" s="136"/>
      <c r="FS235" s="136"/>
      <c r="FT235" s="136"/>
      <c r="FU235" s="136"/>
      <c r="FV235" s="136"/>
      <c r="FW235" s="136"/>
      <c r="FX235" s="136"/>
      <c r="FY235" s="136"/>
      <c r="FZ235" s="136"/>
      <c r="GA235" s="136"/>
      <c r="GB235" s="136"/>
      <c r="GC235" s="136"/>
      <c r="GD235" s="136"/>
      <c r="GE235" s="136"/>
      <c r="GF235" s="136"/>
      <c r="GG235" s="136"/>
      <c r="GH235" s="136"/>
      <c r="GI235" s="136"/>
      <c r="GJ235" s="136"/>
      <c r="GK235" s="136"/>
      <c r="GL235" s="136"/>
      <c r="GM235" s="136"/>
      <c r="GN235" s="136"/>
      <c r="GO235" s="136"/>
      <c r="GP235" s="136"/>
      <c r="GQ235" s="136"/>
      <c r="GR235" s="136"/>
      <c r="GS235" s="136"/>
      <c r="GT235" s="136"/>
      <c r="GU235" s="136"/>
      <c r="GV235" s="136"/>
      <c r="GW235" s="136"/>
      <c r="GX235" s="136"/>
      <c r="GY235" s="136"/>
      <c r="GZ235" s="136"/>
      <c r="HA235" s="136"/>
      <c r="HB235" s="136"/>
      <c r="HC235" s="136"/>
      <c r="HD235" s="136"/>
      <c r="HE235" s="136"/>
      <c r="HF235" s="136"/>
      <c r="HG235" s="136"/>
      <c r="HH235" s="136"/>
      <c r="HI235" s="136"/>
      <c r="HJ235" s="136"/>
      <c r="HK235" s="136"/>
      <c r="HL235" s="136"/>
      <c r="HM235" s="136"/>
      <c r="HN235" s="136"/>
      <c r="HO235" s="136"/>
      <c r="HP235" s="136"/>
      <c r="HQ235" s="136"/>
      <c r="HR235" s="136"/>
      <c r="HS235" s="136"/>
      <c r="HT235" s="136"/>
      <c r="HU235" s="136"/>
      <c r="HV235" s="136"/>
      <c r="HW235" s="136"/>
      <c r="HX235" s="136"/>
      <c r="HY235" s="136"/>
      <c r="HZ235" s="136"/>
      <c r="IA235" s="136"/>
      <c r="IB235" s="136"/>
      <c r="IC235" s="136"/>
      <c r="ID235" s="136"/>
      <c r="IE235" s="136"/>
      <c r="IF235" s="136"/>
      <c r="IG235" s="136"/>
      <c r="IH235" s="136"/>
      <c r="II235" s="136"/>
      <c r="IJ235" s="136"/>
      <c r="IK235" s="136"/>
      <c r="IL235" s="136"/>
      <c r="IM235" s="136"/>
      <c r="IN235" s="136"/>
      <c r="IO235" s="136"/>
      <c r="IP235" s="136"/>
      <c r="IQ235" s="136"/>
      <c r="IR235" s="136"/>
      <c r="IS235" s="136"/>
      <c r="IT235" s="136"/>
      <c r="IU235" s="136"/>
      <c r="IV235" s="136"/>
      <c r="IW235" s="136"/>
      <c r="IX235" s="136"/>
      <c r="IY235" s="136"/>
      <c r="IZ235" s="136"/>
      <c r="JA235" s="136"/>
      <c r="JB235" s="136"/>
      <c r="JC235" s="136"/>
      <c r="JD235" s="136"/>
      <c r="JE235" s="136"/>
      <c r="JF235" s="136"/>
      <c r="JG235" s="136"/>
      <c r="JH235" s="136"/>
      <c r="JI235" s="136"/>
      <c r="JJ235" s="136"/>
      <c r="JK235" s="136"/>
      <c r="JL235" s="136"/>
      <c r="JM235" s="136"/>
      <c r="JN235" s="136"/>
      <c r="JO235" s="136"/>
      <c r="JP235" s="136"/>
      <c r="JQ235" s="136"/>
      <c r="JR235" s="136"/>
      <c r="JS235" s="136"/>
      <c r="JT235" s="136"/>
      <c r="JU235" s="136"/>
      <c r="JV235" s="136"/>
      <c r="JW235" s="136"/>
      <c r="JX235" s="136"/>
      <c r="JY235" s="136"/>
      <c r="JZ235" s="136"/>
      <c r="KA235" s="136"/>
      <c r="KB235" s="136"/>
      <c r="KC235" s="136"/>
      <c r="KD235" s="136"/>
      <c r="KE235" s="136"/>
      <c r="KF235" s="136"/>
      <c r="KG235" s="136"/>
      <c r="KH235" s="136"/>
      <c r="KI235" s="136"/>
      <c r="KJ235" s="136"/>
      <c r="KK235" s="136"/>
      <c r="KL235" s="136"/>
      <c r="KM235" s="136"/>
      <c r="KN235" s="136"/>
      <c r="KO235" s="136"/>
      <c r="KP235" s="136"/>
      <c r="KQ235" s="136"/>
      <c r="KR235" s="136"/>
      <c r="KS235" s="136"/>
      <c r="KT235" s="136"/>
      <c r="KU235" s="136"/>
      <c r="KV235" s="136"/>
      <c r="KW235" s="136"/>
      <c r="KX235" s="136"/>
      <c r="KY235" s="136"/>
      <c r="KZ235" s="136"/>
      <c r="LA235" s="136"/>
      <c r="LB235" s="136"/>
      <c r="LC235" s="136"/>
      <c r="LD235" s="136"/>
      <c r="LE235" s="136"/>
      <c r="LF235" s="136"/>
      <c r="LG235" s="136"/>
      <c r="LH235" s="136"/>
      <c r="LI235" s="136"/>
      <c r="LJ235" s="136"/>
      <c r="LK235" s="136"/>
      <c r="LL235" s="136"/>
      <c r="LM235" s="136"/>
      <c r="LN235" s="136"/>
      <c r="LO235" s="136"/>
      <c r="LP235" s="136"/>
      <c r="LQ235" s="136"/>
      <c r="LR235" s="136"/>
      <c r="LS235" s="136"/>
      <c r="LT235" s="136"/>
      <c r="LU235" s="136"/>
      <c r="LV235" s="136"/>
      <c r="LW235" s="136"/>
      <c r="LX235" s="136"/>
      <c r="LY235" s="136"/>
      <c r="LZ235" s="136"/>
      <c r="MA235" s="136"/>
      <c r="MB235" s="136"/>
      <c r="MC235" s="136"/>
      <c r="MD235" s="136"/>
      <c r="ME235" s="136"/>
      <c r="MF235" s="136"/>
      <c r="MG235" s="136"/>
      <c r="MH235" s="136"/>
      <c r="MI235" s="136"/>
      <c r="MJ235" s="136"/>
      <c r="MK235" s="136"/>
      <c r="ML235" s="136"/>
      <c r="MM235" s="136"/>
      <c r="MN235" s="136"/>
      <c r="MO235" s="136"/>
      <c r="MP235" s="136"/>
      <c r="MQ235" s="136"/>
      <c r="MR235" s="136"/>
      <c r="MS235" s="136"/>
      <c r="MT235" s="136"/>
      <c r="MU235" s="136"/>
      <c r="MV235" s="136"/>
      <c r="MW235" s="136"/>
      <c r="MX235" s="136"/>
      <c r="MY235" s="136"/>
      <c r="MZ235" s="136"/>
      <c r="NA235" s="136"/>
      <c r="NB235" s="136"/>
      <c r="NC235" s="136"/>
      <c r="ND235" s="136"/>
      <c r="NE235" s="136"/>
      <c r="NF235" s="136"/>
      <c r="NG235" s="136"/>
      <c r="NH235" s="136"/>
      <c r="NI235" s="136"/>
      <c r="NJ235" s="136"/>
      <c r="NK235" s="136"/>
      <c r="NL235" s="136"/>
      <c r="NM235" s="136"/>
      <c r="NN235" s="136"/>
      <c r="NO235" s="136"/>
      <c r="NP235" s="136"/>
      <c r="NQ235" s="136"/>
      <c r="NR235" s="136"/>
      <c r="NS235" s="136"/>
      <c r="NT235" s="136"/>
      <c r="NU235" s="136"/>
      <c r="NV235" s="136"/>
      <c r="NW235" s="136"/>
      <c r="NX235" s="136"/>
      <c r="NY235" s="136"/>
      <c r="NZ235" s="136"/>
      <c r="OA235" s="136"/>
      <c r="OB235" s="136"/>
      <c r="OC235" s="136"/>
      <c r="OD235" s="136"/>
      <c r="OE235" s="136"/>
      <c r="OF235" s="136"/>
      <c r="OG235" s="136"/>
      <c r="OH235" s="136"/>
      <c r="OI235" s="136"/>
      <c r="OJ235" s="136"/>
      <c r="OK235" s="136"/>
      <c r="OL235" s="136"/>
      <c r="OM235" s="136"/>
      <c r="ON235" s="136"/>
      <c r="OO235" s="136"/>
      <c r="OP235" s="136"/>
      <c r="OQ235" s="136"/>
      <c r="OR235" s="136"/>
      <c r="OS235" s="136"/>
      <c r="OT235" s="136"/>
      <c r="OU235" s="136"/>
      <c r="OV235" s="136"/>
      <c r="OW235" s="136"/>
      <c r="OX235" s="136"/>
      <c r="OY235" s="136"/>
      <c r="OZ235" s="136"/>
      <c r="PA235" s="136"/>
      <c r="PB235" s="136"/>
      <c r="PC235" s="136"/>
      <c r="PD235" s="136"/>
      <c r="PE235" s="136"/>
      <c r="PF235" s="136"/>
      <c r="PG235" s="136"/>
      <c r="PH235" s="136"/>
      <c r="PI235" s="136"/>
      <c r="PJ235" s="136"/>
      <c r="PK235" s="136"/>
      <c r="PL235" s="136"/>
      <c r="PM235" s="136"/>
      <c r="PN235" s="136"/>
      <c r="PO235" s="136"/>
      <c r="PP235" s="136"/>
      <c r="PQ235" s="136"/>
      <c r="PR235" s="136"/>
      <c r="PS235" s="136"/>
      <c r="PT235" s="136"/>
      <c r="PU235" s="136"/>
      <c r="PV235" s="136"/>
      <c r="PW235" s="136"/>
      <c r="PX235" s="136"/>
      <c r="PY235" s="136"/>
      <c r="PZ235" s="136"/>
      <c r="QA235" s="136"/>
      <c r="QB235" s="136"/>
      <c r="QC235" s="136"/>
      <c r="QD235" s="136"/>
      <c r="QE235" s="136"/>
      <c r="QF235" s="136"/>
      <c r="QG235" s="136"/>
      <c r="QH235" s="136"/>
      <c r="QI235" s="136"/>
      <c r="QJ235" s="136"/>
      <c r="QK235" s="136"/>
      <c r="QL235" s="136"/>
      <c r="QM235" s="136"/>
      <c r="QN235" s="136"/>
      <c r="QO235" s="136"/>
      <c r="QP235" s="136"/>
      <c r="QQ235" s="136"/>
      <c r="QR235" s="136"/>
      <c r="QS235" s="136"/>
      <c r="QT235" s="136"/>
      <c r="QU235" s="136"/>
      <c r="QV235" s="136"/>
      <c r="QW235" s="136"/>
      <c r="QX235" s="136"/>
      <c r="QY235" s="136"/>
      <c r="QZ235" s="136"/>
      <c r="RA235" s="136"/>
      <c r="RB235" s="136"/>
      <c r="RC235" s="136"/>
      <c r="RD235" s="136"/>
      <c r="RE235" s="136"/>
      <c r="RF235" s="136"/>
      <c r="RG235" s="136"/>
      <c r="RH235" s="136"/>
      <c r="RI235" s="136"/>
      <c r="RJ235" s="136"/>
      <c r="RK235" s="136"/>
      <c r="RL235" s="136"/>
      <c r="RM235" s="136"/>
      <c r="RN235" s="136"/>
      <c r="RO235" s="136"/>
      <c r="RP235" s="136"/>
      <c r="RQ235" s="136"/>
      <c r="RR235" s="136"/>
      <c r="RS235" s="136"/>
      <c r="RT235" s="136"/>
      <c r="RU235" s="136"/>
      <c r="RV235" s="136"/>
      <c r="RW235" s="136"/>
      <c r="RX235" s="136"/>
      <c r="RY235" s="136"/>
      <c r="RZ235" s="136"/>
      <c r="SA235" s="136"/>
      <c r="SB235" s="136"/>
      <c r="SC235" s="136"/>
      <c r="SD235" s="136"/>
      <c r="SE235" s="136"/>
      <c r="SF235" s="136"/>
      <c r="SG235" s="136"/>
      <c r="SH235" s="136"/>
      <c r="SI235" s="136"/>
      <c r="SJ235" s="136"/>
      <c r="SK235" s="136"/>
      <c r="SL235" s="136"/>
      <c r="SM235" s="136"/>
      <c r="SN235" s="136"/>
      <c r="SO235" s="136"/>
      <c r="SP235" s="136"/>
      <c r="SQ235" s="136"/>
      <c r="SR235" s="136"/>
      <c r="SS235" s="136"/>
      <c r="ST235" s="136"/>
      <c r="SU235" s="136"/>
      <c r="SV235" s="136"/>
      <c r="SW235" s="136"/>
      <c r="SX235" s="136"/>
      <c r="SY235" s="136"/>
      <c r="SZ235" s="136"/>
      <c r="TA235" s="136"/>
      <c r="TB235" s="136"/>
      <c r="TC235" s="136"/>
      <c r="TD235" s="136"/>
      <c r="TE235" s="136"/>
      <c r="TF235" s="136"/>
      <c r="TG235" s="136"/>
      <c r="TH235" s="136"/>
      <c r="TI235" s="136"/>
      <c r="TJ235" s="136"/>
      <c r="TK235" s="136"/>
      <c r="TL235" s="136"/>
      <c r="TM235" s="136"/>
      <c r="TN235" s="136"/>
      <c r="TO235" s="136"/>
      <c r="TP235" s="136"/>
      <c r="TQ235" s="136"/>
      <c r="TR235" s="136"/>
      <c r="TS235" s="136"/>
      <c r="TT235" s="136"/>
      <c r="TU235" s="136"/>
      <c r="TV235" s="136"/>
      <c r="TW235" s="136"/>
      <c r="TX235" s="136"/>
      <c r="TY235" s="136"/>
      <c r="TZ235" s="136"/>
      <c r="UA235" s="136"/>
      <c r="UB235" s="136"/>
      <c r="UC235" s="136"/>
      <c r="UD235" s="136"/>
      <c r="UE235" s="136"/>
      <c r="UF235" s="136"/>
      <c r="UG235" s="136"/>
      <c r="UH235" s="136"/>
      <c r="UI235" s="136"/>
      <c r="UJ235" s="136"/>
      <c r="UK235" s="136"/>
      <c r="UL235" s="136"/>
      <c r="UM235" s="136"/>
      <c r="UN235" s="136"/>
      <c r="UO235" s="136"/>
      <c r="UP235" s="136"/>
      <c r="UQ235" s="136"/>
      <c r="UR235" s="136"/>
      <c r="US235" s="136"/>
      <c r="UT235" s="136"/>
      <c r="UU235" s="136"/>
      <c r="UV235" s="136"/>
      <c r="UW235" s="136"/>
      <c r="UX235" s="136"/>
      <c r="UY235" s="136"/>
      <c r="UZ235" s="136"/>
      <c r="VA235" s="136"/>
      <c r="VB235" s="136"/>
      <c r="VC235" s="136"/>
      <c r="VD235" s="136"/>
      <c r="VE235" s="136"/>
      <c r="VF235" s="136"/>
      <c r="VG235" s="136"/>
      <c r="VH235" s="136"/>
      <c r="VI235" s="136"/>
      <c r="VJ235" s="136"/>
      <c r="VK235" s="136"/>
      <c r="VL235" s="136"/>
      <c r="VM235" s="136"/>
      <c r="VN235" s="136"/>
      <c r="VO235" s="136"/>
      <c r="VP235" s="136"/>
      <c r="VQ235" s="136"/>
      <c r="VR235" s="136"/>
      <c r="VS235" s="136"/>
      <c r="VT235" s="136"/>
      <c r="VU235" s="136"/>
      <c r="VV235" s="136"/>
      <c r="VW235" s="136"/>
      <c r="VX235" s="136"/>
      <c r="VY235" s="136"/>
      <c r="VZ235" s="136"/>
      <c r="WA235" s="136"/>
      <c r="WB235" s="136"/>
      <c r="WC235" s="136"/>
      <c r="WD235" s="136"/>
      <c r="WE235" s="136"/>
      <c r="WF235" s="136"/>
      <c r="WG235" s="136"/>
      <c r="WH235" s="136"/>
      <c r="WI235" s="136"/>
      <c r="WJ235" s="136"/>
      <c r="WK235" s="136"/>
      <c r="WL235" s="136"/>
      <c r="WM235" s="136"/>
      <c r="WN235" s="136"/>
      <c r="WO235" s="136"/>
      <c r="WP235" s="136"/>
      <c r="WQ235" s="136"/>
      <c r="WR235" s="136"/>
      <c r="WS235" s="136"/>
      <c r="WT235" s="136"/>
      <c r="WU235" s="136"/>
      <c r="WV235" s="136"/>
      <c r="WW235" s="136"/>
      <c r="WX235" s="136"/>
      <c r="WY235" s="136"/>
      <c r="WZ235" s="136"/>
      <c r="XA235" s="136"/>
      <c r="XB235" s="136"/>
      <c r="XC235" s="136"/>
      <c r="XD235" s="136"/>
      <c r="XE235" s="136"/>
      <c r="XF235" s="136"/>
      <c r="XG235" s="136"/>
      <c r="XH235" s="136"/>
      <c r="XI235" s="136"/>
      <c r="XJ235" s="136"/>
      <c r="XK235" s="136"/>
      <c r="XL235" s="136"/>
      <c r="XM235" s="136"/>
      <c r="XN235" s="136"/>
      <c r="XO235" s="136"/>
      <c r="XP235" s="136"/>
      <c r="XQ235" s="136"/>
      <c r="XR235" s="136"/>
      <c r="XS235" s="136"/>
      <c r="XT235" s="136"/>
      <c r="XU235" s="136"/>
      <c r="XV235" s="136"/>
      <c r="XW235" s="136"/>
      <c r="XX235" s="136"/>
      <c r="XY235" s="136"/>
      <c r="XZ235" s="136"/>
      <c r="YA235" s="136"/>
      <c r="YB235" s="136"/>
      <c r="YC235" s="136"/>
      <c r="YD235" s="136"/>
      <c r="YE235" s="136"/>
      <c r="YF235" s="136"/>
      <c r="YG235" s="136"/>
      <c r="YH235" s="136"/>
      <c r="YI235" s="136"/>
      <c r="YJ235" s="136"/>
      <c r="YK235" s="136"/>
      <c r="YL235" s="136"/>
      <c r="YM235" s="136"/>
      <c r="YN235" s="136"/>
      <c r="YO235" s="136"/>
      <c r="YP235" s="136"/>
      <c r="YQ235" s="136"/>
      <c r="YR235" s="136"/>
      <c r="YS235" s="136"/>
      <c r="YT235" s="136"/>
      <c r="YU235" s="136"/>
      <c r="YV235" s="136"/>
      <c r="YW235" s="136"/>
      <c r="YX235" s="136"/>
      <c r="YY235" s="136"/>
      <c r="YZ235" s="136"/>
      <c r="ZA235" s="136"/>
      <c r="ZB235" s="136"/>
      <c r="ZC235" s="136"/>
      <c r="ZD235" s="136"/>
      <c r="ZE235" s="136"/>
      <c r="ZF235" s="136"/>
      <c r="ZG235" s="136"/>
      <c r="ZH235" s="136"/>
      <c r="ZI235" s="136"/>
      <c r="ZJ235" s="136"/>
      <c r="ZK235" s="136"/>
      <c r="ZL235" s="136"/>
      <c r="ZM235" s="136"/>
      <c r="ZN235" s="136"/>
      <c r="ZO235" s="136"/>
      <c r="ZP235" s="136"/>
      <c r="ZQ235" s="136"/>
      <c r="ZR235" s="136"/>
      <c r="ZS235" s="136"/>
      <c r="ZT235" s="136"/>
      <c r="ZU235" s="136"/>
      <c r="ZV235" s="136"/>
      <c r="ZW235" s="136"/>
      <c r="ZX235" s="136"/>
      <c r="ZY235" s="136"/>
      <c r="ZZ235" s="136"/>
      <c r="AAA235" s="136"/>
      <c r="AAB235" s="136"/>
      <c r="AAC235" s="136"/>
      <c r="AAD235" s="136"/>
      <c r="AAE235" s="136"/>
      <c r="AAF235" s="136"/>
      <c r="AAG235" s="136"/>
      <c r="AAH235" s="136"/>
      <c r="AAI235" s="136"/>
      <c r="AAJ235" s="136"/>
      <c r="AAK235" s="136"/>
      <c r="AAL235" s="136"/>
      <c r="AAM235" s="136"/>
      <c r="AAN235" s="136"/>
      <c r="AAO235" s="136"/>
      <c r="AAP235" s="136"/>
      <c r="AAQ235" s="136"/>
      <c r="AAR235" s="136"/>
      <c r="AAS235" s="136"/>
      <c r="AAT235" s="136"/>
      <c r="AAU235" s="136"/>
      <c r="AAV235" s="136"/>
      <c r="AAW235" s="136"/>
      <c r="AAX235" s="136"/>
      <c r="AAY235" s="136"/>
      <c r="AAZ235" s="136"/>
      <c r="ABA235" s="136"/>
      <c r="ABB235" s="136"/>
      <c r="ABC235" s="136"/>
      <c r="ABD235" s="136"/>
      <c r="ABE235" s="136"/>
      <c r="ABF235" s="136"/>
      <c r="ABG235" s="136"/>
      <c r="ABH235" s="136"/>
      <c r="ABI235" s="136"/>
      <c r="ABJ235" s="136"/>
      <c r="ABK235" s="136"/>
      <c r="ABL235" s="136"/>
      <c r="ABM235" s="136"/>
      <c r="ABN235" s="136"/>
      <c r="ABO235" s="136"/>
      <c r="ABP235" s="136"/>
      <c r="ABQ235" s="136"/>
      <c r="ABR235" s="136"/>
      <c r="ABS235" s="136"/>
      <c r="ABT235" s="136"/>
      <c r="ABU235" s="136"/>
      <c r="ABV235" s="136"/>
      <c r="ABW235" s="136"/>
      <c r="ABX235" s="136"/>
      <c r="ABY235" s="136"/>
      <c r="ABZ235" s="136"/>
      <c r="ACA235" s="136"/>
      <c r="ACB235" s="136"/>
      <c r="ACC235" s="136"/>
      <c r="ACD235" s="136"/>
      <c r="ACE235" s="136"/>
      <c r="ACF235" s="136"/>
      <c r="ACG235" s="136"/>
      <c r="ACH235" s="136"/>
      <c r="ACI235" s="136"/>
      <c r="ACJ235" s="136"/>
      <c r="ACK235" s="136"/>
      <c r="ACL235" s="136"/>
      <c r="ACM235" s="136"/>
      <c r="ACN235" s="136"/>
      <c r="ACO235" s="136"/>
      <c r="ACP235" s="136"/>
      <c r="ACQ235" s="136"/>
      <c r="ACR235" s="136"/>
      <c r="ACS235" s="136"/>
      <c r="ACT235" s="136"/>
      <c r="ACU235" s="136"/>
      <c r="ACV235" s="136"/>
      <c r="ACW235" s="136"/>
      <c r="ACX235" s="136"/>
      <c r="ACY235" s="136"/>
      <c r="ACZ235" s="136"/>
      <c r="ADA235" s="136"/>
      <c r="ADB235" s="136"/>
      <c r="ADC235" s="136"/>
      <c r="ADD235" s="136"/>
      <c r="ADE235" s="136"/>
      <c r="ADF235" s="136"/>
      <c r="ADG235" s="136"/>
      <c r="ADH235" s="136"/>
      <c r="ADI235" s="136"/>
      <c r="ADJ235" s="136"/>
      <c r="ADK235" s="136"/>
      <c r="ADL235" s="136"/>
      <c r="ADM235" s="136"/>
      <c r="ADN235" s="136"/>
      <c r="ADO235" s="136"/>
      <c r="ADP235" s="136"/>
      <c r="ADQ235" s="136"/>
      <c r="ADR235" s="136"/>
      <c r="ADS235" s="136"/>
      <c r="ADT235" s="136"/>
      <c r="ADU235" s="136"/>
      <c r="ADV235" s="136"/>
      <c r="ADW235" s="136"/>
      <c r="ADX235" s="136"/>
      <c r="ADY235" s="136"/>
      <c r="ADZ235" s="136"/>
      <c r="AEA235" s="136"/>
      <c r="AEB235" s="136"/>
      <c r="AEC235" s="136"/>
      <c r="AED235" s="136"/>
      <c r="AEE235" s="136"/>
      <c r="AEF235" s="136"/>
      <c r="AEG235" s="136"/>
      <c r="AEH235" s="136"/>
      <c r="AEI235" s="136"/>
      <c r="AEJ235" s="136"/>
      <c r="AEK235" s="136"/>
      <c r="AEL235" s="136"/>
      <c r="AEM235" s="136"/>
      <c r="AEN235" s="136"/>
      <c r="AEO235" s="136"/>
      <c r="AEP235" s="136"/>
      <c r="AEQ235" s="136"/>
      <c r="AER235" s="136"/>
      <c r="AES235" s="136"/>
      <c r="AET235" s="136"/>
      <c r="AEU235" s="136"/>
      <c r="AEV235" s="136"/>
      <c r="AEW235" s="136"/>
      <c r="AEX235" s="136"/>
      <c r="AEY235" s="136"/>
      <c r="AEZ235" s="136"/>
      <c r="AFA235" s="136"/>
      <c r="AFB235" s="136"/>
      <c r="AFC235" s="136"/>
      <c r="AFD235" s="136"/>
      <c r="AFE235" s="136"/>
      <c r="AFF235" s="136"/>
      <c r="AFG235" s="136"/>
      <c r="AFH235" s="136"/>
      <c r="AFI235" s="136"/>
      <c r="AFJ235" s="136"/>
      <c r="AFK235" s="136"/>
      <c r="AFL235" s="136"/>
      <c r="AFM235" s="136"/>
      <c r="AFN235" s="136"/>
      <c r="AFO235" s="136"/>
      <c r="AFP235" s="136"/>
      <c r="AFQ235" s="136"/>
      <c r="AFR235" s="136"/>
      <c r="AFS235" s="136"/>
      <c r="AFT235" s="136"/>
      <c r="AFU235" s="136"/>
      <c r="AFV235" s="136"/>
      <c r="AFW235" s="136"/>
      <c r="AFX235" s="136"/>
      <c r="AFY235" s="136"/>
      <c r="AFZ235" s="136"/>
      <c r="AGA235" s="136"/>
      <c r="AGB235" s="136"/>
      <c r="AGC235" s="136"/>
      <c r="AGD235" s="136"/>
      <c r="AGE235" s="136"/>
      <c r="AGF235" s="136"/>
      <c r="AGG235" s="136"/>
      <c r="AGH235" s="136"/>
      <c r="AGI235" s="136"/>
      <c r="AGJ235" s="136"/>
      <c r="AGK235" s="136"/>
      <c r="AGL235" s="136"/>
      <c r="AGM235" s="136"/>
      <c r="AGN235" s="136"/>
      <c r="AGO235" s="136"/>
      <c r="AGP235" s="136"/>
      <c r="AGQ235" s="136"/>
      <c r="AGR235" s="136"/>
      <c r="AGS235" s="136"/>
      <c r="AGT235" s="136"/>
      <c r="AGU235" s="136"/>
      <c r="AGV235" s="136"/>
      <c r="AGW235" s="136"/>
      <c r="AGX235" s="136"/>
      <c r="AGY235" s="136"/>
      <c r="AGZ235" s="136"/>
      <c r="AHA235" s="136"/>
      <c r="AHB235" s="136"/>
      <c r="AHC235" s="136"/>
      <c r="AHD235" s="136"/>
      <c r="AHE235" s="136"/>
      <c r="AHF235" s="136"/>
      <c r="AHG235" s="136"/>
      <c r="AHH235" s="136"/>
      <c r="AHI235" s="136"/>
      <c r="AHJ235" s="136"/>
      <c r="AHK235" s="136"/>
      <c r="AHL235" s="136"/>
      <c r="AHM235" s="136"/>
      <c r="AHN235" s="136"/>
      <c r="AHO235" s="136"/>
      <c r="AHP235" s="136"/>
      <c r="AHQ235" s="136"/>
      <c r="AHR235" s="136"/>
      <c r="AHS235" s="136"/>
      <c r="AHT235" s="136"/>
      <c r="AHU235" s="136"/>
      <c r="AHV235" s="136"/>
      <c r="AHW235" s="136"/>
      <c r="AHX235" s="136"/>
      <c r="AHY235" s="136"/>
      <c r="AHZ235" s="136"/>
      <c r="AIA235" s="136"/>
      <c r="AIB235" s="136"/>
      <c r="AIC235" s="136"/>
      <c r="AID235" s="136"/>
      <c r="AIE235" s="136"/>
      <c r="AIF235" s="136"/>
      <c r="AIG235" s="136"/>
      <c r="AIH235" s="136"/>
      <c r="AII235" s="136"/>
      <c r="AIJ235" s="136"/>
      <c r="AIK235" s="136"/>
      <c r="AIL235" s="136"/>
      <c r="AIM235" s="136"/>
      <c r="AIN235" s="136"/>
      <c r="AIO235" s="136"/>
      <c r="AIP235" s="136"/>
      <c r="AIQ235" s="136"/>
      <c r="AIR235" s="136"/>
      <c r="AIS235" s="136"/>
      <c r="AIT235" s="136"/>
      <c r="AIU235" s="136"/>
      <c r="AIV235" s="136"/>
      <c r="AIW235" s="136"/>
      <c r="AIX235" s="136"/>
      <c r="AIY235" s="136"/>
      <c r="AIZ235" s="136"/>
      <c r="AJA235" s="136"/>
      <c r="AJB235" s="136"/>
      <c r="AJC235" s="136"/>
      <c r="AJD235" s="136"/>
      <c r="AJE235" s="136"/>
      <c r="AJF235" s="136"/>
      <c r="AJG235" s="136"/>
      <c r="AJH235" s="136"/>
      <c r="AJI235" s="136"/>
      <c r="AJJ235" s="136"/>
      <c r="AJK235" s="136"/>
      <c r="AJL235" s="136"/>
      <c r="AJM235" s="136"/>
      <c r="AJN235" s="136"/>
      <c r="AJO235" s="136"/>
      <c r="AJP235" s="136"/>
      <c r="AJQ235" s="136"/>
      <c r="AJR235" s="136"/>
      <c r="AJS235" s="136"/>
      <c r="AJT235" s="136"/>
      <c r="AJU235" s="136"/>
      <c r="AJV235" s="136"/>
      <c r="AJW235" s="136"/>
      <c r="AJX235" s="136"/>
      <c r="AJY235" s="136"/>
      <c r="AJZ235" s="136"/>
      <c r="AKA235" s="136"/>
      <c r="AKB235" s="136"/>
      <c r="AKC235" s="136"/>
      <c r="AKD235" s="136"/>
      <c r="AKE235" s="136"/>
      <c r="AKF235" s="136"/>
      <c r="AKG235" s="136"/>
      <c r="AKH235" s="136"/>
      <c r="AKI235" s="136"/>
      <c r="AKJ235" s="136"/>
      <c r="AKK235" s="136"/>
      <c r="AKL235" s="136"/>
      <c r="AKM235" s="136"/>
      <c r="AKN235" s="136"/>
      <c r="AKO235" s="136"/>
      <c r="AKP235" s="136"/>
      <c r="AKQ235" s="136"/>
      <c r="AKR235" s="136"/>
      <c r="AKS235" s="136"/>
      <c r="AKT235" s="136"/>
      <c r="AKU235" s="136"/>
      <c r="AKV235" s="136"/>
      <c r="AKW235" s="136"/>
      <c r="AKX235" s="136"/>
      <c r="AKY235" s="136"/>
      <c r="AKZ235" s="136"/>
      <c r="ALA235" s="136"/>
      <c r="ALB235" s="136"/>
      <c r="ALC235" s="136"/>
      <c r="ALD235" s="136"/>
      <c r="ALE235" s="136"/>
      <c r="ALF235" s="136"/>
      <c r="ALG235" s="136"/>
      <c r="ALH235" s="136"/>
      <c r="ALI235" s="136"/>
      <c r="ALJ235" s="136"/>
      <c r="ALK235" s="136"/>
      <c r="ALL235" s="136"/>
      <c r="ALM235" s="136"/>
      <c r="ALN235" s="136"/>
      <c r="ALO235" s="136"/>
      <c r="ALP235" s="136"/>
      <c r="ALQ235" s="136"/>
      <c r="ALR235" s="136"/>
      <c r="ALS235" s="136"/>
      <c r="ALT235" s="136"/>
      <c r="ALU235" s="136"/>
      <c r="ALV235" s="136"/>
      <c r="ALW235" s="136"/>
      <c r="ALX235" s="136"/>
      <c r="ALY235" s="136"/>
      <c r="ALZ235" s="136"/>
      <c r="AMA235" s="136"/>
      <c r="AMB235" s="136"/>
      <c r="AMC235" s="136"/>
      <c r="AMD235" s="136"/>
      <c r="AME235" s="136"/>
      <c r="AMF235" s="136"/>
      <c r="AMG235" s="136"/>
      <c r="AMH235" s="136"/>
      <c r="AMI235" s="136"/>
      <c r="AMJ235" s="136"/>
      <c r="AMK235" s="136"/>
      <c r="AML235" s="136"/>
      <c r="AMM235" s="136"/>
      <c r="AMN235" s="136"/>
      <c r="AMO235" s="136"/>
      <c r="AMP235" s="136"/>
      <c r="AMQ235" s="136"/>
      <c r="AMR235" s="136"/>
      <c r="AMS235" s="136"/>
      <c r="AMT235" s="136"/>
      <c r="AMU235" s="136"/>
      <c r="AMV235" s="136"/>
      <c r="AMW235" s="136"/>
      <c r="AMX235" s="136"/>
      <c r="AMY235" s="136"/>
      <c r="AMZ235" s="136"/>
      <c r="ANA235" s="136"/>
      <c r="ANB235" s="136"/>
      <c r="ANC235" s="136"/>
      <c r="AND235" s="136"/>
      <c r="ANE235" s="136"/>
      <c r="ANF235" s="136"/>
      <c r="ANG235" s="136"/>
      <c r="ANH235" s="136"/>
      <c r="ANI235" s="136"/>
      <c r="ANJ235" s="136"/>
      <c r="ANK235" s="136"/>
      <c r="ANL235" s="136"/>
      <c r="ANM235" s="136"/>
      <c r="ANN235" s="136"/>
      <c r="ANO235" s="136"/>
      <c r="ANP235" s="136"/>
      <c r="ANQ235" s="136"/>
      <c r="ANR235" s="136"/>
      <c r="ANS235" s="136"/>
      <c r="ANT235" s="136"/>
      <c r="ANU235" s="136"/>
      <c r="ANV235" s="136"/>
      <c r="ANW235" s="136"/>
      <c r="ANX235" s="136"/>
      <c r="ANY235" s="136"/>
      <c r="ANZ235" s="136"/>
      <c r="AOA235" s="136"/>
      <c r="AOB235" s="136"/>
      <c r="AOC235" s="136"/>
      <c r="AOD235" s="136"/>
      <c r="AOE235" s="136"/>
      <c r="AOF235" s="136"/>
      <c r="AOG235" s="136"/>
      <c r="AOH235" s="136"/>
      <c r="AOI235" s="136"/>
      <c r="AOJ235" s="136"/>
      <c r="AOK235" s="136"/>
      <c r="AOL235" s="136"/>
      <c r="AOM235" s="136"/>
      <c r="AON235" s="136"/>
      <c r="AOO235" s="136"/>
      <c r="AOP235" s="136"/>
      <c r="AOQ235" s="136"/>
      <c r="AOR235" s="136"/>
      <c r="AOS235" s="136"/>
      <c r="AOT235" s="136"/>
      <c r="AOU235" s="136"/>
      <c r="AOV235" s="136"/>
      <c r="AOW235" s="136"/>
      <c r="AOX235" s="136"/>
      <c r="AOY235" s="136"/>
      <c r="AOZ235" s="136"/>
      <c r="APA235" s="136"/>
      <c r="APB235" s="136"/>
      <c r="APC235" s="136"/>
      <c r="APD235" s="136"/>
      <c r="APE235" s="136"/>
      <c r="APF235" s="136"/>
      <c r="APG235" s="136"/>
      <c r="APH235" s="136"/>
      <c r="API235" s="136"/>
      <c r="APJ235" s="136"/>
      <c r="APK235" s="136"/>
      <c r="APL235" s="136"/>
      <c r="APM235" s="136"/>
      <c r="APN235" s="136"/>
      <c r="APO235" s="136"/>
      <c r="APP235" s="136"/>
      <c r="APQ235" s="136"/>
      <c r="APR235" s="136"/>
      <c r="APS235" s="136"/>
      <c r="APT235" s="136"/>
      <c r="APU235" s="136"/>
      <c r="APV235" s="136"/>
      <c r="APW235" s="136"/>
      <c r="APX235" s="136"/>
      <c r="APY235" s="136"/>
      <c r="APZ235" s="136"/>
      <c r="AQA235" s="136"/>
      <c r="AQB235" s="136"/>
      <c r="AQC235" s="136"/>
      <c r="AQD235" s="136"/>
      <c r="AQE235" s="136"/>
      <c r="AQF235" s="136"/>
      <c r="AQG235" s="136"/>
      <c r="AQH235" s="136"/>
      <c r="AQI235" s="136"/>
      <c r="AQJ235" s="136"/>
      <c r="AQK235" s="136"/>
      <c r="AQL235" s="136"/>
      <c r="AQM235" s="136"/>
      <c r="AQN235" s="136"/>
      <c r="AQO235" s="136"/>
      <c r="AQP235" s="136"/>
      <c r="AQQ235" s="136"/>
      <c r="AQR235" s="136"/>
      <c r="AQS235" s="136"/>
      <c r="AQT235" s="136"/>
      <c r="AQU235" s="136"/>
      <c r="AQV235" s="136"/>
      <c r="AQW235" s="136"/>
      <c r="AQX235" s="136"/>
      <c r="AQY235" s="136"/>
      <c r="AQZ235" s="136"/>
      <c r="ARA235" s="136"/>
      <c r="ARB235" s="136"/>
      <c r="ARC235" s="136"/>
      <c r="ARD235" s="136"/>
      <c r="ARE235" s="136"/>
      <c r="ARF235" s="136"/>
      <c r="ARG235" s="136"/>
      <c r="ARH235" s="136"/>
      <c r="ARI235" s="136"/>
      <c r="ARJ235" s="136"/>
      <c r="ARK235" s="136"/>
      <c r="ARL235" s="136"/>
      <c r="ARM235" s="136"/>
      <c r="ARN235" s="136"/>
      <c r="ARO235" s="136"/>
      <c r="ARP235" s="136"/>
      <c r="ARQ235" s="136"/>
      <c r="ARR235" s="136"/>
      <c r="ARS235" s="136"/>
      <c r="ART235" s="136"/>
      <c r="ARU235" s="136"/>
      <c r="ARV235" s="136"/>
      <c r="ARW235" s="136"/>
      <c r="ARX235" s="136"/>
      <c r="ARY235" s="136"/>
      <c r="ARZ235" s="136"/>
      <c r="ASA235" s="136"/>
      <c r="ASB235" s="136"/>
      <c r="ASC235" s="136"/>
      <c r="ASD235" s="136"/>
      <c r="ASE235" s="136"/>
      <c r="ASF235" s="136"/>
      <c r="ASG235" s="136"/>
      <c r="ASH235" s="136"/>
      <c r="ASI235" s="136"/>
      <c r="ASJ235" s="136"/>
      <c r="ASK235" s="136"/>
      <c r="ASL235" s="136"/>
      <c r="ASM235" s="136"/>
      <c r="ASN235" s="136"/>
      <c r="ASO235" s="136"/>
      <c r="ASP235" s="136"/>
      <c r="ASQ235" s="136"/>
      <c r="ASR235" s="136"/>
      <c r="ASS235" s="136"/>
      <c r="AST235" s="136"/>
      <c r="ASU235" s="136"/>
      <c r="ASV235" s="136"/>
      <c r="ASW235" s="136"/>
      <c r="ASX235" s="136"/>
      <c r="ASY235" s="136"/>
      <c r="ASZ235" s="136"/>
      <c r="ATA235" s="136"/>
      <c r="ATB235" s="136"/>
      <c r="ATC235" s="136"/>
      <c r="ATD235" s="136"/>
      <c r="ATE235" s="136"/>
      <c r="ATF235" s="136"/>
      <c r="ATG235" s="136"/>
      <c r="ATH235" s="136"/>
      <c r="ATI235" s="136"/>
      <c r="ATJ235" s="136"/>
      <c r="ATK235" s="136"/>
      <c r="ATL235" s="136"/>
      <c r="ATM235" s="136"/>
      <c r="ATN235" s="136"/>
      <c r="ATO235" s="136"/>
      <c r="ATP235" s="136"/>
      <c r="ATQ235" s="136"/>
      <c r="ATR235" s="136"/>
      <c r="ATS235" s="136"/>
      <c r="ATT235" s="136"/>
      <c r="ATU235" s="136"/>
      <c r="ATV235" s="136"/>
      <c r="ATW235" s="136"/>
      <c r="ATX235" s="136"/>
      <c r="ATY235" s="136"/>
      <c r="ATZ235" s="136"/>
      <c r="AUA235" s="136"/>
      <c r="AUB235" s="136"/>
      <c r="AUC235" s="136"/>
      <c r="AUD235" s="136"/>
      <c r="AUE235" s="136"/>
      <c r="AUF235" s="136"/>
      <c r="AUG235" s="136"/>
      <c r="AUH235" s="136"/>
      <c r="AUI235" s="136"/>
      <c r="AUJ235" s="136"/>
      <c r="AUK235" s="136"/>
      <c r="AUL235" s="136"/>
      <c r="AUM235" s="136"/>
      <c r="AUN235" s="136"/>
      <c r="AUO235" s="136"/>
      <c r="AUP235" s="136"/>
      <c r="AUQ235" s="136"/>
      <c r="AUR235" s="136"/>
      <c r="AUS235" s="136"/>
      <c r="AUT235" s="136"/>
      <c r="AUU235" s="136"/>
      <c r="AUV235" s="136"/>
      <c r="AUW235" s="136"/>
      <c r="AUX235" s="136"/>
      <c r="AUY235" s="136"/>
      <c r="AUZ235" s="136"/>
      <c r="AVA235" s="136"/>
      <c r="AVB235" s="136"/>
      <c r="AVC235" s="136"/>
      <c r="AVD235" s="136"/>
      <c r="AVE235" s="136"/>
      <c r="AVF235" s="136"/>
      <c r="AVG235" s="136"/>
      <c r="AVH235" s="136"/>
      <c r="AVI235" s="136"/>
      <c r="AVJ235" s="136"/>
      <c r="AVK235" s="136"/>
      <c r="AVL235" s="136"/>
      <c r="AVM235" s="136"/>
      <c r="AVN235" s="136"/>
      <c r="AVO235" s="136"/>
      <c r="AVP235" s="136"/>
      <c r="AVQ235" s="136"/>
      <c r="AVR235" s="136"/>
      <c r="AVS235" s="136"/>
      <c r="AVT235" s="136"/>
      <c r="AVU235" s="136"/>
      <c r="AVV235" s="136"/>
      <c r="AVW235" s="136"/>
      <c r="AVX235" s="136"/>
      <c r="AVY235" s="136"/>
      <c r="AVZ235" s="136"/>
      <c r="AWA235" s="136"/>
      <c r="AWB235" s="136"/>
      <c r="AWC235" s="136"/>
      <c r="AWD235" s="136"/>
      <c r="AWE235" s="136"/>
      <c r="AWF235" s="136"/>
      <c r="AWG235" s="136"/>
      <c r="AWH235" s="136"/>
      <c r="AWI235" s="136"/>
      <c r="AWJ235" s="136"/>
      <c r="AWK235" s="136"/>
      <c r="AWL235" s="136"/>
      <c r="AWM235" s="136"/>
      <c r="AWN235" s="136"/>
      <c r="AWO235" s="136"/>
      <c r="AWP235" s="136"/>
      <c r="AWQ235" s="136"/>
      <c r="AWR235" s="136"/>
      <c r="AWS235" s="136"/>
      <c r="AWT235" s="136"/>
      <c r="AWU235" s="136"/>
      <c r="AWV235" s="136"/>
      <c r="AWW235" s="136"/>
      <c r="AWX235" s="136"/>
      <c r="AWY235" s="136"/>
      <c r="AWZ235" s="136"/>
      <c r="AXA235" s="136"/>
      <c r="AXB235" s="136"/>
      <c r="AXC235" s="136"/>
      <c r="AXD235" s="136"/>
      <c r="AXE235" s="136"/>
      <c r="AXF235" s="136"/>
      <c r="AXG235" s="136"/>
      <c r="AXH235" s="136"/>
      <c r="AXI235" s="136"/>
      <c r="AXJ235" s="136"/>
      <c r="AXK235" s="136"/>
      <c r="AXL235" s="136"/>
      <c r="AXM235" s="136"/>
      <c r="AXN235" s="136"/>
      <c r="AXO235" s="136"/>
      <c r="AXP235" s="136"/>
      <c r="AXQ235" s="136"/>
      <c r="AXR235" s="136"/>
      <c r="AXS235" s="136"/>
      <c r="AXT235" s="136"/>
      <c r="AXU235" s="136"/>
      <c r="AXV235" s="136"/>
      <c r="AXW235" s="136"/>
      <c r="AXX235" s="136"/>
      <c r="AXY235" s="136"/>
      <c r="AXZ235" s="136"/>
      <c r="AYA235" s="136"/>
      <c r="AYB235" s="136"/>
      <c r="AYC235" s="136"/>
      <c r="AYD235" s="136"/>
      <c r="AYE235" s="136"/>
      <c r="AYF235" s="136"/>
      <c r="AYG235" s="136"/>
      <c r="AYH235" s="136"/>
      <c r="AYI235" s="136"/>
      <c r="AYJ235" s="136"/>
      <c r="AYK235" s="136"/>
      <c r="AYL235" s="136"/>
      <c r="AYM235" s="136"/>
      <c r="AYN235" s="136"/>
      <c r="AYO235" s="136"/>
      <c r="AYP235" s="136"/>
      <c r="AYQ235" s="136"/>
      <c r="AYR235" s="136"/>
      <c r="AYS235" s="136"/>
      <c r="AYT235" s="136"/>
      <c r="AYU235" s="136"/>
      <c r="AYV235" s="136"/>
      <c r="AYW235" s="136"/>
      <c r="AYX235" s="136"/>
      <c r="AYY235" s="136"/>
      <c r="AYZ235" s="136"/>
      <c r="AZA235" s="136"/>
      <c r="AZB235" s="136"/>
      <c r="AZC235" s="136"/>
      <c r="AZD235" s="136"/>
      <c r="AZE235" s="136"/>
      <c r="AZF235" s="136"/>
      <c r="AZG235" s="136"/>
      <c r="AZH235" s="136"/>
      <c r="AZI235" s="136"/>
      <c r="AZJ235" s="136"/>
      <c r="AZK235" s="136"/>
      <c r="AZL235" s="136"/>
      <c r="AZM235" s="136"/>
      <c r="AZN235" s="136"/>
      <c r="AZO235" s="136"/>
      <c r="AZP235" s="136"/>
      <c r="AZQ235" s="136"/>
      <c r="AZR235" s="136"/>
      <c r="AZS235" s="136"/>
      <c r="AZT235" s="136"/>
      <c r="AZU235" s="136"/>
      <c r="AZV235" s="136"/>
      <c r="AZW235" s="136"/>
      <c r="AZX235" s="136"/>
      <c r="AZY235" s="136"/>
      <c r="AZZ235" s="136"/>
      <c r="BAA235" s="136"/>
      <c r="BAB235" s="136"/>
      <c r="BAC235" s="136"/>
      <c r="BAD235" s="136"/>
      <c r="BAE235" s="136"/>
      <c r="BAF235" s="136"/>
      <c r="BAG235" s="136"/>
      <c r="BAH235" s="136"/>
      <c r="BAI235" s="136"/>
      <c r="BAJ235" s="136"/>
      <c r="BAK235" s="136"/>
      <c r="BAL235" s="136"/>
      <c r="BAM235" s="136"/>
      <c r="BAN235" s="136"/>
      <c r="BAO235" s="136"/>
      <c r="BAP235" s="136"/>
      <c r="BAQ235" s="136"/>
      <c r="BAR235" s="136"/>
      <c r="BAS235" s="136"/>
      <c r="BAT235" s="136"/>
      <c r="BAU235" s="136"/>
      <c r="BAV235" s="136"/>
      <c r="BAW235" s="136"/>
      <c r="BAX235" s="136"/>
      <c r="BAY235" s="136"/>
      <c r="BAZ235" s="136"/>
      <c r="BBA235" s="136"/>
      <c r="BBB235" s="136"/>
      <c r="BBC235" s="136"/>
      <c r="BBD235" s="136"/>
      <c r="BBE235" s="136"/>
      <c r="BBF235" s="136"/>
      <c r="BBG235" s="136"/>
      <c r="BBH235" s="136"/>
      <c r="BBI235" s="136"/>
      <c r="BBJ235" s="136"/>
      <c r="BBK235" s="136"/>
      <c r="BBL235" s="136"/>
      <c r="BBM235" s="136"/>
      <c r="BBN235" s="136"/>
      <c r="BBO235" s="136"/>
      <c r="BBP235" s="136"/>
      <c r="BBQ235" s="136"/>
      <c r="BBR235" s="136"/>
      <c r="BBS235" s="136"/>
      <c r="BBT235" s="136"/>
      <c r="BBU235" s="136"/>
      <c r="BBV235" s="136"/>
      <c r="BBW235" s="136"/>
      <c r="BBX235" s="136"/>
      <c r="BBY235" s="136"/>
      <c r="BBZ235" s="136"/>
      <c r="BCA235" s="136"/>
      <c r="BCB235" s="136"/>
      <c r="BCC235" s="136"/>
      <c r="BCD235" s="136"/>
      <c r="BCE235" s="136"/>
      <c r="BCF235" s="136"/>
      <c r="BCG235" s="136"/>
      <c r="BCH235" s="136"/>
      <c r="BCI235" s="136"/>
      <c r="BCJ235" s="136"/>
      <c r="BCK235" s="136"/>
      <c r="BCL235" s="136"/>
      <c r="BCM235" s="136"/>
      <c r="BCN235" s="136"/>
      <c r="BCO235" s="136"/>
      <c r="BCP235" s="136"/>
      <c r="BCQ235" s="136"/>
      <c r="BCR235" s="136"/>
      <c r="BCS235" s="136"/>
      <c r="BCT235" s="136"/>
      <c r="BCU235" s="136"/>
      <c r="BCV235" s="136"/>
      <c r="BCW235" s="136"/>
      <c r="BCX235" s="136"/>
      <c r="BCY235" s="136"/>
      <c r="BCZ235" s="136"/>
      <c r="BDA235" s="136"/>
      <c r="BDB235" s="136"/>
      <c r="BDC235" s="136"/>
      <c r="BDD235" s="136"/>
      <c r="BDE235" s="136"/>
      <c r="BDF235" s="136"/>
      <c r="BDG235" s="136"/>
      <c r="BDH235" s="136"/>
      <c r="BDI235" s="136"/>
      <c r="BDJ235" s="136"/>
      <c r="BDK235" s="136"/>
      <c r="BDL235" s="136"/>
      <c r="BDM235" s="136"/>
      <c r="BDN235" s="136"/>
      <c r="BDO235" s="136"/>
      <c r="BDP235" s="136"/>
      <c r="BDQ235" s="136"/>
      <c r="BDR235" s="136"/>
      <c r="BDS235" s="136"/>
      <c r="BDT235" s="136"/>
      <c r="BDU235" s="136"/>
      <c r="BDV235" s="136"/>
      <c r="BDW235" s="136"/>
      <c r="BDX235" s="136"/>
      <c r="BDY235" s="136"/>
      <c r="BDZ235" s="136"/>
      <c r="BEA235" s="136"/>
      <c r="BEB235" s="136"/>
      <c r="BEC235" s="136"/>
      <c r="BED235" s="136"/>
      <c r="BEE235" s="136"/>
      <c r="BEF235" s="136"/>
      <c r="BEG235" s="136"/>
      <c r="BEH235" s="136"/>
      <c r="BEI235" s="136"/>
      <c r="BEJ235" s="136"/>
      <c r="BEK235" s="136"/>
      <c r="BEL235" s="136"/>
      <c r="BEM235" s="136"/>
      <c r="BEN235" s="136"/>
      <c r="BEO235" s="136"/>
      <c r="BEP235" s="136"/>
      <c r="BEQ235" s="136"/>
      <c r="BER235" s="136"/>
      <c r="BES235" s="136"/>
      <c r="BET235" s="136"/>
      <c r="BEU235" s="136"/>
      <c r="BEV235" s="136"/>
      <c r="BEW235" s="136"/>
      <c r="BEX235" s="136"/>
      <c r="BEY235" s="136"/>
      <c r="BEZ235" s="136"/>
      <c r="BFA235" s="136"/>
      <c r="BFB235" s="136"/>
      <c r="BFC235" s="136"/>
      <c r="BFD235" s="136"/>
      <c r="BFE235" s="136"/>
      <c r="BFF235" s="136"/>
      <c r="BFG235" s="136"/>
      <c r="BFH235" s="136"/>
      <c r="BFI235" s="136"/>
      <c r="BFJ235" s="136"/>
      <c r="BFK235" s="136"/>
      <c r="BFL235" s="136"/>
      <c r="BFM235" s="136"/>
      <c r="BFN235" s="136"/>
      <c r="BFO235" s="136"/>
      <c r="BFP235" s="136"/>
      <c r="BFQ235" s="136"/>
      <c r="BFR235" s="136"/>
      <c r="BFS235" s="136"/>
      <c r="BFT235" s="136"/>
      <c r="BFU235" s="136"/>
      <c r="BFV235" s="136"/>
      <c r="BFW235" s="136"/>
      <c r="BFX235" s="136"/>
      <c r="BFY235" s="136"/>
      <c r="BFZ235" s="136"/>
      <c r="BGA235" s="136"/>
      <c r="BGB235" s="136"/>
      <c r="BGC235" s="136"/>
      <c r="BGD235" s="136"/>
      <c r="BGE235" s="136"/>
      <c r="BGF235" s="136"/>
      <c r="BGG235" s="136"/>
      <c r="BGH235" s="136"/>
      <c r="BGI235" s="136"/>
      <c r="BGJ235" s="136"/>
      <c r="BGK235" s="136"/>
      <c r="BGL235" s="136"/>
      <c r="BGM235" s="136"/>
      <c r="BGN235" s="136"/>
      <c r="BGO235" s="136"/>
      <c r="BGP235" s="136"/>
      <c r="BGQ235" s="136"/>
      <c r="BGR235" s="136"/>
      <c r="BGS235" s="136"/>
      <c r="BGT235" s="136"/>
      <c r="BGU235" s="136"/>
      <c r="BGV235" s="136"/>
      <c r="BGW235" s="136"/>
      <c r="BGX235" s="136"/>
      <c r="BGY235" s="136"/>
      <c r="BGZ235" s="136"/>
      <c r="BHA235" s="136"/>
      <c r="BHB235" s="136"/>
      <c r="BHC235" s="136"/>
      <c r="BHD235" s="136"/>
      <c r="BHE235" s="136"/>
      <c r="BHF235" s="136"/>
      <c r="BHG235" s="136"/>
      <c r="BHH235" s="136"/>
      <c r="BHI235" s="136"/>
      <c r="BHJ235" s="136"/>
      <c r="BHK235" s="136"/>
      <c r="BHL235" s="136"/>
      <c r="BHM235" s="136"/>
      <c r="BHN235" s="136"/>
      <c r="BHO235" s="136"/>
      <c r="BHP235" s="136"/>
      <c r="BHQ235" s="136"/>
      <c r="BHR235" s="136"/>
      <c r="BHS235" s="136"/>
      <c r="BHT235" s="136"/>
      <c r="BHU235" s="136"/>
      <c r="BHV235" s="136"/>
      <c r="BHW235" s="136"/>
      <c r="BHX235" s="136"/>
      <c r="BHY235" s="136"/>
      <c r="BHZ235" s="136"/>
      <c r="BIA235" s="136"/>
      <c r="BIB235" s="136"/>
      <c r="BIC235" s="136"/>
      <c r="BID235" s="136"/>
      <c r="BIE235" s="136"/>
      <c r="BIF235" s="136"/>
      <c r="BIG235" s="136"/>
      <c r="BIH235" s="136"/>
      <c r="BII235" s="136"/>
      <c r="BIJ235" s="136"/>
      <c r="BIK235" s="136"/>
      <c r="BIL235" s="136"/>
      <c r="BIM235" s="136"/>
      <c r="BIN235" s="136"/>
      <c r="BIO235" s="136"/>
      <c r="BIP235" s="136"/>
      <c r="BIQ235" s="136"/>
      <c r="BIR235" s="136"/>
      <c r="BIS235" s="136"/>
      <c r="BIT235" s="136"/>
      <c r="BIU235" s="136"/>
      <c r="BIV235" s="136"/>
      <c r="BIW235" s="136"/>
      <c r="BIX235" s="136"/>
      <c r="BIY235" s="136"/>
      <c r="BIZ235" s="136"/>
      <c r="BJA235" s="136"/>
      <c r="BJB235" s="136"/>
      <c r="BJC235" s="136"/>
      <c r="BJD235" s="136"/>
      <c r="BJE235" s="136"/>
      <c r="BJF235" s="136"/>
      <c r="BJG235" s="136"/>
      <c r="BJH235" s="136"/>
      <c r="BJI235" s="136"/>
      <c r="BJJ235" s="136"/>
      <c r="BJK235" s="136"/>
      <c r="BJL235" s="136"/>
      <c r="BJM235" s="136"/>
      <c r="BJN235" s="136"/>
      <c r="BJO235" s="136"/>
      <c r="BJP235" s="136"/>
      <c r="BJQ235" s="136"/>
      <c r="BJR235" s="136"/>
      <c r="BJS235" s="136"/>
      <c r="BJT235" s="136"/>
      <c r="BJU235" s="136"/>
      <c r="BJV235" s="136"/>
      <c r="BJW235" s="136"/>
      <c r="BJX235" s="136"/>
      <c r="BJY235" s="136"/>
      <c r="BJZ235" s="136"/>
      <c r="BKA235" s="136"/>
      <c r="BKB235" s="136"/>
      <c r="BKC235" s="136"/>
      <c r="BKD235" s="136"/>
      <c r="BKE235" s="136"/>
      <c r="BKF235" s="136"/>
      <c r="BKG235" s="136"/>
      <c r="BKH235" s="136"/>
      <c r="BKI235" s="136"/>
      <c r="BKJ235" s="136"/>
      <c r="BKK235" s="136"/>
      <c r="BKL235" s="136"/>
      <c r="BKM235" s="136"/>
      <c r="BKN235" s="136"/>
      <c r="BKO235" s="136"/>
      <c r="BKP235" s="136"/>
      <c r="BKQ235" s="136"/>
      <c r="BKR235" s="136"/>
      <c r="BKS235" s="136"/>
      <c r="BKT235" s="136"/>
      <c r="BKU235" s="136"/>
      <c r="BKV235" s="136"/>
      <c r="BKW235" s="136"/>
      <c r="BKX235" s="136"/>
      <c r="BKY235" s="136"/>
      <c r="BKZ235" s="136"/>
      <c r="BLA235" s="136"/>
      <c r="BLB235" s="136"/>
      <c r="BLC235" s="136"/>
      <c r="BLD235" s="136"/>
      <c r="BLE235" s="136"/>
      <c r="BLF235" s="136"/>
      <c r="BLG235" s="136"/>
      <c r="BLH235" s="136"/>
      <c r="BLI235" s="136"/>
      <c r="BLJ235" s="136"/>
      <c r="BLK235" s="136"/>
      <c r="BLL235" s="136"/>
      <c r="BLM235" s="136"/>
      <c r="BLN235" s="136"/>
      <c r="BLO235" s="136"/>
      <c r="BLP235" s="136"/>
      <c r="BLQ235" s="136"/>
      <c r="BLR235" s="136"/>
      <c r="BLS235" s="136"/>
      <c r="BLT235" s="136"/>
      <c r="BLU235" s="136"/>
      <c r="BLV235" s="136"/>
      <c r="BLW235" s="136"/>
      <c r="BLX235" s="136"/>
      <c r="BLY235" s="136"/>
      <c r="BLZ235" s="136"/>
      <c r="BMA235" s="136"/>
      <c r="BMB235" s="136"/>
      <c r="BMC235" s="136"/>
      <c r="BMD235" s="136"/>
      <c r="BME235" s="136"/>
      <c r="BMF235" s="136"/>
      <c r="BMG235" s="136"/>
      <c r="BMH235" s="136"/>
      <c r="BMI235" s="136"/>
      <c r="BMJ235" s="136"/>
      <c r="BMK235" s="136"/>
      <c r="BML235" s="136"/>
      <c r="BMM235" s="136"/>
      <c r="BMN235" s="136"/>
      <c r="BMO235" s="136"/>
      <c r="BMP235" s="136"/>
      <c r="BMQ235" s="136"/>
      <c r="BMR235" s="136"/>
      <c r="BMS235" s="136"/>
      <c r="BMT235" s="136"/>
      <c r="BMU235" s="136"/>
      <c r="BMV235" s="136"/>
      <c r="BMW235" s="136"/>
      <c r="BMX235" s="136"/>
      <c r="BMY235" s="136"/>
      <c r="BMZ235" s="136"/>
      <c r="BNA235" s="136"/>
      <c r="BNB235" s="136"/>
      <c r="BNC235" s="136"/>
      <c r="BND235" s="136"/>
      <c r="BNE235" s="136"/>
      <c r="BNF235" s="136"/>
      <c r="BNG235" s="136"/>
      <c r="BNH235" s="136"/>
      <c r="BNI235" s="136"/>
      <c r="BNJ235" s="136"/>
      <c r="BNK235" s="136"/>
      <c r="BNL235" s="136"/>
      <c r="BNM235" s="136"/>
      <c r="BNN235" s="136"/>
      <c r="BNO235" s="136"/>
      <c r="BNP235" s="136"/>
      <c r="BNQ235" s="136"/>
      <c r="BNR235" s="136"/>
      <c r="BNS235" s="136"/>
      <c r="BNT235" s="136"/>
      <c r="BNU235" s="136"/>
      <c r="BNV235" s="136"/>
      <c r="BNW235" s="136"/>
      <c r="BNX235" s="136"/>
      <c r="BNY235" s="136"/>
      <c r="BNZ235" s="136"/>
      <c r="BOA235" s="136"/>
      <c r="BOB235" s="136"/>
      <c r="BOC235" s="136"/>
      <c r="BOD235" s="136"/>
      <c r="BOE235" s="136"/>
      <c r="BOF235" s="136"/>
      <c r="BOG235" s="136"/>
      <c r="BOH235" s="136"/>
      <c r="BOI235" s="136"/>
      <c r="BOJ235" s="136"/>
      <c r="BOK235" s="136"/>
      <c r="BOL235" s="136"/>
      <c r="BOM235" s="136"/>
      <c r="BON235" s="136"/>
      <c r="BOO235" s="136"/>
      <c r="BOP235" s="136"/>
      <c r="BOQ235" s="136"/>
      <c r="BOR235" s="136"/>
      <c r="BOS235" s="136"/>
      <c r="BOT235" s="136"/>
      <c r="BOU235" s="136"/>
      <c r="BOV235" s="136"/>
      <c r="BOW235" s="136"/>
      <c r="BOX235" s="136"/>
      <c r="BOY235" s="136"/>
      <c r="BOZ235" s="136"/>
      <c r="BPA235" s="136"/>
      <c r="BPB235" s="136"/>
      <c r="BPC235" s="136"/>
      <c r="BPD235" s="136"/>
      <c r="BPE235" s="136"/>
      <c r="BPF235" s="136"/>
      <c r="BPG235" s="136"/>
      <c r="BPH235" s="136"/>
      <c r="BPI235" s="136"/>
      <c r="BPJ235" s="136"/>
      <c r="BPK235" s="136"/>
      <c r="BPL235" s="136"/>
      <c r="BPM235" s="136"/>
      <c r="BPN235" s="136"/>
      <c r="BPO235" s="136"/>
      <c r="BPP235" s="136"/>
      <c r="BPQ235" s="136"/>
      <c r="BPR235" s="136"/>
      <c r="BPS235" s="136"/>
      <c r="BPT235" s="136"/>
      <c r="BPU235" s="136"/>
      <c r="BPV235" s="136"/>
      <c r="BPW235" s="136"/>
      <c r="BPX235" s="136"/>
      <c r="BPY235" s="136"/>
      <c r="BPZ235" s="136"/>
      <c r="BQA235" s="136"/>
      <c r="BQB235" s="136"/>
      <c r="BQC235" s="136"/>
      <c r="BQD235" s="136"/>
      <c r="BQE235" s="136"/>
      <c r="BQF235" s="136"/>
      <c r="BQG235" s="136"/>
      <c r="BQH235" s="136"/>
      <c r="BQI235" s="136"/>
      <c r="BQJ235" s="136"/>
      <c r="BQK235" s="136"/>
      <c r="BQL235" s="136"/>
      <c r="BQM235" s="136"/>
      <c r="BQN235" s="136"/>
      <c r="BQO235" s="136"/>
      <c r="BQP235" s="136"/>
      <c r="BQQ235" s="136"/>
      <c r="BQR235" s="136"/>
      <c r="BQS235" s="136"/>
      <c r="BQT235" s="136"/>
      <c r="BQU235" s="136"/>
      <c r="BQV235" s="136"/>
      <c r="BQW235" s="136"/>
      <c r="BQX235" s="136"/>
      <c r="BQY235" s="136"/>
      <c r="BQZ235" s="136"/>
      <c r="BRA235" s="136"/>
      <c r="BRB235" s="136"/>
      <c r="BRC235" s="136"/>
      <c r="BRD235" s="136"/>
      <c r="BRE235" s="136"/>
      <c r="BRF235" s="136"/>
      <c r="BRG235" s="136"/>
      <c r="BRH235" s="136"/>
      <c r="BRI235" s="136"/>
      <c r="BRJ235" s="136"/>
      <c r="BRK235" s="136"/>
      <c r="BRL235" s="136"/>
      <c r="BRM235" s="136"/>
      <c r="BRN235" s="136"/>
      <c r="BRO235" s="136"/>
      <c r="BRP235" s="136"/>
      <c r="BRQ235" s="136"/>
      <c r="BRR235" s="136"/>
      <c r="BRS235" s="136"/>
      <c r="BRT235" s="136"/>
      <c r="BRU235" s="136"/>
      <c r="BRV235" s="136"/>
      <c r="BRW235" s="136"/>
      <c r="BRX235" s="136"/>
      <c r="BRY235" s="136"/>
      <c r="BRZ235" s="136"/>
      <c r="BSA235" s="136"/>
      <c r="BSB235" s="136"/>
      <c r="BSC235" s="136"/>
      <c r="BSD235" s="136"/>
      <c r="BSE235" s="136"/>
      <c r="BSF235" s="136"/>
      <c r="BSG235" s="136"/>
      <c r="BSH235" s="136"/>
      <c r="BSI235" s="136"/>
      <c r="BSJ235" s="136"/>
      <c r="BSK235" s="136"/>
      <c r="BSL235" s="136"/>
      <c r="BSM235" s="136"/>
      <c r="BSN235" s="136"/>
      <c r="BSO235" s="136"/>
      <c r="BSP235" s="136"/>
      <c r="BSQ235" s="136"/>
      <c r="BSR235" s="136"/>
      <c r="BSS235" s="136"/>
      <c r="BST235" s="136"/>
      <c r="BSU235" s="136"/>
      <c r="BSV235" s="136"/>
      <c r="BSW235" s="136"/>
      <c r="BSX235" s="136"/>
      <c r="BSY235" s="136"/>
      <c r="BSZ235" s="136"/>
      <c r="BTA235" s="136"/>
      <c r="BTB235" s="136"/>
      <c r="BTC235" s="136"/>
      <c r="BTD235" s="136"/>
      <c r="BTE235" s="136"/>
      <c r="BTF235" s="136"/>
      <c r="BTG235" s="136"/>
      <c r="BTH235" s="136"/>
      <c r="BTI235" s="136"/>
      <c r="BTJ235" s="136"/>
      <c r="BTK235" s="136"/>
      <c r="BTL235" s="136"/>
      <c r="BTM235" s="136"/>
      <c r="BTN235" s="136"/>
      <c r="BTO235" s="136"/>
      <c r="BTP235" s="136"/>
      <c r="BTQ235" s="136"/>
      <c r="BTR235" s="136"/>
      <c r="BTS235" s="136"/>
      <c r="BTT235" s="136"/>
      <c r="BTU235" s="136"/>
      <c r="BTV235" s="136"/>
      <c r="BTW235" s="136"/>
      <c r="BTX235" s="136"/>
      <c r="BTY235" s="136"/>
      <c r="BTZ235" s="136"/>
      <c r="BUA235" s="136"/>
      <c r="BUB235" s="136"/>
      <c r="BUC235" s="136"/>
      <c r="BUD235" s="136"/>
      <c r="BUE235" s="136"/>
      <c r="BUF235" s="136"/>
      <c r="BUG235" s="136"/>
      <c r="BUH235" s="136"/>
      <c r="BUI235" s="136"/>
      <c r="BUJ235" s="136"/>
      <c r="BUK235" s="136"/>
      <c r="BUL235" s="136"/>
      <c r="BUM235" s="136"/>
      <c r="BUN235" s="136"/>
      <c r="BUO235" s="136"/>
      <c r="BUP235" s="136"/>
      <c r="BUQ235" s="136"/>
      <c r="BUR235" s="136"/>
      <c r="BUS235" s="136"/>
      <c r="BUT235" s="136"/>
      <c r="BUU235" s="136"/>
      <c r="BUV235" s="136"/>
      <c r="BUW235" s="136"/>
      <c r="BUX235" s="136"/>
      <c r="BUY235" s="136"/>
      <c r="BUZ235" s="136"/>
      <c r="BVA235" s="136"/>
      <c r="BVB235" s="136"/>
      <c r="BVC235" s="136"/>
      <c r="BVD235" s="136"/>
      <c r="BVE235" s="136"/>
      <c r="BVF235" s="136"/>
      <c r="BVG235" s="136"/>
      <c r="BVH235" s="136"/>
      <c r="BVI235" s="136"/>
      <c r="BVJ235" s="136"/>
      <c r="BVK235" s="136"/>
      <c r="BVL235" s="136"/>
      <c r="BVM235" s="136"/>
      <c r="BVN235" s="136"/>
      <c r="BVO235" s="136"/>
      <c r="BVP235" s="136"/>
      <c r="BVQ235" s="136"/>
      <c r="BVR235" s="136"/>
      <c r="BVS235" s="136"/>
      <c r="BVT235" s="136"/>
      <c r="BVU235" s="136"/>
      <c r="BVV235" s="136"/>
      <c r="BVW235" s="136"/>
      <c r="BVX235" s="136"/>
      <c r="BVY235" s="136"/>
      <c r="BVZ235" s="136"/>
      <c r="BWA235" s="136"/>
      <c r="BWB235" s="136"/>
      <c r="BWC235" s="136"/>
      <c r="BWD235" s="136"/>
      <c r="BWE235" s="136"/>
      <c r="BWF235" s="136"/>
      <c r="BWG235" s="136"/>
      <c r="BWH235" s="136"/>
      <c r="BWI235" s="136"/>
      <c r="BWJ235" s="136"/>
      <c r="BWK235" s="136"/>
      <c r="BWL235" s="136"/>
      <c r="BWM235" s="136"/>
      <c r="BWN235" s="136"/>
      <c r="BWO235" s="136"/>
      <c r="BWP235" s="136"/>
      <c r="BWQ235" s="136"/>
      <c r="BWR235" s="136"/>
      <c r="BWS235" s="136"/>
      <c r="BWT235" s="136"/>
      <c r="BWU235" s="136"/>
      <c r="BWV235" s="136"/>
      <c r="BWW235" s="136"/>
      <c r="BWX235" s="136"/>
      <c r="BWY235" s="136"/>
      <c r="BWZ235" s="136"/>
      <c r="BXA235" s="136"/>
      <c r="BXB235" s="136"/>
      <c r="BXC235" s="136"/>
      <c r="BXD235" s="136"/>
      <c r="BXE235" s="136"/>
      <c r="BXF235" s="136"/>
      <c r="BXG235" s="136"/>
      <c r="BXH235" s="136"/>
      <c r="BXI235" s="136"/>
      <c r="BXJ235" s="136"/>
      <c r="BXK235" s="136"/>
      <c r="BXL235" s="136"/>
      <c r="BXM235" s="136"/>
      <c r="BXN235" s="136"/>
      <c r="BXO235" s="136"/>
      <c r="BXP235" s="136"/>
      <c r="BXQ235" s="136"/>
      <c r="BXR235" s="136"/>
      <c r="BXS235" s="136"/>
      <c r="BXT235" s="136"/>
      <c r="BXU235" s="136"/>
      <c r="BXV235" s="136"/>
      <c r="BXW235" s="136"/>
      <c r="BXX235" s="136"/>
      <c r="BXY235" s="136"/>
      <c r="BXZ235" s="136"/>
      <c r="BYA235" s="136"/>
      <c r="BYB235" s="136"/>
      <c r="BYC235" s="136"/>
      <c r="BYD235" s="136"/>
      <c r="BYE235" s="136"/>
      <c r="BYF235" s="136"/>
      <c r="BYG235" s="136"/>
      <c r="BYH235" s="136"/>
      <c r="BYI235" s="136"/>
      <c r="BYJ235" s="136"/>
      <c r="BYK235" s="136"/>
      <c r="BYL235" s="136"/>
      <c r="BYM235" s="136"/>
      <c r="BYN235" s="136"/>
      <c r="BYO235" s="136"/>
      <c r="BYP235" s="136"/>
      <c r="BYQ235" s="136"/>
      <c r="BYR235" s="136"/>
      <c r="BYS235" s="136"/>
      <c r="BYT235" s="136"/>
      <c r="BYU235" s="136"/>
      <c r="BYV235" s="136"/>
      <c r="BYW235" s="136"/>
      <c r="BYX235" s="136"/>
      <c r="BYY235" s="136"/>
      <c r="BYZ235" s="136"/>
      <c r="BZA235" s="136"/>
      <c r="BZB235" s="136"/>
      <c r="BZC235" s="136"/>
      <c r="BZD235" s="136"/>
      <c r="BZE235" s="136"/>
      <c r="BZF235" s="136"/>
      <c r="BZG235" s="136"/>
      <c r="BZH235" s="136"/>
      <c r="BZI235" s="136"/>
      <c r="BZJ235" s="136"/>
      <c r="BZK235" s="136"/>
      <c r="BZL235" s="136"/>
      <c r="BZM235" s="136"/>
      <c r="BZN235" s="136"/>
      <c r="BZO235" s="136"/>
      <c r="BZP235" s="136"/>
      <c r="BZQ235" s="136"/>
      <c r="BZR235" s="136"/>
      <c r="BZS235" s="136"/>
      <c r="BZT235" s="136"/>
      <c r="BZU235" s="136"/>
      <c r="BZV235" s="136"/>
      <c r="BZW235" s="136"/>
      <c r="BZX235" s="136"/>
      <c r="BZY235" s="136"/>
      <c r="BZZ235" s="136"/>
      <c r="CAA235" s="136"/>
      <c r="CAB235" s="136"/>
      <c r="CAC235" s="136"/>
      <c r="CAD235" s="136"/>
      <c r="CAE235" s="136"/>
      <c r="CAF235" s="136"/>
      <c r="CAG235" s="136"/>
      <c r="CAH235" s="136"/>
      <c r="CAI235" s="136"/>
      <c r="CAJ235" s="136"/>
      <c r="CAK235" s="136"/>
      <c r="CAL235" s="136"/>
      <c r="CAM235" s="136"/>
      <c r="CAN235" s="136"/>
      <c r="CAO235" s="136"/>
      <c r="CAP235" s="136"/>
      <c r="CAQ235" s="136"/>
      <c r="CAR235" s="136"/>
      <c r="CAS235" s="136"/>
      <c r="CAT235" s="136"/>
      <c r="CAU235" s="136"/>
      <c r="CAV235" s="136"/>
      <c r="CAW235" s="136"/>
      <c r="CAX235" s="136"/>
      <c r="CAY235" s="136"/>
      <c r="CAZ235" s="136"/>
      <c r="CBA235" s="136"/>
      <c r="CBB235" s="136"/>
      <c r="CBC235" s="136"/>
      <c r="CBD235" s="136"/>
      <c r="CBE235" s="136"/>
      <c r="CBF235" s="136"/>
      <c r="CBG235" s="136"/>
      <c r="CBH235" s="136"/>
      <c r="CBI235" s="136"/>
      <c r="CBJ235" s="136"/>
      <c r="CBK235" s="136"/>
      <c r="CBL235" s="136"/>
      <c r="CBM235" s="136"/>
      <c r="CBN235" s="136"/>
      <c r="CBO235" s="136"/>
      <c r="CBP235" s="136"/>
      <c r="CBQ235" s="136"/>
      <c r="CBR235" s="136"/>
      <c r="CBS235" s="136"/>
      <c r="CBT235" s="136"/>
      <c r="CBU235" s="136"/>
      <c r="CBV235" s="136"/>
      <c r="CBW235" s="136"/>
      <c r="CBX235" s="136"/>
      <c r="CBY235" s="136"/>
      <c r="CBZ235" s="136"/>
      <c r="CCA235" s="136"/>
      <c r="CCB235" s="136"/>
      <c r="CCC235" s="136"/>
      <c r="CCD235" s="136"/>
      <c r="CCE235" s="136"/>
      <c r="CCF235" s="136"/>
      <c r="CCG235" s="136"/>
      <c r="CCH235" s="136"/>
      <c r="CCI235" s="136"/>
      <c r="CCJ235" s="136"/>
      <c r="CCK235" s="136"/>
      <c r="CCL235" s="136"/>
      <c r="CCM235" s="136"/>
      <c r="CCN235" s="136"/>
      <c r="CCO235" s="136"/>
      <c r="CCP235" s="136"/>
      <c r="CCQ235" s="136"/>
      <c r="CCR235" s="136"/>
      <c r="CCS235" s="136"/>
      <c r="CCT235" s="136"/>
      <c r="CCU235" s="136"/>
      <c r="CCV235" s="136"/>
      <c r="CCW235" s="136"/>
      <c r="CCX235" s="136"/>
      <c r="CCY235" s="136"/>
      <c r="CCZ235" s="136"/>
      <c r="CDA235" s="136"/>
      <c r="CDB235" s="136"/>
      <c r="CDC235" s="136"/>
      <c r="CDD235" s="136"/>
      <c r="CDE235" s="136"/>
      <c r="CDF235" s="136"/>
      <c r="CDG235" s="136"/>
      <c r="CDH235" s="136"/>
      <c r="CDI235" s="136"/>
      <c r="CDJ235" s="136"/>
      <c r="CDK235" s="136"/>
      <c r="CDL235" s="136"/>
      <c r="CDM235" s="136"/>
      <c r="CDN235" s="136"/>
      <c r="CDO235" s="136"/>
      <c r="CDP235" s="136"/>
      <c r="CDQ235" s="136"/>
      <c r="CDR235" s="136"/>
      <c r="CDS235" s="136"/>
      <c r="CDT235" s="136"/>
      <c r="CDU235" s="136"/>
      <c r="CDV235" s="136"/>
      <c r="CDW235" s="136"/>
      <c r="CDX235" s="136"/>
      <c r="CDY235" s="136"/>
      <c r="CDZ235" s="136"/>
      <c r="CEA235" s="136"/>
      <c r="CEB235" s="136"/>
      <c r="CEC235" s="136"/>
      <c r="CED235" s="136"/>
      <c r="CEE235" s="136"/>
      <c r="CEF235" s="136"/>
      <c r="CEG235" s="136"/>
      <c r="CEH235" s="136"/>
      <c r="CEI235" s="136"/>
      <c r="CEJ235" s="136"/>
      <c r="CEK235" s="136"/>
      <c r="CEL235" s="136"/>
      <c r="CEM235" s="136"/>
      <c r="CEN235" s="136"/>
      <c r="CEO235" s="136"/>
      <c r="CEP235" s="136"/>
      <c r="CEQ235" s="136"/>
      <c r="CER235" s="136"/>
      <c r="CES235" s="136"/>
      <c r="CET235" s="136"/>
      <c r="CEU235" s="136"/>
      <c r="CEV235" s="136"/>
      <c r="CEW235" s="136"/>
      <c r="CEX235" s="136"/>
      <c r="CEY235" s="136"/>
      <c r="CEZ235" s="136"/>
      <c r="CFA235" s="136"/>
      <c r="CFB235" s="136"/>
      <c r="CFC235" s="136"/>
      <c r="CFD235" s="136"/>
      <c r="CFE235" s="136"/>
      <c r="CFF235" s="136"/>
      <c r="CFG235" s="136"/>
      <c r="CFH235" s="136"/>
      <c r="CFI235" s="136"/>
      <c r="CFJ235" s="136"/>
      <c r="CFK235" s="136"/>
      <c r="CFL235" s="136"/>
      <c r="CFM235" s="136"/>
      <c r="CFN235" s="136"/>
      <c r="CFO235" s="136"/>
      <c r="CFP235" s="136"/>
      <c r="CFQ235" s="136"/>
      <c r="CFR235" s="136"/>
      <c r="CFS235" s="136"/>
      <c r="CFT235" s="136"/>
      <c r="CFU235" s="136"/>
      <c r="CFV235" s="136"/>
      <c r="CFW235" s="136"/>
      <c r="CFX235" s="136"/>
      <c r="CFY235" s="136"/>
      <c r="CFZ235" s="136"/>
      <c r="CGA235" s="136"/>
      <c r="CGB235" s="136"/>
      <c r="CGC235" s="136"/>
      <c r="CGD235" s="136"/>
      <c r="CGE235" s="136"/>
      <c r="CGF235" s="136"/>
      <c r="CGG235" s="136"/>
      <c r="CGH235" s="136"/>
      <c r="CGI235" s="136"/>
      <c r="CGJ235" s="136"/>
      <c r="CGK235" s="136"/>
      <c r="CGL235" s="136"/>
      <c r="CGM235" s="136"/>
      <c r="CGN235" s="136"/>
      <c r="CGO235" s="136"/>
      <c r="CGP235" s="136"/>
      <c r="CGQ235" s="136"/>
      <c r="CGR235" s="136"/>
      <c r="CGS235" s="136"/>
      <c r="CGT235" s="136"/>
      <c r="CGU235" s="136"/>
      <c r="CGV235" s="136"/>
      <c r="CGW235" s="136"/>
      <c r="CGX235" s="136"/>
      <c r="CGY235" s="136"/>
      <c r="CGZ235" s="136"/>
      <c r="CHA235" s="136"/>
      <c r="CHB235" s="136"/>
      <c r="CHC235" s="136"/>
      <c r="CHD235" s="136"/>
      <c r="CHE235" s="136"/>
      <c r="CHF235" s="136"/>
      <c r="CHG235" s="136"/>
      <c r="CHH235" s="136"/>
      <c r="CHI235" s="136"/>
      <c r="CHJ235" s="136"/>
      <c r="CHK235" s="136"/>
      <c r="CHL235" s="136"/>
      <c r="CHM235" s="136"/>
      <c r="CHN235" s="136"/>
      <c r="CHO235" s="136"/>
      <c r="CHP235" s="136"/>
      <c r="CHQ235" s="136"/>
      <c r="CHR235" s="136"/>
      <c r="CHS235" s="136"/>
      <c r="CHT235" s="136"/>
      <c r="CHU235" s="136"/>
      <c r="CHV235" s="136"/>
      <c r="CHW235" s="136"/>
      <c r="CHX235" s="136"/>
      <c r="CHY235" s="136"/>
      <c r="CHZ235" s="136"/>
      <c r="CIA235" s="136"/>
      <c r="CIB235" s="136"/>
      <c r="CIC235" s="136"/>
      <c r="CID235" s="136"/>
      <c r="CIE235" s="136"/>
      <c r="CIF235" s="136"/>
      <c r="CIG235" s="136"/>
      <c r="CIH235" s="136"/>
      <c r="CII235" s="136"/>
      <c r="CIJ235" s="136"/>
      <c r="CIK235" s="136"/>
      <c r="CIL235" s="136"/>
      <c r="CIM235" s="136"/>
      <c r="CIN235" s="136"/>
      <c r="CIO235" s="136"/>
      <c r="CIP235" s="136"/>
      <c r="CIQ235" s="136"/>
      <c r="CIR235" s="136"/>
      <c r="CIS235" s="136"/>
      <c r="CIT235" s="136"/>
      <c r="CIU235" s="136"/>
      <c r="CIV235" s="136"/>
      <c r="CIW235" s="136"/>
      <c r="CIX235" s="136"/>
      <c r="CIY235" s="136"/>
      <c r="CIZ235" s="136"/>
      <c r="CJA235" s="136"/>
      <c r="CJB235" s="136"/>
      <c r="CJC235" s="136"/>
      <c r="CJD235" s="136"/>
      <c r="CJE235" s="136"/>
      <c r="CJF235" s="136"/>
      <c r="CJG235" s="136"/>
      <c r="CJH235" s="136"/>
      <c r="CJI235" s="136"/>
      <c r="CJJ235" s="136"/>
      <c r="CJK235" s="136"/>
      <c r="CJL235" s="136"/>
      <c r="CJM235" s="136"/>
      <c r="CJN235" s="136"/>
      <c r="CJO235" s="136"/>
      <c r="CJP235" s="136"/>
      <c r="CJQ235" s="136"/>
      <c r="CJR235" s="136"/>
      <c r="CJS235" s="136"/>
      <c r="CJT235" s="136"/>
      <c r="CJU235" s="136"/>
      <c r="CJV235" s="136"/>
      <c r="CJW235" s="136"/>
      <c r="CJX235" s="136"/>
      <c r="CJY235" s="136"/>
      <c r="CJZ235" s="136"/>
      <c r="CKA235" s="136"/>
      <c r="CKB235" s="136"/>
      <c r="CKC235" s="136"/>
      <c r="CKD235" s="136"/>
      <c r="CKE235" s="136"/>
      <c r="CKF235" s="136"/>
      <c r="CKG235" s="136"/>
      <c r="CKH235" s="136"/>
      <c r="CKI235" s="136"/>
      <c r="CKJ235" s="136"/>
      <c r="CKK235" s="136"/>
      <c r="CKL235" s="136"/>
      <c r="CKM235" s="136"/>
      <c r="CKN235" s="136"/>
      <c r="CKO235" s="136"/>
      <c r="CKP235" s="136"/>
      <c r="CKQ235" s="136"/>
      <c r="CKR235" s="136"/>
      <c r="CKS235" s="136"/>
      <c r="CKT235" s="136"/>
      <c r="CKU235" s="136"/>
      <c r="CKV235" s="136"/>
      <c r="CKW235" s="136"/>
      <c r="CKX235" s="136"/>
      <c r="CKY235" s="136"/>
      <c r="CKZ235" s="136"/>
      <c r="CLA235" s="136"/>
      <c r="CLB235" s="136"/>
      <c r="CLC235" s="136"/>
      <c r="CLD235" s="136"/>
      <c r="CLE235" s="136"/>
      <c r="CLF235" s="136"/>
      <c r="CLG235" s="136"/>
      <c r="CLH235" s="136"/>
      <c r="CLI235" s="136"/>
      <c r="CLJ235" s="136"/>
      <c r="CLK235" s="136"/>
      <c r="CLL235" s="136"/>
      <c r="CLM235" s="136"/>
      <c r="CLN235" s="136"/>
      <c r="CLO235" s="136"/>
      <c r="CLP235" s="136"/>
      <c r="CLQ235" s="136"/>
      <c r="CLR235" s="136"/>
      <c r="CLS235" s="136"/>
      <c r="CLT235" s="136"/>
      <c r="CLU235" s="136"/>
      <c r="CLV235" s="136"/>
      <c r="CLW235" s="136"/>
      <c r="CLX235" s="136"/>
      <c r="CLY235" s="136"/>
      <c r="CLZ235" s="136"/>
      <c r="CMA235" s="136"/>
      <c r="CMB235" s="136"/>
      <c r="CMC235" s="136"/>
      <c r="CMD235" s="136"/>
      <c r="CME235" s="136"/>
      <c r="CMF235" s="136"/>
      <c r="CMG235" s="136"/>
      <c r="CMH235" s="136"/>
      <c r="CMI235" s="136"/>
      <c r="CMJ235" s="136"/>
      <c r="CMK235" s="136"/>
      <c r="CML235" s="136"/>
      <c r="CMM235" s="136"/>
      <c r="CMN235" s="136"/>
      <c r="CMO235" s="136"/>
      <c r="CMP235" s="136"/>
      <c r="CMQ235" s="136"/>
      <c r="CMR235" s="136"/>
      <c r="CMS235" s="136"/>
      <c r="CMT235" s="136"/>
      <c r="CMU235" s="136"/>
      <c r="CMV235" s="136"/>
      <c r="CMW235" s="136"/>
      <c r="CMX235" s="136"/>
      <c r="CMY235" s="136"/>
      <c r="CMZ235" s="136"/>
      <c r="CNA235" s="136"/>
      <c r="CNB235" s="136"/>
      <c r="CNC235" s="136"/>
      <c r="CND235" s="136"/>
      <c r="CNE235" s="136"/>
      <c r="CNF235" s="136"/>
      <c r="CNG235" s="136"/>
      <c r="CNH235" s="136"/>
      <c r="CNI235" s="136"/>
      <c r="CNJ235" s="136"/>
      <c r="CNK235" s="136"/>
      <c r="CNL235" s="136"/>
      <c r="CNM235" s="136"/>
      <c r="CNN235" s="136"/>
      <c r="CNO235" s="136"/>
      <c r="CNP235" s="136"/>
      <c r="CNQ235" s="136"/>
      <c r="CNR235" s="136"/>
      <c r="CNS235" s="136"/>
      <c r="CNT235" s="136"/>
      <c r="CNU235" s="136"/>
      <c r="CNV235" s="136"/>
      <c r="CNW235" s="136"/>
      <c r="CNX235" s="136"/>
      <c r="CNY235" s="136"/>
      <c r="CNZ235" s="136"/>
      <c r="COA235" s="136"/>
      <c r="COB235" s="136"/>
      <c r="COC235" s="136"/>
      <c r="COD235" s="136"/>
      <c r="COE235" s="136"/>
      <c r="COF235" s="136"/>
      <c r="COG235" s="136"/>
      <c r="COH235" s="136"/>
      <c r="COI235" s="136"/>
      <c r="COJ235" s="136"/>
      <c r="COK235" s="136"/>
      <c r="COL235" s="136"/>
      <c r="COM235" s="136"/>
      <c r="CON235" s="136"/>
      <c r="COO235" s="136"/>
      <c r="COP235" s="136"/>
      <c r="COQ235" s="136"/>
      <c r="COR235" s="136"/>
      <c r="COS235" s="136"/>
      <c r="COT235" s="136"/>
      <c r="COU235" s="136"/>
      <c r="COV235" s="136"/>
      <c r="COW235" s="136"/>
      <c r="COX235" s="136"/>
      <c r="COY235" s="136"/>
      <c r="COZ235" s="136"/>
      <c r="CPA235" s="136"/>
      <c r="CPB235" s="136"/>
      <c r="CPC235" s="136"/>
      <c r="CPD235" s="136"/>
      <c r="CPE235" s="136"/>
      <c r="CPF235" s="136"/>
      <c r="CPG235" s="136"/>
      <c r="CPH235" s="136"/>
      <c r="CPI235" s="136"/>
      <c r="CPJ235" s="136"/>
      <c r="CPK235" s="136"/>
      <c r="CPL235" s="136"/>
      <c r="CPM235" s="136"/>
      <c r="CPN235" s="136"/>
      <c r="CPO235" s="136"/>
      <c r="CPP235" s="136"/>
      <c r="CPQ235" s="136"/>
      <c r="CPR235" s="136"/>
      <c r="CPS235" s="136"/>
      <c r="CPT235" s="136"/>
      <c r="CPU235" s="136"/>
      <c r="CPV235" s="136"/>
      <c r="CPW235" s="136"/>
      <c r="CPX235" s="136"/>
      <c r="CPY235" s="136"/>
      <c r="CPZ235" s="136"/>
      <c r="CQA235" s="136"/>
      <c r="CQB235" s="136"/>
      <c r="CQC235" s="136"/>
      <c r="CQD235" s="136"/>
      <c r="CQE235" s="136"/>
      <c r="CQF235" s="136"/>
      <c r="CQG235" s="136"/>
      <c r="CQH235" s="136"/>
      <c r="CQI235" s="136"/>
      <c r="CQJ235" s="136"/>
      <c r="CQK235" s="136"/>
      <c r="CQL235" s="136"/>
      <c r="CQM235" s="136"/>
      <c r="CQN235" s="136"/>
      <c r="CQO235" s="136"/>
      <c r="CQP235" s="136"/>
      <c r="CQQ235" s="136"/>
      <c r="CQR235" s="136"/>
      <c r="CQS235" s="136"/>
      <c r="CQT235" s="136"/>
      <c r="CQU235" s="136"/>
      <c r="CQV235" s="136"/>
      <c r="CQW235" s="136"/>
      <c r="CQX235" s="136"/>
      <c r="CQY235" s="136"/>
      <c r="CQZ235" s="136"/>
      <c r="CRA235" s="136"/>
      <c r="CRB235" s="136"/>
      <c r="CRC235" s="136"/>
      <c r="CRD235" s="136"/>
      <c r="CRE235" s="136"/>
      <c r="CRF235" s="136"/>
      <c r="CRG235" s="136"/>
      <c r="CRH235" s="136"/>
      <c r="CRI235" s="136"/>
      <c r="CRJ235" s="136"/>
      <c r="CRK235" s="136"/>
      <c r="CRL235" s="136"/>
      <c r="CRM235" s="136"/>
      <c r="CRN235" s="136"/>
      <c r="CRO235" s="136"/>
      <c r="CRP235" s="136"/>
      <c r="CRQ235" s="136"/>
      <c r="CRR235" s="136"/>
      <c r="CRS235" s="136"/>
      <c r="CRT235" s="136"/>
      <c r="CRU235" s="136"/>
      <c r="CRV235" s="136"/>
      <c r="CRW235" s="136"/>
      <c r="CRX235" s="136"/>
      <c r="CRY235" s="136"/>
      <c r="CRZ235" s="136"/>
      <c r="CSA235" s="136"/>
      <c r="CSB235" s="136"/>
      <c r="CSC235" s="136"/>
      <c r="CSD235" s="136"/>
      <c r="CSE235" s="136"/>
      <c r="CSF235" s="136"/>
      <c r="CSG235" s="136"/>
      <c r="CSH235" s="136"/>
      <c r="CSI235" s="136"/>
      <c r="CSJ235" s="136"/>
      <c r="CSK235" s="136"/>
      <c r="CSL235" s="136"/>
      <c r="CSM235" s="136"/>
      <c r="CSN235" s="136"/>
      <c r="CSO235" s="136"/>
      <c r="CSP235" s="136"/>
      <c r="CSQ235" s="136"/>
      <c r="CSR235" s="136"/>
      <c r="CSS235" s="136"/>
      <c r="CST235" s="136"/>
      <c r="CSU235" s="136"/>
      <c r="CSV235" s="136"/>
      <c r="CSW235" s="136"/>
      <c r="CSX235" s="136"/>
      <c r="CSY235" s="136"/>
      <c r="CSZ235" s="136"/>
      <c r="CTA235" s="136"/>
      <c r="CTB235" s="136"/>
      <c r="CTC235" s="136"/>
      <c r="CTD235" s="136"/>
      <c r="CTE235" s="136"/>
      <c r="CTF235" s="136"/>
      <c r="CTG235" s="136"/>
      <c r="CTH235" s="136"/>
      <c r="CTI235" s="136"/>
      <c r="CTJ235" s="136"/>
      <c r="CTK235" s="136"/>
      <c r="CTL235" s="136"/>
      <c r="CTM235" s="136"/>
      <c r="CTN235" s="136"/>
      <c r="CTO235" s="136"/>
      <c r="CTP235" s="136"/>
      <c r="CTQ235" s="136"/>
      <c r="CTR235" s="136"/>
      <c r="CTS235" s="136"/>
      <c r="CTT235" s="136"/>
      <c r="CTU235" s="136"/>
      <c r="CTV235" s="136"/>
      <c r="CTW235" s="136"/>
      <c r="CTX235" s="136"/>
      <c r="CTY235" s="136"/>
      <c r="CTZ235" s="136"/>
      <c r="CUA235" s="136"/>
      <c r="CUB235" s="136"/>
      <c r="CUC235" s="136"/>
      <c r="CUD235" s="136"/>
      <c r="CUE235" s="136"/>
      <c r="CUF235" s="136"/>
      <c r="CUG235" s="136"/>
      <c r="CUH235" s="136"/>
      <c r="CUI235" s="136"/>
      <c r="CUJ235" s="136"/>
      <c r="CUK235" s="136"/>
      <c r="CUL235" s="136"/>
      <c r="CUM235" s="136"/>
      <c r="CUN235" s="136"/>
      <c r="CUO235" s="136"/>
      <c r="CUP235" s="136"/>
      <c r="CUQ235" s="136"/>
      <c r="CUR235" s="136"/>
      <c r="CUS235" s="136"/>
      <c r="CUT235" s="136"/>
      <c r="CUU235" s="136"/>
      <c r="CUV235" s="136"/>
      <c r="CUW235" s="136"/>
      <c r="CUX235" s="136"/>
      <c r="CUY235" s="136"/>
      <c r="CUZ235" s="136"/>
      <c r="CVA235" s="136"/>
      <c r="CVB235" s="136"/>
      <c r="CVC235" s="136"/>
      <c r="CVD235" s="136"/>
      <c r="CVE235" s="136"/>
      <c r="CVF235" s="136"/>
      <c r="CVG235" s="136"/>
      <c r="CVH235" s="136"/>
      <c r="CVI235" s="136"/>
      <c r="CVJ235" s="136"/>
      <c r="CVK235" s="136"/>
      <c r="CVL235" s="136"/>
      <c r="CVM235" s="136"/>
      <c r="CVN235" s="136"/>
      <c r="CVO235" s="136"/>
      <c r="CVP235" s="136"/>
      <c r="CVQ235" s="136"/>
      <c r="CVR235" s="136"/>
      <c r="CVS235" s="136"/>
      <c r="CVT235" s="136"/>
      <c r="CVU235" s="136"/>
      <c r="CVV235" s="136"/>
      <c r="CVW235" s="136"/>
      <c r="CVX235" s="136"/>
      <c r="CVY235" s="136"/>
      <c r="CVZ235" s="136"/>
      <c r="CWA235" s="136"/>
      <c r="CWB235" s="136"/>
      <c r="CWC235" s="136"/>
      <c r="CWD235" s="136"/>
      <c r="CWE235" s="136"/>
      <c r="CWF235" s="136"/>
      <c r="CWG235" s="136"/>
      <c r="CWH235" s="136"/>
      <c r="CWI235" s="136"/>
      <c r="CWJ235" s="136"/>
      <c r="CWK235" s="136"/>
      <c r="CWL235" s="136"/>
      <c r="CWM235" s="136"/>
      <c r="CWN235" s="136"/>
      <c r="CWO235" s="136"/>
      <c r="CWP235" s="136"/>
      <c r="CWQ235" s="136"/>
      <c r="CWR235" s="136"/>
      <c r="CWS235" s="136"/>
      <c r="CWT235" s="136"/>
      <c r="CWU235" s="136"/>
      <c r="CWV235" s="136"/>
      <c r="CWW235" s="136"/>
      <c r="CWX235" s="136"/>
      <c r="CWY235" s="136"/>
      <c r="CWZ235" s="136"/>
      <c r="CXA235" s="136"/>
      <c r="CXB235" s="136"/>
      <c r="CXC235" s="136"/>
      <c r="CXD235" s="136"/>
      <c r="CXE235" s="136"/>
      <c r="CXF235" s="136"/>
      <c r="CXG235" s="136"/>
      <c r="CXH235" s="136"/>
      <c r="CXI235" s="136"/>
      <c r="CXJ235" s="136"/>
      <c r="CXK235" s="136"/>
      <c r="CXL235" s="136"/>
      <c r="CXM235" s="136"/>
      <c r="CXN235" s="136"/>
      <c r="CXO235" s="136"/>
      <c r="CXP235" s="136"/>
      <c r="CXQ235" s="136"/>
      <c r="CXR235" s="136"/>
      <c r="CXS235" s="136"/>
      <c r="CXT235" s="136"/>
      <c r="CXU235" s="136"/>
      <c r="CXV235" s="136"/>
      <c r="CXW235" s="136"/>
      <c r="CXX235" s="136"/>
      <c r="CXY235" s="136"/>
      <c r="CXZ235" s="136"/>
      <c r="CYA235" s="136"/>
      <c r="CYB235" s="136"/>
      <c r="CYC235" s="136"/>
      <c r="CYD235" s="136"/>
      <c r="CYE235" s="136"/>
      <c r="CYF235" s="136"/>
      <c r="CYG235" s="136"/>
      <c r="CYH235" s="136"/>
      <c r="CYI235" s="136"/>
      <c r="CYJ235" s="136"/>
      <c r="CYK235" s="136"/>
      <c r="CYL235" s="136"/>
      <c r="CYM235" s="136"/>
      <c r="CYN235" s="136"/>
      <c r="CYO235" s="136"/>
      <c r="CYP235" s="136"/>
      <c r="CYQ235" s="136"/>
      <c r="CYR235" s="136"/>
      <c r="CYS235" s="136"/>
      <c r="CYT235" s="136"/>
      <c r="CYU235" s="136"/>
      <c r="CYV235" s="136"/>
      <c r="CYW235" s="136"/>
      <c r="CYX235" s="136"/>
      <c r="CYY235" s="136"/>
      <c r="CYZ235" s="136"/>
      <c r="CZA235" s="136"/>
      <c r="CZB235" s="136"/>
      <c r="CZC235" s="136"/>
      <c r="CZD235" s="136"/>
      <c r="CZE235" s="136"/>
      <c r="CZF235" s="136"/>
      <c r="CZG235" s="136"/>
      <c r="CZH235" s="136"/>
      <c r="CZI235" s="136"/>
      <c r="CZJ235" s="136"/>
      <c r="CZK235" s="136"/>
      <c r="CZL235" s="136"/>
      <c r="CZM235" s="136"/>
      <c r="CZN235" s="136"/>
      <c r="CZO235" s="136"/>
      <c r="CZP235" s="136"/>
      <c r="CZQ235" s="136"/>
      <c r="CZR235" s="136"/>
      <c r="CZS235" s="136"/>
      <c r="CZT235" s="136"/>
      <c r="CZU235" s="136"/>
      <c r="CZV235" s="136"/>
      <c r="CZW235" s="136"/>
      <c r="CZX235" s="136"/>
      <c r="CZY235" s="136"/>
      <c r="CZZ235" s="136"/>
      <c r="DAA235" s="136"/>
      <c r="DAB235" s="136"/>
      <c r="DAC235" s="136"/>
      <c r="DAD235" s="136"/>
      <c r="DAE235" s="136"/>
      <c r="DAF235" s="136"/>
      <c r="DAG235" s="136"/>
      <c r="DAH235" s="136"/>
      <c r="DAI235" s="136"/>
      <c r="DAJ235" s="136"/>
      <c r="DAK235" s="136"/>
      <c r="DAL235" s="136"/>
      <c r="DAM235" s="136"/>
      <c r="DAN235" s="136"/>
      <c r="DAO235" s="136"/>
      <c r="DAP235" s="136"/>
      <c r="DAQ235" s="136"/>
      <c r="DAR235" s="136"/>
      <c r="DAS235" s="136"/>
      <c r="DAT235" s="136"/>
      <c r="DAU235" s="136"/>
      <c r="DAV235" s="136"/>
      <c r="DAW235" s="136"/>
      <c r="DAX235" s="136"/>
      <c r="DAY235" s="136"/>
      <c r="DAZ235" s="136"/>
      <c r="DBA235" s="136"/>
      <c r="DBB235" s="136"/>
      <c r="DBC235" s="136"/>
      <c r="DBD235" s="136"/>
      <c r="DBE235" s="136"/>
      <c r="DBF235" s="136"/>
      <c r="DBG235" s="136"/>
      <c r="DBH235" s="136"/>
      <c r="DBI235" s="136"/>
      <c r="DBJ235" s="136"/>
      <c r="DBK235" s="136"/>
      <c r="DBL235" s="136"/>
      <c r="DBM235" s="136"/>
      <c r="DBN235" s="136"/>
      <c r="DBO235" s="136"/>
      <c r="DBP235" s="136"/>
      <c r="DBQ235" s="136"/>
      <c r="DBR235" s="136"/>
      <c r="DBS235" s="136"/>
      <c r="DBT235" s="136"/>
      <c r="DBU235" s="136"/>
      <c r="DBV235" s="136"/>
      <c r="DBW235" s="136"/>
      <c r="DBX235" s="136"/>
      <c r="DBY235" s="136"/>
      <c r="DBZ235" s="136"/>
      <c r="DCA235" s="136"/>
      <c r="DCB235" s="136"/>
      <c r="DCC235" s="136"/>
      <c r="DCD235" s="136"/>
      <c r="DCE235" s="136"/>
      <c r="DCF235" s="136"/>
      <c r="DCG235" s="136"/>
      <c r="DCH235" s="136"/>
      <c r="DCI235" s="136"/>
      <c r="DCJ235" s="136"/>
      <c r="DCK235" s="136"/>
      <c r="DCL235" s="136"/>
      <c r="DCM235" s="136"/>
      <c r="DCN235" s="136"/>
      <c r="DCO235" s="136"/>
      <c r="DCP235" s="136"/>
      <c r="DCQ235" s="136"/>
      <c r="DCR235" s="136"/>
      <c r="DCS235" s="136"/>
      <c r="DCT235" s="136"/>
      <c r="DCU235" s="136"/>
      <c r="DCV235" s="136"/>
      <c r="DCW235" s="136"/>
      <c r="DCX235" s="136"/>
      <c r="DCY235" s="136"/>
      <c r="DCZ235" s="136"/>
      <c r="DDA235" s="136"/>
      <c r="DDB235" s="136"/>
      <c r="DDC235" s="136"/>
      <c r="DDD235" s="136"/>
      <c r="DDE235" s="136"/>
      <c r="DDF235" s="136"/>
      <c r="DDG235" s="136"/>
      <c r="DDH235" s="136"/>
      <c r="DDI235" s="136"/>
      <c r="DDJ235" s="136"/>
      <c r="DDK235" s="136"/>
      <c r="DDL235" s="136"/>
      <c r="DDM235" s="136"/>
      <c r="DDN235" s="136"/>
      <c r="DDO235" s="136"/>
      <c r="DDP235" s="136"/>
      <c r="DDQ235" s="136"/>
      <c r="DDR235" s="136"/>
      <c r="DDS235" s="136"/>
      <c r="DDT235" s="136"/>
      <c r="DDU235" s="136"/>
      <c r="DDV235" s="136"/>
      <c r="DDW235" s="136"/>
      <c r="DDX235" s="136"/>
      <c r="DDY235" s="136"/>
      <c r="DDZ235" s="136"/>
      <c r="DEA235" s="136"/>
      <c r="DEB235" s="136"/>
      <c r="DEC235" s="136"/>
      <c r="DED235" s="136"/>
      <c r="DEE235" s="136"/>
      <c r="DEF235" s="136"/>
      <c r="DEG235" s="136"/>
      <c r="DEH235" s="136"/>
      <c r="DEI235" s="136"/>
      <c r="DEJ235" s="136"/>
      <c r="DEK235" s="136"/>
      <c r="DEL235" s="136"/>
      <c r="DEM235" s="136"/>
      <c r="DEN235" s="136"/>
      <c r="DEO235" s="136"/>
      <c r="DEP235" s="136"/>
      <c r="DEQ235" s="136"/>
      <c r="DER235" s="136"/>
      <c r="DES235" s="136"/>
      <c r="DET235" s="136"/>
      <c r="DEU235" s="136"/>
      <c r="DEV235" s="136"/>
      <c r="DEW235" s="136"/>
      <c r="DEX235" s="136"/>
      <c r="DEY235" s="136"/>
      <c r="DEZ235" s="136"/>
      <c r="DFA235" s="136"/>
      <c r="DFB235" s="136"/>
      <c r="DFC235" s="136"/>
      <c r="DFD235" s="136"/>
      <c r="DFE235" s="136"/>
      <c r="DFF235" s="136"/>
      <c r="DFG235" s="136"/>
      <c r="DFH235" s="136"/>
      <c r="DFI235" s="136"/>
      <c r="DFJ235" s="136"/>
      <c r="DFK235" s="136"/>
      <c r="DFL235" s="136"/>
      <c r="DFM235" s="136"/>
      <c r="DFN235" s="136"/>
      <c r="DFO235" s="136"/>
      <c r="DFP235" s="136"/>
      <c r="DFQ235" s="136"/>
      <c r="DFR235" s="136"/>
      <c r="DFS235" s="136"/>
      <c r="DFT235" s="136"/>
      <c r="DFU235" s="136"/>
      <c r="DFV235" s="136"/>
      <c r="DFW235" s="136"/>
      <c r="DFX235" s="136"/>
      <c r="DFY235" s="136"/>
      <c r="DFZ235" s="136"/>
      <c r="DGA235" s="136"/>
      <c r="DGB235" s="136"/>
      <c r="DGC235" s="136"/>
      <c r="DGD235" s="136"/>
      <c r="DGE235" s="136"/>
      <c r="DGF235" s="136"/>
      <c r="DGG235" s="136"/>
      <c r="DGH235" s="136"/>
      <c r="DGI235" s="136"/>
      <c r="DGJ235" s="136"/>
      <c r="DGK235" s="136"/>
      <c r="DGL235" s="136"/>
      <c r="DGM235" s="136"/>
      <c r="DGN235" s="136"/>
      <c r="DGO235" s="136"/>
      <c r="DGP235" s="136"/>
      <c r="DGQ235" s="136"/>
      <c r="DGR235" s="136"/>
      <c r="DGS235" s="136"/>
      <c r="DGT235" s="136"/>
      <c r="DGU235" s="136"/>
      <c r="DGV235" s="136"/>
      <c r="DGW235" s="136"/>
      <c r="DGX235" s="136"/>
      <c r="DGY235" s="136"/>
      <c r="DGZ235" s="136"/>
      <c r="DHA235" s="136"/>
      <c r="DHB235" s="136"/>
      <c r="DHC235" s="136"/>
      <c r="DHD235" s="136"/>
      <c r="DHE235" s="136"/>
      <c r="DHF235" s="136"/>
      <c r="DHG235" s="136"/>
      <c r="DHH235" s="136"/>
      <c r="DHI235" s="136"/>
      <c r="DHJ235" s="136"/>
      <c r="DHK235" s="136"/>
      <c r="DHL235" s="136"/>
      <c r="DHM235" s="136"/>
      <c r="DHN235" s="136"/>
      <c r="DHO235" s="136"/>
      <c r="DHP235" s="136"/>
      <c r="DHQ235" s="136"/>
      <c r="DHR235" s="136"/>
      <c r="DHS235" s="136"/>
      <c r="DHT235" s="136"/>
      <c r="DHU235" s="136"/>
      <c r="DHV235" s="136"/>
      <c r="DHW235" s="136"/>
      <c r="DHX235" s="136"/>
      <c r="DHY235" s="136"/>
      <c r="DHZ235" s="136"/>
      <c r="DIA235" s="136"/>
      <c r="DIB235" s="136"/>
      <c r="DIC235" s="136"/>
      <c r="DID235" s="136"/>
      <c r="DIE235" s="136"/>
      <c r="DIF235" s="136"/>
      <c r="DIG235" s="136"/>
      <c r="DIH235" s="136"/>
      <c r="DII235" s="136"/>
      <c r="DIJ235" s="136"/>
      <c r="DIK235" s="136"/>
      <c r="DIL235" s="136"/>
      <c r="DIM235" s="136"/>
      <c r="DIN235" s="136"/>
      <c r="DIO235" s="136"/>
      <c r="DIP235" s="136"/>
      <c r="DIQ235" s="136"/>
      <c r="DIR235" s="136"/>
      <c r="DIS235" s="136"/>
      <c r="DIT235" s="136"/>
      <c r="DIU235" s="136"/>
      <c r="DIV235" s="136"/>
      <c r="DIW235" s="136"/>
      <c r="DIX235" s="136"/>
      <c r="DIY235" s="136"/>
      <c r="DIZ235" s="136"/>
      <c r="DJA235" s="136"/>
      <c r="DJB235" s="136"/>
      <c r="DJC235" s="136"/>
      <c r="DJD235" s="136"/>
      <c r="DJE235" s="136"/>
      <c r="DJF235" s="136"/>
      <c r="DJG235" s="136"/>
      <c r="DJH235" s="136"/>
      <c r="DJI235" s="136"/>
      <c r="DJJ235" s="136"/>
      <c r="DJK235" s="136"/>
      <c r="DJL235" s="136"/>
      <c r="DJM235" s="136"/>
      <c r="DJN235" s="136"/>
      <c r="DJO235" s="136"/>
      <c r="DJP235" s="136"/>
      <c r="DJQ235" s="136"/>
      <c r="DJR235" s="136"/>
      <c r="DJS235" s="136"/>
      <c r="DJT235" s="136"/>
      <c r="DJU235" s="136"/>
      <c r="DJV235" s="136"/>
      <c r="DJW235" s="136"/>
      <c r="DJX235" s="136"/>
      <c r="DJY235" s="136"/>
      <c r="DJZ235" s="136"/>
      <c r="DKA235" s="136"/>
      <c r="DKB235" s="136"/>
      <c r="DKC235" s="136"/>
      <c r="DKD235" s="136"/>
      <c r="DKE235" s="136"/>
      <c r="DKF235" s="136"/>
      <c r="DKG235" s="136"/>
      <c r="DKH235" s="136"/>
      <c r="DKI235" s="136"/>
      <c r="DKJ235" s="136"/>
      <c r="DKK235" s="136"/>
      <c r="DKL235" s="136"/>
      <c r="DKM235" s="136"/>
      <c r="DKN235" s="136"/>
      <c r="DKO235" s="136"/>
      <c r="DKP235" s="136"/>
      <c r="DKQ235" s="136"/>
      <c r="DKR235" s="136"/>
      <c r="DKS235" s="136"/>
      <c r="DKT235" s="136"/>
      <c r="DKU235" s="136"/>
      <c r="DKV235" s="136"/>
      <c r="DKW235" s="136"/>
      <c r="DKX235" s="136"/>
      <c r="DKY235" s="136"/>
      <c r="DKZ235" s="136"/>
      <c r="DLA235" s="136"/>
      <c r="DLB235" s="136"/>
      <c r="DLC235" s="136"/>
      <c r="DLD235" s="136"/>
      <c r="DLE235" s="136"/>
      <c r="DLF235" s="136"/>
      <c r="DLG235" s="136"/>
      <c r="DLH235" s="136"/>
      <c r="DLI235" s="136"/>
      <c r="DLJ235" s="136"/>
      <c r="DLK235" s="136"/>
      <c r="DLL235" s="136"/>
      <c r="DLM235" s="136"/>
      <c r="DLN235" s="136"/>
      <c r="DLO235" s="136"/>
      <c r="DLP235" s="136"/>
      <c r="DLQ235" s="136"/>
      <c r="DLR235" s="136"/>
      <c r="DLS235" s="136"/>
      <c r="DLT235" s="136"/>
      <c r="DLU235" s="136"/>
      <c r="DLV235" s="136"/>
      <c r="DLW235" s="136"/>
      <c r="DLX235" s="136"/>
      <c r="DLY235" s="136"/>
      <c r="DLZ235" s="136"/>
      <c r="DMA235" s="136"/>
      <c r="DMB235" s="136"/>
      <c r="DMC235" s="136"/>
      <c r="DMD235" s="136"/>
      <c r="DME235" s="136"/>
      <c r="DMF235" s="136"/>
      <c r="DMG235" s="136"/>
      <c r="DMH235" s="136"/>
      <c r="DMI235" s="136"/>
      <c r="DMJ235" s="136"/>
      <c r="DMK235" s="136"/>
      <c r="DML235" s="136"/>
      <c r="DMM235" s="136"/>
      <c r="DMN235" s="136"/>
      <c r="DMO235" s="136"/>
      <c r="DMP235" s="136"/>
      <c r="DMQ235" s="136"/>
      <c r="DMR235" s="136"/>
      <c r="DMS235" s="136"/>
      <c r="DMT235" s="136"/>
      <c r="DMU235" s="136"/>
      <c r="DMV235" s="136"/>
      <c r="DMW235" s="136"/>
      <c r="DMX235" s="136"/>
      <c r="DMY235" s="136"/>
      <c r="DMZ235" s="136"/>
      <c r="DNA235" s="136"/>
      <c r="DNB235" s="136"/>
      <c r="DNC235" s="136"/>
      <c r="DND235" s="136"/>
      <c r="DNE235" s="136"/>
      <c r="DNF235" s="136"/>
      <c r="DNG235" s="136"/>
      <c r="DNH235" s="136"/>
      <c r="DNI235" s="136"/>
      <c r="DNJ235" s="136"/>
      <c r="DNK235" s="136"/>
      <c r="DNL235" s="136"/>
      <c r="DNM235" s="136"/>
      <c r="DNN235" s="136"/>
      <c r="DNO235" s="136"/>
      <c r="DNP235" s="136"/>
      <c r="DNQ235" s="136"/>
      <c r="DNR235" s="136"/>
      <c r="DNS235" s="136"/>
      <c r="DNT235" s="136"/>
      <c r="DNU235" s="136"/>
      <c r="DNV235" s="136"/>
      <c r="DNW235" s="136"/>
      <c r="DNX235" s="136"/>
      <c r="DNY235" s="136"/>
      <c r="DNZ235" s="136"/>
      <c r="DOA235" s="136"/>
      <c r="DOB235" s="136"/>
      <c r="DOC235" s="136"/>
      <c r="DOD235" s="136"/>
      <c r="DOE235" s="136"/>
      <c r="DOF235" s="136"/>
      <c r="DOG235" s="136"/>
      <c r="DOH235" s="136"/>
      <c r="DOI235" s="136"/>
      <c r="DOJ235" s="136"/>
      <c r="DOK235" s="136"/>
      <c r="DOL235" s="136"/>
      <c r="DOM235" s="136"/>
      <c r="DON235" s="136"/>
      <c r="DOO235" s="136"/>
      <c r="DOP235" s="136"/>
      <c r="DOQ235" s="136"/>
      <c r="DOR235" s="136"/>
      <c r="DOS235" s="136"/>
      <c r="DOT235" s="136"/>
      <c r="DOU235" s="136"/>
      <c r="DOV235" s="136"/>
      <c r="DOW235" s="136"/>
      <c r="DOX235" s="136"/>
      <c r="DOY235" s="136"/>
      <c r="DOZ235" s="136"/>
      <c r="DPA235" s="136"/>
      <c r="DPB235" s="136"/>
      <c r="DPC235" s="136"/>
      <c r="DPD235" s="136"/>
      <c r="DPE235" s="136"/>
      <c r="DPF235" s="136"/>
      <c r="DPG235" s="136"/>
      <c r="DPH235" s="136"/>
      <c r="DPI235" s="136"/>
      <c r="DPJ235" s="136"/>
      <c r="DPK235" s="136"/>
      <c r="DPL235" s="136"/>
      <c r="DPM235" s="136"/>
      <c r="DPN235" s="136"/>
      <c r="DPO235" s="136"/>
      <c r="DPP235" s="136"/>
      <c r="DPQ235" s="136"/>
      <c r="DPR235" s="136"/>
      <c r="DPS235" s="136"/>
      <c r="DPT235" s="136"/>
      <c r="DPU235" s="136"/>
      <c r="DPV235" s="136"/>
      <c r="DPW235" s="136"/>
      <c r="DPX235" s="136"/>
      <c r="DPY235" s="136"/>
      <c r="DPZ235" s="136"/>
      <c r="DQA235" s="136"/>
      <c r="DQB235" s="136"/>
      <c r="DQC235" s="136"/>
      <c r="DQD235" s="136"/>
      <c r="DQE235" s="136"/>
      <c r="DQF235" s="136"/>
      <c r="DQG235" s="136"/>
      <c r="DQH235" s="136"/>
      <c r="DQI235" s="136"/>
      <c r="DQJ235" s="136"/>
      <c r="DQK235" s="136"/>
      <c r="DQL235" s="136"/>
      <c r="DQM235" s="136"/>
      <c r="DQN235" s="136"/>
      <c r="DQO235" s="136"/>
      <c r="DQP235" s="136"/>
      <c r="DQQ235" s="136"/>
      <c r="DQR235" s="136"/>
      <c r="DQS235" s="136"/>
      <c r="DQT235" s="136"/>
      <c r="DQU235" s="136"/>
      <c r="DQV235" s="136"/>
      <c r="DQW235" s="136"/>
      <c r="DQX235" s="136"/>
      <c r="DQY235" s="136"/>
      <c r="DQZ235" s="136"/>
      <c r="DRA235" s="136"/>
      <c r="DRB235" s="136"/>
      <c r="DRC235" s="136"/>
      <c r="DRD235" s="136"/>
      <c r="DRE235" s="136"/>
      <c r="DRF235" s="136"/>
      <c r="DRG235" s="136"/>
      <c r="DRH235" s="136"/>
      <c r="DRI235" s="136"/>
      <c r="DRJ235" s="136"/>
      <c r="DRK235" s="136"/>
      <c r="DRL235" s="136"/>
      <c r="DRM235" s="136"/>
      <c r="DRN235" s="136"/>
      <c r="DRO235" s="136"/>
      <c r="DRP235" s="136"/>
      <c r="DRQ235" s="136"/>
      <c r="DRR235" s="136"/>
      <c r="DRS235" s="136"/>
      <c r="DRT235" s="136"/>
      <c r="DRU235" s="136"/>
      <c r="DRV235" s="136"/>
      <c r="DRW235" s="136"/>
      <c r="DRX235" s="136"/>
      <c r="DRY235" s="136"/>
      <c r="DRZ235" s="136"/>
      <c r="DSA235" s="136"/>
      <c r="DSB235" s="136"/>
      <c r="DSC235" s="136"/>
      <c r="DSD235" s="136"/>
      <c r="DSE235" s="136"/>
      <c r="DSF235" s="136"/>
      <c r="DSG235" s="136"/>
      <c r="DSH235" s="136"/>
      <c r="DSI235" s="136"/>
      <c r="DSJ235" s="136"/>
      <c r="DSK235" s="136"/>
      <c r="DSL235" s="136"/>
      <c r="DSM235" s="136"/>
      <c r="DSN235" s="136"/>
      <c r="DSO235" s="136"/>
      <c r="DSP235" s="136"/>
      <c r="DSQ235" s="136"/>
      <c r="DSR235" s="136"/>
      <c r="DSS235" s="136"/>
      <c r="DST235" s="136"/>
      <c r="DSU235" s="136"/>
      <c r="DSV235" s="136"/>
      <c r="DSW235" s="136"/>
      <c r="DSX235" s="136"/>
      <c r="DSY235" s="136"/>
      <c r="DSZ235" s="136"/>
      <c r="DTA235" s="136"/>
      <c r="DTB235" s="136"/>
      <c r="DTC235" s="136"/>
      <c r="DTD235" s="136"/>
      <c r="DTE235" s="136"/>
      <c r="DTF235" s="136"/>
      <c r="DTG235" s="136"/>
      <c r="DTH235" s="136"/>
      <c r="DTI235" s="136"/>
      <c r="DTJ235" s="136"/>
      <c r="DTK235" s="136"/>
      <c r="DTL235" s="136"/>
      <c r="DTM235" s="136"/>
      <c r="DTN235" s="136"/>
      <c r="DTO235" s="136"/>
      <c r="DTP235" s="136"/>
      <c r="DTQ235" s="136"/>
      <c r="DTR235" s="136"/>
      <c r="DTS235" s="136"/>
      <c r="DTT235" s="136"/>
      <c r="DTU235" s="136"/>
      <c r="DTV235" s="136"/>
      <c r="DTW235" s="136"/>
      <c r="DTX235" s="136"/>
      <c r="DTY235" s="136"/>
      <c r="DTZ235" s="136"/>
      <c r="DUA235" s="136"/>
      <c r="DUB235" s="136"/>
      <c r="DUC235" s="136"/>
      <c r="DUD235" s="136"/>
      <c r="DUE235" s="136"/>
      <c r="DUF235" s="136"/>
      <c r="DUG235" s="136"/>
      <c r="DUH235" s="136"/>
      <c r="DUI235" s="136"/>
      <c r="DUJ235" s="136"/>
      <c r="DUK235" s="136"/>
      <c r="DUL235" s="136"/>
      <c r="DUM235" s="136"/>
      <c r="DUN235" s="136"/>
      <c r="DUO235" s="136"/>
      <c r="DUP235" s="136"/>
      <c r="DUQ235" s="136"/>
      <c r="DUR235" s="136"/>
      <c r="DUS235" s="136"/>
      <c r="DUT235" s="136"/>
      <c r="DUU235" s="136"/>
      <c r="DUV235" s="136"/>
      <c r="DUW235" s="136"/>
      <c r="DUX235" s="136"/>
      <c r="DUY235" s="136"/>
      <c r="DUZ235" s="136"/>
      <c r="DVA235" s="136"/>
      <c r="DVB235" s="136"/>
      <c r="DVC235" s="136"/>
      <c r="DVD235" s="136"/>
      <c r="DVE235" s="136"/>
      <c r="DVF235" s="136"/>
      <c r="DVG235" s="136"/>
      <c r="DVH235" s="136"/>
      <c r="DVI235" s="136"/>
      <c r="DVJ235" s="136"/>
      <c r="DVK235" s="136"/>
      <c r="DVL235" s="136"/>
      <c r="DVM235" s="136"/>
      <c r="DVN235" s="136"/>
      <c r="DVO235" s="136"/>
      <c r="DVP235" s="136"/>
      <c r="DVQ235" s="136"/>
      <c r="DVR235" s="136"/>
      <c r="DVS235" s="136"/>
      <c r="DVT235" s="136"/>
      <c r="DVU235" s="136"/>
      <c r="DVV235" s="136"/>
      <c r="DVW235" s="136"/>
      <c r="DVX235" s="136"/>
      <c r="DVY235" s="136"/>
      <c r="DVZ235" s="136"/>
      <c r="DWA235" s="136"/>
      <c r="DWB235" s="136"/>
      <c r="DWC235" s="136"/>
      <c r="DWD235" s="136"/>
      <c r="DWE235" s="136"/>
      <c r="DWF235" s="136"/>
      <c r="DWG235" s="136"/>
      <c r="DWH235" s="136"/>
      <c r="DWI235" s="136"/>
      <c r="DWJ235" s="136"/>
      <c r="DWK235" s="136"/>
      <c r="DWL235" s="136"/>
      <c r="DWM235" s="136"/>
      <c r="DWN235" s="136"/>
      <c r="DWO235" s="136"/>
      <c r="DWP235" s="136"/>
      <c r="DWQ235" s="136"/>
      <c r="DWR235" s="136"/>
      <c r="DWS235" s="136"/>
      <c r="DWT235" s="136"/>
      <c r="DWU235" s="136"/>
      <c r="DWV235" s="136"/>
      <c r="DWW235" s="136"/>
      <c r="DWX235" s="136"/>
      <c r="DWY235" s="136"/>
      <c r="DWZ235" s="136"/>
      <c r="DXA235" s="136"/>
      <c r="DXB235" s="136"/>
      <c r="DXC235" s="136"/>
      <c r="DXD235" s="136"/>
      <c r="DXE235" s="136"/>
      <c r="DXF235" s="136"/>
      <c r="DXG235" s="136"/>
      <c r="DXH235" s="136"/>
      <c r="DXI235" s="136"/>
      <c r="DXJ235" s="136"/>
      <c r="DXK235" s="136"/>
      <c r="DXL235" s="136"/>
      <c r="DXM235" s="136"/>
      <c r="DXN235" s="136"/>
      <c r="DXO235" s="136"/>
      <c r="DXP235" s="136"/>
      <c r="DXQ235" s="136"/>
      <c r="DXR235" s="136"/>
      <c r="DXS235" s="136"/>
      <c r="DXT235" s="136"/>
      <c r="DXU235" s="136"/>
      <c r="DXV235" s="136"/>
      <c r="DXW235" s="136"/>
      <c r="DXX235" s="136"/>
      <c r="DXY235" s="136"/>
      <c r="DXZ235" s="136"/>
      <c r="DYA235" s="136"/>
      <c r="DYB235" s="136"/>
      <c r="DYC235" s="136"/>
      <c r="DYD235" s="136"/>
      <c r="DYE235" s="136"/>
      <c r="DYF235" s="136"/>
      <c r="DYG235" s="136"/>
      <c r="DYH235" s="136"/>
      <c r="DYI235" s="136"/>
      <c r="DYJ235" s="136"/>
      <c r="DYK235" s="136"/>
      <c r="DYL235" s="136"/>
      <c r="DYM235" s="136"/>
      <c r="DYN235" s="136"/>
      <c r="DYO235" s="136"/>
      <c r="DYP235" s="136"/>
      <c r="DYQ235" s="136"/>
      <c r="DYR235" s="136"/>
      <c r="DYS235" s="136"/>
      <c r="DYT235" s="136"/>
      <c r="DYU235" s="136"/>
      <c r="DYV235" s="136"/>
      <c r="DYW235" s="136"/>
      <c r="DYX235" s="136"/>
      <c r="DYY235" s="136"/>
      <c r="DYZ235" s="136"/>
      <c r="DZA235" s="136"/>
      <c r="DZB235" s="136"/>
      <c r="DZC235" s="136"/>
      <c r="DZD235" s="136"/>
      <c r="DZE235" s="136"/>
      <c r="DZF235" s="136"/>
      <c r="DZG235" s="136"/>
      <c r="DZH235" s="136"/>
      <c r="DZI235" s="136"/>
      <c r="DZJ235" s="136"/>
      <c r="DZK235" s="136"/>
      <c r="DZL235" s="136"/>
      <c r="DZM235" s="136"/>
      <c r="DZN235" s="136"/>
      <c r="DZO235" s="136"/>
      <c r="DZP235" s="136"/>
      <c r="DZQ235" s="136"/>
      <c r="DZR235" s="136"/>
      <c r="DZS235" s="136"/>
      <c r="DZT235" s="136"/>
      <c r="DZU235" s="136"/>
      <c r="DZV235" s="136"/>
      <c r="DZW235" s="136"/>
      <c r="DZX235" s="136"/>
      <c r="DZY235" s="136"/>
      <c r="DZZ235" s="136"/>
      <c r="EAA235" s="136"/>
      <c r="EAB235" s="136"/>
      <c r="EAC235" s="136"/>
      <c r="EAD235" s="136"/>
      <c r="EAE235" s="136"/>
      <c r="EAF235" s="136"/>
      <c r="EAG235" s="136"/>
      <c r="EAH235" s="136"/>
      <c r="EAI235" s="136"/>
      <c r="EAJ235" s="136"/>
      <c r="EAK235" s="136"/>
      <c r="EAL235" s="136"/>
      <c r="EAM235" s="136"/>
      <c r="EAN235" s="136"/>
      <c r="EAO235" s="136"/>
      <c r="EAP235" s="136"/>
      <c r="EAQ235" s="136"/>
      <c r="EAR235" s="136"/>
      <c r="EAS235" s="136"/>
      <c r="EAT235" s="136"/>
      <c r="EAU235" s="136"/>
      <c r="EAV235" s="136"/>
      <c r="EAW235" s="136"/>
      <c r="EAX235" s="136"/>
      <c r="EAY235" s="136"/>
      <c r="EAZ235" s="136"/>
      <c r="EBA235" s="136"/>
      <c r="EBB235" s="136"/>
      <c r="EBC235" s="136"/>
      <c r="EBD235" s="136"/>
      <c r="EBE235" s="136"/>
      <c r="EBF235" s="136"/>
      <c r="EBG235" s="136"/>
      <c r="EBH235" s="136"/>
      <c r="EBI235" s="136"/>
      <c r="EBJ235" s="136"/>
      <c r="EBK235" s="136"/>
      <c r="EBL235" s="136"/>
      <c r="EBM235" s="136"/>
      <c r="EBN235" s="136"/>
      <c r="EBO235" s="136"/>
      <c r="EBP235" s="136"/>
      <c r="EBQ235" s="136"/>
      <c r="EBR235" s="136"/>
      <c r="EBS235" s="136"/>
      <c r="EBT235" s="136"/>
      <c r="EBU235" s="136"/>
      <c r="EBV235" s="136"/>
      <c r="EBW235" s="136"/>
      <c r="EBX235" s="136"/>
      <c r="EBY235" s="136"/>
      <c r="EBZ235" s="136"/>
      <c r="ECA235" s="136"/>
      <c r="ECB235" s="136"/>
      <c r="ECC235" s="136"/>
      <c r="ECD235" s="136"/>
      <c r="ECE235" s="136"/>
      <c r="ECF235" s="136"/>
      <c r="ECG235" s="136"/>
      <c r="ECH235" s="136"/>
      <c r="ECI235" s="136"/>
      <c r="ECJ235" s="136"/>
      <c r="ECK235" s="136"/>
      <c r="ECL235" s="136"/>
      <c r="ECM235" s="136"/>
      <c r="ECN235" s="136"/>
      <c r="ECO235" s="136"/>
      <c r="ECP235" s="136"/>
      <c r="ECQ235" s="136"/>
      <c r="ECR235" s="136"/>
      <c r="ECS235" s="136"/>
      <c r="ECT235" s="136"/>
      <c r="ECU235" s="136"/>
      <c r="ECV235" s="136"/>
      <c r="ECW235" s="136"/>
      <c r="ECX235" s="136"/>
      <c r="ECY235" s="136"/>
      <c r="ECZ235" s="136"/>
      <c r="EDA235" s="136"/>
      <c r="EDB235" s="136"/>
      <c r="EDC235" s="136"/>
      <c r="EDD235" s="136"/>
      <c r="EDE235" s="136"/>
      <c r="EDF235" s="136"/>
      <c r="EDG235" s="136"/>
      <c r="EDH235" s="136"/>
      <c r="EDI235" s="136"/>
      <c r="EDJ235" s="136"/>
      <c r="EDK235" s="136"/>
      <c r="EDL235" s="136"/>
      <c r="EDM235" s="136"/>
      <c r="EDN235" s="136"/>
      <c r="EDO235" s="136"/>
      <c r="EDP235" s="136"/>
      <c r="EDQ235" s="136"/>
      <c r="EDR235" s="136"/>
      <c r="EDS235" s="136"/>
      <c r="EDT235" s="136"/>
      <c r="EDU235" s="136"/>
      <c r="EDV235" s="136"/>
      <c r="EDW235" s="136"/>
      <c r="EDX235" s="136"/>
      <c r="EDY235" s="136"/>
      <c r="EDZ235" s="136"/>
      <c r="EEA235" s="136"/>
      <c r="EEB235" s="136"/>
      <c r="EEC235" s="136"/>
      <c r="EED235" s="136"/>
      <c r="EEE235" s="136"/>
      <c r="EEF235" s="136"/>
      <c r="EEG235" s="136"/>
      <c r="EEH235" s="136"/>
      <c r="EEI235" s="136"/>
      <c r="EEJ235" s="136"/>
      <c r="EEK235" s="136"/>
      <c r="EEL235" s="136"/>
      <c r="EEM235" s="136"/>
      <c r="EEN235" s="136"/>
      <c r="EEO235" s="136"/>
      <c r="EEP235" s="136"/>
      <c r="EEQ235" s="136"/>
      <c r="EER235" s="136"/>
      <c r="EES235" s="136"/>
      <c r="EET235" s="136"/>
      <c r="EEU235" s="136"/>
      <c r="EEV235" s="136"/>
      <c r="EEW235" s="136"/>
      <c r="EEX235" s="136"/>
      <c r="EEY235" s="136"/>
      <c r="EEZ235" s="136"/>
      <c r="EFA235" s="136"/>
      <c r="EFB235" s="136"/>
      <c r="EFC235" s="136"/>
      <c r="EFD235" s="136"/>
      <c r="EFE235" s="136"/>
      <c r="EFF235" s="136"/>
      <c r="EFG235" s="136"/>
      <c r="EFH235" s="136"/>
      <c r="EFI235" s="136"/>
      <c r="EFJ235" s="136"/>
      <c r="EFK235" s="136"/>
      <c r="EFL235" s="136"/>
      <c r="EFM235" s="136"/>
      <c r="EFN235" s="136"/>
      <c r="EFO235" s="136"/>
      <c r="EFP235" s="136"/>
      <c r="EFQ235" s="136"/>
      <c r="EFR235" s="136"/>
      <c r="EFS235" s="136"/>
      <c r="EFT235" s="136"/>
      <c r="EFU235" s="136"/>
      <c r="EFV235" s="136"/>
      <c r="EFW235" s="136"/>
      <c r="EFX235" s="136"/>
      <c r="EFY235" s="136"/>
      <c r="EFZ235" s="136"/>
      <c r="EGA235" s="136"/>
      <c r="EGB235" s="136"/>
      <c r="EGC235" s="136"/>
      <c r="EGD235" s="136"/>
      <c r="EGE235" s="136"/>
      <c r="EGF235" s="136"/>
      <c r="EGG235" s="136"/>
      <c r="EGH235" s="136"/>
      <c r="EGI235" s="136"/>
      <c r="EGJ235" s="136"/>
      <c r="EGK235" s="136"/>
      <c r="EGL235" s="136"/>
      <c r="EGM235" s="136"/>
      <c r="EGN235" s="136"/>
      <c r="EGO235" s="136"/>
      <c r="EGP235" s="136"/>
      <c r="EGQ235" s="136"/>
      <c r="EGR235" s="136"/>
      <c r="EGS235" s="136"/>
      <c r="EGT235" s="136"/>
      <c r="EGU235" s="136"/>
      <c r="EGV235" s="136"/>
      <c r="EGW235" s="136"/>
      <c r="EGX235" s="136"/>
      <c r="EGY235" s="136"/>
      <c r="EGZ235" s="136"/>
      <c r="EHA235" s="136"/>
      <c r="EHB235" s="136"/>
      <c r="EHC235" s="136"/>
      <c r="EHD235" s="136"/>
      <c r="EHE235" s="136"/>
      <c r="EHF235" s="136"/>
      <c r="EHG235" s="136"/>
      <c r="EHH235" s="136"/>
      <c r="EHI235" s="136"/>
      <c r="EHJ235" s="136"/>
      <c r="EHK235" s="136"/>
      <c r="EHL235" s="136"/>
      <c r="EHM235" s="136"/>
      <c r="EHN235" s="136"/>
      <c r="EHO235" s="136"/>
      <c r="EHP235" s="136"/>
      <c r="EHQ235" s="136"/>
      <c r="EHR235" s="136"/>
      <c r="EHS235" s="136"/>
      <c r="EHT235" s="136"/>
      <c r="EHU235" s="136"/>
      <c r="EHV235" s="136"/>
      <c r="EHW235" s="136"/>
      <c r="EHX235" s="136"/>
      <c r="EHY235" s="136"/>
      <c r="EHZ235" s="136"/>
      <c r="EIA235" s="136"/>
      <c r="EIB235" s="136"/>
      <c r="EIC235" s="136"/>
      <c r="EID235" s="136"/>
      <c r="EIE235" s="136"/>
      <c r="EIF235" s="136"/>
      <c r="EIG235" s="136"/>
      <c r="EIH235" s="136"/>
      <c r="EII235" s="136"/>
      <c r="EIJ235" s="136"/>
      <c r="EIK235" s="136"/>
      <c r="EIL235" s="136"/>
      <c r="EIM235" s="136"/>
      <c r="EIN235" s="136"/>
      <c r="EIO235" s="136"/>
      <c r="EIP235" s="136"/>
      <c r="EIQ235" s="136"/>
      <c r="EIR235" s="136"/>
      <c r="EIS235" s="136"/>
      <c r="EIT235" s="136"/>
      <c r="EIU235" s="136"/>
      <c r="EIV235" s="136"/>
      <c r="EIW235" s="136"/>
      <c r="EIX235" s="136"/>
      <c r="EIY235" s="136"/>
      <c r="EIZ235" s="136"/>
      <c r="EJA235" s="136"/>
      <c r="EJB235" s="136"/>
      <c r="EJC235" s="136"/>
      <c r="EJD235" s="136"/>
      <c r="EJE235" s="136"/>
      <c r="EJF235" s="136"/>
      <c r="EJG235" s="136"/>
      <c r="EJH235" s="136"/>
      <c r="EJI235" s="136"/>
      <c r="EJJ235" s="136"/>
      <c r="EJK235" s="136"/>
      <c r="EJL235" s="136"/>
      <c r="EJM235" s="136"/>
      <c r="EJN235" s="136"/>
      <c r="EJO235" s="136"/>
      <c r="EJP235" s="136"/>
      <c r="EJQ235" s="136"/>
      <c r="EJR235" s="136"/>
      <c r="EJS235" s="136"/>
      <c r="EJT235" s="136"/>
      <c r="EJU235" s="136"/>
      <c r="EJV235" s="136"/>
      <c r="EJW235" s="136"/>
      <c r="EJX235" s="136"/>
      <c r="EJY235" s="136"/>
      <c r="EJZ235" s="136"/>
      <c r="EKA235" s="136"/>
      <c r="EKB235" s="136"/>
      <c r="EKC235" s="136"/>
      <c r="EKD235" s="136"/>
      <c r="EKE235" s="136"/>
      <c r="EKF235" s="136"/>
      <c r="EKG235" s="136"/>
      <c r="EKH235" s="136"/>
      <c r="EKI235" s="136"/>
      <c r="EKJ235" s="136"/>
      <c r="EKK235" s="136"/>
      <c r="EKL235" s="136"/>
      <c r="EKM235" s="136"/>
      <c r="EKN235" s="136"/>
      <c r="EKO235" s="136"/>
      <c r="EKP235" s="136"/>
      <c r="EKQ235" s="136"/>
      <c r="EKR235" s="136"/>
      <c r="EKS235" s="136"/>
      <c r="EKT235" s="136"/>
      <c r="EKU235" s="136"/>
      <c r="EKV235" s="136"/>
      <c r="EKW235" s="136"/>
      <c r="EKX235" s="136"/>
      <c r="EKY235" s="136"/>
      <c r="EKZ235" s="136"/>
      <c r="ELA235" s="136"/>
      <c r="ELB235" s="136"/>
      <c r="ELC235" s="136"/>
      <c r="ELD235" s="136"/>
      <c r="ELE235" s="136"/>
      <c r="ELF235" s="136"/>
      <c r="ELG235" s="136"/>
      <c r="ELH235" s="136"/>
      <c r="ELI235" s="136"/>
      <c r="ELJ235" s="136"/>
      <c r="ELK235" s="136"/>
      <c r="ELL235" s="136"/>
      <c r="ELM235" s="136"/>
      <c r="ELN235" s="136"/>
      <c r="ELO235" s="136"/>
      <c r="ELP235" s="136"/>
      <c r="ELQ235" s="136"/>
      <c r="ELR235" s="136"/>
      <c r="ELS235" s="136"/>
      <c r="ELT235" s="136"/>
      <c r="ELU235" s="136"/>
      <c r="ELV235" s="136"/>
      <c r="ELW235" s="136"/>
      <c r="ELX235" s="136"/>
      <c r="ELY235" s="136"/>
      <c r="ELZ235" s="136"/>
      <c r="EMA235" s="136"/>
      <c r="EMB235" s="136"/>
      <c r="EMC235" s="136"/>
      <c r="EMD235" s="136"/>
      <c r="EME235" s="136"/>
      <c r="EMF235" s="136"/>
      <c r="EMG235" s="136"/>
      <c r="EMH235" s="136"/>
      <c r="EMI235" s="136"/>
      <c r="EMJ235" s="136"/>
      <c r="EMK235" s="136"/>
      <c r="EML235" s="136"/>
      <c r="EMM235" s="136"/>
      <c r="EMN235" s="136"/>
      <c r="EMO235" s="136"/>
      <c r="EMP235" s="136"/>
      <c r="EMQ235" s="136"/>
      <c r="EMR235" s="136"/>
      <c r="EMS235" s="136"/>
      <c r="EMT235" s="136"/>
      <c r="EMU235" s="136"/>
      <c r="EMV235" s="136"/>
      <c r="EMW235" s="136"/>
      <c r="EMX235" s="136"/>
      <c r="EMY235" s="136"/>
      <c r="EMZ235" s="136"/>
      <c r="ENA235" s="136"/>
      <c r="ENB235" s="136"/>
      <c r="ENC235" s="136"/>
      <c r="END235" s="136"/>
      <c r="ENE235" s="136"/>
      <c r="ENF235" s="136"/>
      <c r="ENG235" s="136"/>
      <c r="ENH235" s="136"/>
      <c r="ENI235" s="136"/>
      <c r="ENJ235" s="136"/>
      <c r="ENK235" s="136"/>
      <c r="ENL235" s="136"/>
      <c r="ENM235" s="136"/>
      <c r="ENN235" s="136"/>
      <c r="ENO235" s="136"/>
      <c r="ENP235" s="136"/>
      <c r="ENQ235" s="136"/>
      <c r="ENR235" s="136"/>
      <c r="ENS235" s="136"/>
      <c r="ENT235" s="136"/>
      <c r="ENU235" s="136"/>
      <c r="ENV235" s="136"/>
      <c r="ENW235" s="136"/>
      <c r="ENX235" s="136"/>
      <c r="ENY235" s="136"/>
      <c r="ENZ235" s="136"/>
      <c r="EOA235" s="136"/>
      <c r="EOB235" s="136"/>
      <c r="EOC235" s="136"/>
      <c r="EOD235" s="136"/>
      <c r="EOE235" s="136"/>
      <c r="EOF235" s="136"/>
      <c r="EOG235" s="136"/>
      <c r="EOH235" s="136"/>
      <c r="EOI235" s="136"/>
      <c r="EOJ235" s="136"/>
      <c r="EOK235" s="136"/>
      <c r="EOL235" s="136"/>
      <c r="EOM235" s="136"/>
      <c r="EON235" s="136"/>
      <c r="EOO235" s="136"/>
      <c r="EOP235" s="136"/>
      <c r="EOQ235" s="136"/>
      <c r="EOR235" s="136"/>
      <c r="EOS235" s="136"/>
      <c r="EOT235" s="136"/>
      <c r="EOU235" s="136"/>
      <c r="EOV235" s="136"/>
      <c r="EOW235" s="136"/>
      <c r="EOX235" s="136"/>
      <c r="EOY235" s="136"/>
      <c r="EOZ235" s="136"/>
      <c r="EPA235" s="136"/>
      <c r="EPB235" s="136"/>
      <c r="EPC235" s="136"/>
      <c r="EPD235" s="136"/>
      <c r="EPE235" s="136"/>
      <c r="EPF235" s="136"/>
      <c r="EPG235" s="136"/>
      <c r="EPH235" s="136"/>
      <c r="EPI235" s="136"/>
      <c r="EPJ235" s="136"/>
      <c r="EPK235" s="136"/>
      <c r="EPL235" s="136"/>
      <c r="EPM235" s="136"/>
      <c r="EPN235" s="136"/>
      <c r="EPO235" s="136"/>
      <c r="EPP235" s="136"/>
      <c r="EPQ235" s="136"/>
      <c r="EPR235" s="136"/>
      <c r="EPS235" s="136"/>
      <c r="EPT235" s="136"/>
      <c r="EPU235" s="136"/>
      <c r="EPV235" s="136"/>
      <c r="EPW235" s="136"/>
      <c r="EPX235" s="136"/>
      <c r="EPY235" s="136"/>
      <c r="EPZ235" s="136"/>
      <c r="EQA235" s="136"/>
      <c r="EQB235" s="136"/>
      <c r="EQC235" s="136"/>
      <c r="EQD235" s="136"/>
      <c r="EQE235" s="136"/>
      <c r="EQF235" s="136"/>
      <c r="EQG235" s="136"/>
      <c r="EQH235" s="136"/>
      <c r="EQI235" s="136"/>
      <c r="EQJ235" s="136"/>
      <c r="EQK235" s="136"/>
      <c r="EQL235" s="136"/>
      <c r="EQM235" s="136"/>
      <c r="EQN235" s="136"/>
      <c r="EQO235" s="136"/>
      <c r="EQP235" s="136"/>
      <c r="EQQ235" s="136"/>
      <c r="EQR235" s="136"/>
      <c r="EQS235" s="136"/>
      <c r="EQT235" s="136"/>
      <c r="EQU235" s="136"/>
      <c r="EQV235" s="136"/>
      <c r="EQW235" s="136"/>
      <c r="EQX235" s="136"/>
      <c r="EQY235" s="136"/>
      <c r="EQZ235" s="136"/>
      <c r="ERA235" s="136"/>
      <c r="ERB235" s="136"/>
      <c r="ERC235" s="136"/>
      <c r="ERD235" s="136"/>
      <c r="ERE235" s="136"/>
      <c r="ERF235" s="136"/>
      <c r="ERG235" s="136"/>
      <c r="ERH235" s="136"/>
      <c r="ERI235" s="136"/>
      <c r="ERJ235" s="136"/>
      <c r="ERK235" s="136"/>
      <c r="ERL235" s="136"/>
      <c r="ERM235" s="136"/>
      <c r="ERN235" s="136"/>
      <c r="ERO235" s="136"/>
      <c r="ERP235" s="136"/>
      <c r="ERQ235" s="136"/>
      <c r="ERR235" s="136"/>
      <c r="ERS235" s="136"/>
      <c r="ERT235" s="136"/>
      <c r="ERU235" s="136"/>
      <c r="ERV235" s="136"/>
      <c r="ERW235" s="136"/>
      <c r="ERX235" s="136"/>
      <c r="ERY235" s="136"/>
      <c r="ERZ235" s="136"/>
      <c r="ESA235" s="136"/>
      <c r="ESB235" s="136"/>
      <c r="ESC235" s="136"/>
      <c r="ESD235" s="136"/>
      <c r="ESE235" s="136"/>
      <c r="ESF235" s="136"/>
      <c r="ESG235" s="136"/>
      <c r="ESH235" s="136"/>
      <c r="ESI235" s="136"/>
      <c r="ESJ235" s="136"/>
      <c r="ESK235" s="136"/>
      <c r="ESL235" s="136"/>
      <c r="ESM235" s="136"/>
      <c r="ESN235" s="136"/>
      <c r="ESO235" s="136"/>
      <c r="ESP235" s="136"/>
      <c r="ESQ235" s="136"/>
      <c r="ESR235" s="136"/>
      <c r="ESS235" s="136"/>
      <c r="EST235" s="136"/>
      <c r="ESU235" s="136"/>
      <c r="ESV235" s="136"/>
      <c r="ESW235" s="136"/>
      <c r="ESX235" s="136"/>
      <c r="ESY235" s="136"/>
      <c r="ESZ235" s="136"/>
      <c r="ETA235" s="136"/>
      <c r="ETB235" s="136"/>
      <c r="ETC235" s="136"/>
      <c r="ETD235" s="136"/>
      <c r="ETE235" s="136"/>
      <c r="ETF235" s="136"/>
      <c r="ETG235" s="136"/>
      <c r="ETH235" s="136"/>
      <c r="ETI235" s="136"/>
      <c r="ETJ235" s="136"/>
      <c r="ETK235" s="136"/>
      <c r="ETL235" s="136"/>
      <c r="ETM235" s="136"/>
      <c r="ETN235" s="136"/>
      <c r="ETO235" s="136"/>
      <c r="ETP235" s="136"/>
      <c r="ETQ235" s="136"/>
      <c r="ETR235" s="136"/>
      <c r="ETS235" s="136"/>
      <c r="ETT235" s="136"/>
      <c r="ETU235" s="136"/>
      <c r="ETV235" s="136"/>
      <c r="ETW235" s="136"/>
      <c r="ETX235" s="136"/>
      <c r="ETY235" s="136"/>
      <c r="ETZ235" s="136"/>
      <c r="EUA235" s="136"/>
      <c r="EUB235" s="136"/>
      <c r="EUC235" s="136"/>
      <c r="EUD235" s="136"/>
      <c r="EUE235" s="136"/>
      <c r="EUF235" s="136"/>
      <c r="EUG235" s="136"/>
      <c r="EUH235" s="136"/>
      <c r="EUI235" s="136"/>
      <c r="EUJ235" s="136"/>
      <c r="EUK235" s="136"/>
      <c r="EUL235" s="136"/>
      <c r="EUM235" s="136"/>
      <c r="EUN235" s="136"/>
      <c r="EUO235" s="136"/>
      <c r="EUP235" s="136"/>
      <c r="EUQ235" s="136"/>
      <c r="EUR235" s="136"/>
      <c r="EUS235" s="136"/>
      <c r="EUT235" s="136"/>
      <c r="EUU235" s="136"/>
      <c r="EUV235" s="136"/>
      <c r="EUW235" s="136"/>
      <c r="EUX235" s="136"/>
      <c r="EUY235" s="136"/>
      <c r="EUZ235" s="136"/>
      <c r="EVA235" s="136"/>
      <c r="EVB235" s="136"/>
      <c r="EVC235" s="136"/>
      <c r="EVD235" s="136"/>
      <c r="EVE235" s="136"/>
      <c r="EVF235" s="136"/>
      <c r="EVG235" s="136"/>
      <c r="EVH235" s="136"/>
      <c r="EVI235" s="136"/>
      <c r="EVJ235" s="136"/>
      <c r="EVK235" s="136"/>
      <c r="EVL235" s="136"/>
      <c r="EVM235" s="136"/>
      <c r="EVN235" s="136"/>
      <c r="EVO235" s="136"/>
      <c r="EVP235" s="136"/>
      <c r="EVQ235" s="136"/>
      <c r="EVR235" s="136"/>
      <c r="EVS235" s="136"/>
      <c r="EVT235" s="136"/>
      <c r="EVU235" s="136"/>
      <c r="EVV235" s="136"/>
      <c r="EVW235" s="136"/>
      <c r="EVX235" s="136"/>
      <c r="EVY235" s="136"/>
      <c r="EVZ235" s="136"/>
      <c r="EWA235" s="136"/>
      <c r="EWB235" s="136"/>
      <c r="EWC235" s="136"/>
      <c r="EWD235" s="136"/>
      <c r="EWE235" s="136"/>
      <c r="EWF235" s="136"/>
      <c r="EWG235" s="136"/>
      <c r="EWH235" s="136"/>
      <c r="EWI235" s="136"/>
      <c r="EWJ235" s="136"/>
      <c r="EWK235" s="136"/>
      <c r="EWL235" s="136"/>
      <c r="EWM235" s="136"/>
      <c r="EWN235" s="136"/>
      <c r="EWO235" s="136"/>
      <c r="EWP235" s="136"/>
      <c r="EWQ235" s="136"/>
      <c r="EWR235" s="136"/>
      <c r="EWS235" s="136"/>
      <c r="EWT235" s="136"/>
      <c r="EWU235" s="136"/>
      <c r="EWV235" s="136"/>
      <c r="EWW235" s="136"/>
      <c r="EWX235" s="136"/>
      <c r="EWY235" s="136"/>
      <c r="EWZ235" s="136"/>
      <c r="EXA235" s="136"/>
      <c r="EXB235" s="136"/>
      <c r="EXC235" s="136"/>
      <c r="EXD235" s="136"/>
      <c r="EXE235" s="136"/>
      <c r="EXF235" s="136"/>
      <c r="EXG235" s="136"/>
      <c r="EXH235" s="136"/>
      <c r="EXI235" s="136"/>
      <c r="EXJ235" s="136"/>
      <c r="EXK235" s="136"/>
      <c r="EXL235" s="136"/>
      <c r="EXM235" s="136"/>
      <c r="EXN235" s="136"/>
      <c r="EXO235" s="136"/>
      <c r="EXP235" s="136"/>
      <c r="EXQ235" s="136"/>
      <c r="EXR235" s="136"/>
      <c r="EXS235" s="136"/>
      <c r="EXT235" s="136"/>
      <c r="EXU235" s="136"/>
      <c r="EXV235" s="136"/>
      <c r="EXW235" s="136"/>
      <c r="EXX235" s="136"/>
      <c r="EXY235" s="136"/>
      <c r="EXZ235" s="136"/>
      <c r="EYA235" s="136"/>
      <c r="EYB235" s="136"/>
      <c r="EYC235" s="136"/>
      <c r="EYD235" s="136"/>
      <c r="EYE235" s="136"/>
      <c r="EYF235" s="136"/>
      <c r="EYG235" s="136"/>
      <c r="EYH235" s="136"/>
      <c r="EYI235" s="136"/>
      <c r="EYJ235" s="136"/>
      <c r="EYK235" s="136"/>
      <c r="EYL235" s="136"/>
      <c r="EYM235" s="136"/>
      <c r="EYN235" s="136"/>
      <c r="EYO235" s="136"/>
      <c r="EYP235" s="136"/>
      <c r="EYQ235" s="136"/>
      <c r="EYR235" s="136"/>
      <c r="EYS235" s="136"/>
      <c r="EYT235" s="136"/>
      <c r="EYU235" s="136"/>
      <c r="EYV235" s="136"/>
      <c r="EYW235" s="136"/>
      <c r="EYX235" s="136"/>
      <c r="EYY235" s="136"/>
      <c r="EYZ235" s="136"/>
      <c r="EZA235" s="136"/>
      <c r="EZB235" s="136"/>
      <c r="EZC235" s="136"/>
      <c r="EZD235" s="136"/>
      <c r="EZE235" s="136"/>
      <c r="EZF235" s="136"/>
      <c r="EZG235" s="136"/>
      <c r="EZH235" s="136"/>
      <c r="EZI235" s="136"/>
      <c r="EZJ235" s="136"/>
      <c r="EZK235" s="136"/>
      <c r="EZL235" s="136"/>
      <c r="EZM235" s="136"/>
      <c r="EZN235" s="136"/>
      <c r="EZO235" s="136"/>
      <c r="EZP235" s="136"/>
      <c r="EZQ235" s="136"/>
      <c r="EZR235" s="136"/>
      <c r="EZS235" s="136"/>
      <c r="EZT235" s="136"/>
      <c r="EZU235" s="136"/>
      <c r="EZV235" s="136"/>
      <c r="EZW235" s="136"/>
      <c r="EZX235" s="136"/>
      <c r="EZY235" s="136"/>
      <c r="EZZ235" s="136"/>
      <c r="FAA235" s="136"/>
      <c r="FAB235" s="136"/>
      <c r="FAC235" s="136"/>
      <c r="FAD235" s="136"/>
      <c r="FAE235" s="136"/>
      <c r="FAF235" s="136"/>
      <c r="FAG235" s="136"/>
      <c r="FAH235" s="136"/>
      <c r="FAI235" s="136"/>
      <c r="FAJ235" s="136"/>
      <c r="FAK235" s="136"/>
      <c r="FAL235" s="136"/>
      <c r="FAM235" s="136"/>
      <c r="FAN235" s="136"/>
      <c r="FAO235" s="136"/>
      <c r="FAP235" s="136"/>
      <c r="FAQ235" s="136"/>
      <c r="FAR235" s="136"/>
      <c r="FAS235" s="136"/>
      <c r="FAT235" s="136"/>
      <c r="FAU235" s="136"/>
      <c r="FAV235" s="136"/>
      <c r="FAW235" s="136"/>
      <c r="FAX235" s="136"/>
      <c r="FAY235" s="136"/>
      <c r="FAZ235" s="136"/>
      <c r="FBA235" s="136"/>
      <c r="FBB235" s="136"/>
      <c r="FBC235" s="136"/>
      <c r="FBD235" s="136"/>
      <c r="FBE235" s="136"/>
      <c r="FBF235" s="136"/>
      <c r="FBG235" s="136"/>
      <c r="FBH235" s="136"/>
      <c r="FBI235" s="136"/>
      <c r="FBJ235" s="136"/>
      <c r="FBK235" s="136"/>
      <c r="FBL235" s="136"/>
      <c r="FBM235" s="136"/>
      <c r="FBN235" s="136"/>
      <c r="FBO235" s="136"/>
      <c r="FBP235" s="136"/>
      <c r="FBQ235" s="136"/>
      <c r="FBR235" s="136"/>
      <c r="FBS235" s="136"/>
      <c r="FBT235" s="136"/>
      <c r="FBU235" s="136"/>
      <c r="FBV235" s="136"/>
      <c r="FBW235" s="136"/>
      <c r="FBX235" s="136"/>
      <c r="FBY235" s="136"/>
      <c r="FBZ235" s="136"/>
      <c r="FCA235" s="136"/>
      <c r="FCB235" s="136"/>
      <c r="FCC235" s="136"/>
      <c r="FCD235" s="136"/>
      <c r="FCE235" s="136"/>
      <c r="FCF235" s="136"/>
      <c r="FCG235" s="136"/>
      <c r="FCH235" s="136"/>
      <c r="FCI235" s="136"/>
      <c r="FCJ235" s="136"/>
      <c r="FCK235" s="136"/>
      <c r="FCL235" s="136"/>
      <c r="FCM235" s="136"/>
      <c r="FCN235" s="136"/>
      <c r="FCO235" s="136"/>
      <c r="FCP235" s="136"/>
      <c r="FCQ235" s="136"/>
      <c r="FCR235" s="136"/>
      <c r="FCS235" s="136"/>
      <c r="FCT235" s="136"/>
      <c r="FCU235" s="136"/>
      <c r="FCV235" s="136"/>
      <c r="FCW235" s="136"/>
      <c r="FCX235" s="136"/>
      <c r="FCY235" s="136"/>
      <c r="FCZ235" s="136"/>
      <c r="FDA235" s="136"/>
      <c r="FDB235" s="136"/>
      <c r="FDC235" s="136"/>
      <c r="FDD235" s="136"/>
      <c r="FDE235" s="136"/>
      <c r="FDF235" s="136"/>
      <c r="FDG235" s="136"/>
      <c r="FDH235" s="136"/>
      <c r="FDI235" s="136"/>
      <c r="FDJ235" s="136"/>
      <c r="FDK235" s="136"/>
      <c r="FDL235" s="136"/>
      <c r="FDM235" s="136"/>
      <c r="FDN235" s="136"/>
      <c r="FDO235" s="136"/>
      <c r="FDP235" s="136"/>
      <c r="FDQ235" s="136"/>
      <c r="FDR235" s="136"/>
      <c r="FDS235" s="136"/>
      <c r="FDT235" s="136"/>
      <c r="FDU235" s="136"/>
      <c r="FDV235" s="136"/>
      <c r="FDW235" s="136"/>
      <c r="FDX235" s="136"/>
      <c r="FDY235" s="136"/>
      <c r="FDZ235" s="136"/>
      <c r="FEA235" s="136"/>
      <c r="FEB235" s="136"/>
      <c r="FEC235" s="136"/>
      <c r="FED235" s="136"/>
      <c r="FEE235" s="136"/>
      <c r="FEF235" s="136"/>
      <c r="FEG235" s="136"/>
      <c r="FEH235" s="136"/>
      <c r="FEI235" s="136"/>
      <c r="FEJ235" s="136"/>
      <c r="FEK235" s="136"/>
      <c r="FEL235" s="136"/>
      <c r="FEM235" s="136"/>
      <c r="FEN235" s="136"/>
      <c r="FEO235" s="136"/>
      <c r="FEP235" s="136"/>
      <c r="FEQ235" s="136"/>
      <c r="FER235" s="136"/>
      <c r="FES235" s="136"/>
      <c r="FET235" s="136"/>
      <c r="FEU235" s="136"/>
      <c r="FEV235" s="136"/>
      <c r="FEW235" s="136"/>
      <c r="FEX235" s="136"/>
      <c r="FEY235" s="136"/>
      <c r="FEZ235" s="136"/>
      <c r="FFA235" s="136"/>
      <c r="FFB235" s="136"/>
      <c r="FFC235" s="136"/>
      <c r="FFD235" s="136"/>
      <c r="FFE235" s="136"/>
      <c r="FFF235" s="136"/>
      <c r="FFG235" s="136"/>
      <c r="FFH235" s="136"/>
      <c r="FFI235" s="136"/>
      <c r="FFJ235" s="136"/>
      <c r="FFK235" s="136"/>
      <c r="FFL235" s="136"/>
      <c r="FFM235" s="136"/>
      <c r="FFN235" s="136"/>
      <c r="FFO235" s="136"/>
      <c r="FFP235" s="136"/>
      <c r="FFQ235" s="136"/>
      <c r="FFR235" s="136"/>
      <c r="FFS235" s="136"/>
      <c r="FFT235" s="136"/>
      <c r="FFU235" s="136"/>
      <c r="FFV235" s="136"/>
      <c r="FFW235" s="136"/>
      <c r="FFX235" s="136"/>
      <c r="FFY235" s="136"/>
      <c r="FFZ235" s="136"/>
      <c r="FGA235" s="136"/>
      <c r="FGB235" s="136"/>
      <c r="FGC235" s="136"/>
      <c r="FGD235" s="136"/>
      <c r="FGE235" s="136"/>
      <c r="FGF235" s="136"/>
      <c r="FGG235" s="136"/>
      <c r="FGH235" s="136"/>
      <c r="FGI235" s="136"/>
      <c r="FGJ235" s="136"/>
      <c r="FGK235" s="136"/>
      <c r="FGL235" s="136"/>
      <c r="FGM235" s="136"/>
      <c r="FGN235" s="136"/>
      <c r="FGO235" s="136"/>
      <c r="FGP235" s="136"/>
      <c r="FGQ235" s="136"/>
      <c r="FGR235" s="136"/>
      <c r="FGS235" s="136"/>
      <c r="FGT235" s="136"/>
      <c r="FGU235" s="136"/>
      <c r="FGV235" s="136"/>
      <c r="FGW235" s="136"/>
      <c r="FGX235" s="136"/>
      <c r="FGY235" s="136"/>
      <c r="FGZ235" s="136"/>
      <c r="FHA235" s="136"/>
      <c r="FHB235" s="136"/>
      <c r="FHC235" s="136"/>
      <c r="FHD235" s="136"/>
      <c r="FHE235" s="136"/>
      <c r="FHF235" s="136"/>
      <c r="FHG235" s="136"/>
      <c r="FHH235" s="136"/>
      <c r="FHI235" s="136"/>
      <c r="FHJ235" s="136"/>
      <c r="FHK235" s="136"/>
      <c r="FHL235" s="136"/>
      <c r="FHM235" s="136"/>
      <c r="FHN235" s="136"/>
      <c r="FHO235" s="136"/>
      <c r="FHP235" s="136"/>
      <c r="FHQ235" s="136"/>
      <c r="FHR235" s="136"/>
      <c r="FHS235" s="136"/>
      <c r="FHT235" s="136"/>
      <c r="FHU235" s="136"/>
      <c r="FHV235" s="136"/>
      <c r="FHW235" s="136"/>
      <c r="FHX235" s="136"/>
      <c r="FHY235" s="136"/>
      <c r="FHZ235" s="136"/>
      <c r="FIA235" s="136"/>
      <c r="FIB235" s="136"/>
      <c r="FIC235" s="136"/>
      <c r="FID235" s="136"/>
      <c r="FIE235" s="136"/>
      <c r="FIF235" s="136"/>
      <c r="FIG235" s="136"/>
      <c r="FIH235" s="136"/>
      <c r="FII235" s="136"/>
      <c r="FIJ235" s="136"/>
      <c r="FIK235" s="136"/>
      <c r="FIL235" s="136"/>
      <c r="FIM235" s="136"/>
      <c r="FIN235" s="136"/>
      <c r="FIO235" s="136"/>
      <c r="FIP235" s="136"/>
      <c r="FIQ235" s="136"/>
      <c r="FIR235" s="136"/>
      <c r="FIS235" s="136"/>
      <c r="FIT235" s="136"/>
      <c r="FIU235" s="136"/>
      <c r="FIV235" s="136"/>
      <c r="FIW235" s="136"/>
      <c r="FIX235" s="136"/>
      <c r="FIY235" s="136"/>
      <c r="FIZ235" s="136"/>
      <c r="FJA235" s="136"/>
      <c r="FJB235" s="136"/>
      <c r="FJC235" s="136"/>
      <c r="FJD235" s="136"/>
      <c r="FJE235" s="136"/>
      <c r="FJF235" s="136"/>
      <c r="FJG235" s="136"/>
      <c r="FJH235" s="136"/>
      <c r="FJI235" s="136"/>
      <c r="FJJ235" s="136"/>
      <c r="FJK235" s="136"/>
      <c r="FJL235" s="136"/>
      <c r="FJM235" s="136"/>
      <c r="FJN235" s="136"/>
      <c r="FJO235" s="136"/>
      <c r="FJP235" s="136"/>
      <c r="FJQ235" s="136"/>
      <c r="FJR235" s="136"/>
      <c r="FJS235" s="136"/>
      <c r="FJT235" s="136"/>
      <c r="FJU235" s="136"/>
      <c r="FJV235" s="136"/>
      <c r="FJW235" s="136"/>
      <c r="FJX235" s="136"/>
      <c r="FJY235" s="136"/>
      <c r="FJZ235" s="136"/>
      <c r="FKA235" s="136"/>
      <c r="FKB235" s="136"/>
      <c r="FKC235" s="136"/>
      <c r="FKD235" s="136"/>
      <c r="FKE235" s="136"/>
      <c r="FKF235" s="136"/>
      <c r="FKG235" s="136"/>
      <c r="FKH235" s="136"/>
      <c r="FKI235" s="136"/>
      <c r="FKJ235" s="136"/>
      <c r="FKK235" s="136"/>
      <c r="FKL235" s="136"/>
      <c r="FKM235" s="136"/>
      <c r="FKN235" s="136"/>
      <c r="FKO235" s="136"/>
      <c r="FKP235" s="136"/>
      <c r="FKQ235" s="136"/>
      <c r="FKR235" s="136"/>
      <c r="FKS235" s="136"/>
      <c r="FKT235" s="136"/>
      <c r="FKU235" s="136"/>
      <c r="FKV235" s="136"/>
      <c r="FKW235" s="136"/>
      <c r="FKX235" s="136"/>
      <c r="FKY235" s="136"/>
      <c r="FKZ235" s="136"/>
      <c r="FLA235" s="136"/>
      <c r="FLB235" s="136"/>
      <c r="FLC235" s="136"/>
      <c r="FLD235" s="136"/>
      <c r="FLE235" s="136"/>
      <c r="FLF235" s="136"/>
      <c r="FLG235" s="136"/>
      <c r="FLH235" s="136"/>
      <c r="FLI235" s="136"/>
      <c r="FLJ235" s="136"/>
      <c r="FLK235" s="136"/>
      <c r="FLL235" s="136"/>
      <c r="FLM235" s="136"/>
      <c r="FLN235" s="136"/>
      <c r="FLO235" s="136"/>
      <c r="FLP235" s="136"/>
      <c r="FLQ235" s="136"/>
      <c r="FLR235" s="136"/>
      <c r="FLS235" s="136"/>
      <c r="FLT235" s="136"/>
      <c r="FLU235" s="136"/>
      <c r="FLV235" s="136"/>
      <c r="FLW235" s="136"/>
      <c r="FLX235" s="136"/>
      <c r="FLY235" s="136"/>
      <c r="FLZ235" s="136"/>
      <c r="FMA235" s="136"/>
      <c r="FMB235" s="136"/>
      <c r="FMC235" s="136"/>
      <c r="FMD235" s="136"/>
      <c r="FME235" s="136"/>
      <c r="FMF235" s="136"/>
      <c r="FMG235" s="136"/>
      <c r="FMH235" s="136"/>
      <c r="FMI235" s="136"/>
      <c r="FMJ235" s="136"/>
      <c r="FMK235" s="136"/>
      <c r="FML235" s="136"/>
      <c r="FMM235" s="136"/>
      <c r="FMN235" s="136"/>
      <c r="FMO235" s="136"/>
      <c r="FMP235" s="136"/>
      <c r="FMQ235" s="136"/>
      <c r="FMR235" s="136"/>
      <c r="FMS235" s="136"/>
      <c r="FMT235" s="136"/>
      <c r="FMU235" s="136"/>
      <c r="FMV235" s="136"/>
      <c r="FMW235" s="136"/>
      <c r="FMX235" s="136"/>
      <c r="FMY235" s="136"/>
      <c r="FMZ235" s="136"/>
      <c r="FNA235" s="136"/>
      <c r="FNB235" s="136"/>
      <c r="FNC235" s="136"/>
      <c r="FND235" s="136"/>
      <c r="FNE235" s="136"/>
      <c r="FNF235" s="136"/>
      <c r="FNG235" s="136"/>
      <c r="FNH235" s="136"/>
      <c r="FNI235" s="136"/>
      <c r="FNJ235" s="136"/>
      <c r="FNK235" s="136"/>
      <c r="FNL235" s="136"/>
      <c r="FNM235" s="136"/>
      <c r="FNN235" s="136"/>
      <c r="FNO235" s="136"/>
      <c r="FNP235" s="136"/>
      <c r="FNQ235" s="136"/>
      <c r="FNR235" s="136"/>
      <c r="FNS235" s="136"/>
      <c r="FNT235" s="136"/>
      <c r="FNU235" s="136"/>
      <c r="FNV235" s="136"/>
      <c r="FNW235" s="136"/>
      <c r="FNX235" s="136"/>
      <c r="FNY235" s="136"/>
      <c r="FNZ235" s="136"/>
      <c r="FOA235" s="136"/>
      <c r="FOB235" s="136"/>
      <c r="FOC235" s="136"/>
      <c r="FOD235" s="136"/>
      <c r="FOE235" s="136"/>
      <c r="FOF235" s="136"/>
      <c r="FOG235" s="136"/>
      <c r="FOH235" s="136"/>
      <c r="FOI235" s="136"/>
      <c r="FOJ235" s="136"/>
      <c r="FOK235" s="136"/>
      <c r="FOL235" s="136"/>
      <c r="FOM235" s="136"/>
      <c r="FON235" s="136"/>
      <c r="FOO235" s="136"/>
      <c r="FOP235" s="136"/>
      <c r="FOQ235" s="136"/>
      <c r="FOR235" s="136"/>
      <c r="FOS235" s="136"/>
      <c r="FOT235" s="136"/>
      <c r="FOU235" s="136"/>
      <c r="FOV235" s="136"/>
      <c r="FOW235" s="136"/>
      <c r="FOX235" s="136"/>
      <c r="FOY235" s="136"/>
      <c r="FOZ235" s="136"/>
      <c r="FPA235" s="136"/>
      <c r="FPB235" s="136"/>
      <c r="FPC235" s="136"/>
      <c r="FPD235" s="136"/>
      <c r="FPE235" s="136"/>
      <c r="FPF235" s="136"/>
      <c r="FPG235" s="136"/>
      <c r="FPH235" s="136"/>
      <c r="FPI235" s="136"/>
      <c r="FPJ235" s="136"/>
      <c r="FPK235" s="136"/>
      <c r="FPL235" s="136"/>
      <c r="FPM235" s="136"/>
      <c r="FPN235" s="136"/>
      <c r="FPO235" s="136"/>
      <c r="FPP235" s="136"/>
      <c r="FPQ235" s="136"/>
      <c r="FPR235" s="136"/>
      <c r="FPS235" s="136"/>
      <c r="FPT235" s="136"/>
      <c r="FPU235" s="136"/>
      <c r="FPV235" s="136"/>
      <c r="FPW235" s="136"/>
      <c r="FPX235" s="136"/>
      <c r="FPY235" s="136"/>
      <c r="FPZ235" s="136"/>
      <c r="FQA235" s="136"/>
      <c r="FQB235" s="136"/>
      <c r="FQC235" s="136"/>
      <c r="FQD235" s="136"/>
      <c r="FQE235" s="136"/>
      <c r="FQF235" s="136"/>
      <c r="FQG235" s="136"/>
      <c r="FQH235" s="136"/>
      <c r="FQI235" s="136"/>
      <c r="FQJ235" s="136"/>
      <c r="FQK235" s="136"/>
      <c r="FQL235" s="136"/>
      <c r="FQM235" s="136"/>
      <c r="FQN235" s="136"/>
      <c r="FQO235" s="136"/>
      <c r="FQP235" s="136"/>
      <c r="FQQ235" s="136"/>
      <c r="FQR235" s="136"/>
      <c r="FQS235" s="136"/>
      <c r="FQT235" s="136"/>
      <c r="FQU235" s="136"/>
      <c r="FQV235" s="136"/>
      <c r="FQW235" s="136"/>
      <c r="FQX235" s="136"/>
      <c r="FQY235" s="136"/>
      <c r="FQZ235" s="136"/>
      <c r="FRA235" s="136"/>
      <c r="FRB235" s="136"/>
      <c r="FRC235" s="136"/>
      <c r="FRD235" s="136"/>
      <c r="FRE235" s="136"/>
      <c r="FRF235" s="136"/>
      <c r="FRG235" s="136"/>
      <c r="FRH235" s="136"/>
      <c r="FRI235" s="136"/>
      <c r="FRJ235" s="136"/>
      <c r="FRK235" s="136"/>
      <c r="FRL235" s="136"/>
      <c r="FRM235" s="136"/>
      <c r="FRN235" s="136"/>
      <c r="FRO235" s="136"/>
      <c r="FRP235" s="136"/>
      <c r="FRQ235" s="136"/>
      <c r="FRR235" s="136"/>
      <c r="FRS235" s="136"/>
      <c r="FRT235" s="136"/>
      <c r="FRU235" s="136"/>
      <c r="FRV235" s="136"/>
      <c r="FRW235" s="136"/>
      <c r="FRX235" s="136"/>
      <c r="FRY235" s="136"/>
      <c r="FRZ235" s="136"/>
      <c r="FSA235" s="136"/>
      <c r="FSB235" s="136"/>
      <c r="FSC235" s="136"/>
      <c r="FSD235" s="136"/>
      <c r="FSE235" s="136"/>
      <c r="FSF235" s="136"/>
      <c r="FSG235" s="136"/>
      <c r="FSH235" s="136"/>
      <c r="FSI235" s="136"/>
      <c r="FSJ235" s="136"/>
      <c r="FSK235" s="136"/>
      <c r="FSL235" s="136"/>
      <c r="FSM235" s="136"/>
      <c r="FSN235" s="136"/>
      <c r="FSO235" s="136"/>
      <c r="FSP235" s="136"/>
      <c r="FSQ235" s="136"/>
      <c r="FSR235" s="136"/>
      <c r="FSS235" s="136"/>
      <c r="FST235" s="136"/>
      <c r="FSU235" s="136"/>
      <c r="FSV235" s="136"/>
      <c r="FSW235" s="136"/>
      <c r="FSX235" s="136"/>
      <c r="FSY235" s="136"/>
      <c r="FSZ235" s="136"/>
      <c r="FTA235" s="136"/>
      <c r="FTB235" s="136"/>
      <c r="FTC235" s="136"/>
      <c r="FTD235" s="136"/>
      <c r="FTE235" s="136"/>
      <c r="FTF235" s="136"/>
      <c r="FTG235" s="136"/>
      <c r="FTH235" s="136"/>
      <c r="FTI235" s="136"/>
      <c r="FTJ235" s="136"/>
      <c r="FTK235" s="136"/>
      <c r="FTL235" s="136"/>
      <c r="FTM235" s="136"/>
      <c r="FTN235" s="136"/>
      <c r="FTO235" s="136"/>
      <c r="FTP235" s="136"/>
      <c r="FTQ235" s="136"/>
      <c r="FTR235" s="136"/>
      <c r="FTS235" s="136"/>
      <c r="FTT235" s="136"/>
      <c r="FTU235" s="136"/>
      <c r="FTV235" s="136"/>
      <c r="FTW235" s="136"/>
      <c r="FTX235" s="136"/>
      <c r="FTY235" s="136"/>
      <c r="FTZ235" s="136"/>
      <c r="FUA235" s="136"/>
      <c r="FUB235" s="136"/>
      <c r="FUC235" s="136"/>
      <c r="FUD235" s="136"/>
      <c r="FUE235" s="136"/>
      <c r="FUF235" s="136"/>
      <c r="FUG235" s="136"/>
      <c r="FUH235" s="136"/>
      <c r="FUI235" s="136"/>
      <c r="FUJ235" s="136"/>
      <c r="FUK235" s="136"/>
      <c r="FUL235" s="136"/>
      <c r="FUM235" s="136"/>
      <c r="FUN235" s="136"/>
      <c r="FUO235" s="136"/>
      <c r="FUP235" s="136"/>
      <c r="FUQ235" s="136"/>
      <c r="FUR235" s="136"/>
      <c r="FUS235" s="136"/>
      <c r="FUT235" s="136"/>
      <c r="FUU235" s="136"/>
      <c r="FUV235" s="136"/>
      <c r="FUW235" s="136"/>
      <c r="FUX235" s="136"/>
      <c r="FUY235" s="136"/>
      <c r="FUZ235" s="136"/>
      <c r="FVA235" s="136"/>
      <c r="FVB235" s="136"/>
      <c r="FVC235" s="136"/>
      <c r="FVD235" s="136"/>
      <c r="FVE235" s="136"/>
      <c r="FVF235" s="136"/>
      <c r="FVG235" s="136"/>
      <c r="FVH235" s="136"/>
      <c r="FVI235" s="136"/>
      <c r="FVJ235" s="136"/>
      <c r="FVK235" s="136"/>
      <c r="FVL235" s="136"/>
      <c r="FVM235" s="136"/>
      <c r="FVN235" s="136"/>
      <c r="FVO235" s="136"/>
      <c r="FVP235" s="136"/>
      <c r="FVQ235" s="136"/>
      <c r="FVR235" s="136"/>
      <c r="FVS235" s="136"/>
      <c r="FVT235" s="136"/>
      <c r="FVU235" s="136"/>
      <c r="FVV235" s="136"/>
      <c r="FVW235" s="136"/>
      <c r="FVX235" s="136"/>
      <c r="FVY235" s="136"/>
      <c r="FVZ235" s="136"/>
      <c r="FWA235" s="136"/>
      <c r="FWB235" s="136"/>
      <c r="FWC235" s="136"/>
      <c r="FWD235" s="136"/>
      <c r="FWE235" s="136"/>
      <c r="FWF235" s="136"/>
      <c r="FWG235" s="136"/>
      <c r="FWH235" s="136"/>
      <c r="FWI235" s="136"/>
      <c r="FWJ235" s="136"/>
      <c r="FWK235" s="136"/>
      <c r="FWL235" s="136"/>
      <c r="FWM235" s="136"/>
      <c r="FWN235" s="136"/>
      <c r="FWO235" s="136"/>
      <c r="FWP235" s="136"/>
      <c r="FWQ235" s="136"/>
      <c r="FWR235" s="136"/>
      <c r="FWS235" s="136"/>
      <c r="FWT235" s="136"/>
      <c r="FWU235" s="136"/>
      <c r="FWV235" s="136"/>
      <c r="FWW235" s="136"/>
      <c r="FWX235" s="136"/>
      <c r="FWY235" s="136"/>
      <c r="FWZ235" s="136"/>
      <c r="FXA235" s="136"/>
      <c r="FXB235" s="136"/>
      <c r="FXC235" s="136"/>
      <c r="FXD235" s="136"/>
      <c r="FXE235" s="136"/>
      <c r="FXF235" s="136"/>
      <c r="FXG235" s="136"/>
      <c r="FXH235" s="136"/>
      <c r="FXI235" s="136"/>
      <c r="FXJ235" s="136"/>
      <c r="FXK235" s="136"/>
      <c r="FXL235" s="136"/>
      <c r="FXM235" s="136"/>
      <c r="FXN235" s="136"/>
      <c r="FXO235" s="136"/>
      <c r="FXP235" s="136"/>
      <c r="FXQ235" s="136"/>
      <c r="FXR235" s="136"/>
      <c r="FXS235" s="136"/>
      <c r="FXT235" s="136"/>
      <c r="FXU235" s="136"/>
      <c r="FXV235" s="136"/>
      <c r="FXW235" s="136"/>
      <c r="FXX235" s="136"/>
      <c r="FXY235" s="136"/>
      <c r="FXZ235" s="136"/>
      <c r="FYA235" s="136"/>
      <c r="FYB235" s="136"/>
      <c r="FYC235" s="136"/>
      <c r="FYD235" s="136"/>
      <c r="FYE235" s="136"/>
      <c r="FYF235" s="136"/>
      <c r="FYG235" s="136"/>
      <c r="FYH235" s="136"/>
      <c r="FYI235" s="136"/>
      <c r="FYJ235" s="136"/>
      <c r="FYK235" s="136"/>
      <c r="FYL235" s="136"/>
      <c r="FYM235" s="136"/>
      <c r="FYN235" s="136"/>
      <c r="FYO235" s="136"/>
      <c r="FYP235" s="136"/>
      <c r="FYQ235" s="136"/>
      <c r="FYR235" s="136"/>
      <c r="FYS235" s="136"/>
      <c r="FYT235" s="136"/>
      <c r="FYU235" s="136"/>
      <c r="FYV235" s="136"/>
      <c r="FYW235" s="136"/>
      <c r="FYX235" s="136"/>
      <c r="FYY235" s="136"/>
      <c r="FYZ235" s="136"/>
      <c r="FZA235" s="136"/>
      <c r="FZB235" s="136"/>
      <c r="FZC235" s="136"/>
      <c r="FZD235" s="136"/>
      <c r="FZE235" s="136"/>
      <c r="FZF235" s="136"/>
      <c r="FZG235" s="136"/>
      <c r="FZH235" s="136"/>
      <c r="FZI235" s="136"/>
      <c r="FZJ235" s="136"/>
      <c r="FZK235" s="136"/>
      <c r="FZL235" s="136"/>
      <c r="FZM235" s="136"/>
      <c r="FZN235" s="136"/>
      <c r="FZO235" s="136"/>
      <c r="FZP235" s="136"/>
      <c r="FZQ235" s="136"/>
      <c r="FZR235" s="136"/>
      <c r="FZS235" s="136"/>
      <c r="FZT235" s="136"/>
      <c r="FZU235" s="136"/>
      <c r="FZV235" s="136"/>
      <c r="FZW235" s="136"/>
      <c r="FZX235" s="136"/>
      <c r="FZY235" s="136"/>
      <c r="FZZ235" s="136"/>
      <c r="GAA235" s="136"/>
      <c r="GAB235" s="136"/>
      <c r="GAC235" s="136"/>
      <c r="GAD235" s="136"/>
      <c r="GAE235" s="136"/>
      <c r="GAF235" s="136"/>
      <c r="GAG235" s="136"/>
      <c r="GAH235" s="136"/>
      <c r="GAI235" s="136"/>
      <c r="GAJ235" s="136"/>
      <c r="GAK235" s="136"/>
      <c r="GAL235" s="136"/>
      <c r="GAM235" s="136"/>
      <c r="GAN235" s="136"/>
      <c r="GAO235" s="136"/>
      <c r="GAP235" s="136"/>
      <c r="GAQ235" s="136"/>
      <c r="GAR235" s="136"/>
      <c r="GAS235" s="136"/>
      <c r="GAT235" s="136"/>
      <c r="GAU235" s="136"/>
      <c r="GAV235" s="136"/>
      <c r="GAW235" s="136"/>
      <c r="GAX235" s="136"/>
      <c r="GAY235" s="136"/>
      <c r="GAZ235" s="136"/>
      <c r="GBA235" s="136"/>
      <c r="GBB235" s="136"/>
      <c r="GBC235" s="136"/>
      <c r="GBD235" s="136"/>
      <c r="GBE235" s="136"/>
      <c r="GBF235" s="136"/>
      <c r="GBG235" s="136"/>
      <c r="GBH235" s="136"/>
      <c r="GBI235" s="136"/>
      <c r="GBJ235" s="136"/>
      <c r="GBK235" s="136"/>
      <c r="GBL235" s="136"/>
      <c r="GBM235" s="136"/>
      <c r="GBN235" s="136"/>
      <c r="GBO235" s="136"/>
      <c r="GBP235" s="136"/>
      <c r="GBQ235" s="136"/>
      <c r="GBR235" s="136"/>
      <c r="GBS235" s="136"/>
      <c r="GBT235" s="136"/>
      <c r="GBU235" s="136"/>
      <c r="GBV235" s="136"/>
      <c r="GBW235" s="136"/>
      <c r="GBX235" s="136"/>
      <c r="GBY235" s="136"/>
      <c r="GBZ235" s="136"/>
      <c r="GCA235" s="136"/>
      <c r="GCB235" s="136"/>
      <c r="GCC235" s="136"/>
      <c r="GCD235" s="136"/>
      <c r="GCE235" s="136"/>
      <c r="GCF235" s="136"/>
      <c r="GCG235" s="136"/>
      <c r="GCH235" s="136"/>
      <c r="GCI235" s="136"/>
      <c r="GCJ235" s="136"/>
      <c r="GCK235" s="136"/>
      <c r="GCL235" s="136"/>
      <c r="GCM235" s="136"/>
      <c r="GCN235" s="136"/>
      <c r="GCO235" s="136"/>
      <c r="GCP235" s="136"/>
      <c r="GCQ235" s="136"/>
      <c r="GCR235" s="136"/>
      <c r="GCS235" s="136"/>
      <c r="GCT235" s="136"/>
      <c r="GCU235" s="136"/>
      <c r="GCV235" s="136"/>
      <c r="GCW235" s="136"/>
      <c r="GCX235" s="136"/>
      <c r="GCY235" s="136"/>
      <c r="GCZ235" s="136"/>
      <c r="GDA235" s="136"/>
      <c r="GDB235" s="136"/>
      <c r="GDC235" s="136"/>
      <c r="GDD235" s="136"/>
      <c r="GDE235" s="136"/>
      <c r="GDF235" s="136"/>
      <c r="GDG235" s="136"/>
      <c r="GDH235" s="136"/>
      <c r="GDI235" s="136"/>
      <c r="GDJ235" s="136"/>
      <c r="GDK235" s="136"/>
      <c r="GDL235" s="136"/>
      <c r="GDM235" s="136"/>
      <c r="GDN235" s="136"/>
      <c r="GDO235" s="136"/>
      <c r="GDP235" s="136"/>
      <c r="GDQ235" s="136"/>
      <c r="GDR235" s="136"/>
      <c r="GDS235" s="136"/>
      <c r="GDT235" s="136"/>
      <c r="GDU235" s="136"/>
      <c r="GDV235" s="136"/>
      <c r="GDW235" s="136"/>
      <c r="GDX235" s="136"/>
      <c r="GDY235" s="136"/>
      <c r="GDZ235" s="136"/>
      <c r="GEA235" s="136"/>
      <c r="GEB235" s="136"/>
      <c r="GEC235" s="136"/>
      <c r="GED235" s="136"/>
      <c r="GEE235" s="136"/>
      <c r="GEF235" s="136"/>
      <c r="GEG235" s="136"/>
      <c r="GEH235" s="136"/>
      <c r="GEI235" s="136"/>
      <c r="GEJ235" s="136"/>
      <c r="GEK235" s="136"/>
      <c r="GEL235" s="136"/>
      <c r="GEM235" s="136"/>
      <c r="GEN235" s="136"/>
      <c r="GEO235" s="136"/>
      <c r="GEP235" s="136"/>
      <c r="GEQ235" s="136"/>
      <c r="GER235" s="136"/>
      <c r="GES235" s="136"/>
      <c r="GET235" s="136"/>
      <c r="GEU235" s="136"/>
      <c r="GEV235" s="136"/>
      <c r="GEW235" s="136"/>
      <c r="GEX235" s="136"/>
      <c r="GEY235" s="136"/>
      <c r="GEZ235" s="136"/>
      <c r="GFA235" s="136"/>
      <c r="GFB235" s="136"/>
      <c r="GFC235" s="136"/>
      <c r="GFD235" s="136"/>
      <c r="GFE235" s="136"/>
      <c r="GFF235" s="136"/>
      <c r="GFG235" s="136"/>
      <c r="GFH235" s="136"/>
      <c r="GFI235" s="136"/>
      <c r="GFJ235" s="136"/>
      <c r="GFK235" s="136"/>
      <c r="GFL235" s="136"/>
      <c r="GFM235" s="136"/>
      <c r="GFN235" s="136"/>
      <c r="GFO235" s="136"/>
      <c r="GFP235" s="136"/>
      <c r="GFQ235" s="136"/>
      <c r="GFR235" s="136"/>
      <c r="GFS235" s="136"/>
      <c r="GFT235" s="136"/>
      <c r="GFU235" s="136"/>
      <c r="GFV235" s="136"/>
      <c r="GFW235" s="136"/>
      <c r="GFX235" s="136"/>
      <c r="GFY235" s="136"/>
      <c r="GFZ235" s="136"/>
      <c r="GGA235" s="136"/>
      <c r="GGB235" s="136"/>
      <c r="GGC235" s="136"/>
      <c r="GGD235" s="136"/>
      <c r="GGE235" s="136"/>
      <c r="GGF235" s="136"/>
      <c r="GGG235" s="136"/>
      <c r="GGH235" s="136"/>
      <c r="GGI235" s="136"/>
      <c r="GGJ235" s="136"/>
      <c r="GGK235" s="136"/>
      <c r="GGL235" s="136"/>
      <c r="GGM235" s="136"/>
      <c r="GGN235" s="136"/>
      <c r="GGO235" s="136"/>
      <c r="GGP235" s="136"/>
      <c r="GGQ235" s="136"/>
      <c r="GGR235" s="136"/>
      <c r="GGS235" s="136"/>
      <c r="GGT235" s="136"/>
      <c r="GGU235" s="136"/>
      <c r="GGV235" s="136"/>
      <c r="GGW235" s="136"/>
      <c r="GGX235" s="136"/>
      <c r="GGY235" s="136"/>
      <c r="GGZ235" s="136"/>
      <c r="GHA235" s="136"/>
      <c r="GHB235" s="136"/>
      <c r="GHC235" s="136"/>
      <c r="GHD235" s="136"/>
      <c r="GHE235" s="136"/>
      <c r="GHF235" s="136"/>
      <c r="GHG235" s="136"/>
      <c r="GHH235" s="136"/>
      <c r="GHI235" s="136"/>
      <c r="GHJ235" s="136"/>
      <c r="GHK235" s="136"/>
      <c r="GHL235" s="136"/>
      <c r="GHM235" s="136"/>
      <c r="GHN235" s="136"/>
      <c r="GHO235" s="136"/>
      <c r="GHP235" s="136"/>
      <c r="GHQ235" s="136"/>
      <c r="GHR235" s="136"/>
      <c r="GHS235" s="136"/>
      <c r="GHT235" s="136"/>
      <c r="GHU235" s="136"/>
      <c r="GHV235" s="136"/>
      <c r="GHW235" s="136"/>
      <c r="GHX235" s="136"/>
      <c r="GHY235" s="136"/>
      <c r="GHZ235" s="136"/>
      <c r="GIA235" s="136"/>
      <c r="GIB235" s="136"/>
      <c r="GIC235" s="136"/>
      <c r="GID235" s="136"/>
      <c r="GIE235" s="136"/>
      <c r="GIF235" s="136"/>
      <c r="GIG235" s="136"/>
      <c r="GIH235" s="136"/>
      <c r="GII235" s="136"/>
      <c r="GIJ235" s="136"/>
      <c r="GIK235" s="136"/>
      <c r="GIL235" s="136"/>
      <c r="GIM235" s="136"/>
      <c r="GIN235" s="136"/>
      <c r="GIO235" s="136"/>
      <c r="GIP235" s="136"/>
      <c r="GIQ235" s="136"/>
      <c r="GIR235" s="136"/>
      <c r="GIS235" s="136"/>
      <c r="GIT235" s="136"/>
      <c r="GIU235" s="136"/>
      <c r="GIV235" s="136"/>
      <c r="GIW235" s="136"/>
      <c r="GIX235" s="136"/>
      <c r="GIY235" s="136"/>
      <c r="GIZ235" s="136"/>
      <c r="GJA235" s="136"/>
      <c r="GJB235" s="136"/>
      <c r="GJC235" s="136"/>
      <c r="GJD235" s="136"/>
      <c r="GJE235" s="136"/>
      <c r="GJF235" s="136"/>
      <c r="GJG235" s="136"/>
      <c r="GJH235" s="136"/>
      <c r="GJI235" s="136"/>
      <c r="GJJ235" s="136"/>
      <c r="GJK235" s="136"/>
      <c r="GJL235" s="136"/>
      <c r="GJM235" s="136"/>
      <c r="GJN235" s="136"/>
      <c r="GJO235" s="136"/>
      <c r="GJP235" s="136"/>
      <c r="GJQ235" s="136"/>
      <c r="GJR235" s="136"/>
      <c r="GJS235" s="136"/>
      <c r="GJT235" s="136"/>
      <c r="GJU235" s="136"/>
      <c r="GJV235" s="136"/>
      <c r="GJW235" s="136"/>
      <c r="GJX235" s="136"/>
      <c r="GJY235" s="136"/>
      <c r="GJZ235" s="136"/>
      <c r="GKA235" s="136"/>
      <c r="GKB235" s="136"/>
      <c r="GKC235" s="136"/>
      <c r="GKD235" s="136"/>
      <c r="GKE235" s="136"/>
      <c r="GKF235" s="136"/>
      <c r="GKG235" s="136"/>
      <c r="GKH235" s="136"/>
      <c r="GKI235" s="136"/>
      <c r="GKJ235" s="136"/>
      <c r="GKK235" s="136"/>
      <c r="GKL235" s="136"/>
      <c r="GKM235" s="136"/>
      <c r="GKN235" s="136"/>
      <c r="GKO235" s="136"/>
      <c r="GKP235" s="136"/>
      <c r="GKQ235" s="136"/>
      <c r="GKR235" s="136"/>
      <c r="GKS235" s="136"/>
      <c r="GKT235" s="136"/>
      <c r="GKU235" s="136"/>
      <c r="GKV235" s="136"/>
      <c r="GKW235" s="136"/>
      <c r="GKX235" s="136"/>
      <c r="GKY235" s="136"/>
      <c r="GKZ235" s="136"/>
      <c r="GLA235" s="136"/>
      <c r="GLB235" s="136"/>
      <c r="GLC235" s="136"/>
      <c r="GLD235" s="136"/>
      <c r="GLE235" s="136"/>
      <c r="GLF235" s="136"/>
      <c r="GLG235" s="136"/>
      <c r="GLH235" s="136"/>
      <c r="GLI235" s="136"/>
      <c r="GLJ235" s="136"/>
      <c r="GLK235" s="136"/>
      <c r="GLL235" s="136"/>
      <c r="GLM235" s="136"/>
      <c r="GLN235" s="136"/>
      <c r="GLO235" s="136"/>
      <c r="GLP235" s="136"/>
      <c r="GLQ235" s="136"/>
      <c r="GLR235" s="136"/>
      <c r="GLS235" s="136"/>
      <c r="GLT235" s="136"/>
      <c r="GLU235" s="136"/>
      <c r="GLV235" s="136"/>
      <c r="GLW235" s="136"/>
      <c r="GLX235" s="136"/>
      <c r="GLY235" s="136"/>
      <c r="GLZ235" s="136"/>
      <c r="GMA235" s="136"/>
      <c r="GMB235" s="136"/>
      <c r="GMC235" s="136"/>
      <c r="GMD235" s="136"/>
      <c r="GME235" s="136"/>
      <c r="GMF235" s="136"/>
      <c r="GMG235" s="136"/>
      <c r="GMH235" s="136"/>
      <c r="GMI235" s="136"/>
      <c r="GMJ235" s="136"/>
      <c r="GMK235" s="136"/>
      <c r="GML235" s="136"/>
      <c r="GMM235" s="136"/>
      <c r="GMN235" s="136"/>
      <c r="GMO235" s="136"/>
      <c r="GMP235" s="136"/>
      <c r="GMQ235" s="136"/>
      <c r="GMR235" s="136"/>
      <c r="GMS235" s="136"/>
      <c r="GMT235" s="136"/>
      <c r="GMU235" s="136"/>
      <c r="GMV235" s="136"/>
      <c r="GMW235" s="136"/>
      <c r="GMX235" s="136"/>
      <c r="GMY235" s="136"/>
      <c r="GMZ235" s="136"/>
      <c r="GNA235" s="136"/>
      <c r="GNB235" s="136"/>
      <c r="GNC235" s="136"/>
      <c r="GND235" s="136"/>
      <c r="GNE235" s="136"/>
      <c r="GNF235" s="136"/>
      <c r="GNG235" s="136"/>
      <c r="GNH235" s="136"/>
      <c r="GNI235" s="136"/>
      <c r="GNJ235" s="136"/>
      <c r="GNK235" s="136"/>
      <c r="GNL235" s="136"/>
      <c r="GNM235" s="136"/>
      <c r="GNN235" s="136"/>
      <c r="GNO235" s="136"/>
      <c r="GNP235" s="136"/>
      <c r="GNQ235" s="136"/>
      <c r="GNR235" s="136"/>
      <c r="GNS235" s="136"/>
      <c r="GNT235" s="136"/>
      <c r="GNU235" s="136"/>
      <c r="GNV235" s="136"/>
      <c r="GNW235" s="136"/>
      <c r="GNX235" s="136"/>
      <c r="GNY235" s="136"/>
      <c r="GNZ235" s="136"/>
      <c r="GOA235" s="136"/>
      <c r="GOB235" s="136"/>
      <c r="GOC235" s="136"/>
      <c r="GOD235" s="136"/>
      <c r="GOE235" s="136"/>
      <c r="GOF235" s="136"/>
      <c r="GOG235" s="136"/>
      <c r="GOH235" s="136"/>
      <c r="GOI235" s="136"/>
      <c r="GOJ235" s="136"/>
      <c r="GOK235" s="136"/>
      <c r="GOL235" s="136"/>
      <c r="GOM235" s="136"/>
      <c r="GON235" s="136"/>
      <c r="GOO235" s="136"/>
      <c r="GOP235" s="136"/>
      <c r="GOQ235" s="136"/>
      <c r="GOR235" s="136"/>
      <c r="GOS235" s="136"/>
      <c r="GOT235" s="136"/>
      <c r="GOU235" s="136"/>
      <c r="GOV235" s="136"/>
      <c r="GOW235" s="136"/>
      <c r="GOX235" s="136"/>
      <c r="GOY235" s="136"/>
      <c r="GOZ235" s="136"/>
      <c r="GPA235" s="136"/>
      <c r="GPB235" s="136"/>
      <c r="GPC235" s="136"/>
      <c r="GPD235" s="136"/>
      <c r="GPE235" s="136"/>
      <c r="GPF235" s="136"/>
      <c r="GPG235" s="136"/>
      <c r="GPH235" s="136"/>
      <c r="GPI235" s="136"/>
      <c r="GPJ235" s="136"/>
      <c r="GPK235" s="136"/>
      <c r="GPL235" s="136"/>
      <c r="GPM235" s="136"/>
      <c r="GPN235" s="136"/>
      <c r="GPO235" s="136"/>
      <c r="GPP235" s="136"/>
      <c r="GPQ235" s="136"/>
      <c r="GPR235" s="136"/>
      <c r="GPS235" s="136"/>
      <c r="GPT235" s="136"/>
      <c r="GPU235" s="136"/>
      <c r="GPV235" s="136"/>
      <c r="GPW235" s="136"/>
      <c r="GPX235" s="136"/>
      <c r="GPY235" s="136"/>
      <c r="GPZ235" s="136"/>
      <c r="GQA235" s="136"/>
      <c r="GQB235" s="136"/>
      <c r="GQC235" s="136"/>
      <c r="GQD235" s="136"/>
      <c r="GQE235" s="136"/>
      <c r="GQF235" s="136"/>
      <c r="GQG235" s="136"/>
      <c r="GQH235" s="136"/>
      <c r="GQI235" s="136"/>
      <c r="GQJ235" s="136"/>
      <c r="GQK235" s="136"/>
      <c r="GQL235" s="136"/>
      <c r="GQM235" s="136"/>
      <c r="GQN235" s="136"/>
      <c r="GQO235" s="136"/>
      <c r="GQP235" s="136"/>
      <c r="GQQ235" s="136"/>
      <c r="GQR235" s="136"/>
      <c r="GQS235" s="136"/>
      <c r="GQT235" s="136"/>
      <c r="GQU235" s="136"/>
      <c r="GQV235" s="136"/>
      <c r="GQW235" s="136"/>
      <c r="GQX235" s="136"/>
      <c r="GQY235" s="136"/>
      <c r="GQZ235" s="136"/>
      <c r="GRA235" s="136"/>
      <c r="GRB235" s="136"/>
      <c r="GRC235" s="136"/>
      <c r="GRD235" s="136"/>
      <c r="GRE235" s="136"/>
      <c r="GRF235" s="136"/>
      <c r="GRG235" s="136"/>
      <c r="GRH235" s="136"/>
      <c r="GRI235" s="136"/>
      <c r="GRJ235" s="136"/>
      <c r="GRK235" s="136"/>
      <c r="GRL235" s="136"/>
      <c r="GRM235" s="136"/>
      <c r="GRN235" s="136"/>
      <c r="GRO235" s="136"/>
      <c r="GRP235" s="136"/>
      <c r="GRQ235" s="136"/>
      <c r="GRR235" s="136"/>
      <c r="GRS235" s="136"/>
      <c r="GRT235" s="136"/>
      <c r="GRU235" s="136"/>
      <c r="GRV235" s="136"/>
      <c r="GRW235" s="136"/>
      <c r="GRX235" s="136"/>
      <c r="GRY235" s="136"/>
      <c r="GRZ235" s="136"/>
      <c r="GSA235" s="136"/>
      <c r="GSB235" s="136"/>
      <c r="GSC235" s="136"/>
      <c r="GSD235" s="136"/>
      <c r="GSE235" s="136"/>
      <c r="GSF235" s="136"/>
      <c r="GSG235" s="136"/>
      <c r="GSH235" s="136"/>
      <c r="GSI235" s="136"/>
      <c r="GSJ235" s="136"/>
      <c r="GSK235" s="136"/>
      <c r="GSL235" s="136"/>
      <c r="GSM235" s="136"/>
      <c r="GSN235" s="136"/>
      <c r="GSO235" s="136"/>
      <c r="GSP235" s="136"/>
      <c r="GSQ235" s="136"/>
      <c r="GSR235" s="136"/>
      <c r="GSS235" s="136"/>
      <c r="GST235" s="136"/>
      <c r="GSU235" s="136"/>
      <c r="GSV235" s="136"/>
      <c r="GSW235" s="136"/>
      <c r="GSX235" s="136"/>
      <c r="GSY235" s="136"/>
      <c r="GSZ235" s="136"/>
      <c r="GTA235" s="136"/>
      <c r="GTB235" s="136"/>
      <c r="GTC235" s="136"/>
      <c r="GTD235" s="136"/>
      <c r="GTE235" s="136"/>
      <c r="GTF235" s="136"/>
      <c r="GTG235" s="136"/>
      <c r="GTH235" s="136"/>
      <c r="GTI235" s="136"/>
      <c r="GTJ235" s="136"/>
      <c r="GTK235" s="136"/>
      <c r="GTL235" s="136"/>
      <c r="GTM235" s="136"/>
      <c r="GTN235" s="136"/>
      <c r="GTO235" s="136"/>
      <c r="GTP235" s="136"/>
      <c r="GTQ235" s="136"/>
      <c r="GTR235" s="136"/>
      <c r="GTS235" s="136"/>
      <c r="GTT235" s="136"/>
      <c r="GTU235" s="136"/>
      <c r="GTV235" s="136"/>
      <c r="GTW235" s="136"/>
      <c r="GTX235" s="136"/>
      <c r="GTY235" s="136"/>
      <c r="GTZ235" s="136"/>
      <c r="GUA235" s="136"/>
      <c r="GUB235" s="136"/>
      <c r="GUC235" s="136"/>
      <c r="GUD235" s="136"/>
      <c r="GUE235" s="136"/>
      <c r="GUF235" s="136"/>
      <c r="GUG235" s="136"/>
      <c r="GUH235" s="136"/>
      <c r="GUI235" s="136"/>
      <c r="GUJ235" s="136"/>
      <c r="GUK235" s="136"/>
      <c r="GUL235" s="136"/>
      <c r="GUM235" s="136"/>
      <c r="GUN235" s="136"/>
      <c r="GUO235" s="136"/>
      <c r="GUP235" s="136"/>
      <c r="GUQ235" s="136"/>
      <c r="GUR235" s="136"/>
      <c r="GUS235" s="136"/>
      <c r="GUT235" s="136"/>
      <c r="GUU235" s="136"/>
      <c r="GUV235" s="136"/>
      <c r="GUW235" s="136"/>
      <c r="GUX235" s="136"/>
      <c r="GUY235" s="136"/>
      <c r="GUZ235" s="136"/>
      <c r="GVA235" s="136"/>
      <c r="GVB235" s="136"/>
      <c r="GVC235" s="136"/>
      <c r="GVD235" s="136"/>
      <c r="GVE235" s="136"/>
      <c r="GVF235" s="136"/>
      <c r="GVG235" s="136"/>
      <c r="GVH235" s="136"/>
      <c r="GVI235" s="136"/>
      <c r="GVJ235" s="136"/>
      <c r="GVK235" s="136"/>
      <c r="GVL235" s="136"/>
      <c r="GVM235" s="136"/>
      <c r="GVN235" s="136"/>
      <c r="GVO235" s="136"/>
      <c r="GVP235" s="136"/>
      <c r="GVQ235" s="136"/>
      <c r="GVR235" s="136"/>
      <c r="GVS235" s="136"/>
      <c r="GVT235" s="136"/>
      <c r="GVU235" s="136"/>
      <c r="GVV235" s="136"/>
      <c r="GVW235" s="136"/>
      <c r="GVX235" s="136"/>
      <c r="GVY235" s="136"/>
      <c r="GVZ235" s="136"/>
      <c r="GWA235" s="136"/>
      <c r="GWB235" s="136"/>
      <c r="GWC235" s="136"/>
      <c r="GWD235" s="136"/>
      <c r="GWE235" s="136"/>
      <c r="GWF235" s="136"/>
      <c r="GWG235" s="136"/>
      <c r="GWH235" s="136"/>
      <c r="GWI235" s="136"/>
      <c r="GWJ235" s="136"/>
      <c r="GWK235" s="136"/>
      <c r="GWL235" s="136"/>
      <c r="GWM235" s="136"/>
      <c r="GWN235" s="136"/>
      <c r="GWO235" s="136"/>
      <c r="GWP235" s="136"/>
      <c r="GWQ235" s="136"/>
      <c r="GWR235" s="136"/>
      <c r="GWS235" s="136"/>
      <c r="GWT235" s="136"/>
      <c r="GWU235" s="136"/>
      <c r="GWV235" s="136"/>
      <c r="GWW235" s="136"/>
      <c r="GWX235" s="136"/>
      <c r="GWY235" s="136"/>
      <c r="GWZ235" s="136"/>
      <c r="GXA235" s="136"/>
      <c r="GXB235" s="136"/>
      <c r="GXC235" s="136"/>
      <c r="GXD235" s="136"/>
      <c r="GXE235" s="136"/>
      <c r="GXF235" s="136"/>
      <c r="GXG235" s="136"/>
      <c r="GXH235" s="136"/>
      <c r="GXI235" s="136"/>
      <c r="GXJ235" s="136"/>
      <c r="GXK235" s="136"/>
      <c r="GXL235" s="136"/>
      <c r="GXM235" s="136"/>
      <c r="GXN235" s="136"/>
      <c r="GXO235" s="136"/>
      <c r="GXP235" s="136"/>
      <c r="GXQ235" s="136"/>
      <c r="GXR235" s="136"/>
      <c r="GXS235" s="136"/>
      <c r="GXT235" s="136"/>
      <c r="GXU235" s="136"/>
      <c r="GXV235" s="136"/>
      <c r="GXW235" s="136"/>
      <c r="GXX235" s="136"/>
      <c r="GXY235" s="136"/>
      <c r="GXZ235" s="136"/>
      <c r="GYA235" s="136"/>
      <c r="GYB235" s="136"/>
      <c r="GYC235" s="136"/>
      <c r="GYD235" s="136"/>
      <c r="GYE235" s="136"/>
      <c r="GYF235" s="136"/>
      <c r="GYG235" s="136"/>
      <c r="GYH235" s="136"/>
      <c r="GYI235" s="136"/>
      <c r="GYJ235" s="136"/>
      <c r="GYK235" s="136"/>
      <c r="GYL235" s="136"/>
      <c r="GYM235" s="136"/>
      <c r="GYN235" s="136"/>
      <c r="GYO235" s="136"/>
      <c r="GYP235" s="136"/>
      <c r="GYQ235" s="136"/>
      <c r="GYR235" s="136"/>
      <c r="GYS235" s="136"/>
      <c r="GYT235" s="136"/>
      <c r="GYU235" s="136"/>
      <c r="GYV235" s="136"/>
      <c r="GYW235" s="136"/>
      <c r="GYX235" s="136"/>
      <c r="GYY235" s="136"/>
      <c r="GYZ235" s="136"/>
      <c r="GZA235" s="136"/>
      <c r="GZB235" s="136"/>
      <c r="GZC235" s="136"/>
      <c r="GZD235" s="136"/>
      <c r="GZE235" s="136"/>
      <c r="GZF235" s="136"/>
      <c r="GZG235" s="136"/>
      <c r="GZH235" s="136"/>
      <c r="GZI235" s="136"/>
      <c r="GZJ235" s="136"/>
      <c r="GZK235" s="136"/>
      <c r="GZL235" s="136"/>
      <c r="GZM235" s="136"/>
      <c r="GZN235" s="136"/>
      <c r="GZO235" s="136"/>
      <c r="GZP235" s="136"/>
      <c r="GZQ235" s="136"/>
      <c r="GZR235" s="136"/>
      <c r="GZS235" s="136"/>
      <c r="GZT235" s="136"/>
      <c r="GZU235" s="136"/>
      <c r="GZV235" s="136"/>
      <c r="GZW235" s="136"/>
      <c r="GZX235" s="136"/>
      <c r="GZY235" s="136"/>
      <c r="GZZ235" s="136"/>
      <c r="HAA235" s="136"/>
      <c r="HAB235" s="136"/>
      <c r="HAC235" s="136"/>
      <c r="HAD235" s="136"/>
      <c r="HAE235" s="136"/>
      <c r="HAF235" s="136"/>
      <c r="HAG235" s="136"/>
      <c r="HAH235" s="136"/>
      <c r="HAI235" s="136"/>
      <c r="HAJ235" s="136"/>
      <c r="HAK235" s="136"/>
      <c r="HAL235" s="136"/>
      <c r="HAM235" s="136"/>
      <c r="HAN235" s="136"/>
      <c r="HAO235" s="136"/>
      <c r="HAP235" s="136"/>
      <c r="HAQ235" s="136"/>
      <c r="HAR235" s="136"/>
      <c r="HAS235" s="136"/>
      <c r="HAT235" s="136"/>
      <c r="HAU235" s="136"/>
      <c r="HAV235" s="136"/>
      <c r="HAW235" s="136"/>
      <c r="HAX235" s="136"/>
      <c r="HAY235" s="136"/>
      <c r="HAZ235" s="136"/>
      <c r="HBA235" s="136"/>
      <c r="HBB235" s="136"/>
      <c r="HBC235" s="136"/>
      <c r="HBD235" s="136"/>
      <c r="HBE235" s="136"/>
      <c r="HBF235" s="136"/>
      <c r="HBG235" s="136"/>
      <c r="HBH235" s="136"/>
      <c r="HBI235" s="136"/>
      <c r="HBJ235" s="136"/>
      <c r="HBK235" s="136"/>
      <c r="HBL235" s="136"/>
      <c r="HBM235" s="136"/>
      <c r="HBN235" s="136"/>
      <c r="HBO235" s="136"/>
      <c r="HBP235" s="136"/>
      <c r="HBQ235" s="136"/>
      <c r="HBR235" s="136"/>
      <c r="HBS235" s="136"/>
      <c r="HBT235" s="136"/>
      <c r="HBU235" s="136"/>
      <c r="HBV235" s="136"/>
      <c r="HBW235" s="136"/>
      <c r="HBX235" s="136"/>
      <c r="HBY235" s="136"/>
      <c r="HBZ235" s="136"/>
      <c r="HCA235" s="136"/>
      <c r="HCB235" s="136"/>
      <c r="HCC235" s="136"/>
      <c r="HCD235" s="136"/>
      <c r="HCE235" s="136"/>
      <c r="HCF235" s="136"/>
      <c r="HCG235" s="136"/>
      <c r="HCH235" s="136"/>
      <c r="HCI235" s="136"/>
      <c r="HCJ235" s="136"/>
      <c r="HCK235" s="136"/>
      <c r="HCL235" s="136"/>
      <c r="HCM235" s="136"/>
      <c r="HCN235" s="136"/>
      <c r="HCO235" s="136"/>
      <c r="HCP235" s="136"/>
      <c r="HCQ235" s="136"/>
      <c r="HCR235" s="136"/>
      <c r="HCS235" s="136"/>
      <c r="HCT235" s="136"/>
      <c r="HCU235" s="136"/>
      <c r="HCV235" s="136"/>
      <c r="HCW235" s="136"/>
      <c r="HCX235" s="136"/>
      <c r="HCY235" s="136"/>
      <c r="HCZ235" s="136"/>
      <c r="HDA235" s="136"/>
      <c r="HDB235" s="136"/>
      <c r="HDC235" s="136"/>
      <c r="HDD235" s="136"/>
      <c r="HDE235" s="136"/>
      <c r="HDF235" s="136"/>
      <c r="HDG235" s="136"/>
      <c r="HDH235" s="136"/>
      <c r="HDI235" s="136"/>
      <c r="HDJ235" s="136"/>
      <c r="HDK235" s="136"/>
      <c r="HDL235" s="136"/>
      <c r="HDM235" s="136"/>
      <c r="HDN235" s="136"/>
      <c r="HDO235" s="136"/>
      <c r="HDP235" s="136"/>
      <c r="HDQ235" s="136"/>
      <c r="HDR235" s="136"/>
      <c r="HDS235" s="136"/>
      <c r="HDT235" s="136"/>
      <c r="HDU235" s="136"/>
      <c r="HDV235" s="136"/>
      <c r="HDW235" s="136"/>
      <c r="HDX235" s="136"/>
      <c r="HDY235" s="136"/>
      <c r="HDZ235" s="136"/>
      <c r="HEA235" s="136"/>
      <c r="HEB235" s="136"/>
      <c r="HEC235" s="136"/>
      <c r="HED235" s="136"/>
      <c r="HEE235" s="136"/>
      <c r="HEF235" s="136"/>
      <c r="HEG235" s="136"/>
      <c r="HEH235" s="136"/>
      <c r="HEI235" s="136"/>
      <c r="HEJ235" s="136"/>
      <c r="HEK235" s="136"/>
      <c r="HEL235" s="136"/>
      <c r="HEM235" s="136"/>
      <c r="HEN235" s="136"/>
      <c r="HEO235" s="136"/>
      <c r="HEP235" s="136"/>
      <c r="HEQ235" s="136"/>
      <c r="HER235" s="136"/>
      <c r="HES235" s="136"/>
      <c r="HET235" s="136"/>
      <c r="HEU235" s="136"/>
      <c r="HEV235" s="136"/>
      <c r="HEW235" s="136"/>
      <c r="HEX235" s="136"/>
      <c r="HEY235" s="136"/>
      <c r="HEZ235" s="136"/>
      <c r="HFA235" s="136"/>
      <c r="HFB235" s="136"/>
      <c r="HFC235" s="136"/>
      <c r="HFD235" s="136"/>
      <c r="HFE235" s="136"/>
      <c r="HFF235" s="136"/>
      <c r="HFG235" s="136"/>
      <c r="HFH235" s="136"/>
      <c r="HFI235" s="136"/>
      <c r="HFJ235" s="136"/>
      <c r="HFK235" s="136"/>
      <c r="HFL235" s="136"/>
      <c r="HFM235" s="136"/>
      <c r="HFN235" s="136"/>
      <c r="HFO235" s="136"/>
      <c r="HFP235" s="136"/>
      <c r="HFQ235" s="136"/>
      <c r="HFR235" s="136"/>
      <c r="HFS235" s="136"/>
      <c r="HFT235" s="136"/>
      <c r="HFU235" s="136"/>
      <c r="HFV235" s="136"/>
      <c r="HFW235" s="136"/>
      <c r="HFX235" s="136"/>
      <c r="HFY235" s="136"/>
      <c r="HFZ235" s="136"/>
      <c r="HGA235" s="136"/>
      <c r="HGB235" s="136"/>
      <c r="HGC235" s="136"/>
      <c r="HGD235" s="136"/>
      <c r="HGE235" s="136"/>
      <c r="HGF235" s="136"/>
      <c r="HGG235" s="136"/>
      <c r="HGH235" s="136"/>
      <c r="HGI235" s="136"/>
      <c r="HGJ235" s="136"/>
      <c r="HGK235" s="136"/>
      <c r="HGL235" s="136"/>
      <c r="HGM235" s="136"/>
      <c r="HGN235" s="136"/>
      <c r="HGO235" s="136"/>
      <c r="HGP235" s="136"/>
      <c r="HGQ235" s="136"/>
      <c r="HGR235" s="136"/>
      <c r="HGS235" s="136"/>
      <c r="HGT235" s="136"/>
      <c r="HGU235" s="136"/>
      <c r="HGV235" s="136"/>
      <c r="HGW235" s="136"/>
      <c r="HGX235" s="136"/>
      <c r="HGY235" s="136"/>
      <c r="HGZ235" s="136"/>
      <c r="HHA235" s="136"/>
      <c r="HHB235" s="136"/>
      <c r="HHC235" s="136"/>
      <c r="HHD235" s="136"/>
      <c r="HHE235" s="136"/>
      <c r="HHF235" s="136"/>
      <c r="HHG235" s="136"/>
      <c r="HHH235" s="136"/>
      <c r="HHI235" s="136"/>
      <c r="HHJ235" s="136"/>
      <c r="HHK235" s="136"/>
      <c r="HHL235" s="136"/>
      <c r="HHM235" s="136"/>
      <c r="HHN235" s="136"/>
      <c r="HHO235" s="136"/>
      <c r="HHP235" s="136"/>
      <c r="HHQ235" s="136"/>
      <c r="HHR235" s="136"/>
      <c r="HHS235" s="136"/>
      <c r="HHT235" s="136"/>
      <c r="HHU235" s="136"/>
      <c r="HHV235" s="136"/>
      <c r="HHW235" s="136"/>
      <c r="HHX235" s="136"/>
      <c r="HHY235" s="136"/>
      <c r="HHZ235" s="136"/>
      <c r="HIA235" s="136"/>
      <c r="HIB235" s="136"/>
      <c r="HIC235" s="136"/>
      <c r="HID235" s="136"/>
      <c r="HIE235" s="136"/>
      <c r="HIF235" s="136"/>
      <c r="HIG235" s="136"/>
      <c r="HIH235" s="136"/>
      <c r="HII235" s="136"/>
      <c r="HIJ235" s="136"/>
      <c r="HIK235" s="136"/>
      <c r="HIL235" s="136"/>
      <c r="HIM235" s="136"/>
      <c r="HIN235" s="136"/>
      <c r="HIO235" s="136"/>
      <c r="HIP235" s="136"/>
      <c r="HIQ235" s="136"/>
      <c r="HIR235" s="136"/>
      <c r="HIS235" s="136"/>
      <c r="HIT235" s="136"/>
      <c r="HIU235" s="136"/>
      <c r="HIV235" s="136"/>
      <c r="HIW235" s="136"/>
      <c r="HIX235" s="136"/>
      <c r="HIY235" s="136"/>
      <c r="HIZ235" s="136"/>
      <c r="HJA235" s="136"/>
      <c r="HJB235" s="136"/>
      <c r="HJC235" s="136"/>
      <c r="HJD235" s="136"/>
      <c r="HJE235" s="136"/>
      <c r="HJF235" s="136"/>
      <c r="HJG235" s="136"/>
      <c r="HJH235" s="136"/>
      <c r="HJI235" s="136"/>
      <c r="HJJ235" s="136"/>
      <c r="HJK235" s="136"/>
      <c r="HJL235" s="136"/>
      <c r="HJM235" s="136"/>
      <c r="HJN235" s="136"/>
      <c r="HJO235" s="136"/>
      <c r="HJP235" s="136"/>
      <c r="HJQ235" s="136"/>
      <c r="HJR235" s="136"/>
      <c r="HJS235" s="136"/>
      <c r="HJT235" s="136"/>
      <c r="HJU235" s="136"/>
      <c r="HJV235" s="136"/>
      <c r="HJW235" s="136"/>
      <c r="HJX235" s="136"/>
      <c r="HJY235" s="136"/>
      <c r="HJZ235" s="136"/>
      <c r="HKA235" s="136"/>
      <c r="HKB235" s="136"/>
      <c r="HKC235" s="136"/>
      <c r="HKD235" s="136"/>
      <c r="HKE235" s="136"/>
      <c r="HKF235" s="136"/>
      <c r="HKG235" s="136"/>
      <c r="HKH235" s="136"/>
      <c r="HKI235" s="136"/>
      <c r="HKJ235" s="136"/>
      <c r="HKK235" s="136"/>
      <c r="HKL235" s="136"/>
      <c r="HKM235" s="136"/>
      <c r="HKN235" s="136"/>
      <c r="HKO235" s="136"/>
      <c r="HKP235" s="136"/>
      <c r="HKQ235" s="136"/>
      <c r="HKR235" s="136"/>
      <c r="HKS235" s="136"/>
      <c r="HKT235" s="136"/>
      <c r="HKU235" s="136"/>
      <c r="HKV235" s="136"/>
      <c r="HKW235" s="136"/>
      <c r="HKX235" s="136"/>
      <c r="HKY235" s="136"/>
      <c r="HKZ235" s="136"/>
      <c r="HLA235" s="136"/>
      <c r="HLB235" s="136"/>
      <c r="HLC235" s="136"/>
      <c r="HLD235" s="136"/>
      <c r="HLE235" s="136"/>
      <c r="HLF235" s="136"/>
      <c r="HLG235" s="136"/>
      <c r="HLH235" s="136"/>
      <c r="HLI235" s="136"/>
      <c r="HLJ235" s="136"/>
      <c r="HLK235" s="136"/>
      <c r="HLL235" s="136"/>
      <c r="HLM235" s="136"/>
      <c r="HLN235" s="136"/>
      <c r="HLO235" s="136"/>
      <c r="HLP235" s="136"/>
      <c r="HLQ235" s="136"/>
      <c r="HLR235" s="136"/>
      <c r="HLS235" s="136"/>
      <c r="HLT235" s="136"/>
      <c r="HLU235" s="136"/>
      <c r="HLV235" s="136"/>
      <c r="HLW235" s="136"/>
      <c r="HLX235" s="136"/>
      <c r="HLY235" s="136"/>
      <c r="HLZ235" s="136"/>
      <c r="HMA235" s="136"/>
      <c r="HMB235" s="136"/>
      <c r="HMC235" s="136"/>
      <c r="HMD235" s="136"/>
      <c r="HME235" s="136"/>
      <c r="HMF235" s="136"/>
      <c r="HMG235" s="136"/>
      <c r="HMH235" s="136"/>
      <c r="HMI235" s="136"/>
      <c r="HMJ235" s="136"/>
      <c r="HMK235" s="136"/>
      <c r="HML235" s="136"/>
      <c r="HMM235" s="136"/>
      <c r="HMN235" s="136"/>
      <c r="HMO235" s="136"/>
      <c r="HMP235" s="136"/>
      <c r="HMQ235" s="136"/>
      <c r="HMR235" s="136"/>
      <c r="HMS235" s="136"/>
      <c r="HMT235" s="136"/>
      <c r="HMU235" s="136"/>
      <c r="HMV235" s="136"/>
      <c r="HMW235" s="136"/>
      <c r="HMX235" s="136"/>
      <c r="HMY235" s="136"/>
      <c r="HMZ235" s="136"/>
      <c r="HNA235" s="136"/>
      <c r="HNB235" s="136"/>
      <c r="HNC235" s="136"/>
      <c r="HND235" s="136"/>
      <c r="HNE235" s="136"/>
      <c r="HNF235" s="136"/>
      <c r="HNG235" s="136"/>
      <c r="HNH235" s="136"/>
      <c r="HNI235" s="136"/>
      <c r="HNJ235" s="136"/>
      <c r="HNK235" s="136"/>
      <c r="HNL235" s="136"/>
      <c r="HNM235" s="136"/>
      <c r="HNN235" s="136"/>
      <c r="HNO235" s="136"/>
      <c r="HNP235" s="136"/>
      <c r="HNQ235" s="136"/>
      <c r="HNR235" s="136"/>
      <c r="HNS235" s="136"/>
      <c r="HNT235" s="136"/>
      <c r="HNU235" s="136"/>
      <c r="HNV235" s="136"/>
      <c r="HNW235" s="136"/>
      <c r="HNX235" s="136"/>
      <c r="HNY235" s="136"/>
      <c r="HNZ235" s="136"/>
      <c r="HOA235" s="136"/>
      <c r="HOB235" s="136"/>
      <c r="HOC235" s="136"/>
      <c r="HOD235" s="136"/>
      <c r="HOE235" s="136"/>
      <c r="HOF235" s="136"/>
      <c r="HOG235" s="136"/>
      <c r="HOH235" s="136"/>
      <c r="HOI235" s="136"/>
      <c r="HOJ235" s="136"/>
      <c r="HOK235" s="136"/>
      <c r="HOL235" s="136"/>
      <c r="HOM235" s="136"/>
      <c r="HON235" s="136"/>
      <c r="HOO235" s="136"/>
      <c r="HOP235" s="136"/>
      <c r="HOQ235" s="136"/>
      <c r="HOR235" s="136"/>
      <c r="HOS235" s="136"/>
      <c r="HOT235" s="136"/>
      <c r="HOU235" s="136"/>
      <c r="HOV235" s="136"/>
      <c r="HOW235" s="136"/>
      <c r="HOX235" s="136"/>
      <c r="HOY235" s="136"/>
      <c r="HOZ235" s="136"/>
      <c r="HPA235" s="136"/>
      <c r="HPB235" s="136"/>
      <c r="HPC235" s="136"/>
      <c r="HPD235" s="136"/>
      <c r="HPE235" s="136"/>
      <c r="HPF235" s="136"/>
      <c r="HPG235" s="136"/>
      <c r="HPH235" s="136"/>
      <c r="HPI235" s="136"/>
      <c r="HPJ235" s="136"/>
      <c r="HPK235" s="136"/>
      <c r="HPL235" s="136"/>
      <c r="HPM235" s="136"/>
      <c r="HPN235" s="136"/>
      <c r="HPO235" s="136"/>
      <c r="HPP235" s="136"/>
      <c r="HPQ235" s="136"/>
      <c r="HPR235" s="136"/>
      <c r="HPS235" s="136"/>
      <c r="HPT235" s="136"/>
      <c r="HPU235" s="136"/>
      <c r="HPV235" s="136"/>
      <c r="HPW235" s="136"/>
      <c r="HPX235" s="136"/>
      <c r="HPY235" s="136"/>
      <c r="HPZ235" s="136"/>
      <c r="HQA235" s="136"/>
      <c r="HQB235" s="136"/>
      <c r="HQC235" s="136"/>
      <c r="HQD235" s="136"/>
      <c r="HQE235" s="136"/>
      <c r="HQF235" s="136"/>
      <c r="HQG235" s="136"/>
      <c r="HQH235" s="136"/>
      <c r="HQI235" s="136"/>
      <c r="HQJ235" s="136"/>
      <c r="HQK235" s="136"/>
      <c r="HQL235" s="136"/>
      <c r="HQM235" s="136"/>
      <c r="HQN235" s="136"/>
      <c r="HQO235" s="136"/>
      <c r="HQP235" s="136"/>
      <c r="HQQ235" s="136"/>
      <c r="HQR235" s="136"/>
      <c r="HQS235" s="136"/>
      <c r="HQT235" s="136"/>
      <c r="HQU235" s="136"/>
      <c r="HQV235" s="136"/>
      <c r="HQW235" s="136"/>
      <c r="HQX235" s="136"/>
      <c r="HQY235" s="136"/>
      <c r="HQZ235" s="136"/>
      <c r="HRA235" s="136"/>
      <c r="HRB235" s="136"/>
      <c r="HRC235" s="136"/>
      <c r="HRD235" s="136"/>
      <c r="HRE235" s="136"/>
      <c r="HRF235" s="136"/>
      <c r="HRG235" s="136"/>
      <c r="HRH235" s="136"/>
      <c r="HRI235" s="136"/>
      <c r="HRJ235" s="136"/>
      <c r="HRK235" s="136"/>
      <c r="HRL235" s="136"/>
      <c r="HRM235" s="136"/>
      <c r="HRN235" s="136"/>
      <c r="HRO235" s="136"/>
      <c r="HRP235" s="136"/>
      <c r="HRQ235" s="136"/>
      <c r="HRR235" s="136"/>
      <c r="HRS235" s="136"/>
      <c r="HRT235" s="136"/>
      <c r="HRU235" s="136"/>
      <c r="HRV235" s="136"/>
      <c r="HRW235" s="136"/>
      <c r="HRX235" s="136"/>
      <c r="HRY235" s="136"/>
      <c r="HRZ235" s="136"/>
      <c r="HSA235" s="136"/>
      <c r="HSB235" s="136"/>
      <c r="HSC235" s="136"/>
      <c r="HSD235" s="136"/>
      <c r="HSE235" s="136"/>
      <c r="HSF235" s="136"/>
      <c r="HSG235" s="136"/>
      <c r="HSH235" s="136"/>
      <c r="HSI235" s="136"/>
      <c r="HSJ235" s="136"/>
      <c r="HSK235" s="136"/>
      <c r="HSL235" s="136"/>
      <c r="HSM235" s="136"/>
      <c r="HSN235" s="136"/>
      <c r="HSO235" s="136"/>
      <c r="HSP235" s="136"/>
      <c r="HSQ235" s="136"/>
      <c r="HSR235" s="136"/>
      <c r="HSS235" s="136"/>
      <c r="HST235" s="136"/>
      <c r="HSU235" s="136"/>
      <c r="HSV235" s="136"/>
      <c r="HSW235" s="136"/>
      <c r="HSX235" s="136"/>
      <c r="HSY235" s="136"/>
      <c r="HSZ235" s="136"/>
      <c r="HTA235" s="136"/>
      <c r="HTB235" s="136"/>
      <c r="HTC235" s="136"/>
      <c r="HTD235" s="136"/>
      <c r="HTE235" s="136"/>
      <c r="HTF235" s="136"/>
      <c r="HTG235" s="136"/>
      <c r="HTH235" s="136"/>
      <c r="HTI235" s="136"/>
      <c r="HTJ235" s="136"/>
      <c r="HTK235" s="136"/>
      <c r="HTL235" s="136"/>
      <c r="HTM235" s="136"/>
      <c r="HTN235" s="136"/>
      <c r="HTO235" s="136"/>
      <c r="HTP235" s="136"/>
      <c r="HTQ235" s="136"/>
      <c r="HTR235" s="136"/>
      <c r="HTS235" s="136"/>
      <c r="HTT235" s="136"/>
      <c r="HTU235" s="136"/>
      <c r="HTV235" s="136"/>
      <c r="HTW235" s="136"/>
      <c r="HTX235" s="136"/>
      <c r="HTY235" s="136"/>
      <c r="HTZ235" s="136"/>
      <c r="HUA235" s="136"/>
      <c r="HUB235" s="136"/>
      <c r="HUC235" s="136"/>
      <c r="HUD235" s="136"/>
      <c r="HUE235" s="136"/>
      <c r="HUF235" s="136"/>
      <c r="HUG235" s="136"/>
      <c r="HUH235" s="136"/>
      <c r="HUI235" s="136"/>
      <c r="HUJ235" s="136"/>
      <c r="HUK235" s="136"/>
      <c r="HUL235" s="136"/>
      <c r="HUM235" s="136"/>
      <c r="HUN235" s="136"/>
      <c r="HUO235" s="136"/>
      <c r="HUP235" s="136"/>
      <c r="HUQ235" s="136"/>
      <c r="HUR235" s="136"/>
      <c r="HUS235" s="136"/>
      <c r="HUT235" s="136"/>
      <c r="HUU235" s="136"/>
      <c r="HUV235" s="136"/>
      <c r="HUW235" s="136"/>
      <c r="HUX235" s="136"/>
      <c r="HUY235" s="136"/>
      <c r="HUZ235" s="136"/>
      <c r="HVA235" s="136"/>
      <c r="HVB235" s="136"/>
      <c r="HVC235" s="136"/>
      <c r="HVD235" s="136"/>
      <c r="HVE235" s="136"/>
      <c r="HVF235" s="136"/>
      <c r="HVG235" s="136"/>
      <c r="HVH235" s="136"/>
      <c r="HVI235" s="136"/>
      <c r="HVJ235" s="136"/>
      <c r="HVK235" s="136"/>
      <c r="HVL235" s="136"/>
      <c r="HVM235" s="136"/>
      <c r="HVN235" s="136"/>
      <c r="HVO235" s="136"/>
      <c r="HVP235" s="136"/>
      <c r="HVQ235" s="136"/>
      <c r="HVR235" s="136"/>
      <c r="HVS235" s="136"/>
      <c r="HVT235" s="136"/>
      <c r="HVU235" s="136"/>
      <c r="HVV235" s="136"/>
      <c r="HVW235" s="136"/>
      <c r="HVX235" s="136"/>
      <c r="HVY235" s="136"/>
      <c r="HVZ235" s="136"/>
      <c r="HWA235" s="136"/>
      <c r="HWB235" s="136"/>
      <c r="HWC235" s="136"/>
      <c r="HWD235" s="136"/>
      <c r="HWE235" s="136"/>
      <c r="HWF235" s="136"/>
      <c r="HWG235" s="136"/>
      <c r="HWH235" s="136"/>
      <c r="HWI235" s="136"/>
      <c r="HWJ235" s="136"/>
      <c r="HWK235" s="136"/>
      <c r="HWL235" s="136"/>
      <c r="HWM235" s="136"/>
      <c r="HWN235" s="136"/>
      <c r="HWO235" s="136"/>
      <c r="HWP235" s="136"/>
      <c r="HWQ235" s="136"/>
      <c r="HWR235" s="136"/>
      <c r="HWS235" s="136"/>
      <c r="HWT235" s="136"/>
      <c r="HWU235" s="136"/>
      <c r="HWV235" s="136"/>
      <c r="HWW235" s="136"/>
      <c r="HWX235" s="136"/>
      <c r="HWY235" s="136"/>
      <c r="HWZ235" s="136"/>
      <c r="HXA235" s="136"/>
      <c r="HXB235" s="136"/>
      <c r="HXC235" s="136"/>
      <c r="HXD235" s="136"/>
      <c r="HXE235" s="136"/>
      <c r="HXF235" s="136"/>
      <c r="HXG235" s="136"/>
      <c r="HXH235" s="136"/>
      <c r="HXI235" s="136"/>
      <c r="HXJ235" s="136"/>
      <c r="HXK235" s="136"/>
      <c r="HXL235" s="136"/>
      <c r="HXM235" s="136"/>
      <c r="HXN235" s="136"/>
      <c r="HXO235" s="136"/>
      <c r="HXP235" s="136"/>
      <c r="HXQ235" s="136"/>
      <c r="HXR235" s="136"/>
      <c r="HXS235" s="136"/>
      <c r="HXT235" s="136"/>
      <c r="HXU235" s="136"/>
      <c r="HXV235" s="136"/>
      <c r="HXW235" s="136"/>
      <c r="HXX235" s="136"/>
      <c r="HXY235" s="136"/>
      <c r="HXZ235" s="136"/>
      <c r="HYA235" s="136"/>
      <c r="HYB235" s="136"/>
      <c r="HYC235" s="136"/>
      <c r="HYD235" s="136"/>
      <c r="HYE235" s="136"/>
      <c r="HYF235" s="136"/>
      <c r="HYG235" s="136"/>
      <c r="HYH235" s="136"/>
      <c r="HYI235" s="136"/>
      <c r="HYJ235" s="136"/>
      <c r="HYK235" s="136"/>
      <c r="HYL235" s="136"/>
      <c r="HYM235" s="136"/>
      <c r="HYN235" s="136"/>
      <c r="HYO235" s="136"/>
      <c r="HYP235" s="136"/>
      <c r="HYQ235" s="136"/>
      <c r="HYR235" s="136"/>
      <c r="HYS235" s="136"/>
      <c r="HYT235" s="136"/>
      <c r="HYU235" s="136"/>
      <c r="HYV235" s="136"/>
      <c r="HYW235" s="136"/>
      <c r="HYX235" s="136"/>
      <c r="HYY235" s="136"/>
      <c r="HYZ235" s="136"/>
      <c r="HZA235" s="136"/>
      <c r="HZB235" s="136"/>
      <c r="HZC235" s="136"/>
      <c r="HZD235" s="136"/>
      <c r="HZE235" s="136"/>
      <c r="HZF235" s="136"/>
      <c r="HZG235" s="136"/>
      <c r="HZH235" s="136"/>
      <c r="HZI235" s="136"/>
      <c r="HZJ235" s="136"/>
      <c r="HZK235" s="136"/>
      <c r="HZL235" s="136"/>
      <c r="HZM235" s="136"/>
      <c r="HZN235" s="136"/>
      <c r="HZO235" s="136"/>
      <c r="HZP235" s="136"/>
      <c r="HZQ235" s="136"/>
      <c r="HZR235" s="136"/>
      <c r="HZS235" s="136"/>
      <c r="HZT235" s="136"/>
      <c r="HZU235" s="136"/>
      <c r="HZV235" s="136"/>
      <c r="HZW235" s="136"/>
      <c r="HZX235" s="136"/>
      <c r="HZY235" s="136"/>
      <c r="HZZ235" s="136"/>
      <c r="IAA235" s="136"/>
      <c r="IAB235" s="136"/>
      <c r="IAC235" s="136"/>
      <c r="IAD235" s="136"/>
      <c r="IAE235" s="136"/>
      <c r="IAF235" s="136"/>
      <c r="IAG235" s="136"/>
      <c r="IAH235" s="136"/>
      <c r="IAI235" s="136"/>
      <c r="IAJ235" s="136"/>
      <c r="IAK235" s="136"/>
      <c r="IAL235" s="136"/>
      <c r="IAM235" s="136"/>
      <c r="IAN235" s="136"/>
      <c r="IAO235" s="136"/>
      <c r="IAP235" s="136"/>
      <c r="IAQ235" s="136"/>
      <c r="IAR235" s="136"/>
      <c r="IAS235" s="136"/>
      <c r="IAT235" s="136"/>
      <c r="IAU235" s="136"/>
      <c r="IAV235" s="136"/>
      <c r="IAW235" s="136"/>
      <c r="IAX235" s="136"/>
      <c r="IAY235" s="136"/>
      <c r="IAZ235" s="136"/>
      <c r="IBA235" s="136"/>
      <c r="IBB235" s="136"/>
      <c r="IBC235" s="136"/>
      <c r="IBD235" s="136"/>
      <c r="IBE235" s="136"/>
      <c r="IBF235" s="136"/>
      <c r="IBG235" s="136"/>
      <c r="IBH235" s="136"/>
      <c r="IBI235" s="136"/>
      <c r="IBJ235" s="136"/>
      <c r="IBK235" s="136"/>
      <c r="IBL235" s="136"/>
      <c r="IBM235" s="136"/>
      <c r="IBN235" s="136"/>
      <c r="IBO235" s="136"/>
      <c r="IBP235" s="136"/>
      <c r="IBQ235" s="136"/>
      <c r="IBR235" s="136"/>
      <c r="IBS235" s="136"/>
      <c r="IBT235" s="136"/>
      <c r="IBU235" s="136"/>
      <c r="IBV235" s="136"/>
      <c r="IBW235" s="136"/>
      <c r="IBX235" s="136"/>
      <c r="IBY235" s="136"/>
      <c r="IBZ235" s="136"/>
      <c r="ICA235" s="136"/>
      <c r="ICB235" s="136"/>
      <c r="ICC235" s="136"/>
      <c r="ICD235" s="136"/>
      <c r="ICE235" s="136"/>
      <c r="ICF235" s="136"/>
      <c r="ICG235" s="136"/>
      <c r="ICH235" s="136"/>
      <c r="ICI235" s="136"/>
      <c r="ICJ235" s="136"/>
      <c r="ICK235" s="136"/>
      <c r="ICL235" s="136"/>
      <c r="ICM235" s="136"/>
      <c r="ICN235" s="136"/>
      <c r="ICO235" s="136"/>
      <c r="ICP235" s="136"/>
      <c r="ICQ235" s="136"/>
      <c r="ICR235" s="136"/>
      <c r="ICS235" s="136"/>
      <c r="ICT235" s="136"/>
      <c r="ICU235" s="136"/>
      <c r="ICV235" s="136"/>
      <c r="ICW235" s="136"/>
      <c r="ICX235" s="136"/>
      <c r="ICY235" s="136"/>
      <c r="ICZ235" s="136"/>
      <c r="IDA235" s="136"/>
      <c r="IDB235" s="136"/>
      <c r="IDC235" s="136"/>
      <c r="IDD235" s="136"/>
      <c r="IDE235" s="136"/>
      <c r="IDF235" s="136"/>
      <c r="IDG235" s="136"/>
      <c r="IDH235" s="136"/>
      <c r="IDI235" s="136"/>
      <c r="IDJ235" s="136"/>
      <c r="IDK235" s="136"/>
      <c r="IDL235" s="136"/>
      <c r="IDM235" s="136"/>
      <c r="IDN235" s="136"/>
      <c r="IDO235" s="136"/>
      <c r="IDP235" s="136"/>
      <c r="IDQ235" s="136"/>
      <c r="IDR235" s="136"/>
      <c r="IDS235" s="136"/>
      <c r="IDT235" s="136"/>
      <c r="IDU235" s="136"/>
      <c r="IDV235" s="136"/>
      <c r="IDW235" s="136"/>
      <c r="IDX235" s="136"/>
      <c r="IDY235" s="136"/>
      <c r="IDZ235" s="136"/>
      <c r="IEA235" s="136"/>
      <c r="IEB235" s="136"/>
      <c r="IEC235" s="136"/>
      <c r="IED235" s="136"/>
      <c r="IEE235" s="136"/>
      <c r="IEF235" s="136"/>
      <c r="IEG235" s="136"/>
      <c r="IEH235" s="136"/>
      <c r="IEI235" s="136"/>
      <c r="IEJ235" s="136"/>
      <c r="IEK235" s="136"/>
      <c r="IEL235" s="136"/>
      <c r="IEM235" s="136"/>
      <c r="IEN235" s="136"/>
      <c r="IEO235" s="136"/>
      <c r="IEP235" s="136"/>
      <c r="IEQ235" s="136"/>
      <c r="IER235" s="136"/>
      <c r="IES235" s="136"/>
      <c r="IET235" s="136"/>
      <c r="IEU235" s="136"/>
      <c r="IEV235" s="136"/>
      <c r="IEW235" s="136"/>
      <c r="IEX235" s="136"/>
      <c r="IEY235" s="136"/>
      <c r="IEZ235" s="136"/>
      <c r="IFA235" s="136"/>
      <c r="IFB235" s="136"/>
      <c r="IFC235" s="136"/>
      <c r="IFD235" s="136"/>
      <c r="IFE235" s="136"/>
      <c r="IFF235" s="136"/>
      <c r="IFG235" s="136"/>
      <c r="IFH235" s="136"/>
      <c r="IFI235" s="136"/>
      <c r="IFJ235" s="136"/>
      <c r="IFK235" s="136"/>
      <c r="IFL235" s="136"/>
      <c r="IFM235" s="136"/>
      <c r="IFN235" s="136"/>
      <c r="IFO235" s="136"/>
      <c r="IFP235" s="136"/>
      <c r="IFQ235" s="136"/>
      <c r="IFR235" s="136"/>
      <c r="IFS235" s="136"/>
      <c r="IFT235" s="136"/>
      <c r="IFU235" s="136"/>
      <c r="IFV235" s="136"/>
      <c r="IFW235" s="136"/>
      <c r="IFX235" s="136"/>
      <c r="IFY235" s="136"/>
      <c r="IFZ235" s="136"/>
      <c r="IGA235" s="136"/>
      <c r="IGB235" s="136"/>
      <c r="IGC235" s="136"/>
      <c r="IGD235" s="136"/>
      <c r="IGE235" s="136"/>
      <c r="IGF235" s="136"/>
      <c r="IGG235" s="136"/>
      <c r="IGH235" s="136"/>
      <c r="IGI235" s="136"/>
      <c r="IGJ235" s="136"/>
      <c r="IGK235" s="136"/>
      <c r="IGL235" s="136"/>
      <c r="IGM235" s="136"/>
      <c r="IGN235" s="136"/>
      <c r="IGO235" s="136"/>
      <c r="IGP235" s="136"/>
      <c r="IGQ235" s="136"/>
      <c r="IGR235" s="136"/>
      <c r="IGS235" s="136"/>
      <c r="IGT235" s="136"/>
      <c r="IGU235" s="136"/>
      <c r="IGV235" s="136"/>
      <c r="IGW235" s="136"/>
      <c r="IGX235" s="136"/>
      <c r="IGY235" s="136"/>
      <c r="IGZ235" s="136"/>
      <c r="IHA235" s="136"/>
      <c r="IHB235" s="136"/>
      <c r="IHC235" s="136"/>
      <c r="IHD235" s="136"/>
      <c r="IHE235" s="136"/>
      <c r="IHF235" s="136"/>
      <c r="IHG235" s="136"/>
      <c r="IHH235" s="136"/>
      <c r="IHI235" s="136"/>
      <c r="IHJ235" s="136"/>
      <c r="IHK235" s="136"/>
      <c r="IHL235" s="136"/>
      <c r="IHM235" s="136"/>
      <c r="IHN235" s="136"/>
      <c r="IHO235" s="136"/>
      <c r="IHP235" s="136"/>
      <c r="IHQ235" s="136"/>
      <c r="IHR235" s="136"/>
      <c r="IHS235" s="136"/>
      <c r="IHT235" s="136"/>
      <c r="IHU235" s="136"/>
      <c r="IHV235" s="136"/>
      <c r="IHW235" s="136"/>
      <c r="IHX235" s="136"/>
      <c r="IHY235" s="136"/>
      <c r="IHZ235" s="136"/>
      <c r="IIA235" s="136"/>
      <c r="IIB235" s="136"/>
      <c r="IIC235" s="136"/>
      <c r="IID235" s="136"/>
      <c r="IIE235" s="136"/>
      <c r="IIF235" s="136"/>
      <c r="IIG235" s="136"/>
      <c r="IIH235" s="136"/>
      <c r="III235" s="136"/>
      <c r="IIJ235" s="136"/>
      <c r="IIK235" s="136"/>
      <c r="IIL235" s="136"/>
      <c r="IIM235" s="136"/>
      <c r="IIN235" s="136"/>
      <c r="IIO235" s="136"/>
      <c r="IIP235" s="136"/>
      <c r="IIQ235" s="136"/>
      <c r="IIR235" s="136"/>
      <c r="IIS235" s="136"/>
      <c r="IIT235" s="136"/>
      <c r="IIU235" s="136"/>
      <c r="IIV235" s="136"/>
      <c r="IIW235" s="136"/>
      <c r="IIX235" s="136"/>
      <c r="IIY235" s="136"/>
      <c r="IIZ235" s="136"/>
      <c r="IJA235" s="136"/>
      <c r="IJB235" s="136"/>
      <c r="IJC235" s="136"/>
      <c r="IJD235" s="136"/>
      <c r="IJE235" s="136"/>
      <c r="IJF235" s="136"/>
      <c r="IJG235" s="136"/>
      <c r="IJH235" s="136"/>
      <c r="IJI235" s="136"/>
      <c r="IJJ235" s="136"/>
      <c r="IJK235" s="136"/>
      <c r="IJL235" s="136"/>
      <c r="IJM235" s="136"/>
      <c r="IJN235" s="136"/>
      <c r="IJO235" s="136"/>
      <c r="IJP235" s="136"/>
      <c r="IJQ235" s="136"/>
      <c r="IJR235" s="136"/>
      <c r="IJS235" s="136"/>
      <c r="IJT235" s="136"/>
      <c r="IJU235" s="136"/>
      <c r="IJV235" s="136"/>
      <c r="IJW235" s="136"/>
      <c r="IJX235" s="136"/>
      <c r="IJY235" s="136"/>
      <c r="IJZ235" s="136"/>
      <c r="IKA235" s="136"/>
      <c r="IKB235" s="136"/>
      <c r="IKC235" s="136"/>
      <c r="IKD235" s="136"/>
      <c r="IKE235" s="136"/>
      <c r="IKF235" s="136"/>
      <c r="IKG235" s="136"/>
      <c r="IKH235" s="136"/>
      <c r="IKI235" s="136"/>
      <c r="IKJ235" s="136"/>
      <c r="IKK235" s="136"/>
      <c r="IKL235" s="136"/>
      <c r="IKM235" s="136"/>
      <c r="IKN235" s="136"/>
      <c r="IKO235" s="136"/>
      <c r="IKP235" s="136"/>
      <c r="IKQ235" s="136"/>
      <c r="IKR235" s="136"/>
      <c r="IKS235" s="136"/>
      <c r="IKT235" s="136"/>
      <c r="IKU235" s="136"/>
      <c r="IKV235" s="136"/>
      <c r="IKW235" s="136"/>
      <c r="IKX235" s="136"/>
      <c r="IKY235" s="136"/>
      <c r="IKZ235" s="136"/>
      <c r="ILA235" s="136"/>
      <c r="ILB235" s="136"/>
      <c r="ILC235" s="136"/>
      <c r="ILD235" s="136"/>
      <c r="ILE235" s="136"/>
      <c r="ILF235" s="136"/>
      <c r="ILG235" s="136"/>
      <c r="ILH235" s="136"/>
      <c r="ILI235" s="136"/>
      <c r="ILJ235" s="136"/>
      <c r="ILK235" s="136"/>
      <c r="ILL235" s="136"/>
      <c r="ILM235" s="136"/>
      <c r="ILN235" s="136"/>
      <c r="ILO235" s="136"/>
      <c r="ILP235" s="136"/>
      <c r="ILQ235" s="136"/>
      <c r="ILR235" s="136"/>
      <c r="ILS235" s="136"/>
      <c r="ILT235" s="136"/>
      <c r="ILU235" s="136"/>
      <c r="ILV235" s="136"/>
      <c r="ILW235" s="136"/>
      <c r="ILX235" s="136"/>
      <c r="ILY235" s="136"/>
      <c r="ILZ235" s="136"/>
      <c r="IMA235" s="136"/>
      <c r="IMB235" s="136"/>
      <c r="IMC235" s="136"/>
      <c r="IMD235" s="136"/>
      <c r="IME235" s="136"/>
      <c r="IMF235" s="136"/>
      <c r="IMG235" s="136"/>
      <c r="IMH235" s="136"/>
      <c r="IMI235" s="136"/>
      <c r="IMJ235" s="136"/>
      <c r="IMK235" s="136"/>
      <c r="IML235" s="136"/>
      <c r="IMM235" s="136"/>
      <c r="IMN235" s="136"/>
      <c r="IMO235" s="136"/>
      <c r="IMP235" s="136"/>
      <c r="IMQ235" s="136"/>
      <c r="IMR235" s="136"/>
      <c r="IMS235" s="136"/>
      <c r="IMT235" s="136"/>
      <c r="IMU235" s="136"/>
      <c r="IMV235" s="136"/>
      <c r="IMW235" s="136"/>
      <c r="IMX235" s="136"/>
      <c r="IMY235" s="136"/>
      <c r="IMZ235" s="136"/>
      <c r="INA235" s="136"/>
      <c r="INB235" s="136"/>
      <c r="INC235" s="136"/>
      <c r="IND235" s="136"/>
      <c r="INE235" s="136"/>
      <c r="INF235" s="136"/>
      <c r="ING235" s="136"/>
      <c r="INH235" s="136"/>
      <c r="INI235" s="136"/>
      <c r="INJ235" s="136"/>
      <c r="INK235" s="136"/>
      <c r="INL235" s="136"/>
      <c r="INM235" s="136"/>
      <c r="INN235" s="136"/>
      <c r="INO235" s="136"/>
      <c r="INP235" s="136"/>
      <c r="INQ235" s="136"/>
      <c r="INR235" s="136"/>
      <c r="INS235" s="136"/>
      <c r="INT235" s="136"/>
      <c r="INU235" s="136"/>
      <c r="INV235" s="136"/>
      <c r="INW235" s="136"/>
      <c r="INX235" s="136"/>
      <c r="INY235" s="136"/>
      <c r="INZ235" s="136"/>
      <c r="IOA235" s="136"/>
      <c r="IOB235" s="136"/>
      <c r="IOC235" s="136"/>
      <c r="IOD235" s="136"/>
      <c r="IOE235" s="136"/>
      <c r="IOF235" s="136"/>
      <c r="IOG235" s="136"/>
      <c r="IOH235" s="136"/>
      <c r="IOI235" s="136"/>
      <c r="IOJ235" s="136"/>
      <c r="IOK235" s="136"/>
      <c r="IOL235" s="136"/>
      <c r="IOM235" s="136"/>
      <c r="ION235" s="136"/>
      <c r="IOO235" s="136"/>
      <c r="IOP235" s="136"/>
      <c r="IOQ235" s="136"/>
      <c r="IOR235" s="136"/>
      <c r="IOS235" s="136"/>
      <c r="IOT235" s="136"/>
      <c r="IOU235" s="136"/>
      <c r="IOV235" s="136"/>
      <c r="IOW235" s="136"/>
      <c r="IOX235" s="136"/>
      <c r="IOY235" s="136"/>
      <c r="IOZ235" s="136"/>
      <c r="IPA235" s="136"/>
      <c r="IPB235" s="136"/>
      <c r="IPC235" s="136"/>
      <c r="IPD235" s="136"/>
      <c r="IPE235" s="136"/>
      <c r="IPF235" s="136"/>
      <c r="IPG235" s="136"/>
      <c r="IPH235" s="136"/>
      <c r="IPI235" s="136"/>
      <c r="IPJ235" s="136"/>
      <c r="IPK235" s="136"/>
      <c r="IPL235" s="136"/>
      <c r="IPM235" s="136"/>
      <c r="IPN235" s="136"/>
      <c r="IPO235" s="136"/>
      <c r="IPP235" s="136"/>
      <c r="IPQ235" s="136"/>
      <c r="IPR235" s="136"/>
      <c r="IPS235" s="136"/>
      <c r="IPT235" s="136"/>
      <c r="IPU235" s="136"/>
      <c r="IPV235" s="136"/>
      <c r="IPW235" s="136"/>
      <c r="IPX235" s="136"/>
      <c r="IPY235" s="136"/>
      <c r="IPZ235" s="136"/>
      <c r="IQA235" s="136"/>
      <c r="IQB235" s="136"/>
      <c r="IQC235" s="136"/>
      <c r="IQD235" s="136"/>
      <c r="IQE235" s="136"/>
      <c r="IQF235" s="136"/>
      <c r="IQG235" s="136"/>
      <c r="IQH235" s="136"/>
      <c r="IQI235" s="136"/>
      <c r="IQJ235" s="136"/>
      <c r="IQK235" s="136"/>
      <c r="IQL235" s="136"/>
      <c r="IQM235" s="136"/>
      <c r="IQN235" s="136"/>
      <c r="IQO235" s="136"/>
      <c r="IQP235" s="136"/>
      <c r="IQQ235" s="136"/>
      <c r="IQR235" s="136"/>
      <c r="IQS235" s="136"/>
      <c r="IQT235" s="136"/>
      <c r="IQU235" s="136"/>
      <c r="IQV235" s="136"/>
      <c r="IQW235" s="136"/>
      <c r="IQX235" s="136"/>
      <c r="IQY235" s="136"/>
      <c r="IQZ235" s="136"/>
      <c r="IRA235" s="136"/>
      <c r="IRB235" s="136"/>
      <c r="IRC235" s="136"/>
      <c r="IRD235" s="136"/>
      <c r="IRE235" s="136"/>
      <c r="IRF235" s="136"/>
      <c r="IRG235" s="136"/>
      <c r="IRH235" s="136"/>
      <c r="IRI235" s="136"/>
      <c r="IRJ235" s="136"/>
      <c r="IRK235" s="136"/>
      <c r="IRL235" s="136"/>
      <c r="IRM235" s="136"/>
      <c r="IRN235" s="136"/>
      <c r="IRO235" s="136"/>
      <c r="IRP235" s="136"/>
      <c r="IRQ235" s="136"/>
      <c r="IRR235" s="136"/>
      <c r="IRS235" s="136"/>
      <c r="IRT235" s="136"/>
      <c r="IRU235" s="136"/>
      <c r="IRV235" s="136"/>
      <c r="IRW235" s="136"/>
      <c r="IRX235" s="136"/>
      <c r="IRY235" s="136"/>
      <c r="IRZ235" s="136"/>
      <c r="ISA235" s="136"/>
      <c r="ISB235" s="136"/>
      <c r="ISC235" s="136"/>
      <c r="ISD235" s="136"/>
      <c r="ISE235" s="136"/>
      <c r="ISF235" s="136"/>
      <c r="ISG235" s="136"/>
      <c r="ISH235" s="136"/>
      <c r="ISI235" s="136"/>
      <c r="ISJ235" s="136"/>
      <c r="ISK235" s="136"/>
      <c r="ISL235" s="136"/>
      <c r="ISM235" s="136"/>
      <c r="ISN235" s="136"/>
      <c r="ISO235" s="136"/>
      <c r="ISP235" s="136"/>
      <c r="ISQ235" s="136"/>
      <c r="ISR235" s="136"/>
      <c r="ISS235" s="136"/>
      <c r="IST235" s="136"/>
      <c r="ISU235" s="136"/>
      <c r="ISV235" s="136"/>
      <c r="ISW235" s="136"/>
      <c r="ISX235" s="136"/>
      <c r="ISY235" s="136"/>
      <c r="ISZ235" s="136"/>
      <c r="ITA235" s="136"/>
      <c r="ITB235" s="136"/>
      <c r="ITC235" s="136"/>
      <c r="ITD235" s="136"/>
      <c r="ITE235" s="136"/>
      <c r="ITF235" s="136"/>
      <c r="ITG235" s="136"/>
      <c r="ITH235" s="136"/>
      <c r="ITI235" s="136"/>
      <c r="ITJ235" s="136"/>
      <c r="ITK235" s="136"/>
      <c r="ITL235" s="136"/>
      <c r="ITM235" s="136"/>
      <c r="ITN235" s="136"/>
      <c r="ITO235" s="136"/>
      <c r="ITP235" s="136"/>
      <c r="ITQ235" s="136"/>
      <c r="ITR235" s="136"/>
      <c r="ITS235" s="136"/>
      <c r="ITT235" s="136"/>
      <c r="ITU235" s="136"/>
      <c r="ITV235" s="136"/>
      <c r="ITW235" s="136"/>
      <c r="ITX235" s="136"/>
      <c r="ITY235" s="136"/>
      <c r="ITZ235" s="136"/>
      <c r="IUA235" s="136"/>
      <c r="IUB235" s="136"/>
      <c r="IUC235" s="136"/>
      <c r="IUD235" s="136"/>
      <c r="IUE235" s="136"/>
      <c r="IUF235" s="136"/>
      <c r="IUG235" s="136"/>
      <c r="IUH235" s="136"/>
      <c r="IUI235" s="136"/>
      <c r="IUJ235" s="136"/>
      <c r="IUK235" s="136"/>
      <c r="IUL235" s="136"/>
      <c r="IUM235" s="136"/>
      <c r="IUN235" s="136"/>
      <c r="IUO235" s="136"/>
      <c r="IUP235" s="136"/>
      <c r="IUQ235" s="136"/>
      <c r="IUR235" s="136"/>
      <c r="IUS235" s="136"/>
      <c r="IUT235" s="136"/>
      <c r="IUU235" s="136"/>
      <c r="IUV235" s="136"/>
      <c r="IUW235" s="136"/>
      <c r="IUX235" s="136"/>
      <c r="IUY235" s="136"/>
      <c r="IUZ235" s="136"/>
      <c r="IVA235" s="136"/>
      <c r="IVB235" s="136"/>
      <c r="IVC235" s="136"/>
      <c r="IVD235" s="136"/>
      <c r="IVE235" s="136"/>
      <c r="IVF235" s="136"/>
      <c r="IVG235" s="136"/>
      <c r="IVH235" s="136"/>
      <c r="IVI235" s="136"/>
      <c r="IVJ235" s="136"/>
      <c r="IVK235" s="136"/>
      <c r="IVL235" s="136"/>
      <c r="IVM235" s="136"/>
      <c r="IVN235" s="136"/>
      <c r="IVO235" s="136"/>
      <c r="IVP235" s="136"/>
      <c r="IVQ235" s="136"/>
      <c r="IVR235" s="136"/>
      <c r="IVS235" s="136"/>
      <c r="IVT235" s="136"/>
      <c r="IVU235" s="136"/>
      <c r="IVV235" s="136"/>
      <c r="IVW235" s="136"/>
      <c r="IVX235" s="136"/>
      <c r="IVY235" s="136"/>
      <c r="IVZ235" s="136"/>
      <c r="IWA235" s="136"/>
      <c r="IWB235" s="136"/>
      <c r="IWC235" s="136"/>
      <c r="IWD235" s="136"/>
      <c r="IWE235" s="136"/>
      <c r="IWF235" s="136"/>
      <c r="IWG235" s="136"/>
      <c r="IWH235" s="136"/>
      <c r="IWI235" s="136"/>
      <c r="IWJ235" s="136"/>
      <c r="IWK235" s="136"/>
      <c r="IWL235" s="136"/>
      <c r="IWM235" s="136"/>
      <c r="IWN235" s="136"/>
      <c r="IWO235" s="136"/>
      <c r="IWP235" s="136"/>
      <c r="IWQ235" s="136"/>
      <c r="IWR235" s="136"/>
      <c r="IWS235" s="136"/>
      <c r="IWT235" s="136"/>
      <c r="IWU235" s="136"/>
      <c r="IWV235" s="136"/>
      <c r="IWW235" s="136"/>
      <c r="IWX235" s="136"/>
      <c r="IWY235" s="136"/>
      <c r="IWZ235" s="136"/>
      <c r="IXA235" s="136"/>
      <c r="IXB235" s="136"/>
      <c r="IXC235" s="136"/>
      <c r="IXD235" s="136"/>
      <c r="IXE235" s="136"/>
      <c r="IXF235" s="136"/>
      <c r="IXG235" s="136"/>
      <c r="IXH235" s="136"/>
      <c r="IXI235" s="136"/>
      <c r="IXJ235" s="136"/>
      <c r="IXK235" s="136"/>
      <c r="IXL235" s="136"/>
      <c r="IXM235" s="136"/>
      <c r="IXN235" s="136"/>
      <c r="IXO235" s="136"/>
      <c r="IXP235" s="136"/>
      <c r="IXQ235" s="136"/>
      <c r="IXR235" s="136"/>
      <c r="IXS235" s="136"/>
      <c r="IXT235" s="136"/>
      <c r="IXU235" s="136"/>
      <c r="IXV235" s="136"/>
      <c r="IXW235" s="136"/>
      <c r="IXX235" s="136"/>
      <c r="IXY235" s="136"/>
      <c r="IXZ235" s="136"/>
      <c r="IYA235" s="136"/>
      <c r="IYB235" s="136"/>
      <c r="IYC235" s="136"/>
      <c r="IYD235" s="136"/>
      <c r="IYE235" s="136"/>
      <c r="IYF235" s="136"/>
      <c r="IYG235" s="136"/>
      <c r="IYH235" s="136"/>
      <c r="IYI235" s="136"/>
      <c r="IYJ235" s="136"/>
      <c r="IYK235" s="136"/>
      <c r="IYL235" s="136"/>
      <c r="IYM235" s="136"/>
      <c r="IYN235" s="136"/>
      <c r="IYO235" s="136"/>
      <c r="IYP235" s="136"/>
      <c r="IYQ235" s="136"/>
      <c r="IYR235" s="136"/>
      <c r="IYS235" s="136"/>
      <c r="IYT235" s="136"/>
      <c r="IYU235" s="136"/>
      <c r="IYV235" s="136"/>
      <c r="IYW235" s="136"/>
      <c r="IYX235" s="136"/>
      <c r="IYY235" s="136"/>
      <c r="IYZ235" s="136"/>
      <c r="IZA235" s="136"/>
      <c r="IZB235" s="136"/>
      <c r="IZC235" s="136"/>
      <c r="IZD235" s="136"/>
      <c r="IZE235" s="136"/>
      <c r="IZF235" s="136"/>
      <c r="IZG235" s="136"/>
      <c r="IZH235" s="136"/>
      <c r="IZI235" s="136"/>
      <c r="IZJ235" s="136"/>
      <c r="IZK235" s="136"/>
      <c r="IZL235" s="136"/>
      <c r="IZM235" s="136"/>
      <c r="IZN235" s="136"/>
      <c r="IZO235" s="136"/>
      <c r="IZP235" s="136"/>
      <c r="IZQ235" s="136"/>
      <c r="IZR235" s="136"/>
      <c r="IZS235" s="136"/>
      <c r="IZT235" s="136"/>
      <c r="IZU235" s="136"/>
      <c r="IZV235" s="136"/>
      <c r="IZW235" s="136"/>
      <c r="IZX235" s="136"/>
      <c r="IZY235" s="136"/>
      <c r="IZZ235" s="136"/>
      <c r="JAA235" s="136"/>
      <c r="JAB235" s="136"/>
      <c r="JAC235" s="136"/>
      <c r="JAD235" s="136"/>
      <c r="JAE235" s="136"/>
      <c r="JAF235" s="136"/>
      <c r="JAG235" s="136"/>
      <c r="JAH235" s="136"/>
      <c r="JAI235" s="136"/>
      <c r="JAJ235" s="136"/>
      <c r="JAK235" s="136"/>
      <c r="JAL235" s="136"/>
      <c r="JAM235" s="136"/>
      <c r="JAN235" s="136"/>
      <c r="JAO235" s="136"/>
      <c r="JAP235" s="136"/>
      <c r="JAQ235" s="136"/>
      <c r="JAR235" s="136"/>
      <c r="JAS235" s="136"/>
      <c r="JAT235" s="136"/>
      <c r="JAU235" s="136"/>
      <c r="JAV235" s="136"/>
      <c r="JAW235" s="136"/>
      <c r="JAX235" s="136"/>
      <c r="JAY235" s="136"/>
      <c r="JAZ235" s="136"/>
      <c r="JBA235" s="136"/>
      <c r="JBB235" s="136"/>
      <c r="JBC235" s="136"/>
      <c r="JBD235" s="136"/>
      <c r="JBE235" s="136"/>
      <c r="JBF235" s="136"/>
      <c r="JBG235" s="136"/>
      <c r="JBH235" s="136"/>
      <c r="JBI235" s="136"/>
      <c r="JBJ235" s="136"/>
      <c r="JBK235" s="136"/>
      <c r="JBL235" s="136"/>
      <c r="JBM235" s="136"/>
      <c r="JBN235" s="136"/>
      <c r="JBO235" s="136"/>
      <c r="JBP235" s="136"/>
      <c r="JBQ235" s="136"/>
      <c r="JBR235" s="136"/>
      <c r="JBS235" s="136"/>
      <c r="JBT235" s="136"/>
      <c r="JBU235" s="136"/>
      <c r="JBV235" s="136"/>
      <c r="JBW235" s="136"/>
      <c r="JBX235" s="136"/>
      <c r="JBY235" s="136"/>
      <c r="JBZ235" s="136"/>
      <c r="JCA235" s="136"/>
      <c r="JCB235" s="136"/>
      <c r="JCC235" s="136"/>
      <c r="JCD235" s="136"/>
      <c r="JCE235" s="136"/>
      <c r="JCF235" s="136"/>
      <c r="JCG235" s="136"/>
      <c r="JCH235" s="136"/>
      <c r="JCI235" s="136"/>
      <c r="JCJ235" s="136"/>
      <c r="JCK235" s="136"/>
      <c r="JCL235" s="136"/>
      <c r="JCM235" s="136"/>
      <c r="JCN235" s="136"/>
      <c r="JCO235" s="136"/>
      <c r="JCP235" s="136"/>
      <c r="JCQ235" s="136"/>
      <c r="JCR235" s="136"/>
      <c r="JCS235" s="136"/>
      <c r="JCT235" s="136"/>
      <c r="JCU235" s="136"/>
      <c r="JCV235" s="136"/>
      <c r="JCW235" s="136"/>
      <c r="JCX235" s="136"/>
      <c r="JCY235" s="136"/>
      <c r="JCZ235" s="136"/>
      <c r="JDA235" s="136"/>
      <c r="JDB235" s="136"/>
      <c r="JDC235" s="136"/>
      <c r="JDD235" s="136"/>
      <c r="JDE235" s="136"/>
      <c r="JDF235" s="136"/>
      <c r="JDG235" s="136"/>
      <c r="JDH235" s="136"/>
      <c r="JDI235" s="136"/>
      <c r="JDJ235" s="136"/>
      <c r="JDK235" s="136"/>
      <c r="JDL235" s="136"/>
      <c r="JDM235" s="136"/>
      <c r="JDN235" s="136"/>
      <c r="JDO235" s="136"/>
      <c r="JDP235" s="136"/>
      <c r="JDQ235" s="136"/>
      <c r="JDR235" s="136"/>
      <c r="JDS235" s="136"/>
      <c r="JDT235" s="136"/>
      <c r="JDU235" s="136"/>
      <c r="JDV235" s="136"/>
      <c r="JDW235" s="136"/>
      <c r="JDX235" s="136"/>
      <c r="JDY235" s="136"/>
      <c r="JDZ235" s="136"/>
      <c r="JEA235" s="136"/>
      <c r="JEB235" s="136"/>
      <c r="JEC235" s="136"/>
      <c r="JED235" s="136"/>
      <c r="JEE235" s="136"/>
      <c r="JEF235" s="136"/>
      <c r="JEG235" s="136"/>
      <c r="JEH235" s="136"/>
      <c r="JEI235" s="136"/>
      <c r="JEJ235" s="136"/>
      <c r="JEK235" s="136"/>
      <c r="JEL235" s="136"/>
      <c r="JEM235" s="136"/>
      <c r="JEN235" s="136"/>
      <c r="JEO235" s="136"/>
      <c r="JEP235" s="136"/>
      <c r="JEQ235" s="136"/>
      <c r="JER235" s="136"/>
      <c r="JES235" s="136"/>
      <c r="JET235" s="136"/>
      <c r="JEU235" s="136"/>
      <c r="JEV235" s="136"/>
      <c r="JEW235" s="136"/>
      <c r="JEX235" s="136"/>
      <c r="JEY235" s="136"/>
      <c r="JEZ235" s="136"/>
      <c r="JFA235" s="136"/>
      <c r="JFB235" s="136"/>
      <c r="JFC235" s="136"/>
      <c r="JFD235" s="136"/>
      <c r="JFE235" s="136"/>
      <c r="JFF235" s="136"/>
      <c r="JFG235" s="136"/>
      <c r="JFH235" s="136"/>
      <c r="JFI235" s="136"/>
      <c r="JFJ235" s="136"/>
      <c r="JFK235" s="136"/>
      <c r="JFL235" s="136"/>
      <c r="JFM235" s="136"/>
      <c r="JFN235" s="136"/>
      <c r="JFO235" s="136"/>
      <c r="JFP235" s="136"/>
      <c r="JFQ235" s="136"/>
      <c r="JFR235" s="136"/>
      <c r="JFS235" s="136"/>
      <c r="JFT235" s="136"/>
      <c r="JFU235" s="136"/>
      <c r="JFV235" s="136"/>
      <c r="JFW235" s="136"/>
      <c r="JFX235" s="136"/>
      <c r="JFY235" s="136"/>
      <c r="JFZ235" s="136"/>
      <c r="JGA235" s="136"/>
      <c r="JGB235" s="136"/>
      <c r="JGC235" s="136"/>
      <c r="JGD235" s="136"/>
      <c r="JGE235" s="136"/>
      <c r="JGF235" s="136"/>
      <c r="JGG235" s="136"/>
      <c r="JGH235" s="136"/>
      <c r="JGI235" s="136"/>
      <c r="JGJ235" s="136"/>
      <c r="JGK235" s="136"/>
      <c r="JGL235" s="136"/>
      <c r="JGM235" s="136"/>
      <c r="JGN235" s="136"/>
      <c r="JGO235" s="136"/>
      <c r="JGP235" s="136"/>
      <c r="JGQ235" s="136"/>
      <c r="JGR235" s="136"/>
      <c r="JGS235" s="136"/>
      <c r="JGT235" s="136"/>
      <c r="JGU235" s="136"/>
      <c r="JGV235" s="136"/>
      <c r="JGW235" s="136"/>
      <c r="JGX235" s="136"/>
      <c r="JGY235" s="136"/>
      <c r="JGZ235" s="136"/>
      <c r="JHA235" s="136"/>
      <c r="JHB235" s="136"/>
      <c r="JHC235" s="136"/>
      <c r="JHD235" s="136"/>
      <c r="JHE235" s="136"/>
      <c r="JHF235" s="136"/>
      <c r="JHG235" s="136"/>
      <c r="JHH235" s="136"/>
      <c r="JHI235" s="136"/>
      <c r="JHJ235" s="136"/>
      <c r="JHK235" s="136"/>
      <c r="JHL235" s="136"/>
      <c r="JHM235" s="136"/>
      <c r="JHN235" s="136"/>
      <c r="JHO235" s="136"/>
      <c r="JHP235" s="136"/>
      <c r="JHQ235" s="136"/>
      <c r="JHR235" s="136"/>
      <c r="JHS235" s="136"/>
      <c r="JHT235" s="136"/>
      <c r="JHU235" s="136"/>
      <c r="JHV235" s="136"/>
      <c r="JHW235" s="136"/>
      <c r="JHX235" s="136"/>
      <c r="JHY235" s="136"/>
      <c r="JHZ235" s="136"/>
      <c r="JIA235" s="136"/>
      <c r="JIB235" s="136"/>
      <c r="JIC235" s="136"/>
      <c r="JID235" s="136"/>
      <c r="JIE235" s="136"/>
      <c r="JIF235" s="136"/>
      <c r="JIG235" s="136"/>
      <c r="JIH235" s="136"/>
      <c r="JII235" s="136"/>
      <c r="JIJ235" s="136"/>
      <c r="JIK235" s="136"/>
      <c r="JIL235" s="136"/>
      <c r="JIM235" s="136"/>
      <c r="JIN235" s="136"/>
      <c r="JIO235" s="136"/>
      <c r="JIP235" s="136"/>
      <c r="JIQ235" s="136"/>
      <c r="JIR235" s="136"/>
      <c r="JIS235" s="136"/>
      <c r="JIT235" s="136"/>
      <c r="JIU235" s="136"/>
      <c r="JIV235" s="136"/>
      <c r="JIW235" s="136"/>
      <c r="JIX235" s="136"/>
      <c r="JIY235" s="136"/>
      <c r="JIZ235" s="136"/>
      <c r="JJA235" s="136"/>
      <c r="JJB235" s="136"/>
      <c r="JJC235" s="136"/>
      <c r="JJD235" s="136"/>
      <c r="JJE235" s="136"/>
      <c r="JJF235" s="136"/>
      <c r="JJG235" s="136"/>
      <c r="JJH235" s="136"/>
      <c r="JJI235" s="136"/>
      <c r="JJJ235" s="136"/>
      <c r="JJK235" s="136"/>
      <c r="JJL235" s="136"/>
      <c r="JJM235" s="136"/>
      <c r="JJN235" s="136"/>
      <c r="JJO235" s="136"/>
      <c r="JJP235" s="136"/>
      <c r="JJQ235" s="136"/>
      <c r="JJR235" s="136"/>
      <c r="JJS235" s="136"/>
      <c r="JJT235" s="136"/>
      <c r="JJU235" s="136"/>
      <c r="JJV235" s="136"/>
      <c r="JJW235" s="136"/>
      <c r="JJX235" s="136"/>
      <c r="JJY235" s="136"/>
      <c r="JJZ235" s="136"/>
      <c r="JKA235" s="136"/>
      <c r="JKB235" s="136"/>
      <c r="JKC235" s="136"/>
      <c r="JKD235" s="136"/>
      <c r="JKE235" s="136"/>
      <c r="JKF235" s="136"/>
      <c r="JKG235" s="136"/>
      <c r="JKH235" s="136"/>
      <c r="JKI235" s="136"/>
      <c r="JKJ235" s="136"/>
      <c r="JKK235" s="136"/>
      <c r="JKL235" s="136"/>
      <c r="JKM235" s="136"/>
      <c r="JKN235" s="136"/>
      <c r="JKO235" s="136"/>
      <c r="JKP235" s="136"/>
      <c r="JKQ235" s="136"/>
      <c r="JKR235" s="136"/>
      <c r="JKS235" s="136"/>
      <c r="JKT235" s="136"/>
      <c r="JKU235" s="136"/>
      <c r="JKV235" s="136"/>
      <c r="JKW235" s="136"/>
      <c r="JKX235" s="136"/>
      <c r="JKY235" s="136"/>
      <c r="JKZ235" s="136"/>
      <c r="JLA235" s="136"/>
      <c r="JLB235" s="136"/>
      <c r="JLC235" s="136"/>
      <c r="JLD235" s="136"/>
      <c r="JLE235" s="136"/>
      <c r="JLF235" s="136"/>
      <c r="JLG235" s="136"/>
      <c r="JLH235" s="136"/>
      <c r="JLI235" s="136"/>
      <c r="JLJ235" s="136"/>
      <c r="JLK235" s="136"/>
      <c r="JLL235" s="136"/>
      <c r="JLM235" s="136"/>
      <c r="JLN235" s="136"/>
      <c r="JLO235" s="136"/>
      <c r="JLP235" s="136"/>
      <c r="JLQ235" s="136"/>
      <c r="JLR235" s="136"/>
      <c r="JLS235" s="136"/>
      <c r="JLT235" s="136"/>
      <c r="JLU235" s="136"/>
      <c r="JLV235" s="136"/>
      <c r="JLW235" s="136"/>
      <c r="JLX235" s="136"/>
      <c r="JLY235" s="136"/>
      <c r="JLZ235" s="136"/>
      <c r="JMA235" s="136"/>
      <c r="JMB235" s="136"/>
      <c r="JMC235" s="136"/>
      <c r="JMD235" s="136"/>
      <c r="JME235" s="136"/>
      <c r="JMF235" s="136"/>
      <c r="JMG235" s="136"/>
      <c r="JMH235" s="136"/>
      <c r="JMI235" s="136"/>
      <c r="JMJ235" s="136"/>
      <c r="JMK235" s="136"/>
      <c r="JML235" s="136"/>
      <c r="JMM235" s="136"/>
      <c r="JMN235" s="136"/>
      <c r="JMO235" s="136"/>
      <c r="JMP235" s="136"/>
      <c r="JMQ235" s="136"/>
      <c r="JMR235" s="136"/>
      <c r="JMS235" s="136"/>
      <c r="JMT235" s="136"/>
      <c r="JMU235" s="136"/>
      <c r="JMV235" s="136"/>
      <c r="JMW235" s="136"/>
      <c r="JMX235" s="136"/>
      <c r="JMY235" s="136"/>
      <c r="JMZ235" s="136"/>
      <c r="JNA235" s="136"/>
      <c r="JNB235" s="136"/>
      <c r="JNC235" s="136"/>
      <c r="JND235" s="136"/>
      <c r="JNE235" s="136"/>
      <c r="JNF235" s="136"/>
      <c r="JNG235" s="136"/>
      <c r="JNH235" s="136"/>
      <c r="JNI235" s="136"/>
      <c r="JNJ235" s="136"/>
      <c r="JNK235" s="136"/>
      <c r="JNL235" s="136"/>
      <c r="JNM235" s="136"/>
      <c r="JNN235" s="136"/>
      <c r="JNO235" s="136"/>
      <c r="JNP235" s="136"/>
      <c r="JNQ235" s="136"/>
      <c r="JNR235" s="136"/>
      <c r="JNS235" s="136"/>
      <c r="JNT235" s="136"/>
      <c r="JNU235" s="136"/>
      <c r="JNV235" s="136"/>
      <c r="JNW235" s="136"/>
      <c r="JNX235" s="136"/>
      <c r="JNY235" s="136"/>
      <c r="JNZ235" s="136"/>
      <c r="JOA235" s="136"/>
      <c r="JOB235" s="136"/>
      <c r="JOC235" s="136"/>
      <c r="JOD235" s="136"/>
      <c r="JOE235" s="136"/>
      <c r="JOF235" s="136"/>
      <c r="JOG235" s="136"/>
      <c r="JOH235" s="136"/>
      <c r="JOI235" s="136"/>
      <c r="JOJ235" s="136"/>
      <c r="JOK235" s="136"/>
      <c r="JOL235" s="136"/>
      <c r="JOM235" s="136"/>
      <c r="JON235" s="136"/>
      <c r="JOO235" s="136"/>
      <c r="JOP235" s="136"/>
      <c r="JOQ235" s="136"/>
      <c r="JOR235" s="136"/>
      <c r="JOS235" s="136"/>
      <c r="JOT235" s="136"/>
      <c r="JOU235" s="136"/>
      <c r="JOV235" s="136"/>
      <c r="JOW235" s="136"/>
      <c r="JOX235" s="136"/>
      <c r="JOY235" s="136"/>
      <c r="JOZ235" s="136"/>
      <c r="JPA235" s="136"/>
      <c r="JPB235" s="136"/>
      <c r="JPC235" s="136"/>
      <c r="JPD235" s="136"/>
      <c r="JPE235" s="136"/>
      <c r="JPF235" s="136"/>
      <c r="JPG235" s="136"/>
      <c r="JPH235" s="136"/>
      <c r="JPI235" s="136"/>
      <c r="JPJ235" s="136"/>
      <c r="JPK235" s="136"/>
      <c r="JPL235" s="136"/>
      <c r="JPM235" s="136"/>
      <c r="JPN235" s="136"/>
      <c r="JPO235" s="136"/>
      <c r="JPP235" s="136"/>
      <c r="JPQ235" s="136"/>
      <c r="JPR235" s="136"/>
      <c r="JPS235" s="136"/>
      <c r="JPT235" s="136"/>
      <c r="JPU235" s="136"/>
      <c r="JPV235" s="136"/>
      <c r="JPW235" s="136"/>
      <c r="JPX235" s="136"/>
      <c r="JPY235" s="136"/>
      <c r="JPZ235" s="136"/>
      <c r="JQA235" s="136"/>
      <c r="JQB235" s="136"/>
      <c r="JQC235" s="136"/>
      <c r="JQD235" s="136"/>
      <c r="JQE235" s="136"/>
      <c r="JQF235" s="136"/>
      <c r="JQG235" s="136"/>
      <c r="JQH235" s="136"/>
      <c r="JQI235" s="136"/>
      <c r="JQJ235" s="136"/>
      <c r="JQK235" s="136"/>
      <c r="JQL235" s="136"/>
      <c r="JQM235" s="136"/>
      <c r="JQN235" s="136"/>
      <c r="JQO235" s="136"/>
      <c r="JQP235" s="136"/>
      <c r="JQQ235" s="136"/>
      <c r="JQR235" s="136"/>
      <c r="JQS235" s="136"/>
      <c r="JQT235" s="136"/>
      <c r="JQU235" s="136"/>
      <c r="JQV235" s="136"/>
      <c r="JQW235" s="136"/>
      <c r="JQX235" s="136"/>
      <c r="JQY235" s="136"/>
      <c r="JQZ235" s="136"/>
      <c r="JRA235" s="136"/>
      <c r="JRB235" s="136"/>
      <c r="JRC235" s="136"/>
      <c r="JRD235" s="136"/>
      <c r="JRE235" s="136"/>
      <c r="JRF235" s="136"/>
      <c r="JRG235" s="136"/>
      <c r="JRH235" s="136"/>
      <c r="JRI235" s="136"/>
      <c r="JRJ235" s="136"/>
      <c r="JRK235" s="136"/>
      <c r="JRL235" s="136"/>
      <c r="JRM235" s="136"/>
      <c r="JRN235" s="136"/>
      <c r="JRO235" s="136"/>
      <c r="JRP235" s="136"/>
      <c r="JRQ235" s="136"/>
      <c r="JRR235" s="136"/>
      <c r="JRS235" s="136"/>
      <c r="JRT235" s="136"/>
      <c r="JRU235" s="136"/>
      <c r="JRV235" s="136"/>
      <c r="JRW235" s="136"/>
      <c r="JRX235" s="136"/>
      <c r="JRY235" s="136"/>
      <c r="JRZ235" s="136"/>
      <c r="JSA235" s="136"/>
      <c r="JSB235" s="136"/>
      <c r="JSC235" s="136"/>
      <c r="JSD235" s="136"/>
      <c r="JSE235" s="136"/>
      <c r="JSF235" s="136"/>
      <c r="JSG235" s="136"/>
      <c r="JSH235" s="136"/>
      <c r="JSI235" s="136"/>
      <c r="JSJ235" s="136"/>
      <c r="JSK235" s="136"/>
      <c r="JSL235" s="136"/>
      <c r="JSM235" s="136"/>
      <c r="JSN235" s="136"/>
      <c r="JSO235" s="136"/>
      <c r="JSP235" s="136"/>
      <c r="JSQ235" s="136"/>
      <c r="JSR235" s="136"/>
      <c r="JSS235" s="136"/>
      <c r="JST235" s="136"/>
      <c r="JSU235" s="136"/>
      <c r="JSV235" s="136"/>
      <c r="JSW235" s="136"/>
      <c r="JSX235" s="136"/>
      <c r="JSY235" s="136"/>
      <c r="JSZ235" s="136"/>
      <c r="JTA235" s="136"/>
      <c r="JTB235" s="136"/>
      <c r="JTC235" s="136"/>
      <c r="JTD235" s="136"/>
      <c r="JTE235" s="136"/>
      <c r="JTF235" s="136"/>
      <c r="JTG235" s="136"/>
      <c r="JTH235" s="136"/>
      <c r="JTI235" s="136"/>
      <c r="JTJ235" s="136"/>
      <c r="JTK235" s="136"/>
      <c r="JTL235" s="136"/>
      <c r="JTM235" s="136"/>
      <c r="JTN235" s="136"/>
      <c r="JTO235" s="136"/>
      <c r="JTP235" s="136"/>
      <c r="JTQ235" s="136"/>
      <c r="JTR235" s="136"/>
      <c r="JTS235" s="136"/>
      <c r="JTT235" s="136"/>
      <c r="JTU235" s="136"/>
      <c r="JTV235" s="136"/>
      <c r="JTW235" s="136"/>
      <c r="JTX235" s="136"/>
      <c r="JTY235" s="136"/>
      <c r="JTZ235" s="136"/>
      <c r="JUA235" s="136"/>
      <c r="JUB235" s="136"/>
      <c r="JUC235" s="136"/>
      <c r="JUD235" s="136"/>
      <c r="JUE235" s="136"/>
      <c r="JUF235" s="136"/>
      <c r="JUG235" s="136"/>
      <c r="JUH235" s="136"/>
      <c r="JUI235" s="136"/>
      <c r="JUJ235" s="136"/>
      <c r="JUK235" s="136"/>
      <c r="JUL235" s="136"/>
      <c r="JUM235" s="136"/>
      <c r="JUN235" s="136"/>
      <c r="JUO235" s="136"/>
      <c r="JUP235" s="136"/>
      <c r="JUQ235" s="136"/>
      <c r="JUR235" s="136"/>
      <c r="JUS235" s="136"/>
      <c r="JUT235" s="136"/>
      <c r="JUU235" s="136"/>
      <c r="JUV235" s="136"/>
      <c r="JUW235" s="136"/>
      <c r="JUX235" s="136"/>
      <c r="JUY235" s="136"/>
      <c r="JUZ235" s="136"/>
      <c r="JVA235" s="136"/>
      <c r="JVB235" s="136"/>
      <c r="JVC235" s="136"/>
      <c r="JVD235" s="136"/>
      <c r="JVE235" s="136"/>
      <c r="JVF235" s="136"/>
      <c r="JVG235" s="136"/>
      <c r="JVH235" s="136"/>
      <c r="JVI235" s="136"/>
      <c r="JVJ235" s="136"/>
      <c r="JVK235" s="136"/>
      <c r="JVL235" s="136"/>
      <c r="JVM235" s="136"/>
      <c r="JVN235" s="136"/>
      <c r="JVO235" s="136"/>
      <c r="JVP235" s="136"/>
      <c r="JVQ235" s="136"/>
      <c r="JVR235" s="136"/>
      <c r="JVS235" s="136"/>
      <c r="JVT235" s="136"/>
      <c r="JVU235" s="136"/>
      <c r="JVV235" s="136"/>
      <c r="JVW235" s="136"/>
      <c r="JVX235" s="136"/>
      <c r="JVY235" s="136"/>
      <c r="JVZ235" s="136"/>
      <c r="JWA235" s="136"/>
      <c r="JWB235" s="136"/>
      <c r="JWC235" s="136"/>
      <c r="JWD235" s="136"/>
      <c r="JWE235" s="136"/>
      <c r="JWF235" s="136"/>
      <c r="JWG235" s="136"/>
      <c r="JWH235" s="136"/>
      <c r="JWI235" s="136"/>
      <c r="JWJ235" s="136"/>
      <c r="JWK235" s="136"/>
      <c r="JWL235" s="136"/>
      <c r="JWM235" s="136"/>
      <c r="JWN235" s="136"/>
      <c r="JWO235" s="136"/>
      <c r="JWP235" s="136"/>
      <c r="JWQ235" s="136"/>
      <c r="JWR235" s="136"/>
      <c r="JWS235" s="136"/>
      <c r="JWT235" s="136"/>
      <c r="JWU235" s="136"/>
      <c r="JWV235" s="136"/>
      <c r="JWW235" s="136"/>
      <c r="JWX235" s="136"/>
      <c r="JWY235" s="136"/>
      <c r="JWZ235" s="136"/>
      <c r="JXA235" s="136"/>
      <c r="JXB235" s="136"/>
      <c r="JXC235" s="136"/>
      <c r="JXD235" s="136"/>
      <c r="JXE235" s="136"/>
      <c r="JXF235" s="136"/>
      <c r="JXG235" s="136"/>
      <c r="JXH235" s="136"/>
      <c r="JXI235" s="136"/>
      <c r="JXJ235" s="136"/>
      <c r="JXK235" s="136"/>
      <c r="JXL235" s="136"/>
      <c r="JXM235" s="136"/>
      <c r="JXN235" s="136"/>
      <c r="JXO235" s="136"/>
      <c r="JXP235" s="136"/>
      <c r="JXQ235" s="136"/>
      <c r="JXR235" s="136"/>
      <c r="JXS235" s="136"/>
      <c r="JXT235" s="136"/>
      <c r="JXU235" s="136"/>
      <c r="JXV235" s="136"/>
      <c r="JXW235" s="136"/>
      <c r="JXX235" s="136"/>
      <c r="JXY235" s="136"/>
      <c r="JXZ235" s="136"/>
      <c r="JYA235" s="136"/>
      <c r="JYB235" s="136"/>
      <c r="JYC235" s="136"/>
      <c r="JYD235" s="136"/>
      <c r="JYE235" s="136"/>
      <c r="JYF235" s="136"/>
      <c r="JYG235" s="136"/>
      <c r="JYH235" s="136"/>
      <c r="JYI235" s="136"/>
      <c r="JYJ235" s="136"/>
      <c r="JYK235" s="136"/>
      <c r="JYL235" s="136"/>
      <c r="JYM235" s="136"/>
      <c r="JYN235" s="136"/>
      <c r="JYO235" s="136"/>
      <c r="JYP235" s="136"/>
      <c r="JYQ235" s="136"/>
      <c r="JYR235" s="136"/>
      <c r="JYS235" s="136"/>
      <c r="JYT235" s="136"/>
      <c r="JYU235" s="136"/>
      <c r="JYV235" s="136"/>
      <c r="JYW235" s="136"/>
      <c r="JYX235" s="136"/>
      <c r="JYY235" s="136"/>
      <c r="JYZ235" s="136"/>
      <c r="JZA235" s="136"/>
      <c r="JZB235" s="136"/>
      <c r="JZC235" s="136"/>
      <c r="JZD235" s="136"/>
      <c r="JZE235" s="136"/>
      <c r="JZF235" s="136"/>
      <c r="JZG235" s="136"/>
      <c r="JZH235" s="136"/>
      <c r="JZI235" s="136"/>
      <c r="JZJ235" s="136"/>
      <c r="JZK235" s="136"/>
      <c r="JZL235" s="136"/>
      <c r="JZM235" s="136"/>
      <c r="JZN235" s="136"/>
      <c r="JZO235" s="136"/>
      <c r="JZP235" s="136"/>
      <c r="JZQ235" s="136"/>
      <c r="JZR235" s="136"/>
      <c r="JZS235" s="136"/>
      <c r="JZT235" s="136"/>
      <c r="JZU235" s="136"/>
      <c r="JZV235" s="136"/>
      <c r="JZW235" s="136"/>
      <c r="JZX235" s="136"/>
      <c r="JZY235" s="136"/>
      <c r="JZZ235" s="136"/>
      <c r="KAA235" s="136"/>
      <c r="KAB235" s="136"/>
      <c r="KAC235" s="136"/>
      <c r="KAD235" s="136"/>
      <c r="KAE235" s="136"/>
      <c r="KAF235" s="136"/>
      <c r="KAG235" s="136"/>
      <c r="KAH235" s="136"/>
      <c r="KAI235" s="136"/>
      <c r="KAJ235" s="136"/>
      <c r="KAK235" s="136"/>
      <c r="KAL235" s="136"/>
      <c r="KAM235" s="136"/>
      <c r="KAN235" s="136"/>
      <c r="KAO235" s="136"/>
      <c r="KAP235" s="136"/>
      <c r="KAQ235" s="136"/>
      <c r="KAR235" s="136"/>
      <c r="KAS235" s="136"/>
      <c r="KAT235" s="136"/>
      <c r="KAU235" s="136"/>
      <c r="KAV235" s="136"/>
      <c r="KAW235" s="136"/>
      <c r="KAX235" s="136"/>
      <c r="KAY235" s="136"/>
      <c r="KAZ235" s="136"/>
      <c r="KBA235" s="136"/>
      <c r="KBB235" s="136"/>
      <c r="KBC235" s="136"/>
      <c r="KBD235" s="136"/>
      <c r="KBE235" s="136"/>
      <c r="KBF235" s="136"/>
      <c r="KBG235" s="136"/>
      <c r="KBH235" s="136"/>
      <c r="KBI235" s="136"/>
      <c r="KBJ235" s="136"/>
      <c r="KBK235" s="136"/>
      <c r="KBL235" s="136"/>
      <c r="KBM235" s="136"/>
      <c r="KBN235" s="136"/>
      <c r="KBO235" s="136"/>
      <c r="KBP235" s="136"/>
      <c r="KBQ235" s="136"/>
      <c r="KBR235" s="136"/>
      <c r="KBS235" s="136"/>
      <c r="KBT235" s="136"/>
      <c r="KBU235" s="136"/>
      <c r="KBV235" s="136"/>
      <c r="KBW235" s="136"/>
      <c r="KBX235" s="136"/>
      <c r="KBY235" s="136"/>
      <c r="KBZ235" s="136"/>
      <c r="KCA235" s="136"/>
      <c r="KCB235" s="136"/>
      <c r="KCC235" s="136"/>
      <c r="KCD235" s="136"/>
      <c r="KCE235" s="136"/>
      <c r="KCF235" s="136"/>
      <c r="KCG235" s="136"/>
      <c r="KCH235" s="136"/>
      <c r="KCI235" s="136"/>
      <c r="KCJ235" s="136"/>
      <c r="KCK235" s="136"/>
      <c r="KCL235" s="136"/>
      <c r="KCM235" s="136"/>
      <c r="KCN235" s="136"/>
      <c r="KCO235" s="136"/>
      <c r="KCP235" s="136"/>
      <c r="KCQ235" s="136"/>
      <c r="KCR235" s="136"/>
      <c r="KCS235" s="136"/>
      <c r="KCT235" s="136"/>
      <c r="KCU235" s="136"/>
      <c r="KCV235" s="136"/>
      <c r="KCW235" s="136"/>
      <c r="KCX235" s="136"/>
      <c r="KCY235" s="136"/>
      <c r="KCZ235" s="136"/>
      <c r="KDA235" s="136"/>
      <c r="KDB235" s="136"/>
      <c r="KDC235" s="136"/>
      <c r="KDD235" s="136"/>
      <c r="KDE235" s="136"/>
      <c r="KDF235" s="136"/>
      <c r="KDG235" s="136"/>
      <c r="KDH235" s="136"/>
      <c r="KDI235" s="136"/>
      <c r="KDJ235" s="136"/>
      <c r="KDK235" s="136"/>
      <c r="KDL235" s="136"/>
      <c r="KDM235" s="136"/>
      <c r="KDN235" s="136"/>
      <c r="KDO235" s="136"/>
      <c r="KDP235" s="136"/>
      <c r="KDQ235" s="136"/>
      <c r="KDR235" s="136"/>
      <c r="KDS235" s="136"/>
      <c r="KDT235" s="136"/>
      <c r="KDU235" s="136"/>
      <c r="KDV235" s="136"/>
      <c r="KDW235" s="136"/>
      <c r="KDX235" s="136"/>
      <c r="KDY235" s="136"/>
      <c r="KDZ235" s="136"/>
      <c r="KEA235" s="136"/>
      <c r="KEB235" s="136"/>
      <c r="KEC235" s="136"/>
      <c r="KED235" s="136"/>
      <c r="KEE235" s="136"/>
      <c r="KEF235" s="136"/>
      <c r="KEG235" s="136"/>
      <c r="KEH235" s="136"/>
      <c r="KEI235" s="136"/>
      <c r="KEJ235" s="136"/>
      <c r="KEK235" s="136"/>
      <c r="KEL235" s="136"/>
      <c r="KEM235" s="136"/>
      <c r="KEN235" s="136"/>
      <c r="KEO235" s="136"/>
      <c r="KEP235" s="136"/>
      <c r="KEQ235" s="136"/>
      <c r="KER235" s="136"/>
      <c r="KES235" s="136"/>
      <c r="KET235" s="136"/>
      <c r="KEU235" s="136"/>
      <c r="KEV235" s="136"/>
      <c r="KEW235" s="136"/>
      <c r="KEX235" s="136"/>
      <c r="KEY235" s="136"/>
      <c r="KEZ235" s="136"/>
      <c r="KFA235" s="136"/>
      <c r="KFB235" s="136"/>
      <c r="KFC235" s="136"/>
      <c r="KFD235" s="136"/>
      <c r="KFE235" s="136"/>
      <c r="KFF235" s="136"/>
      <c r="KFG235" s="136"/>
      <c r="KFH235" s="136"/>
      <c r="KFI235" s="136"/>
      <c r="KFJ235" s="136"/>
      <c r="KFK235" s="136"/>
      <c r="KFL235" s="136"/>
      <c r="KFM235" s="136"/>
      <c r="KFN235" s="136"/>
      <c r="KFO235" s="136"/>
      <c r="KFP235" s="136"/>
      <c r="KFQ235" s="136"/>
      <c r="KFR235" s="136"/>
      <c r="KFS235" s="136"/>
      <c r="KFT235" s="136"/>
      <c r="KFU235" s="136"/>
      <c r="KFV235" s="136"/>
      <c r="KFW235" s="136"/>
      <c r="KFX235" s="136"/>
      <c r="KFY235" s="136"/>
      <c r="KFZ235" s="136"/>
      <c r="KGA235" s="136"/>
      <c r="KGB235" s="136"/>
      <c r="KGC235" s="136"/>
      <c r="KGD235" s="136"/>
      <c r="KGE235" s="136"/>
      <c r="KGF235" s="136"/>
      <c r="KGG235" s="136"/>
      <c r="KGH235" s="136"/>
      <c r="KGI235" s="136"/>
      <c r="KGJ235" s="136"/>
      <c r="KGK235" s="136"/>
      <c r="KGL235" s="136"/>
      <c r="KGM235" s="136"/>
      <c r="KGN235" s="136"/>
      <c r="KGO235" s="136"/>
      <c r="KGP235" s="136"/>
      <c r="KGQ235" s="136"/>
      <c r="KGR235" s="136"/>
      <c r="KGS235" s="136"/>
      <c r="KGT235" s="136"/>
      <c r="KGU235" s="136"/>
      <c r="KGV235" s="136"/>
      <c r="KGW235" s="136"/>
      <c r="KGX235" s="136"/>
      <c r="KGY235" s="136"/>
      <c r="KGZ235" s="136"/>
      <c r="KHA235" s="136"/>
      <c r="KHB235" s="136"/>
      <c r="KHC235" s="136"/>
      <c r="KHD235" s="136"/>
      <c r="KHE235" s="136"/>
      <c r="KHF235" s="136"/>
      <c r="KHG235" s="136"/>
      <c r="KHH235" s="136"/>
      <c r="KHI235" s="136"/>
      <c r="KHJ235" s="136"/>
      <c r="KHK235" s="136"/>
      <c r="KHL235" s="136"/>
      <c r="KHM235" s="136"/>
      <c r="KHN235" s="136"/>
      <c r="KHO235" s="136"/>
      <c r="KHP235" s="136"/>
      <c r="KHQ235" s="136"/>
      <c r="KHR235" s="136"/>
      <c r="KHS235" s="136"/>
      <c r="KHT235" s="136"/>
      <c r="KHU235" s="136"/>
      <c r="KHV235" s="136"/>
      <c r="KHW235" s="136"/>
      <c r="KHX235" s="136"/>
      <c r="KHY235" s="136"/>
      <c r="KHZ235" s="136"/>
      <c r="KIA235" s="136"/>
      <c r="KIB235" s="136"/>
      <c r="KIC235" s="136"/>
      <c r="KID235" s="136"/>
      <c r="KIE235" s="136"/>
      <c r="KIF235" s="136"/>
      <c r="KIG235" s="136"/>
      <c r="KIH235" s="136"/>
      <c r="KII235" s="136"/>
      <c r="KIJ235" s="136"/>
      <c r="KIK235" s="136"/>
      <c r="KIL235" s="136"/>
      <c r="KIM235" s="136"/>
      <c r="KIN235" s="136"/>
      <c r="KIO235" s="136"/>
      <c r="KIP235" s="136"/>
      <c r="KIQ235" s="136"/>
      <c r="KIR235" s="136"/>
      <c r="KIS235" s="136"/>
      <c r="KIT235" s="136"/>
      <c r="KIU235" s="136"/>
      <c r="KIV235" s="136"/>
      <c r="KIW235" s="136"/>
      <c r="KIX235" s="136"/>
      <c r="KIY235" s="136"/>
      <c r="KIZ235" s="136"/>
      <c r="KJA235" s="136"/>
      <c r="KJB235" s="136"/>
      <c r="KJC235" s="136"/>
      <c r="KJD235" s="136"/>
      <c r="KJE235" s="136"/>
      <c r="KJF235" s="136"/>
      <c r="KJG235" s="136"/>
      <c r="KJH235" s="136"/>
      <c r="KJI235" s="136"/>
      <c r="KJJ235" s="136"/>
      <c r="KJK235" s="136"/>
      <c r="KJL235" s="136"/>
      <c r="KJM235" s="136"/>
      <c r="KJN235" s="136"/>
      <c r="KJO235" s="136"/>
      <c r="KJP235" s="136"/>
      <c r="KJQ235" s="136"/>
      <c r="KJR235" s="136"/>
      <c r="KJS235" s="136"/>
      <c r="KJT235" s="136"/>
      <c r="KJU235" s="136"/>
      <c r="KJV235" s="136"/>
      <c r="KJW235" s="136"/>
      <c r="KJX235" s="136"/>
      <c r="KJY235" s="136"/>
      <c r="KJZ235" s="136"/>
      <c r="KKA235" s="136"/>
      <c r="KKB235" s="136"/>
      <c r="KKC235" s="136"/>
      <c r="KKD235" s="136"/>
      <c r="KKE235" s="136"/>
      <c r="KKF235" s="136"/>
      <c r="KKG235" s="136"/>
      <c r="KKH235" s="136"/>
      <c r="KKI235" s="136"/>
      <c r="KKJ235" s="136"/>
      <c r="KKK235" s="136"/>
      <c r="KKL235" s="136"/>
      <c r="KKM235" s="136"/>
      <c r="KKN235" s="136"/>
      <c r="KKO235" s="136"/>
      <c r="KKP235" s="136"/>
      <c r="KKQ235" s="136"/>
      <c r="KKR235" s="136"/>
      <c r="KKS235" s="136"/>
      <c r="KKT235" s="136"/>
      <c r="KKU235" s="136"/>
      <c r="KKV235" s="136"/>
      <c r="KKW235" s="136"/>
      <c r="KKX235" s="136"/>
      <c r="KKY235" s="136"/>
      <c r="KKZ235" s="136"/>
      <c r="KLA235" s="136"/>
      <c r="KLB235" s="136"/>
      <c r="KLC235" s="136"/>
      <c r="KLD235" s="136"/>
      <c r="KLE235" s="136"/>
      <c r="KLF235" s="136"/>
      <c r="KLG235" s="136"/>
      <c r="KLH235" s="136"/>
      <c r="KLI235" s="136"/>
      <c r="KLJ235" s="136"/>
      <c r="KLK235" s="136"/>
      <c r="KLL235" s="136"/>
      <c r="KLM235" s="136"/>
      <c r="KLN235" s="136"/>
      <c r="KLO235" s="136"/>
      <c r="KLP235" s="136"/>
      <c r="KLQ235" s="136"/>
      <c r="KLR235" s="136"/>
      <c r="KLS235" s="136"/>
      <c r="KLT235" s="136"/>
      <c r="KLU235" s="136"/>
      <c r="KLV235" s="136"/>
      <c r="KLW235" s="136"/>
      <c r="KLX235" s="136"/>
      <c r="KLY235" s="136"/>
      <c r="KLZ235" s="136"/>
      <c r="KMA235" s="136"/>
      <c r="KMB235" s="136"/>
      <c r="KMC235" s="136"/>
      <c r="KMD235" s="136"/>
      <c r="KME235" s="136"/>
      <c r="KMF235" s="136"/>
      <c r="KMG235" s="136"/>
      <c r="KMH235" s="136"/>
      <c r="KMI235" s="136"/>
      <c r="KMJ235" s="136"/>
      <c r="KMK235" s="136"/>
      <c r="KML235" s="136"/>
      <c r="KMM235" s="136"/>
      <c r="KMN235" s="136"/>
      <c r="KMO235" s="136"/>
      <c r="KMP235" s="136"/>
      <c r="KMQ235" s="136"/>
      <c r="KMR235" s="136"/>
      <c r="KMS235" s="136"/>
      <c r="KMT235" s="136"/>
      <c r="KMU235" s="136"/>
      <c r="KMV235" s="136"/>
      <c r="KMW235" s="136"/>
      <c r="KMX235" s="136"/>
      <c r="KMY235" s="136"/>
      <c r="KMZ235" s="136"/>
      <c r="KNA235" s="136"/>
      <c r="KNB235" s="136"/>
      <c r="KNC235" s="136"/>
      <c r="KND235" s="136"/>
      <c r="KNE235" s="136"/>
      <c r="KNF235" s="136"/>
      <c r="KNG235" s="136"/>
      <c r="KNH235" s="136"/>
      <c r="KNI235" s="136"/>
      <c r="KNJ235" s="136"/>
      <c r="KNK235" s="136"/>
      <c r="KNL235" s="136"/>
      <c r="KNM235" s="136"/>
      <c r="KNN235" s="136"/>
      <c r="KNO235" s="136"/>
      <c r="KNP235" s="136"/>
      <c r="KNQ235" s="136"/>
      <c r="KNR235" s="136"/>
      <c r="KNS235" s="136"/>
      <c r="KNT235" s="136"/>
      <c r="KNU235" s="136"/>
      <c r="KNV235" s="136"/>
      <c r="KNW235" s="136"/>
      <c r="KNX235" s="136"/>
      <c r="KNY235" s="136"/>
      <c r="KNZ235" s="136"/>
      <c r="KOA235" s="136"/>
      <c r="KOB235" s="136"/>
      <c r="KOC235" s="136"/>
      <c r="KOD235" s="136"/>
      <c r="KOE235" s="136"/>
      <c r="KOF235" s="136"/>
      <c r="KOG235" s="136"/>
      <c r="KOH235" s="136"/>
      <c r="KOI235" s="136"/>
      <c r="KOJ235" s="136"/>
      <c r="KOK235" s="136"/>
      <c r="KOL235" s="136"/>
      <c r="KOM235" s="136"/>
      <c r="KON235" s="136"/>
      <c r="KOO235" s="136"/>
      <c r="KOP235" s="136"/>
      <c r="KOQ235" s="136"/>
      <c r="KOR235" s="136"/>
      <c r="KOS235" s="136"/>
      <c r="KOT235" s="136"/>
      <c r="KOU235" s="136"/>
      <c r="KOV235" s="136"/>
      <c r="KOW235" s="136"/>
      <c r="KOX235" s="136"/>
      <c r="KOY235" s="136"/>
      <c r="KOZ235" s="136"/>
      <c r="KPA235" s="136"/>
      <c r="KPB235" s="136"/>
      <c r="KPC235" s="136"/>
      <c r="KPD235" s="136"/>
      <c r="KPE235" s="136"/>
      <c r="KPF235" s="136"/>
      <c r="KPG235" s="136"/>
      <c r="KPH235" s="136"/>
      <c r="KPI235" s="136"/>
      <c r="KPJ235" s="136"/>
      <c r="KPK235" s="136"/>
      <c r="KPL235" s="136"/>
      <c r="KPM235" s="136"/>
      <c r="KPN235" s="136"/>
      <c r="KPO235" s="136"/>
      <c r="KPP235" s="136"/>
      <c r="KPQ235" s="136"/>
      <c r="KPR235" s="136"/>
      <c r="KPS235" s="136"/>
      <c r="KPT235" s="136"/>
      <c r="KPU235" s="136"/>
      <c r="KPV235" s="136"/>
      <c r="KPW235" s="136"/>
      <c r="KPX235" s="136"/>
      <c r="KPY235" s="136"/>
      <c r="KPZ235" s="136"/>
      <c r="KQA235" s="136"/>
      <c r="KQB235" s="136"/>
      <c r="KQC235" s="136"/>
      <c r="KQD235" s="136"/>
      <c r="KQE235" s="136"/>
      <c r="KQF235" s="136"/>
      <c r="KQG235" s="136"/>
      <c r="KQH235" s="136"/>
      <c r="KQI235" s="136"/>
      <c r="KQJ235" s="136"/>
      <c r="KQK235" s="136"/>
      <c r="KQL235" s="136"/>
      <c r="KQM235" s="136"/>
      <c r="KQN235" s="136"/>
      <c r="KQO235" s="136"/>
      <c r="KQP235" s="136"/>
      <c r="KQQ235" s="136"/>
      <c r="KQR235" s="136"/>
      <c r="KQS235" s="136"/>
      <c r="KQT235" s="136"/>
      <c r="KQU235" s="136"/>
      <c r="KQV235" s="136"/>
      <c r="KQW235" s="136"/>
      <c r="KQX235" s="136"/>
      <c r="KQY235" s="136"/>
      <c r="KQZ235" s="136"/>
      <c r="KRA235" s="136"/>
      <c r="KRB235" s="136"/>
      <c r="KRC235" s="136"/>
      <c r="KRD235" s="136"/>
      <c r="KRE235" s="136"/>
      <c r="KRF235" s="136"/>
      <c r="KRG235" s="136"/>
      <c r="KRH235" s="136"/>
      <c r="KRI235" s="136"/>
      <c r="KRJ235" s="136"/>
      <c r="KRK235" s="136"/>
      <c r="KRL235" s="136"/>
      <c r="KRM235" s="136"/>
      <c r="KRN235" s="136"/>
      <c r="KRO235" s="136"/>
      <c r="KRP235" s="136"/>
      <c r="KRQ235" s="136"/>
      <c r="KRR235" s="136"/>
      <c r="KRS235" s="136"/>
      <c r="KRT235" s="136"/>
      <c r="KRU235" s="136"/>
      <c r="KRV235" s="136"/>
      <c r="KRW235" s="136"/>
      <c r="KRX235" s="136"/>
      <c r="KRY235" s="136"/>
      <c r="KRZ235" s="136"/>
      <c r="KSA235" s="136"/>
      <c r="KSB235" s="136"/>
      <c r="KSC235" s="136"/>
      <c r="KSD235" s="136"/>
      <c r="KSE235" s="136"/>
      <c r="KSF235" s="136"/>
      <c r="KSG235" s="136"/>
      <c r="KSH235" s="136"/>
      <c r="KSI235" s="136"/>
      <c r="KSJ235" s="136"/>
      <c r="KSK235" s="136"/>
      <c r="KSL235" s="136"/>
      <c r="KSM235" s="136"/>
      <c r="KSN235" s="136"/>
      <c r="KSO235" s="136"/>
      <c r="KSP235" s="136"/>
      <c r="KSQ235" s="136"/>
      <c r="KSR235" s="136"/>
      <c r="KSS235" s="136"/>
      <c r="KST235" s="136"/>
      <c r="KSU235" s="136"/>
      <c r="KSV235" s="136"/>
      <c r="KSW235" s="136"/>
      <c r="KSX235" s="136"/>
      <c r="KSY235" s="136"/>
      <c r="KSZ235" s="136"/>
      <c r="KTA235" s="136"/>
      <c r="KTB235" s="136"/>
      <c r="KTC235" s="136"/>
      <c r="KTD235" s="136"/>
      <c r="KTE235" s="136"/>
      <c r="KTF235" s="136"/>
      <c r="KTG235" s="136"/>
      <c r="KTH235" s="136"/>
      <c r="KTI235" s="136"/>
      <c r="KTJ235" s="136"/>
      <c r="KTK235" s="136"/>
      <c r="KTL235" s="136"/>
      <c r="KTM235" s="136"/>
      <c r="KTN235" s="136"/>
      <c r="KTO235" s="136"/>
      <c r="KTP235" s="136"/>
      <c r="KTQ235" s="136"/>
      <c r="KTR235" s="136"/>
      <c r="KTS235" s="136"/>
      <c r="KTT235" s="136"/>
      <c r="KTU235" s="136"/>
      <c r="KTV235" s="136"/>
      <c r="KTW235" s="136"/>
      <c r="KTX235" s="136"/>
      <c r="KTY235" s="136"/>
      <c r="KTZ235" s="136"/>
      <c r="KUA235" s="136"/>
      <c r="KUB235" s="136"/>
      <c r="KUC235" s="136"/>
      <c r="KUD235" s="136"/>
      <c r="KUE235" s="136"/>
      <c r="KUF235" s="136"/>
      <c r="KUG235" s="136"/>
      <c r="KUH235" s="136"/>
      <c r="KUI235" s="136"/>
      <c r="KUJ235" s="136"/>
      <c r="KUK235" s="136"/>
      <c r="KUL235" s="136"/>
      <c r="KUM235" s="136"/>
      <c r="KUN235" s="136"/>
      <c r="KUO235" s="136"/>
      <c r="KUP235" s="136"/>
      <c r="KUQ235" s="136"/>
      <c r="KUR235" s="136"/>
      <c r="KUS235" s="136"/>
      <c r="KUT235" s="136"/>
      <c r="KUU235" s="136"/>
      <c r="KUV235" s="136"/>
      <c r="KUW235" s="136"/>
      <c r="KUX235" s="136"/>
      <c r="KUY235" s="136"/>
      <c r="KUZ235" s="136"/>
      <c r="KVA235" s="136"/>
      <c r="KVB235" s="136"/>
      <c r="KVC235" s="136"/>
      <c r="KVD235" s="136"/>
      <c r="KVE235" s="136"/>
      <c r="KVF235" s="136"/>
      <c r="KVG235" s="136"/>
      <c r="KVH235" s="136"/>
      <c r="KVI235" s="136"/>
      <c r="KVJ235" s="136"/>
      <c r="KVK235" s="136"/>
      <c r="KVL235" s="136"/>
      <c r="KVM235" s="136"/>
      <c r="KVN235" s="136"/>
      <c r="KVO235" s="136"/>
      <c r="KVP235" s="136"/>
      <c r="KVQ235" s="136"/>
      <c r="KVR235" s="136"/>
      <c r="KVS235" s="136"/>
      <c r="KVT235" s="136"/>
      <c r="KVU235" s="136"/>
      <c r="KVV235" s="136"/>
      <c r="KVW235" s="136"/>
      <c r="KVX235" s="136"/>
      <c r="KVY235" s="136"/>
      <c r="KVZ235" s="136"/>
      <c r="KWA235" s="136"/>
      <c r="KWB235" s="136"/>
      <c r="KWC235" s="136"/>
      <c r="KWD235" s="136"/>
      <c r="KWE235" s="136"/>
      <c r="KWF235" s="136"/>
      <c r="KWG235" s="136"/>
      <c r="KWH235" s="136"/>
      <c r="KWI235" s="136"/>
      <c r="KWJ235" s="136"/>
      <c r="KWK235" s="136"/>
      <c r="KWL235" s="136"/>
      <c r="KWM235" s="136"/>
      <c r="KWN235" s="136"/>
      <c r="KWO235" s="136"/>
      <c r="KWP235" s="136"/>
      <c r="KWQ235" s="136"/>
      <c r="KWR235" s="136"/>
      <c r="KWS235" s="136"/>
      <c r="KWT235" s="136"/>
      <c r="KWU235" s="136"/>
      <c r="KWV235" s="136"/>
      <c r="KWW235" s="136"/>
      <c r="KWX235" s="136"/>
      <c r="KWY235" s="136"/>
      <c r="KWZ235" s="136"/>
      <c r="KXA235" s="136"/>
      <c r="KXB235" s="136"/>
      <c r="KXC235" s="136"/>
      <c r="KXD235" s="136"/>
      <c r="KXE235" s="136"/>
      <c r="KXF235" s="136"/>
      <c r="KXG235" s="136"/>
      <c r="KXH235" s="136"/>
      <c r="KXI235" s="136"/>
      <c r="KXJ235" s="136"/>
      <c r="KXK235" s="136"/>
      <c r="KXL235" s="136"/>
      <c r="KXM235" s="136"/>
      <c r="KXN235" s="136"/>
      <c r="KXO235" s="136"/>
      <c r="KXP235" s="136"/>
      <c r="KXQ235" s="136"/>
      <c r="KXR235" s="136"/>
      <c r="KXS235" s="136"/>
      <c r="KXT235" s="136"/>
      <c r="KXU235" s="136"/>
      <c r="KXV235" s="136"/>
      <c r="KXW235" s="136"/>
      <c r="KXX235" s="136"/>
      <c r="KXY235" s="136"/>
      <c r="KXZ235" s="136"/>
      <c r="KYA235" s="136"/>
      <c r="KYB235" s="136"/>
      <c r="KYC235" s="136"/>
      <c r="KYD235" s="136"/>
      <c r="KYE235" s="136"/>
      <c r="KYF235" s="136"/>
      <c r="KYG235" s="136"/>
      <c r="KYH235" s="136"/>
      <c r="KYI235" s="136"/>
      <c r="KYJ235" s="136"/>
      <c r="KYK235" s="136"/>
      <c r="KYL235" s="136"/>
      <c r="KYM235" s="136"/>
      <c r="KYN235" s="136"/>
      <c r="KYO235" s="136"/>
      <c r="KYP235" s="136"/>
      <c r="KYQ235" s="136"/>
      <c r="KYR235" s="136"/>
      <c r="KYS235" s="136"/>
      <c r="KYT235" s="136"/>
      <c r="KYU235" s="136"/>
      <c r="KYV235" s="136"/>
      <c r="KYW235" s="136"/>
      <c r="KYX235" s="136"/>
      <c r="KYY235" s="136"/>
      <c r="KYZ235" s="136"/>
      <c r="KZA235" s="136"/>
      <c r="KZB235" s="136"/>
      <c r="KZC235" s="136"/>
      <c r="KZD235" s="136"/>
      <c r="KZE235" s="136"/>
      <c r="KZF235" s="136"/>
      <c r="KZG235" s="136"/>
      <c r="KZH235" s="136"/>
      <c r="KZI235" s="136"/>
      <c r="KZJ235" s="136"/>
      <c r="KZK235" s="136"/>
      <c r="KZL235" s="136"/>
      <c r="KZM235" s="136"/>
      <c r="KZN235" s="136"/>
      <c r="KZO235" s="136"/>
      <c r="KZP235" s="136"/>
      <c r="KZQ235" s="136"/>
      <c r="KZR235" s="136"/>
      <c r="KZS235" s="136"/>
      <c r="KZT235" s="136"/>
      <c r="KZU235" s="136"/>
      <c r="KZV235" s="136"/>
      <c r="KZW235" s="136"/>
      <c r="KZX235" s="136"/>
      <c r="KZY235" s="136"/>
      <c r="KZZ235" s="136"/>
      <c r="LAA235" s="136"/>
      <c r="LAB235" s="136"/>
      <c r="LAC235" s="136"/>
      <c r="LAD235" s="136"/>
      <c r="LAE235" s="136"/>
      <c r="LAF235" s="136"/>
      <c r="LAG235" s="136"/>
      <c r="LAH235" s="136"/>
      <c r="LAI235" s="136"/>
      <c r="LAJ235" s="136"/>
      <c r="LAK235" s="136"/>
      <c r="LAL235" s="136"/>
      <c r="LAM235" s="136"/>
      <c r="LAN235" s="136"/>
      <c r="LAO235" s="136"/>
      <c r="LAP235" s="136"/>
      <c r="LAQ235" s="136"/>
      <c r="LAR235" s="136"/>
      <c r="LAS235" s="136"/>
      <c r="LAT235" s="136"/>
      <c r="LAU235" s="136"/>
      <c r="LAV235" s="136"/>
      <c r="LAW235" s="136"/>
      <c r="LAX235" s="136"/>
      <c r="LAY235" s="136"/>
      <c r="LAZ235" s="136"/>
      <c r="LBA235" s="136"/>
      <c r="LBB235" s="136"/>
      <c r="LBC235" s="136"/>
      <c r="LBD235" s="136"/>
      <c r="LBE235" s="136"/>
      <c r="LBF235" s="136"/>
      <c r="LBG235" s="136"/>
      <c r="LBH235" s="136"/>
      <c r="LBI235" s="136"/>
      <c r="LBJ235" s="136"/>
      <c r="LBK235" s="136"/>
      <c r="LBL235" s="136"/>
      <c r="LBM235" s="136"/>
      <c r="LBN235" s="136"/>
      <c r="LBO235" s="136"/>
      <c r="LBP235" s="136"/>
      <c r="LBQ235" s="136"/>
      <c r="LBR235" s="136"/>
      <c r="LBS235" s="136"/>
      <c r="LBT235" s="136"/>
      <c r="LBU235" s="136"/>
      <c r="LBV235" s="136"/>
      <c r="LBW235" s="136"/>
      <c r="LBX235" s="136"/>
      <c r="LBY235" s="136"/>
      <c r="LBZ235" s="136"/>
      <c r="LCA235" s="136"/>
      <c r="LCB235" s="136"/>
      <c r="LCC235" s="136"/>
      <c r="LCD235" s="136"/>
      <c r="LCE235" s="136"/>
      <c r="LCF235" s="136"/>
      <c r="LCG235" s="136"/>
      <c r="LCH235" s="136"/>
      <c r="LCI235" s="136"/>
      <c r="LCJ235" s="136"/>
      <c r="LCK235" s="136"/>
      <c r="LCL235" s="136"/>
      <c r="LCM235" s="136"/>
      <c r="LCN235" s="136"/>
      <c r="LCO235" s="136"/>
      <c r="LCP235" s="136"/>
      <c r="LCQ235" s="136"/>
      <c r="LCR235" s="136"/>
      <c r="LCS235" s="136"/>
      <c r="LCT235" s="136"/>
      <c r="LCU235" s="136"/>
      <c r="LCV235" s="136"/>
      <c r="LCW235" s="136"/>
      <c r="LCX235" s="136"/>
      <c r="LCY235" s="136"/>
      <c r="LCZ235" s="136"/>
      <c r="LDA235" s="136"/>
      <c r="LDB235" s="136"/>
      <c r="LDC235" s="136"/>
      <c r="LDD235" s="136"/>
      <c r="LDE235" s="136"/>
      <c r="LDF235" s="136"/>
      <c r="LDG235" s="136"/>
      <c r="LDH235" s="136"/>
      <c r="LDI235" s="136"/>
      <c r="LDJ235" s="136"/>
      <c r="LDK235" s="136"/>
      <c r="LDL235" s="136"/>
      <c r="LDM235" s="136"/>
      <c r="LDN235" s="136"/>
      <c r="LDO235" s="136"/>
      <c r="LDP235" s="136"/>
      <c r="LDQ235" s="136"/>
      <c r="LDR235" s="136"/>
      <c r="LDS235" s="136"/>
      <c r="LDT235" s="136"/>
      <c r="LDU235" s="136"/>
      <c r="LDV235" s="136"/>
      <c r="LDW235" s="136"/>
      <c r="LDX235" s="136"/>
      <c r="LDY235" s="136"/>
      <c r="LDZ235" s="136"/>
      <c r="LEA235" s="136"/>
      <c r="LEB235" s="136"/>
      <c r="LEC235" s="136"/>
      <c r="LED235" s="136"/>
      <c r="LEE235" s="136"/>
      <c r="LEF235" s="136"/>
      <c r="LEG235" s="136"/>
      <c r="LEH235" s="136"/>
      <c r="LEI235" s="136"/>
      <c r="LEJ235" s="136"/>
      <c r="LEK235" s="136"/>
      <c r="LEL235" s="136"/>
      <c r="LEM235" s="136"/>
      <c r="LEN235" s="136"/>
      <c r="LEO235" s="136"/>
      <c r="LEP235" s="136"/>
      <c r="LEQ235" s="136"/>
      <c r="LER235" s="136"/>
      <c r="LES235" s="136"/>
      <c r="LET235" s="136"/>
      <c r="LEU235" s="136"/>
      <c r="LEV235" s="136"/>
      <c r="LEW235" s="136"/>
      <c r="LEX235" s="136"/>
      <c r="LEY235" s="136"/>
      <c r="LEZ235" s="136"/>
      <c r="LFA235" s="136"/>
      <c r="LFB235" s="136"/>
      <c r="LFC235" s="136"/>
      <c r="LFD235" s="136"/>
      <c r="LFE235" s="136"/>
      <c r="LFF235" s="136"/>
      <c r="LFG235" s="136"/>
      <c r="LFH235" s="136"/>
      <c r="LFI235" s="136"/>
      <c r="LFJ235" s="136"/>
      <c r="LFK235" s="136"/>
      <c r="LFL235" s="136"/>
      <c r="LFM235" s="136"/>
      <c r="LFN235" s="136"/>
      <c r="LFO235" s="136"/>
      <c r="LFP235" s="136"/>
      <c r="LFQ235" s="136"/>
      <c r="LFR235" s="136"/>
      <c r="LFS235" s="136"/>
      <c r="LFT235" s="136"/>
      <c r="LFU235" s="136"/>
      <c r="LFV235" s="136"/>
      <c r="LFW235" s="136"/>
      <c r="LFX235" s="136"/>
      <c r="LFY235" s="136"/>
      <c r="LFZ235" s="136"/>
      <c r="LGA235" s="136"/>
      <c r="LGB235" s="136"/>
      <c r="LGC235" s="136"/>
      <c r="LGD235" s="136"/>
      <c r="LGE235" s="136"/>
      <c r="LGF235" s="136"/>
      <c r="LGG235" s="136"/>
      <c r="LGH235" s="136"/>
      <c r="LGI235" s="136"/>
      <c r="LGJ235" s="136"/>
      <c r="LGK235" s="136"/>
      <c r="LGL235" s="136"/>
      <c r="LGM235" s="136"/>
      <c r="LGN235" s="136"/>
      <c r="LGO235" s="136"/>
      <c r="LGP235" s="136"/>
      <c r="LGQ235" s="136"/>
      <c r="LGR235" s="136"/>
      <c r="LGS235" s="136"/>
      <c r="LGT235" s="136"/>
      <c r="LGU235" s="136"/>
      <c r="LGV235" s="136"/>
      <c r="LGW235" s="136"/>
      <c r="LGX235" s="136"/>
      <c r="LGY235" s="136"/>
      <c r="LGZ235" s="136"/>
      <c r="LHA235" s="136"/>
      <c r="LHB235" s="136"/>
      <c r="LHC235" s="136"/>
      <c r="LHD235" s="136"/>
      <c r="LHE235" s="136"/>
      <c r="LHF235" s="136"/>
      <c r="LHG235" s="136"/>
      <c r="LHH235" s="136"/>
      <c r="LHI235" s="136"/>
      <c r="LHJ235" s="136"/>
      <c r="LHK235" s="136"/>
      <c r="LHL235" s="136"/>
      <c r="LHM235" s="136"/>
      <c r="LHN235" s="136"/>
      <c r="LHO235" s="136"/>
      <c r="LHP235" s="136"/>
      <c r="LHQ235" s="136"/>
      <c r="LHR235" s="136"/>
      <c r="LHS235" s="136"/>
      <c r="LHT235" s="136"/>
      <c r="LHU235" s="136"/>
      <c r="LHV235" s="136"/>
      <c r="LHW235" s="136"/>
      <c r="LHX235" s="136"/>
      <c r="LHY235" s="136"/>
      <c r="LHZ235" s="136"/>
      <c r="LIA235" s="136"/>
      <c r="LIB235" s="136"/>
      <c r="LIC235" s="136"/>
      <c r="LID235" s="136"/>
      <c r="LIE235" s="136"/>
      <c r="LIF235" s="136"/>
      <c r="LIG235" s="136"/>
      <c r="LIH235" s="136"/>
      <c r="LII235" s="136"/>
      <c r="LIJ235" s="136"/>
      <c r="LIK235" s="136"/>
      <c r="LIL235" s="136"/>
      <c r="LIM235" s="136"/>
      <c r="LIN235" s="136"/>
      <c r="LIO235" s="136"/>
      <c r="LIP235" s="136"/>
      <c r="LIQ235" s="136"/>
      <c r="LIR235" s="136"/>
      <c r="LIS235" s="136"/>
      <c r="LIT235" s="136"/>
      <c r="LIU235" s="136"/>
      <c r="LIV235" s="136"/>
      <c r="LIW235" s="136"/>
      <c r="LIX235" s="136"/>
      <c r="LIY235" s="136"/>
      <c r="LIZ235" s="136"/>
      <c r="LJA235" s="136"/>
      <c r="LJB235" s="136"/>
      <c r="LJC235" s="136"/>
      <c r="LJD235" s="136"/>
      <c r="LJE235" s="136"/>
      <c r="LJF235" s="136"/>
      <c r="LJG235" s="136"/>
      <c r="LJH235" s="136"/>
      <c r="LJI235" s="136"/>
      <c r="LJJ235" s="136"/>
      <c r="LJK235" s="136"/>
      <c r="LJL235" s="136"/>
      <c r="LJM235" s="136"/>
      <c r="LJN235" s="136"/>
      <c r="LJO235" s="136"/>
      <c r="LJP235" s="136"/>
      <c r="LJQ235" s="136"/>
      <c r="LJR235" s="136"/>
      <c r="LJS235" s="136"/>
      <c r="LJT235" s="136"/>
      <c r="LJU235" s="136"/>
      <c r="LJV235" s="136"/>
      <c r="LJW235" s="136"/>
      <c r="LJX235" s="136"/>
      <c r="LJY235" s="136"/>
      <c r="LJZ235" s="136"/>
      <c r="LKA235" s="136"/>
      <c r="LKB235" s="136"/>
      <c r="LKC235" s="136"/>
      <c r="LKD235" s="136"/>
      <c r="LKE235" s="136"/>
      <c r="LKF235" s="136"/>
      <c r="LKG235" s="136"/>
      <c r="LKH235" s="136"/>
      <c r="LKI235" s="136"/>
      <c r="LKJ235" s="136"/>
      <c r="LKK235" s="136"/>
      <c r="LKL235" s="136"/>
      <c r="LKM235" s="136"/>
      <c r="LKN235" s="136"/>
      <c r="LKO235" s="136"/>
      <c r="LKP235" s="136"/>
      <c r="LKQ235" s="136"/>
      <c r="LKR235" s="136"/>
      <c r="LKS235" s="136"/>
      <c r="LKT235" s="136"/>
      <c r="LKU235" s="136"/>
      <c r="LKV235" s="136"/>
      <c r="LKW235" s="136"/>
      <c r="LKX235" s="136"/>
      <c r="LKY235" s="136"/>
      <c r="LKZ235" s="136"/>
      <c r="LLA235" s="136"/>
      <c r="LLB235" s="136"/>
      <c r="LLC235" s="136"/>
      <c r="LLD235" s="136"/>
      <c r="LLE235" s="136"/>
      <c r="LLF235" s="136"/>
      <c r="LLG235" s="136"/>
      <c r="LLH235" s="136"/>
      <c r="LLI235" s="136"/>
      <c r="LLJ235" s="136"/>
      <c r="LLK235" s="136"/>
      <c r="LLL235" s="136"/>
      <c r="LLM235" s="136"/>
      <c r="LLN235" s="136"/>
      <c r="LLO235" s="136"/>
      <c r="LLP235" s="136"/>
      <c r="LLQ235" s="136"/>
      <c r="LLR235" s="136"/>
      <c r="LLS235" s="136"/>
      <c r="LLT235" s="136"/>
      <c r="LLU235" s="136"/>
      <c r="LLV235" s="136"/>
      <c r="LLW235" s="136"/>
      <c r="LLX235" s="136"/>
      <c r="LLY235" s="136"/>
      <c r="LLZ235" s="136"/>
      <c r="LMA235" s="136"/>
      <c r="LMB235" s="136"/>
      <c r="LMC235" s="136"/>
      <c r="LMD235" s="136"/>
      <c r="LME235" s="136"/>
      <c r="LMF235" s="136"/>
      <c r="LMG235" s="136"/>
      <c r="LMH235" s="136"/>
      <c r="LMI235" s="136"/>
      <c r="LMJ235" s="136"/>
      <c r="LMK235" s="136"/>
      <c r="LML235" s="136"/>
      <c r="LMM235" s="136"/>
      <c r="LMN235" s="136"/>
      <c r="LMO235" s="136"/>
      <c r="LMP235" s="136"/>
      <c r="LMQ235" s="136"/>
      <c r="LMR235" s="136"/>
      <c r="LMS235" s="136"/>
      <c r="LMT235" s="136"/>
      <c r="LMU235" s="136"/>
      <c r="LMV235" s="136"/>
      <c r="LMW235" s="136"/>
      <c r="LMX235" s="136"/>
      <c r="LMY235" s="136"/>
      <c r="LMZ235" s="136"/>
      <c r="LNA235" s="136"/>
      <c r="LNB235" s="136"/>
      <c r="LNC235" s="136"/>
      <c r="LND235" s="136"/>
      <c r="LNE235" s="136"/>
      <c r="LNF235" s="136"/>
      <c r="LNG235" s="136"/>
      <c r="LNH235" s="136"/>
      <c r="LNI235" s="136"/>
      <c r="LNJ235" s="136"/>
      <c r="LNK235" s="136"/>
      <c r="LNL235" s="136"/>
      <c r="LNM235" s="136"/>
      <c r="LNN235" s="136"/>
      <c r="LNO235" s="136"/>
      <c r="LNP235" s="136"/>
      <c r="LNQ235" s="136"/>
      <c r="LNR235" s="136"/>
      <c r="LNS235" s="136"/>
      <c r="LNT235" s="136"/>
      <c r="LNU235" s="136"/>
      <c r="LNV235" s="136"/>
      <c r="LNW235" s="136"/>
      <c r="LNX235" s="136"/>
      <c r="LNY235" s="136"/>
      <c r="LNZ235" s="136"/>
      <c r="LOA235" s="136"/>
      <c r="LOB235" s="136"/>
      <c r="LOC235" s="136"/>
      <c r="LOD235" s="136"/>
      <c r="LOE235" s="136"/>
      <c r="LOF235" s="136"/>
      <c r="LOG235" s="136"/>
      <c r="LOH235" s="136"/>
      <c r="LOI235" s="136"/>
      <c r="LOJ235" s="136"/>
      <c r="LOK235" s="136"/>
      <c r="LOL235" s="136"/>
      <c r="LOM235" s="136"/>
      <c r="LON235" s="136"/>
      <c r="LOO235" s="136"/>
      <c r="LOP235" s="136"/>
      <c r="LOQ235" s="136"/>
      <c r="LOR235" s="136"/>
      <c r="LOS235" s="136"/>
      <c r="LOT235" s="136"/>
      <c r="LOU235" s="136"/>
      <c r="LOV235" s="136"/>
      <c r="LOW235" s="136"/>
      <c r="LOX235" s="136"/>
      <c r="LOY235" s="136"/>
      <c r="LOZ235" s="136"/>
      <c r="LPA235" s="136"/>
      <c r="LPB235" s="136"/>
      <c r="LPC235" s="136"/>
      <c r="LPD235" s="136"/>
      <c r="LPE235" s="136"/>
      <c r="LPF235" s="136"/>
      <c r="LPG235" s="136"/>
      <c r="LPH235" s="136"/>
      <c r="LPI235" s="136"/>
      <c r="LPJ235" s="136"/>
      <c r="LPK235" s="136"/>
      <c r="LPL235" s="136"/>
      <c r="LPM235" s="136"/>
      <c r="LPN235" s="136"/>
      <c r="LPO235" s="136"/>
      <c r="LPP235" s="136"/>
      <c r="LPQ235" s="136"/>
      <c r="LPR235" s="136"/>
      <c r="LPS235" s="136"/>
      <c r="LPT235" s="136"/>
      <c r="LPU235" s="136"/>
      <c r="LPV235" s="136"/>
      <c r="LPW235" s="136"/>
      <c r="LPX235" s="136"/>
      <c r="LPY235" s="136"/>
      <c r="LPZ235" s="136"/>
      <c r="LQA235" s="136"/>
      <c r="LQB235" s="136"/>
      <c r="LQC235" s="136"/>
      <c r="LQD235" s="136"/>
      <c r="LQE235" s="136"/>
      <c r="LQF235" s="136"/>
      <c r="LQG235" s="136"/>
      <c r="LQH235" s="136"/>
      <c r="LQI235" s="136"/>
      <c r="LQJ235" s="136"/>
      <c r="LQK235" s="136"/>
      <c r="LQL235" s="136"/>
      <c r="LQM235" s="136"/>
      <c r="LQN235" s="136"/>
      <c r="LQO235" s="136"/>
      <c r="LQP235" s="136"/>
      <c r="LQQ235" s="136"/>
      <c r="LQR235" s="136"/>
      <c r="LQS235" s="136"/>
      <c r="LQT235" s="136"/>
      <c r="LQU235" s="136"/>
      <c r="LQV235" s="136"/>
      <c r="LQW235" s="136"/>
      <c r="LQX235" s="136"/>
      <c r="LQY235" s="136"/>
      <c r="LQZ235" s="136"/>
      <c r="LRA235" s="136"/>
      <c r="LRB235" s="136"/>
      <c r="LRC235" s="136"/>
      <c r="LRD235" s="136"/>
      <c r="LRE235" s="136"/>
      <c r="LRF235" s="136"/>
      <c r="LRG235" s="136"/>
      <c r="LRH235" s="136"/>
      <c r="LRI235" s="136"/>
      <c r="LRJ235" s="136"/>
      <c r="LRK235" s="136"/>
      <c r="LRL235" s="136"/>
      <c r="LRM235" s="136"/>
      <c r="LRN235" s="136"/>
      <c r="LRO235" s="136"/>
      <c r="LRP235" s="136"/>
      <c r="LRQ235" s="136"/>
      <c r="LRR235" s="136"/>
      <c r="LRS235" s="136"/>
      <c r="LRT235" s="136"/>
      <c r="LRU235" s="136"/>
      <c r="LRV235" s="136"/>
      <c r="LRW235" s="136"/>
      <c r="LRX235" s="136"/>
      <c r="LRY235" s="136"/>
      <c r="LRZ235" s="136"/>
      <c r="LSA235" s="136"/>
      <c r="LSB235" s="136"/>
      <c r="LSC235" s="136"/>
      <c r="LSD235" s="136"/>
      <c r="LSE235" s="136"/>
      <c r="LSF235" s="136"/>
      <c r="LSG235" s="136"/>
      <c r="LSH235" s="136"/>
      <c r="LSI235" s="136"/>
      <c r="LSJ235" s="136"/>
      <c r="LSK235" s="136"/>
      <c r="LSL235" s="136"/>
      <c r="LSM235" s="136"/>
      <c r="LSN235" s="136"/>
      <c r="LSO235" s="136"/>
      <c r="LSP235" s="136"/>
      <c r="LSQ235" s="136"/>
      <c r="LSR235" s="136"/>
      <c r="LSS235" s="136"/>
      <c r="LST235" s="136"/>
      <c r="LSU235" s="136"/>
      <c r="LSV235" s="136"/>
      <c r="LSW235" s="136"/>
      <c r="LSX235" s="136"/>
      <c r="LSY235" s="136"/>
      <c r="LSZ235" s="136"/>
      <c r="LTA235" s="136"/>
      <c r="LTB235" s="136"/>
      <c r="LTC235" s="136"/>
      <c r="LTD235" s="136"/>
      <c r="LTE235" s="136"/>
      <c r="LTF235" s="136"/>
      <c r="LTG235" s="136"/>
      <c r="LTH235" s="136"/>
      <c r="LTI235" s="136"/>
      <c r="LTJ235" s="136"/>
      <c r="LTK235" s="136"/>
      <c r="LTL235" s="136"/>
      <c r="LTM235" s="136"/>
      <c r="LTN235" s="136"/>
      <c r="LTO235" s="136"/>
      <c r="LTP235" s="136"/>
      <c r="LTQ235" s="136"/>
      <c r="LTR235" s="136"/>
      <c r="LTS235" s="136"/>
      <c r="LTT235" s="136"/>
      <c r="LTU235" s="136"/>
      <c r="LTV235" s="136"/>
      <c r="LTW235" s="136"/>
      <c r="LTX235" s="136"/>
      <c r="LTY235" s="136"/>
      <c r="LTZ235" s="136"/>
      <c r="LUA235" s="136"/>
      <c r="LUB235" s="136"/>
      <c r="LUC235" s="136"/>
      <c r="LUD235" s="136"/>
      <c r="LUE235" s="136"/>
      <c r="LUF235" s="136"/>
      <c r="LUG235" s="136"/>
      <c r="LUH235" s="136"/>
      <c r="LUI235" s="136"/>
      <c r="LUJ235" s="136"/>
      <c r="LUK235" s="136"/>
      <c r="LUL235" s="136"/>
      <c r="LUM235" s="136"/>
      <c r="LUN235" s="136"/>
      <c r="LUO235" s="136"/>
      <c r="LUP235" s="136"/>
      <c r="LUQ235" s="136"/>
      <c r="LUR235" s="136"/>
      <c r="LUS235" s="136"/>
      <c r="LUT235" s="136"/>
      <c r="LUU235" s="136"/>
      <c r="LUV235" s="136"/>
      <c r="LUW235" s="136"/>
      <c r="LUX235" s="136"/>
      <c r="LUY235" s="136"/>
      <c r="LUZ235" s="136"/>
      <c r="LVA235" s="136"/>
      <c r="LVB235" s="136"/>
      <c r="LVC235" s="136"/>
      <c r="LVD235" s="136"/>
      <c r="LVE235" s="136"/>
      <c r="LVF235" s="136"/>
      <c r="LVG235" s="136"/>
      <c r="LVH235" s="136"/>
      <c r="LVI235" s="136"/>
      <c r="LVJ235" s="136"/>
      <c r="LVK235" s="136"/>
      <c r="LVL235" s="136"/>
      <c r="LVM235" s="136"/>
      <c r="LVN235" s="136"/>
      <c r="LVO235" s="136"/>
      <c r="LVP235" s="136"/>
      <c r="LVQ235" s="136"/>
      <c r="LVR235" s="136"/>
      <c r="LVS235" s="136"/>
      <c r="LVT235" s="136"/>
      <c r="LVU235" s="136"/>
      <c r="LVV235" s="136"/>
      <c r="LVW235" s="136"/>
      <c r="LVX235" s="136"/>
      <c r="LVY235" s="136"/>
      <c r="LVZ235" s="136"/>
      <c r="LWA235" s="136"/>
      <c r="LWB235" s="136"/>
      <c r="LWC235" s="136"/>
      <c r="LWD235" s="136"/>
      <c r="LWE235" s="136"/>
      <c r="LWF235" s="136"/>
      <c r="LWG235" s="136"/>
      <c r="LWH235" s="136"/>
      <c r="LWI235" s="136"/>
      <c r="LWJ235" s="136"/>
      <c r="LWK235" s="136"/>
      <c r="LWL235" s="136"/>
      <c r="LWM235" s="136"/>
      <c r="LWN235" s="136"/>
      <c r="LWO235" s="136"/>
      <c r="LWP235" s="136"/>
      <c r="LWQ235" s="136"/>
      <c r="LWR235" s="136"/>
      <c r="LWS235" s="136"/>
      <c r="LWT235" s="136"/>
      <c r="LWU235" s="136"/>
      <c r="LWV235" s="136"/>
      <c r="LWW235" s="136"/>
      <c r="LWX235" s="136"/>
      <c r="LWY235" s="136"/>
      <c r="LWZ235" s="136"/>
      <c r="LXA235" s="136"/>
      <c r="LXB235" s="136"/>
      <c r="LXC235" s="136"/>
      <c r="LXD235" s="136"/>
      <c r="LXE235" s="136"/>
      <c r="LXF235" s="136"/>
      <c r="LXG235" s="136"/>
      <c r="LXH235" s="136"/>
      <c r="LXI235" s="136"/>
      <c r="LXJ235" s="136"/>
      <c r="LXK235" s="136"/>
      <c r="LXL235" s="136"/>
      <c r="LXM235" s="136"/>
      <c r="LXN235" s="136"/>
      <c r="LXO235" s="136"/>
      <c r="LXP235" s="136"/>
      <c r="LXQ235" s="136"/>
      <c r="LXR235" s="136"/>
      <c r="LXS235" s="136"/>
      <c r="LXT235" s="136"/>
      <c r="LXU235" s="136"/>
      <c r="LXV235" s="136"/>
      <c r="LXW235" s="136"/>
      <c r="LXX235" s="136"/>
      <c r="LXY235" s="136"/>
      <c r="LXZ235" s="136"/>
      <c r="LYA235" s="136"/>
      <c r="LYB235" s="136"/>
      <c r="LYC235" s="136"/>
      <c r="LYD235" s="136"/>
      <c r="LYE235" s="136"/>
      <c r="LYF235" s="136"/>
      <c r="LYG235" s="136"/>
      <c r="LYH235" s="136"/>
      <c r="LYI235" s="136"/>
      <c r="LYJ235" s="136"/>
      <c r="LYK235" s="136"/>
      <c r="LYL235" s="136"/>
      <c r="LYM235" s="136"/>
      <c r="LYN235" s="136"/>
      <c r="LYO235" s="136"/>
      <c r="LYP235" s="136"/>
      <c r="LYQ235" s="136"/>
      <c r="LYR235" s="136"/>
      <c r="LYS235" s="136"/>
      <c r="LYT235" s="136"/>
      <c r="LYU235" s="136"/>
      <c r="LYV235" s="136"/>
      <c r="LYW235" s="136"/>
      <c r="LYX235" s="136"/>
      <c r="LYY235" s="136"/>
      <c r="LYZ235" s="136"/>
      <c r="LZA235" s="136"/>
      <c r="LZB235" s="136"/>
      <c r="LZC235" s="136"/>
      <c r="LZD235" s="136"/>
      <c r="LZE235" s="136"/>
      <c r="LZF235" s="136"/>
      <c r="LZG235" s="136"/>
      <c r="LZH235" s="136"/>
      <c r="LZI235" s="136"/>
      <c r="LZJ235" s="136"/>
      <c r="LZK235" s="136"/>
      <c r="LZL235" s="136"/>
      <c r="LZM235" s="136"/>
      <c r="LZN235" s="136"/>
      <c r="LZO235" s="136"/>
      <c r="LZP235" s="136"/>
      <c r="LZQ235" s="136"/>
      <c r="LZR235" s="136"/>
      <c r="LZS235" s="136"/>
      <c r="LZT235" s="136"/>
      <c r="LZU235" s="136"/>
      <c r="LZV235" s="136"/>
      <c r="LZW235" s="136"/>
      <c r="LZX235" s="136"/>
      <c r="LZY235" s="136"/>
      <c r="LZZ235" s="136"/>
      <c r="MAA235" s="136"/>
      <c r="MAB235" s="136"/>
      <c r="MAC235" s="136"/>
      <c r="MAD235" s="136"/>
      <c r="MAE235" s="136"/>
      <c r="MAF235" s="136"/>
      <c r="MAG235" s="136"/>
      <c r="MAH235" s="136"/>
      <c r="MAI235" s="136"/>
      <c r="MAJ235" s="136"/>
      <c r="MAK235" s="136"/>
      <c r="MAL235" s="136"/>
      <c r="MAM235" s="136"/>
      <c r="MAN235" s="136"/>
      <c r="MAO235" s="136"/>
      <c r="MAP235" s="136"/>
      <c r="MAQ235" s="136"/>
      <c r="MAR235" s="136"/>
      <c r="MAS235" s="136"/>
      <c r="MAT235" s="136"/>
      <c r="MAU235" s="136"/>
      <c r="MAV235" s="136"/>
      <c r="MAW235" s="136"/>
      <c r="MAX235" s="136"/>
      <c r="MAY235" s="136"/>
      <c r="MAZ235" s="136"/>
      <c r="MBA235" s="136"/>
      <c r="MBB235" s="136"/>
      <c r="MBC235" s="136"/>
      <c r="MBD235" s="136"/>
      <c r="MBE235" s="136"/>
      <c r="MBF235" s="136"/>
      <c r="MBG235" s="136"/>
      <c r="MBH235" s="136"/>
      <c r="MBI235" s="136"/>
      <c r="MBJ235" s="136"/>
      <c r="MBK235" s="136"/>
      <c r="MBL235" s="136"/>
      <c r="MBM235" s="136"/>
      <c r="MBN235" s="136"/>
      <c r="MBO235" s="136"/>
      <c r="MBP235" s="136"/>
      <c r="MBQ235" s="136"/>
      <c r="MBR235" s="136"/>
      <c r="MBS235" s="136"/>
      <c r="MBT235" s="136"/>
      <c r="MBU235" s="136"/>
      <c r="MBV235" s="136"/>
      <c r="MBW235" s="136"/>
      <c r="MBX235" s="136"/>
      <c r="MBY235" s="136"/>
      <c r="MBZ235" s="136"/>
      <c r="MCA235" s="136"/>
      <c r="MCB235" s="136"/>
      <c r="MCC235" s="136"/>
      <c r="MCD235" s="136"/>
      <c r="MCE235" s="136"/>
      <c r="MCF235" s="136"/>
      <c r="MCG235" s="136"/>
      <c r="MCH235" s="136"/>
      <c r="MCI235" s="136"/>
      <c r="MCJ235" s="136"/>
      <c r="MCK235" s="136"/>
      <c r="MCL235" s="136"/>
      <c r="MCM235" s="136"/>
      <c r="MCN235" s="136"/>
      <c r="MCO235" s="136"/>
      <c r="MCP235" s="136"/>
      <c r="MCQ235" s="136"/>
      <c r="MCR235" s="136"/>
      <c r="MCS235" s="136"/>
      <c r="MCT235" s="136"/>
      <c r="MCU235" s="136"/>
      <c r="MCV235" s="136"/>
      <c r="MCW235" s="136"/>
      <c r="MCX235" s="136"/>
      <c r="MCY235" s="136"/>
      <c r="MCZ235" s="136"/>
      <c r="MDA235" s="136"/>
      <c r="MDB235" s="136"/>
      <c r="MDC235" s="136"/>
      <c r="MDD235" s="136"/>
      <c r="MDE235" s="136"/>
      <c r="MDF235" s="136"/>
      <c r="MDG235" s="136"/>
      <c r="MDH235" s="136"/>
      <c r="MDI235" s="136"/>
      <c r="MDJ235" s="136"/>
      <c r="MDK235" s="136"/>
      <c r="MDL235" s="136"/>
      <c r="MDM235" s="136"/>
      <c r="MDN235" s="136"/>
      <c r="MDO235" s="136"/>
      <c r="MDP235" s="136"/>
      <c r="MDQ235" s="136"/>
      <c r="MDR235" s="136"/>
      <c r="MDS235" s="136"/>
      <c r="MDT235" s="136"/>
      <c r="MDU235" s="136"/>
      <c r="MDV235" s="136"/>
      <c r="MDW235" s="136"/>
      <c r="MDX235" s="136"/>
      <c r="MDY235" s="136"/>
      <c r="MDZ235" s="136"/>
      <c r="MEA235" s="136"/>
      <c r="MEB235" s="136"/>
      <c r="MEC235" s="136"/>
      <c r="MED235" s="136"/>
      <c r="MEE235" s="136"/>
      <c r="MEF235" s="136"/>
      <c r="MEG235" s="136"/>
      <c r="MEH235" s="136"/>
      <c r="MEI235" s="136"/>
      <c r="MEJ235" s="136"/>
      <c r="MEK235" s="136"/>
      <c r="MEL235" s="136"/>
      <c r="MEM235" s="136"/>
      <c r="MEN235" s="136"/>
      <c r="MEO235" s="136"/>
      <c r="MEP235" s="136"/>
      <c r="MEQ235" s="136"/>
      <c r="MER235" s="136"/>
      <c r="MES235" s="136"/>
      <c r="MET235" s="136"/>
      <c r="MEU235" s="136"/>
      <c r="MEV235" s="136"/>
      <c r="MEW235" s="136"/>
      <c r="MEX235" s="136"/>
      <c r="MEY235" s="136"/>
      <c r="MEZ235" s="136"/>
      <c r="MFA235" s="136"/>
      <c r="MFB235" s="136"/>
      <c r="MFC235" s="136"/>
      <c r="MFD235" s="136"/>
      <c r="MFE235" s="136"/>
      <c r="MFF235" s="136"/>
      <c r="MFG235" s="136"/>
      <c r="MFH235" s="136"/>
      <c r="MFI235" s="136"/>
      <c r="MFJ235" s="136"/>
      <c r="MFK235" s="136"/>
      <c r="MFL235" s="136"/>
      <c r="MFM235" s="136"/>
      <c r="MFN235" s="136"/>
      <c r="MFO235" s="136"/>
      <c r="MFP235" s="136"/>
      <c r="MFQ235" s="136"/>
      <c r="MFR235" s="136"/>
      <c r="MFS235" s="136"/>
      <c r="MFT235" s="136"/>
      <c r="MFU235" s="136"/>
      <c r="MFV235" s="136"/>
      <c r="MFW235" s="136"/>
      <c r="MFX235" s="136"/>
      <c r="MFY235" s="136"/>
      <c r="MFZ235" s="136"/>
      <c r="MGA235" s="136"/>
      <c r="MGB235" s="136"/>
      <c r="MGC235" s="136"/>
      <c r="MGD235" s="136"/>
      <c r="MGE235" s="136"/>
      <c r="MGF235" s="136"/>
      <c r="MGG235" s="136"/>
      <c r="MGH235" s="136"/>
      <c r="MGI235" s="136"/>
      <c r="MGJ235" s="136"/>
      <c r="MGK235" s="136"/>
      <c r="MGL235" s="136"/>
      <c r="MGM235" s="136"/>
      <c r="MGN235" s="136"/>
      <c r="MGO235" s="136"/>
      <c r="MGP235" s="136"/>
      <c r="MGQ235" s="136"/>
      <c r="MGR235" s="136"/>
      <c r="MGS235" s="136"/>
      <c r="MGT235" s="136"/>
      <c r="MGU235" s="136"/>
      <c r="MGV235" s="136"/>
      <c r="MGW235" s="136"/>
      <c r="MGX235" s="136"/>
      <c r="MGY235" s="136"/>
      <c r="MGZ235" s="136"/>
      <c r="MHA235" s="136"/>
      <c r="MHB235" s="136"/>
      <c r="MHC235" s="136"/>
      <c r="MHD235" s="136"/>
      <c r="MHE235" s="136"/>
      <c r="MHF235" s="136"/>
      <c r="MHG235" s="136"/>
      <c r="MHH235" s="136"/>
      <c r="MHI235" s="136"/>
      <c r="MHJ235" s="136"/>
      <c r="MHK235" s="136"/>
      <c r="MHL235" s="136"/>
      <c r="MHM235" s="136"/>
      <c r="MHN235" s="136"/>
      <c r="MHO235" s="136"/>
      <c r="MHP235" s="136"/>
      <c r="MHQ235" s="136"/>
      <c r="MHR235" s="136"/>
      <c r="MHS235" s="136"/>
      <c r="MHT235" s="136"/>
      <c r="MHU235" s="136"/>
      <c r="MHV235" s="136"/>
      <c r="MHW235" s="136"/>
      <c r="MHX235" s="136"/>
      <c r="MHY235" s="136"/>
      <c r="MHZ235" s="136"/>
      <c r="MIA235" s="136"/>
      <c r="MIB235" s="136"/>
      <c r="MIC235" s="136"/>
      <c r="MID235" s="136"/>
      <c r="MIE235" s="136"/>
      <c r="MIF235" s="136"/>
      <c r="MIG235" s="136"/>
      <c r="MIH235" s="136"/>
      <c r="MII235" s="136"/>
      <c r="MIJ235" s="136"/>
      <c r="MIK235" s="136"/>
      <c r="MIL235" s="136"/>
      <c r="MIM235" s="136"/>
      <c r="MIN235" s="136"/>
      <c r="MIO235" s="136"/>
      <c r="MIP235" s="136"/>
      <c r="MIQ235" s="136"/>
      <c r="MIR235" s="136"/>
      <c r="MIS235" s="136"/>
      <c r="MIT235" s="136"/>
      <c r="MIU235" s="136"/>
      <c r="MIV235" s="136"/>
      <c r="MIW235" s="136"/>
      <c r="MIX235" s="136"/>
      <c r="MIY235" s="136"/>
      <c r="MIZ235" s="136"/>
      <c r="MJA235" s="136"/>
      <c r="MJB235" s="136"/>
      <c r="MJC235" s="136"/>
      <c r="MJD235" s="136"/>
      <c r="MJE235" s="136"/>
      <c r="MJF235" s="136"/>
      <c r="MJG235" s="136"/>
      <c r="MJH235" s="136"/>
      <c r="MJI235" s="136"/>
      <c r="MJJ235" s="136"/>
      <c r="MJK235" s="136"/>
      <c r="MJL235" s="136"/>
      <c r="MJM235" s="136"/>
      <c r="MJN235" s="136"/>
      <c r="MJO235" s="136"/>
      <c r="MJP235" s="136"/>
      <c r="MJQ235" s="136"/>
      <c r="MJR235" s="136"/>
      <c r="MJS235" s="136"/>
      <c r="MJT235" s="136"/>
      <c r="MJU235" s="136"/>
      <c r="MJV235" s="136"/>
      <c r="MJW235" s="136"/>
      <c r="MJX235" s="136"/>
      <c r="MJY235" s="136"/>
      <c r="MJZ235" s="136"/>
      <c r="MKA235" s="136"/>
      <c r="MKB235" s="136"/>
      <c r="MKC235" s="136"/>
      <c r="MKD235" s="136"/>
      <c r="MKE235" s="136"/>
      <c r="MKF235" s="136"/>
      <c r="MKG235" s="136"/>
      <c r="MKH235" s="136"/>
      <c r="MKI235" s="136"/>
      <c r="MKJ235" s="136"/>
      <c r="MKK235" s="136"/>
      <c r="MKL235" s="136"/>
      <c r="MKM235" s="136"/>
      <c r="MKN235" s="136"/>
      <c r="MKO235" s="136"/>
      <c r="MKP235" s="136"/>
      <c r="MKQ235" s="136"/>
      <c r="MKR235" s="136"/>
      <c r="MKS235" s="136"/>
      <c r="MKT235" s="136"/>
      <c r="MKU235" s="136"/>
      <c r="MKV235" s="136"/>
      <c r="MKW235" s="136"/>
      <c r="MKX235" s="136"/>
      <c r="MKY235" s="136"/>
      <c r="MKZ235" s="136"/>
      <c r="MLA235" s="136"/>
      <c r="MLB235" s="136"/>
      <c r="MLC235" s="136"/>
      <c r="MLD235" s="136"/>
      <c r="MLE235" s="136"/>
      <c r="MLF235" s="136"/>
      <c r="MLG235" s="136"/>
      <c r="MLH235" s="136"/>
      <c r="MLI235" s="136"/>
      <c r="MLJ235" s="136"/>
      <c r="MLK235" s="136"/>
      <c r="MLL235" s="136"/>
      <c r="MLM235" s="136"/>
      <c r="MLN235" s="136"/>
      <c r="MLO235" s="136"/>
      <c r="MLP235" s="136"/>
      <c r="MLQ235" s="136"/>
      <c r="MLR235" s="136"/>
      <c r="MLS235" s="136"/>
      <c r="MLT235" s="136"/>
      <c r="MLU235" s="136"/>
      <c r="MLV235" s="136"/>
      <c r="MLW235" s="136"/>
      <c r="MLX235" s="136"/>
      <c r="MLY235" s="136"/>
      <c r="MLZ235" s="136"/>
      <c r="MMA235" s="136"/>
      <c r="MMB235" s="136"/>
      <c r="MMC235" s="136"/>
      <c r="MMD235" s="136"/>
      <c r="MME235" s="136"/>
      <c r="MMF235" s="136"/>
      <c r="MMG235" s="136"/>
      <c r="MMH235" s="136"/>
      <c r="MMI235" s="136"/>
      <c r="MMJ235" s="136"/>
      <c r="MMK235" s="136"/>
      <c r="MML235" s="136"/>
      <c r="MMM235" s="136"/>
      <c r="MMN235" s="136"/>
      <c r="MMO235" s="136"/>
      <c r="MMP235" s="136"/>
      <c r="MMQ235" s="136"/>
      <c r="MMR235" s="136"/>
      <c r="MMS235" s="136"/>
      <c r="MMT235" s="136"/>
      <c r="MMU235" s="136"/>
      <c r="MMV235" s="136"/>
      <c r="MMW235" s="136"/>
      <c r="MMX235" s="136"/>
      <c r="MMY235" s="136"/>
      <c r="MMZ235" s="136"/>
      <c r="MNA235" s="136"/>
      <c r="MNB235" s="136"/>
      <c r="MNC235" s="136"/>
      <c r="MND235" s="136"/>
      <c r="MNE235" s="136"/>
      <c r="MNF235" s="136"/>
      <c r="MNG235" s="136"/>
      <c r="MNH235" s="136"/>
      <c r="MNI235" s="136"/>
      <c r="MNJ235" s="136"/>
      <c r="MNK235" s="136"/>
      <c r="MNL235" s="136"/>
      <c r="MNM235" s="136"/>
      <c r="MNN235" s="136"/>
      <c r="MNO235" s="136"/>
      <c r="MNP235" s="136"/>
      <c r="MNQ235" s="136"/>
      <c r="MNR235" s="136"/>
      <c r="MNS235" s="136"/>
      <c r="MNT235" s="136"/>
      <c r="MNU235" s="136"/>
      <c r="MNV235" s="136"/>
      <c r="MNW235" s="136"/>
      <c r="MNX235" s="136"/>
      <c r="MNY235" s="136"/>
      <c r="MNZ235" s="136"/>
      <c r="MOA235" s="136"/>
      <c r="MOB235" s="136"/>
      <c r="MOC235" s="136"/>
      <c r="MOD235" s="136"/>
      <c r="MOE235" s="136"/>
      <c r="MOF235" s="136"/>
      <c r="MOG235" s="136"/>
      <c r="MOH235" s="136"/>
      <c r="MOI235" s="136"/>
      <c r="MOJ235" s="136"/>
      <c r="MOK235" s="136"/>
      <c r="MOL235" s="136"/>
      <c r="MOM235" s="136"/>
      <c r="MON235" s="136"/>
      <c r="MOO235" s="136"/>
      <c r="MOP235" s="136"/>
      <c r="MOQ235" s="136"/>
      <c r="MOR235" s="136"/>
      <c r="MOS235" s="136"/>
      <c r="MOT235" s="136"/>
      <c r="MOU235" s="136"/>
      <c r="MOV235" s="136"/>
      <c r="MOW235" s="136"/>
      <c r="MOX235" s="136"/>
      <c r="MOY235" s="136"/>
      <c r="MOZ235" s="136"/>
      <c r="MPA235" s="136"/>
      <c r="MPB235" s="136"/>
      <c r="MPC235" s="136"/>
      <c r="MPD235" s="136"/>
      <c r="MPE235" s="136"/>
      <c r="MPF235" s="136"/>
      <c r="MPG235" s="136"/>
      <c r="MPH235" s="136"/>
      <c r="MPI235" s="136"/>
      <c r="MPJ235" s="136"/>
      <c r="MPK235" s="136"/>
      <c r="MPL235" s="136"/>
      <c r="MPM235" s="136"/>
      <c r="MPN235" s="136"/>
      <c r="MPO235" s="136"/>
      <c r="MPP235" s="136"/>
      <c r="MPQ235" s="136"/>
      <c r="MPR235" s="136"/>
      <c r="MPS235" s="136"/>
      <c r="MPT235" s="136"/>
      <c r="MPU235" s="136"/>
      <c r="MPV235" s="136"/>
      <c r="MPW235" s="136"/>
      <c r="MPX235" s="136"/>
      <c r="MPY235" s="136"/>
      <c r="MPZ235" s="136"/>
      <c r="MQA235" s="136"/>
      <c r="MQB235" s="136"/>
      <c r="MQC235" s="136"/>
      <c r="MQD235" s="136"/>
      <c r="MQE235" s="136"/>
      <c r="MQF235" s="136"/>
      <c r="MQG235" s="136"/>
      <c r="MQH235" s="136"/>
      <c r="MQI235" s="136"/>
      <c r="MQJ235" s="136"/>
      <c r="MQK235" s="136"/>
      <c r="MQL235" s="136"/>
      <c r="MQM235" s="136"/>
      <c r="MQN235" s="136"/>
      <c r="MQO235" s="136"/>
      <c r="MQP235" s="136"/>
      <c r="MQQ235" s="136"/>
      <c r="MQR235" s="136"/>
      <c r="MQS235" s="136"/>
      <c r="MQT235" s="136"/>
      <c r="MQU235" s="136"/>
      <c r="MQV235" s="136"/>
      <c r="MQW235" s="136"/>
      <c r="MQX235" s="136"/>
      <c r="MQY235" s="136"/>
      <c r="MQZ235" s="136"/>
      <c r="MRA235" s="136"/>
      <c r="MRB235" s="136"/>
      <c r="MRC235" s="136"/>
      <c r="MRD235" s="136"/>
      <c r="MRE235" s="136"/>
      <c r="MRF235" s="136"/>
      <c r="MRG235" s="136"/>
      <c r="MRH235" s="136"/>
      <c r="MRI235" s="136"/>
      <c r="MRJ235" s="136"/>
      <c r="MRK235" s="136"/>
      <c r="MRL235" s="136"/>
      <c r="MRM235" s="136"/>
      <c r="MRN235" s="136"/>
      <c r="MRO235" s="136"/>
      <c r="MRP235" s="136"/>
      <c r="MRQ235" s="136"/>
      <c r="MRR235" s="136"/>
      <c r="MRS235" s="136"/>
      <c r="MRT235" s="136"/>
      <c r="MRU235" s="136"/>
      <c r="MRV235" s="136"/>
      <c r="MRW235" s="136"/>
      <c r="MRX235" s="136"/>
      <c r="MRY235" s="136"/>
      <c r="MRZ235" s="136"/>
      <c r="MSA235" s="136"/>
      <c r="MSB235" s="136"/>
      <c r="MSC235" s="136"/>
      <c r="MSD235" s="136"/>
      <c r="MSE235" s="136"/>
      <c r="MSF235" s="136"/>
      <c r="MSG235" s="136"/>
      <c r="MSH235" s="136"/>
      <c r="MSI235" s="136"/>
      <c r="MSJ235" s="136"/>
      <c r="MSK235" s="136"/>
      <c r="MSL235" s="136"/>
      <c r="MSM235" s="136"/>
      <c r="MSN235" s="136"/>
      <c r="MSO235" s="136"/>
      <c r="MSP235" s="136"/>
      <c r="MSQ235" s="136"/>
      <c r="MSR235" s="136"/>
      <c r="MSS235" s="136"/>
      <c r="MST235" s="136"/>
      <c r="MSU235" s="136"/>
      <c r="MSV235" s="136"/>
      <c r="MSW235" s="136"/>
      <c r="MSX235" s="136"/>
      <c r="MSY235" s="136"/>
      <c r="MSZ235" s="136"/>
      <c r="MTA235" s="136"/>
      <c r="MTB235" s="136"/>
      <c r="MTC235" s="136"/>
      <c r="MTD235" s="136"/>
      <c r="MTE235" s="136"/>
      <c r="MTF235" s="136"/>
      <c r="MTG235" s="136"/>
      <c r="MTH235" s="136"/>
      <c r="MTI235" s="136"/>
      <c r="MTJ235" s="136"/>
      <c r="MTK235" s="136"/>
      <c r="MTL235" s="136"/>
      <c r="MTM235" s="136"/>
      <c r="MTN235" s="136"/>
      <c r="MTO235" s="136"/>
      <c r="MTP235" s="136"/>
      <c r="MTQ235" s="136"/>
      <c r="MTR235" s="136"/>
      <c r="MTS235" s="136"/>
      <c r="MTT235" s="136"/>
      <c r="MTU235" s="136"/>
      <c r="MTV235" s="136"/>
      <c r="MTW235" s="136"/>
      <c r="MTX235" s="136"/>
      <c r="MTY235" s="136"/>
      <c r="MTZ235" s="136"/>
      <c r="MUA235" s="136"/>
      <c r="MUB235" s="136"/>
      <c r="MUC235" s="136"/>
      <c r="MUD235" s="136"/>
      <c r="MUE235" s="136"/>
      <c r="MUF235" s="136"/>
      <c r="MUG235" s="136"/>
      <c r="MUH235" s="136"/>
      <c r="MUI235" s="136"/>
      <c r="MUJ235" s="136"/>
      <c r="MUK235" s="136"/>
      <c r="MUL235" s="136"/>
      <c r="MUM235" s="136"/>
      <c r="MUN235" s="136"/>
      <c r="MUO235" s="136"/>
      <c r="MUP235" s="136"/>
      <c r="MUQ235" s="136"/>
      <c r="MUR235" s="136"/>
      <c r="MUS235" s="136"/>
      <c r="MUT235" s="136"/>
      <c r="MUU235" s="136"/>
      <c r="MUV235" s="136"/>
      <c r="MUW235" s="136"/>
      <c r="MUX235" s="136"/>
      <c r="MUY235" s="136"/>
      <c r="MUZ235" s="136"/>
      <c r="MVA235" s="136"/>
      <c r="MVB235" s="136"/>
      <c r="MVC235" s="136"/>
      <c r="MVD235" s="136"/>
      <c r="MVE235" s="136"/>
      <c r="MVF235" s="136"/>
      <c r="MVG235" s="136"/>
      <c r="MVH235" s="136"/>
      <c r="MVI235" s="136"/>
      <c r="MVJ235" s="136"/>
      <c r="MVK235" s="136"/>
      <c r="MVL235" s="136"/>
      <c r="MVM235" s="136"/>
      <c r="MVN235" s="136"/>
      <c r="MVO235" s="136"/>
      <c r="MVP235" s="136"/>
      <c r="MVQ235" s="136"/>
      <c r="MVR235" s="136"/>
      <c r="MVS235" s="136"/>
      <c r="MVT235" s="136"/>
      <c r="MVU235" s="136"/>
      <c r="MVV235" s="136"/>
      <c r="MVW235" s="136"/>
      <c r="MVX235" s="136"/>
      <c r="MVY235" s="136"/>
      <c r="MVZ235" s="136"/>
      <c r="MWA235" s="136"/>
      <c r="MWB235" s="136"/>
      <c r="MWC235" s="136"/>
      <c r="MWD235" s="136"/>
      <c r="MWE235" s="136"/>
      <c r="MWF235" s="136"/>
      <c r="MWG235" s="136"/>
      <c r="MWH235" s="136"/>
      <c r="MWI235" s="136"/>
      <c r="MWJ235" s="136"/>
      <c r="MWK235" s="136"/>
      <c r="MWL235" s="136"/>
      <c r="MWM235" s="136"/>
      <c r="MWN235" s="136"/>
      <c r="MWO235" s="136"/>
      <c r="MWP235" s="136"/>
      <c r="MWQ235" s="136"/>
      <c r="MWR235" s="136"/>
      <c r="MWS235" s="136"/>
      <c r="MWT235" s="136"/>
      <c r="MWU235" s="136"/>
      <c r="MWV235" s="136"/>
      <c r="MWW235" s="136"/>
      <c r="MWX235" s="136"/>
      <c r="MWY235" s="136"/>
      <c r="MWZ235" s="136"/>
      <c r="MXA235" s="136"/>
      <c r="MXB235" s="136"/>
      <c r="MXC235" s="136"/>
      <c r="MXD235" s="136"/>
      <c r="MXE235" s="136"/>
      <c r="MXF235" s="136"/>
      <c r="MXG235" s="136"/>
      <c r="MXH235" s="136"/>
      <c r="MXI235" s="136"/>
      <c r="MXJ235" s="136"/>
      <c r="MXK235" s="136"/>
      <c r="MXL235" s="136"/>
      <c r="MXM235" s="136"/>
      <c r="MXN235" s="136"/>
      <c r="MXO235" s="136"/>
      <c r="MXP235" s="136"/>
      <c r="MXQ235" s="136"/>
      <c r="MXR235" s="136"/>
      <c r="MXS235" s="136"/>
      <c r="MXT235" s="136"/>
      <c r="MXU235" s="136"/>
      <c r="MXV235" s="136"/>
      <c r="MXW235" s="136"/>
      <c r="MXX235" s="136"/>
      <c r="MXY235" s="136"/>
      <c r="MXZ235" s="136"/>
      <c r="MYA235" s="136"/>
      <c r="MYB235" s="136"/>
      <c r="MYC235" s="136"/>
      <c r="MYD235" s="136"/>
      <c r="MYE235" s="136"/>
      <c r="MYF235" s="136"/>
      <c r="MYG235" s="136"/>
      <c r="MYH235" s="136"/>
      <c r="MYI235" s="136"/>
      <c r="MYJ235" s="136"/>
      <c r="MYK235" s="136"/>
      <c r="MYL235" s="136"/>
      <c r="MYM235" s="136"/>
      <c r="MYN235" s="136"/>
      <c r="MYO235" s="136"/>
      <c r="MYP235" s="136"/>
      <c r="MYQ235" s="136"/>
      <c r="MYR235" s="136"/>
      <c r="MYS235" s="136"/>
      <c r="MYT235" s="136"/>
      <c r="MYU235" s="136"/>
      <c r="MYV235" s="136"/>
      <c r="MYW235" s="136"/>
      <c r="MYX235" s="136"/>
      <c r="MYY235" s="136"/>
      <c r="MYZ235" s="136"/>
      <c r="MZA235" s="136"/>
      <c r="MZB235" s="136"/>
      <c r="MZC235" s="136"/>
      <c r="MZD235" s="136"/>
      <c r="MZE235" s="136"/>
      <c r="MZF235" s="136"/>
      <c r="MZG235" s="136"/>
      <c r="MZH235" s="136"/>
      <c r="MZI235" s="136"/>
      <c r="MZJ235" s="136"/>
      <c r="MZK235" s="136"/>
      <c r="MZL235" s="136"/>
      <c r="MZM235" s="136"/>
      <c r="MZN235" s="136"/>
      <c r="MZO235" s="136"/>
      <c r="MZP235" s="136"/>
      <c r="MZQ235" s="136"/>
      <c r="MZR235" s="136"/>
      <c r="MZS235" s="136"/>
      <c r="MZT235" s="136"/>
      <c r="MZU235" s="136"/>
      <c r="MZV235" s="136"/>
      <c r="MZW235" s="136"/>
      <c r="MZX235" s="136"/>
      <c r="MZY235" s="136"/>
      <c r="MZZ235" s="136"/>
      <c r="NAA235" s="136"/>
      <c r="NAB235" s="136"/>
      <c r="NAC235" s="136"/>
      <c r="NAD235" s="136"/>
      <c r="NAE235" s="136"/>
      <c r="NAF235" s="136"/>
      <c r="NAG235" s="136"/>
      <c r="NAH235" s="136"/>
      <c r="NAI235" s="136"/>
      <c r="NAJ235" s="136"/>
      <c r="NAK235" s="136"/>
      <c r="NAL235" s="136"/>
      <c r="NAM235" s="136"/>
      <c r="NAN235" s="136"/>
      <c r="NAO235" s="136"/>
      <c r="NAP235" s="136"/>
      <c r="NAQ235" s="136"/>
      <c r="NAR235" s="136"/>
      <c r="NAS235" s="136"/>
      <c r="NAT235" s="136"/>
      <c r="NAU235" s="136"/>
      <c r="NAV235" s="136"/>
      <c r="NAW235" s="136"/>
      <c r="NAX235" s="136"/>
      <c r="NAY235" s="136"/>
      <c r="NAZ235" s="136"/>
      <c r="NBA235" s="136"/>
      <c r="NBB235" s="136"/>
      <c r="NBC235" s="136"/>
      <c r="NBD235" s="136"/>
      <c r="NBE235" s="136"/>
      <c r="NBF235" s="136"/>
      <c r="NBG235" s="136"/>
      <c r="NBH235" s="136"/>
      <c r="NBI235" s="136"/>
      <c r="NBJ235" s="136"/>
      <c r="NBK235" s="136"/>
      <c r="NBL235" s="136"/>
      <c r="NBM235" s="136"/>
      <c r="NBN235" s="136"/>
      <c r="NBO235" s="136"/>
      <c r="NBP235" s="136"/>
      <c r="NBQ235" s="136"/>
      <c r="NBR235" s="136"/>
      <c r="NBS235" s="136"/>
      <c r="NBT235" s="136"/>
      <c r="NBU235" s="136"/>
      <c r="NBV235" s="136"/>
      <c r="NBW235" s="136"/>
      <c r="NBX235" s="136"/>
      <c r="NBY235" s="136"/>
      <c r="NBZ235" s="136"/>
      <c r="NCA235" s="136"/>
      <c r="NCB235" s="136"/>
      <c r="NCC235" s="136"/>
      <c r="NCD235" s="136"/>
      <c r="NCE235" s="136"/>
      <c r="NCF235" s="136"/>
      <c r="NCG235" s="136"/>
      <c r="NCH235" s="136"/>
      <c r="NCI235" s="136"/>
      <c r="NCJ235" s="136"/>
      <c r="NCK235" s="136"/>
      <c r="NCL235" s="136"/>
      <c r="NCM235" s="136"/>
      <c r="NCN235" s="136"/>
      <c r="NCO235" s="136"/>
      <c r="NCP235" s="136"/>
      <c r="NCQ235" s="136"/>
      <c r="NCR235" s="136"/>
      <c r="NCS235" s="136"/>
      <c r="NCT235" s="136"/>
      <c r="NCU235" s="136"/>
      <c r="NCV235" s="136"/>
      <c r="NCW235" s="136"/>
      <c r="NCX235" s="136"/>
      <c r="NCY235" s="136"/>
      <c r="NCZ235" s="136"/>
      <c r="NDA235" s="136"/>
      <c r="NDB235" s="136"/>
      <c r="NDC235" s="136"/>
      <c r="NDD235" s="136"/>
      <c r="NDE235" s="136"/>
      <c r="NDF235" s="136"/>
      <c r="NDG235" s="136"/>
      <c r="NDH235" s="136"/>
      <c r="NDI235" s="136"/>
      <c r="NDJ235" s="136"/>
      <c r="NDK235" s="136"/>
      <c r="NDL235" s="136"/>
      <c r="NDM235" s="136"/>
      <c r="NDN235" s="136"/>
      <c r="NDO235" s="136"/>
      <c r="NDP235" s="136"/>
      <c r="NDQ235" s="136"/>
      <c r="NDR235" s="136"/>
      <c r="NDS235" s="136"/>
      <c r="NDT235" s="136"/>
      <c r="NDU235" s="136"/>
      <c r="NDV235" s="136"/>
      <c r="NDW235" s="136"/>
      <c r="NDX235" s="136"/>
      <c r="NDY235" s="136"/>
      <c r="NDZ235" s="136"/>
      <c r="NEA235" s="136"/>
      <c r="NEB235" s="136"/>
      <c r="NEC235" s="136"/>
      <c r="NED235" s="136"/>
      <c r="NEE235" s="136"/>
      <c r="NEF235" s="136"/>
      <c r="NEG235" s="136"/>
      <c r="NEH235" s="136"/>
      <c r="NEI235" s="136"/>
      <c r="NEJ235" s="136"/>
      <c r="NEK235" s="136"/>
      <c r="NEL235" s="136"/>
      <c r="NEM235" s="136"/>
      <c r="NEN235" s="136"/>
      <c r="NEO235" s="136"/>
      <c r="NEP235" s="136"/>
      <c r="NEQ235" s="136"/>
      <c r="NER235" s="136"/>
      <c r="NES235" s="136"/>
      <c r="NET235" s="136"/>
      <c r="NEU235" s="136"/>
      <c r="NEV235" s="136"/>
      <c r="NEW235" s="136"/>
      <c r="NEX235" s="136"/>
      <c r="NEY235" s="136"/>
      <c r="NEZ235" s="136"/>
      <c r="NFA235" s="136"/>
      <c r="NFB235" s="136"/>
      <c r="NFC235" s="136"/>
      <c r="NFD235" s="136"/>
      <c r="NFE235" s="136"/>
      <c r="NFF235" s="136"/>
      <c r="NFG235" s="136"/>
      <c r="NFH235" s="136"/>
      <c r="NFI235" s="136"/>
      <c r="NFJ235" s="136"/>
      <c r="NFK235" s="136"/>
      <c r="NFL235" s="136"/>
      <c r="NFM235" s="136"/>
      <c r="NFN235" s="136"/>
      <c r="NFO235" s="136"/>
      <c r="NFP235" s="136"/>
      <c r="NFQ235" s="136"/>
      <c r="NFR235" s="136"/>
      <c r="NFS235" s="136"/>
      <c r="NFT235" s="136"/>
      <c r="NFU235" s="136"/>
      <c r="NFV235" s="136"/>
      <c r="NFW235" s="136"/>
      <c r="NFX235" s="136"/>
      <c r="NFY235" s="136"/>
      <c r="NFZ235" s="136"/>
      <c r="NGA235" s="136"/>
      <c r="NGB235" s="136"/>
      <c r="NGC235" s="136"/>
      <c r="NGD235" s="136"/>
      <c r="NGE235" s="136"/>
      <c r="NGF235" s="136"/>
      <c r="NGG235" s="136"/>
      <c r="NGH235" s="136"/>
      <c r="NGI235" s="136"/>
      <c r="NGJ235" s="136"/>
      <c r="NGK235" s="136"/>
      <c r="NGL235" s="136"/>
      <c r="NGM235" s="136"/>
      <c r="NGN235" s="136"/>
      <c r="NGO235" s="136"/>
      <c r="NGP235" s="136"/>
      <c r="NGQ235" s="136"/>
      <c r="NGR235" s="136"/>
      <c r="NGS235" s="136"/>
      <c r="NGT235" s="136"/>
      <c r="NGU235" s="136"/>
      <c r="NGV235" s="136"/>
      <c r="NGW235" s="136"/>
      <c r="NGX235" s="136"/>
      <c r="NGY235" s="136"/>
      <c r="NGZ235" s="136"/>
      <c r="NHA235" s="136"/>
      <c r="NHB235" s="136"/>
      <c r="NHC235" s="136"/>
      <c r="NHD235" s="136"/>
      <c r="NHE235" s="136"/>
      <c r="NHF235" s="136"/>
      <c r="NHG235" s="136"/>
      <c r="NHH235" s="136"/>
      <c r="NHI235" s="136"/>
      <c r="NHJ235" s="136"/>
      <c r="NHK235" s="136"/>
      <c r="NHL235" s="136"/>
      <c r="NHM235" s="136"/>
      <c r="NHN235" s="136"/>
      <c r="NHO235" s="136"/>
      <c r="NHP235" s="136"/>
      <c r="NHQ235" s="136"/>
      <c r="NHR235" s="136"/>
      <c r="NHS235" s="136"/>
      <c r="NHT235" s="136"/>
      <c r="NHU235" s="136"/>
      <c r="NHV235" s="136"/>
      <c r="NHW235" s="136"/>
      <c r="NHX235" s="136"/>
      <c r="NHY235" s="136"/>
      <c r="NHZ235" s="136"/>
      <c r="NIA235" s="136"/>
      <c r="NIB235" s="136"/>
      <c r="NIC235" s="136"/>
      <c r="NID235" s="136"/>
      <c r="NIE235" s="136"/>
      <c r="NIF235" s="136"/>
      <c r="NIG235" s="136"/>
      <c r="NIH235" s="136"/>
      <c r="NII235" s="136"/>
      <c r="NIJ235" s="136"/>
      <c r="NIK235" s="136"/>
      <c r="NIL235" s="136"/>
      <c r="NIM235" s="136"/>
      <c r="NIN235" s="136"/>
      <c r="NIO235" s="136"/>
      <c r="NIP235" s="136"/>
      <c r="NIQ235" s="136"/>
      <c r="NIR235" s="136"/>
      <c r="NIS235" s="136"/>
      <c r="NIT235" s="136"/>
      <c r="NIU235" s="136"/>
      <c r="NIV235" s="136"/>
      <c r="NIW235" s="136"/>
      <c r="NIX235" s="136"/>
      <c r="NIY235" s="136"/>
      <c r="NIZ235" s="136"/>
      <c r="NJA235" s="136"/>
      <c r="NJB235" s="136"/>
      <c r="NJC235" s="136"/>
      <c r="NJD235" s="136"/>
      <c r="NJE235" s="136"/>
      <c r="NJF235" s="136"/>
      <c r="NJG235" s="136"/>
      <c r="NJH235" s="136"/>
      <c r="NJI235" s="136"/>
      <c r="NJJ235" s="136"/>
      <c r="NJK235" s="136"/>
      <c r="NJL235" s="136"/>
      <c r="NJM235" s="136"/>
      <c r="NJN235" s="136"/>
      <c r="NJO235" s="136"/>
      <c r="NJP235" s="136"/>
      <c r="NJQ235" s="136"/>
      <c r="NJR235" s="136"/>
      <c r="NJS235" s="136"/>
      <c r="NJT235" s="136"/>
      <c r="NJU235" s="136"/>
      <c r="NJV235" s="136"/>
      <c r="NJW235" s="136"/>
      <c r="NJX235" s="136"/>
      <c r="NJY235" s="136"/>
      <c r="NJZ235" s="136"/>
      <c r="NKA235" s="136"/>
      <c r="NKB235" s="136"/>
      <c r="NKC235" s="136"/>
      <c r="NKD235" s="136"/>
      <c r="NKE235" s="136"/>
      <c r="NKF235" s="136"/>
      <c r="NKG235" s="136"/>
      <c r="NKH235" s="136"/>
      <c r="NKI235" s="136"/>
      <c r="NKJ235" s="136"/>
      <c r="NKK235" s="136"/>
      <c r="NKL235" s="136"/>
      <c r="NKM235" s="136"/>
      <c r="NKN235" s="136"/>
      <c r="NKO235" s="136"/>
      <c r="NKP235" s="136"/>
      <c r="NKQ235" s="136"/>
      <c r="NKR235" s="136"/>
      <c r="NKS235" s="136"/>
      <c r="NKT235" s="136"/>
      <c r="NKU235" s="136"/>
      <c r="NKV235" s="136"/>
      <c r="NKW235" s="136"/>
      <c r="NKX235" s="136"/>
      <c r="NKY235" s="136"/>
      <c r="NKZ235" s="136"/>
      <c r="NLA235" s="136"/>
      <c r="NLB235" s="136"/>
      <c r="NLC235" s="136"/>
      <c r="NLD235" s="136"/>
      <c r="NLE235" s="136"/>
      <c r="NLF235" s="136"/>
      <c r="NLG235" s="136"/>
      <c r="NLH235" s="136"/>
      <c r="NLI235" s="136"/>
      <c r="NLJ235" s="136"/>
      <c r="NLK235" s="136"/>
      <c r="NLL235" s="136"/>
      <c r="NLM235" s="136"/>
      <c r="NLN235" s="136"/>
      <c r="NLO235" s="136"/>
      <c r="NLP235" s="136"/>
      <c r="NLQ235" s="136"/>
      <c r="NLR235" s="136"/>
      <c r="NLS235" s="136"/>
      <c r="NLT235" s="136"/>
      <c r="NLU235" s="136"/>
      <c r="NLV235" s="136"/>
      <c r="NLW235" s="136"/>
      <c r="NLX235" s="136"/>
      <c r="NLY235" s="136"/>
      <c r="NLZ235" s="136"/>
      <c r="NMA235" s="136"/>
      <c r="NMB235" s="136"/>
      <c r="NMC235" s="136"/>
      <c r="NMD235" s="136"/>
      <c r="NME235" s="136"/>
      <c r="NMF235" s="136"/>
      <c r="NMG235" s="136"/>
      <c r="NMH235" s="136"/>
      <c r="NMI235" s="136"/>
      <c r="NMJ235" s="136"/>
      <c r="NMK235" s="136"/>
      <c r="NML235" s="136"/>
      <c r="NMM235" s="136"/>
      <c r="NMN235" s="136"/>
      <c r="NMO235" s="136"/>
      <c r="NMP235" s="136"/>
      <c r="NMQ235" s="136"/>
      <c r="NMR235" s="136"/>
      <c r="NMS235" s="136"/>
      <c r="NMT235" s="136"/>
      <c r="NMU235" s="136"/>
      <c r="NMV235" s="136"/>
      <c r="NMW235" s="136"/>
      <c r="NMX235" s="136"/>
      <c r="NMY235" s="136"/>
      <c r="NMZ235" s="136"/>
      <c r="NNA235" s="136"/>
      <c r="NNB235" s="136"/>
      <c r="NNC235" s="136"/>
      <c r="NND235" s="136"/>
      <c r="NNE235" s="136"/>
      <c r="NNF235" s="136"/>
      <c r="NNG235" s="136"/>
      <c r="NNH235" s="136"/>
      <c r="NNI235" s="136"/>
      <c r="NNJ235" s="136"/>
      <c r="NNK235" s="136"/>
      <c r="NNL235" s="136"/>
      <c r="NNM235" s="136"/>
      <c r="NNN235" s="136"/>
      <c r="NNO235" s="136"/>
      <c r="NNP235" s="136"/>
      <c r="NNQ235" s="136"/>
      <c r="NNR235" s="136"/>
      <c r="NNS235" s="136"/>
      <c r="NNT235" s="136"/>
      <c r="NNU235" s="136"/>
      <c r="NNV235" s="136"/>
      <c r="NNW235" s="136"/>
      <c r="NNX235" s="136"/>
      <c r="NNY235" s="136"/>
      <c r="NNZ235" s="136"/>
      <c r="NOA235" s="136"/>
      <c r="NOB235" s="136"/>
      <c r="NOC235" s="136"/>
      <c r="NOD235" s="136"/>
      <c r="NOE235" s="136"/>
      <c r="NOF235" s="136"/>
      <c r="NOG235" s="136"/>
      <c r="NOH235" s="136"/>
      <c r="NOI235" s="136"/>
      <c r="NOJ235" s="136"/>
      <c r="NOK235" s="136"/>
      <c r="NOL235" s="136"/>
      <c r="NOM235" s="136"/>
      <c r="NON235" s="136"/>
      <c r="NOO235" s="136"/>
      <c r="NOP235" s="136"/>
      <c r="NOQ235" s="136"/>
      <c r="NOR235" s="136"/>
      <c r="NOS235" s="136"/>
      <c r="NOT235" s="136"/>
      <c r="NOU235" s="136"/>
      <c r="NOV235" s="136"/>
      <c r="NOW235" s="136"/>
      <c r="NOX235" s="136"/>
      <c r="NOY235" s="136"/>
      <c r="NOZ235" s="136"/>
      <c r="NPA235" s="136"/>
      <c r="NPB235" s="136"/>
      <c r="NPC235" s="136"/>
      <c r="NPD235" s="136"/>
      <c r="NPE235" s="136"/>
      <c r="NPF235" s="136"/>
      <c r="NPG235" s="136"/>
      <c r="NPH235" s="136"/>
      <c r="NPI235" s="136"/>
      <c r="NPJ235" s="136"/>
      <c r="NPK235" s="136"/>
      <c r="NPL235" s="136"/>
      <c r="NPM235" s="136"/>
      <c r="NPN235" s="136"/>
      <c r="NPO235" s="136"/>
      <c r="NPP235" s="136"/>
      <c r="NPQ235" s="136"/>
      <c r="NPR235" s="136"/>
      <c r="NPS235" s="136"/>
      <c r="NPT235" s="136"/>
      <c r="NPU235" s="136"/>
      <c r="NPV235" s="136"/>
      <c r="NPW235" s="136"/>
      <c r="NPX235" s="136"/>
      <c r="NPY235" s="136"/>
      <c r="NPZ235" s="136"/>
      <c r="NQA235" s="136"/>
      <c r="NQB235" s="136"/>
      <c r="NQC235" s="136"/>
      <c r="NQD235" s="136"/>
      <c r="NQE235" s="136"/>
      <c r="NQF235" s="136"/>
      <c r="NQG235" s="136"/>
      <c r="NQH235" s="136"/>
      <c r="NQI235" s="136"/>
      <c r="NQJ235" s="136"/>
      <c r="NQK235" s="136"/>
      <c r="NQL235" s="136"/>
      <c r="NQM235" s="136"/>
      <c r="NQN235" s="136"/>
      <c r="NQO235" s="136"/>
      <c r="NQP235" s="136"/>
      <c r="NQQ235" s="136"/>
      <c r="NQR235" s="136"/>
      <c r="NQS235" s="136"/>
      <c r="NQT235" s="136"/>
      <c r="NQU235" s="136"/>
      <c r="NQV235" s="136"/>
      <c r="NQW235" s="136"/>
      <c r="NQX235" s="136"/>
      <c r="NQY235" s="136"/>
      <c r="NQZ235" s="136"/>
      <c r="NRA235" s="136"/>
      <c r="NRB235" s="136"/>
      <c r="NRC235" s="136"/>
      <c r="NRD235" s="136"/>
      <c r="NRE235" s="136"/>
      <c r="NRF235" s="136"/>
      <c r="NRG235" s="136"/>
      <c r="NRH235" s="136"/>
      <c r="NRI235" s="136"/>
      <c r="NRJ235" s="136"/>
      <c r="NRK235" s="136"/>
      <c r="NRL235" s="136"/>
      <c r="NRM235" s="136"/>
      <c r="NRN235" s="136"/>
      <c r="NRO235" s="136"/>
      <c r="NRP235" s="136"/>
      <c r="NRQ235" s="136"/>
      <c r="NRR235" s="136"/>
      <c r="NRS235" s="136"/>
      <c r="NRT235" s="136"/>
      <c r="NRU235" s="136"/>
      <c r="NRV235" s="136"/>
      <c r="NRW235" s="136"/>
      <c r="NRX235" s="136"/>
      <c r="NRY235" s="136"/>
      <c r="NRZ235" s="136"/>
      <c r="NSA235" s="136"/>
      <c r="NSB235" s="136"/>
      <c r="NSC235" s="136"/>
      <c r="NSD235" s="136"/>
      <c r="NSE235" s="136"/>
      <c r="NSF235" s="136"/>
      <c r="NSG235" s="136"/>
      <c r="NSH235" s="136"/>
      <c r="NSI235" s="136"/>
      <c r="NSJ235" s="136"/>
      <c r="NSK235" s="136"/>
      <c r="NSL235" s="136"/>
      <c r="NSM235" s="136"/>
      <c r="NSN235" s="136"/>
      <c r="NSO235" s="136"/>
      <c r="NSP235" s="136"/>
      <c r="NSQ235" s="136"/>
      <c r="NSR235" s="136"/>
      <c r="NSS235" s="136"/>
      <c r="NST235" s="136"/>
      <c r="NSU235" s="136"/>
      <c r="NSV235" s="136"/>
      <c r="NSW235" s="136"/>
      <c r="NSX235" s="136"/>
      <c r="NSY235" s="136"/>
      <c r="NSZ235" s="136"/>
      <c r="NTA235" s="136"/>
      <c r="NTB235" s="136"/>
      <c r="NTC235" s="136"/>
      <c r="NTD235" s="136"/>
      <c r="NTE235" s="136"/>
      <c r="NTF235" s="136"/>
      <c r="NTG235" s="136"/>
      <c r="NTH235" s="136"/>
      <c r="NTI235" s="136"/>
      <c r="NTJ235" s="136"/>
      <c r="NTK235" s="136"/>
      <c r="NTL235" s="136"/>
      <c r="NTM235" s="136"/>
      <c r="NTN235" s="136"/>
      <c r="NTO235" s="136"/>
      <c r="NTP235" s="136"/>
      <c r="NTQ235" s="136"/>
      <c r="NTR235" s="136"/>
      <c r="NTS235" s="136"/>
      <c r="NTT235" s="136"/>
      <c r="NTU235" s="136"/>
      <c r="NTV235" s="136"/>
      <c r="NTW235" s="136"/>
      <c r="NTX235" s="136"/>
      <c r="NTY235" s="136"/>
      <c r="NTZ235" s="136"/>
      <c r="NUA235" s="136"/>
      <c r="NUB235" s="136"/>
      <c r="NUC235" s="136"/>
      <c r="NUD235" s="136"/>
      <c r="NUE235" s="136"/>
      <c r="NUF235" s="136"/>
      <c r="NUG235" s="136"/>
      <c r="NUH235" s="136"/>
      <c r="NUI235" s="136"/>
      <c r="NUJ235" s="136"/>
      <c r="NUK235" s="136"/>
      <c r="NUL235" s="136"/>
      <c r="NUM235" s="136"/>
      <c r="NUN235" s="136"/>
      <c r="NUO235" s="136"/>
      <c r="NUP235" s="136"/>
      <c r="NUQ235" s="136"/>
      <c r="NUR235" s="136"/>
      <c r="NUS235" s="136"/>
      <c r="NUT235" s="136"/>
      <c r="NUU235" s="136"/>
      <c r="NUV235" s="136"/>
      <c r="NUW235" s="136"/>
      <c r="NUX235" s="136"/>
      <c r="NUY235" s="136"/>
      <c r="NUZ235" s="136"/>
      <c r="NVA235" s="136"/>
      <c r="NVB235" s="136"/>
      <c r="NVC235" s="136"/>
      <c r="NVD235" s="136"/>
      <c r="NVE235" s="136"/>
      <c r="NVF235" s="136"/>
      <c r="NVG235" s="136"/>
      <c r="NVH235" s="136"/>
      <c r="NVI235" s="136"/>
      <c r="NVJ235" s="136"/>
      <c r="NVK235" s="136"/>
      <c r="NVL235" s="136"/>
      <c r="NVM235" s="136"/>
      <c r="NVN235" s="136"/>
      <c r="NVO235" s="136"/>
      <c r="NVP235" s="136"/>
      <c r="NVQ235" s="136"/>
      <c r="NVR235" s="136"/>
      <c r="NVS235" s="136"/>
      <c r="NVT235" s="136"/>
      <c r="NVU235" s="136"/>
      <c r="NVV235" s="136"/>
      <c r="NVW235" s="136"/>
      <c r="NVX235" s="136"/>
      <c r="NVY235" s="136"/>
      <c r="NVZ235" s="136"/>
      <c r="NWA235" s="136"/>
      <c r="NWB235" s="136"/>
      <c r="NWC235" s="136"/>
      <c r="NWD235" s="136"/>
      <c r="NWE235" s="136"/>
      <c r="NWF235" s="136"/>
      <c r="NWG235" s="136"/>
      <c r="NWH235" s="136"/>
      <c r="NWI235" s="136"/>
      <c r="NWJ235" s="136"/>
      <c r="NWK235" s="136"/>
      <c r="NWL235" s="136"/>
      <c r="NWM235" s="136"/>
      <c r="NWN235" s="136"/>
      <c r="NWO235" s="136"/>
      <c r="NWP235" s="136"/>
      <c r="NWQ235" s="136"/>
      <c r="NWR235" s="136"/>
      <c r="NWS235" s="136"/>
      <c r="NWT235" s="136"/>
      <c r="NWU235" s="136"/>
      <c r="NWV235" s="136"/>
      <c r="NWW235" s="136"/>
      <c r="NWX235" s="136"/>
      <c r="NWY235" s="136"/>
      <c r="NWZ235" s="136"/>
      <c r="NXA235" s="136"/>
      <c r="NXB235" s="136"/>
      <c r="NXC235" s="136"/>
      <c r="NXD235" s="136"/>
      <c r="NXE235" s="136"/>
      <c r="NXF235" s="136"/>
      <c r="NXG235" s="136"/>
      <c r="NXH235" s="136"/>
      <c r="NXI235" s="136"/>
      <c r="NXJ235" s="136"/>
      <c r="NXK235" s="136"/>
      <c r="NXL235" s="136"/>
      <c r="NXM235" s="136"/>
      <c r="NXN235" s="136"/>
      <c r="NXO235" s="136"/>
      <c r="NXP235" s="136"/>
      <c r="NXQ235" s="136"/>
      <c r="NXR235" s="136"/>
      <c r="NXS235" s="136"/>
      <c r="NXT235" s="136"/>
      <c r="NXU235" s="136"/>
      <c r="NXV235" s="136"/>
      <c r="NXW235" s="136"/>
      <c r="NXX235" s="136"/>
      <c r="NXY235" s="136"/>
      <c r="NXZ235" s="136"/>
      <c r="NYA235" s="136"/>
      <c r="NYB235" s="136"/>
      <c r="NYC235" s="136"/>
      <c r="NYD235" s="136"/>
      <c r="NYE235" s="136"/>
      <c r="NYF235" s="136"/>
      <c r="NYG235" s="136"/>
      <c r="NYH235" s="136"/>
      <c r="NYI235" s="136"/>
      <c r="NYJ235" s="136"/>
      <c r="NYK235" s="136"/>
      <c r="NYL235" s="136"/>
      <c r="NYM235" s="136"/>
      <c r="NYN235" s="136"/>
      <c r="NYO235" s="136"/>
      <c r="NYP235" s="136"/>
      <c r="NYQ235" s="136"/>
      <c r="NYR235" s="136"/>
      <c r="NYS235" s="136"/>
      <c r="NYT235" s="136"/>
      <c r="NYU235" s="136"/>
      <c r="NYV235" s="136"/>
      <c r="NYW235" s="136"/>
      <c r="NYX235" s="136"/>
      <c r="NYY235" s="136"/>
      <c r="NYZ235" s="136"/>
      <c r="NZA235" s="136"/>
      <c r="NZB235" s="136"/>
      <c r="NZC235" s="136"/>
      <c r="NZD235" s="136"/>
      <c r="NZE235" s="136"/>
      <c r="NZF235" s="136"/>
      <c r="NZG235" s="136"/>
      <c r="NZH235" s="136"/>
      <c r="NZI235" s="136"/>
      <c r="NZJ235" s="136"/>
      <c r="NZK235" s="136"/>
      <c r="NZL235" s="136"/>
      <c r="NZM235" s="136"/>
      <c r="NZN235" s="136"/>
      <c r="NZO235" s="136"/>
      <c r="NZP235" s="136"/>
      <c r="NZQ235" s="136"/>
      <c r="NZR235" s="136"/>
      <c r="NZS235" s="136"/>
      <c r="NZT235" s="136"/>
      <c r="NZU235" s="136"/>
      <c r="NZV235" s="136"/>
      <c r="NZW235" s="136"/>
      <c r="NZX235" s="136"/>
      <c r="NZY235" s="136"/>
      <c r="NZZ235" s="136"/>
      <c r="OAA235" s="136"/>
      <c r="OAB235" s="136"/>
      <c r="OAC235" s="136"/>
      <c r="OAD235" s="136"/>
      <c r="OAE235" s="136"/>
      <c r="OAF235" s="136"/>
      <c r="OAG235" s="136"/>
      <c r="OAH235" s="136"/>
      <c r="OAI235" s="136"/>
      <c r="OAJ235" s="136"/>
      <c r="OAK235" s="136"/>
      <c r="OAL235" s="136"/>
      <c r="OAM235" s="136"/>
      <c r="OAN235" s="136"/>
      <c r="OAO235" s="136"/>
      <c r="OAP235" s="136"/>
      <c r="OAQ235" s="136"/>
      <c r="OAR235" s="136"/>
      <c r="OAS235" s="136"/>
      <c r="OAT235" s="136"/>
      <c r="OAU235" s="136"/>
      <c r="OAV235" s="136"/>
      <c r="OAW235" s="136"/>
      <c r="OAX235" s="136"/>
      <c r="OAY235" s="136"/>
      <c r="OAZ235" s="136"/>
      <c r="OBA235" s="136"/>
      <c r="OBB235" s="136"/>
      <c r="OBC235" s="136"/>
      <c r="OBD235" s="136"/>
      <c r="OBE235" s="136"/>
      <c r="OBF235" s="136"/>
      <c r="OBG235" s="136"/>
      <c r="OBH235" s="136"/>
      <c r="OBI235" s="136"/>
      <c r="OBJ235" s="136"/>
      <c r="OBK235" s="136"/>
      <c r="OBL235" s="136"/>
      <c r="OBM235" s="136"/>
      <c r="OBN235" s="136"/>
      <c r="OBO235" s="136"/>
      <c r="OBP235" s="136"/>
      <c r="OBQ235" s="136"/>
      <c r="OBR235" s="136"/>
      <c r="OBS235" s="136"/>
      <c r="OBT235" s="136"/>
      <c r="OBU235" s="136"/>
      <c r="OBV235" s="136"/>
      <c r="OBW235" s="136"/>
      <c r="OBX235" s="136"/>
      <c r="OBY235" s="136"/>
      <c r="OBZ235" s="136"/>
      <c r="OCA235" s="136"/>
      <c r="OCB235" s="136"/>
      <c r="OCC235" s="136"/>
      <c r="OCD235" s="136"/>
      <c r="OCE235" s="136"/>
      <c r="OCF235" s="136"/>
      <c r="OCG235" s="136"/>
      <c r="OCH235" s="136"/>
      <c r="OCI235" s="136"/>
      <c r="OCJ235" s="136"/>
      <c r="OCK235" s="136"/>
      <c r="OCL235" s="136"/>
      <c r="OCM235" s="136"/>
      <c r="OCN235" s="136"/>
      <c r="OCO235" s="136"/>
      <c r="OCP235" s="136"/>
      <c r="OCQ235" s="136"/>
      <c r="OCR235" s="136"/>
      <c r="OCS235" s="136"/>
      <c r="OCT235" s="136"/>
      <c r="OCU235" s="136"/>
      <c r="OCV235" s="136"/>
      <c r="OCW235" s="136"/>
      <c r="OCX235" s="136"/>
      <c r="OCY235" s="136"/>
      <c r="OCZ235" s="136"/>
      <c r="ODA235" s="136"/>
      <c r="ODB235" s="136"/>
      <c r="ODC235" s="136"/>
      <c r="ODD235" s="136"/>
      <c r="ODE235" s="136"/>
      <c r="ODF235" s="136"/>
      <c r="ODG235" s="136"/>
      <c r="ODH235" s="136"/>
      <c r="ODI235" s="136"/>
      <c r="ODJ235" s="136"/>
      <c r="ODK235" s="136"/>
      <c r="ODL235" s="136"/>
      <c r="ODM235" s="136"/>
      <c r="ODN235" s="136"/>
      <c r="ODO235" s="136"/>
      <c r="ODP235" s="136"/>
      <c r="ODQ235" s="136"/>
      <c r="ODR235" s="136"/>
      <c r="ODS235" s="136"/>
      <c r="ODT235" s="136"/>
      <c r="ODU235" s="136"/>
      <c r="ODV235" s="136"/>
      <c r="ODW235" s="136"/>
      <c r="ODX235" s="136"/>
      <c r="ODY235" s="136"/>
      <c r="ODZ235" s="136"/>
      <c r="OEA235" s="136"/>
      <c r="OEB235" s="136"/>
      <c r="OEC235" s="136"/>
      <c r="OED235" s="136"/>
      <c r="OEE235" s="136"/>
      <c r="OEF235" s="136"/>
      <c r="OEG235" s="136"/>
      <c r="OEH235" s="136"/>
      <c r="OEI235" s="136"/>
      <c r="OEJ235" s="136"/>
      <c r="OEK235" s="136"/>
      <c r="OEL235" s="136"/>
      <c r="OEM235" s="136"/>
      <c r="OEN235" s="136"/>
      <c r="OEO235" s="136"/>
      <c r="OEP235" s="136"/>
      <c r="OEQ235" s="136"/>
      <c r="OER235" s="136"/>
      <c r="OES235" s="136"/>
      <c r="OET235" s="136"/>
      <c r="OEU235" s="136"/>
      <c r="OEV235" s="136"/>
      <c r="OEW235" s="136"/>
      <c r="OEX235" s="136"/>
      <c r="OEY235" s="136"/>
      <c r="OEZ235" s="136"/>
      <c r="OFA235" s="136"/>
      <c r="OFB235" s="136"/>
      <c r="OFC235" s="136"/>
      <c r="OFD235" s="136"/>
      <c r="OFE235" s="136"/>
      <c r="OFF235" s="136"/>
      <c r="OFG235" s="136"/>
      <c r="OFH235" s="136"/>
      <c r="OFI235" s="136"/>
      <c r="OFJ235" s="136"/>
      <c r="OFK235" s="136"/>
      <c r="OFL235" s="136"/>
      <c r="OFM235" s="136"/>
      <c r="OFN235" s="136"/>
      <c r="OFO235" s="136"/>
      <c r="OFP235" s="136"/>
      <c r="OFQ235" s="136"/>
      <c r="OFR235" s="136"/>
      <c r="OFS235" s="136"/>
      <c r="OFT235" s="136"/>
      <c r="OFU235" s="136"/>
      <c r="OFV235" s="136"/>
      <c r="OFW235" s="136"/>
      <c r="OFX235" s="136"/>
      <c r="OFY235" s="136"/>
      <c r="OFZ235" s="136"/>
      <c r="OGA235" s="136"/>
      <c r="OGB235" s="136"/>
      <c r="OGC235" s="136"/>
      <c r="OGD235" s="136"/>
      <c r="OGE235" s="136"/>
      <c r="OGF235" s="136"/>
      <c r="OGG235" s="136"/>
      <c r="OGH235" s="136"/>
      <c r="OGI235" s="136"/>
      <c r="OGJ235" s="136"/>
      <c r="OGK235" s="136"/>
      <c r="OGL235" s="136"/>
      <c r="OGM235" s="136"/>
      <c r="OGN235" s="136"/>
      <c r="OGO235" s="136"/>
      <c r="OGP235" s="136"/>
      <c r="OGQ235" s="136"/>
      <c r="OGR235" s="136"/>
      <c r="OGS235" s="136"/>
      <c r="OGT235" s="136"/>
      <c r="OGU235" s="136"/>
      <c r="OGV235" s="136"/>
      <c r="OGW235" s="136"/>
      <c r="OGX235" s="136"/>
      <c r="OGY235" s="136"/>
      <c r="OGZ235" s="136"/>
      <c r="OHA235" s="136"/>
      <c r="OHB235" s="136"/>
      <c r="OHC235" s="136"/>
      <c r="OHD235" s="136"/>
      <c r="OHE235" s="136"/>
      <c r="OHF235" s="136"/>
      <c r="OHG235" s="136"/>
      <c r="OHH235" s="136"/>
      <c r="OHI235" s="136"/>
      <c r="OHJ235" s="136"/>
      <c r="OHK235" s="136"/>
      <c r="OHL235" s="136"/>
      <c r="OHM235" s="136"/>
      <c r="OHN235" s="136"/>
      <c r="OHO235" s="136"/>
      <c r="OHP235" s="136"/>
      <c r="OHQ235" s="136"/>
      <c r="OHR235" s="136"/>
      <c r="OHS235" s="136"/>
      <c r="OHT235" s="136"/>
      <c r="OHU235" s="136"/>
      <c r="OHV235" s="136"/>
      <c r="OHW235" s="136"/>
      <c r="OHX235" s="136"/>
      <c r="OHY235" s="136"/>
      <c r="OHZ235" s="136"/>
      <c r="OIA235" s="136"/>
      <c r="OIB235" s="136"/>
      <c r="OIC235" s="136"/>
      <c r="OID235" s="136"/>
      <c r="OIE235" s="136"/>
      <c r="OIF235" s="136"/>
      <c r="OIG235" s="136"/>
      <c r="OIH235" s="136"/>
      <c r="OII235" s="136"/>
      <c r="OIJ235" s="136"/>
      <c r="OIK235" s="136"/>
      <c r="OIL235" s="136"/>
      <c r="OIM235" s="136"/>
      <c r="OIN235" s="136"/>
      <c r="OIO235" s="136"/>
      <c r="OIP235" s="136"/>
      <c r="OIQ235" s="136"/>
      <c r="OIR235" s="136"/>
      <c r="OIS235" s="136"/>
      <c r="OIT235" s="136"/>
      <c r="OIU235" s="136"/>
      <c r="OIV235" s="136"/>
      <c r="OIW235" s="136"/>
      <c r="OIX235" s="136"/>
      <c r="OIY235" s="136"/>
      <c r="OIZ235" s="136"/>
      <c r="OJA235" s="136"/>
      <c r="OJB235" s="136"/>
      <c r="OJC235" s="136"/>
      <c r="OJD235" s="136"/>
      <c r="OJE235" s="136"/>
      <c r="OJF235" s="136"/>
      <c r="OJG235" s="136"/>
      <c r="OJH235" s="136"/>
      <c r="OJI235" s="136"/>
      <c r="OJJ235" s="136"/>
      <c r="OJK235" s="136"/>
      <c r="OJL235" s="136"/>
      <c r="OJM235" s="136"/>
      <c r="OJN235" s="136"/>
      <c r="OJO235" s="136"/>
      <c r="OJP235" s="136"/>
      <c r="OJQ235" s="136"/>
      <c r="OJR235" s="136"/>
      <c r="OJS235" s="136"/>
      <c r="OJT235" s="136"/>
      <c r="OJU235" s="136"/>
      <c r="OJV235" s="136"/>
      <c r="OJW235" s="136"/>
      <c r="OJX235" s="136"/>
      <c r="OJY235" s="136"/>
      <c r="OJZ235" s="136"/>
      <c r="OKA235" s="136"/>
      <c r="OKB235" s="136"/>
      <c r="OKC235" s="136"/>
      <c r="OKD235" s="136"/>
      <c r="OKE235" s="136"/>
      <c r="OKF235" s="136"/>
      <c r="OKG235" s="136"/>
      <c r="OKH235" s="136"/>
      <c r="OKI235" s="136"/>
      <c r="OKJ235" s="136"/>
      <c r="OKK235" s="136"/>
      <c r="OKL235" s="136"/>
      <c r="OKM235" s="136"/>
      <c r="OKN235" s="136"/>
      <c r="OKO235" s="136"/>
      <c r="OKP235" s="136"/>
      <c r="OKQ235" s="136"/>
      <c r="OKR235" s="136"/>
      <c r="OKS235" s="136"/>
      <c r="OKT235" s="136"/>
      <c r="OKU235" s="136"/>
      <c r="OKV235" s="136"/>
      <c r="OKW235" s="136"/>
      <c r="OKX235" s="136"/>
      <c r="OKY235" s="136"/>
      <c r="OKZ235" s="136"/>
      <c r="OLA235" s="136"/>
      <c r="OLB235" s="136"/>
      <c r="OLC235" s="136"/>
      <c r="OLD235" s="136"/>
      <c r="OLE235" s="136"/>
      <c r="OLF235" s="136"/>
      <c r="OLG235" s="136"/>
      <c r="OLH235" s="136"/>
      <c r="OLI235" s="136"/>
      <c r="OLJ235" s="136"/>
      <c r="OLK235" s="136"/>
      <c r="OLL235" s="136"/>
      <c r="OLM235" s="136"/>
      <c r="OLN235" s="136"/>
      <c r="OLO235" s="136"/>
      <c r="OLP235" s="136"/>
      <c r="OLQ235" s="136"/>
      <c r="OLR235" s="136"/>
      <c r="OLS235" s="136"/>
      <c r="OLT235" s="136"/>
      <c r="OLU235" s="136"/>
      <c r="OLV235" s="136"/>
      <c r="OLW235" s="136"/>
      <c r="OLX235" s="136"/>
      <c r="OLY235" s="136"/>
      <c r="OLZ235" s="136"/>
      <c r="OMA235" s="136"/>
      <c r="OMB235" s="136"/>
      <c r="OMC235" s="136"/>
      <c r="OMD235" s="136"/>
      <c r="OME235" s="136"/>
      <c r="OMF235" s="136"/>
      <c r="OMG235" s="136"/>
      <c r="OMH235" s="136"/>
      <c r="OMI235" s="136"/>
      <c r="OMJ235" s="136"/>
      <c r="OMK235" s="136"/>
      <c r="OML235" s="136"/>
      <c r="OMM235" s="136"/>
      <c r="OMN235" s="136"/>
      <c r="OMO235" s="136"/>
      <c r="OMP235" s="136"/>
      <c r="OMQ235" s="136"/>
      <c r="OMR235" s="136"/>
      <c r="OMS235" s="136"/>
      <c r="OMT235" s="136"/>
      <c r="OMU235" s="136"/>
      <c r="OMV235" s="136"/>
      <c r="OMW235" s="136"/>
      <c r="OMX235" s="136"/>
      <c r="OMY235" s="136"/>
      <c r="OMZ235" s="136"/>
      <c r="ONA235" s="136"/>
      <c r="ONB235" s="136"/>
      <c r="ONC235" s="136"/>
      <c r="OND235" s="136"/>
      <c r="ONE235" s="136"/>
      <c r="ONF235" s="136"/>
      <c r="ONG235" s="136"/>
      <c r="ONH235" s="136"/>
      <c r="ONI235" s="136"/>
      <c r="ONJ235" s="136"/>
      <c r="ONK235" s="136"/>
      <c r="ONL235" s="136"/>
      <c r="ONM235" s="136"/>
      <c r="ONN235" s="136"/>
      <c r="ONO235" s="136"/>
      <c r="ONP235" s="136"/>
      <c r="ONQ235" s="136"/>
      <c r="ONR235" s="136"/>
      <c r="ONS235" s="136"/>
      <c r="ONT235" s="136"/>
      <c r="ONU235" s="136"/>
      <c r="ONV235" s="136"/>
      <c r="ONW235" s="136"/>
      <c r="ONX235" s="136"/>
      <c r="ONY235" s="136"/>
      <c r="ONZ235" s="136"/>
      <c r="OOA235" s="136"/>
      <c r="OOB235" s="136"/>
      <c r="OOC235" s="136"/>
      <c r="OOD235" s="136"/>
      <c r="OOE235" s="136"/>
      <c r="OOF235" s="136"/>
      <c r="OOG235" s="136"/>
      <c r="OOH235" s="136"/>
      <c r="OOI235" s="136"/>
      <c r="OOJ235" s="136"/>
      <c r="OOK235" s="136"/>
      <c r="OOL235" s="136"/>
      <c r="OOM235" s="136"/>
      <c r="OON235" s="136"/>
      <c r="OOO235" s="136"/>
      <c r="OOP235" s="136"/>
      <c r="OOQ235" s="136"/>
      <c r="OOR235" s="136"/>
      <c r="OOS235" s="136"/>
      <c r="OOT235" s="136"/>
      <c r="OOU235" s="136"/>
      <c r="OOV235" s="136"/>
      <c r="OOW235" s="136"/>
      <c r="OOX235" s="136"/>
      <c r="OOY235" s="136"/>
      <c r="OOZ235" s="136"/>
      <c r="OPA235" s="136"/>
      <c r="OPB235" s="136"/>
      <c r="OPC235" s="136"/>
      <c r="OPD235" s="136"/>
      <c r="OPE235" s="136"/>
      <c r="OPF235" s="136"/>
      <c r="OPG235" s="136"/>
      <c r="OPH235" s="136"/>
      <c r="OPI235" s="136"/>
      <c r="OPJ235" s="136"/>
      <c r="OPK235" s="136"/>
      <c r="OPL235" s="136"/>
      <c r="OPM235" s="136"/>
      <c r="OPN235" s="136"/>
      <c r="OPO235" s="136"/>
      <c r="OPP235" s="136"/>
      <c r="OPQ235" s="136"/>
      <c r="OPR235" s="136"/>
      <c r="OPS235" s="136"/>
      <c r="OPT235" s="136"/>
      <c r="OPU235" s="136"/>
      <c r="OPV235" s="136"/>
      <c r="OPW235" s="136"/>
      <c r="OPX235" s="136"/>
      <c r="OPY235" s="136"/>
      <c r="OPZ235" s="136"/>
      <c r="OQA235" s="136"/>
      <c r="OQB235" s="136"/>
      <c r="OQC235" s="136"/>
      <c r="OQD235" s="136"/>
      <c r="OQE235" s="136"/>
      <c r="OQF235" s="136"/>
      <c r="OQG235" s="136"/>
      <c r="OQH235" s="136"/>
      <c r="OQI235" s="136"/>
      <c r="OQJ235" s="136"/>
      <c r="OQK235" s="136"/>
      <c r="OQL235" s="136"/>
      <c r="OQM235" s="136"/>
      <c r="OQN235" s="136"/>
      <c r="OQO235" s="136"/>
      <c r="OQP235" s="136"/>
      <c r="OQQ235" s="136"/>
      <c r="OQR235" s="136"/>
      <c r="OQS235" s="136"/>
      <c r="OQT235" s="136"/>
      <c r="OQU235" s="136"/>
      <c r="OQV235" s="136"/>
      <c r="OQW235" s="136"/>
      <c r="OQX235" s="136"/>
      <c r="OQY235" s="136"/>
      <c r="OQZ235" s="136"/>
      <c r="ORA235" s="136"/>
      <c r="ORB235" s="136"/>
      <c r="ORC235" s="136"/>
      <c r="ORD235" s="136"/>
      <c r="ORE235" s="136"/>
      <c r="ORF235" s="136"/>
      <c r="ORG235" s="136"/>
      <c r="ORH235" s="136"/>
      <c r="ORI235" s="136"/>
      <c r="ORJ235" s="136"/>
      <c r="ORK235" s="136"/>
      <c r="ORL235" s="136"/>
      <c r="ORM235" s="136"/>
      <c r="ORN235" s="136"/>
      <c r="ORO235" s="136"/>
      <c r="ORP235" s="136"/>
      <c r="ORQ235" s="136"/>
      <c r="ORR235" s="136"/>
      <c r="ORS235" s="136"/>
      <c r="ORT235" s="136"/>
      <c r="ORU235" s="136"/>
      <c r="ORV235" s="136"/>
      <c r="ORW235" s="136"/>
      <c r="ORX235" s="136"/>
      <c r="ORY235" s="136"/>
      <c r="ORZ235" s="136"/>
      <c r="OSA235" s="136"/>
      <c r="OSB235" s="136"/>
      <c r="OSC235" s="136"/>
      <c r="OSD235" s="136"/>
      <c r="OSE235" s="136"/>
      <c r="OSF235" s="136"/>
      <c r="OSG235" s="136"/>
      <c r="OSH235" s="136"/>
      <c r="OSI235" s="136"/>
      <c r="OSJ235" s="136"/>
      <c r="OSK235" s="136"/>
      <c r="OSL235" s="136"/>
      <c r="OSM235" s="136"/>
      <c r="OSN235" s="136"/>
      <c r="OSO235" s="136"/>
      <c r="OSP235" s="136"/>
      <c r="OSQ235" s="136"/>
      <c r="OSR235" s="136"/>
      <c r="OSS235" s="136"/>
      <c r="OST235" s="136"/>
      <c r="OSU235" s="136"/>
      <c r="OSV235" s="136"/>
      <c r="OSW235" s="136"/>
      <c r="OSX235" s="136"/>
      <c r="OSY235" s="136"/>
      <c r="OSZ235" s="136"/>
      <c r="OTA235" s="136"/>
      <c r="OTB235" s="136"/>
      <c r="OTC235" s="136"/>
      <c r="OTD235" s="136"/>
      <c r="OTE235" s="136"/>
      <c r="OTF235" s="136"/>
      <c r="OTG235" s="136"/>
      <c r="OTH235" s="136"/>
      <c r="OTI235" s="136"/>
      <c r="OTJ235" s="136"/>
      <c r="OTK235" s="136"/>
      <c r="OTL235" s="136"/>
      <c r="OTM235" s="136"/>
      <c r="OTN235" s="136"/>
      <c r="OTO235" s="136"/>
      <c r="OTP235" s="136"/>
      <c r="OTQ235" s="136"/>
      <c r="OTR235" s="136"/>
      <c r="OTS235" s="136"/>
      <c r="OTT235" s="136"/>
      <c r="OTU235" s="136"/>
      <c r="OTV235" s="136"/>
      <c r="OTW235" s="136"/>
      <c r="OTX235" s="136"/>
      <c r="OTY235" s="136"/>
      <c r="OTZ235" s="136"/>
      <c r="OUA235" s="136"/>
      <c r="OUB235" s="136"/>
      <c r="OUC235" s="136"/>
      <c r="OUD235" s="136"/>
      <c r="OUE235" s="136"/>
      <c r="OUF235" s="136"/>
      <c r="OUG235" s="136"/>
      <c r="OUH235" s="136"/>
      <c r="OUI235" s="136"/>
      <c r="OUJ235" s="136"/>
      <c r="OUK235" s="136"/>
      <c r="OUL235" s="136"/>
      <c r="OUM235" s="136"/>
      <c r="OUN235" s="136"/>
      <c r="OUO235" s="136"/>
      <c r="OUP235" s="136"/>
      <c r="OUQ235" s="136"/>
      <c r="OUR235" s="136"/>
      <c r="OUS235" s="136"/>
      <c r="OUT235" s="136"/>
      <c r="OUU235" s="136"/>
      <c r="OUV235" s="136"/>
      <c r="OUW235" s="136"/>
      <c r="OUX235" s="136"/>
      <c r="OUY235" s="136"/>
      <c r="OUZ235" s="136"/>
      <c r="OVA235" s="136"/>
      <c r="OVB235" s="136"/>
      <c r="OVC235" s="136"/>
      <c r="OVD235" s="136"/>
      <c r="OVE235" s="136"/>
      <c r="OVF235" s="136"/>
      <c r="OVG235" s="136"/>
      <c r="OVH235" s="136"/>
      <c r="OVI235" s="136"/>
      <c r="OVJ235" s="136"/>
      <c r="OVK235" s="136"/>
      <c r="OVL235" s="136"/>
      <c r="OVM235" s="136"/>
      <c r="OVN235" s="136"/>
      <c r="OVO235" s="136"/>
      <c r="OVP235" s="136"/>
      <c r="OVQ235" s="136"/>
      <c r="OVR235" s="136"/>
      <c r="OVS235" s="136"/>
      <c r="OVT235" s="136"/>
      <c r="OVU235" s="136"/>
      <c r="OVV235" s="136"/>
      <c r="OVW235" s="136"/>
      <c r="OVX235" s="136"/>
      <c r="OVY235" s="136"/>
      <c r="OVZ235" s="136"/>
      <c r="OWA235" s="136"/>
      <c r="OWB235" s="136"/>
      <c r="OWC235" s="136"/>
      <c r="OWD235" s="136"/>
      <c r="OWE235" s="136"/>
      <c r="OWF235" s="136"/>
      <c r="OWG235" s="136"/>
      <c r="OWH235" s="136"/>
      <c r="OWI235" s="136"/>
      <c r="OWJ235" s="136"/>
      <c r="OWK235" s="136"/>
      <c r="OWL235" s="136"/>
      <c r="OWM235" s="136"/>
      <c r="OWN235" s="136"/>
      <c r="OWO235" s="136"/>
      <c r="OWP235" s="136"/>
      <c r="OWQ235" s="136"/>
      <c r="OWR235" s="136"/>
      <c r="OWS235" s="136"/>
      <c r="OWT235" s="136"/>
      <c r="OWU235" s="136"/>
      <c r="OWV235" s="136"/>
      <c r="OWW235" s="136"/>
      <c r="OWX235" s="136"/>
      <c r="OWY235" s="136"/>
      <c r="OWZ235" s="136"/>
      <c r="OXA235" s="136"/>
      <c r="OXB235" s="136"/>
      <c r="OXC235" s="136"/>
      <c r="OXD235" s="136"/>
      <c r="OXE235" s="136"/>
      <c r="OXF235" s="136"/>
      <c r="OXG235" s="136"/>
      <c r="OXH235" s="136"/>
      <c r="OXI235" s="136"/>
      <c r="OXJ235" s="136"/>
      <c r="OXK235" s="136"/>
      <c r="OXL235" s="136"/>
      <c r="OXM235" s="136"/>
      <c r="OXN235" s="136"/>
      <c r="OXO235" s="136"/>
      <c r="OXP235" s="136"/>
      <c r="OXQ235" s="136"/>
      <c r="OXR235" s="136"/>
      <c r="OXS235" s="136"/>
      <c r="OXT235" s="136"/>
      <c r="OXU235" s="136"/>
      <c r="OXV235" s="136"/>
      <c r="OXW235" s="136"/>
      <c r="OXX235" s="136"/>
      <c r="OXY235" s="136"/>
      <c r="OXZ235" s="136"/>
      <c r="OYA235" s="136"/>
      <c r="OYB235" s="136"/>
      <c r="OYC235" s="136"/>
      <c r="OYD235" s="136"/>
      <c r="OYE235" s="136"/>
      <c r="OYF235" s="136"/>
      <c r="OYG235" s="136"/>
      <c r="OYH235" s="136"/>
      <c r="OYI235" s="136"/>
      <c r="OYJ235" s="136"/>
      <c r="OYK235" s="136"/>
      <c r="OYL235" s="136"/>
      <c r="OYM235" s="136"/>
      <c r="OYN235" s="136"/>
      <c r="OYO235" s="136"/>
      <c r="OYP235" s="136"/>
      <c r="OYQ235" s="136"/>
      <c r="OYR235" s="136"/>
      <c r="OYS235" s="136"/>
      <c r="OYT235" s="136"/>
      <c r="OYU235" s="136"/>
      <c r="OYV235" s="136"/>
      <c r="OYW235" s="136"/>
      <c r="OYX235" s="136"/>
      <c r="OYY235" s="136"/>
      <c r="OYZ235" s="136"/>
      <c r="OZA235" s="136"/>
      <c r="OZB235" s="136"/>
      <c r="OZC235" s="136"/>
      <c r="OZD235" s="136"/>
      <c r="OZE235" s="136"/>
      <c r="OZF235" s="136"/>
      <c r="OZG235" s="136"/>
      <c r="OZH235" s="136"/>
      <c r="OZI235" s="136"/>
      <c r="OZJ235" s="136"/>
      <c r="OZK235" s="136"/>
      <c r="OZL235" s="136"/>
      <c r="OZM235" s="136"/>
      <c r="OZN235" s="136"/>
      <c r="OZO235" s="136"/>
      <c r="OZP235" s="136"/>
      <c r="OZQ235" s="136"/>
      <c r="OZR235" s="136"/>
      <c r="OZS235" s="136"/>
      <c r="OZT235" s="136"/>
      <c r="OZU235" s="136"/>
      <c r="OZV235" s="136"/>
      <c r="OZW235" s="136"/>
      <c r="OZX235" s="136"/>
      <c r="OZY235" s="136"/>
      <c r="OZZ235" s="136"/>
      <c r="PAA235" s="136"/>
      <c r="PAB235" s="136"/>
      <c r="PAC235" s="136"/>
      <c r="PAD235" s="136"/>
      <c r="PAE235" s="136"/>
      <c r="PAF235" s="136"/>
      <c r="PAG235" s="136"/>
      <c r="PAH235" s="136"/>
      <c r="PAI235" s="136"/>
      <c r="PAJ235" s="136"/>
      <c r="PAK235" s="136"/>
      <c r="PAL235" s="136"/>
      <c r="PAM235" s="136"/>
      <c r="PAN235" s="136"/>
      <c r="PAO235" s="136"/>
      <c r="PAP235" s="136"/>
      <c r="PAQ235" s="136"/>
      <c r="PAR235" s="136"/>
      <c r="PAS235" s="136"/>
      <c r="PAT235" s="136"/>
      <c r="PAU235" s="136"/>
      <c r="PAV235" s="136"/>
      <c r="PAW235" s="136"/>
      <c r="PAX235" s="136"/>
      <c r="PAY235" s="136"/>
      <c r="PAZ235" s="136"/>
      <c r="PBA235" s="136"/>
      <c r="PBB235" s="136"/>
      <c r="PBC235" s="136"/>
      <c r="PBD235" s="136"/>
      <c r="PBE235" s="136"/>
      <c r="PBF235" s="136"/>
      <c r="PBG235" s="136"/>
      <c r="PBH235" s="136"/>
      <c r="PBI235" s="136"/>
      <c r="PBJ235" s="136"/>
      <c r="PBK235" s="136"/>
      <c r="PBL235" s="136"/>
      <c r="PBM235" s="136"/>
      <c r="PBN235" s="136"/>
      <c r="PBO235" s="136"/>
      <c r="PBP235" s="136"/>
      <c r="PBQ235" s="136"/>
      <c r="PBR235" s="136"/>
      <c r="PBS235" s="136"/>
      <c r="PBT235" s="136"/>
      <c r="PBU235" s="136"/>
      <c r="PBV235" s="136"/>
      <c r="PBW235" s="136"/>
      <c r="PBX235" s="136"/>
      <c r="PBY235" s="136"/>
      <c r="PBZ235" s="136"/>
      <c r="PCA235" s="136"/>
      <c r="PCB235" s="136"/>
      <c r="PCC235" s="136"/>
      <c r="PCD235" s="136"/>
      <c r="PCE235" s="136"/>
      <c r="PCF235" s="136"/>
      <c r="PCG235" s="136"/>
      <c r="PCH235" s="136"/>
      <c r="PCI235" s="136"/>
      <c r="PCJ235" s="136"/>
      <c r="PCK235" s="136"/>
      <c r="PCL235" s="136"/>
      <c r="PCM235" s="136"/>
      <c r="PCN235" s="136"/>
      <c r="PCO235" s="136"/>
      <c r="PCP235" s="136"/>
      <c r="PCQ235" s="136"/>
      <c r="PCR235" s="136"/>
      <c r="PCS235" s="136"/>
      <c r="PCT235" s="136"/>
      <c r="PCU235" s="136"/>
      <c r="PCV235" s="136"/>
      <c r="PCW235" s="136"/>
      <c r="PCX235" s="136"/>
      <c r="PCY235" s="136"/>
      <c r="PCZ235" s="136"/>
      <c r="PDA235" s="136"/>
      <c r="PDB235" s="136"/>
      <c r="PDC235" s="136"/>
      <c r="PDD235" s="136"/>
      <c r="PDE235" s="136"/>
      <c r="PDF235" s="136"/>
      <c r="PDG235" s="136"/>
      <c r="PDH235" s="136"/>
      <c r="PDI235" s="136"/>
      <c r="PDJ235" s="136"/>
      <c r="PDK235" s="136"/>
      <c r="PDL235" s="136"/>
      <c r="PDM235" s="136"/>
      <c r="PDN235" s="136"/>
      <c r="PDO235" s="136"/>
      <c r="PDP235" s="136"/>
      <c r="PDQ235" s="136"/>
      <c r="PDR235" s="136"/>
      <c r="PDS235" s="136"/>
      <c r="PDT235" s="136"/>
      <c r="PDU235" s="136"/>
      <c r="PDV235" s="136"/>
      <c r="PDW235" s="136"/>
      <c r="PDX235" s="136"/>
      <c r="PDY235" s="136"/>
      <c r="PDZ235" s="136"/>
      <c r="PEA235" s="136"/>
      <c r="PEB235" s="136"/>
      <c r="PEC235" s="136"/>
      <c r="PED235" s="136"/>
      <c r="PEE235" s="136"/>
      <c r="PEF235" s="136"/>
      <c r="PEG235" s="136"/>
      <c r="PEH235" s="136"/>
      <c r="PEI235" s="136"/>
      <c r="PEJ235" s="136"/>
      <c r="PEK235" s="136"/>
      <c r="PEL235" s="136"/>
      <c r="PEM235" s="136"/>
      <c r="PEN235" s="136"/>
      <c r="PEO235" s="136"/>
      <c r="PEP235" s="136"/>
      <c r="PEQ235" s="136"/>
      <c r="PER235" s="136"/>
      <c r="PES235" s="136"/>
      <c r="PET235" s="136"/>
      <c r="PEU235" s="136"/>
      <c r="PEV235" s="136"/>
      <c r="PEW235" s="136"/>
      <c r="PEX235" s="136"/>
      <c r="PEY235" s="136"/>
      <c r="PEZ235" s="136"/>
      <c r="PFA235" s="136"/>
      <c r="PFB235" s="136"/>
      <c r="PFC235" s="136"/>
      <c r="PFD235" s="136"/>
      <c r="PFE235" s="136"/>
      <c r="PFF235" s="136"/>
      <c r="PFG235" s="136"/>
      <c r="PFH235" s="136"/>
      <c r="PFI235" s="136"/>
      <c r="PFJ235" s="136"/>
      <c r="PFK235" s="136"/>
      <c r="PFL235" s="136"/>
      <c r="PFM235" s="136"/>
      <c r="PFN235" s="136"/>
      <c r="PFO235" s="136"/>
      <c r="PFP235" s="136"/>
      <c r="PFQ235" s="136"/>
      <c r="PFR235" s="136"/>
      <c r="PFS235" s="136"/>
      <c r="PFT235" s="136"/>
      <c r="PFU235" s="136"/>
      <c r="PFV235" s="136"/>
      <c r="PFW235" s="136"/>
      <c r="PFX235" s="136"/>
      <c r="PFY235" s="136"/>
      <c r="PFZ235" s="136"/>
      <c r="PGA235" s="136"/>
      <c r="PGB235" s="136"/>
      <c r="PGC235" s="136"/>
      <c r="PGD235" s="136"/>
      <c r="PGE235" s="136"/>
      <c r="PGF235" s="136"/>
      <c r="PGG235" s="136"/>
      <c r="PGH235" s="136"/>
      <c r="PGI235" s="136"/>
      <c r="PGJ235" s="136"/>
      <c r="PGK235" s="136"/>
      <c r="PGL235" s="136"/>
      <c r="PGM235" s="136"/>
      <c r="PGN235" s="136"/>
      <c r="PGO235" s="136"/>
      <c r="PGP235" s="136"/>
      <c r="PGQ235" s="136"/>
      <c r="PGR235" s="136"/>
      <c r="PGS235" s="136"/>
      <c r="PGT235" s="136"/>
      <c r="PGU235" s="136"/>
      <c r="PGV235" s="136"/>
      <c r="PGW235" s="136"/>
      <c r="PGX235" s="136"/>
      <c r="PGY235" s="136"/>
      <c r="PGZ235" s="136"/>
      <c r="PHA235" s="136"/>
      <c r="PHB235" s="136"/>
      <c r="PHC235" s="136"/>
      <c r="PHD235" s="136"/>
      <c r="PHE235" s="136"/>
      <c r="PHF235" s="136"/>
      <c r="PHG235" s="136"/>
      <c r="PHH235" s="136"/>
      <c r="PHI235" s="136"/>
      <c r="PHJ235" s="136"/>
      <c r="PHK235" s="136"/>
      <c r="PHL235" s="136"/>
      <c r="PHM235" s="136"/>
      <c r="PHN235" s="136"/>
      <c r="PHO235" s="136"/>
      <c r="PHP235" s="136"/>
      <c r="PHQ235" s="136"/>
      <c r="PHR235" s="136"/>
      <c r="PHS235" s="136"/>
      <c r="PHT235" s="136"/>
      <c r="PHU235" s="136"/>
      <c r="PHV235" s="136"/>
      <c r="PHW235" s="136"/>
      <c r="PHX235" s="136"/>
      <c r="PHY235" s="136"/>
      <c r="PHZ235" s="136"/>
      <c r="PIA235" s="136"/>
      <c r="PIB235" s="136"/>
      <c r="PIC235" s="136"/>
      <c r="PID235" s="136"/>
      <c r="PIE235" s="136"/>
      <c r="PIF235" s="136"/>
      <c r="PIG235" s="136"/>
      <c r="PIH235" s="136"/>
      <c r="PII235" s="136"/>
      <c r="PIJ235" s="136"/>
      <c r="PIK235" s="136"/>
      <c r="PIL235" s="136"/>
      <c r="PIM235" s="136"/>
      <c r="PIN235" s="136"/>
      <c r="PIO235" s="136"/>
      <c r="PIP235" s="136"/>
      <c r="PIQ235" s="136"/>
      <c r="PIR235" s="136"/>
      <c r="PIS235" s="136"/>
      <c r="PIT235" s="136"/>
      <c r="PIU235" s="136"/>
      <c r="PIV235" s="136"/>
      <c r="PIW235" s="136"/>
      <c r="PIX235" s="136"/>
      <c r="PIY235" s="136"/>
      <c r="PIZ235" s="136"/>
      <c r="PJA235" s="136"/>
      <c r="PJB235" s="136"/>
      <c r="PJC235" s="136"/>
      <c r="PJD235" s="136"/>
      <c r="PJE235" s="136"/>
      <c r="PJF235" s="136"/>
      <c r="PJG235" s="136"/>
      <c r="PJH235" s="136"/>
      <c r="PJI235" s="136"/>
      <c r="PJJ235" s="136"/>
      <c r="PJK235" s="136"/>
      <c r="PJL235" s="136"/>
      <c r="PJM235" s="136"/>
      <c r="PJN235" s="136"/>
      <c r="PJO235" s="136"/>
      <c r="PJP235" s="136"/>
      <c r="PJQ235" s="136"/>
      <c r="PJR235" s="136"/>
      <c r="PJS235" s="136"/>
      <c r="PJT235" s="136"/>
      <c r="PJU235" s="136"/>
      <c r="PJV235" s="136"/>
      <c r="PJW235" s="136"/>
      <c r="PJX235" s="136"/>
      <c r="PJY235" s="136"/>
      <c r="PJZ235" s="136"/>
      <c r="PKA235" s="136"/>
      <c r="PKB235" s="136"/>
      <c r="PKC235" s="136"/>
      <c r="PKD235" s="136"/>
      <c r="PKE235" s="136"/>
      <c r="PKF235" s="136"/>
      <c r="PKG235" s="136"/>
      <c r="PKH235" s="136"/>
      <c r="PKI235" s="136"/>
      <c r="PKJ235" s="136"/>
      <c r="PKK235" s="136"/>
      <c r="PKL235" s="136"/>
      <c r="PKM235" s="136"/>
      <c r="PKN235" s="136"/>
      <c r="PKO235" s="136"/>
      <c r="PKP235" s="136"/>
      <c r="PKQ235" s="136"/>
      <c r="PKR235" s="136"/>
      <c r="PKS235" s="136"/>
      <c r="PKT235" s="136"/>
      <c r="PKU235" s="136"/>
      <c r="PKV235" s="136"/>
      <c r="PKW235" s="136"/>
      <c r="PKX235" s="136"/>
      <c r="PKY235" s="136"/>
      <c r="PKZ235" s="136"/>
      <c r="PLA235" s="136"/>
      <c r="PLB235" s="136"/>
      <c r="PLC235" s="136"/>
      <c r="PLD235" s="136"/>
      <c r="PLE235" s="136"/>
      <c r="PLF235" s="136"/>
      <c r="PLG235" s="136"/>
      <c r="PLH235" s="136"/>
      <c r="PLI235" s="136"/>
      <c r="PLJ235" s="136"/>
      <c r="PLK235" s="136"/>
      <c r="PLL235" s="136"/>
      <c r="PLM235" s="136"/>
      <c r="PLN235" s="136"/>
      <c r="PLO235" s="136"/>
      <c r="PLP235" s="136"/>
      <c r="PLQ235" s="136"/>
      <c r="PLR235" s="136"/>
      <c r="PLS235" s="136"/>
      <c r="PLT235" s="136"/>
      <c r="PLU235" s="136"/>
      <c r="PLV235" s="136"/>
      <c r="PLW235" s="136"/>
      <c r="PLX235" s="136"/>
      <c r="PLY235" s="136"/>
      <c r="PLZ235" s="136"/>
      <c r="PMA235" s="136"/>
      <c r="PMB235" s="136"/>
      <c r="PMC235" s="136"/>
      <c r="PMD235" s="136"/>
      <c r="PME235" s="136"/>
      <c r="PMF235" s="136"/>
      <c r="PMG235" s="136"/>
      <c r="PMH235" s="136"/>
      <c r="PMI235" s="136"/>
      <c r="PMJ235" s="136"/>
      <c r="PMK235" s="136"/>
      <c r="PML235" s="136"/>
      <c r="PMM235" s="136"/>
      <c r="PMN235" s="136"/>
      <c r="PMO235" s="136"/>
      <c r="PMP235" s="136"/>
      <c r="PMQ235" s="136"/>
      <c r="PMR235" s="136"/>
      <c r="PMS235" s="136"/>
      <c r="PMT235" s="136"/>
      <c r="PMU235" s="136"/>
      <c r="PMV235" s="136"/>
      <c r="PMW235" s="136"/>
      <c r="PMX235" s="136"/>
      <c r="PMY235" s="136"/>
      <c r="PMZ235" s="136"/>
      <c r="PNA235" s="136"/>
      <c r="PNB235" s="136"/>
      <c r="PNC235" s="136"/>
      <c r="PND235" s="136"/>
      <c r="PNE235" s="136"/>
      <c r="PNF235" s="136"/>
      <c r="PNG235" s="136"/>
      <c r="PNH235" s="136"/>
      <c r="PNI235" s="136"/>
      <c r="PNJ235" s="136"/>
      <c r="PNK235" s="136"/>
      <c r="PNL235" s="136"/>
      <c r="PNM235" s="136"/>
      <c r="PNN235" s="136"/>
      <c r="PNO235" s="136"/>
      <c r="PNP235" s="136"/>
      <c r="PNQ235" s="136"/>
      <c r="PNR235" s="136"/>
      <c r="PNS235" s="136"/>
      <c r="PNT235" s="136"/>
      <c r="PNU235" s="136"/>
      <c r="PNV235" s="136"/>
      <c r="PNW235" s="136"/>
      <c r="PNX235" s="136"/>
      <c r="PNY235" s="136"/>
      <c r="PNZ235" s="136"/>
      <c r="POA235" s="136"/>
      <c r="POB235" s="136"/>
      <c r="POC235" s="136"/>
      <c r="POD235" s="136"/>
      <c r="POE235" s="136"/>
      <c r="POF235" s="136"/>
      <c r="POG235" s="136"/>
      <c r="POH235" s="136"/>
      <c r="POI235" s="136"/>
      <c r="POJ235" s="136"/>
      <c r="POK235" s="136"/>
      <c r="POL235" s="136"/>
      <c r="POM235" s="136"/>
      <c r="PON235" s="136"/>
      <c r="POO235" s="136"/>
      <c r="POP235" s="136"/>
      <c r="POQ235" s="136"/>
      <c r="POR235" s="136"/>
      <c r="POS235" s="136"/>
      <c r="POT235" s="136"/>
      <c r="POU235" s="136"/>
      <c r="POV235" s="136"/>
      <c r="POW235" s="136"/>
      <c r="POX235" s="136"/>
      <c r="POY235" s="136"/>
      <c r="POZ235" s="136"/>
      <c r="PPA235" s="136"/>
      <c r="PPB235" s="136"/>
      <c r="PPC235" s="136"/>
      <c r="PPD235" s="136"/>
      <c r="PPE235" s="136"/>
      <c r="PPF235" s="136"/>
      <c r="PPG235" s="136"/>
      <c r="PPH235" s="136"/>
      <c r="PPI235" s="136"/>
      <c r="PPJ235" s="136"/>
      <c r="PPK235" s="136"/>
      <c r="PPL235" s="136"/>
      <c r="PPM235" s="136"/>
      <c r="PPN235" s="136"/>
      <c r="PPO235" s="136"/>
      <c r="PPP235" s="136"/>
      <c r="PPQ235" s="136"/>
      <c r="PPR235" s="136"/>
      <c r="PPS235" s="136"/>
      <c r="PPT235" s="136"/>
      <c r="PPU235" s="136"/>
      <c r="PPV235" s="136"/>
      <c r="PPW235" s="136"/>
      <c r="PPX235" s="136"/>
      <c r="PPY235" s="136"/>
      <c r="PPZ235" s="136"/>
      <c r="PQA235" s="136"/>
      <c r="PQB235" s="136"/>
      <c r="PQC235" s="136"/>
      <c r="PQD235" s="136"/>
      <c r="PQE235" s="136"/>
      <c r="PQF235" s="136"/>
      <c r="PQG235" s="136"/>
      <c r="PQH235" s="136"/>
      <c r="PQI235" s="136"/>
      <c r="PQJ235" s="136"/>
      <c r="PQK235" s="136"/>
      <c r="PQL235" s="136"/>
      <c r="PQM235" s="136"/>
      <c r="PQN235" s="136"/>
      <c r="PQO235" s="136"/>
      <c r="PQP235" s="136"/>
      <c r="PQQ235" s="136"/>
      <c r="PQR235" s="136"/>
      <c r="PQS235" s="136"/>
      <c r="PQT235" s="136"/>
      <c r="PQU235" s="136"/>
      <c r="PQV235" s="136"/>
      <c r="PQW235" s="136"/>
      <c r="PQX235" s="136"/>
      <c r="PQY235" s="136"/>
      <c r="PQZ235" s="136"/>
      <c r="PRA235" s="136"/>
      <c r="PRB235" s="136"/>
      <c r="PRC235" s="136"/>
      <c r="PRD235" s="136"/>
      <c r="PRE235" s="136"/>
      <c r="PRF235" s="136"/>
      <c r="PRG235" s="136"/>
      <c r="PRH235" s="136"/>
      <c r="PRI235" s="136"/>
      <c r="PRJ235" s="136"/>
      <c r="PRK235" s="136"/>
      <c r="PRL235" s="136"/>
      <c r="PRM235" s="136"/>
      <c r="PRN235" s="136"/>
      <c r="PRO235" s="136"/>
      <c r="PRP235" s="136"/>
      <c r="PRQ235" s="136"/>
      <c r="PRR235" s="136"/>
      <c r="PRS235" s="136"/>
      <c r="PRT235" s="136"/>
      <c r="PRU235" s="136"/>
      <c r="PRV235" s="136"/>
      <c r="PRW235" s="136"/>
      <c r="PRX235" s="136"/>
      <c r="PRY235" s="136"/>
      <c r="PRZ235" s="136"/>
      <c r="PSA235" s="136"/>
      <c r="PSB235" s="136"/>
      <c r="PSC235" s="136"/>
      <c r="PSD235" s="136"/>
      <c r="PSE235" s="136"/>
      <c r="PSF235" s="136"/>
      <c r="PSG235" s="136"/>
      <c r="PSH235" s="136"/>
      <c r="PSI235" s="136"/>
      <c r="PSJ235" s="136"/>
      <c r="PSK235" s="136"/>
      <c r="PSL235" s="136"/>
      <c r="PSM235" s="136"/>
      <c r="PSN235" s="136"/>
      <c r="PSO235" s="136"/>
      <c r="PSP235" s="136"/>
      <c r="PSQ235" s="136"/>
      <c r="PSR235" s="136"/>
      <c r="PSS235" s="136"/>
      <c r="PST235" s="136"/>
      <c r="PSU235" s="136"/>
      <c r="PSV235" s="136"/>
      <c r="PSW235" s="136"/>
      <c r="PSX235" s="136"/>
      <c r="PSY235" s="136"/>
      <c r="PSZ235" s="136"/>
      <c r="PTA235" s="136"/>
      <c r="PTB235" s="136"/>
      <c r="PTC235" s="136"/>
      <c r="PTD235" s="136"/>
      <c r="PTE235" s="136"/>
      <c r="PTF235" s="136"/>
      <c r="PTG235" s="136"/>
      <c r="PTH235" s="136"/>
      <c r="PTI235" s="136"/>
      <c r="PTJ235" s="136"/>
      <c r="PTK235" s="136"/>
      <c r="PTL235" s="136"/>
      <c r="PTM235" s="136"/>
      <c r="PTN235" s="136"/>
      <c r="PTO235" s="136"/>
      <c r="PTP235" s="136"/>
      <c r="PTQ235" s="136"/>
      <c r="PTR235" s="136"/>
      <c r="PTS235" s="136"/>
      <c r="PTT235" s="136"/>
      <c r="PTU235" s="136"/>
      <c r="PTV235" s="136"/>
      <c r="PTW235" s="136"/>
      <c r="PTX235" s="136"/>
      <c r="PTY235" s="136"/>
      <c r="PTZ235" s="136"/>
      <c r="PUA235" s="136"/>
      <c r="PUB235" s="136"/>
      <c r="PUC235" s="136"/>
      <c r="PUD235" s="136"/>
      <c r="PUE235" s="136"/>
      <c r="PUF235" s="136"/>
      <c r="PUG235" s="136"/>
      <c r="PUH235" s="136"/>
      <c r="PUI235" s="136"/>
      <c r="PUJ235" s="136"/>
      <c r="PUK235" s="136"/>
      <c r="PUL235" s="136"/>
      <c r="PUM235" s="136"/>
      <c r="PUN235" s="136"/>
      <c r="PUO235" s="136"/>
      <c r="PUP235" s="136"/>
      <c r="PUQ235" s="136"/>
      <c r="PUR235" s="136"/>
      <c r="PUS235" s="136"/>
      <c r="PUT235" s="136"/>
      <c r="PUU235" s="136"/>
      <c r="PUV235" s="136"/>
      <c r="PUW235" s="136"/>
      <c r="PUX235" s="136"/>
      <c r="PUY235" s="136"/>
      <c r="PUZ235" s="136"/>
      <c r="PVA235" s="136"/>
      <c r="PVB235" s="136"/>
      <c r="PVC235" s="136"/>
      <c r="PVD235" s="136"/>
      <c r="PVE235" s="136"/>
      <c r="PVF235" s="136"/>
      <c r="PVG235" s="136"/>
      <c r="PVH235" s="136"/>
      <c r="PVI235" s="136"/>
      <c r="PVJ235" s="136"/>
      <c r="PVK235" s="136"/>
      <c r="PVL235" s="136"/>
      <c r="PVM235" s="136"/>
      <c r="PVN235" s="136"/>
      <c r="PVO235" s="136"/>
      <c r="PVP235" s="136"/>
      <c r="PVQ235" s="136"/>
      <c r="PVR235" s="136"/>
      <c r="PVS235" s="136"/>
      <c r="PVT235" s="136"/>
      <c r="PVU235" s="136"/>
      <c r="PVV235" s="136"/>
      <c r="PVW235" s="136"/>
      <c r="PVX235" s="136"/>
      <c r="PVY235" s="136"/>
      <c r="PVZ235" s="136"/>
      <c r="PWA235" s="136"/>
      <c r="PWB235" s="136"/>
      <c r="PWC235" s="136"/>
      <c r="PWD235" s="136"/>
      <c r="PWE235" s="136"/>
      <c r="PWF235" s="136"/>
      <c r="PWG235" s="136"/>
      <c r="PWH235" s="136"/>
      <c r="PWI235" s="136"/>
      <c r="PWJ235" s="136"/>
      <c r="PWK235" s="136"/>
      <c r="PWL235" s="136"/>
      <c r="PWM235" s="136"/>
      <c r="PWN235" s="136"/>
      <c r="PWO235" s="136"/>
      <c r="PWP235" s="136"/>
      <c r="PWQ235" s="136"/>
      <c r="PWR235" s="136"/>
      <c r="PWS235" s="136"/>
      <c r="PWT235" s="136"/>
      <c r="PWU235" s="136"/>
      <c r="PWV235" s="136"/>
      <c r="PWW235" s="136"/>
      <c r="PWX235" s="136"/>
      <c r="PWY235" s="136"/>
      <c r="PWZ235" s="136"/>
      <c r="PXA235" s="136"/>
      <c r="PXB235" s="136"/>
      <c r="PXC235" s="136"/>
      <c r="PXD235" s="136"/>
      <c r="PXE235" s="136"/>
      <c r="PXF235" s="136"/>
      <c r="PXG235" s="136"/>
      <c r="PXH235" s="136"/>
      <c r="PXI235" s="136"/>
      <c r="PXJ235" s="136"/>
      <c r="PXK235" s="136"/>
      <c r="PXL235" s="136"/>
      <c r="PXM235" s="136"/>
      <c r="PXN235" s="136"/>
      <c r="PXO235" s="136"/>
      <c r="PXP235" s="136"/>
      <c r="PXQ235" s="136"/>
      <c r="PXR235" s="136"/>
      <c r="PXS235" s="136"/>
      <c r="PXT235" s="136"/>
      <c r="PXU235" s="136"/>
      <c r="PXV235" s="136"/>
      <c r="PXW235" s="136"/>
      <c r="PXX235" s="136"/>
      <c r="PXY235" s="136"/>
      <c r="PXZ235" s="136"/>
      <c r="PYA235" s="136"/>
      <c r="PYB235" s="136"/>
      <c r="PYC235" s="136"/>
      <c r="PYD235" s="136"/>
      <c r="PYE235" s="136"/>
      <c r="PYF235" s="136"/>
      <c r="PYG235" s="136"/>
      <c r="PYH235" s="136"/>
      <c r="PYI235" s="136"/>
      <c r="PYJ235" s="136"/>
      <c r="PYK235" s="136"/>
      <c r="PYL235" s="136"/>
      <c r="PYM235" s="136"/>
      <c r="PYN235" s="136"/>
      <c r="PYO235" s="136"/>
      <c r="PYP235" s="136"/>
      <c r="PYQ235" s="136"/>
      <c r="PYR235" s="136"/>
      <c r="PYS235" s="136"/>
      <c r="PYT235" s="136"/>
      <c r="PYU235" s="136"/>
      <c r="PYV235" s="136"/>
      <c r="PYW235" s="136"/>
      <c r="PYX235" s="136"/>
      <c r="PYY235" s="136"/>
      <c r="PYZ235" s="136"/>
      <c r="PZA235" s="136"/>
      <c r="PZB235" s="136"/>
      <c r="PZC235" s="136"/>
      <c r="PZD235" s="136"/>
      <c r="PZE235" s="136"/>
      <c r="PZF235" s="136"/>
      <c r="PZG235" s="136"/>
      <c r="PZH235" s="136"/>
      <c r="PZI235" s="136"/>
      <c r="PZJ235" s="136"/>
      <c r="PZK235" s="136"/>
      <c r="PZL235" s="136"/>
      <c r="PZM235" s="136"/>
      <c r="PZN235" s="136"/>
      <c r="PZO235" s="136"/>
      <c r="PZP235" s="136"/>
      <c r="PZQ235" s="136"/>
      <c r="PZR235" s="136"/>
      <c r="PZS235" s="136"/>
      <c r="PZT235" s="136"/>
      <c r="PZU235" s="136"/>
      <c r="PZV235" s="136"/>
      <c r="PZW235" s="136"/>
      <c r="PZX235" s="136"/>
      <c r="PZY235" s="136"/>
      <c r="PZZ235" s="136"/>
      <c r="QAA235" s="136"/>
      <c r="QAB235" s="136"/>
      <c r="QAC235" s="136"/>
      <c r="QAD235" s="136"/>
      <c r="QAE235" s="136"/>
      <c r="QAF235" s="136"/>
      <c r="QAG235" s="136"/>
      <c r="QAH235" s="136"/>
      <c r="QAI235" s="136"/>
      <c r="QAJ235" s="136"/>
      <c r="QAK235" s="136"/>
      <c r="QAL235" s="136"/>
      <c r="QAM235" s="136"/>
      <c r="QAN235" s="136"/>
      <c r="QAO235" s="136"/>
      <c r="QAP235" s="136"/>
      <c r="QAQ235" s="136"/>
      <c r="QAR235" s="136"/>
      <c r="QAS235" s="136"/>
      <c r="QAT235" s="136"/>
      <c r="QAU235" s="136"/>
      <c r="QAV235" s="136"/>
      <c r="QAW235" s="136"/>
      <c r="QAX235" s="136"/>
      <c r="QAY235" s="136"/>
      <c r="QAZ235" s="136"/>
      <c r="QBA235" s="136"/>
      <c r="QBB235" s="136"/>
      <c r="QBC235" s="136"/>
      <c r="QBD235" s="136"/>
      <c r="QBE235" s="136"/>
      <c r="QBF235" s="136"/>
      <c r="QBG235" s="136"/>
      <c r="QBH235" s="136"/>
      <c r="QBI235" s="136"/>
      <c r="QBJ235" s="136"/>
      <c r="QBK235" s="136"/>
      <c r="QBL235" s="136"/>
      <c r="QBM235" s="136"/>
      <c r="QBN235" s="136"/>
      <c r="QBO235" s="136"/>
      <c r="QBP235" s="136"/>
      <c r="QBQ235" s="136"/>
      <c r="QBR235" s="136"/>
      <c r="QBS235" s="136"/>
      <c r="QBT235" s="136"/>
      <c r="QBU235" s="136"/>
      <c r="QBV235" s="136"/>
      <c r="QBW235" s="136"/>
      <c r="QBX235" s="136"/>
      <c r="QBY235" s="136"/>
      <c r="QBZ235" s="136"/>
      <c r="QCA235" s="136"/>
      <c r="QCB235" s="136"/>
      <c r="QCC235" s="136"/>
      <c r="QCD235" s="136"/>
      <c r="QCE235" s="136"/>
      <c r="QCF235" s="136"/>
      <c r="QCG235" s="136"/>
      <c r="QCH235" s="136"/>
      <c r="QCI235" s="136"/>
      <c r="QCJ235" s="136"/>
      <c r="QCK235" s="136"/>
      <c r="QCL235" s="136"/>
      <c r="QCM235" s="136"/>
      <c r="QCN235" s="136"/>
      <c r="QCO235" s="136"/>
      <c r="QCP235" s="136"/>
      <c r="QCQ235" s="136"/>
      <c r="QCR235" s="136"/>
      <c r="QCS235" s="136"/>
      <c r="QCT235" s="136"/>
      <c r="QCU235" s="136"/>
      <c r="QCV235" s="136"/>
      <c r="QCW235" s="136"/>
      <c r="QCX235" s="136"/>
      <c r="QCY235" s="136"/>
      <c r="QCZ235" s="136"/>
      <c r="QDA235" s="136"/>
      <c r="QDB235" s="136"/>
      <c r="QDC235" s="136"/>
      <c r="QDD235" s="136"/>
      <c r="QDE235" s="136"/>
      <c r="QDF235" s="136"/>
      <c r="QDG235" s="136"/>
      <c r="QDH235" s="136"/>
      <c r="QDI235" s="136"/>
      <c r="QDJ235" s="136"/>
      <c r="QDK235" s="136"/>
      <c r="QDL235" s="136"/>
      <c r="QDM235" s="136"/>
      <c r="QDN235" s="136"/>
      <c r="QDO235" s="136"/>
      <c r="QDP235" s="136"/>
      <c r="QDQ235" s="136"/>
      <c r="QDR235" s="136"/>
      <c r="QDS235" s="136"/>
      <c r="QDT235" s="136"/>
      <c r="QDU235" s="136"/>
      <c r="QDV235" s="136"/>
      <c r="QDW235" s="136"/>
      <c r="QDX235" s="136"/>
      <c r="QDY235" s="136"/>
      <c r="QDZ235" s="136"/>
      <c r="QEA235" s="136"/>
      <c r="QEB235" s="136"/>
      <c r="QEC235" s="136"/>
      <c r="QED235" s="136"/>
      <c r="QEE235" s="136"/>
      <c r="QEF235" s="136"/>
      <c r="QEG235" s="136"/>
      <c r="QEH235" s="136"/>
      <c r="QEI235" s="136"/>
      <c r="QEJ235" s="136"/>
      <c r="QEK235" s="136"/>
      <c r="QEL235" s="136"/>
      <c r="QEM235" s="136"/>
      <c r="QEN235" s="136"/>
      <c r="QEO235" s="136"/>
      <c r="QEP235" s="136"/>
      <c r="QEQ235" s="136"/>
      <c r="QER235" s="136"/>
      <c r="QES235" s="136"/>
      <c r="QET235" s="136"/>
      <c r="QEU235" s="136"/>
      <c r="QEV235" s="136"/>
      <c r="QEW235" s="136"/>
      <c r="QEX235" s="136"/>
      <c r="QEY235" s="136"/>
      <c r="QEZ235" s="136"/>
      <c r="QFA235" s="136"/>
      <c r="QFB235" s="136"/>
      <c r="QFC235" s="136"/>
      <c r="QFD235" s="136"/>
      <c r="QFE235" s="136"/>
      <c r="QFF235" s="136"/>
      <c r="QFG235" s="136"/>
      <c r="QFH235" s="136"/>
      <c r="QFI235" s="136"/>
      <c r="QFJ235" s="136"/>
      <c r="QFK235" s="136"/>
      <c r="QFL235" s="136"/>
      <c r="QFM235" s="136"/>
      <c r="QFN235" s="136"/>
      <c r="QFO235" s="136"/>
      <c r="QFP235" s="136"/>
      <c r="QFQ235" s="136"/>
      <c r="QFR235" s="136"/>
      <c r="QFS235" s="136"/>
      <c r="QFT235" s="136"/>
      <c r="QFU235" s="136"/>
      <c r="QFV235" s="136"/>
      <c r="QFW235" s="136"/>
      <c r="QFX235" s="136"/>
      <c r="QFY235" s="136"/>
      <c r="QFZ235" s="136"/>
      <c r="QGA235" s="136"/>
      <c r="QGB235" s="136"/>
      <c r="QGC235" s="136"/>
      <c r="QGD235" s="136"/>
      <c r="QGE235" s="136"/>
      <c r="QGF235" s="136"/>
      <c r="QGG235" s="136"/>
      <c r="QGH235" s="136"/>
      <c r="QGI235" s="136"/>
      <c r="QGJ235" s="136"/>
      <c r="QGK235" s="136"/>
      <c r="QGL235" s="136"/>
      <c r="QGM235" s="136"/>
      <c r="QGN235" s="136"/>
      <c r="QGO235" s="136"/>
      <c r="QGP235" s="136"/>
      <c r="QGQ235" s="136"/>
      <c r="QGR235" s="136"/>
      <c r="QGS235" s="136"/>
      <c r="QGT235" s="136"/>
      <c r="QGU235" s="136"/>
      <c r="QGV235" s="136"/>
      <c r="QGW235" s="136"/>
      <c r="QGX235" s="136"/>
      <c r="QGY235" s="136"/>
      <c r="QGZ235" s="136"/>
      <c r="QHA235" s="136"/>
      <c r="QHB235" s="136"/>
      <c r="QHC235" s="136"/>
      <c r="QHD235" s="136"/>
      <c r="QHE235" s="136"/>
      <c r="QHF235" s="136"/>
      <c r="QHG235" s="136"/>
      <c r="QHH235" s="136"/>
      <c r="QHI235" s="136"/>
      <c r="QHJ235" s="136"/>
      <c r="QHK235" s="136"/>
      <c r="QHL235" s="136"/>
      <c r="QHM235" s="136"/>
      <c r="QHN235" s="136"/>
      <c r="QHO235" s="136"/>
      <c r="QHP235" s="136"/>
      <c r="QHQ235" s="136"/>
      <c r="QHR235" s="136"/>
      <c r="QHS235" s="136"/>
      <c r="QHT235" s="136"/>
      <c r="QHU235" s="136"/>
      <c r="QHV235" s="136"/>
      <c r="QHW235" s="136"/>
      <c r="QHX235" s="136"/>
      <c r="QHY235" s="136"/>
      <c r="QHZ235" s="136"/>
      <c r="QIA235" s="136"/>
      <c r="QIB235" s="136"/>
      <c r="QIC235" s="136"/>
      <c r="QID235" s="136"/>
      <c r="QIE235" s="136"/>
      <c r="QIF235" s="136"/>
      <c r="QIG235" s="136"/>
      <c r="QIH235" s="136"/>
      <c r="QII235" s="136"/>
      <c r="QIJ235" s="136"/>
      <c r="QIK235" s="136"/>
      <c r="QIL235" s="136"/>
      <c r="QIM235" s="136"/>
      <c r="QIN235" s="136"/>
      <c r="QIO235" s="136"/>
      <c r="QIP235" s="136"/>
      <c r="QIQ235" s="136"/>
      <c r="QIR235" s="136"/>
      <c r="QIS235" s="136"/>
      <c r="QIT235" s="136"/>
      <c r="QIU235" s="136"/>
      <c r="QIV235" s="136"/>
      <c r="QIW235" s="136"/>
      <c r="QIX235" s="136"/>
      <c r="QIY235" s="136"/>
      <c r="QIZ235" s="136"/>
      <c r="QJA235" s="136"/>
      <c r="QJB235" s="136"/>
      <c r="QJC235" s="136"/>
      <c r="QJD235" s="136"/>
      <c r="QJE235" s="136"/>
      <c r="QJF235" s="136"/>
      <c r="QJG235" s="136"/>
      <c r="QJH235" s="136"/>
      <c r="QJI235" s="136"/>
      <c r="QJJ235" s="136"/>
      <c r="QJK235" s="136"/>
      <c r="QJL235" s="136"/>
      <c r="QJM235" s="136"/>
      <c r="QJN235" s="136"/>
      <c r="QJO235" s="136"/>
      <c r="QJP235" s="136"/>
      <c r="QJQ235" s="136"/>
      <c r="QJR235" s="136"/>
      <c r="QJS235" s="136"/>
      <c r="QJT235" s="136"/>
      <c r="QJU235" s="136"/>
      <c r="QJV235" s="136"/>
      <c r="QJW235" s="136"/>
      <c r="QJX235" s="136"/>
      <c r="QJY235" s="136"/>
      <c r="QJZ235" s="136"/>
      <c r="QKA235" s="136"/>
      <c r="QKB235" s="136"/>
      <c r="QKC235" s="136"/>
      <c r="QKD235" s="136"/>
      <c r="QKE235" s="136"/>
      <c r="QKF235" s="136"/>
      <c r="QKG235" s="136"/>
      <c r="QKH235" s="136"/>
      <c r="QKI235" s="136"/>
      <c r="QKJ235" s="136"/>
      <c r="QKK235" s="136"/>
      <c r="QKL235" s="136"/>
      <c r="QKM235" s="136"/>
      <c r="QKN235" s="136"/>
      <c r="QKO235" s="136"/>
      <c r="QKP235" s="136"/>
      <c r="QKQ235" s="136"/>
      <c r="QKR235" s="136"/>
      <c r="QKS235" s="136"/>
      <c r="QKT235" s="136"/>
      <c r="QKU235" s="136"/>
      <c r="QKV235" s="136"/>
      <c r="QKW235" s="136"/>
      <c r="QKX235" s="136"/>
      <c r="QKY235" s="136"/>
      <c r="QKZ235" s="136"/>
      <c r="QLA235" s="136"/>
      <c r="QLB235" s="136"/>
      <c r="QLC235" s="136"/>
      <c r="QLD235" s="136"/>
      <c r="QLE235" s="136"/>
      <c r="QLF235" s="136"/>
      <c r="QLG235" s="136"/>
      <c r="QLH235" s="136"/>
      <c r="QLI235" s="136"/>
      <c r="QLJ235" s="136"/>
      <c r="QLK235" s="136"/>
      <c r="QLL235" s="136"/>
      <c r="QLM235" s="136"/>
      <c r="QLN235" s="136"/>
      <c r="QLO235" s="136"/>
      <c r="QLP235" s="136"/>
      <c r="QLQ235" s="136"/>
      <c r="QLR235" s="136"/>
      <c r="QLS235" s="136"/>
      <c r="QLT235" s="136"/>
      <c r="QLU235" s="136"/>
      <c r="QLV235" s="136"/>
      <c r="QLW235" s="136"/>
      <c r="QLX235" s="136"/>
      <c r="QLY235" s="136"/>
      <c r="QLZ235" s="136"/>
      <c r="QMA235" s="136"/>
      <c r="QMB235" s="136"/>
      <c r="QMC235" s="136"/>
      <c r="QMD235" s="136"/>
      <c r="QME235" s="136"/>
      <c r="QMF235" s="136"/>
      <c r="QMG235" s="136"/>
      <c r="QMH235" s="136"/>
      <c r="QMI235" s="136"/>
      <c r="QMJ235" s="136"/>
      <c r="QMK235" s="136"/>
      <c r="QML235" s="136"/>
      <c r="QMM235" s="136"/>
      <c r="QMN235" s="136"/>
      <c r="QMO235" s="136"/>
      <c r="QMP235" s="136"/>
      <c r="QMQ235" s="136"/>
      <c r="QMR235" s="136"/>
      <c r="QMS235" s="136"/>
      <c r="QMT235" s="136"/>
      <c r="QMU235" s="136"/>
      <c r="QMV235" s="136"/>
      <c r="QMW235" s="136"/>
      <c r="QMX235" s="136"/>
      <c r="QMY235" s="136"/>
      <c r="QMZ235" s="136"/>
      <c r="QNA235" s="136"/>
      <c r="QNB235" s="136"/>
      <c r="QNC235" s="136"/>
      <c r="QND235" s="136"/>
      <c r="QNE235" s="136"/>
      <c r="QNF235" s="136"/>
      <c r="QNG235" s="136"/>
      <c r="QNH235" s="136"/>
      <c r="QNI235" s="136"/>
      <c r="QNJ235" s="136"/>
      <c r="QNK235" s="136"/>
      <c r="QNL235" s="136"/>
      <c r="QNM235" s="136"/>
      <c r="QNN235" s="136"/>
      <c r="QNO235" s="136"/>
      <c r="QNP235" s="136"/>
      <c r="QNQ235" s="136"/>
      <c r="QNR235" s="136"/>
      <c r="QNS235" s="136"/>
      <c r="QNT235" s="136"/>
      <c r="QNU235" s="136"/>
      <c r="QNV235" s="136"/>
      <c r="QNW235" s="136"/>
      <c r="QNX235" s="136"/>
      <c r="QNY235" s="136"/>
      <c r="QNZ235" s="136"/>
      <c r="QOA235" s="136"/>
      <c r="QOB235" s="136"/>
      <c r="QOC235" s="136"/>
      <c r="QOD235" s="136"/>
      <c r="QOE235" s="136"/>
      <c r="QOF235" s="136"/>
      <c r="QOG235" s="136"/>
      <c r="QOH235" s="136"/>
      <c r="QOI235" s="136"/>
      <c r="QOJ235" s="136"/>
      <c r="QOK235" s="136"/>
      <c r="QOL235" s="136"/>
      <c r="QOM235" s="136"/>
      <c r="QON235" s="136"/>
      <c r="QOO235" s="136"/>
      <c r="QOP235" s="136"/>
      <c r="QOQ235" s="136"/>
      <c r="QOR235" s="136"/>
      <c r="QOS235" s="136"/>
      <c r="QOT235" s="136"/>
      <c r="QOU235" s="136"/>
      <c r="QOV235" s="136"/>
      <c r="QOW235" s="136"/>
      <c r="QOX235" s="136"/>
      <c r="QOY235" s="136"/>
      <c r="QOZ235" s="136"/>
      <c r="QPA235" s="136"/>
      <c r="QPB235" s="136"/>
      <c r="QPC235" s="136"/>
      <c r="QPD235" s="136"/>
      <c r="QPE235" s="136"/>
      <c r="QPF235" s="136"/>
      <c r="QPG235" s="136"/>
      <c r="QPH235" s="136"/>
      <c r="QPI235" s="136"/>
      <c r="QPJ235" s="136"/>
      <c r="QPK235" s="136"/>
      <c r="QPL235" s="136"/>
      <c r="QPM235" s="136"/>
      <c r="QPN235" s="136"/>
      <c r="QPO235" s="136"/>
      <c r="QPP235" s="136"/>
      <c r="QPQ235" s="136"/>
      <c r="QPR235" s="136"/>
      <c r="QPS235" s="136"/>
      <c r="QPT235" s="136"/>
      <c r="QPU235" s="136"/>
      <c r="QPV235" s="136"/>
      <c r="QPW235" s="136"/>
      <c r="QPX235" s="136"/>
      <c r="QPY235" s="136"/>
      <c r="QPZ235" s="136"/>
      <c r="QQA235" s="136"/>
      <c r="QQB235" s="136"/>
      <c r="QQC235" s="136"/>
      <c r="QQD235" s="136"/>
      <c r="QQE235" s="136"/>
      <c r="QQF235" s="136"/>
      <c r="QQG235" s="136"/>
      <c r="QQH235" s="136"/>
      <c r="QQI235" s="136"/>
      <c r="QQJ235" s="136"/>
      <c r="QQK235" s="136"/>
      <c r="QQL235" s="136"/>
      <c r="QQM235" s="136"/>
      <c r="QQN235" s="136"/>
      <c r="QQO235" s="136"/>
      <c r="QQP235" s="136"/>
      <c r="QQQ235" s="136"/>
      <c r="QQR235" s="136"/>
      <c r="QQS235" s="136"/>
      <c r="QQT235" s="136"/>
      <c r="QQU235" s="136"/>
      <c r="QQV235" s="136"/>
      <c r="QQW235" s="136"/>
      <c r="QQX235" s="136"/>
      <c r="QQY235" s="136"/>
      <c r="QQZ235" s="136"/>
      <c r="QRA235" s="136"/>
      <c r="QRB235" s="136"/>
      <c r="QRC235" s="136"/>
      <c r="QRD235" s="136"/>
      <c r="QRE235" s="136"/>
      <c r="QRF235" s="136"/>
      <c r="QRG235" s="136"/>
      <c r="QRH235" s="136"/>
      <c r="QRI235" s="136"/>
      <c r="QRJ235" s="136"/>
      <c r="QRK235" s="136"/>
      <c r="QRL235" s="136"/>
      <c r="QRM235" s="136"/>
      <c r="QRN235" s="136"/>
      <c r="QRO235" s="136"/>
      <c r="QRP235" s="136"/>
      <c r="QRQ235" s="136"/>
      <c r="QRR235" s="136"/>
      <c r="QRS235" s="136"/>
      <c r="QRT235" s="136"/>
      <c r="QRU235" s="136"/>
      <c r="QRV235" s="136"/>
      <c r="QRW235" s="136"/>
      <c r="QRX235" s="136"/>
      <c r="QRY235" s="136"/>
      <c r="QRZ235" s="136"/>
      <c r="QSA235" s="136"/>
      <c r="QSB235" s="136"/>
      <c r="QSC235" s="136"/>
      <c r="QSD235" s="136"/>
      <c r="QSE235" s="136"/>
      <c r="QSF235" s="136"/>
      <c r="QSG235" s="136"/>
      <c r="QSH235" s="136"/>
      <c r="QSI235" s="136"/>
      <c r="QSJ235" s="136"/>
      <c r="QSK235" s="136"/>
      <c r="QSL235" s="136"/>
      <c r="QSM235" s="136"/>
      <c r="QSN235" s="136"/>
      <c r="QSO235" s="136"/>
      <c r="QSP235" s="136"/>
      <c r="QSQ235" s="136"/>
      <c r="QSR235" s="136"/>
      <c r="QSS235" s="136"/>
      <c r="QST235" s="136"/>
      <c r="QSU235" s="136"/>
      <c r="QSV235" s="136"/>
      <c r="QSW235" s="136"/>
      <c r="QSX235" s="136"/>
      <c r="QSY235" s="136"/>
      <c r="QSZ235" s="136"/>
      <c r="QTA235" s="136"/>
      <c r="QTB235" s="136"/>
      <c r="QTC235" s="136"/>
      <c r="QTD235" s="136"/>
      <c r="QTE235" s="136"/>
      <c r="QTF235" s="136"/>
      <c r="QTG235" s="136"/>
      <c r="QTH235" s="136"/>
      <c r="QTI235" s="136"/>
      <c r="QTJ235" s="136"/>
      <c r="QTK235" s="136"/>
      <c r="QTL235" s="136"/>
      <c r="QTM235" s="136"/>
      <c r="QTN235" s="136"/>
      <c r="QTO235" s="136"/>
      <c r="QTP235" s="136"/>
      <c r="QTQ235" s="136"/>
      <c r="QTR235" s="136"/>
      <c r="QTS235" s="136"/>
      <c r="QTT235" s="136"/>
      <c r="QTU235" s="136"/>
      <c r="QTV235" s="136"/>
      <c r="QTW235" s="136"/>
      <c r="QTX235" s="136"/>
      <c r="QTY235" s="136"/>
      <c r="QTZ235" s="136"/>
      <c r="QUA235" s="136"/>
      <c r="QUB235" s="136"/>
      <c r="QUC235" s="136"/>
      <c r="QUD235" s="136"/>
      <c r="QUE235" s="136"/>
      <c r="QUF235" s="136"/>
      <c r="QUG235" s="136"/>
      <c r="QUH235" s="136"/>
      <c r="QUI235" s="136"/>
      <c r="QUJ235" s="136"/>
      <c r="QUK235" s="136"/>
      <c r="QUL235" s="136"/>
      <c r="QUM235" s="136"/>
      <c r="QUN235" s="136"/>
      <c r="QUO235" s="136"/>
      <c r="QUP235" s="136"/>
      <c r="QUQ235" s="136"/>
      <c r="QUR235" s="136"/>
      <c r="QUS235" s="136"/>
      <c r="QUT235" s="136"/>
      <c r="QUU235" s="136"/>
      <c r="QUV235" s="136"/>
      <c r="QUW235" s="136"/>
      <c r="QUX235" s="136"/>
      <c r="QUY235" s="136"/>
      <c r="QUZ235" s="136"/>
      <c r="QVA235" s="136"/>
      <c r="QVB235" s="136"/>
      <c r="QVC235" s="136"/>
      <c r="QVD235" s="136"/>
      <c r="QVE235" s="136"/>
      <c r="QVF235" s="136"/>
      <c r="QVG235" s="136"/>
      <c r="QVH235" s="136"/>
      <c r="QVI235" s="136"/>
      <c r="QVJ235" s="136"/>
      <c r="QVK235" s="136"/>
      <c r="QVL235" s="136"/>
      <c r="QVM235" s="136"/>
      <c r="QVN235" s="136"/>
      <c r="QVO235" s="136"/>
      <c r="QVP235" s="136"/>
      <c r="QVQ235" s="136"/>
      <c r="QVR235" s="136"/>
      <c r="QVS235" s="136"/>
      <c r="QVT235" s="136"/>
      <c r="QVU235" s="136"/>
      <c r="QVV235" s="136"/>
      <c r="QVW235" s="136"/>
      <c r="QVX235" s="136"/>
      <c r="QVY235" s="136"/>
      <c r="QVZ235" s="136"/>
      <c r="QWA235" s="136"/>
      <c r="QWB235" s="136"/>
      <c r="QWC235" s="136"/>
      <c r="QWD235" s="136"/>
      <c r="QWE235" s="136"/>
      <c r="QWF235" s="136"/>
      <c r="QWG235" s="136"/>
      <c r="QWH235" s="136"/>
      <c r="QWI235" s="136"/>
      <c r="QWJ235" s="136"/>
      <c r="QWK235" s="136"/>
      <c r="QWL235" s="136"/>
      <c r="QWM235" s="136"/>
      <c r="QWN235" s="136"/>
      <c r="QWO235" s="136"/>
      <c r="QWP235" s="136"/>
      <c r="QWQ235" s="136"/>
      <c r="QWR235" s="136"/>
      <c r="QWS235" s="136"/>
      <c r="QWT235" s="136"/>
      <c r="QWU235" s="136"/>
      <c r="QWV235" s="136"/>
      <c r="QWW235" s="136"/>
      <c r="QWX235" s="136"/>
      <c r="QWY235" s="136"/>
      <c r="QWZ235" s="136"/>
      <c r="QXA235" s="136"/>
      <c r="QXB235" s="136"/>
      <c r="QXC235" s="136"/>
      <c r="QXD235" s="136"/>
      <c r="QXE235" s="136"/>
      <c r="QXF235" s="136"/>
      <c r="QXG235" s="136"/>
      <c r="QXH235" s="136"/>
      <c r="QXI235" s="136"/>
      <c r="QXJ235" s="136"/>
      <c r="QXK235" s="136"/>
      <c r="QXL235" s="136"/>
      <c r="QXM235" s="136"/>
      <c r="QXN235" s="136"/>
      <c r="QXO235" s="136"/>
      <c r="QXP235" s="136"/>
      <c r="QXQ235" s="136"/>
      <c r="QXR235" s="136"/>
      <c r="QXS235" s="136"/>
      <c r="QXT235" s="136"/>
      <c r="QXU235" s="136"/>
      <c r="QXV235" s="136"/>
      <c r="QXW235" s="136"/>
      <c r="QXX235" s="136"/>
      <c r="QXY235" s="136"/>
      <c r="QXZ235" s="136"/>
      <c r="QYA235" s="136"/>
      <c r="QYB235" s="136"/>
      <c r="QYC235" s="136"/>
      <c r="QYD235" s="136"/>
      <c r="QYE235" s="136"/>
      <c r="QYF235" s="136"/>
      <c r="QYG235" s="136"/>
      <c r="QYH235" s="136"/>
      <c r="QYI235" s="136"/>
      <c r="QYJ235" s="136"/>
      <c r="QYK235" s="136"/>
      <c r="QYL235" s="136"/>
      <c r="QYM235" s="136"/>
      <c r="QYN235" s="136"/>
      <c r="QYO235" s="136"/>
      <c r="QYP235" s="136"/>
      <c r="QYQ235" s="136"/>
      <c r="QYR235" s="136"/>
      <c r="QYS235" s="136"/>
      <c r="QYT235" s="136"/>
      <c r="QYU235" s="136"/>
      <c r="QYV235" s="136"/>
      <c r="QYW235" s="136"/>
      <c r="QYX235" s="136"/>
      <c r="QYY235" s="136"/>
      <c r="QYZ235" s="136"/>
      <c r="QZA235" s="136"/>
      <c r="QZB235" s="136"/>
      <c r="QZC235" s="136"/>
      <c r="QZD235" s="136"/>
      <c r="QZE235" s="136"/>
      <c r="QZF235" s="136"/>
      <c r="QZG235" s="136"/>
      <c r="QZH235" s="136"/>
      <c r="QZI235" s="136"/>
      <c r="QZJ235" s="136"/>
      <c r="QZK235" s="136"/>
      <c r="QZL235" s="136"/>
      <c r="QZM235" s="136"/>
      <c r="QZN235" s="136"/>
      <c r="QZO235" s="136"/>
      <c r="QZP235" s="136"/>
      <c r="QZQ235" s="136"/>
      <c r="QZR235" s="136"/>
      <c r="QZS235" s="136"/>
      <c r="QZT235" s="136"/>
      <c r="QZU235" s="136"/>
      <c r="QZV235" s="136"/>
      <c r="QZW235" s="136"/>
      <c r="QZX235" s="136"/>
      <c r="QZY235" s="136"/>
      <c r="QZZ235" s="136"/>
      <c r="RAA235" s="136"/>
      <c r="RAB235" s="136"/>
      <c r="RAC235" s="136"/>
      <c r="RAD235" s="136"/>
      <c r="RAE235" s="136"/>
      <c r="RAF235" s="136"/>
      <c r="RAG235" s="136"/>
      <c r="RAH235" s="136"/>
      <c r="RAI235" s="136"/>
      <c r="RAJ235" s="136"/>
      <c r="RAK235" s="136"/>
      <c r="RAL235" s="136"/>
      <c r="RAM235" s="136"/>
      <c r="RAN235" s="136"/>
      <c r="RAO235" s="136"/>
      <c r="RAP235" s="136"/>
      <c r="RAQ235" s="136"/>
      <c r="RAR235" s="136"/>
      <c r="RAS235" s="136"/>
      <c r="RAT235" s="136"/>
      <c r="RAU235" s="136"/>
      <c r="RAV235" s="136"/>
      <c r="RAW235" s="136"/>
      <c r="RAX235" s="136"/>
      <c r="RAY235" s="136"/>
      <c r="RAZ235" s="136"/>
      <c r="RBA235" s="136"/>
      <c r="RBB235" s="136"/>
      <c r="RBC235" s="136"/>
      <c r="RBD235" s="136"/>
      <c r="RBE235" s="136"/>
      <c r="RBF235" s="136"/>
      <c r="RBG235" s="136"/>
      <c r="RBH235" s="136"/>
      <c r="RBI235" s="136"/>
      <c r="RBJ235" s="136"/>
      <c r="RBK235" s="136"/>
      <c r="RBL235" s="136"/>
      <c r="RBM235" s="136"/>
      <c r="RBN235" s="136"/>
      <c r="RBO235" s="136"/>
      <c r="RBP235" s="136"/>
      <c r="RBQ235" s="136"/>
      <c r="RBR235" s="136"/>
      <c r="RBS235" s="136"/>
      <c r="RBT235" s="136"/>
      <c r="RBU235" s="136"/>
      <c r="RBV235" s="136"/>
      <c r="RBW235" s="136"/>
      <c r="RBX235" s="136"/>
      <c r="RBY235" s="136"/>
      <c r="RBZ235" s="136"/>
      <c r="RCA235" s="136"/>
      <c r="RCB235" s="136"/>
      <c r="RCC235" s="136"/>
      <c r="RCD235" s="136"/>
      <c r="RCE235" s="136"/>
      <c r="RCF235" s="136"/>
      <c r="RCG235" s="136"/>
      <c r="RCH235" s="136"/>
      <c r="RCI235" s="136"/>
      <c r="RCJ235" s="136"/>
      <c r="RCK235" s="136"/>
      <c r="RCL235" s="136"/>
      <c r="RCM235" s="136"/>
      <c r="RCN235" s="136"/>
      <c r="RCO235" s="136"/>
      <c r="RCP235" s="136"/>
      <c r="RCQ235" s="136"/>
      <c r="RCR235" s="136"/>
      <c r="RCS235" s="136"/>
      <c r="RCT235" s="136"/>
      <c r="RCU235" s="136"/>
      <c r="RCV235" s="136"/>
      <c r="RCW235" s="136"/>
      <c r="RCX235" s="136"/>
      <c r="RCY235" s="136"/>
      <c r="RCZ235" s="136"/>
      <c r="RDA235" s="136"/>
      <c r="RDB235" s="136"/>
      <c r="RDC235" s="136"/>
      <c r="RDD235" s="136"/>
      <c r="RDE235" s="136"/>
      <c r="RDF235" s="136"/>
      <c r="RDG235" s="136"/>
      <c r="RDH235" s="136"/>
      <c r="RDI235" s="136"/>
      <c r="RDJ235" s="136"/>
      <c r="RDK235" s="136"/>
      <c r="RDL235" s="136"/>
      <c r="RDM235" s="136"/>
      <c r="RDN235" s="136"/>
      <c r="RDO235" s="136"/>
      <c r="RDP235" s="136"/>
      <c r="RDQ235" s="136"/>
      <c r="RDR235" s="136"/>
      <c r="RDS235" s="136"/>
      <c r="RDT235" s="136"/>
      <c r="RDU235" s="136"/>
      <c r="RDV235" s="136"/>
      <c r="RDW235" s="136"/>
      <c r="RDX235" s="136"/>
      <c r="RDY235" s="136"/>
      <c r="RDZ235" s="136"/>
      <c r="REA235" s="136"/>
      <c r="REB235" s="136"/>
      <c r="REC235" s="136"/>
      <c r="RED235" s="136"/>
      <c r="REE235" s="136"/>
      <c r="REF235" s="136"/>
      <c r="REG235" s="136"/>
      <c r="REH235" s="136"/>
      <c r="REI235" s="136"/>
      <c r="REJ235" s="136"/>
      <c r="REK235" s="136"/>
      <c r="REL235" s="136"/>
      <c r="REM235" s="136"/>
      <c r="REN235" s="136"/>
      <c r="REO235" s="136"/>
      <c r="REP235" s="136"/>
      <c r="REQ235" s="136"/>
      <c r="RER235" s="136"/>
      <c r="RES235" s="136"/>
      <c r="RET235" s="136"/>
      <c r="REU235" s="136"/>
      <c r="REV235" s="136"/>
      <c r="REW235" s="136"/>
      <c r="REX235" s="136"/>
      <c r="REY235" s="136"/>
      <c r="REZ235" s="136"/>
      <c r="RFA235" s="136"/>
      <c r="RFB235" s="136"/>
      <c r="RFC235" s="136"/>
      <c r="RFD235" s="136"/>
      <c r="RFE235" s="136"/>
      <c r="RFF235" s="136"/>
      <c r="RFG235" s="136"/>
      <c r="RFH235" s="136"/>
      <c r="RFI235" s="136"/>
      <c r="RFJ235" s="136"/>
      <c r="RFK235" s="136"/>
      <c r="RFL235" s="136"/>
      <c r="RFM235" s="136"/>
      <c r="RFN235" s="136"/>
      <c r="RFO235" s="136"/>
      <c r="RFP235" s="136"/>
      <c r="RFQ235" s="136"/>
      <c r="RFR235" s="136"/>
      <c r="RFS235" s="136"/>
      <c r="RFT235" s="136"/>
      <c r="RFU235" s="136"/>
      <c r="RFV235" s="136"/>
      <c r="RFW235" s="136"/>
      <c r="RFX235" s="136"/>
      <c r="RFY235" s="136"/>
      <c r="RFZ235" s="136"/>
      <c r="RGA235" s="136"/>
      <c r="RGB235" s="136"/>
      <c r="RGC235" s="136"/>
      <c r="RGD235" s="136"/>
      <c r="RGE235" s="136"/>
      <c r="RGF235" s="136"/>
      <c r="RGG235" s="136"/>
      <c r="RGH235" s="136"/>
      <c r="RGI235" s="136"/>
      <c r="RGJ235" s="136"/>
      <c r="RGK235" s="136"/>
      <c r="RGL235" s="136"/>
      <c r="RGM235" s="136"/>
      <c r="RGN235" s="136"/>
      <c r="RGO235" s="136"/>
      <c r="RGP235" s="136"/>
      <c r="RGQ235" s="136"/>
      <c r="RGR235" s="136"/>
      <c r="RGS235" s="136"/>
      <c r="RGT235" s="136"/>
      <c r="RGU235" s="136"/>
      <c r="RGV235" s="136"/>
      <c r="RGW235" s="136"/>
      <c r="RGX235" s="136"/>
      <c r="RGY235" s="136"/>
      <c r="RGZ235" s="136"/>
      <c r="RHA235" s="136"/>
      <c r="RHB235" s="136"/>
      <c r="RHC235" s="136"/>
      <c r="RHD235" s="136"/>
      <c r="RHE235" s="136"/>
      <c r="RHF235" s="136"/>
      <c r="RHG235" s="136"/>
      <c r="RHH235" s="136"/>
      <c r="RHI235" s="136"/>
      <c r="RHJ235" s="136"/>
      <c r="RHK235" s="136"/>
      <c r="RHL235" s="136"/>
      <c r="RHM235" s="136"/>
      <c r="RHN235" s="136"/>
      <c r="RHO235" s="136"/>
      <c r="RHP235" s="136"/>
      <c r="RHQ235" s="136"/>
      <c r="RHR235" s="136"/>
      <c r="RHS235" s="136"/>
      <c r="RHT235" s="136"/>
      <c r="RHU235" s="136"/>
      <c r="RHV235" s="136"/>
      <c r="RHW235" s="136"/>
      <c r="RHX235" s="136"/>
      <c r="RHY235" s="136"/>
      <c r="RHZ235" s="136"/>
      <c r="RIA235" s="136"/>
      <c r="RIB235" s="136"/>
      <c r="RIC235" s="136"/>
      <c r="RID235" s="136"/>
      <c r="RIE235" s="136"/>
      <c r="RIF235" s="136"/>
      <c r="RIG235" s="136"/>
      <c r="RIH235" s="136"/>
      <c r="RII235" s="136"/>
      <c r="RIJ235" s="136"/>
      <c r="RIK235" s="136"/>
      <c r="RIL235" s="136"/>
      <c r="RIM235" s="136"/>
      <c r="RIN235" s="136"/>
      <c r="RIO235" s="136"/>
      <c r="RIP235" s="136"/>
      <c r="RIQ235" s="136"/>
      <c r="RIR235" s="136"/>
      <c r="RIS235" s="136"/>
      <c r="RIT235" s="136"/>
      <c r="RIU235" s="136"/>
      <c r="RIV235" s="136"/>
      <c r="RIW235" s="136"/>
      <c r="RIX235" s="136"/>
      <c r="RIY235" s="136"/>
      <c r="RIZ235" s="136"/>
      <c r="RJA235" s="136"/>
      <c r="RJB235" s="136"/>
      <c r="RJC235" s="136"/>
      <c r="RJD235" s="136"/>
      <c r="RJE235" s="136"/>
      <c r="RJF235" s="136"/>
      <c r="RJG235" s="136"/>
      <c r="RJH235" s="136"/>
      <c r="RJI235" s="136"/>
      <c r="RJJ235" s="136"/>
      <c r="RJK235" s="136"/>
      <c r="RJL235" s="136"/>
      <c r="RJM235" s="136"/>
      <c r="RJN235" s="136"/>
      <c r="RJO235" s="136"/>
      <c r="RJP235" s="136"/>
      <c r="RJQ235" s="136"/>
      <c r="RJR235" s="136"/>
      <c r="RJS235" s="136"/>
      <c r="RJT235" s="136"/>
      <c r="RJU235" s="136"/>
      <c r="RJV235" s="136"/>
      <c r="RJW235" s="136"/>
      <c r="RJX235" s="136"/>
      <c r="RJY235" s="136"/>
      <c r="RJZ235" s="136"/>
      <c r="RKA235" s="136"/>
      <c r="RKB235" s="136"/>
      <c r="RKC235" s="136"/>
      <c r="RKD235" s="136"/>
      <c r="RKE235" s="136"/>
      <c r="RKF235" s="136"/>
      <c r="RKG235" s="136"/>
      <c r="RKH235" s="136"/>
      <c r="RKI235" s="136"/>
      <c r="RKJ235" s="136"/>
      <c r="RKK235" s="136"/>
      <c r="RKL235" s="136"/>
      <c r="RKM235" s="136"/>
      <c r="RKN235" s="136"/>
      <c r="RKO235" s="136"/>
      <c r="RKP235" s="136"/>
      <c r="RKQ235" s="136"/>
      <c r="RKR235" s="136"/>
      <c r="RKS235" s="136"/>
      <c r="RKT235" s="136"/>
      <c r="RKU235" s="136"/>
      <c r="RKV235" s="136"/>
      <c r="RKW235" s="136"/>
      <c r="RKX235" s="136"/>
      <c r="RKY235" s="136"/>
      <c r="RKZ235" s="136"/>
      <c r="RLA235" s="136"/>
      <c r="RLB235" s="136"/>
      <c r="RLC235" s="136"/>
      <c r="RLD235" s="136"/>
      <c r="RLE235" s="136"/>
      <c r="RLF235" s="136"/>
      <c r="RLG235" s="136"/>
      <c r="RLH235" s="136"/>
      <c r="RLI235" s="136"/>
      <c r="RLJ235" s="136"/>
      <c r="RLK235" s="136"/>
      <c r="RLL235" s="136"/>
      <c r="RLM235" s="136"/>
      <c r="RLN235" s="136"/>
      <c r="RLO235" s="136"/>
      <c r="RLP235" s="136"/>
      <c r="RLQ235" s="136"/>
      <c r="RLR235" s="136"/>
      <c r="RLS235" s="136"/>
      <c r="RLT235" s="136"/>
      <c r="RLU235" s="136"/>
      <c r="RLV235" s="136"/>
      <c r="RLW235" s="136"/>
      <c r="RLX235" s="136"/>
      <c r="RLY235" s="136"/>
      <c r="RLZ235" s="136"/>
      <c r="RMA235" s="136"/>
      <c r="RMB235" s="136"/>
      <c r="RMC235" s="136"/>
      <c r="RMD235" s="136"/>
      <c r="RME235" s="136"/>
      <c r="RMF235" s="136"/>
      <c r="RMG235" s="136"/>
      <c r="RMH235" s="136"/>
      <c r="RMI235" s="136"/>
      <c r="RMJ235" s="136"/>
      <c r="RMK235" s="136"/>
      <c r="RML235" s="136"/>
      <c r="RMM235" s="136"/>
      <c r="RMN235" s="136"/>
      <c r="RMO235" s="136"/>
      <c r="RMP235" s="136"/>
      <c r="RMQ235" s="136"/>
      <c r="RMR235" s="136"/>
      <c r="RMS235" s="136"/>
      <c r="RMT235" s="136"/>
      <c r="RMU235" s="136"/>
      <c r="RMV235" s="136"/>
      <c r="RMW235" s="136"/>
      <c r="RMX235" s="136"/>
      <c r="RMY235" s="136"/>
      <c r="RMZ235" s="136"/>
      <c r="RNA235" s="136"/>
      <c r="RNB235" s="136"/>
      <c r="RNC235" s="136"/>
      <c r="RND235" s="136"/>
      <c r="RNE235" s="136"/>
      <c r="RNF235" s="136"/>
      <c r="RNG235" s="136"/>
      <c r="RNH235" s="136"/>
      <c r="RNI235" s="136"/>
      <c r="RNJ235" s="136"/>
      <c r="RNK235" s="136"/>
      <c r="RNL235" s="136"/>
      <c r="RNM235" s="136"/>
      <c r="RNN235" s="136"/>
      <c r="RNO235" s="136"/>
      <c r="RNP235" s="136"/>
      <c r="RNQ235" s="136"/>
      <c r="RNR235" s="136"/>
      <c r="RNS235" s="136"/>
      <c r="RNT235" s="136"/>
      <c r="RNU235" s="136"/>
      <c r="RNV235" s="136"/>
      <c r="RNW235" s="136"/>
      <c r="RNX235" s="136"/>
      <c r="RNY235" s="136"/>
      <c r="RNZ235" s="136"/>
      <c r="ROA235" s="136"/>
      <c r="ROB235" s="136"/>
      <c r="ROC235" s="136"/>
      <c r="ROD235" s="136"/>
      <c r="ROE235" s="136"/>
      <c r="ROF235" s="136"/>
      <c r="ROG235" s="136"/>
      <c r="ROH235" s="136"/>
      <c r="ROI235" s="136"/>
      <c r="ROJ235" s="136"/>
      <c r="ROK235" s="136"/>
      <c r="ROL235" s="136"/>
      <c r="ROM235" s="136"/>
      <c r="RON235" s="136"/>
      <c r="ROO235" s="136"/>
      <c r="ROP235" s="136"/>
      <c r="ROQ235" s="136"/>
      <c r="ROR235" s="136"/>
      <c r="ROS235" s="136"/>
      <c r="ROT235" s="136"/>
      <c r="ROU235" s="136"/>
      <c r="ROV235" s="136"/>
      <c r="ROW235" s="136"/>
      <c r="ROX235" s="136"/>
      <c r="ROY235" s="136"/>
      <c r="ROZ235" s="136"/>
      <c r="RPA235" s="136"/>
      <c r="RPB235" s="136"/>
      <c r="RPC235" s="136"/>
      <c r="RPD235" s="136"/>
      <c r="RPE235" s="136"/>
      <c r="RPF235" s="136"/>
      <c r="RPG235" s="136"/>
      <c r="RPH235" s="136"/>
      <c r="RPI235" s="136"/>
      <c r="RPJ235" s="136"/>
      <c r="RPK235" s="136"/>
      <c r="RPL235" s="136"/>
      <c r="RPM235" s="136"/>
      <c r="RPN235" s="136"/>
      <c r="RPO235" s="136"/>
      <c r="RPP235" s="136"/>
      <c r="RPQ235" s="136"/>
      <c r="RPR235" s="136"/>
      <c r="RPS235" s="136"/>
      <c r="RPT235" s="136"/>
      <c r="RPU235" s="136"/>
      <c r="RPV235" s="136"/>
      <c r="RPW235" s="136"/>
      <c r="RPX235" s="136"/>
      <c r="RPY235" s="136"/>
      <c r="RPZ235" s="136"/>
      <c r="RQA235" s="136"/>
      <c r="RQB235" s="136"/>
      <c r="RQC235" s="136"/>
      <c r="RQD235" s="136"/>
      <c r="RQE235" s="136"/>
      <c r="RQF235" s="136"/>
      <c r="RQG235" s="136"/>
      <c r="RQH235" s="136"/>
      <c r="RQI235" s="136"/>
      <c r="RQJ235" s="136"/>
      <c r="RQK235" s="136"/>
      <c r="RQL235" s="136"/>
      <c r="RQM235" s="136"/>
      <c r="RQN235" s="136"/>
      <c r="RQO235" s="136"/>
      <c r="RQP235" s="136"/>
      <c r="RQQ235" s="136"/>
      <c r="RQR235" s="136"/>
      <c r="RQS235" s="136"/>
      <c r="RQT235" s="136"/>
      <c r="RQU235" s="136"/>
      <c r="RQV235" s="136"/>
      <c r="RQW235" s="136"/>
      <c r="RQX235" s="136"/>
      <c r="RQY235" s="136"/>
      <c r="RQZ235" s="136"/>
      <c r="RRA235" s="136"/>
      <c r="RRB235" s="136"/>
      <c r="RRC235" s="136"/>
      <c r="RRD235" s="136"/>
      <c r="RRE235" s="136"/>
      <c r="RRF235" s="136"/>
      <c r="RRG235" s="136"/>
      <c r="RRH235" s="136"/>
      <c r="RRI235" s="136"/>
      <c r="RRJ235" s="136"/>
      <c r="RRK235" s="136"/>
      <c r="RRL235" s="136"/>
      <c r="RRM235" s="136"/>
      <c r="RRN235" s="136"/>
      <c r="RRO235" s="136"/>
      <c r="RRP235" s="136"/>
      <c r="RRQ235" s="136"/>
      <c r="RRR235" s="136"/>
      <c r="RRS235" s="136"/>
      <c r="RRT235" s="136"/>
      <c r="RRU235" s="136"/>
      <c r="RRV235" s="136"/>
      <c r="RRW235" s="136"/>
      <c r="RRX235" s="136"/>
      <c r="RRY235" s="136"/>
      <c r="RRZ235" s="136"/>
      <c r="RSA235" s="136"/>
      <c r="RSB235" s="136"/>
      <c r="RSC235" s="136"/>
      <c r="RSD235" s="136"/>
      <c r="RSE235" s="136"/>
      <c r="RSF235" s="136"/>
      <c r="RSG235" s="136"/>
      <c r="RSH235" s="136"/>
      <c r="RSI235" s="136"/>
      <c r="RSJ235" s="136"/>
      <c r="RSK235" s="136"/>
      <c r="RSL235" s="136"/>
      <c r="RSM235" s="136"/>
      <c r="RSN235" s="136"/>
      <c r="RSO235" s="136"/>
      <c r="RSP235" s="136"/>
      <c r="RSQ235" s="136"/>
      <c r="RSR235" s="136"/>
      <c r="RSS235" s="136"/>
      <c r="RST235" s="136"/>
      <c r="RSU235" s="136"/>
      <c r="RSV235" s="136"/>
      <c r="RSW235" s="136"/>
      <c r="RSX235" s="136"/>
      <c r="RSY235" s="136"/>
      <c r="RSZ235" s="136"/>
      <c r="RTA235" s="136"/>
      <c r="RTB235" s="136"/>
      <c r="RTC235" s="136"/>
      <c r="RTD235" s="136"/>
      <c r="RTE235" s="136"/>
      <c r="RTF235" s="136"/>
      <c r="RTG235" s="136"/>
      <c r="RTH235" s="136"/>
      <c r="RTI235" s="136"/>
      <c r="RTJ235" s="136"/>
      <c r="RTK235" s="136"/>
      <c r="RTL235" s="136"/>
      <c r="RTM235" s="136"/>
      <c r="RTN235" s="136"/>
      <c r="RTO235" s="136"/>
      <c r="RTP235" s="136"/>
      <c r="RTQ235" s="136"/>
      <c r="RTR235" s="136"/>
      <c r="RTS235" s="136"/>
      <c r="RTT235" s="136"/>
      <c r="RTU235" s="136"/>
      <c r="RTV235" s="136"/>
      <c r="RTW235" s="136"/>
      <c r="RTX235" s="136"/>
      <c r="RTY235" s="136"/>
      <c r="RTZ235" s="136"/>
      <c r="RUA235" s="136"/>
      <c r="RUB235" s="136"/>
      <c r="RUC235" s="136"/>
      <c r="RUD235" s="136"/>
      <c r="RUE235" s="136"/>
      <c r="RUF235" s="136"/>
      <c r="RUG235" s="136"/>
      <c r="RUH235" s="136"/>
      <c r="RUI235" s="136"/>
      <c r="RUJ235" s="136"/>
      <c r="RUK235" s="136"/>
      <c r="RUL235" s="136"/>
      <c r="RUM235" s="136"/>
      <c r="RUN235" s="136"/>
      <c r="RUO235" s="136"/>
      <c r="RUP235" s="136"/>
      <c r="RUQ235" s="136"/>
      <c r="RUR235" s="136"/>
      <c r="RUS235" s="136"/>
      <c r="RUT235" s="136"/>
      <c r="RUU235" s="136"/>
      <c r="RUV235" s="136"/>
      <c r="RUW235" s="136"/>
      <c r="RUX235" s="136"/>
      <c r="RUY235" s="136"/>
      <c r="RUZ235" s="136"/>
      <c r="RVA235" s="136"/>
      <c r="RVB235" s="136"/>
      <c r="RVC235" s="136"/>
      <c r="RVD235" s="136"/>
      <c r="RVE235" s="136"/>
      <c r="RVF235" s="136"/>
      <c r="RVG235" s="136"/>
      <c r="RVH235" s="136"/>
      <c r="RVI235" s="136"/>
      <c r="RVJ235" s="136"/>
      <c r="RVK235" s="136"/>
      <c r="RVL235" s="136"/>
      <c r="RVM235" s="136"/>
      <c r="RVN235" s="136"/>
      <c r="RVO235" s="136"/>
      <c r="RVP235" s="136"/>
      <c r="RVQ235" s="136"/>
      <c r="RVR235" s="136"/>
      <c r="RVS235" s="136"/>
      <c r="RVT235" s="136"/>
      <c r="RVU235" s="136"/>
      <c r="RVV235" s="136"/>
      <c r="RVW235" s="136"/>
      <c r="RVX235" s="136"/>
      <c r="RVY235" s="136"/>
      <c r="RVZ235" s="136"/>
      <c r="RWA235" s="136"/>
      <c r="RWB235" s="136"/>
      <c r="RWC235" s="136"/>
      <c r="RWD235" s="136"/>
      <c r="RWE235" s="136"/>
      <c r="RWF235" s="136"/>
      <c r="RWG235" s="136"/>
      <c r="RWH235" s="136"/>
      <c r="RWI235" s="136"/>
      <c r="RWJ235" s="136"/>
      <c r="RWK235" s="136"/>
      <c r="RWL235" s="136"/>
      <c r="RWM235" s="136"/>
      <c r="RWN235" s="136"/>
      <c r="RWO235" s="136"/>
      <c r="RWP235" s="136"/>
      <c r="RWQ235" s="136"/>
      <c r="RWR235" s="136"/>
      <c r="RWS235" s="136"/>
      <c r="RWT235" s="136"/>
      <c r="RWU235" s="136"/>
      <c r="RWV235" s="136"/>
      <c r="RWW235" s="136"/>
      <c r="RWX235" s="136"/>
      <c r="RWY235" s="136"/>
      <c r="RWZ235" s="136"/>
      <c r="RXA235" s="136"/>
      <c r="RXB235" s="136"/>
      <c r="RXC235" s="136"/>
      <c r="RXD235" s="136"/>
      <c r="RXE235" s="136"/>
      <c r="RXF235" s="136"/>
      <c r="RXG235" s="136"/>
      <c r="RXH235" s="136"/>
      <c r="RXI235" s="136"/>
      <c r="RXJ235" s="136"/>
      <c r="RXK235" s="136"/>
      <c r="RXL235" s="136"/>
      <c r="RXM235" s="136"/>
      <c r="RXN235" s="136"/>
      <c r="RXO235" s="136"/>
      <c r="RXP235" s="136"/>
      <c r="RXQ235" s="136"/>
      <c r="RXR235" s="136"/>
      <c r="RXS235" s="136"/>
      <c r="RXT235" s="136"/>
      <c r="RXU235" s="136"/>
      <c r="RXV235" s="136"/>
      <c r="RXW235" s="136"/>
      <c r="RXX235" s="136"/>
      <c r="RXY235" s="136"/>
      <c r="RXZ235" s="136"/>
      <c r="RYA235" s="136"/>
      <c r="RYB235" s="136"/>
      <c r="RYC235" s="136"/>
      <c r="RYD235" s="136"/>
      <c r="RYE235" s="136"/>
      <c r="RYF235" s="136"/>
      <c r="RYG235" s="136"/>
      <c r="RYH235" s="136"/>
      <c r="RYI235" s="136"/>
      <c r="RYJ235" s="136"/>
      <c r="RYK235" s="136"/>
      <c r="RYL235" s="136"/>
      <c r="RYM235" s="136"/>
      <c r="RYN235" s="136"/>
      <c r="RYO235" s="136"/>
      <c r="RYP235" s="136"/>
      <c r="RYQ235" s="136"/>
      <c r="RYR235" s="136"/>
      <c r="RYS235" s="136"/>
      <c r="RYT235" s="136"/>
      <c r="RYU235" s="136"/>
      <c r="RYV235" s="136"/>
      <c r="RYW235" s="136"/>
      <c r="RYX235" s="136"/>
      <c r="RYY235" s="136"/>
      <c r="RYZ235" s="136"/>
      <c r="RZA235" s="136"/>
      <c r="RZB235" s="136"/>
      <c r="RZC235" s="136"/>
      <c r="RZD235" s="136"/>
      <c r="RZE235" s="136"/>
      <c r="RZF235" s="136"/>
      <c r="RZG235" s="136"/>
      <c r="RZH235" s="136"/>
      <c r="RZI235" s="136"/>
      <c r="RZJ235" s="136"/>
      <c r="RZK235" s="136"/>
      <c r="RZL235" s="136"/>
      <c r="RZM235" s="136"/>
      <c r="RZN235" s="136"/>
      <c r="RZO235" s="136"/>
      <c r="RZP235" s="136"/>
      <c r="RZQ235" s="136"/>
      <c r="RZR235" s="136"/>
      <c r="RZS235" s="136"/>
      <c r="RZT235" s="136"/>
      <c r="RZU235" s="136"/>
      <c r="RZV235" s="136"/>
      <c r="RZW235" s="136"/>
      <c r="RZX235" s="136"/>
      <c r="RZY235" s="136"/>
      <c r="RZZ235" s="136"/>
      <c r="SAA235" s="136"/>
      <c r="SAB235" s="136"/>
      <c r="SAC235" s="136"/>
      <c r="SAD235" s="136"/>
      <c r="SAE235" s="136"/>
      <c r="SAF235" s="136"/>
      <c r="SAG235" s="136"/>
      <c r="SAH235" s="136"/>
      <c r="SAI235" s="136"/>
      <c r="SAJ235" s="136"/>
      <c r="SAK235" s="136"/>
      <c r="SAL235" s="136"/>
      <c r="SAM235" s="136"/>
      <c r="SAN235" s="136"/>
      <c r="SAO235" s="136"/>
      <c r="SAP235" s="136"/>
      <c r="SAQ235" s="136"/>
      <c r="SAR235" s="136"/>
      <c r="SAS235" s="136"/>
      <c r="SAT235" s="136"/>
      <c r="SAU235" s="136"/>
      <c r="SAV235" s="136"/>
      <c r="SAW235" s="136"/>
      <c r="SAX235" s="136"/>
      <c r="SAY235" s="136"/>
      <c r="SAZ235" s="136"/>
      <c r="SBA235" s="136"/>
      <c r="SBB235" s="136"/>
      <c r="SBC235" s="136"/>
      <c r="SBD235" s="136"/>
      <c r="SBE235" s="136"/>
      <c r="SBF235" s="136"/>
      <c r="SBG235" s="136"/>
      <c r="SBH235" s="136"/>
      <c r="SBI235" s="136"/>
      <c r="SBJ235" s="136"/>
      <c r="SBK235" s="136"/>
      <c r="SBL235" s="136"/>
      <c r="SBM235" s="136"/>
      <c r="SBN235" s="136"/>
      <c r="SBO235" s="136"/>
      <c r="SBP235" s="136"/>
      <c r="SBQ235" s="136"/>
      <c r="SBR235" s="136"/>
      <c r="SBS235" s="136"/>
      <c r="SBT235" s="136"/>
      <c r="SBU235" s="136"/>
      <c r="SBV235" s="136"/>
      <c r="SBW235" s="136"/>
      <c r="SBX235" s="136"/>
      <c r="SBY235" s="136"/>
      <c r="SBZ235" s="136"/>
      <c r="SCA235" s="136"/>
      <c r="SCB235" s="136"/>
      <c r="SCC235" s="136"/>
      <c r="SCD235" s="136"/>
      <c r="SCE235" s="136"/>
      <c r="SCF235" s="136"/>
      <c r="SCG235" s="136"/>
      <c r="SCH235" s="136"/>
      <c r="SCI235" s="136"/>
      <c r="SCJ235" s="136"/>
      <c r="SCK235" s="136"/>
      <c r="SCL235" s="136"/>
      <c r="SCM235" s="136"/>
      <c r="SCN235" s="136"/>
      <c r="SCO235" s="136"/>
      <c r="SCP235" s="136"/>
      <c r="SCQ235" s="136"/>
      <c r="SCR235" s="136"/>
      <c r="SCS235" s="136"/>
      <c r="SCT235" s="136"/>
      <c r="SCU235" s="136"/>
      <c r="SCV235" s="136"/>
      <c r="SCW235" s="136"/>
      <c r="SCX235" s="136"/>
      <c r="SCY235" s="136"/>
      <c r="SCZ235" s="136"/>
      <c r="SDA235" s="136"/>
      <c r="SDB235" s="136"/>
      <c r="SDC235" s="136"/>
      <c r="SDD235" s="136"/>
      <c r="SDE235" s="136"/>
      <c r="SDF235" s="136"/>
      <c r="SDG235" s="136"/>
      <c r="SDH235" s="136"/>
      <c r="SDI235" s="136"/>
      <c r="SDJ235" s="136"/>
      <c r="SDK235" s="136"/>
      <c r="SDL235" s="136"/>
      <c r="SDM235" s="136"/>
      <c r="SDN235" s="136"/>
      <c r="SDO235" s="136"/>
      <c r="SDP235" s="136"/>
      <c r="SDQ235" s="136"/>
      <c r="SDR235" s="136"/>
      <c r="SDS235" s="136"/>
      <c r="SDT235" s="136"/>
      <c r="SDU235" s="136"/>
      <c r="SDV235" s="136"/>
      <c r="SDW235" s="136"/>
      <c r="SDX235" s="136"/>
      <c r="SDY235" s="136"/>
      <c r="SDZ235" s="136"/>
      <c r="SEA235" s="136"/>
      <c r="SEB235" s="136"/>
      <c r="SEC235" s="136"/>
      <c r="SED235" s="136"/>
      <c r="SEE235" s="136"/>
      <c r="SEF235" s="136"/>
      <c r="SEG235" s="136"/>
      <c r="SEH235" s="136"/>
      <c r="SEI235" s="136"/>
      <c r="SEJ235" s="136"/>
      <c r="SEK235" s="136"/>
      <c r="SEL235" s="136"/>
      <c r="SEM235" s="136"/>
      <c r="SEN235" s="136"/>
      <c r="SEO235" s="136"/>
      <c r="SEP235" s="136"/>
      <c r="SEQ235" s="136"/>
      <c r="SER235" s="136"/>
      <c r="SES235" s="136"/>
      <c r="SET235" s="136"/>
      <c r="SEU235" s="136"/>
      <c r="SEV235" s="136"/>
      <c r="SEW235" s="136"/>
      <c r="SEX235" s="136"/>
      <c r="SEY235" s="136"/>
      <c r="SEZ235" s="136"/>
      <c r="SFA235" s="136"/>
      <c r="SFB235" s="136"/>
      <c r="SFC235" s="136"/>
      <c r="SFD235" s="136"/>
      <c r="SFE235" s="136"/>
      <c r="SFF235" s="136"/>
      <c r="SFG235" s="136"/>
      <c r="SFH235" s="136"/>
      <c r="SFI235" s="136"/>
      <c r="SFJ235" s="136"/>
      <c r="SFK235" s="136"/>
      <c r="SFL235" s="136"/>
      <c r="SFM235" s="136"/>
      <c r="SFN235" s="136"/>
      <c r="SFO235" s="136"/>
      <c r="SFP235" s="136"/>
      <c r="SFQ235" s="136"/>
      <c r="SFR235" s="136"/>
      <c r="SFS235" s="136"/>
      <c r="SFT235" s="136"/>
      <c r="SFU235" s="136"/>
      <c r="SFV235" s="136"/>
      <c r="SFW235" s="136"/>
      <c r="SFX235" s="136"/>
      <c r="SFY235" s="136"/>
      <c r="SFZ235" s="136"/>
      <c r="SGA235" s="136"/>
      <c r="SGB235" s="136"/>
      <c r="SGC235" s="136"/>
      <c r="SGD235" s="136"/>
      <c r="SGE235" s="136"/>
      <c r="SGF235" s="136"/>
      <c r="SGG235" s="136"/>
      <c r="SGH235" s="136"/>
      <c r="SGI235" s="136"/>
      <c r="SGJ235" s="136"/>
      <c r="SGK235" s="136"/>
      <c r="SGL235" s="136"/>
      <c r="SGM235" s="136"/>
      <c r="SGN235" s="136"/>
      <c r="SGO235" s="136"/>
      <c r="SGP235" s="136"/>
      <c r="SGQ235" s="136"/>
      <c r="SGR235" s="136"/>
      <c r="SGS235" s="136"/>
      <c r="SGT235" s="136"/>
      <c r="SGU235" s="136"/>
      <c r="SGV235" s="136"/>
      <c r="SGW235" s="136"/>
      <c r="SGX235" s="136"/>
      <c r="SGY235" s="136"/>
      <c r="SGZ235" s="136"/>
      <c r="SHA235" s="136"/>
      <c r="SHB235" s="136"/>
      <c r="SHC235" s="136"/>
      <c r="SHD235" s="136"/>
      <c r="SHE235" s="136"/>
      <c r="SHF235" s="136"/>
      <c r="SHG235" s="136"/>
      <c r="SHH235" s="136"/>
      <c r="SHI235" s="136"/>
      <c r="SHJ235" s="136"/>
      <c r="SHK235" s="136"/>
      <c r="SHL235" s="136"/>
      <c r="SHM235" s="136"/>
      <c r="SHN235" s="136"/>
      <c r="SHO235" s="136"/>
      <c r="SHP235" s="136"/>
      <c r="SHQ235" s="136"/>
      <c r="SHR235" s="136"/>
      <c r="SHS235" s="136"/>
      <c r="SHT235" s="136"/>
      <c r="SHU235" s="136"/>
      <c r="SHV235" s="136"/>
      <c r="SHW235" s="136"/>
      <c r="SHX235" s="136"/>
      <c r="SHY235" s="136"/>
      <c r="SHZ235" s="136"/>
      <c r="SIA235" s="136"/>
      <c r="SIB235" s="136"/>
      <c r="SIC235" s="136"/>
      <c r="SID235" s="136"/>
      <c r="SIE235" s="136"/>
      <c r="SIF235" s="136"/>
      <c r="SIG235" s="136"/>
      <c r="SIH235" s="136"/>
      <c r="SII235" s="136"/>
      <c r="SIJ235" s="136"/>
      <c r="SIK235" s="136"/>
      <c r="SIL235" s="136"/>
      <c r="SIM235" s="136"/>
      <c r="SIN235" s="136"/>
      <c r="SIO235" s="136"/>
      <c r="SIP235" s="136"/>
      <c r="SIQ235" s="136"/>
      <c r="SIR235" s="136"/>
      <c r="SIS235" s="136"/>
      <c r="SIT235" s="136"/>
      <c r="SIU235" s="136"/>
      <c r="SIV235" s="136"/>
      <c r="SIW235" s="136"/>
      <c r="SIX235" s="136"/>
      <c r="SIY235" s="136"/>
      <c r="SIZ235" s="136"/>
      <c r="SJA235" s="136"/>
      <c r="SJB235" s="136"/>
      <c r="SJC235" s="136"/>
      <c r="SJD235" s="136"/>
      <c r="SJE235" s="136"/>
      <c r="SJF235" s="136"/>
      <c r="SJG235" s="136"/>
      <c r="SJH235" s="136"/>
      <c r="SJI235" s="136"/>
      <c r="SJJ235" s="136"/>
      <c r="SJK235" s="136"/>
      <c r="SJL235" s="136"/>
      <c r="SJM235" s="136"/>
      <c r="SJN235" s="136"/>
      <c r="SJO235" s="136"/>
      <c r="SJP235" s="136"/>
      <c r="SJQ235" s="136"/>
      <c r="SJR235" s="136"/>
      <c r="SJS235" s="136"/>
      <c r="SJT235" s="136"/>
      <c r="SJU235" s="136"/>
      <c r="SJV235" s="136"/>
      <c r="SJW235" s="136"/>
      <c r="SJX235" s="136"/>
      <c r="SJY235" s="136"/>
      <c r="SJZ235" s="136"/>
      <c r="SKA235" s="136"/>
      <c r="SKB235" s="136"/>
      <c r="SKC235" s="136"/>
      <c r="SKD235" s="136"/>
      <c r="SKE235" s="136"/>
      <c r="SKF235" s="136"/>
      <c r="SKG235" s="136"/>
      <c r="SKH235" s="136"/>
      <c r="SKI235" s="136"/>
      <c r="SKJ235" s="136"/>
      <c r="SKK235" s="136"/>
      <c r="SKL235" s="136"/>
      <c r="SKM235" s="136"/>
      <c r="SKN235" s="136"/>
      <c r="SKO235" s="136"/>
      <c r="SKP235" s="136"/>
      <c r="SKQ235" s="136"/>
      <c r="SKR235" s="136"/>
      <c r="SKS235" s="136"/>
      <c r="SKT235" s="136"/>
      <c r="SKU235" s="136"/>
      <c r="SKV235" s="136"/>
      <c r="SKW235" s="136"/>
      <c r="SKX235" s="136"/>
      <c r="SKY235" s="136"/>
      <c r="SKZ235" s="136"/>
      <c r="SLA235" s="136"/>
      <c r="SLB235" s="136"/>
      <c r="SLC235" s="136"/>
      <c r="SLD235" s="136"/>
      <c r="SLE235" s="136"/>
      <c r="SLF235" s="136"/>
      <c r="SLG235" s="136"/>
      <c r="SLH235" s="136"/>
      <c r="SLI235" s="136"/>
      <c r="SLJ235" s="136"/>
      <c r="SLK235" s="136"/>
      <c r="SLL235" s="136"/>
      <c r="SLM235" s="136"/>
      <c r="SLN235" s="136"/>
      <c r="SLO235" s="136"/>
      <c r="SLP235" s="136"/>
      <c r="SLQ235" s="136"/>
      <c r="SLR235" s="136"/>
      <c r="SLS235" s="136"/>
      <c r="SLT235" s="136"/>
      <c r="SLU235" s="136"/>
      <c r="SLV235" s="136"/>
      <c r="SLW235" s="136"/>
      <c r="SLX235" s="136"/>
      <c r="SLY235" s="136"/>
      <c r="SLZ235" s="136"/>
      <c r="SMA235" s="136"/>
      <c r="SMB235" s="136"/>
      <c r="SMC235" s="136"/>
      <c r="SMD235" s="136"/>
      <c r="SME235" s="136"/>
      <c r="SMF235" s="136"/>
      <c r="SMG235" s="136"/>
      <c r="SMH235" s="136"/>
      <c r="SMI235" s="136"/>
      <c r="SMJ235" s="136"/>
      <c r="SMK235" s="136"/>
      <c r="SML235" s="136"/>
      <c r="SMM235" s="136"/>
      <c r="SMN235" s="136"/>
      <c r="SMO235" s="136"/>
      <c r="SMP235" s="136"/>
      <c r="SMQ235" s="136"/>
      <c r="SMR235" s="136"/>
      <c r="SMS235" s="136"/>
      <c r="SMT235" s="136"/>
      <c r="SMU235" s="136"/>
      <c r="SMV235" s="136"/>
      <c r="SMW235" s="136"/>
      <c r="SMX235" s="136"/>
      <c r="SMY235" s="136"/>
      <c r="SMZ235" s="136"/>
      <c r="SNA235" s="136"/>
      <c r="SNB235" s="136"/>
      <c r="SNC235" s="136"/>
      <c r="SND235" s="136"/>
      <c r="SNE235" s="136"/>
      <c r="SNF235" s="136"/>
      <c r="SNG235" s="136"/>
      <c r="SNH235" s="136"/>
      <c r="SNI235" s="136"/>
      <c r="SNJ235" s="136"/>
      <c r="SNK235" s="136"/>
      <c r="SNL235" s="136"/>
      <c r="SNM235" s="136"/>
      <c r="SNN235" s="136"/>
      <c r="SNO235" s="136"/>
      <c r="SNP235" s="136"/>
      <c r="SNQ235" s="136"/>
      <c r="SNR235" s="136"/>
      <c r="SNS235" s="136"/>
      <c r="SNT235" s="136"/>
      <c r="SNU235" s="136"/>
      <c r="SNV235" s="136"/>
      <c r="SNW235" s="136"/>
      <c r="SNX235" s="136"/>
      <c r="SNY235" s="136"/>
      <c r="SNZ235" s="136"/>
      <c r="SOA235" s="136"/>
      <c r="SOB235" s="136"/>
      <c r="SOC235" s="136"/>
      <c r="SOD235" s="136"/>
      <c r="SOE235" s="136"/>
      <c r="SOF235" s="136"/>
      <c r="SOG235" s="136"/>
      <c r="SOH235" s="136"/>
      <c r="SOI235" s="136"/>
      <c r="SOJ235" s="136"/>
      <c r="SOK235" s="136"/>
      <c r="SOL235" s="136"/>
      <c r="SOM235" s="136"/>
      <c r="SON235" s="136"/>
      <c r="SOO235" s="136"/>
      <c r="SOP235" s="136"/>
      <c r="SOQ235" s="136"/>
      <c r="SOR235" s="136"/>
      <c r="SOS235" s="136"/>
      <c r="SOT235" s="136"/>
      <c r="SOU235" s="136"/>
      <c r="SOV235" s="136"/>
      <c r="SOW235" s="136"/>
      <c r="SOX235" s="136"/>
      <c r="SOY235" s="136"/>
      <c r="SOZ235" s="136"/>
      <c r="SPA235" s="136"/>
      <c r="SPB235" s="136"/>
      <c r="SPC235" s="136"/>
      <c r="SPD235" s="136"/>
      <c r="SPE235" s="136"/>
      <c r="SPF235" s="136"/>
      <c r="SPG235" s="136"/>
      <c r="SPH235" s="136"/>
      <c r="SPI235" s="136"/>
      <c r="SPJ235" s="136"/>
      <c r="SPK235" s="136"/>
      <c r="SPL235" s="136"/>
      <c r="SPM235" s="136"/>
      <c r="SPN235" s="136"/>
      <c r="SPO235" s="136"/>
      <c r="SPP235" s="136"/>
      <c r="SPQ235" s="136"/>
      <c r="SPR235" s="136"/>
      <c r="SPS235" s="136"/>
      <c r="SPT235" s="136"/>
      <c r="SPU235" s="136"/>
      <c r="SPV235" s="136"/>
      <c r="SPW235" s="136"/>
      <c r="SPX235" s="136"/>
      <c r="SPY235" s="136"/>
      <c r="SPZ235" s="136"/>
      <c r="SQA235" s="136"/>
      <c r="SQB235" s="136"/>
      <c r="SQC235" s="136"/>
      <c r="SQD235" s="136"/>
      <c r="SQE235" s="136"/>
      <c r="SQF235" s="136"/>
      <c r="SQG235" s="136"/>
      <c r="SQH235" s="136"/>
      <c r="SQI235" s="136"/>
      <c r="SQJ235" s="136"/>
      <c r="SQK235" s="136"/>
      <c r="SQL235" s="136"/>
      <c r="SQM235" s="136"/>
      <c r="SQN235" s="136"/>
      <c r="SQO235" s="136"/>
      <c r="SQP235" s="136"/>
      <c r="SQQ235" s="136"/>
      <c r="SQR235" s="136"/>
      <c r="SQS235" s="136"/>
      <c r="SQT235" s="136"/>
      <c r="SQU235" s="136"/>
      <c r="SQV235" s="136"/>
      <c r="SQW235" s="136"/>
      <c r="SQX235" s="136"/>
      <c r="SQY235" s="136"/>
      <c r="SQZ235" s="136"/>
      <c r="SRA235" s="136"/>
      <c r="SRB235" s="136"/>
      <c r="SRC235" s="136"/>
      <c r="SRD235" s="136"/>
      <c r="SRE235" s="136"/>
      <c r="SRF235" s="136"/>
      <c r="SRG235" s="136"/>
      <c r="SRH235" s="136"/>
      <c r="SRI235" s="136"/>
      <c r="SRJ235" s="136"/>
      <c r="SRK235" s="136"/>
      <c r="SRL235" s="136"/>
      <c r="SRM235" s="136"/>
      <c r="SRN235" s="136"/>
      <c r="SRO235" s="136"/>
      <c r="SRP235" s="136"/>
      <c r="SRQ235" s="136"/>
      <c r="SRR235" s="136"/>
      <c r="SRS235" s="136"/>
      <c r="SRT235" s="136"/>
      <c r="SRU235" s="136"/>
      <c r="SRV235" s="136"/>
      <c r="SRW235" s="136"/>
      <c r="SRX235" s="136"/>
      <c r="SRY235" s="136"/>
      <c r="SRZ235" s="136"/>
      <c r="SSA235" s="136"/>
      <c r="SSB235" s="136"/>
      <c r="SSC235" s="136"/>
      <c r="SSD235" s="136"/>
      <c r="SSE235" s="136"/>
      <c r="SSF235" s="136"/>
      <c r="SSG235" s="136"/>
      <c r="SSH235" s="136"/>
      <c r="SSI235" s="136"/>
      <c r="SSJ235" s="136"/>
      <c r="SSK235" s="136"/>
      <c r="SSL235" s="136"/>
      <c r="SSM235" s="136"/>
      <c r="SSN235" s="136"/>
      <c r="SSO235" s="136"/>
      <c r="SSP235" s="136"/>
      <c r="SSQ235" s="136"/>
      <c r="SSR235" s="136"/>
      <c r="SSS235" s="136"/>
      <c r="SST235" s="136"/>
      <c r="SSU235" s="136"/>
      <c r="SSV235" s="136"/>
      <c r="SSW235" s="136"/>
      <c r="SSX235" s="136"/>
      <c r="SSY235" s="136"/>
      <c r="SSZ235" s="136"/>
      <c r="STA235" s="136"/>
      <c r="STB235" s="136"/>
      <c r="STC235" s="136"/>
      <c r="STD235" s="136"/>
      <c r="STE235" s="136"/>
      <c r="STF235" s="136"/>
      <c r="STG235" s="136"/>
      <c r="STH235" s="136"/>
      <c r="STI235" s="136"/>
      <c r="STJ235" s="136"/>
      <c r="STK235" s="136"/>
      <c r="STL235" s="136"/>
      <c r="STM235" s="136"/>
      <c r="STN235" s="136"/>
      <c r="STO235" s="136"/>
      <c r="STP235" s="136"/>
      <c r="STQ235" s="136"/>
      <c r="STR235" s="136"/>
      <c r="STS235" s="136"/>
      <c r="STT235" s="136"/>
      <c r="STU235" s="136"/>
      <c r="STV235" s="136"/>
      <c r="STW235" s="136"/>
      <c r="STX235" s="136"/>
      <c r="STY235" s="136"/>
      <c r="STZ235" s="136"/>
      <c r="SUA235" s="136"/>
      <c r="SUB235" s="136"/>
      <c r="SUC235" s="136"/>
      <c r="SUD235" s="136"/>
      <c r="SUE235" s="136"/>
      <c r="SUF235" s="136"/>
      <c r="SUG235" s="136"/>
      <c r="SUH235" s="136"/>
      <c r="SUI235" s="136"/>
      <c r="SUJ235" s="136"/>
      <c r="SUK235" s="136"/>
      <c r="SUL235" s="136"/>
      <c r="SUM235" s="136"/>
      <c r="SUN235" s="136"/>
      <c r="SUO235" s="136"/>
      <c r="SUP235" s="136"/>
      <c r="SUQ235" s="136"/>
      <c r="SUR235" s="136"/>
      <c r="SUS235" s="136"/>
      <c r="SUT235" s="136"/>
      <c r="SUU235" s="136"/>
      <c r="SUV235" s="136"/>
      <c r="SUW235" s="136"/>
      <c r="SUX235" s="136"/>
      <c r="SUY235" s="136"/>
      <c r="SUZ235" s="136"/>
      <c r="SVA235" s="136"/>
      <c r="SVB235" s="136"/>
      <c r="SVC235" s="136"/>
      <c r="SVD235" s="136"/>
      <c r="SVE235" s="136"/>
      <c r="SVF235" s="136"/>
      <c r="SVG235" s="136"/>
      <c r="SVH235" s="136"/>
      <c r="SVI235" s="136"/>
      <c r="SVJ235" s="136"/>
      <c r="SVK235" s="136"/>
      <c r="SVL235" s="136"/>
      <c r="SVM235" s="136"/>
      <c r="SVN235" s="136"/>
      <c r="SVO235" s="136"/>
      <c r="SVP235" s="136"/>
      <c r="SVQ235" s="136"/>
      <c r="SVR235" s="136"/>
      <c r="SVS235" s="136"/>
      <c r="SVT235" s="136"/>
      <c r="SVU235" s="136"/>
      <c r="SVV235" s="136"/>
      <c r="SVW235" s="136"/>
      <c r="SVX235" s="136"/>
      <c r="SVY235" s="136"/>
      <c r="SVZ235" s="136"/>
      <c r="SWA235" s="136"/>
      <c r="SWB235" s="136"/>
      <c r="SWC235" s="136"/>
      <c r="SWD235" s="136"/>
      <c r="SWE235" s="136"/>
      <c r="SWF235" s="136"/>
      <c r="SWG235" s="136"/>
      <c r="SWH235" s="136"/>
      <c r="SWI235" s="136"/>
      <c r="SWJ235" s="136"/>
      <c r="SWK235" s="136"/>
      <c r="SWL235" s="136"/>
      <c r="SWM235" s="136"/>
      <c r="SWN235" s="136"/>
      <c r="SWO235" s="136"/>
      <c r="SWP235" s="136"/>
      <c r="SWQ235" s="136"/>
      <c r="SWR235" s="136"/>
      <c r="SWS235" s="136"/>
      <c r="SWT235" s="136"/>
      <c r="SWU235" s="136"/>
      <c r="SWV235" s="136"/>
      <c r="SWW235" s="136"/>
      <c r="SWX235" s="136"/>
      <c r="SWY235" s="136"/>
      <c r="SWZ235" s="136"/>
      <c r="SXA235" s="136"/>
      <c r="SXB235" s="136"/>
      <c r="SXC235" s="136"/>
      <c r="SXD235" s="136"/>
      <c r="SXE235" s="136"/>
      <c r="SXF235" s="136"/>
      <c r="SXG235" s="136"/>
      <c r="SXH235" s="136"/>
      <c r="SXI235" s="136"/>
      <c r="SXJ235" s="136"/>
      <c r="SXK235" s="136"/>
      <c r="SXL235" s="136"/>
      <c r="SXM235" s="136"/>
      <c r="SXN235" s="136"/>
      <c r="SXO235" s="136"/>
      <c r="SXP235" s="136"/>
      <c r="SXQ235" s="136"/>
      <c r="SXR235" s="136"/>
      <c r="SXS235" s="136"/>
      <c r="SXT235" s="136"/>
      <c r="SXU235" s="136"/>
      <c r="SXV235" s="136"/>
      <c r="SXW235" s="136"/>
      <c r="SXX235" s="136"/>
      <c r="SXY235" s="136"/>
      <c r="SXZ235" s="136"/>
      <c r="SYA235" s="136"/>
      <c r="SYB235" s="136"/>
      <c r="SYC235" s="136"/>
      <c r="SYD235" s="136"/>
      <c r="SYE235" s="136"/>
      <c r="SYF235" s="136"/>
      <c r="SYG235" s="136"/>
      <c r="SYH235" s="136"/>
      <c r="SYI235" s="136"/>
      <c r="SYJ235" s="136"/>
      <c r="SYK235" s="136"/>
      <c r="SYL235" s="136"/>
      <c r="SYM235" s="136"/>
      <c r="SYN235" s="136"/>
      <c r="SYO235" s="136"/>
      <c r="SYP235" s="136"/>
      <c r="SYQ235" s="136"/>
      <c r="SYR235" s="136"/>
      <c r="SYS235" s="136"/>
      <c r="SYT235" s="136"/>
      <c r="SYU235" s="136"/>
      <c r="SYV235" s="136"/>
      <c r="SYW235" s="136"/>
      <c r="SYX235" s="136"/>
      <c r="SYY235" s="136"/>
      <c r="SYZ235" s="136"/>
      <c r="SZA235" s="136"/>
      <c r="SZB235" s="136"/>
      <c r="SZC235" s="136"/>
      <c r="SZD235" s="136"/>
      <c r="SZE235" s="136"/>
      <c r="SZF235" s="136"/>
      <c r="SZG235" s="136"/>
      <c r="SZH235" s="136"/>
      <c r="SZI235" s="136"/>
      <c r="SZJ235" s="136"/>
      <c r="SZK235" s="136"/>
      <c r="SZL235" s="136"/>
      <c r="SZM235" s="136"/>
      <c r="SZN235" s="136"/>
      <c r="SZO235" s="136"/>
      <c r="SZP235" s="136"/>
      <c r="SZQ235" s="136"/>
      <c r="SZR235" s="136"/>
      <c r="SZS235" s="136"/>
      <c r="SZT235" s="136"/>
      <c r="SZU235" s="136"/>
      <c r="SZV235" s="136"/>
      <c r="SZW235" s="136"/>
      <c r="SZX235" s="136"/>
      <c r="SZY235" s="136"/>
      <c r="SZZ235" s="136"/>
      <c r="TAA235" s="136"/>
      <c r="TAB235" s="136"/>
      <c r="TAC235" s="136"/>
      <c r="TAD235" s="136"/>
      <c r="TAE235" s="136"/>
      <c r="TAF235" s="136"/>
      <c r="TAG235" s="136"/>
      <c r="TAH235" s="136"/>
      <c r="TAI235" s="136"/>
      <c r="TAJ235" s="136"/>
      <c r="TAK235" s="136"/>
      <c r="TAL235" s="136"/>
      <c r="TAM235" s="136"/>
      <c r="TAN235" s="136"/>
      <c r="TAO235" s="136"/>
      <c r="TAP235" s="136"/>
      <c r="TAQ235" s="136"/>
      <c r="TAR235" s="136"/>
      <c r="TAS235" s="136"/>
      <c r="TAT235" s="136"/>
      <c r="TAU235" s="136"/>
      <c r="TAV235" s="136"/>
      <c r="TAW235" s="136"/>
      <c r="TAX235" s="136"/>
      <c r="TAY235" s="136"/>
      <c r="TAZ235" s="136"/>
      <c r="TBA235" s="136"/>
      <c r="TBB235" s="136"/>
      <c r="TBC235" s="136"/>
      <c r="TBD235" s="136"/>
      <c r="TBE235" s="136"/>
      <c r="TBF235" s="136"/>
      <c r="TBG235" s="136"/>
      <c r="TBH235" s="136"/>
      <c r="TBI235" s="136"/>
      <c r="TBJ235" s="136"/>
      <c r="TBK235" s="136"/>
      <c r="TBL235" s="136"/>
      <c r="TBM235" s="136"/>
      <c r="TBN235" s="136"/>
      <c r="TBO235" s="136"/>
      <c r="TBP235" s="136"/>
      <c r="TBQ235" s="136"/>
      <c r="TBR235" s="136"/>
      <c r="TBS235" s="136"/>
      <c r="TBT235" s="136"/>
      <c r="TBU235" s="136"/>
      <c r="TBV235" s="136"/>
      <c r="TBW235" s="136"/>
      <c r="TBX235" s="136"/>
      <c r="TBY235" s="136"/>
      <c r="TBZ235" s="136"/>
      <c r="TCA235" s="136"/>
      <c r="TCB235" s="136"/>
      <c r="TCC235" s="136"/>
      <c r="TCD235" s="136"/>
      <c r="TCE235" s="136"/>
      <c r="TCF235" s="136"/>
      <c r="TCG235" s="136"/>
      <c r="TCH235" s="136"/>
      <c r="TCI235" s="136"/>
      <c r="TCJ235" s="136"/>
      <c r="TCK235" s="136"/>
      <c r="TCL235" s="136"/>
      <c r="TCM235" s="136"/>
      <c r="TCN235" s="136"/>
      <c r="TCO235" s="136"/>
      <c r="TCP235" s="136"/>
      <c r="TCQ235" s="136"/>
      <c r="TCR235" s="136"/>
      <c r="TCS235" s="136"/>
      <c r="TCT235" s="136"/>
      <c r="TCU235" s="136"/>
      <c r="TCV235" s="136"/>
      <c r="TCW235" s="136"/>
      <c r="TCX235" s="136"/>
      <c r="TCY235" s="136"/>
      <c r="TCZ235" s="136"/>
      <c r="TDA235" s="136"/>
      <c r="TDB235" s="136"/>
      <c r="TDC235" s="136"/>
      <c r="TDD235" s="136"/>
      <c r="TDE235" s="136"/>
      <c r="TDF235" s="136"/>
      <c r="TDG235" s="136"/>
      <c r="TDH235" s="136"/>
      <c r="TDI235" s="136"/>
      <c r="TDJ235" s="136"/>
      <c r="TDK235" s="136"/>
      <c r="TDL235" s="136"/>
      <c r="TDM235" s="136"/>
      <c r="TDN235" s="136"/>
      <c r="TDO235" s="136"/>
      <c r="TDP235" s="136"/>
      <c r="TDQ235" s="136"/>
      <c r="TDR235" s="136"/>
      <c r="TDS235" s="136"/>
      <c r="TDT235" s="136"/>
      <c r="TDU235" s="136"/>
      <c r="TDV235" s="136"/>
      <c r="TDW235" s="136"/>
      <c r="TDX235" s="136"/>
      <c r="TDY235" s="136"/>
      <c r="TDZ235" s="136"/>
      <c r="TEA235" s="136"/>
      <c r="TEB235" s="136"/>
      <c r="TEC235" s="136"/>
      <c r="TED235" s="136"/>
      <c r="TEE235" s="136"/>
      <c r="TEF235" s="136"/>
      <c r="TEG235" s="136"/>
      <c r="TEH235" s="136"/>
      <c r="TEI235" s="136"/>
      <c r="TEJ235" s="136"/>
      <c r="TEK235" s="136"/>
      <c r="TEL235" s="136"/>
      <c r="TEM235" s="136"/>
      <c r="TEN235" s="136"/>
      <c r="TEO235" s="136"/>
      <c r="TEP235" s="136"/>
      <c r="TEQ235" s="136"/>
      <c r="TER235" s="136"/>
      <c r="TES235" s="136"/>
      <c r="TET235" s="136"/>
      <c r="TEU235" s="136"/>
      <c r="TEV235" s="136"/>
      <c r="TEW235" s="136"/>
      <c r="TEX235" s="136"/>
      <c r="TEY235" s="136"/>
      <c r="TEZ235" s="136"/>
      <c r="TFA235" s="136"/>
      <c r="TFB235" s="136"/>
      <c r="TFC235" s="136"/>
      <c r="TFD235" s="136"/>
      <c r="TFE235" s="136"/>
      <c r="TFF235" s="136"/>
      <c r="TFG235" s="136"/>
      <c r="TFH235" s="136"/>
      <c r="TFI235" s="136"/>
      <c r="TFJ235" s="136"/>
      <c r="TFK235" s="136"/>
      <c r="TFL235" s="136"/>
      <c r="TFM235" s="136"/>
      <c r="TFN235" s="136"/>
      <c r="TFO235" s="136"/>
      <c r="TFP235" s="136"/>
      <c r="TFQ235" s="136"/>
      <c r="TFR235" s="136"/>
      <c r="TFS235" s="136"/>
      <c r="TFT235" s="136"/>
      <c r="TFU235" s="136"/>
      <c r="TFV235" s="136"/>
      <c r="TFW235" s="136"/>
      <c r="TFX235" s="136"/>
      <c r="TFY235" s="136"/>
      <c r="TFZ235" s="136"/>
      <c r="TGA235" s="136"/>
      <c r="TGB235" s="136"/>
      <c r="TGC235" s="136"/>
      <c r="TGD235" s="136"/>
      <c r="TGE235" s="136"/>
      <c r="TGF235" s="136"/>
      <c r="TGG235" s="136"/>
      <c r="TGH235" s="136"/>
      <c r="TGI235" s="136"/>
      <c r="TGJ235" s="136"/>
      <c r="TGK235" s="136"/>
      <c r="TGL235" s="136"/>
      <c r="TGM235" s="136"/>
      <c r="TGN235" s="136"/>
      <c r="TGO235" s="136"/>
      <c r="TGP235" s="136"/>
      <c r="TGQ235" s="136"/>
      <c r="TGR235" s="136"/>
      <c r="TGS235" s="136"/>
      <c r="TGT235" s="136"/>
      <c r="TGU235" s="136"/>
      <c r="TGV235" s="136"/>
      <c r="TGW235" s="136"/>
      <c r="TGX235" s="136"/>
      <c r="TGY235" s="136"/>
      <c r="TGZ235" s="136"/>
      <c r="THA235" s="136"/>
      <c r="THB235" s="136"/>
      <c r="THC235" s="136"/>
      <c r="THD235" s="136"/>
      <c r="THE235" s="136"/>
      <c r="THF235" s="136"/>
      <c r="THG235" s="136"/>
      <c r="THH235" s="136"/>
      <c r="THI235" s="136"/>
      <c r="THJ235" s="136"/>
      <c r="THK235" s="136"/>
      <c r="THL235" s="136"/>
      <c r="THM235" s="136"/>
      <c r="THN235" s="136"/>
      <c r="THO235" s="136"/>
      <c r="THP235" s="136"/>
      <c r="THQ235" s="136"/>
      <c r="THR235" s="136"/>
      <c r="THS235" s="136"/>
      <c r="THT235" s="136"/>
      <c r="THU235" s="136"/>
      <c r="THV235" s="136"/>
      <c r="THW235" s="136"/>
      <c r="THX235" s="136"/>
      <c r="THY235" s="136"/>
      <c r="THZ235" s="136"/>
      <c r="TIA235" s="136"/>
      <c r="TIB235" s="136"/>
      <c r="TIC235" s="136"/>
      <c r="TID235" s="136"/>
      <c r="TIE235" s="136"/>
      <c r="TIF235" s="136"/>
      <c r="TIG235" s="136"/>
      <c r="TIH235" s="136"/>
      <c r="TII235" s="136"/>
      <c r="TIJ235" s="136"/>
      <c r="TIK235" s="136"/>
      <c r="TIL235" s="136"/>
      <c r="TIM235" s="136"/>
      <c r="TIN235" s="136"/>
      <c r="TIO235" s="136"/>
      <c r="TIP235" s="136"/>
      <c r="TIQ235" s="136"/>
      <c r="TIR235" s="136"/>
      <c r="TIS235" s="136"/>
      <c r="TIT235" s="136"/>
      <c r="TIU235" s="136"/>
      <c r="TIV235" s="136"/>
      <c r="TIW235" s="136"/>
      <c r="TIX235" s="136"/>
      <c r="TIY235" s="136"/>
      <c r="TIZ235" s="136"/>
      <c r="TJA235" s="136"/>
      <c r="TJB235" s="136"/>
      <c r="TJC235" s="136"/>
      <c r="TJD235" s="136"/>
      <c r="TJE235" s="136"/>
      <c r="TJF235" s="136"/>
      <c r="TJG235" s="136"/>
      <c r="TJH235" s="136"/>
      <c r="TJI235" s="136"/>
      <c r="TJJ235" s="136"/>
      <c r="TJK235" s="136"/>
      <c r="TJL235" s="136"/>
      <c r="TJM235" s="136"/>
      <c r="TJN235" s="136"/>
      <c r="TJO235" s="136"/>
      <c r="TJP235" s="136"/>
      <c r="TJQ235" s="136"/>
      <c r="TJR235" s="136"/>
      <c r="TJS235" s="136"/>
      <c r="TJT235" s="136"/>
      <c r="TJU235" s="136"/>
      <c r="TJV235" s="136"/>
      <c r="TJW235" s="136"/>
      <c r="TJX235" s="136"/>
      <c r="TJY235" s="136"/>
      <c r="TJZ235" s="136"/>
      <c r="TKA235" s="136"/>
      <c r="TKB235" s="136"/>
      <c r="TKC235" s="136"/>
      <c r="TKD235" s="136"/>
      <c r="TKE235" s="136"/>
      <c r="TKF235" s="136"/>
      <c r="TKG235" s="136"/>
      <c r="TKH235" s="136"/>
      <c r="TKI235" s="136"/>
      <c r="TKJ235" s="136"/>
      <c r="TKK235" s="136"/>
      <c r="TKL235" s="136"/>
      <c r="TKM235" s="136"/>
      <c r="TKN235" s="136"/>
      <c r="TKO235" s="136"/>
      <c r="TKP235" s="136"/>
      <c r="TKQ235" s="136"/>
      <c r="TKR235" s="136"/>
      <c r="TKS235" s="136"/>
      <c r="TKT235" s="136"/>
      <c r="TKU235" s="136"/>
      <c r="TKV235" s="136"/>
      <c r="TKW235" s="136"/>
      <c r="TKX235" s="136"/>
      <c r="TKY235" s="136"/>
      <c r="TKZ235" s="136"/>
      <c r="TLA235" s="136"/>
      <c r="TLB235" s="136"/>
      <c r="TLC235" s="136"/>
      <c r="TLD235" s="136"/>
      <c r="TLE235" s="136"/>
      <c r="TLF235" s="136"/>
      <c r="TLG235" s="136"/>
      <c r="TLH235" s="136"/>
      <c r="TLI235" s="136"/>
      <c r="TLJ235" s="136"/>
      <c r="TLK235" s="136"/>
      <c r="TLL235" s="136"/>
      <c r="TLM235" s="136"/>
      <c r="TLN235" s="136"/>
      <c r="TLO235" s="136"/>
      <c r="TLP235" s="136"/>
      <c r="TLQ235" s="136"/>
      <c r="TLR235" s="136"/>
      <c r="TLS235" s="136"/>
      <c r="TLT235" s="136"/>
      <c r="TLU235" s="136"/>
      <c r="TLV235" s="136"/>
      <c r="TLW235" s="136"/>
      <c r="TLX235" s="136"/>
      <c r="TLY235" s="136"/>
      <c r="TLZ235" s="136"/>
      <c r="TMA235" s="136"/>
      <c r="TMB235" s="136"/>
      <c r="TMC235" s="136"/>
      <c r="TMD235" s="136"/>
      <c r="TME235" s="136"/>
      <c r="TMF235" s="136"/>
      <c r="TMG235" s="136"/>
      <c r="TMH235" s="136"/>
      <c r="TMI235" s="136"/>
      <c r="TMJ235" s="136"/>
      <c r="TMK235" s="136"/>
      <c r="TML235" s="136"/>
      <c r="TMM235" s="136"/>
      <c r="TMN235" s="136"/>
      <c r="TMO235" s="136"/>
      <c r="TMP235" s="136"/>
      <c r="TMQ235" s="136"/>
      <c r="TMR235" s="136"/>
      <c r="TMS235" s="136"/>
      <c r="TMT235" s="136"/>
      <c r="TMU235" s="136"/>
      <c r="TMV235" s="136"/>
      <c r="TMW235" s="136"/>
      <c r="TMX235" s="136"/>
      <c r="TMY235" s="136"/>
      <c r="TMZ235" s="136"/>
      <c r="TNA235" s="136"/>
      <c r="TNB235" s="136"/>
      <c r="TNC235" s="136"/>
      <c r="TND235" s="136"/>
      <c r="TNE235" s="136"/>
      <c r="TNF235" s="136"/>
      <c r="TNG235" s="136"/>
      <c r="TNH235" s="136"/>
      <c r="TNI235" s="136"/>
      <c r="TNJ235" s="136"/>
      <c r="TNK235" s="136"/>
      <c r="TNL235" s="136"/>
      <c r="TNM235" s="136"/>
      <c r="TNN235" s="136"/>
      <c r="TNO235" s="136"/>
      <c r="TNP235" s="136"/>
      <c r="TNQ235" s="136"/>
      <c r="TNR235" s="136"/>
      <c r="TNS235" s="136"/>
      <c r="TNT235" s="136"/>
      <c r="TNU235" s="136"/>
      <c r="TNV235" s="136"/>
      <c r="TNW235" s="136"/>
      <c r="TNX235" s="136"/>
      <c r="TNY235" s="136"/>
      <c r="TNZ235" s="136"/>
      <c r="TOA235" s="136"/>
      <c r="TOB235" s="136"/>
      <c r="TOC235" s="136"/>
      <c r="TOD235" s="136"/>
      <c r="TOE235" s="136"/>
      <c r="TOF235" s="136"/>
      <c r="TOG235" s="136"/>
      <c r="TOH235" s="136"/>
      <c r="TOI235" s="136"/>
      <c r="TOJ235" s="136"/>
      <c r="TOK235" s="136"/>
      <c r="TOL235" s="136"/>
      <c r="TOM235" s="136"/>
      <c r="TON235" s="136"/>
      <c r="TOO235" s="136"/>
      <c r="TOP235" s="136"/>
      <c r="TOQ235" s="136"/>
      <c r="TOR235" s="136"/>
      <c r="TOS235" s="136"/>
      <c r="TOT235" s="136"/>
      <c r="TOU235" s="136"/>
      <c r="TOV235" s="136"/>
      <c r="TOW235" s="136"/>
      <c r="TOX235" s="136"/>
      <c r="TOY235" s="136"/>
      <c r="TOZ235" s="136"/>
      <c r="TPA235" s="136"/>
      <c r="TPB235" s="136"/>
      <c r="TPC235" s="136"/>
      <c r="TPD235" s="136"/>
      <c r="TPE235" s="136"/>
      <c r="TPF235" s="136"/>
      <c r="TPG235" s="136"/>
      <c r="TPH235" s="136"/>
      <c r="TPI235" s="136"/>
      <c r="TPJ235" s="136"/>
      <c r="TPK235" s="136"/>
      <c r="TPL235" s="136"/>
      <c r="TPM235" s="136"/>
      <c r="TPN235" s="136"/>
      <c r="TPO235" s="136"/>
      <c r="TPP235" s="136"/>
      <c r="TPQ235" s="136"/>
      <c r="TPR235" s="136"/>
      <c r="TPS235" s="136"/>
      <c r="TPT235" s="136"/>
      <c r="TPU235" s="136"/>
      <c r="TPV235" s="136"/>
      <c r="TPW235" s="136"/>
      <c r="TPX235" s="136"/>
      <c r="TPY235" s="136"/>
      <c r="TPZ235" s="136"/>
      <c r="TQA235" s="136"/>
      <c r="TQB235" s="136"/>
      <c r="TQC235" s="136"/>
      <c r="TQD235" s="136"/>
      <c r="TQE235" s="136"/>
      <c r="TQF235" s="136"/>
      <c r="TQG235" s="136"/>
      <c r="TQH235" s="136"/>
      <c r="TQI235" s="136"/>
      <c r="TQJ235" s="136"/>
      <c r="TQK235" s="136"/>
      <c r="TQL235" s="136"/>
      <c r="TQM235" s="136"/>
      <c r="TQN235" s="136"/>
      <c r="TQO235" s="136"/>
      <c r="TQP235" s="136"/>
      <c r="TQQ235" s="136"/>
      <c r="TQR235" s="136"/>
      <c r="TQS235" s="136"/>
      <c r="TQT235" s="136"/>
      <c r="TQU235" s="136"/>
      <c r="TQV235" s="136"/>
      <c r="TQW235" s="136"/>
      <c r="TQX235" s="136"/>
      <c r="TQY235" s="136"/>
      <c r="TQZ235" s="136"/>
      <c r="TRA235" s="136"/>
      <c r="TRB235" s="136"/>
      <c r="TRC235" s="136"/>
      <c r="TRD235" s="136"/>
      <c r="TRE235" s="136"/>
      <c r="TRF235" s="136"/>
      <c r="TRG235" s="136"/>
      <c r="TRH235" s="136"/>
      <c r="TRI235" s="136"/>
      <c r="TRJ235" s="136"/>
      <c r="TRK235" s="136"/>
      <c r="TRL235" s="136"/>
      <c r="TRM235" s="136"/>
      <c r="TRN235" s="136"/>
      <c r="TRO235" s="136"/>
      <c r="TRP235" s="136"/>
      <c r="TRQ235" s="136"/>
      <c r="TRR235" s="136"/>
      <c r="TRS235" s="136"/>
      <c r="TRT235" s="136"/>
      <c r="TRU235" s="136"/>
      <c r="TRV235" s="136"/>
      <c r="TRW235" s="136"/>
      <c r="TRX235" s="136"/>
      <c r="TRY235" s="136"/>
      <c r="TRZ235" s="136"/>
      <c r="TSA235" s="136"/>
      <c r="TSB235" s="136"/>
      <c r="TSC235" s="136"/>
      <c r="TSD235" s="136"/>
      <c r="TSE235" s="136"/>
      <c r="TSF235" s="136"/>
      <c r="TSG235" s="136"/>
      <c r="TSH235" s="136"/>
      <c r="TSI235" s="136"/>
      <c r="TSJ235" s="136"/>
      <c r="TSK235" s="136"/>
      <c r="TSL235" s="136"/>
      <c r="TSM235" s="136"/>
      <c r="TSN235" s="136"/>
      <c r="TSO235" s="136"/>
      <c r="TSP235" s="136"/>
      <c r="TSQ235" s="136"/>
      <c r="TSR235" s="136"/>
      <c r="TSS235" s="136"/>
      <c r="TST235" s="136"/>
      <c r="TSU235" s="136"/>
      <c r="TSV235" s="136"/>
      <c r="TSW235" s="136"/>
      <c r="TSX235" s="136"/>
      <c r="TSY235" s="136"/>
      <c r="TSZ235" s="136"/>
      <c r="TTA235" s="136"/>
      <c r="TTB235" s="136"/>
      <c r="TTC235" s="136"/>
      <c r="TTD235" s="136"/>
      <c r="TTE235" s="136"/>
      <c r="TTF235" s="136"/>
      <c r="TTG235" s="136"/>
      <c r="TTH235" s="136"/>
      <c r="TTI235" s="136"/>
      <c r="TTJ235" s="136"/>
      <c r="TTK235" s="136"/>
      <c r="TTL235" s="136"/>
      <c r="TTM235" s="136"/>
      <c r="TTN235" s="136"/>
      <c r="TTO235" s="136"/>
      <c r="TTP235" s="136"/>
      <c r="TTQ235" s="136"/>
      <c r="TTR235" s="136"/>
      <c r="TTS235" s="136"/>
      <c r="TTT235" s="136"/>
      <c r="TTU235" s="136"/>
      <c r="TTV235" s="136"/>
      <c r="TTW235" s="136"/>
      <c r="TTX235" s="136"/>
      <c r="TTY235" s="136"/>
      <c r="TTZ235" s="136"/>
      <c r="TUA235" s="136"/>
      <c r="TUB235" s="136"/>
      <c r="TUC235" s="136"/>
      <c r="TUD235" s="136"/>
      <c r="TUE235" s="136"/>
      <c r="TUF235" s="136"/>
      <c r="TUG235" s="136"/>
      <c r="TUH235" s="136"/>
      <c r="TUI235" s="136"/>
      <c r="TUJ235" s="136"/>
      <c r="TUK235" s="136"/>
      <c r="TUL235" s="136"/>
      <c r="TUM235" s="136"/>
      <c r="TUN235" s="136"/>
      <c r="TUO235" s="136"/>
      <c r="TUP235" s="136"/>
      <c r="TUQ235" s="136"/>
      <c r="TUR235" s="136"/>
      <c r="TUS235" s="136"/>
      <c r="TUT235" s="136"/>
      <c r="TUU235" s="136"/>
      <c r="TUV235" s="136"/>
      <c r="TUW235" s="136"/>
      <c r="TUX235" s="136"/>
      <c r="TUY235" s="136"/>
      <c r="TUZ235" s="136"/>
      <c r="TVA235" s="136"/>
      <c r="TVB235" s="136"/>
      <c r="TVC235" s="136"/>
      <c r="TVD235" s="136"/>
      <c r="TVE235" s="136"/>
      <c r="TVF235" s="136"/>
      <c r="TVG235" s="136"/>
      <c r="TVH235" s="136"/>
      <c r="TVI235" s="136"/>
      <c r="TVJ235" s="136"/>
      <c r="TVK235" s="136"/>
      <c r="TVL235" s="136"/>
      <c r="TVM235" s="136"/>
      <c r="TVN235" s="136"/>
      <c r="TVO235" s="136"/>
      <c r="TVP235" s="136"/>
      <c r="TVQ235" s="136"/>
      <c r="TVR235" s="136"/>
      <c r="TVS235" s="136"/>
      <c r="TVT235" s="136"/>
      <c r="TVU235" s="136"/>
      <c r="TVV235" s="136"/>
      <c r="TVW235" s="136"/>
      <c r="TVX235" s="136"/>
      <c r="TVY235" s="136"/>
      <c r="TVZ235" s="136"/>
      <c r="TWA235" s="136"/>
      <c r="TWB235" s="136"/>
      <c r="TWC235" s="136"/>
      <c r="TWD235" s="136"/>
      <c r="TWE235" s="136"/>
      <c r="TWF235" s="136"/>
      <c r="TWG235" s="136"/>
      <c r="TWH235" s="136"/>
      <c r="TWI235" s="136"/>
      <c r="TWJ235" s="136"/>
      <c r="TWK235" s="136"/>
      <c r="TWL235" s="136"/>
      <c r="TWM235" s="136"/>
      <c r="TWN235" s="136"/>
      <c r="TWO235" s="136"/>
      <c r="TWP235" s="136"/>
      <c r="TWQ235" s="136"/>
      <c r="TWR235" s="136"/>
      <c r="TWS235" s="136"/>
      <c r="TWT235" s="136"/>
      <c r="TWU235" s="136"/>
      <c r="TWV235" s="136"/>
      <c r="TWW235" s="136"/>
      <c r="TWX235" s="136"/>
      <c r="TWY235" s="136"/>
      <c r="TWZ235" s="136"/>
      <c r="TXA235" s="136"/>
      <c r="TXB235" s="136"/>
      <c r="TXC235" s="136"/>
      <c r="TXD235" s="136"/>
      <c r="TXE235" s="136"/>
      <c r="TXF235" s="136"/>
      <c r="TXG235" s="136"/>
      <c r="TXH235" s="136"/>
      <c r="TXI235" s="136"/>
      <c r="TXJ235" s="136"/>
      <c r="TXK235" s="136"/>
      <c r="TXL235" s="136"/>
      <c r="TXM235" s="136"/>
      <c r="TXN235" s="136"/>
      <c r="TXO235" s="136"/>
      <c r="TXP235" s="136"/>
      <c r="TXQ235" s="136"/>
      <c r="TXR235" s="136"/>
      <c r="TXS235" s="136"/>
      <c r="TXT235" s="136"/>
      <c r="TXU235" s="136"/>
      <c r="TXV235" s="136"/>
      <c r="TXW235" s="136"/>
      <c r="TXX235" s="136"/>
      <c r="TXY235" s="136"/>
      <c r="TXZ235" s="136"/>
      <c r="TYA235" s="136"/>
      <c r="TYB235" s="136"/>
      <c r="TYC235" s="136"/>
      <c r="TYD235" s="136"/>
      <c r="TYE235" s="136"/>
      <c r="TYF235" s="136"/>
      <c r="TYG235" s="136"/>
      <c r="TYH235" s="136"/>
      <c r="TYI235" s="136"/>
      <c r="TYJ235" s="136"/>
      <c r="TYK235" s="136"/>
      <c r="TYL235" s="136"/>
      <c r="TYM235" s="136"/>
      <c r="TYN235" s="136"/>
      <c r="TYO235" s="136"/>
      <c r="TYP235" s="136"/>
      <c r="TYQ235" s="136"/>
      <c r="TYR235" s="136"/>
      <c r="TYS235" s="136"/>
      <c r="TYT235" s="136"/>
      <c r="TYU235" s="136"/>
      <c r="TYV235" s="136"/>
      <c r="TYW235" s="136"/>
      <c r="TYX235" s="136"/>
      <c r="TYY235" s="136"/>
      <c r="TYZ235" s="136"/>
      <c r="TZA235" s="136"/>
      <c r="TZB235" s="136"/>
      <c r="TZC235" s="136"/>
      <c r="TZD235" s="136"/>
      <c r="TZE235" s="136"/>
      <c r="TZF235" s="136"/>
      <c r="TZG235" s="136"/>
      <c r="TZH235" s="136"/>
      <c r="TZI235" s="136"/>
      <c r="TZJ235" s="136"/>
      <c r="TZK235" s="136"/>
      <c r="TZL235" s="136"/>
      <c r="TZM235" s="136"/>
      <c r="TZN235" s="136"/>
      <c r="TZO235" s="136"/>
      <c r="TZP235" s="136"/>
      <c r="TZQ235" s="136"/>
      <c r="TZR235" s="136"/>
      <c r="TZS235" s="136"/>
      <c r="TZT235" s="136"/>
      <c r="TZU235" s="136"/>
      <c r="TZV235" s="136"/>
      <c r="TZW235" s="136"/>
      <c r="TZX235" s="136"/>
      <c r="TZY235" s="136"/>
      <c r="TZZ235" s="136"/>
      <c r="UAA235" s="136"/>
      <c r="UAB235" s="136"/>
      <c r="UAC235" s="136"/>
      <c r="UAD235" s="136"/>
      <c r="UAE235" s="136"/>
      <c r="UAF235" s="136"/>
      <c r="UAG235" s="136"/>
      <c r="UAH235" s="136"/>
      <c r="UAI235" s="136"/>
      <c r="UAJ235" s="136"/>
      <c r="UAK235" s="136"/>
      <c r="UAL235" s="136"/>
      <c r="UAM235" s="136"/>
      <c r="UAN235" s="136"/>
      <c r="UAO235" s="136"/>
      <c r="UAP235" s="136"/>
      <c r="UAQ235" s="136"/>
      <c r="UAR235" s="136"/>
      <c r="UAS235" s="136"/>
      <c r="UAT235" s="136"/>
      <c r="UAU235" s="136"/>
      <c r="UAV235" s="136"/>
      <c r="UAW235" s="136"/>
      <c r="UAX235" s="136"/>
      <c r="UAY235" s="136"/>
      <c r="UAZ235" s="136"/>
      <c r="UBA235" s="136"/>
      <c r="UBB235" s="136"/>
      <c r="UBC235" s="136"/>
      <c r="UBD235" s="136"/>
      <c r="UBE235" s="136"/>
      <c r="UBF235" s="136"/>
      <c r="UBG235" s="136"/>
      <c r="UBH235" s="136"/>
      <c r="UBI235" s="136"/>
      <c r="UBJ235" s="136"/>
      <c r="UBK235" s="136"/>
      <c r="UBL235" s="136"/>
      <c r="UBM235" s="136"/>
      <c r="UBN235" s="136"/>
      <c r="UBO235" s="136"/>
      <c r="UBP235" s="136"/>
      <c r="UBQ235" s="136"/>
      <c r="UBR235" s="136"/>
      <c r="UBS235" s="136"/>
      <c r="UBT235" s="136"/>
      <c r="UBU235" s="136"/>
      <c r="UBV235" s="136"/>
      <c r="UBW235" s="136"/>
      <c r="UBX235" s="136"/>
      <c r="UBY235" s="136"/>
      <c r="UBZ235" s="136"/>
      <c r="UCA235" s="136"/>
      <c r="UCB235" s="136"/>
      <c r="UCC235" s="136"/>
      <c r="UCD235" s="136"/>
      <c r="UCE235" s="136"/>
      <c r="UCF235" s="136"/>
      <c r="UCG235" s="136"/>
      <c r="UCH235" s="136"/>
      <c r="UCI235" s="136"/>
      <c r="UCJ235" s="136"/>
      <c r="UCK235" s="136"/>
      <c r="UCL235" s="136"/>
      <c r="UCM235" s="136"/>
      <c r="UCN235" s="136"/>
      <c r="UCO235" s="136"/>
      <c r="UCP235" s="136"/>
      <c r="UCQ235" s="136"/>
      <c r="UCR235" s="136"/>
      <c r="UCS235" s="136"/>
      <c r="UCT235" s="136"/>
      <c r="UCU235" s="136"/>
      <c r="UCV235" s="136"/>
      <c r="UCW235" s="136"/>
      <c r="UCX235" s="136"/>
      <c r="UCY235" s="136"/>
      <c r="UCZ235" s="136"/>
      <c r="UDA235" s="136"/>
      <c r="UDB235" s="136"/>
      <c r="UDC235" s="136"/>
      <c r="UDD235" s="136"/>
      <c r="UDE235" s="136"/>
      <c r="UDF235" s="136"/>
      <c r="UDG235" s="136"/>
      <c r="UDH235" s="136"/>
      <c r="UDI235" s="136"/>
      <c r="UDJ235" s="136"/>
      <c r="UDK235" s="136"/>
      <c r="UDL235" s="136"/>
      <c r="UDM235" s="136"/>
      <c r="UDN235" s="136"/>
      <c r="UDO235" s="136"/>
      <c r="UDP235" s="136"/>
      <c r="UDQ235" s="136"/>
      <c r="UDR235" s="136"/>
      <c r="UDS235" s="136"/>
      <c r="UDT235" s="136"/>
      <c r="UDU235" s="136"/>
      <c r="UDV235" s="136"/>
      <c r="UDW235" s="136"/>
      <c r="UDX235" s="136"/>
      <c r="UDY235" s="136"/>
      <c r="UDZ235" s="136"/>
      <c r="UEA235" s="136"/>
      <c r="UEB235" s="136"/>
      <c r="UEC235" s="136"/>
      <c r="UED235" s="136"/>
      <c r="UEE235" s="136"/>
      <c r="UEF235" s="136"/>
      <c r="UEG235" s="136"/>
      <c r="UEH235" s="136"/>
      <c r="UEI235" s="136"/>
      <c r="UEJ235" s="136"/>
      <c r="UEK235" s="136"/>
      <c r="UEL235" s="136"/>
      <c r="UEM235" s="136"/>
      <c r="UEN235" s="136"/>
      <c r="UEO235" s="136"/>
      <c r="UEP235" s="136"/>
      <c r="UEQ235" s="136"/>
      <c r="UER235" s="136"/>
      <c r="UES235" s="136"/>
      <c r="UET235" s="136"/>
      <c r="UEU235" s="136"/>
      <c r="UEV235" s="136"/>
      <c r="UEW235" s="136"/>
      <c r="UEX235" s="136"/>
      <c r="UEY235" s="136"/>
      <c r="UEZ235" s="136"/>
      <c r="UFA235" s="136"/>
      <c r="UFB235" s="136"/>
      <c r="UFC235" s="136"/>
      <c r="UFD235" s="136"/>
      <c r="UFE235" s="136"/>
      <c r="UFF235" s="136"/>
      <c r="UFG235" s="136"/>
      <c r="UFH235" s="136"/>
      <c r="UFI235" s="136"/>
      <c r="UFJ235" s="136"/>
      <c r="UFK235" s="136"/>
      <c r="UFL235" s="136"/>
      <c r="UFM235" s="136"/>
      <c r="UFN235" s="136"/>
      <c r="UFO235" s="136"/>
      <c r="UFP235" s="136"/>
      <c r="UFQ235" s="136"/>
      <c r="UFR235" s="136"/>
      <c r="UFS235" s="136"/>
      <c r="UFT235" s="136"/>
      <c r="UFU235" s="136"/>
      <c r="UFV235" s="136"/>
      <c r="UFW235" s="136"/>
      <c r="UFX235" s="136"/>
      <c r="UFY235" s="136"/>
      <c r="UFZ235" s="136"/>
      <c r="UGA235" s="136"/>
      <c r="UGB235" s="136"/>
      <c r="UGC235" s="136"/>
      <c r="UGD235" s="136"/>
      <c r="UGE235" s="136"/>
      <c r="UGF235" s="136"/>
      <c r="UGG235" s="136"/>
      <c r="UGH235" s="136"/>
      <c r="UGI235" s="136"/>
      <c r="UGJ235" s="136"/>
      <c r="UGK235" s="136"/>
      <c r="UGL235" s="136"/>
      <c r="UGM235" s="136"/>
      <c r="UGN235" s="136"/>
      <c r="UGO235" s="136"/>
      <c r="UGP235" s="136"/>
      <c r="UGQ235" s="136"/>
      <c r="UGR235" s="136"/>
      <c r="UGS235" s="136"/>
      <c r="UGT235" s="136"/>
      <c r="UGU235" s="136"/>
      <c r="UGV235" s="136"/>
      <c r="UGW235" s="136"/>
      <c r="UGX235" s="136"/>
      <c r="UGY235" s="136"/>
      <c r="UGZ235" s="136"/>
      <c r="UHA235" s="136"/>
      <c r="UHB235" s="136"/>
      <c r="UHC235" s="136"/>
      <c r="UHD235" s="136"/>
      <c r="UHE235" s="136"/>
      <c r="UHF235" s="136"/>
      <c r="UHG235" s="136"/>
      <c r="UHH235" s="136"/>
      <c r="UHI235" s="136"/>
      <c r="UHJ235" s="136"/>
      <c r="UHK235" s="136"/>
      <c r="UHL235" s="136"/>
      <c r="UHM235" s="136"/>
      <c r="UHN235" s="136"/>
      <c r="UHO235" s="136"/>
      <c r="UHP235" s="136"/>
      <c r="UHQ235" s="136"/>
      <c r="UHR235" s="136"/>
      <c r="UHS235" s="136"/>
      <c r="UHT235" s="136"/>
      <c r="UHU235" s="136"/>
      <c r="UHV235" s="136"/>
      <c r="UHW235" s="136"/>
      <c r="UHX235" s="136"/>
      <c r="UHY235" s="136"/>
      <c r="UHZ235" s="136"/>
      <c r="UIA235" s="136"/>
      <c r="UIB235" s="136"/>
      <c r="UIC235" s="136"/>
      <c r="UID235" s="136"/>
      <c r="UIE235" s="136"/>
      <c r="UIF235" s="136"/>
      <c r="UIG235" s="136"/>
      <c r="UIH235" s="136"/>
      <c r="UII235" s="136"/>
      <c r="UIJ235" s="136"/>
      <c r="UIK235" s="136"/>
      <c r="UIL235" s="136"/>
      <c r="UIM235" s="136"/>
      <c r="UIN235" s="136"/>
      <c r="UIO235" s="136"/>
      <c r="UIP235" s="136"/>
      <c r="UIQ235" s="136"/>
      <c r="UIR235" s="136"/>
      <c r="UIS235" s="136"/>
      <c r="UIT235" s="136"/>
      <c r="UIU235" s="136"/>
      <c r="UIV235" s="136"/>
      <c r="UIW235" s="136"/>
      <c r="UIX235" s="136"/>
      <c r="UIY235" s="136"/>
      <c r="UIZ235" s="136"/>
      <c r="UJA235" s="136"/>
      <c r="UJB235" s="136"/>
      <c r="UJC235" s="136"/>
      <c r="UJD235" s="136"/>
      <c r="UJE235" s="136"/>
      <c r="UJF235" s="136"/>
      <c r="UJG235" s="136"/>
      <c r="UJH235" s="136"/>
      <c r="UJI235" s="136"/>
      <c r="UJJ235" s="136"/>
      <c r="UJK235" s="136"/>
      <c r="UJL235" s="136"/>
      <c r="UJM235" s="136"/>
      <c r="UJN235" s="136"/>
      <c r="UJO235" s="136"/>
      <c r="UJP235" s="136"/>
      <c r="UJQ235" s="136"/>
      <c r="UJR235" s="136"/>
      <c r="UJS235" s="136"/>
      <c r="UJT235" s="136"/>
      <c r="UJU235" s="136"/>
      <c r="UJV235" s="136"/>
      <c r="UJW235" s="136"/>
      <c r="UJX235" s="136"/>
      <c r="UJY235" s="136"/>
      <c r="UJZ235" s="136"/>
      <c r="UKA235" s="136"/>
      <c r="UKB235" s="136"/>
      <c r="UKC235" s="136"/>
      <c r="UKD235" s="136"/>
      <c r="UKE235" s="136"/>
      <c r="UKF235" s="136"/>
      <c r="UKG235" s="136"/>
      <c r="UKH235" s="136"/>
      <c r="UKI235" s="136"/>
      <c r="UKJ235" s="136"/>
      <c r="UKK235" s="136"/>
      <c r="UKL235" s="136"/>
      <c r="UKM235" s="136"/>
      <c r="UKN235" s="136"/>
      <c r="UKO235" s="136"/>
      <c r="UKP235" s="136"/>
      <c r="UKQ235" s="136"/>
      <c r="UKR235" s="136"/>
      <c r="UKS235" s="136"/>
      <c r="UKT235" s="136"/>
      <c r="UKU235" s="136"/>
      <c r="UKV235" s="136"/>
      <c r="UKW235" s="136"/>
      <c r="UKX235" s="136"/>
      <c r="UKY235" s="136"/>
      <c r="UKZ235" s="136"/>
      <c r="ULA235" s="136"/>
      <c r="ULB235" s="136"/>
      <c r="ULC235" s="136"/>
      <c r="ULD235" s="136"/>
      <c r="ULE235" s="136"/>
      <c r="ULF235" s="136"/>
      <c r="ULG235" s="136"/>
      <c r="ULH235" s="136"/>
      <c r="ULI235" s="136"/>
      <c r="ULJ235" s="136"/>
      <c r="ULK235" s="136"/>
      <c r="ULL235" s="136"/>
      <c r="ULM235" s="136"/>
      <c r="ULN235" s="136"/>
      <c r="ULO235" s="136"/>
      <c r="ULP235" s="136"/>
      <c r="ULQ235" s="136"/>
      <c r="ULR235" s="136"/>
      <c r="ULS235" s="136"/>
      <c r="ULT235" s="136"/>
      <c r="ULU235" s="136"/>
      <c r="ULV235" s="136"/>
      <c r="ULW235" s="136"/>
      <c r="ULX235" s="136"/>
      <c r="ULY235" s="136"/>
      <c r="ULZ235" s="136"/>
      <c r="UMA235" s="136"/>
      <c r="UMB235" s="136"/>
      <c r="UMC235" s="136"/>
      <c r="UMD235" s="136"/>
      <c r="UME235" s="136"/>
      <c r="UMF235" s="136"/>
      <c r="UMG235" s="136"/>
      <c r="UMH235" s="136"/>
      <c r="UMI235" s="136"/>
      <c r="UMJ235" s="136"/>
      <c r="UMK235" s="136"/>
      <c r="UML235" s="136"/>
      <c r="UMM235" s="136"/>
      <c r="UMN235" s="136"/>
      <c r="UMO235" s="136"/>
      <c r="UMP235" s="136"/>
      <c r="UMQ235" s="136"/>
      <c r="UMR235" s="136"/>
      <c r="UMS235" s="136"/>
      <c r="UMT235" s="136"/>
      <c r="UMU235" s="136"/>
      <c r="UMV235" s="136"/>
      <c r="UMW235" s="136"/>
      <c r="UMX235" s="136"/>
      <c r="UMY235" s="136"/>
      <c r="UMZ235" s="136"/>
      <c r="UNA235" s="136"/>
      <c r="UNB235" s="136"/>
      <c r="UNC235" s="136"/>
      <c r="UND235" s="136"/>
      <c r="UNE235" s="136"/>
      <c r="UNF235" s="136"/>
      <c r="UNG235" s="136"/>
      <c r="UNH235" s="136"/>
      <c r="UNI235" s="136"/>
      <c r="UNJ235" s="136"/>
      <c r="UNK235" s="136"/>
      <c r="UNL235" s="136"/>
      <c r="UNM235" s="136"/>
      <c r="UNN235" s="136"/>
      <c r="UNO235" s="136"/>
      <c r="UNP235" s="136"/>
      <c r="UNQ235" s="136"/>
      <c r="UNR235" s="136"/>
      <c r="UNS235" s="136"/>
      <c r="UNT235" s="136"/>
      <c r="UNU235" s="136"/>
      <c r="UNV235" s="136"/>
      <c r="UNW235" s="136"/>
      <c r="UNX235" s="136"/>
      <c r="UNY235" s="136"/>
      <c r="UNZ235" s="136"/>
      <c r="UOA235" s="136"/>
      <c r="UOB235" s="136"/>
      <c r="UOC235" s="136"/>
      <c r="UOD235" s="136"/>
      <c r="UOE235" s="136"/>
      <c r="UOF235" s="136"/>
      <c r="UOG235" s="136"/>
      <c r="UOH235" s="136"/>
      <c r="UOI235" s="136"/>
      <c r="UOJ235" s="136"/>
      <c r="UOK235" s="136"/>
      <c r="UOL235" s="136"/>
      <c r="UOM235" s="136"/>
      <c r="UON235" s="136"/>
      <c r="UOO235" s="136"/>
      <c r="UOP235" s="136"/>
      <c r="UOQ235" s="136"/>
      <c r="UOR235" s="136"/>
      <c r="UOS235" s="136"/>
      <c r="UOT235" s="136"/>
      <c r="UOU235" s="136"/>
      <c r="UOV235" s="136"/>
      <c r="UOW235" s="136"/>
      <c r="UOX235" s="136"/>
      <c r="UOY235" s="136"/>
      <c r="UOZ235" s="136"/>
      <c r="UPA235" s="136"/>
      <c r="UPB235" s="136"/>
      <c r="UPC235" s="136"/>
      <c r="UPD235" s="136"/>
      <c r="UPE235" s="136"/>
      <c r="UPF235" s="136"/>
      <c r="UPG235" s="136"/>
      <c r="UPH235" s="136"/>
      <c r="UPI235" s="136"/>
      <c r="UPJ235" s="136"/>
      <c r="UPK235" s="136"/>
      <c r="UPL235" s="136"/>
      <c r="UPM235" s="136"/>
      <c r="UPN235" s="136"/>
      <c r="UPO235" s="136"/>
      <c r="UPP235" s="136"/>
      <c r="UPQ235" s="136"/>
      <c r="UPR235" s="136"/>
      <c r="UPS235" s="136"/>
      <c r="UPT235" s="136"/>
      <c r="UPU235" s="136"/>
      <c r="UPV235" s="136"/>
      <c r="UPW235" s="136"/>
      <c r="UPX235" s="136"/>
      <c r="UPY235" s="136"/>
      <c r="UPZ235" s="136"/>
      <c r="UQA235" s="136"/>
      <c r="UQB235" s="136"/>
      <c r="UQC235" s="136"/>
      <c r="UQD235" s="136"/>
      <c r="UQE235" s="136"/>
      <c r="UQF235" s="136"/>
      <c r="UQG235" s="136"/>
      <c r="UQH235" s="136"/>
      <c r="UQI235" s="136"/>
      <c r="UQJ235" s="136"/>
      <c r="UQK235" s="136"/>
      <c r="UQL235" s="136"/>
      <c r="UQM235" s="136"/>
      <c r="UQN235" s="136"/>
      <c r="UQO235" s="136"/>
      <c r="UQP235" s="136"/>
      <c r="UQQ235" s="136"/>
      <c r="UQR235" s="136"/>
      <c r="UQS235" s="136"/>
      <c r="UQT235" s="136"/>
      <c r="UQU235" s="136"/>
      <c r="UQV235" s="136"/>
      <c r="UQW235" s="136"/>
      <c r="UQX235" s="136"/>
      <c r="UQY235" s="136"/>
      <c r="UQZ235" s="136"/>
      <c r="URA235" s="136"/>
      <c r="URB235" s="136"/>
      <c r="URC235" s="136"/>
      <c r="URD235" s="136"/>
      <c r="URE235" s="136"/>
      <c r="URF235" s="136"/>
      <c r="URG235" s="136"/>
      <c r="URH235" s="136"/>
      <c r="URI235" s="136"/>
      <c r="URJ235" s="136"/>
      <c r="URK235" s="136"/>
      <c r="URL235" s="136"/>
      <c r="URM235" s="136"/>
      <c r="URN235" s="136"/>
      <c r="URO235" s="136"/>
      <c r="URP235" s="136"/>
      <c r="URQ235" s="136"/>
      <c r="URR235" s="136"/>
      <c r="URS235" s="136"/>
      <c r="URT235" s="136"/>
      <c r="URU235" s="136"/>
      <c r="URV235" s="136"/>
      <c r="URW235" s="136"/>
      <c r="URX235" s="136"/>
      <c r="URY235" s="136"/>
      <c r="URZ235" s="136"/>
      <c r="USA235" s="136"/>
      <c r="USB235" s="136"/>
      <c r="USC235" s="136"/>
      <c r="USD235" s="136"/>
      <c r="USE235" s="136"/>
      <c r="USF235" s="136"/>
      <c r="USG235" s="136"/>
      <c r="USH235" s="136"/>
      <c r="USI235" s="136"/>
      <c r="USJ235" s="136"/>
      <c r="USK235" s="136"/>
      <c r="USL235" s="136"/>
      <c r="USM235" s="136"/>
      <c r="USN235" s="136"/>
      <c r="USO235" s="136"/>
      <c r="USP235" s="136"/>
      <c r="USQ235" s="136"/>
      <c r="USR235" s="136"/>
      <c r="USS235" s="136"/>
      <c r="UST235" s="136"/>
      <c r="USU235" s="136"/>
      <c r="USV235" s="136"/>
      <c r="USW235" s="136"/>
      <c r="USX235" s="136"/>
      <c r="USY235" s="136"/>
      <c r="USZ235" s="136"/>
      <c r="UTA235" s="136"/>
      <c r="UTB235" s="136"/>
      <c r="UTC235" s="136"/>
      <c r="UTD235" s="136"/>
      <c r="UTE235" s="136"/>
      <c r="UTF235" s="136"/>
      <c r="UTG235" s="136"/>
      <c r="UTH235" s="136"/>
      <c r="UTI235" s="136"/>
      <c r="UTJ235" s="136"/>
      <c r="UTK235" s="136"/>
      <c r="UTL235" s="136"/>
      <c r="UTM235" s="136"/>
      <c r="UTN235" s="136"/>
      <c r="UTO235" s="136"/>
      <c r="UTP235" s="136"/>
      <c r="UTQ235" s="136"/>
      <c r="UTR235" s="136"/>
      <c r="UTS235" s="136"/>
      <c r="UTT235" s="136"/>
      <c r="UTU235" s="136"/>
      <c r="UTV235" s="136"/>
      <c r="UTW235" s="136"/>
      <c r="UTX235" s="136"/>
      <c r="UTY235" s="136"/>
      <c r="UTZ235" s="136"/>
      <c r="UUA235" s="136"/>
      <c r="UUB235" s="136"/>
      <c r="UUC235" s="136"/>
      <c r="UUD235" s="136"/>
      <c r="UUE235" s="136"/>
      <c r="UUF235" s="136"/>
      <c r="UUG235" s="136"/>
      <c r="UUH235" s="136"/>
      <c r="UUI235" s="136"/>
      <c r="UUJ235" s="136"/>
      <c r="UUK235" s="136"/>
      <c r="UUL235" s="136"/>
      <c r="UUM235" s="136"/>
      <c r="UUN235" s="136"/>
      <c r="UUO235" s="136"/>
      <c r="UUP235" s="136"/>
      <c r="UUQ235" s="136"/>
      <c r="UUR235" s="136"/>
      <c r="UUS235" s="136"/>
      <c r="UUT235" s="136"/>
      <c r="UUU235" s="136"/>
      <c r="UUV235" s="136"/>
      <c r="UUW235" s="136"/>
      <c r="UUX235" s="136"/>
      <c r="UUY235" s="136"/>
      <c r="UUZ235" s="136"/>
      <c r="UVA235" s="136"/>
      <c r="UVB235" s="136"/>
      <c r="UVC235" s="136"/>
      <c r="UVD235" s="136"/>
      <c r="UVE235" s="136"/>
      <c r="UVF235" s="136"/>
      <c r="UVG235" s="136"/>
      <c r="UVH235" s="136"/>
      <c r="UVI235" s="136"/>
      <c r="UVJ235" s="136"/>
      <c r="UVK235" s="136"/>
      <c r="UVL235" s="136"/>
      <c r="UVM235" s="136"/>
      <c r="UVN235" s="136"/>
      <c r="UVO235" s="136"/>
      <c r="UVP235" s="136"/>
      <c r="UVQ235" s="136"/>
      <c r="UVR235" s="136"/>
      <c r="UVS235" s="136"/>
      <c r="UVT235" s="136"/>
      <c r="UVU235" s="136"/>
      <c r="UVV235" s="136"/>
      <c r="UVW235" s="136"/>
      <c r="UVX235" s="136"/>
      <c r="UVY235" s="136"/>
      <c r="UVZ235" s="136"/>
      <c r="UWA235" s="136"/>
      <c r="UWB235" s="136"/>
      <c r="UWC235" s="136"/>
      <c r="UWD235" s="136"/>
      <c r="UWE235" s="136"/>
      <c r="UWF235" s="136"/>
      <c r="UWG235" s="136"/>
      <c r="UWH235" s="136"/>
      <c r="UWI235" s="136"/>
      <c r="UWJ235" s="136"/>
      <c r="UWK235" s="136"/>
      <c r="UWL235" s="136"/>
      <c r="UWM235" s="136"/>
      <c r="UWN235" s="136"/>
      <c r="UWO235" s="136"/>
      <c r="UWP235" s="136"/>
      <c r="UWQ235" s="136"/>
      <c r="UWR235" s="136"/>
      <c r="UWS235" s="136"/>
      <c r="UWT235" s="136"/>
      <c r="UWU235" s="136"/>
      <c r="UWV235" s="136"/>
      <c r="UWW235" s="136"/>
      <c r="UWX235" s="136"/>
      <c r="UWY235" s="136"/>
      <c r="UWZ235" s="136"/>
      <c r="UXA235" s="136"/>
      <c r="UXB235" s="136"/>
      <c r="UXC235" s="136"/>
      <c r="UXD235" s="136"/>
      <c r="UXE235" s="136"/>
      <c r="UXF235" s="136"/>
      <c r="UXG235" s="136"/>
      <c r="UXH235" s="136"/>
      <c r="UXI235" s="136"/>
      <c r="UXJ235" s="136"/>
      <c r="UXK235" s="136"/>
      <c r="UXL235" s="136"/>
      <c r="UXM235" s="136"/>
      <c r="UXN235" s="136"/>
      <c r="UXO235" s="136"/>
      <c r="UXP235" s="136"/>
      <c r="UXQ235" s="136"/>
      <c r="UXR235" s="136"/>
      <c r="UXS235" s="136"/>
      <c r="UXT235" s="136"/>
      <c r="UXU235" s="136"/>
      <c r="UXV235" s="136"/>
      <c r="UXW235" s="136"/>
      <c r="UXX235" s="136"/>
      <c r="UXY235" s="136"/>
      <c r="UXZ235" s="136"/>
      <c r="UYA235" s="136"/>
      <c r="UYB235" s="136"/>
      <c r="UYC235" s="136"/>
      <c r="UYD235" s="136"/>
      <c r="UYE235" s="136"/>
      <c r="UYF235" s="136"/>
      <c r="UYG235" s="136"/>
      <c r="UYH235" s="136"/>
      <c r="UYI235" s="136"/>
      <c r="UYJ235" s="136"/>
      <c r="UYK235" s="136"/>
      <c r="UYL235" s="136"/>
      <c r="UYM235" s="136"/>
      <c r="UYN235" s="136"/>
      <c r="UYO235" s="136"/>
      <c r="UYP235" s="136"/>
      <c r="UYQ235" s="136"/>
      <c r="UYR235" s="136"/>
      <c r="UYS235" s="136"/>
      <c r="UYT235" s="136"/>
      <c r="UYU235" s="136"/>
      <c r="UYV235" s="136"/>
      <c r="UYW235" s="136"/>
      <c r="UYX235" s="136"/>
      <c r="UYY235" s="136"/>
      <c r="UYZ235" s="136"/>
      <c r="UZA235" s="136"/>
      <c r="UZB235" s="136"/>
      <c r="UZC235" s="136"/>
      <c r="UZD235" s="136"/>
      <c r="UZE235" s="136"/>
      <c r="UZF235" s="136"/>
      <c r="UZG235" s="136"/>
      <c r="UZH235" s="136"/>
      <c r="UZI235" s="136"/>
      <c r="UZJ235" s="136"/>
      <c r="UZK235" s="136"/>
      <c r="UZL235" s="136"/>
      <c r="UZM235" s="136"/>
      <c r="UZN235" s="136"/>
      <c r="UZO235" s="136"/>
      <c r="UZP235" s="136"/>
      <c r="UZQ235" s="136"/>
      <c r="UZR235" s="136"/>
      <c r="UZS235" s="136"/>
      <c r="UZT235" s="136"/>
      <c r="UZU235" s="136"/>
      <c r="UZV235" s="136"/>
      <c r="UZW235" s="136"/>
      <c r="UZX235" s="136"/>
      <c r="UZY235" s="136"/>
      <c r="UZZ235" s="136"/>
      <c r="VAA235" s="136"/>
      <c r="VAB235" s="136"/>
      <c r="VAC235" s="136"/>
      <c r="VAD235" s="136"/>
      <c r="VAE235" s="136"/>
      <c r="VAF235" s="136"/>
      <c r="VAG235" s="136"/>
      <c r="VAH235" s="136"/>
      <c r="VAI235" s="136"/>
      <c r="VAJ235" s="136"/>
      <c r="VAK235" s="136"/>
      <c r="VAL235" s="136"/>
      <c r="VAM235" s="136"/>
      <c r="VAN235" s="136"/>
      <c r="VAO235" s="136"/>
      <c r="VAP235" s="136"/>
      <c r="VAQ235" s="136"/>
      <c r="VAR235" s="136"/>
      <c r="VAS235" s="136"/>
      <c r="VAT235" s="136"/>
      <c r="VAU235" s="136"/>
      <c r="VAV235" s="136"/>
      <c r="VAW235" s="136"/>
      <c r="VAX235" s="136"/>
      <c r="VAY235" s="136"/>
      <c r="VAZ235" s="136"/>
      <c r="VBA235" s="136"/>
      <c r="VBB235" s="136"/>
      <c r="VBC235" s="136"/>
      <c r="VBD235" s="136"/>
      <c r="VBE235" s="136"/>
      <c r="VBF235" s="136"/>
      <c r="VBG235" s="136"/>
      <c r="VBH235" s="136"/>
      <c r="VBI235" s="136"/>
      <c r="VBJ235" s="136"/>
      <c r="VBK235" s="136"/>
      <c r="VBL235" s="136"/>
      <c r="VBM235" s="136"/>
      <c r="VBN235" s="136"/>
      <c r="VBO235" s="136"/>
      <c r="VBP235" s="136"/>
      <c r="VBQ235" s="136"/>
      <c r="VBR235" s="136"/>
      <c r="VBS235" s="136"/>
      <c r="VBT235" s="136"/>
      <c r="VBU235" s="136"/>
      <c r="VBV235" s="136"/>
      <c r="VBW235" s="136"/>
      <c r="VBX235" s="136"/>
      <c r="VBY235" s="136"/>
      <c r="VBZ235" s="136"/>
      <c r="VCA235" s="136"/>
      <c r="VCB235" s="136"/>
      <c r="VCC235" s="136"/>
      <c r="VCD235" s="136"/>
      <c r="VCE235" s="136"/>
      <c r="VCF235" s="136"/>
      <c r="VCG235" s="136"/>
      <c r="VCH235" s="136"/>
      <c r="VCI235" s="136"/>
      <c r="VCJ235" s="136"/>
      <c r="VCK235" s="136"/>
      <c r="VCL235" s="136"/>
      <c r="VCM235" s="136"/>
      <c r="VCN235" s="136"/>
      <c r="VCO235" s="136"/>
      <c r="VCP235" s="136"/>
      <c r="VCQ235" s="136"/>
      <c r="VCR235" s="136"/>
      <c r="VCS235" s="136"/>
      <c r="VCT235" s="136"/>
      <c r="VCU235" s="136"/>
      <c r="VCV235" s="136"/>
      <c r="VCW235" s="136"/>
      <c r="VCX235" s="136"/>
      <c r="VCY235" s="136"/>
      <c r="VCZ235" s="136"/>
      <c r="VDA235" s="136"/>
      <c r="VDB235" s="136"/>
      <c r="VDC235" s="136"/>
      <c r="VDD235" s="136"/>
      <c r="VDE235" s="136"/>
      <c r="VDF235" s="136"/>
      <c r="VDG235" s="136"/>
      <c r="VDH235" s="136"/>
      <c r="VDI235" s="136"/>
      <c r="VDJ235" s="136"/>
      <c r="VDK235" s="136"/>
      <c r="VDL235" s="136"/>
      <c r="VDM235" s="136"/>
      <c r="VDN235" s="136"/>
      <c r="VDO235" s="136"/>
      <c r="VDP235" s="136"/>
      <c r="VDQ235" s="136"/>
      <c r="VDR235" s="136"/>
      <c r="VDS235" s="136"/>
      <c r="VDT235" s="136"/>
      <c r="VDU235" s="136"/>
      <c r="VDV235" s="136"/>
      <c r="VDW235" s="136"/>
      <c r="VDX235" s="136"/>
      <c r="VDY235" s="136"/>
      <c r="VDZ235" s="136"/>
      <c r="VEA235" s="136"/>
      <c r="VEB235" s="136"/>
      <c r="VEC235" s="136"/>
      <c r="VED235" s="136"/>
      <c r="VEE235" s="136"/>
      <c r="VEF235" s="136"/>
      <c r="VEG235" s="136"/>
      <c r="VEH235" s="136"/>
      <c r="VEI235" s="136"/>
      <c r="VEJ235" s="136"/>
      <c r="VEK235" s="136"/>
      <c r="VEL235" s="136"/>
      <c r="VEM235" s="136"/>
      <c r="VEN235" s="136"/>
      <c r="VEO235" s="136"/>
      <c r="VEP235" s="136"/>
      <c r="VEQ235" s="136"/>
      <c r="VER235" s="136"/>
      <c r="VES235" s="136"/>
      <c r="VET235" s="136"/>
      <c r="VEU235" s="136"/>
      <c r="VEV235" s="136"/>
      <c r="VEW235" s="136"/>
      <c r="VEX235" s="136"/>
      <c r="VEY235" s="136"/>
      <c r="VEZ235" s="136"/>
      <c r="VFA235" s="136"/>
      <c r="VFB235" s="136"/>
      <c r="VFC235" s="136"/>
      <c r="VFD235" s="136"/>
      <c r="VFE235" s="136"/>
      <c r="VFF235" s="136"/>
      <c r="VFG235" s="136"/>
      <c r="VFH235" s="136"/>
      <c r="VFI235" s="136"/>
      <c r="VFJ235" s="136"/>
      <c r="VFK235" s="136"/>
      <c r="VFL235" s="136"/>
      <c r="VFM235" s="136"/>
      <c r="VFN235" s="136"/>
      <c r="VFO235" s="136"/>
      <c r="VFP235" s="136"/>
      <c r="VFQ235" s="136"/>
      <c r="VFR235" s="136"/>
      <c r="VFS235" s="136"/>
      <c r="VFT235" s="136"/>
      <c r="VFU235" s="136"/>
      <c r="VFV235" s="136"/>
      <c r="VFW235" s="136"/>
      <c r="VFX235" s="136"/>
      <c r="VFY235" s="136"/>
      <c r="VFZ235" s="136"/>
      <c r="VGA235" s="136"/>
      <c r="VGB235" s="136"/>
      <c r="VGC235" s="136"/>
      <c r="VGD235" s="136"/>
      <c r="VGE235" s="136"/>
      <c r="VGF235" s="136"/>
      <c r="VGG235" s="136"/>
      <c r="VGH235" s="136"/>
      <c r="VGI235" s="136"/>
      <c r="VGJ235" s="136"/>
      <c r="VGK235" s="136"/>
      <c r="VGL235" s="136"/>
      <c r="VGM235" s="136"/>
      <c r="VGN235" s="136"/>
      <c r="VGO235" s="136"/>
      <c r="VGP235" s="136"/>
      <c r="VGQ235" s="136"/>
      <c r="VGR235" s="136"/>
      <c r="VGS235" s="136"/>
      <c r="VGT235" s="136"/>
      <c r="VGU235" s="136"/>
      <c r="VGV235" s="136"/>
      <c r="VGW235" s="136"/>
      <c r="VGX235" s="136"/>
      <c r="VGY235" s="136"/>
      <c r="VGZ235" s="136"/>
      <c r="VHA235" s="136"/>
      <c r="VHB235" s="136"/>
      <c r="VHC235" s="136"/>
      <c r="VHD235" s="136"/>
      <c r="VHE235" s="136"/>
      <c r="VHF235" s="136"/>
      <c r="VHG235" s="136"/>
      <c r="VHH235" s="136"/>
      <c r="VHI235" s="136"/>
      <c r="VHJ235" s="136"/>
      <c r="VHK235" s="136"/>
      <c r="VHL235" s="136"/>
      <c r="VHM235" s="136"/>
      <c r="VHN235" s="136"/>
      <c r="VHO235" s="136"/>
      <c r="VHP235" s="136"/>
      <c r="VHQ235" s="136"/>
      <c r="VHR235" s="136"/>
      <c r="VHS235" s="136"/>
      <c r="VHT235" s="136"/>
      <c r="VHU235" s="136"/>
      <c r="VHV235" s="136"/>
      <c r="VHW235" s="136"/>
      <c r="VHX235" s="136"/>
      <c r="VHY235" s="136"/>
      <c r="VHZ235" s="136"/>
      <c r="VIA235" s="136"/>
      <c r="VIB235" s="136"/>
      <c r="VIC235" s="136"/>
      <c r="VID235" s="136"/>
      <c r="VIE235" s="136"/>
      <c r="VIF235" s="136"/>
      <c r="VIG235" s="136"/>
      <c r="VIH235" s="136"/>
      <c r="VII235" s="136"/>
      <c r="VIJ235" s="136"/>
      <c r="VIK235" s="136"/>
      <c r="VIL235" s="136"/>
      <c r="VIM235" s="136"/>
      <c r="VIN235" s="136"/>
      <c r="VIO235" s="136"/>
      <c r="VIP235" s="136"/>
      <c r="VIQ235" s="136"/>
      <c r="VIR235" s="136"/>
      <c r="VIS235" s="136"/>
      <c r="VIT235" s="136"/>
      <c r="VIU235" s="136"/>
      <c r="VIV235" s="136"/>
      <c r="VIW235" s="136"/>
      <c r="VIX235" s="136"/>
      <c r="VIY235" s="136"/>
      <c r="VIZ235" s="136"/>
      <c r="VJA235" s="136"/>
      <c r="VJB235" s="136"/>
      <c r="VJC235" s="136"/>
      <c r="VJD235" s="136"/>
      <c r="VJE235" s="136"/>
      <c r="VJF235" s="136"/>
      <c r="VJG235" s="136"/>
      <c r="VJH235" s="136"/>
      <c r="VJI235" s="136"/>
      <c r="VJJ235" s="136"/>
      <c r="VJK235" s="136"/>
      <c r="VJL235" s="136"/>
      <c r="VJM235" s="136"/>
      <c r="VJN235" s="136"/>
      <c r="VJO235" s="136"/>
      <c r="VJP235" s="136"/>
      <c r="VJQ235" s="136"/>
      <c r="VJR235" s="136"/>
      <c r="VJS235" s="136"/>
      <c r="VJT235" s="136"/>
      <c r="VJU235" s="136"/>
      <c r="VJV235" s="136"/>
      <c r="VJW235" s="136"/>
      <c r="VJX235" s="136"/>
      <c r="VJY235" s="136"/>
      <c r="VJZ235" s="136"/>
      <c r="VKA235" s="136"/>
      <c r="VKB235" s="136"/>
      <c r="VKC235" s="136"/>
      <c r="VKD235" s="136"/>
      <c r="VKE235" s="136"/>
      <c r="VKF235" s="136"/>
      <c r="VKG235" s="136"/>
      <c r="VKH235" s="136"/>
      <c r="VKI235" s="136"/>
      <c r="VKJ235" s="136"/>
      <c r="VKK235" s="136"/>
      <c r="VKL235" s="136"/>
      <c r="VKM235" s="136"/>
      <c r="VKN235" s="136"/>
      <c r="VKO235" s="136"/>
      <c r="VKP235" s="136"/>
      <c r="VKQ235" s="136"/>
      <c r="VKR235" s="136"/>
      <c r="VKS235" s="136"/>
      <c r="VKT235" s="136"/>
      <c r="VKU235" s="136"/>
      <c r="VKV235" s="136"/>
      <c r="VKW235" s="136"/>
      <c r="VKX235" s="136"/>
      <c r="VKY235" s="136"/>
      <c r="VKZ235" s="136"/>
      <c r="VLA235" s="136"/>
      <c r="VLB235" s="136"/>
      <c r="VLC235" s="136"/>
      <c r="VLD235" s="136"/>
      <c r="VLE235" s="136"/>
      <c r="VLF235" s="136"/>
      <c r="VLG235" s="136"/>
      <c r="VLH235" s="136"/>
      <c r="VLI235" s="136"/>
      <c r="VLJ235" s="136"/>
      <c r="VLK235" s="136"/>
      <c r="VLL235" s="136"/>
      <c r="VLM235" s="136"/>
      <c r="VLN235" s="136"/>
      <c r="VLO235" s="136"/>
      <c r="VLP235" s="136"/>
      <c r="VLQ235" s="136"/>
      <c r="VLR235" s="136"/>
      <c r="VLS235" s="136"/>
      <c r="VLT235" s="136"/>
      <c r="VLU235" s="136"/>
      <c r="VLV235" s="136"/>
      <c r="VLW235" s="136"/>
      <c r="VLX235" s="136"/>
      <c r="VLY235" s="136"/>
      <c r="VLZ235" s="136"/>
      <c r="VMA235" s="136"/>
      <c r="VMB235" s="136"/>
      <c r="VMC235" s="136"/>
      <c r="VMD235" s="136"/>
      <c r="VME235" s="136"/>
      <c r="VMF235" s="136"/>
      <c r="VMG235" s="136"/>
      <c r="VMH235" s="136"/>
      <c r="VMI235" s="136"/>
      <c r="VMJ235" s="136"/>
      <c r="VMK235" s="136"/>
      <c r="VML235" s="136"/>
      <c r="VMM235" s="136"/>
      <c r="VMN235" s="136"/>
      <c r="VMO235" s="136"/>
      <c r="VMP235" s="136"/>
      <c r="VMQ235" s="136"/>
      <c r="VMR235" s="136"/>
      <c r="VMS235" s="136"/>
      <c r="VMT235" s="136"/>
      <c r="VMU235" s="136"/>
      <c r="VMV235" s="136"/>
      <c r="VMW235" s="136"/>
      <c r="VMX235" s="136"/>
      <c r="VMY235" s="136"/>
      <c r="VMZ235" s="136"/>
      <c r="VNA235" s="136"/>
      <c r="VNB235" s="136"/>
      <c r="VNC235" s="136"/>
      <c r="VND235" s="136"/>
      <c r="VNE235" s="136"/>
      <c r="VNF235" s="136"/>
      <c r="VNG235" s="136"/>
      <c r="VNH235" s="136"/>
      <c r="VNI235" s="136"/>
      <c r="VNJ235" s="136"/>
      <c r="VNK235" s="136"/>
      <c r="VNL235" s="136"/>
      <c r="VNM235" s="136"/>
      <c r="VNN235" s="136"/>
      <c r="VNO235" s="136"/>
      <c r="VNP235" s="136"/>
      <c r="VNQ235" s="136"/>
      <c r="VNR235" s="136"/>
      <c r="VNS235" s="136"/>
      <c r="VNT235" s="136"/>
      <c r="VNU235" s="136"/>
      <c r="VNV235" s="136"/>
      <c r="VNW235" s="136"/>
      <c r="VNX235" s="136"/>
      <c r="VNY235" s="136"/>
      <c r="VNZ235" s="136"/>
      <c r="VOA235" s="136"/>
      <c r="VOB235" s="136"/>
      <c r="VOC235" s="136"/>
      <c r="VOD235" s="136"/>
      <c r="VOE235" s="136"/>
      <c r="VOF235" s="136"/>
      <c r="VOG235" s="136"/>
      <c r="VOH235" s="136"/>
      <c r="VOI235" s="136"/>
      <c r="VOJ235" s="136"/>
      <c r="VOK235" s="136"/>
      <c r="VOL235" s="136"/>
      <c r="VOM235" s="136"/>
      <c r="VON235" s="136"/>
      <c r="VOO235" s="136"/>
      <c r="VOP235" s="136"/>
      <c r="VOQ235" s="136"/>
      <c r="VOR235" s="136"/>
      <c r="VOS235" s="136"/>
      <c r="VOT235" s="136"/>
      <c r="VOU235" s="136"/>
      <c r="VOV235" s="136"/>
      <c r="VOW235" s="136"/>
      <c r="VOX235" s="136"/>
      <c r="VOY235" s="136"/>
      <c r="VOZ235" s="136"/>
      <c r="VPA235" s="136"/>
      <c r="VPB235" s="136"/>
      <c r="VPC235" s="136"/>
      <c r="VPD235" s="136"/>
      <c r="VPE235" s="136"/>
      <c r="VPF235" s="136"/>
      <c r="VPG235" s="136"/>
      <c r="VPH235" s="136"/>
      <c r="VPI235" s="136"/>
      <c r="VPJ235" s="136"/>
      <c r="VPK235" s="136"/>
      <c r="VPL235" s="136"/>
      <c r="VPM235" s="136"/>
      <c r="VPN235" s="136"/>
      <c r="VPO235" s="136"/>
      <c r="VPP235" s="136"/>
      <c r="VPQ235" s="136"/>
      <c r="VPR235" s="136"/>
      <c r="VPS235" s="136"/>
      <c r="VPT235" s="136"/>
      <c r="VPU235" s="136"/>
      <c r="VPV235" s="136"/>
      <c r="VPW235" s="136"/>
      <c r="VPX235" s="136"/>
      <c r="VPY235" s="136"/>
      <c r="VPZ235" s="136"/>
      <c r="VQA235" s="136"/>
      <c r="VQB235" s="136"/>
      <c r="VQC235" s="136"/>
      <c r="VQD235" s="136"/>
      <c r="VQE235" s="136"/>
      <c r="VQF235" s="136"/>
      <c r="VQG235" s="136"/>
      <c r="VQH235" s="136"/>
      <c r="VQI235" s="136"/>
      <c r="VQJ235" s="136"/>
      <c r="VQK235" s="136"/>
      <c r="VQL235" s="136"/>
      <c r="VQM235" s="136"/>
      <c r="VQN235" s="136"/>
      <c r="VQO235" s="136"/>
      <c r="VQP235" s="136"/>
      <c r="VQQ235" s="136"/>
      <c r="VQR235" s="136"/>
      <c r="VQS235" s="136"/>
      <c r="VQT235" s="136"/>
      <c r="VQU235" s="136"/>
      <c r="VQV235" s="136"/>
      <c r="VQW235" s="136"/>
      <c r="VQX235" s="136"/>
      <c r="VQY235" s="136"/>
      <c r="VQZ235" s="136"/>
      <c r="VRA235" s="136"/>
      <c r="VRB235" s="136"/>
      <c r="VRC235" s="136"/>
      <c r="VRD235" s="136"/>
      <c r="VRE235" s="136"/>
      <c r="VRF235" s="136"/>
      <c r="VRG235" s="136"/>
      <c r="VRH235" s="136"/>
      <c r="VRI235" s="136"/>
      <c r="VRJ235" s="136"/>
      <c r="VRK235" s="136"/>
      <c r="VRL235" s="136"/>
      <c r="VRM235" s="136"/>
      <c r="VRN235" s="136"/>
      <c r="VRO235" s="136"/>
      <c r="VRP235" s="136"/>
      <c r="VRQ235" s="136"/>
      <c r="VRR235" s="136"/>
      <c r="VRS235" s="136"/>
      <c r="VRT235" s="136"/>
      <c r="VRU235" s="136"/>
      <c r="VRV235" s="136"/>
      <c r="VRW235" s="136"/>
      <c r="VRX235" s="136"/>
      <c r="VRY235" s="136"/>
      <c r="VRZ235" s="136"/>
      <c r="VSA235" s="136"/>
      <c r="VSB235" s="136"/>
      <c r="VSC235" s="136"/>
      <c r="VSD235" s="136"/>
      <c r="VSE235" s="136"/>
      <c r="VSF235" s="136"/>
      <c r="VSG235" s="136"/>
      <c r="VSH235" s="136"/>
      <c r="VSI235" s="136"/>
      <c r="VSJ235" s="136"/>
      <c r="VSK235" s="136"/>
      <c r="VSL235" s="136"/>
      <c r="VSM235" s="136"/>
      <c r="VSN235" s="136"/>
      <c r="VSO235" s="136"/>
      <c r="VSP235" s="136"/>
      <c r="VSQ235" s="136"/>
      <c r="VSR235" s="136"/>
      <c r="VSS235" s="136"/>
      <c r="VST235" s="136"/>
      <c r="VSU235" s="136"/>
      <c r="VSV235" s="136"/>
      <c r="VSW235" s="136"/>
      <c r="VSX235" s="136"/>
      <c r="VSY235" s="136"/>
      <c r="VSZ235" s="136"/>
      <c r="VTA235" s="136"/>
      <c r="VTB235" s="136"/>
      <c r="VTC235" s="136"/>
      <c r="VTD235" s="136"/>
      <c r="VTE235" s="136"/>
      <c r="VTF235" s="136"/>
      <c r="VTG235" s="136"/>
      <c r="VTH235" s="136"/>
      <c r="VTI235" s="136"/>
      <c r="VTJ235" s="136"/>
      <c r="VTK235" s="136"/>
      <c r="VTL235" s="136"/>
      <c r="VTM235" s="136"/>
      <c r="VTN235" s="136"/>
      <c r="VTO235" s="136"/>
      <c r="VTP235" s="136"/>
      <c r="VTQ235" s="136"/>
      <c r="VTR235" s="136"/>
      <c r="VTS235" s="136"/>
      <c r="VTT235" s="136"/>
      <c r="VTU235" s="136"/>
      <c r="VTV235" s="136"/>
      <c r="VTW235" s="136"/>
      <c r="VTX235" s="136"/>
      <c r="VTY235" s="136"/>
      <c r="VTZ235" s="136"/>
      <c r="VUA235" s="136"/>
      <c r="VUB235" s="136"/>
      <c r="VUC235" s="136"/>
      <c r="VUD235" s="136"/>
      <c r="VUE235" s="136"/>
      <c r="VUF235" s="136"/>
      <c r="VUG235" s="136"/>
      <c r="VUH235" s="136"/>
      <c r="VUI235" s="136"/>
      <c r="VUJ235" s="136"/>
      <c r="VUK235" s="136"/>
      <c r="VUL235" s="136"/>
      <c r="VUM235" s="136"/>
      <c r="VUN235" s="136"/>
      <c r="VUO235" s="136"/>
      <c r="VUP235" s="136"/>
      <c r="VUQ235" s="136"/>
      <c r="VUR235" s="136"/>
      <c r="VUS235" s="136"/>
      <c r="VUT235" s="136"/>
      <c r="VUU235" s="136"/>
      <c r="VUV235" s="136"/>
      <c r="VUW235" s="136"/>
      <c r="VUX235" s="136"/>
      <c r="VUY235" s="136"/>
      <c r="VUZ235" s="136"/>
      <c r="VVA235" s="136"/>
      <c r="VVB235" s="136"/>
      <c r="VVC235" s="136"/>
      <c r="VVD235" s="136"/>
      <c r="VVE235" s="136"/>
      <c r="VVF235" s="136"/>
      <c r="VVG235" s="136"/>
      <c r="VVH235" s="136"/>
      <c r="VVI235" s="136"/>
      <c r="VVJ235" s="136"/>
      <c r="VVK235" s="136"/>
      <c r="VVL235" s="136"/>
      <c r="VVM235" s="136"/>
      <c r="VVN235" s="136"/>
      <c r="VVO235" s="136"/>
      <c r="VVP235" s="136"/>
      <c r="VVQ235" s="136"/>
      <c r="VVR235" s="136"/>
      <c r="VVS235" s="136"/>
      <c r="VVT235" s="136"/>
      <c r="VVU235" s="136"/>
      <c r="VVV235" s="136"/>
      <c r="VVW235" s="136"/>
      <c r="VVX235" s="136"/>
      <c r="VVY235" s="136"/>
      <c r="VVZ235" s="136"/>
      <c r="VWA235" s="136"/>
      <c r="VWB235" s="136"/>
      <c r="VWC235" s="136"/>
      <c r="VWD235" s="136"/>
      <c r="VWE235" s="136"/>
      <c r="VWF235" s="136"/>
      <c r="VWG235" s="136"/>
      <c r="VWH235" s="136"/>
      <c r="VWI235" s="136"/>
      <c r="VWJ235" s="136"/>
      <c r="VWK235" s="136"/>
      <c r="VWL235" s="136"/>
      <c r="VWM235" s="136"/>
      <c r="VWN235" s="136"/>
      <c r="VWO235" s="136"/>
      <c r="VWP235" s="136"/>
      <c r="VWQ235" s="136"/>
      <c r="VWR235" s="136"/>
      <c r="VWS235" s="136"/>
      <c r="VWT235" s="136"/>
      <c r="VWU235" s="136"/>
      <c r="VWV235" s="136"/>
      <c r="VWW235" s="136"/>
      <c r="VWX235" s="136"/>
      <c r="VWY235" s="136"/>
      <c r="VWZ235" s="136"/>
      <c r="VXA235" s="136"/>
      <c r="VXB235" s="136"/>
      <c r="VXC235" s="136"/>
      <c r="VXD235" s="136"/>
      <c r="VXE235" s="136"/>
      <c r="VXF235" s="136"/>
      <c r="VXG235" s="136"/>
      <c r="VXH235" s="136"/>
      <c r="VXI235" s="136"/>
      <c r="VXJ235" s="136"/>
      <c r="VXK235" s="136"/>
      <c r="VXL235" s="136"/>
      <c r="VXM235" s="136"/>
      <c r="VXN235" s="136"/>
      <c r="VXO235" s="136"/>
      <c r="VXP235" s="136"/>
      <c r="VXQ235" s="136"/>
      <c r="VXR235" s="136"/>
      <c r="VXS235" s="136"/>
      <c r="VXT235" s="136"/>
      <c r="VXU235" s="136"/>
      <c r="VXV235" s="136"/>
      <c r="VXW235" s="136"/>
      <c r="VXX235" s="136"/>
      <c r="VXY235" s="136"/>
      <c r="VXZ235" s="136"/>
      <c r="VYA235" s="136"/>
      <c r="VYB235" s="136"/>
      <c r="VYC235" s="136"/>
      <c r="VYD235" s="136"/>
      <c r="VYE235" s="136"/>
      <c r="VYF235" s="136"/>
      <c r="VYG235" s="136"/>
      <c r="VYH235" s="136"/>
      <c r="VYI235" s="136"/>
      <c r="VYJ235" s="136"/>
      <c r="VYK235" s="136"/>
      <c r="VYL235" s="136"/>
      <c r="VYM235" s="136"/>
      <c r="VYN235" s="136"/>
      <c r="VYO235" s="136"/>
      <c r="VYP235" s="136"/>
      <c r="VYQ235" s="136"/>
      <c r="VYR235" s="136"/>
      <c r="VYS235" s="136"/>
      <c r="VYT235" s="136"/>
      <c r="VYU235" s="136"/>
      <c r="VYV235" s="136"/>
      <c r="VYW235" s="136"/>
      <c r="VYX235" s="136"/>
      <c r="VYY235" s="136"/>
      <c r="VYZ235" s="136"/>
      <c r="VZA235" s="136"/>
      <c r="VZB235" s="136"/>
      <c r="VZC235" s="136"/>
      <c r="VZD235" s="136"/>
      <c r="VZE235" s="136"/>
      <c r="VZF235" s="136"/>
      <c r="VZG235" s="136"/>
      <c r="VZH235" s="136"/>
      <c r="VZI235" s="136"/>
      <c r="VZJ235" s="136"/>
      <c r="VZK235" s="136"/>
      <c r="VZL235" s="136"/>
      <c r="VZM235" s="136"/>
      <c r="VZN235" s="136"/>
      <c r="VZO235" s="136"/>
      <c r="VZP235" s="136"/>
      <c r="VZQ235" s="136"/>
      <c r="VZR235" s="136"/>
      <c r="VZS235" s="136"/>
      <c r="VZT235" s="136"/>
      <c r="VZU235" s="136"/>
      <c r="VZV235" s="136"/>
      <c r="VZW235" s="136"/>
      <c r="VZX235" s="136"/>
      <c r="VZY235" s="136"/>
      <c r="VZZ235" s="136"/>
      <c r="WAA235" s="136"/>
      <c r="WAB235" s="136"/>
      <c r="WAC235" s="136"/>
      <c r="WAD235" s="136"/>
      <c r="WAE235" s="136"/>
      <c r="WAF235" s="136"/>
      <c r="WAG235" s="136"/>
      <c r="WAH235" s="136"/>
      <c r="WAI235" s="136"/>
      <c r="WAJ235" s="136"/>
      <c r="WAK235" s="136"/>
      <c r="WAL235" s="136"/>
      <c r="WAM235" s="136"/>
      <c r="WAN235" s="136"/>
      <c r="WAO235" s="136"/>
      <c r="WAP235" s="136"/>
      <c r="WAQ235" s="136"/>
      <c r="WAR235" s="136"/>
      <c r="WAS235" s="136"/>
      <c r="WAT235" s="136"/>
      <c r="WAU235" s="136"/>
      <c r="WAV235" s="136"/>
      <c r="WAW235" s="136"/>
      <c r="WAX235" s="136"/>
      <c r="WAY235" s="136"/>
      <c r="WAZ235" s="136"/>
      <c r="WBA235" s="136"/>
      <c r="WBB235" s="136"/>
      <c r="WBC235" s="136"/>
      <c r="WBD235" s="136"/>
      <c r="WBE235" s="136"/>
      <c r="WBF235" s="136"/>
      <c r="WBG235" s="136"/>
      <c r="WBH235" s="136"/>
      <c r="WBI235" s="136"/>
      <c r="WBJ235" s="136"/>
      <c r="WBK235" s="136"/>
      <c r="WBL235" s="136"/>
      <c r="WBM235" s="136"/>
      <c r="WBN235" s="136"/>
      <c r="WBO235" s="136"/>
      <c r="WBP235" s="136"/>
      <c r="WBQ235" s="136"/>
      <c r="WBR235" s="136"/>
      <c r="WBS235" s="136"/>
      <c r="WBT235" s="136"/>
      <c r="WBU235" s="136"/>
      <c r="WBV235" s="136"/>
      <c r="WBW235" s="136"/>
      <c r="WBX235" s="136"/>
      <c r="WBY235" s="136"/>
      <c r="WBZ235" s="136"/>
      <c r="WCA235" s="136"/>
      <c r="WCB235" s="136"/>
      <c r="WCC235" s="136"/>
      <c r="WCD235" s="136"/>
      <c r="WCE235" s="136"/>
      <c r="WCF235" s="136"/>
      <c r="WCG235" s="136"/>
      <c r="WCH235" s="136"/>
      <c r="WCI235" s="136"/>
      <c r="WCJ235" s="136"/>
      <c r="WCK235" s="136"/>
      <c r="WCL235" s="136"/>
      <c r="WCM235" s="136"/>
      <c r="WCN235" s="136"/>
      <c r="WCO235" s="136"/>
      <c r="WCP235" s="136"/>
      <c r="WCQ235" s="136"/>
      <c r="WCR235" s="136"/>
      <c r="WCS235" s="136"/>
      <c r="WCT235" s="136"/>
      <c r="WCU235" s="136"/>
      <c r="WCV235" s="136"/>
      <c r="WCW235" s="136"/>
      <c r="WCX235" s="136"/>
      <c r="WCY235" s="136"/>
      <c r="WCZ235" s="136"/>
      <c r="WDA235" s="136"/>
      <c r="WDB235" s="136"/>
      <c r="WDC235" s="136"/>
      <c r="WDD235" s="136"/>
      <c r="WDE235" s="136"/>
      <c r="WDF235" s="136"/>
      <c r="WDG235" s="136"/>
      <c r="WDH235" s="136"/>
      <c r="WDI235" s="136"/>
      <c r="WDJ235" s="136"/>
      <c r="WDK235" s="136"/>
      <c r="WDL235" s="136"/>
      <c r="WDM235" s="136"/>
      <c r="WDN235" s="136"/>
      <c r="WDO235" s="136"/>
      <c r="WDP235" s="136"/>
      <c r="WDQ235" s="136"/>
      <c r="WDR235" s="136"/>
      <c r="WDS235" s="136"/>
      <c r="WDT235" s="136"/>
      <c r="WDU235" s="136"/>
      <c r="WDV235" s="136"/>
      <c r="WDW235" s="136"/>
      <c r="WDX235" s="136"/>
      <c r="WDY235" s="136"/>
      <c r="WDZ235" s="136"/>
      <c r="WEA235" s="136"/>
      <c r="WEB235" s="136"/>
      <c r="WEC235" s="136"/>
      <c r="WED235" s="136"/>
      <c r="WEE235" s="136"/>
      <c r="WEF235" s="136"/>
      <c r="WEG235" s="136"/>
      <c r="WEH235" s="136"/>
      <c r="WEI235" s="136"/>
      <c r="WEJ235" s="136"/>
      <c r="WEK235" s="136"/>
      <c r="WEL235" s="136"/>
      <c r="WEM235" s="136"/>
      <c r="WEN235" s="136"/>
      <c r="WEO235" s="136"/>
      <c r="WEP235" s="136"/>
      <c r="WEQ235" s="136"/>
      <c r="WER235" s="136"/>
      <c r="WES235" s="136"/>
      <c r="WET235" s="136"/>
      <c r="WEU235" s="136"/>
      <c r="WEV235" s="136"/>
      <c r="WEW235" s="136"/>
      <c r="WEX235" s="136"/>
      <c r="WEY235" s="136"/>
      <c r="WEZ235" s="136"/>
      <c r="WFA235" s="136"/>
      <c r="WFB235" s="136"/>
      <c r="WFC235" s="136"/>
      <c r="WFD235" s="136"/>
      <c r="WFE235" s="136"/>
      <c r="WFF235" s="136"/>
      <c r="WFG235" s="136"/>
      <c r="WFH235" s="136"/>
      <c r="WFI235" s="136"/>
      <c r="WFJ235" s="136"/>
      <c r="WFK235" s="136"/>
      <c r="WFL235" s="136"/>
      <c r="WFM235" s="136"/>
      <c r="WFN235" s="136"/>
      <c r="WFO235" s="136"/>
      <c r="WFP235" s="136"/>
      <c r="WFQ235" s="136"/>
      <c r="WFR235" s="136"/>
      <c r="WFS235" s="136"/>
      <c r="WFT235" s="136"/>
      <c r="WFU235" s="136"/>
      <c r="WFV235" s="136"/>
      <c r="WFW235" s="136"/>
      <c r="WFX235" s="136"/>
      <c r="WFY235" s="136"/>
      <c r="WFZ235" s="136"/>
      <c r="WGA235" s="136"/>
      <c r="WGB235" s="136"/>
      <c r="WGC235" s="136"/>
      <c r="WGD235" s="136"/>
      <c r="WGE235" s="136"/>
      <c r="WGF235" s="136"/>
      <c r="WGG235" s="136"/>
      <c r="WGH235" s="136"/>
      <c r="WGI235" s="136"/>
      <c r="WGJ235" s="136"/>
      <c r="WGK235" s="136"/>
      <c r="WGL235" s="136"/>
      <c r="WGM235" s="136"/>
      <c r="WGN235" s="136"/>
      <c r="WGO235" s="136"/>
      <c r="WGP235" s="136"/>
      <c r="WGQ235" s="136"/>
      <c r="WGR235" s="136"/>
      <c r="WGS235" s="136"/>
      <c r="WGT235" s="136"/>
      <c r="WGU235" s="136"/>
      <c r="WGV235" s="136"/>
      <c r="WGW235" s="136"/>
      <c r="WGX235" s="136"/>
      <c r="WGY235" s="136"/>
      <c r="WGZ235" s="136"/>
      <c r="WHA235" s="136"/>
      <c r="WHB235" s="136"/>
      <c r="WHC235" s="136"/>
      <c r="WHD235" s="136"/>
      <c r="WHE235" s="136"/>
      <c r="WHF235" s="136"/>
      <c r="WHG235" s="136"/>
      <c r="WHH235" s="136"/>
      <c r="WHI235" s="136"/>
      <c r="WHJ235" s="136"/>
      <c r="WHK235" s="136"/>
      <c r="WHL235" s="136"/>
      <c r="WHM235" s="136"/>
      <c r="WHN235" s="136"/>
      <c r="WHO235" s="136"/>
      <c r="WHP235" s="136"/>
      <c r="WHQ235" s="136"/>
      <c r="WHR235" s="136"/>
      <c r="WHS235" s="136"/>
      <c r="WHT235" s="136"/>
      <c r="WHU235" s="136"/>
      <c r="WHV235" s="136"/>
      <c r="WHW235" s="136"/>
      <c r="WHX235" s="136"/>
      <c r="WHY235" s="136"/>
      <c r="WHZ235" s="136"/>
      <c r="WIA235" s="136"/>
      <c r="WIB235" s="136"/>
      <c r="WIC235" s="136"/>
      <c r="WID235" s="136"/>
      <c r="WIE235" s="136"/>
      <c r="WIF235" s="136"/>
      <c r="WIG235" s="136"/>
      <c r="WIH235" s="136"/>
      <c r="WII235" s="136"/>
      <c r="WIJ235" s="136"/>
      <c r="WIK235" s="136"/>
      <c r="WIL235" s="136"/>
      <c r="WIM235" s="136"/>
      <c r="WIN235" s="136"/>
      <c r="WIO235" s="136"/>
      <c r="WIP235" s="136"/>
      <c r="WIQ235" s="136"/>
      <c r="WIR235" s="136"/>
      <c r="WIS235" s="136"/>
      <c r="WIT235" s="136"/>
      <c r="WIU235" s="136"/>
      <c r="WIV235" s="136"/>
      <c r="WIW235" s="136"/>
      <c r="WIX235" s="136"/>
      <c r="WIY235" s="136"/>
      <c r="WIZ235" s="136"/>
      <c r="WJA235" s="136"/>
      <c r="WJB235" s="136"/>
      <c r="WJC235" s="136"/>
      <c r="WJD235" s="136"/>
      <c r="WJE235" s="136"/>
      <c r="WJF235" s="136"/>
      <c r="WJG235" s="136"/>
      <c r="WJH235" s="136"/>
      <c r="WJI235" s="136"/>
      <c r="WJJ235" s="136"/>
      <c r="WJK235" s="136"/>
      <c r="WJL235" s="136"/>
      <c r="WJM235" s="136"/>
      <c r="WJN235" s="136"/>
      <c r="WJO235" s="136"/>
      <c r="WJP235" s="136"/>
      <c r="WJQ235" s="136"/>
      <c r="WJR235" s="136"/>
      <c r="WJS235" s="136"/>
      <c r="WJT235" s="136"/>
      <c r="WJU235" s="136"/>
      <c r="WJV235" s="136"/>
      <c r="WJW235" s="136"/>
      <c r="WJX235" s="136"/>
      <c r="WJY235" s="136"/>
      <c r="WJZ235" s="136"/>
      <c r="WKA235" s="136"/>
      <c r="WKB235" s="136"/>
      <c r="WKC235" s="136"/>
      <c r="WKD235" s="136"/>
      <c r="WKE235" s="136"/>
      <c r="WKF235" s="136"/>
      <c r="WKG235" s="136"/>
      <c r="WKH235" s="136"/>
      <c r="WKI235" s="136"/>
      <c r="WKJ235" s="136"/>
      <c r="WKK235" s="136"/>
      <c r="WKL235" s="136"/>
      <c r="WKM235" s="136"/>
      <c r="WKN235" s="136"/>
      <c r="WKO235" s="136"/>
      <c r="WKP235" s="136"/>
      <c r="WKQ235" s="136"/>
      <c r="WKR235" s="136"/>
      <c r="WKS235" s="136"/>
      <c r="WKT235" s="136"/>
      <c r="WKU235" s="136"/>
      <c r="WKV235" s="136"/>
      <c r="WKW235" s="136"/>
      <c r="WKX235" s="136"/>
      <c r="WKY235" s="136"/>
      <c r="WKZ235" s="136"/>
      <c r="WLA235" s="136"/>
      <c r="WLB235" s="136"/>
      <c r="WLC235" s="136"/>
      <c r="WLD235" s="136"/>
      <c r="WLE235" s="136"/>
      <c r="WLF235" s="136"/>
      <c r="WLG235" s="136"/>
      <c r="WLH235" s="136"/>
      <c r="WLI235" s="136"/>
      <c r="WLJ235" s="136"/>
      <c r="WLK235" s="136"/>
      <c r="WLL235" s="136"/>
      <c r="WLM235" s="136"/>
      <c r="WLN235" s="136"/>
      <c r="WLO235" s="136"/>
      <c r="WLP235" s="136"/>
      <c r="WLQ235" s="136"/>
      <c r="WLR235" s="136"/>
      <c r="WLS235" s="136"/>
      <c r="WLT235" s="136"/>
      <c r="WLU235" s="136"/>
      <c r="WLV235" s="136"/>
      <c r="WLW235" s="136"/>
      <c r="WLX235" s="136"/>
      <c r="WLY235" s="136"/>
      <c r="WLZ235" s="136"/>
      <c r="WMA235" s="136"/>
      <c r="WMB235" s="136"/>
      <c r="WMC235" s="136"/>
      <c r="WMD235" s="136"/>
      <c r="WME235" s="136"/>
      <c r="WMF235" s="136"/>
      <c r="WMG235" s="136"/>
      <c r="WMH235" s="136"/>
      <c r="WMI235" s="136"/>
      <c r="WMJ235" s="136"/>
      <c r="WMK235" s="136"/>
      <c r="WML235" s="136"/>
      <c r="WMM235" s="136"/>
      <c r="WMN235" s="136"/>
      <c r="WMO235" s="136"/>
      <c r="WMP235" s="136"/>
      <c r="WMQ235" s="136"/>
      <c r="WMR235" s="136"/>
      <c r="WMS235" s="136"/>
      <c r="WMT235" s="136"/>
      <c r="WMU235" s="136"/>
      <c r="WMV235" s="136"/>
      <c r="WMW235" s="136"/>
      <c r="WMX235" s="136"/>
      <c r="WMY235" s="136"/>
      <c r="WMZ235" s="136"/>
      <c r="WNA235" s="136"/>
      <c r="WNB235" s="136"/>
      <c r="WNC235" s="136"/>
      <c r="WND235" s="136"/>
      <c r="WNE235" s="136"/>
      <c r="WNF235" s="136"/>
      <c r="WNG235" s="136"/>
      <c r="WNH235" s="136"/>
      <c r="WNI235" s="136"/>
      <c r="WNJ235" s="136"/>
      <c r="WNK235" s="136"/>
      <c r="WNL235" s="136"/>
      <c r="WNM235" s="136"/>
      <c r="WNN235" s="136"/>
      <c r="WNO235" s="136"/>
      <c r="WNP235" s="136"/>
      <c r="WNQ235" s="136"/>
      <c r="WNR235" s="136"/>
      <c r="WNS235" s="136"/>
      <c r="WNT235" s="136"/>
      <c r="WNU235" s="136"/>
      <c r="WNV235" s="136"/>
      <c r="WNW235" s="136"/>
      <c r="WNX235" s="136"/>
      <c r="WNY235" s="136"/>
      <c r="WNZ235" s="136"/>
      <c r="WOA235" s="136"/>
      <c r="WOB235" s="136"/>
      <c r="WOC235" s="136"/>
      <c r="WOD235" s="136"/>
      <c r="WOE235" s="136"/>
      <c r="WOF235" s="136"/>
      <c r="WOG235" s="136"/>
      <c r="WOH235" s="136"/>
      <c r="WOI235" s="136"/>
      <c r="WOJ235" s="136"/>
      <c r="WOK235" s="136"/>
      <c r="WOL235" s="136"/>
      <c r="WOM235" s="136"/>
      <c r="WON235" s="136"/>
      <c r="WOO235" s="136"/>
      <c r="WOP235" s="136"/>
      <c r="WOQ235" s="136"/>
      <c r="WOR235" s="136"/>
      <c r="WOS235" s="136"/>
      <c r="WOT235" s="136"/>
      <c r="WOU235" s="136"/>
      <c r="WOV235" s="136"/>
      <c r="WOW235" s="136"/>
      <c r="WOX235" s="136"/>
      <c r="WOY235" s="136"/>
      <c r="WOZ235" s="136"/>
      <c r="WPA235" s="136"/>
      <c r="WPB235" s="136"/>
      <c r="WPC235" s="136"/>
      <c r="WPD235" s="136"/>
      <c r="WPE235" s="136"/>
      <c r="WPF235" s="136"/>
      <c r="WPG235" s="136"/>
      <c r="WPH235" s="136"/>
      <c r="WPI235" s="136"/>
      <c r="WPJ235" s="136"/>
      <c r="WPK235" s="136"/>
      <c r="WPL235" s="136"/>
      <c r="WPM235" s="136"/>
      <c r="WPN235" s="136"/>
      <c r="WPO235" s="136"/>
      <c r="WPP235" s="136"/>
      <c r="WPQ235" s="136"/>
      <c r="WPR235" s="136"/>
      <c r="WPS235" s="136"/>
      <c r="WPT235" s="136"/>
      <c r="WPU235" s="136"/>
      <c r="WPV235" s="136"/>
      <c r="WPW235" s="136"/>
      <c r="WPX235" s="136"/>
      <c r="WPY235" s="136"/>
      <c r="WPZ235" s="136"/>
      <c r="WQA235" s="136"/>
      <c r="WQB235" s="136"/>
      <c r="WQC235" s="136"/>
      <c r="WQD235" s="136"/>
      <c r="WQE235" s="136"/>
      <c r="WQF235" s="136"/>
      <c r="WQG235" s="136"/>
      <c r="WQH235" s="136"/>
      <c r="WQI235" s="136"/>
      <c r="WQJ235" s="136"/>
      <c r="WQK235" s="136"/>
      <c r="WQL235" s="136"/>
      <c r="WQM235" s="136"/>
      <c r="WQN235" s="136"/>
      <c r="WQO235" s="136"/>
      <c r="WQP235" s="136"/>
      <c r="WQQ235" s="136"/>
      <c r="WQR235" s="136"/>
      <c r="WQS235" s="136"/>
      <c r="WQT235" s="136"/>
      <c r="WQU235" s="136"/>
      <c r="WQV235" s="136"/>
      <c r="WQW235" s="136"/>
      <c r="WQX235" s="136"/>
      <c r="WQY235" s="136"/>
      <c r="WQZ235" s="136"/>
      <c r="WRA235" s="136"/>
      <c r="WRB235" s="136"/>
      <c r="WRC235" s="136"/>
      <c r="WRD235" s="136"/>
      <c r="WRE235" s="136"/>
      <c r="WRF235" s="136"/>
      <c r="WRG235" s="136"/>
      <c r="WRH235" s="136"/>
      <c r="WRI235" s="136"/>
      <c r="WRJ235" s="136"/>
      <c r="WRK235" s="136"/>
      <c r="WRL235" s="136"/>
      <c r="WRM235" s="136"/>
      <c r="WRN235" s="136"/>
      <c r="WRO235" s="136"/>
      <c r="WRP235" s="136"/>
      <c r="WRQ235" s="136"/>
      <c r="WRR235" s="136"/>
      <c r="WRS235" s="136"/>
      <c r="WRT235" s="136"/>
      <c r="WRU235" s="136"/>
      <c r="WRV235" s="136"/>
      <c r="WRW235" s="136"/>
      <c r="WRX235" s="136"/>
      <c r="WRY235" s="136"/>
      <c r="WRZ235" s="136"/>
      <c r="WSA235" s="136"/>
      <c r="WSB235" s="136"/>
      <c r="WSC235" s="136"/>
      <c r="WSD235" s="136"/>
      <c r="WSE235" s="136"/>
      <c r="WSF235" s="136"/>
      <c r="WSG235" s="136"/>
      <c r="WSH235" s="136"/>
      <c r="WSI235" s="136"/>
      <c r="WSJ235" s="136"/>
      <c r="WSK235" s="136"/>
      <c r="WSL235" s="136"/>
      <c r="WSM235" s="136"/>
      <c r="WSN235" s="136"/>
      <c r="WSO235" s="136"/>
      <c r="WSP235" s="136"/>
      <c r="WSQ235" s="136"/>
      <c r="WSR235" s="136"/>
      <c r="WSS235" s="136"/>
      <c r="WST235" s="136"/>
      <c r="WSU235" s="136"/>
      <c r="WSV235" s="136"/>
      <c r="WSW235" s="136"/>
      <c r="WSX235" s="136"/>
      <c r="WSY235" s="136"/>
      <c r="WSZ235" s="136"/>
      <c r="WTA235" s="136"/>
      <c r="WTB235" s="136"/>
      <c r="WTC235" s="136"/>
      <c r="WTD235" s="136"/>
      <c r="WTE235" s="136"/>
      <c r="WTF235" s="136"/>
      <c r="WTG235" s="136"/>
      <c r="WTH235" s="136"/>
      <c r="WTI235" s="136"/>
      <c r="WTJ235" s="136"/>
      <c r="WTK235" s="136"/>
      <c r="WTL235" s="136"/>
      <c r="WTM235" s="136"/>
      <c r="WTN235" s="136"/>
      <c r="WTO235" s="136"/>
      <c r="WTP235" s="136"/>
      <c r="WTQ235" s="136"/>
      <c r="WTR235" s="136"/>
      <c r="WTS235" s="136"/>
      <c r="WTT235" s="136"/>
      <c r="WTU235" s="136"/>
      <c r="WTV235" s="136"/>
      <c r="WTW235" s="136"/>
      <c r="WTX235" s="136"/>
      <c r="WTY235" s="136"/>
      <c r="WTZ235" s="136"/>
      <c r="WUA235" s="136"/>
      <c r="WUB235" s="136"/>
      <c r="WUC235" s="136"/>
      <c r="WUD235" s="136"/>
      <c r="WUE235" s="136"/>
      <c r="WUF235" s="136"/>
      <c r="WUG235" s="136"/>
      <c r="WUH235" s="136"/>
      <c r="WUI235" s="136"/>
      <c r="WUJ235" s="136"/>
      <c r="WUK235" s="136"/>
      <c r="WUL235" s="136"/>
      <c r="WUM235" s="136"/>
      <c r="WUN235" s="136"/>
      <c r="WUO235" s="136"/>
      <c r="WUP235" s="136"/>
      <c r="WUQ235" s="136"/>
      <c r="WUR235" s="136"/>
      <c r="WUS235" s="136"/>
      <c r="WUT235" s="136"/>
      <c r="WUU235" s="136"/>
      <c r="WUV235" s="136"/>
      <c r="WUW235" s="136"/>
      <c r="WUX235" s="136"/>
      <c r="WUY235" s="136"/>
      <c r="WUZ235" s="136"/>
      <c r="WVA235" s="136"/>
      <c r="WVB235" s="136"/>
      <c r="WVC235" s="136"/>
      <c r="WVD235" s="136"/>
      <c r="WVE235" s="136"/>
      <c r="WVF235" s="136"/>
      <c r="WVG235" s="136"/>
      <c r="WVH235" s="136"/>
      <c r="WVI235" s="136"/>
      <c r="WVJ235" s="136"/>
      <c r="WVK235" s="136"/>
      <c r="WVL235" s="136"/>
      <c r="WVM235" s="136"/>
    </row>
    <row r="236" spans="1:16133" s="136" customFormat="1" ht="25.5" x14ac:dyDescent="0.2">
      <c r="A236" s="688" t="s">
        <v>551</v>
      </c>
      <c r="B236" s="689" t="s">
        <v>552</v>
      </c>
      <c r="C236" s="644" t="s">
        <v>200</v>
      </c>
      <c r="D236" s="690">
        <v>125</v>
      </c>
      <c r="E236" s="684">
        <v>124</v>
      </c>
      <c r="F236" s="684">
        <v>51</v>
      </c>
      <c r="G236" s="684">
        <v>51</v>
      </c>
      <c r="H236" s="685">
        <v>51</v>
      </c>
      <c r="I236" s="686">
        <f t="shared" si="138"/>
        <v>0.41129032258064518</v>
      </c>
      <c r="J236" s="687">
        <f t="shared" si="139"/>
        <v>1</v>
      </c>
      <c r="K236" s="690">
        <v>244</v>
      </c>
      <c r="L236" s="684">
        <v>239</v>
      </c>
      <c r="M236" s="684">
        <v>156</v>
      </c>
      <c r="N236" s="684">
        <v>156</v>
      </c>
      <c r="O236" s="685">
        <v>153</v>
      </c>
      <c r="P236" s="686">
        <f t="shared" si="152"/>
        <v>0.65271966527196656</v>
      </c>
      <c r="Q236" s="687">
        <f t="shared" si="153"/>
        <v>1</v>
      </c>
      <c r="R236" s="690">
        <v>257</v>
      </c>
      <c r="S236" s="684">
        <v>255</v>
      </c>
      <c r="T236" s="684">
        <v>255</v>
      </c>
      <c r="U236" s="684">
        <v>255</v>
      </c>
      <c r="V236" s="685">
        <v>106</v>
      </c>
      <c r="W236" s="686">
        <f t="shared" si="136"/>
        <v>1</v>
      </c>
      <c r="X236" s="687">
        <f t="shared" si="137"/>
        <v>1</v>
      </c>
      <c r="Y236" s="690">
        <v>171</v>
      </c>
      <c r="Z236" s="684">
        <v>169</v>
      </c>
      <c r="AA236" s="684">
        <v>169</v>
      </c>
      <c r="AB236" s="684">
        <v>169</v>
      </c>
      <c r="AC236" s="685">
        <v>71</v>
      </c>
      <c r="AD236" s="686">
        <f>AB236/Z236</f>
        <v>1</v>
      </c>
      <c r="AE236" s="687">
        <f>AB236/AA236</f>
        <v>1</v>
      </c>
      <c r="AF236" s="690">
        <v>225</v>
      </c>
      <c r="AG236" s="684">
        <v>225</v>
      </c>
      <c r="AH236" s="684">
        <v>212</v>
      </c>
      <c r="AI236" s="684">
        <v>212</v>
      </c>
      <c r="AJ236" s="685">
        <v>86</v>
      </c>
      <c r="AK236" s="686">
        <f>AI236/AG236</f>
        <v>0.94222222222222218</v>
      </c>
      <c r="AL236" s="687">
        <f>AI236/AH236</f>
        <v>1</v>
      </c>
      <c r="AM236" s="690">
        <v>168</v>
      </c>
      <c r="AN236" s="684">
        <v>164</v>
      </c>
      <c r="AO236" s="684">
        <v>162</v>
      </c>
      <c r="AP236" s="684">
        <v>162</v>
      </c>
      <c r="AQ236" s="685">
        <v>80</v>
      </c>
      <c r="AR236" s="686">
        <f>AP236/AN236</f>
        <v>0.98780487804878048</v>
      </c>
      <c r="AS236" s="687">
        <f>AP236/AO236</f>
        <v>1</v>
      </c>
      <c r="AT236" s="690">
        <v>142</v>
      </c>
      <c r="AU236" s="684">
        <v>141</v>
      </c>
      <c r="AV236" s="684">
        <v>104</v>
      </c>
      <c r="AW236" s="684">
        <v>104</v>
      </c>
      <c r="AX236" s="685">
        <v>61</v>
      </c>
      <c r="AY236" s="686">
        <f>AW236/AU236</f>
        <v>0.73758865248226946</v>
      </c>
      <c r="AZ236" s="687">
        <f>AW236/AV236</f>
        <v>1</v>
      </c>
      <c r="BA236" s="690">
        <v>110</v>
      </c>
      <c r="BB236" s="684">
        <v>109</v>
      </c>
      <c r="BC236" s="684">
        <v>80</v>
      </c>
      <c r="BD236" s="684">
        <v>80</v>
      </c>
      <c r="BE236" s="685">
        <v>57</v>
      </c>
      <c r="BF236" s="686">
        <f>BD236/BB236</f>
        <v>0.73394495412844041</v>
      </c>
      <c r="BG236" s="687">
        <f>BD236/BC236</f>
        <v>1</v>
      </c>
    </row>
    <row r="237" spans="1:16133" s="136" customFormat="1" ht="25.5" x14ac:dyDescent="0.2">
      <c r="A237" s="682" t="s">
        <v>553</v>
      </c>
      <c r="B237" s="565" t="s">
        <v>554</v>
      </c>
      <c r="C237" s="644" t="s">
        <v>200</v>
      </c>
      <c r="D237" s="664">
        <v>71</v>
      </c>
      <c r="E237" s="684">
        <v>71</v>
      </c>
      <c r="F237" s="684">
        <v>37</v>
      </c>
      <c r="G237" s="684">
        <v>23</v>
      </c>
      <c r="H237" s="685">
        <v>21</v>
      </c>
      <c r="I237" s="686">
        <f t="shared" si="138"/>
        <v>0.323943661971831</v>
      </c>
      <c r="J237" s="687">
        <f t="shared" si="139"/>
        <v>0.6216216216216216</v>
      </c>
      <c r="K237" s="664">
        <v>79</v>
      </c>
      <c r="L237" s="684">
        <v>78</v>
      </c>
      <c r="M237" s="684">
        <v>47</v>
      </c>
      <c r="N237" s="684">
        <v>20</v>
      </c>
      <c r="O237" s="685">
        <v>19</v>
      </c>
      <c r="P237" s="686">
        <f t="shared" si="152"/>
        <v>0.25641025641025639</v>
      </c>
      <c r="Q237" s="687">
        <f t="shared" si="153"/>
        <v>0.42553191489361702</v>
      </c>
      <c r="R237" s="664">
        <v>78</v>
      </c>
      <c r="S237" s="684">
        <v>76</v>
      </c>
      <c r="T237" s="684">
        <v>10</v>
      </c>
      <c r="U237" s="684">
        <v>10</v>
      </c>
      <c r="V237" s="685">
        <v>6</v>
      </c>
      <c r="W237" s="686">
        <f t="shared" si="136"/>
        <v>0.13157894736842105</v>
      </c>
      <c r="X237" s="687">
        <f t="shared" si="137"/>
        <v>1</v>
      </c>
      <c r="Y237" s="664">
        <v>46</v>
      </c>
      <c r="Z237" s="684">
        <v>45</v>
      </c>
      <c r="AA237" s="684">
        <v>22</v>
      </c>
      <c r="AB237" s="684">
        <v>22</v>
      </c>
      <c r="AC237" s="685">
        <v>22</v>
      </c>
      <c r="AD237" s="686">
        <f>AB237/Z237</f>
        <v>0.48888888888888887</v>
      </c>
      <c r="AE237" s="687">
        <f>AB237/AA237</f>
        <v>1</v>
      </c>
      <c r="AF237" s="664">
        <v>8</v>
      </c>
      <c r="AG237" s="684">
        <v>8</v>
      </c>
      <c r="AH237" s="684">
        <v>8</v>
      </c>
      <c r="AI237" s="684">
        <v>1</v>
      </c>
      <c r="AJ237" s="685">
        <v>1</v>
      </c>
      <c r="AK237" s="686">
        <f>AI237/AG237</f>
        <v>0.125</v>
      </c>
      <c r="AL237" s="687">
        <f>AI237/AH237</f>
        <v>0.125</v>
      </c>
      <c r="AM237" s="664" t="s">
        <v>67</v>
      </c>
      <c r="AN237" s="684" t="s">
        <v>67</v>
      </c>
      <c r="AO237" s="684" t="s">
        <v>67</v>
      </c>
      <c r="AP237" s="684" t="s">
        <v>67</v>
      </c>
      <c r="AQ237" s="685" t="s">
        <v>67</v>
      </c>
      <c r="AR237" s="686" t="s">
        <v>67</v>
      </c>
      <c r="AS237" s="687" t="s">
        <v>67</v>
      </c>
      <c r="AT237" s="664" t="s">
        <v>67</v>
      </c>
      <c r="AU237" s="684" t="s">
        <v>67</v>
      </c>
      <c r="AV237" s="684" t="s">
        <v>67</v>
      </c>
      <c r="AW237" s="684" t="s">
        <v>67</v>
      </c>
      <c r="AX237" s="685" t="s">
        <v>67</v>
      </c>
      <c r="AY237" s="686" t="s">
        <v>67</v>
      </c>
      <c r="AZ237" s="687" t="s">
        <v>67</v>
      </c>
      <c r="BA237" s="664" t="s">
        <v>67</v>
      </c>
      <c r="BB237" s="684" t="s">
        <v>67</v>
      </c>
      <c r="BC237" s="684" t="s">
        <v>67</v>
      </c>
      <c r="BD237" s="684" t="s">
        <v>67</v>
      </c>
      <c r="BE237" s="685" t="s">
        <v>67</v>
      </c>
      <c r="BF237" s="686" t="s">
        <v>67</v>
      </c>
      <c r="BG237" s="687" t="s">
        <v>67</v>
      </c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44"/>
      <c r="DJ237" s="44"/>
      <c r="DK237" s="44"/>
      <c r="DL237" s="44"/>
      <c r="DM237" s="44"/>
      <c r="DN237" s="44"/>
      <c r="DO237" s="44"/>
      <c r="DP237" s="44"/>
      <c r="DQ237" s="44"/>
      <c r="DR237" s="44"/>
      <c r="DS237" s="44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  <c r="EH237" s="44"/>
      <c r="EI237" s="44"/>
      <c r="EJ237" s="44"/>
      <c r="EK237" s="44"/>
      <c r="EL237" s="44"/>
      <c r="EM237" s="44"/>
      <c r="EN237" s="44"/>
      <c r="EO237" s="44"/>
      <c r="EP237" s="44"/>
      <c r="EQ237" s="44"/>
      <c r="ER237" s="44"/>
      <c r="ES237" s="44"/>
      <c r="ET237" s="44"/>
      <c r="EU237" s="44"/>
      <c r="EV237" s="44"/>
      <c r="EW237" s="44"/>
      <c r="EX237" s="44"/>
      <c r="EY237" s="44"/>
      <c r="EZ237" s="44"/>
      <c r="FA237" s="44"/>
      <c r="FB237" s="44"/>
      <c r="FC237" s="44"/>
      <c r="FD237" s="44"/>
      <c r="FE237" s="44"/>
      <c r="FF237" s="44"/>
      <c r="FG237" s="44"/>
      <c r="FH237" s="44"/>
      <c r="FI237" s="44"/>
      <c r="FJ237" s="44"/>
      <c r="FK237" s="44"/>
      <c r="FL237" s="44"/>
      <c r="FM237" s="44"/>
      <c r="FN237" s="44"/>
      <c r="FO237" s="44"/>
      <c r="FP237" s="44"/>
      <c r="FQ237" s="44"/>
      <c r="FR237" s="44"/>
      <c r="FS237" s="44"/>
      <c r="FT237" s="44"/>
      <c r="FU237" s="44"/>
      <c r="FV237" s="44"/>
      <c r="FW237" s="44"/>
      <c r="FX237" s="44"/>
      <c r="FY237" s="44"/>
      <c r="FZ237" s="44"/>
      <c r="GA237" s="44"/>
      <c r="GB237" s="44"/>
      <c r="GC237" s="44"/>
      <c r="GD237" s="44"/>
      <c r="GE237" s="44"/>
      <c r="GF237" s="44"/>
      <c r="GG237" s="44"/>
      <c r="GH237" s="44"/>
      <c r="GI237" s="44"/>
      <c r="GJ237" s="44"/>
      <c r="GK237" s="44"/>
      <c r="GL237" s="44"/>
      <c r="GM237" s="44"/>
      <c r="GN237" s="44"/>
      <c r="GO237" s="44"/>
      <c r="GP237" s="44"/>
      <c r="GQ237" s="44"/>
      <c r="GR237" s="44"/>
      <c r="GS237" s="44"/>
      <c r="GT237" s="44"/>
      <c r="GU237" s="44"/>
      <c r="GV237" s="44"/>
      <c r="GW237" s="44"/>
      <c r="GX237" s="44"/>
      <c r="GY237" s="44"/>
      <c r="GZ237" s="44"/>
      <c r="HA237" s="44"/>
      <c r="HB237" s="44"/>
      <c r="HC237" s="44"/>
      <c r="HD237" s="44"/>
      <c r="HE237" s="44"/>
      <c r="HF237" s="44"/>
      <c r="HG237" s="44"/>
      <c r="HH237" s="44"/>
      <c r="HI237" s="44"/>
      <c r="HJ237" s="44"/>
      <c r="HK237" s="44"/>
      <c r="HL237" s="44"/>
      <c r="HM237" s="44"/>
      <c r="HN237" s="44"/>
      <c r="HO237" s="44"/>
      <c r="HP237" s="44"/>
      <c r="HQ237" s="44"/>
      <c r="HR237" s="44"/>
      <c r="HS237" s="44"/>
      <c r="HT237" s="44"/>
      <c r="HU237" s="44"/>
      <c r="HV237" s="44"/>
      <c r="HW237" s="44"/>
      <c r="HX237" s="44"/>
      <c r="HY237" s="44"/>
      <c r="HZ237" s="44"/>
      <c r="IA237" s="44"/>
      <c r="IB237" s="44"/>
      <c r="IC237" s="44"/>
      <c r="ID237" s="44"/>
      <c r="IE237" s="44"/>
      <c r="IF237" s="44"/>
      <c r="IG237" s="44"/>
      <c r="IH237" s="44"/>
      <c r="II237" s="44"/>
      <c r="IJ237" s="44"/>
      <c r="IK237" s="44"/>
      <c r="IL237" s="44"/>
      <c r="IM237" s="44"/>
      <c r="IN237" s="44"/>
      <c r="IO237" s="44"/>
      <c r="IP237" s="44"/>
      <c r="IQ237" s="44"/>
      <c r="IR237" s="44"/>
      <c r="IS237" s="44"/>
      <c r="IT237" s="44"/>
      <c r="IU237" s="44"/>
      <c r="IV237" s="44"/>
      <c r="IW237" s="44"/>
      <c r="IX237" s="44"/>
      <c r="IY237" s="44"/>
      <c r="IZ237" s="44"/>
      <c r="JA237" s="44"/>
      <c r="JB237" s="44"/>
      <c r="JC237" s="44"/>
      <c r="JD237" s="44"/>
      <c r="JE237" s="44"/>
      <c r="JF237" s="44"/>
      <c r="JG237" s="44"/>
      <c r="JH237" s="44"/>
      <c r="JI237" s="44"/>
      <c r="JJ237" s="44"/>
      <c r="JK237" s="44"/>
      <c r="JL237" s="44"/>
      <c r="JM237" s="44"/>
      <c r="JN237" s="44"/>
      <c r="JO237" s="44"/>
      <c r="JP237" s="44"/>
      <c r="JQ237" s="44"/>
      <c r="JR237" s="44"/>
      <c r="JS237" s="44"/>
      <c r="JT237" s="44"/>
      <c r="JU237" s="44"/>
      <c r="JV237" s="44"/>
      <c r="JW237" s="44"/>
      <c r="JX237" s="44"/>
      <c r="JY237" s="44"/>
      <c r="JZ237" s="44"/>
      <c r="KA237" s="44"/>
      <c r="KB237" s="44"/>
      <c r="KC237" s="44"/>
      <c r="KD237" s="44"/>
      <c r="KE237" s="44"/>
      <c r="KF237" s="44"/>
      <c r="KG237" s="44"/>
      <c r="KH237" s="44"/>
      <c r="KI237" s="44"/>
      <c r="KJ237" s="44"/>
      <c r="KK237" s="44"/>
      <c r="KL237" s="44"/>
      <c r="KM237" s="44"/>
      <c r="KN237" s="44"/>
      <c r="KO237" s="44"/>
      <c r="KP237" s="44"/>
      <c r="KQ237" s="44"/>
      <c r="KR237" s="44"/>
      <c r="KS237" s="44"/>
      <c r="KT237" s="44"/>
      <c r="KU237" s="44"/>
      <c r="KV237" s="44"/>
      <c r="KW237" s="44"/>
      <c r="KX237" s="44"/>
      <c r="KY237" s="44"/>
      <c r="KZ237" s="44"/>
      <c r="LA237" s="44"/>
      <c r="LB237" s="44"/>
      <c r="LC237" s="44"/>
      <c r="LD237" s="44"/>
      <c r="LE237" s="44"/>
      <c r="LF237" s="44"/>
      <c r="LG237" s="44"/>
      <c r="LH237" s="44"/>
      <c r="LI237" s="44"/>
      <c r="LJ237" s="44"/>
      <c r="LK237" s="44"/>
      <c r="LL237" s="44"/>
      <c r="LM237" s="44"/>
      <c r="LN237" s="44"/>
      <c r="LO237" s="44"/>
      <c r="LP237" s="44"/>
      <c r="LQ237" s="44"/>
      <c r="LR237" s="44"/>
      <c r="LS237" s="44"/>
      <c r="LT237" s="44"/>
      <c r="LU237" s="44"/>
      <c r="LV237" s="44"/>
      <c r="LW237" s="44"/>
      <c r="LX237" s="44"/>
      <c r="LY237" s="44"/>
      <c r="LZ237" s="44"/>
      <c r="MA237" s="44"/>
      <c r="MB237" s="44"/>
      <c r="MC237" s="44"/>
      <c r="MD237" s="44"/>
      <c r="ME237" s="44"/>
      <c r="MF237" s="44"/>
      <c r="MG237" s="44"/>
      <c r="MH237" s="44"/>
      <c r="MI237" s="44"/>
      <c r="MJ237" s="44"/>
      <c r="MK237" s="44"/>
      <c r="ML237" s="44"/>
      <c r="MM237" s="44"/>
      <c r="MN237" s="44"/>
      <c r="MO237" s="44"/>
      <c r="MP237" s="44"/>
      <c r="MQ237" s="44"/>
      <c r="MR237" s="44"/>
      <c r="MS237" s="44"/>
      <c r="MT237" s="44"/>
      <c r="MU237" s="44"/>
      <c r="MV237" s="44"/>
      <c r="MW237" s="44"/>
      <c r="MX237" s="44"/>
      <c r="MY237" s="44"/>
      <c r="MZ237" s="44"/>
      <c r="NA237" s="44"/>
      <c r="NB237" s="44"/>
      <c r="NC237" s="44"/>
      <c r="ND237" s="44"/>
      <c r="NE237" s="44"/>
      <c r="NF237" s="44"/>
      <c r="NG237" s="44"/>
      <c r="NH237" s="44"/>
      <c r="NI237" s="44"/>
      <c r="NJ237" s="44"/>
      <c r="NK237" s="44"/>
      <c r="NL237" s="44"/>
      <c r="NM237" s="44"/>
      <c r="NN237" s="44"/>
      <c r="NO237" s="44"/>
      <c r="NP237" s="44"/>
      <c r="NQ237" s="44"/>
      <c r="NR237" s="44"/>
      <c r="NS237" s="44"/>
      <c r="NT237" s="44"/>
      <c r="NU237" s="44"/>
      <c r="NV237" s="44"/>
      <c r="NW237" s="44"/>
      <c r="NX237" s="44"/>
      <c r="NY237" s="44"/>
      <c r="NZ237" s="44"/>
      <c r="OA237" s="44"/>
      <c r="OB237" s="44"/>
      <c r="OC237" s="44"/>
      <c r="OD237" s="44"/>
      <c r="OE237" s="44"/>
      <c r="OF237" s="44"/>
      <c r="OG237" s="44"/>
      <c r="OH237" s="44"/>
      <c r="OI237" s="44"/>
      <c r="OJ237" s="44"/>
      <c r="OK237" s="44"/>
      <c r="OL237" s="44"/>
      <c r="OM237" s="44"/>
      <c r="ON237" s="44"/>
      <c r="OO237" s="44"/>
      <c r="OP237" s="44"/>
      <c r="OQ237" s="44"/>
      <c r="OR237" s="44"/>
      <c r="OS237" s="44"/>
      <c r="OT237" s="44"/>
      <c r="OU237" s="44"/>
      <c r="OV237" s="44"/>
      <c r="OW237" s="44"/>
      <c r="OX237" s="44"/>
      <c r="OY237" s="44"/>
      <c r="OZ237" s="44"/>
      <c r="PA237" s="44"/>
      <c r="PB237" s="44"/>
      <c r="PC237" s="44"/>
      <c r="PD237" s="44"/>
      <c r="PE237" s="44"/>
      <c r="PF237" s="44"/>
      <c r="PG237" s="44"/>
      <c r="PH237" s="44"/>
      <c r="PI237" s="44"/>
      <c r="PJ237" s="44"/>
      <c r="PK237" s="44"/>
      <c r="PL237" s="44"/>
      <c r="PM237" s="44"/>
      <c r="PN237" s="44"/>
      <c r="PO237" s="44"/>
      <c r="PP237" s="44"/>
      <c r="PQ237" s="44"/>
      <c r="PR237" s="44"/>
      <c r="PS237" s="44"/>
      <c r="PT237" s="44"/>
      <c r="PU237" s="44"/>
      <c r="PV237" s="44"/>
      <c r="PW237" s="44"/>
      <c r="PX237" s="44"/>
      <c r="PY237" s="44"/>
      <c r="PZ237" s="44"/>
      <c r="QA237" s="44"/>
      <c r="QB237" s="44"/>
      <c r="QC237" s="44"/>
      <c r="QD237" s="44"/>
      <c r="QE237" s="44"/>
      <c r="QF237" s="44"/>
      <c r="QG237" s="44"/>
      <c r="QH237" s="44"/>
      <c r="QI237" s="44"/>
      <c r="QJ237" s="44"/>
      <c r="QK237" s="44"/>
      <c r="QL237" s="44"/>
      <c r="QM237" s="44"/>
      <c r="QN237" s="44"/>
      <c r="QO237" s="44"/>
      <c r="QP237" s="44"/>
      <c r="QQ237" s="44"/>
      <c r="QR237" s="44"/>
      <c r="QS237" s="44"/>
      <c r="QT237" s="44"/>
      <c r="QU237" s="44"/>
      <c r="QV237" s="44"/>
      <c r="QW237" s="44"/>
      <c r="QX237" s="44"/>
      <c r="QY237" s="44"/>
      <c r="QZ237" s="44"/>
      <c r="RA237" s="44"/>
      <c r="RB237" s="44"/>
      <c r="RC237" s="44"/>
      <c r="RD237" s="44"/>
      <c r="RE237" s="44"/>
      <c r="RF237" s="44"/>
      <c r="RG237" s="44"/>
      <c r="RH237" s="44"/>
      <c r="RI237" s="44"/>
      <c r="RJ237" s="44"/>
      <c r="RK237" s="44"/>
      <c r="RL237" s="44"/>
      <c r="RM237" s="44"/>
      <c r="RN237" s="44"/>
      <c r="RO237" s="44"/>
      <c r="RP237" s="44"/>
      <c r="RQ237" s="44"/>
      <c r="RR237" s="44"/>
      <c r="RS237" s="44"/>
      <c r="RT237" s="44"/>
      <c r="RU237" s="44"/>
      <c r="RV237" s="44"/>
      <c r="RW237" s="44"/>
      <c r="RX237" s="44"/>
      <c r="RY237" s="44"/>
      <c r="RZ237" s="44"/>
      <c r="SA237" s="44"/>
      <c r="SB237" s="44"/>
      <c r="SC237" s="44"/>
      <c r="SD237" s="44"/>
      <c r="SE237" s="44"/>
      <c r="SF237" s="44"/>
      <c r="SG237" s="44"/>
      <c r="SH237" s="44"/>
      <c r="SI237" s="44"/>
      <c r="SJ237" s="44"/>
      <c r="SK237" s="44"/>
      <c r="SL237" s="44"/>
      <c r="SM237" s="44"/>
      <c r="SN237" s="44"/>
      <c r="SO237" s="44"/>
      <c r="SP237" s="44"/>
      <c r="SQ237" s="44"/>
      <c r="SR237" s="44"/>
      <c r="SS237" s="44"/>
      <c r="ST237" s="44"/>
      <c r="SU237" s="44"/>
      <c r="SV237" s="44"/>
      <c r="SW237" s="44"/>
      <c r="SX237" s="44"/>
      <c r="SY237" s="44"/>
      <c r="SZ237" s="44"/>
      <c r="TA237" s="44"/>
      <c r="TB237" s="44"/>
      <c r="TC237" s="44"/>
      <c r="TD237" s="44"/>
      <c r="TE237" s="44"/>
      <c r="TF237" s="44"/>
      <c r="TG237" s="44"/>
      <c r="TH237" s="44"/>
      <c r="TI237" s="44"/>
      <c r="TJ237" s="44"/>
      <c r="TK237" s="44"/>
      <c r="TL237" s="44"/>
      <c r="TM237" s="44"/>
      <c r="TN237" s="44"/>
      <c r="TO237" s="44"/>
      <c r="TP237" s="44"/>
      <c r="TQ237" s="44"/>
      <c r="TR237" s="44"/>
      <c r="TS237" s="44"/>
      <c r="TT237" s="44"/>
      <c r="TU237" s="44"/>
      <c r="TV237" s="44"/>
      <c r="TW237" s="44"/>
      <c r="TX237" s="44"/>
      <c r="TY237" s="44"/>
      <c r="TZ237" s="44"/>
      <c r="UA237" s="44"/>
      <c r="UB237" s="44"/>
      <c r="UC237" s="44"/>
      <c r="UD237" s="44"/>
      <c r="UE237" s="44"/>
      <c r="UF237" s="44"/>
      <c r="UG237" s="44"/>
      <c r="UH237" s="44"/>
      <c r="UI237" s="44"/>
      <c r="UJ237" s="44"/>
      <c r="UK237" s="44"/>
      <c r="UL237" s="44"/>
      <c r="UM237" s="44"/>
      <c r="UN237" s="44"/>
      <c r="UO237" s="44"/>
      <c r="UP237" s="44"/>
      <c r="UQ237" s="44"/>
      <c r="UR237" s="44"/>
      <c r="US237" s="44"/>
      <c r="UT237" s="44"/>
      <c r="UU237" s="44"/>
      <c r="UV237" s="44"/>
      <c r="UW237" s="44"/>
      <c r="UX237" s="44"/>
      <c r="UY237" s="44"/>
      <c r="UZ237" s="44"/>
      <c r="VA237" s="44"/>
      <c r="VB237" s="44"/>
      <c r="VC237" s="44"/>
      <c r="VD237" s="44"/>
      <c r="VE237" s="44"/>
      <c r="VF237" s="44"/>
      <c r="VG237" s="44"/>
      <c r="VH237" s="44"/>
      <c r="VI237" s="44"/>
      <c r="VJ237" s="44"/>
      <c r="VK237" s="44"/>
      <c r="VL237" s="44"/>
      <c r="VM237" s="44"/>
      <c r="VN237" s="44"/>
      <c r="VO237" s="44"/>
      <c r="VP237" s="44"/>
      <c r="VQ237" s="44"/>
      <c r="VR237" s="44"/>
      <c r="VS237" s="44"/>
      <c r="VT237" s="44"/>
      <c r="VU237" s="44"/>
      <c r="VV237" s="44"/>
      <c r="VW237" s="44"/>
      <c r="VX237" s="44"/>
      <c r="VY237" s="44"/>
      <c r="VZ237" s="44"/>
      <c r="WA237" s="44"/>
      <c r="WB237" s="44"/>
      <c r="WC237" s="44"/>
      <c r="WD237" s="44"/>
      <c r="WE237" s="44"/>
      <c r="WF237" s="44"/>
      <c r="WG237" s="44"/>
      <c r="WH237" s="44"/>
      <c r="WI237" s="44"/>
      <c r="WJ237" s="44"/>
      <c r="WK237" s="44"/>
      <c r="WL237" s="44"/>
      <c r="WM237" s="44"/>
      <c r="WN237" s="44"/>
      <c r="WO237" s="44"/>
      <c r="WP237" s="44"/>
      <c r="WQ237" s="44"/>
      <c r="WR237" s="44"/>
      <c r="WS237" s="44"/>
      <c r="WT237" s="44"/>
      <c r="WU237" s="44"/>
      <c r="WV237" s="44"/>
      <c r="WW237" s="44"/>
      <c r="WX237" s="44"/>
      <c r="WY237" s="44"/>
      <c r="WZ237" s="44"/>
      <c r="XA237" s="44"/>
      <c r="XB237" s="44"/>
      <c r="XC237" s="44"/>
      <c r="XD237" s="44"/>
      <c r="XE237" s="44"/>
      <c r="XF237" s="44"/>
      <c r="XG237" s="44"/>
      <c r="XH237" s="44"/>
      <c r="XI237" s="44"/>
      <c r="XJ237" s="44"/>
      <c r="XK237" s="44"/>
      <c r="XL237" s="44"/>
      <c r="XM237" s="44"/>
      <c r="XN237" s="44"/>
      <c r="XO237" s="44"/>
      <c r="XP237" s="44"/>
      <c r="XQ237" s="44"/>
      <c r="XR237" s="44"/>
      <c r="XS237" s="44"/>
      <c r="XT237" s="44"/>
      <c r="XU237" s="44"/>
      <c r="XV237" s="44"/>
      <c r="XW237" s="44"/>
      <c r="XX237" s="44"/>
      <c r="XY237" s="44"/>
      <c r="XZ237" s="44"/>
      <c r="YA237" s="44"/>
      <c r="YB237" s="44"/>
      <c r="YC237" s="44"/>
      <c r="YD237" s="44"/>
      <c r="YE237" s="44"/>
      <c r="YF237" s="44"/>
      <c r="YG237" s="44"/>
      <c r="YH237" s="44"/>
      <c r="YI237" s="44"/>
      <c r="YJ237" s="44"/>
      <c r="YK237" s="44"/>
      <c r="YL237" s="44"/>
      <c r="YM237" s="44"/>
      <c r="YN237" s="44"/>
      <c r="YO237" s="44"/>
      <c r="YP237" s="44"/>
      <c r="YQ237" s="44"/>
      <c r="YR237" s="44"/>
      <c r="YS237" s="44"/>
      <c r="YT237" s="44"/>
      <c r="YU237" s="44"/>
      <c r="YV237" s="44"/>
      <c r="YW237" s="44"/>
      <c r="YX237" s="44"/>
      <c r="YY237" s="44"/>
      <c r="YZ237" s="44"/>
      <c r="ZA237" s="44"/>
      <c r="ZB237" s="44"/>
      <c r="ZC237" s="44"/>
      <c r="ZD237" s="44"/>
      <c r="ZE237" s="44"/>
      <c r="ZF237" s="44"/>
      <c r="ZG237" s="44"/>
      <c r="ZH237" s="44"/>
      <c r="ZI237" s="44"/>
      <c r="ZJ237" s="44"/>
      <c r="ZK237" s="44"/>
      <c r="ZL237" s="44"/>
      <c r="ZM237" s="44"/>
      <c r="ZN237" s="44"/>
      <c r="ZO237" s="44"/>
      <c r="ZP237" s="44"/>
      <c r="ZQ237" s="44"/>
      <c r="ZR237" s="44"/>
      <c r="ZS237" s="44"/>
      <c r="ZT237" s="44"/>
      <c r="ZU237" s="44"/>
      <c r="ZV237" s="44"/>
      <c r="ZW237" s="44"/>
      <c r="ZX237" s="44"/>
      <c r="ZY237" s="44"/>
      <c r="ZZ237" s="44"/>
      <c r="AAA237" s="44"/>
      <c r="AAB237" s="44"/>
      <c r="AAC237" s="44"/>
      <c r="AAD237" s="44"/>
      <c r="AAE237" s="44"/>
      <c r="AAF237" s="44"/>
      <c r="AAG237" s="44"/>
      <c r="AAH237" s="44"/>
      <c r="AAI237" s="44"/>
      <c r="AAJ237" s="44"/>
      <c r="AAK237" s="44"/>
      <c r="AAL237" s="44"/>
      <c r="AAM237" s="44"/>
      <c r="AAN237" s="44"/>
      <c r="AAO237" s="44"/>
      <c r="AAP237" s="44"/>
      <c r="AAQ237" s="44"/>
      <c r="AAR237" s="44"/>
      <c r="AAS237" s="44"/>
      <c r="AAT237" s="44"/>
      <c r="AAU237" s="44"/>
      <c r="AAV237" s="44"/>
      <c r="AAW237" s="44"/>
      <c r="AAX237" s="44"/>
      <c r="AAY237" s="44"/>
      <c r="AAZ237" s="44"/>
      <c r="ABA237" s="44"/>
      <c r="ABB237" s="44"/>
      <c r="ABC237" s="44"/>
      <c r="ABD237" s="44"/>
      <c r="ABE237" s="44"/>
      <c r="ABF237" s="44"/>
      <c r="ABG237" s="44"/>
      <c r="ABH237" s="44"/>
      <c r="ABI237" s="44"/>
      <c r="ABJ237" s="44"/>
      <c r="ABK237" s="44"/>
      <c r="ABL237" s="44"/>
      <c r="ABM237" s="44"/>
      <c r="ABN237" s="44"/>
      <c r="ABO237" s="44"/>
      <c r="ABP237" s="44"/>
      <c r="ABQ237" s="44"/>
      <c r="ABR237" s="44"/>
      <c r="ABS237" s="44"/>
      <c r="ABT237" s="44"/>
      <c r="ABU237" s="44"/>
      <c r="ABV237" s="44"/>
      <c r="ABW237" s="44"/>
      <c r="ABX237" s="44"/>
      <c r="ABY237" s="44"/>
      <c r="ABZ237" s="44"/>
      <c r="ACA237" s="44"/>
      <c r="ACB237" s="44"/>
      <c r="ACC237" s="44"/>
      <c r="ACD237" s="44"/>
      <c r="ACE237" s="44"/>
      <c r="ACF237" s="44"/>
      <c r="ACG237" s="44"/>
      <c r="ACH237" s="44"/>
      <c r="ACI237" s="44"/>
      <c r="ACJ237" s="44"/>
      <c r="ACK237" s="44"/>
      <c r="ACL237" s="44"/>
      <c r="ACM237" s="44"/>
      <c r="ACN237" s="44"/>
      <c r="ACO237" s="44"/>
      <c r="ACP237" s="44"/>
      <c r="ACQ237" s="44"/>
      <c r="ACR237" s="44"/>
      <c r="ACS237" s="44"/>
      <c r="ACT237" s="44"/>
      <c r="ACU237" s="44"/>
      <c r="ACV237" s="44"/>
      <c r="ACW237" s="44"/>
      <c r="ACX237" s="44"/>
      <c r="ACY237" s="44"/>
      <c r="ACZ237" s="44"/>
      <c r="ADA237" s="44"/>
      <c r="ADB237" s="44"/>
      <c r="ADC237" s="44"/>
      <c r="ADD237" s="44"/>
      <c r="ADE237" s="44"/>
      <c r="ADF237" s="44"/>
      <c r="ADG237" s="44"/>
      <c r="ADH237" s="44"/>
      <c r="ADI237" s="44"/>
      <c r="ADJ237" s="44"/>
      <c r="ADK237" s="44"/>
      <c r="ADL237" s="44"/>
      <c r="ADM237" s="44"/>
      <c r="ADN237" s="44"/>
      <c r="ADO237" s="44"/>
      <c r="ADP237" s="44"/>
      <c r="ADQ237" s="44"/>
      <c r="ADR237" s="44"/>
      <c r="ADS237" s="44"/>
      <c r="ADT237" s="44"/>
      <c r="ADU237" s="44"/>
      <c r="ADV237" s="44"/>
      <c r="ADW237" s="44"/>
      <c r="ADX237" s="44"/>
      <c r="ADY237" s="44"/>
      <c r="ADZ237" s="44"/>
      <c r="AEA237" s="44"/>
      <c r="AEB237" s="44"/>
      <c r="AEC237" s="44"/>
      <c r="AED237" s="44"/>
      <c r="AEE237" s="44"/>
      <c r="AEF237" s="44"/>
      <c r="AEG237" s="44"/>
      <c r="AEH237" s="44"/>
      <c r="AEI237" s="44"/>
      <c r="AEJ237" s="44"/>
      <c r="AEK237" s="44"/>
      <c r="AEL237" s="44"/>
      <c r="AEM237" s="44"/>
      <c r="AEN237" s="44"/>
      <c r="AEO237" s="44"/>
      <c r="AEP237" s="44"/>
      <c r="AEQ237" s="44"/>
      <c r="AER237" s="44"/>
      <c r="AES237" s="44"/>
      <c r="AET237" s="44"/>
      <c r="AEU237" s="44"/>
      <c r="AEV237" s="44"/>
      <c r="AEW237" s="44"/>
      <c r="AEX237" s="44"/>
      <c r="AEY237" s="44"/>
      <c r="AEZ237" s="44"/>
      <c r="AFA237" s="44"/>
      <c r="AFB237" s="44"/>
      <c r="AFC237" s="44"/>
      <c r="AFD237" s="44"/>
      <c r="AFE237" s="44"/>
      <c r="AFF237" s="44"/>
      <c r="AFG237" s="44"/>
      <c r="AFH237" s="44"/>
      <c r="AFI237" s="44"/>
      <c r="AFJ237" s="44"/>
      <c r="AFK237" s="44"/>
      <c r="AFL237" s="44"/>
      <c r="AFM237" s="44"/>
      <c r="AFN237" s="44"/>
      <c r="AFO237" s="44"/>
      <c r="AFP237" s="44"/>
      <c r="AFQ237" s="44"/>
      <c r="AFR237" s="44"/>
      <c r="AFS237" s="44"/>
      <c r="AFT237" s="44"/>
      <c r="AFU237" s="44"/>
      <c r="AFV237" s="44"/>
      <c r="AFW237" s="44"/>
      <c r="AFX237" s="44"/>
      <c r="AFY237" s="44"/>
      <c r="AFZ237" s="44"/>
      <c r="AGA237" s="44"/>
      <c r="AGB237" s="44"/>
      <c r="AGC237" s="44"/>
      <c r="AGD237" s="44"/>
      <c r="AGE237" s="44"/>
      <c r="AGF237" s="44"/>
      <c r="AGG237" s="44"/>
      <c r="AGH237" s="44"/>
      <c r="AGI237" s="44"/>
      <c r="AGJ237" s="44"/>
      <c r="AGK237" s="44"/>
      <c r="AGL237" s="44"/>
      <c r="AGM237" s="44"/>
      <c r="AGN237" s="44"/>
      <c r="AGO237" s="44"/>
      <c r="AGP237" s="44"/>
      <c r="AGQ237" s="44"/>
      <c r="AGR237" s="44"/>
      <c r="AGS237" s="44"/>
      <c r="AGT237" s="44"/>
      <c r="AGU237" s="44"/>
      <c r="AGV237" s="44"/>
      <c r="AGW237" s="44"/>
      <c r="AGX237" s="44"/>
      <c r="AGY237" s="44"/>
      <c r="AGZ237" s="44"/>
      <c r="AHA237" s="44"/>
      <c r="AHB237" s="44"/>
      <c r="AHC237" s="44"/>
      <c r="AHD237" s="44"/>
      <c r="AHE237" s="44"/>
      <c r="AHF237" s="44"/>
      <c r="AHG237" s="44"/>
      <c r="AHH237" s="44"/>
      <c r="AHI237" s="44"/>
      <c r="AHJ237" s="44"/>
      <c r="AHK237" s="44"/>
      <c r="AHL237" s="44"/>
      <c r="AHM237" s="44"/>
      <c r="AHN237" s="44"/>
      <c r="AHO237" s="44"/>
      <c r="AHP237" s="44"/>
      <c r="AHQ237" s="44"/>
      <c r="AHR237" s="44"/>
      <c r="AHS237" s="44"/>
      <c r="AHT237" s="44"/>
      <c r="AHU237" s="44"/>
      <c r="AHV237" s="44"/>
      <c r="AHW237" s="44"/>
      <c r="AHX237" s="44"/>
      <c r="AHY237" s="44"/>
      <c r="AHZ237" s="44"/>
      <c r="AIA237" s="44"/>
      <c r="AIB237" s="44"/>
      <c r="AIC237" s="44"/>
      <c r="AID237" s="44"/>
      <c r="AIE237" s="44"/>
      <c r="AIF237" s="44"/>
      <c r="AIG237" s="44"/>
      <c r="AIH237" s="44"/>
      <c r="AII237" s="44"/>
      <c r="AIJ237" s="44"/>
      <c r="AIK237" s="44"/>
      <c r="AIL237" s="44"/>
      <c r="AIM237" s="44"/>
      <c r="AIN237" s="44"/>
      <c r="AIO237" s="44"/>
      <c r="AIP237" s="44"/>
      <c r="AIQ237" s="44"/>
      <c r="AIR237" s="44"/>
      <c r="AIS237" s="44"/>
      <c r="AIT237" s="44"/>
      <c r="AIU237" s="44"/>
      <c r="AIV237" s="44"/>
      <c r="AIW237" s="44"/>
      <c r="AIX237" s="44"/>
      <c r="AIY237" s="44"/>
      <c r="AIZ237" s="44"/>
      <c r="AJA237" s="44"/>
      <c r="AJB237" s="44"/>
      <c r="AJC237" s="44"/>
      <c r="AJD237" s="44"/>
      <c r="AJE237" s="44"/>
      <c r="AJF237" s="44"/>
      <c r="AJG237" s="44"/>
      <c r="AJH237" s="44"/>
      <c r="AJI237" s="44"/>
      <c r="AJJ237" s="44"/>
      <c r="AJK237" s="44"/>
      <c r="AJL237" s="44"/>
      <c r="AJM237" s="44"/>
      <c r="AJN237" s="44"/>
      <c r="AJO237" s="44"/>
      <c r="AJP237" s="44"/>
      <c r="AJQ237" s="44"/>
      <c r="AJR237" s="44"/>
      <c r="AJS237" s="44"/>
      <c r="AJT237" s="44"/>
      <c r="AJU237" s="44"/>
      <c r="AJV237" s="44"/>
      <c r="AJW237" s="44"/>
      <c r="AJX237" s="44"/>
      <c r="AJY237" s="44"/>
      <c r="AJZ237" s="44"/>
      <c r="AKA237" s="44"/>
      <c r="AKB237" s="44"/>
      <c r="AKC237" s="44"/>
      <c r="AKD237" s="44"/>
      <c r="AKE237" s="44"/>
      <c r="AKF237" s="44"/>
      <c r="AKG237" s="44"/>
      <c r="AKH237" s="44"/>
      <c r="AKI237" s="44"/>
      <c r="AKJ237" s="44"/>
      <c r="AKK237" s="44"/>
      <c r="AKL237" s="44"/>
      <c r="AKM237" s="44"/>
      <c r="AKN237" s="44"/>
      <c r="AKO237" s="44"/>
      <c r="AKP237" s="44"/>
      <c r="AKQ237" s="44"/>
      <c r="AKR237" s="44"/>
      <c r="AKS237" s="44"/>
      <c r="AKT237" s="44"/>
      <c r="AKU237" s="44"/>
      <c r="AKV237" s="44"/>
      <c r="AKW237" s="44"/>
      <c r="AKX237" s="44"/>
      <c r="AKY237" s="44"/>
      <c r="AKZ237" s="44"/>
      <c r="ALA237" s="44"/>
      <c r="ALB237" s="44"/>
      <c r="ALC237" s="44"/>
      <c r="ALD237" s="44"/>
      <c r="ALE237" s="44"/>
      <c r="ALF237" s="44"/>
      <c r="ALG237" s="44"/>
      <c r="ALH237" s="44"/>
      <c r="ALI237" s="44"/>
      <c r="ALJ237" s="44"/>
      <c r="ALK237" s="44"/>
      <c r="ALL237" s="44"/>
      <c r="ALM237" s="44"/>
      <c r="ALN237" s="44"/>
      <c r="ALO237" s="44"/>
      <c r="ALP237" s="44"/>
      <c r="ALQ237" s="44"/>
      <c r="ALR237" s="44"/>
      <c r="ALS237" s="44"/>
      <c r="ALT237" s="44"/>
      <c r="ALU237" s="44"/>
      <c r="ALV237" s="44"/>
      <c r="ALW237" s="44"/>
      <c r="ALX237" s="44"/>
      <c r="ALY237" s="44"/>
      <c r="ALZ237" s="44"/>
      <c r="AMA237" s="44"/>
      <c r="AMB237" s="44"/>
      <c r="AMC237" s="44"/>
      <c r="AMD237" s="44"/>
      <c r="AME237" s="44"/>
      <c r="AMF237" s="44"/>
      <c r="AMG237" s="44"/>
      <c r="AMH237" s="44"/>
      <c r="AMI237" s="44"/>
      <c r="AMJ237" s="44"/>
      <c r="AMK237" s="44"/>
      <c r="AML237" s="44"/>
      <c r="AMM237" s="44"/>
      <c r="AMN237" s="44"/>
      <c r="AMO237" s="44"/>
      <c r="AMP237" s="44"/>
      <c r="AMQ237" s="44"/>
      <c r="AMR237" s="44"/>
      <c r="AMS237" s="44"/>
      <c r="AMT237" s="44"/>
      <c r="AMU237" s="44"/>
      <c r="AMV237" s="44"/>
      <c r="AMW237" s="44"/>
      <c r="AMX237" s="44"/>
      <c r="AMY237" s="44"/>
      <c r="AMZ237" s="44"/>
      <c r="ANA237" s="44"/>
      <c r="ANB237" s="44"/>
      <c r="ANC237" s="44"/>
      <c r="AND237" s="44"/>
      <c r="ANE237" s="44"/>
      <c r="ANF237" s="44"/>
      <c r="ANG237" s="44"/>
      <c r="ANH237" s="44"/>
      <c r="ANI237" s="44"/>
      <c r="ANJ237" s="44"/>
      <c r="ANK237" s="44"/>
      <c r="ANL237" s="44"/>
      <c r="ANM237" s="44"/>
      <c r="ANN237" s="44"/>
      <c r="ANO237" s="44"/>
      <c r="ANP237" s="44"/>
      <c r="ANQ237" s="44"/>
      <c r="ANR237" s="44"/>
      <c r="ANS237" s="44"/>
      <c r="ANT237" s="44"/>
      <c r="ANU237" s="44"/>
      <c r="ANV237" s="44"/>
      <c r="ANW237" s="44"/>
      <c r="ANX237" s="44"/>
      <c r="ANY237" s="44"/>
      <c r="ANZ237" s="44"/>
      <c r="AOA237" s="44"/>
      <c r="AOB237" s="44"/>
      <c r="AOC237" s="44"/>
      <c r="AOD237" s="44"/>
      <c r="AOE237" s="44"/>
      <c r="AOF237" s="44"/>
      <c r="AOG237" s="44"/>
      <c r="AOH237" s="44"/>
      <c r="AOI237" s="44"/>
      <c r="AOJ237" s="44"/>
      <c r="AOK237" s="44"/>
      <c r="AOL237" s="44"/>
      <c r="AOM237" s="44"/>
      <c r="AON237" s="44"/>
      <c r="AOO237" s="44"/>
      <c r="AOP237" s="44"/>
      <c r="AOQ237" s="44"/>
      <c r="AOR237" s="44"/>
      <c r="AOS237" s="44"/>
      <c r="AOT237" s="44"/>
      <c r="AOU237" s="44"/>
      <c r="AOV237" s="44"/>
      <c r="AOW237" s="44"/>
      <c r="AOX237" s="44"/>
      <c r="AOY237" s="44"/>
      <c r="AOZ237" s="44"/>
      <c r="APA237" s="44"/>
      <c r="APB237" s="44"/>
      <c r="APC237" s="44"/>
      <c r="APD237" s="44"/>
      <c r="APE237" s="44"/>
      <c r="APF237" s="44"/>
      <c r="APG237" s="44"/>
      <c r="APH237" s="44"/>
      <c r="API237" s="44"/>
      <c r="APJ237" s="44"/>
      <c r="APK237" s="44"/>
      <c r="APL237" s="44"/>
      <c r="APM237" s="44"/>
      <c r="APN237" s="44"/>
      <c r="APO237" s="44"/>
      <c r="APP237" s="44"/>
      <c r="APQ237" s="44"/>
      <c r="APR237" s="44"/>
      <c r="APS237" s="44"/>
      <c r="APT237" s="44"/>
      <c r="APU237" s="44"/>
      <c r="APV237" s="44"/>
      <c r="APW237" s="44"/>
      <c r="APX237" s="44"/>
      <c r="APY237" s="44"/>
      <c r="APZ237" s="44"/>
      <c r="AQA237" s="44"/>
      <c r="AQB237" s="44"/>
      <c r="AQC237" s="44"/>
      <c r="AQD237" s="44"/>
      <c r="AQE237" s="44"/>
      <c r="AQF237" s="44"/>
      <c r="AQG237" s="44"/>
      <c r="AQH237" s="44"/>
      <c r="AQI237" s="44"/>
      <c r="AQJ237" s="44"/>
      <c r="AQK237" s="44"/>
      <c r="AQL237" s="44"/>
      <c r="AQM237" s="44"/>
      <c r="AQN237" s="44"/>
      <c r="AQO237" s="44"/>
      <c r="AQP237" s="44"/>
      <c r="AQQ237" s="44"/>
      <c r="AQR237" s="44"/>
      <c r="AQS237" s="44"/>
      <c r="AQT237" s="44"/>
      <c r="AQU237" s="44"/>
      <c r="AQV237" s="44"/>
      <c r="AQW237" s="44"/>
      <c r="AQX237" s="44"/>
      <c r="AQY237" s="44"/>
      <c r="AQZ237" s="44"/>
      <c r="ARA237" s="44"/>
      <c r="ARB237" s="44"/>
      <c r="ARC237" s="44"/>
      <c r="ARD237" s="44"/>
      <c r="ARE237" s="44"/>
      <c r="ARF237" s="44"/>
      <c r="ARG237" s="44"/>
      <c r="ARH237" s="44"/>
      <c r="ARI237" s="44"/>
      <c r="ARJ237" s="44"/>
      <c r="ARK237" s="44"/>
      <c r="ARL237" s="44"/>
      <c r="ARM237" s="44"/>
      <c r="ARN237" s="44"/>
      <c r="ARO237" s="44"/>
      <c r="ARP237" s="44"/>
      <c r="ARQ237" s="44"/>
      <c r="ARR237" s="44"/>
      <c r="ARS237" s="44"/>
      <c r="ART237" s="44"/>
      <c r="ARU237" s="44"/>
      <c r="ARV237" s="44"/>
      <c r="ARW237" s="44"/>
      <c r="ARX237" s="44"/>
      <c r="ARY237" s="44"/>
      <c r="ARZ237" s="44"/>
      <c r="ASA237" s="44"/>
      <c r="ASB237" s="44"/>
      <c r="ASC237" s="44"/>
      <c r="ASD237" s="44"/>
      <c r="ASE237" s="44"/>
      <c r="ASF237" s="44"/>
      <c r="ASG237" s="44"/>
      <c r="ASH237" s="44"/>
      <c r="ASI237" s="44"/>
      <c r="ASJ237" s="44"/>
      <c r="ASK237" s="44"/>
      <c r="ASL237" s="44"/>
      <c r="ASM237" s="44"/>
      <c r="ASN237" s="44"/>
      <c r="ASO237" s="44"/>
      <c r="ASP237" s="44"/>
      <c r="ASQ237" s="44"/>
      <c r="ASR237" s="44"/>
      <c r="ASS237" s="44"/>
      <c r="AST237" s="44"/>
      <c r="ASU237" s="44"/>
      <c r="ASV237" s="44"/>
      <c r="ASW237" s="44"/>
      <c r="ASX237" s="44"/>
      <c r="ASY237" s="44"/>
      <c r="ASZ237" s="44"/>
      <c r="ATA237" s="44"/>
      <c r="ATB237" s="44"/>
      <c r="ATC237" s="44"/>
      <c r="ATD237" s="44"/>
      <c r="ATE237" s="44"/>
      <c r="ATF237" s="44"/>
      <c r="ATG237" s="44"/>
      <c r="ATH237" s="44"/>
      <c r="ATI237" s="44"/>
      <c r="ATJ237" s="44"/>
      <c r="ATK237" s="44"/>
      <c r="ATL237" s="44"/>
      <c r="ATM237" s="44"/>
      <c r="ATN237" s="44"/>
      <c r="ATO237" s="44"/>
      <c r="ATP237" s="44"/>
      <c r="ATQ237" s="44"/>
      <c r="ATR237" s="44"/>
      <c r="ATS237" s="44"/>
      <c r="ATT237" s="44"/>
      <c r="ATU237" s="44"/>
      <c r="ATV237" s="44"/>
      <c r="ATW237" s="44"/>
      <c r="ATX237" s="44"/>
      <c r="ATY237" s="44"/>
      <c r="ATZ237" s="44"/>
      <c r="AUA237" s="44"/>
      <c r="AUB237" s="44"/>
      <c r="AUC237" s="44"/>
      <c r="AUD237" s="44"/>
      <c r="AUE237" s="44"/>
      <c r="AUF237" s="44"/>
      <c r="AUG237" s="44"/>
      <c r="AUH237" s="44"/>
      <c r="AUI237" s="44"/>
      <c r="AUJ237" s="44"/>
      <c r="AUK237" s="44"/>
      <c r="AUL237" s="44"/>
      <c r="AUM237" s="44"/>
      <c r="AUN237" s="44"/>
      <c r="AUO237" s="44"/>
      <c r="AUP237" s="44"/>
      <c r="AUQ237" s="44"/>
      <c r="AUR237" s="44"/>
      <c r="AUS237" s="44"/>
      <c r="AUT237" s="44"/>
      <c r="AUU237" s="44"/>
      <c r="AUV237" s="44"/>
      <c r="AUW237" s="44"/>
      <c r="AUX237" s="44"/>
      <c r="AUY237" s="44"/>
      <c r="AUZ237" s="44"/>
      <c r="AVA237" s="44"/>
      <c r="AVB237" s="44"/>
      <c r="AVC237" s="44"/>
      <c r="AVD237" s="44"/>
      <c r="AVE237" s="44"/>
      <c r="AVF237" s="44"/>
      <c r="AVG237" s="44"/>
      <c r="AVH237" s="44"/>
      <c r="AVI237" s="44"/>
      <c r="AVJ237" s="44"/>
      <c r="AVK237" s="44"/>
      <c r="AVL237" s="44"/>
      <c r="AVM237" s="44"/>
      <c r="AVN237" s="44"/>
      <c r="AVO237" s="44"/>
      <c r="AVP237" s="44"/>
      <c r="AVQ237" s="44"/>
      <c r="AVR237" s="44"/>
      <c r="AVS237" s="44"/>
      <c r="AVT237" s="44"/>
      <c r="AVU237" s="44"/>
      <c r="AVV237" s="44"/>
      <c r="AVW237" s="44"/>
      <c r="AVX237" s="44"/>
      <c r="AVY237" s="44"/>
      <c r="AVZ237" s="44"/>
      <c r="AWA237" s="44"/>
      <c r="AWB237" s="44"/>
      <c r="AWC237" s="44"/>
      <c r="AWD237" s="44"/>
      <c r="AWE237" s="44"/>
      <c r="AWF237" s="44"/>
      <c r="AWG237" s="44"/>
      <c r="AWH237" s="44"/>
      <c r="AWI237" s="44"/>
      <c r="AWJ237" s="44"/>
      <c r="AWK237" s="44"/>
      <c r="AWL237" s="44"/>
      <c r="AWM237" s="44"/>
      <c r="AWN237" s="44"/>
      <c r="AWO237" s="44"/>
      <c r="AWP237" s="44"/>
      <c r="AWQ237" s="44"/>
      <c r="AWR237" s="44"/>
      <c r="AWS237" s="44"/>
      <c r="AWT237" s="44"/>
      <c r="AWU237" s="44"/>
      <c r="AWV237" s="44"/>
      <c r="AWW237" s="44"/>
      <c r="AWX237" s="44"/>
      <c r="AWY237" s="44"/>
      <c r="AWZ237" s="44"/>
      <c r="AXA237" s="44"/>
      <c r="AXB237" s="44"/>
      <c r="AXC237" s="44"/>
      <c r="AXD237" s="44"/>
      <c r="AXE237" s="44"/>
      <c r="AXF237" s="44"/>
      <c r="AXG237" s="44"/>
      <c r="AXH237" s="44"/>
      <c r="AXI237" s="44"/>
      <c r="AXJ237" s="44"/>
      <c r="AXK237" s="44"/>
      <c r="AXL237" s="44"/>
      <c r="AXM237" s="44"/>
      <c r="AXN237" s="44"/>
      <c r="AXO237" s="44"/>
      <c r="AXP237" s="44"/>
      <c r="AXQ237" s="44"/>
      <c r="AXR237" s="44"/>
      <c r="AXS237" s="44"/>
      <c r="AXT237" s="44"/>
      <c r="AXU237" s="44"/>
      <c r="AXV237" s="44"/>
      <c r="AXW237" s="44"/>
      <c r="AXX237" s="44"/>
      <c r="AXY237" s="44"/>
      <c r="AXZ237" s="44"/>
      <c r="AYA237" s="44"/>
      <c r="AYB237" s="44"/>
      <c r="AYC237" s="44"/>
      <c r="AYD237" s="44"/>
      <c r="AYE237" s="44"/>
      <c r="AYF237" s="44"/>
      <c r="AYG237" s="44"/>
      <c r="AYH237" s="44"/>
      <c r="AYI237" s="44"/>
      <c r="AYJ237" s="44"/>
      <c r="AYK237" s="44"/>
      <c r="AYL237" s="44"/>
      <c r="AYM237" s="44"/>
      <c r="AYN237" s="44"/>
      <c r="AYO237" s="44"/>
      <c r="AYP237" s="44"/>
      <c r="AYQ237" s="44"/>
      <c r="AYR237" s="44"/>
      <c r="AYS237" s="44"/>
      <c r="AYT237" s="44"/>
      <c r="AYU237" s="44"/>
      <c r="AYV237" s="44"/>
      <c r="AYW237" s="44"/>
      <c r="AYX237" s="44"/>
      <c r="AYY237" s="44"/>
      <c r="AYZ237" s="44"/>
      <c r="AZA237" s="44"/>
      <c r="AZB237" s="44"/>
      <c r="AZC237" s="44"/>
      <c r="AZD237" s="44"/>
      <c r="AZE237" s="44"/>
      <c r="AZF237" s="44"/>
      <c r="AZG237" s="44"/>
      <c r="AZH237" s="44"/>
      <c r="AZI237" s="44"/>
      <c r="AZJ237" s="44"/>
      <c r="AZK237" s="44"/>
      <c r="AZL237" s="44"/>
      <c r="AZM237" s="44"/>
      <c r="AZN237" s="44"/>
      <c r="AZO237" s="44"/>
      <c r="AZP237" s="44"/>
      <c r="AZQ237" s="44"/>
      <c r="AZR237" s="44"/>
      <c r="AZS237" s="44"/>
      <c r="AZT237" s="44"/>
      <c r="AZU237" s="44"/>
      <c r="AZV237" s="44"/>
      <c r="AZW237" s="44"/>
      <c r="AZX237" s="44"/>
      <c r="AZY237" s="44"/>
      <c r="AZZ237" s="44"/>
      <c r="BAA237" s="44"/>
      <c r="BAB237" s="44"/>
      <c r="BAC237" s="44"/>
      <c r="BAD237" s="44"/>
      <c r="BAE237" s="44"/>
      <c r="BAF237" s="44"/>
      <c r="BAG237" s="44"/>
      <c r="BAH237" s="44"/>
      <c r="BAI237" s="44"/>
      <c r="BAJ237" s="44"/>
      <c r="BAK237" s="44"/>
      <c r="BAL237" s="44"/>
      <c r="BAM237" s="44"/>
      <c r="BAN237" s="44"/>
      <c r="BAO237" s="44"/>
      <c r="BAP237" s="44"/>
      <c r="BAQ237" s="44"/>
      <c r="BAR237" s="44"/>
      <c r="BAS237" s="44"/>
      <c r="BAT237" s="44"/>
      <c r="BAU237" s="44"/>
      <c r="BAV237" s="44"/>
      <c r="BAW237" s="44"/>
      <c r="BAX237" s="44"/>
      <c r="BAY237" s="44"/>
      <c r="BAZ237" s="44"/>
      <c r="BBA237" s="44"/>
      <c r="BBB237" s="44"/>
      <c r="BBC237" s="44"/>
      <c r="BBD237" s="44"/>
      <c r="BBE237" s="44"/>
      <c r="BBF237" s="44"/>
      <c r="BBG237" s="44"/>
      <c r="BBH237" s="44"/>
      <c r="BBI237" s="44"/>
      <c r="BBJ237" s="44"/>
      <c r="BBK237" s="44"/>
      <c r="BBL237" s="44"/>
      <c r="BBM237" s="44"/>
      <c r="BBN237" s="44"/>
      <c r="BBO237" s="44"/>
      <c r="BBP237" s="44"/>
      <c r="BBQ237" s="44"/>
      <c r="BBR237" s="44"/>
      <c r="BBS237" s="44"/>
      <c r="BBT237" s="44"/>
      <c r="BBU237" s="44"/>
      <c r="BBV237" s="44"/>
      <c r="BBW237" s="44"/>
      <c r="BBX237" s="44"/>
      <c r="BBY237" s="44"/>
      <c r="BBZ237" s="44"/>
      <c r="BCA237" s="44"/>
      <c r="BCB237" s="44"/>
      <c r="BCC237" s="44"/>
      <c r="BCD237" s="44"/>
      <c r="BCE237" s="44"/>
      <c r="BCF237" s="44"/>
      <c r="BCG237" s="44"/>
      <c r="BCH237" s="44"/>
      <c r="BCI237" s="44"/>
      <c r="BCJ237" s="44"/>
      <c r="BCK237" s="44"/>
      <c r="BCL237" s="44"/>
      <c r="BCM237" s="44"/>
      <c r="BCN237" s="44"/>
      <c r="BCO237" s="44"/>
      <c r="BCP237" s="44"/>
      <c r="BCQ237" s="44"/>
      <c r="BCR237" s="44"/>
      <c r="BCS237" s="44"/>
      <c r="BCT237" s="44"/>
      <c r="BCU237" s="44"/>
      <c r="BCV237" s="44"/>
      <c r="BCW237" s="44"/>
      <c r="BCX237" s="44"/>
      <c r="BCY237" s="44"/>
      <c r="BCZ237" s="44"/>
      <c r="BDA237" s="44"/>
      <c r="BDB237" s="44"/>
      <c r="BDC237" s="44"/>
      <c r="BDD237" s="44"/>
      <c r="BDE237" s="44"/>
      <c r="BDF237" s="44"/>
      <c r="BDG237" s="44"/>
      <c r="BDH237" s="44"/>
      <c r="BDI237" s="44"/>
      <c r="BDJ237" s="44"/>
      <c r="BDK237" s="44"/>
      <c r="BDL237" s="44"/>
      <c r="BDM237" s="44"/>
      <c r="BDN237" s="44"/>
      <c r="BDO237" s="44"/>
      <c r="BDP237" s="44"/>
      <c r="BDQ237" s="44"/>
      <c r="BDR237" s="44"/>
      <c r="BDS237" s="44"/>
      <c r="BDT237" s="44"/>
      <c r="BDU237" s="44"/>
      <c r="BDV237" s="44"/>
      <c r="BDW237" s="44"/>
      <c r="BDX237" s="44"/>
      <c r="BDY237" s="44"/>
      <c r="BDZ237" s="44"/>
      <c r="BEA237" s="44"/>
      <c r="BEB237" s="44"/>
      <c r="BEC237" s="44"/>
      <c r="BED237" s="44"/>
      <c r="BEE237" s="44"/>
      <c r="BEF237" s="44"/>
      <c r="BEG237" s="44"/>
      <c r="BEH237" s="44"/>
      <c r="BEI237" s="44"/>
      <c r="BEJ237" s="44"/>
      <c r="BEK237" s="44"/>
      <c r="BEL237" s="44"/>
      <c r="BEM237" s="44"/>
      <c r="BEN237" s="44"/>
      <c r="BEO237" s="44"/>
      <c r="BEP237" s="44"/>
      <c r="BEQ237" s="44"/>
      <c r="BER237" s="44"/>
      <c r="BES237" s="44"/>
      <c r="BET237" s="44"/>
      <c r="BEU237" s="44"/>
      <c r="BEV237" s="44"/>
      <c r="BEW237" s="44"/>
      <c r="BEX237" s="44"/>
      <c r="BEY237" s="44"/>
      <c r="BEZ237" s="44"/>
      <c r="BFA237" s="44"/>
      <c r="BFB237" s="44"/>
      <c r="BFC237" s="44"/>
      <c r="BFD237" s="44"/>
      <c r="BFE237" s="44"/>
      <c r="BFF237" s="44"/>
      <c r="BFG237" s="44"/>
      <c r="BFH237" s="44"/>
      <c r="BFI237" s="44"/>
      <c r="BFJ237" s="44"/>
      <c r="BFK237" s="44"/>
      <c r="BFL237" s="44"/>
      <c r="BFM237" s="44"/>
      <c r="BFN237" s="44"/>
      <c r="BFO237" s="44"/>
      <c r="BFP237" s="44"/>
      <c r="BFQ237" s="44"/>
      <c r="BFR237" s="44"/>
      <c r="BFS237" s="44"/>
      <c r="BFT237" s="44"/>
      <c r="BFU237" s="44"/>
      <c r="BFV237" s="44"/>
      <c r="BFW237" s="44"/>
      <c r="BFX237" s="44"/>
      <c r="BFY237" s="44"/>
      <c r="BFZ237" s="44"/>
      <c r="BGA237" s="44"/>
      <c r="BGB237" s="44"/>
      <c r="BGC237" s="44"/>
      <c r="BGD237" s="44"/>
      <c r="BGE237" s="44"/>
      <c r="BGF237" s="44"/>
      <c r="BGG237" s="44"/>
      <c r="BGH237" s="44"/>
      <c r="BGI237" s="44"/>
      <c r="BGJ237" s="44"/>
      <c r="BGK237" s="44"/>
      <c r="BGL237" s="44"/>
      <c r="BGM237" s="44"/>
      <c r="BGN237" s="44"/>
      <c r="BGO237" s="44"/>
      <c r="BGP237" s="44"/>
      <c r="BGQ237" s="44"/>
      <c r="BGR237" s="44"/>
      <c r="BGS237" s="44"/>
      <c r="BGT237" s="44"/>
      <c r="BGU237" s="44"/>
      <c r="BGV237" s="44"/>
      <c r="BGW237" s="44"/>
      <c r="BGX237" s="44"/>
      <c r="BGY237" s="44"/>
      <c r="BGZ237" s="44"/>
      <c r="BHA237" s="44"/>
      <c r="BHB237" s="44"/>
      <c r="BHC237" s="44"/>
      <c r="BHD237" s="44"/>
      <c r="BHE237" s="44"/>
      <c r="BHF237" s="44"/>
      <c r="BHG237" s="44"/>
      <c r="BHH237" s="44"/>
      <c r="BHI237" s="44"/>
      <c r="BHJ237" s="44"/>
      <c r="BHK237" s="44"/>
      <c r="BHL237" s="44"/>
      <c r="BHM237" s="44"/>
      <c r="BHN237" s="44"/>
      <c r="BHO237" s="44"/>
      <c r="BHP237" s="44"/>
      <c r="BHQ237" s="44"/>
      <c r="BHR237" s="44"/>
      <c r="BHS237" s="44"/>
      <c r="BHT237" s="44"/>
      <c r="BHU237" s="44"/>
      <c r="BHV237" s="44"/>
      <c r="BHW237" s="44"/>
      <c r="BHX237" s="44"/>
      <c r="BHY237" s="44"/>
      <c r="BHZ237" s="44"/>
      <c r="BIA237" s="44"/>
      <c r="BIB237" s="44"/>
      <c r="BIC237" s="44"/>
      <c r="BID237" s="44"/>
      <c r="BIE237" s="44"/>
      <c r="BIF237" s="44"/>
      <c r="BIG237" s="44"/>
      <c r="BIH237" s="44"/>
      <c r="BII237" s="44"/>
      <c r="BIJ237" s="44"/>
      <c r="BIK237" s="44"/>
      <c r="BIL237" s="44"/>
      <c r="BIM237" s="44"/>
      <c r="BIN237" s="44"/>
      <c r="BIO237" s="44"/>
      <c r="BIP237" s="44"/>
      <c r="BIQ237" s="44"/>
      <c r="BIR237" s="44"/>
      <c r="BIS237" s="44"/>
      <c r="BIT237" s="44"/>
      <c r="BIU237" s="44"/>
      <c r="BIV237" s="44"/>
      <c r="BIW237" s="44"/>
      <c r="BIX237" s="44"/>
      <c r="BIY237" s="44"/>
      <c r="BIZ237" s="44"/>
      <c r="BJA237" s="44"/>
      <c r="BJB237" s="44"/>
      <c r="BJC237" s="44"/>
      <c r="BJD237" s="44"/>
      <c r="BJE237" s="44"/>
      <c r="BJF237" s="44"/>
      <c r="BJG237" s="44"/>
      <c r="BJH237" s="44"/>
      <c r="BJI237" s="44"/>
      <c r="BJJ237" s="44"/>
      <c r="BJK237" s="44"/>
      <c r="BJL237" s="44"/>
      <c r="BJM237" s="44"/>
      <c r="BJN237" s="44"/>
      <c r="BJO237" s="44"/>
      <c r="BJP237" s="44"/>
      <c r="BJQ237" s="44"/>
      <c r="BJR237" s="44"/>
      <c r="BJS237" s="44"/>
      <c r="BJT237" s="44"/>
      <c r="BJU237" s="44"/>
      <c r="BJV237" s="44"/>
      <c r="BJW237" s="44"/>
      <c r="BJX237" s="44"/>
      <c r="BJY237" s="44"/>
      <c r="BJZ237" s="44"/>
      <c r="BKA237" s="44"/>
      <c r="BKB237" s="44"/>
      <c r="BKC237" s="44"/>
      <c r="BKD237" s="44"/>
      <c r="BKE237" s="44"/>
      <c r="BKF237" s="44"/>
      <c r="BKG237" s="44"/>
      <c r="BKH237" s="44"/>
      <c r="BKI237" s="44"/>
      <c r="BKJ237" s="44"/>
      <c r="BKK237" s="44"/>
      <c r="BKL237" s="44"/>
      <c r="BKM237" s="44"/>
      <c r="BKN237" s="44"/>
      <c r="BKO237" s="44"/>
      <c r="BKP237" s="44"/>
      <c r="BKQ237" s="44"/>
      <c r="BKR237" s="44"/>
      <c r="BKS237" s="44"/>
      <c r="BKT237" s="44"/>
      <c r="BKU237" s="44"/>
      <c r="BKV237" s="44"/>
      <c r="BKW237" s="44"/>
      <c r="BKX237" s="44"/>
      <c r="BKY237" s="44"/>
      <c r="BKZ237" s="44"/>
      <c r="BLA237" s="44"/>
      <c r="BLB237" s="44"/>
      <c r="BLC237" s="44"/>
      <c r="BLD237" s="44"/>
      <c r="BLE237" s="44"/>
      <c r="BLF237" s="44"/>
      <c r="BLG237" s="44"/>
      <c r="BLH237" s="44"/>
      <c r="BLI237" s="44"/>
      <c r="BLJ237" s="44"/>
      <c r="BLK237" s="44"/>
      <c r="BLL237" s="44"/>
      <c r="BLM237" s="44"/>
      <c r="BLN237" s="44"/>
      <c r="BLO237" s="44"/>
      <c r="BLP237" s="44"/>
      <c r="BLQ237" s="44"/>
      <c r="BLR237" s="44"/>
      <c r="BLS237" s="44"/>
      <c r="BLT237" s="44"/>
      <c r="BLU237" s="44"/>
      <c r="BLV237" s="44"/>
      <c r="BLW237" s="44"/>
      <c r="BLX237" s="44"/>
      <c r="BLY237" s="44"/>
      <c r="BLZ237" s="44"/>
      <c r="BMA237" s="44"/>
      <c r="BMB237" s="44"/>
      <c r="BMC237" s="44"/>
      <c r="BMD237" s="44"/>
      <c r="BME237" s="44"/>
      <c r="BMF237" s="44"/>
      <c r="BMG237" s="44"/>
      <c r="BMH237" s="44"/>
      <c r="BMI237" s="44"/>
      <c r="BMJ237" s="44"/>
      <c r="BMK237" s="44"/>
      <c r="BML237" s="44"/>
      <c r="BMM237" s="44"/>
      <c r="BMN237" s="44"/>
      <c r="BMO237" s="44"/>
      <c r="BMP237" s="44"/>
      <c r="BMQ237" s="44"/>
      <c r="BMR237" s="44"/>
      <c r="BMS237" s="44"/>
      <c r="BMT237" s="44"/>
      <c r="BMU237" s="44"/>
      <c r="BMV237" s="44"/>
      <c r="BMW237" s="44"/>
      <c r="BMX237" s="44"/>
      <c r="BMY237" s="44"/>
      <c r="BMZ237" s="44"/>
      <c r="BNA237" s="44"/>
      <c r="BNB237" s="44"/>
      <c r="BNC237" s="44"/>
      <c r="BND237" s="44"/>
      <c r="BNE237" s="44"/>
      <c r="BNF237" s="44"/>
      <c r="BNG237" s="44"/>
      <c r="BNH237" s="44"/>
      <c r="BNI237" s="44"/>
      <c r="BNJ237" s="44"/>
      <c r="BNK237" s="44"/>
      <c r="BNL237" s="44"/>
      <c r="BNM237" s="44"/>
      <c r="BNN237" s="44"/>
      <c r="BNO237" s="44"/>
      <c r="BNP237" s="44"/>
      <c r="BNQ237" s="44"/>
      <c r="BNR237" s="44"/>
      <c r="BNS237" s="44"/>
      <c r="BNT237" s="44"/>
      <c r="BNU237" s="44"/>
      <c r="BNV237" s="44"/>
      <c r="BNW237" s="44"/>
      <c r="BNX237" s="44"/>
      <c r="BNY237" s="44"/>
      <c r="BNZ237" s="44"/>
      <c r="BOA237" s="44"/>
      <c r="BOB237" s="44"/>
      <c r="BOC237" s="44"/>
      <c r="BOD237" s="44"/>
      <c r="BOE237" s="44"/>
      <c r="BOF237" s="44"/>
      <c r="BOG237" s="44"/>
      <c r="BOH237" s="44"/>
      <c r="BOI237" s="44"/>
      <c r="BOJ237" s="44"/>
      <c r="BOK237" s="44"/>
      <c r="BOL237" s="44"/>
      <c r="BOM237" s="44"/>
      <c r="BON237" s="44"/>
      <c r="BOO237" s="44"/>
      <c r="BOP237" s="44"/>
      <c r="BOQ237" s="44"/>
      <c r="BOR237" s="44"/>
      <c r="BOS237" s="44"/>
      <c r="BOT237" s="44"/>
      <c r="BOU237" s="44"/>
      <c r="BOV237" s="44"/>
      <c r="BOW237" s="44"/>
      <c r="BOX237" s="44"/>
      <c r="BOY237" s="44"/>
      <c r="BOZ237" s="44"/>
      <c r="BPA237" s="44"/>
      <c r="BPB237" s="44"/>
      <c r="BPC237" s="44"/>
      <c r="BPD237" s="44"/>
      <c r="BPE237" s="44"/>
      <c r="BPF237" s="44"/>
      <c r="BPG237" s="44"/>
      <c r="BPH237" s="44"/>
      <c r="BPI237" s="44"/>
      <c r="BPJ237" s="44"/>
      <c r="BPK237" s="44"/>
      <c r="BPL237" s="44"/>
      <c r="BPM237" s="44"/>
      <c r="BPN237" s="44"/>
      <c r="BPO237" s="44"/>
      <c r="BPP237" s="44"/>
      <c r="BPQ237" s="44"/>
      <c r="BPR237" s="44"/>
      <c r="BPS237" s="44"/>
      <c r="BPT237" s="44"/>
      <c r="BPU237" s="44"/>
      <c r="BPV237" s="44"/>
      <c r="BPW237" s="44"/>
      <c r="BPX237" s="44"/>
      <c r="BPY237" s="44"/>
      <c r="BPZ237" s="44"/>
      <c r="BQA237" s="44"/>
      <c r="BQB237" s="44"/>
      <c r="BQC237" s="44"/>
      <c r="BQD237" s="44"/>
      <c r="BQE237" s="44"/>
      <c r="BQF237" s="44"/>
      <c r="BQG237" s="44"/>
      <c r="BQH237" s="44"/>
      <c r="BQI237" s="44"/>
      <c r="BQJ237" s="44"/>
      <c r="BQK237" s="44"/>
      <c r="BQL237" s="44"/>
      <c r="BQM237" s="44"/>
      <c r="BQN237" s="44"/>
      <c r="BQO237" s="44"/>
      <c r="BQP237" s="44"/>
      <c r="BQQ237" s="44"/>
      <c r="BQR237" s="44"/>
      <c r="BQS237" s="44"/>
      <c r="BQT237" s="44"/>
      <c r="BQU237" s="44"/>
      <c r="BQV237" s="44"/>
      <c r="BQW237" s="44"/>
      <c r="BQX237" s="44"/>
      <c r="BQY237" s="44"/>
      <c r="BQZ237" s="44"/>
      <c r="BRA237" s="44"/>
      <c r="BRB237" s="44"/>
      <c r="BRC237" s="44"/>
      <c r="BRD237" s="44"/>
      <c r="BRE237" s="44"/>
      <c r="BRF237" s="44"/>
      <c r="BRG237" s="44"/>
      <c r="BRH237" s="44"/>
      <c r="BRI237" s="44"/>
      <c r="BRJ237" s="44"/>
      <c r="BRK237" s="44"/>
      <c r="BRL237" s="44"/>
      <c r="BRM237" s="44"/>
      <c r="BRN237" s="44"/>
      <c r="BRO237" s="44"/>
      <c r="BRP237" s="44"/>
      <c r="BRQ237" s="44"/>
      <c r="BRR237" s="44"/>
      <c r="BRS237" s="44"/>
      <c r="BRT237" s="44"/>
      <c r="BRU237" s="44"/>
      <c r="BRV237" s="44"/>
      <c r="BRW237" s="44"/>
      <c r="BRX237" s="44"/>
      <c r="BRY237" s="44"/>
      <c r="BRZ237" s="44"/>
      <c r="BSA237" s="44"/>
      <c r="BSB237" s="44"/>
      <c r="BSC237" s="44"/>
      <c r="BSD237" s="44"/>
      <c r="BSE237" s="44"/>
      <c r="BSF237" s="44"/>
      <c r="BSG237" s="44"/>
      <c r="BSH237" s="44"/>
      <c r="BSI237" s="44"/>
      <c r="BSJ237" s="44"/>
      <c r="BSK237" s="44"/>
      <c r="BSL237" s="44"/>
      <c r="BSM237" s="44"/>
      <c r="BSN237" s="44"/>
      <c r="BSO237" s="44"/>
      <c r="BSP237" s="44"/>
      <c r="BSQ237" s="44"/>
      <c r="BSR237" s="44"/>
      <c r="BSS237" s="44"/>
      <c r="BST237" s="44"/>
      <c r="BSU237" s="44"/>
      <c r="BSV237" s="44"/>
      <c r="BSW237" s="44"/>
      <c r="BSX237" s="44"/>
      <c r="BSY237" s="44"/>
      <c r="BSZ237" s="44"/>
      <c r="BTA237" s="44"/>
      <c r="BTB237" s="44"/>
      <c r="BTC237" s="44"/>
      <c r="BTD237" s="44"/>
      <c r="BTE237" s="44"/>
      <c r="BTF237" s="44"/>
      <c r="BTG237" s="44"/>
      <c r="BTH237" s="44"/>
      <c r="BTI237" s="44"/>
      <c r="BTJ237" s="44"/>
      <c r="BTK237" s="44"/>
      <c r="BTL237" s="44"/>
      <c r="BTM237" s="44"/>
      <c r="BTN237" s="44"/>
      <c r="BTO237" s="44"/>
      <c r="BTP237" s="44"/>
      <c r="BTQ237" s="44"/>
      <c r="BTR237" s="44"/>
      <c r="BTS237" s="44"/>
      <c r="BTT237" s="44"/>
      <c r="BTU237" s="44"/>
      <c r="BTV237" s="44"/>
      <c r="BTW237" s="44"/>
      <c r="BTX237" s="44"/>
      <c r="BTY237" s="44"/>
      <c r="BTZ237" s="44"/>
      <c r="BUA237" s="44"/>
      <c r="BUB237" s="44"/>
      <c r="BUC237" s="44"/>
      <c r="BUD237" s="44"/>
      <c r="BUE237" s="44"/>
      <c r="BUF237" s="44"/>
      <c r="BUG237" s="44"/>
      <c r="BUH237" s="44"/>
      <c r="BUI237" s="44"/>
      <c r="BUJ237" s="44"/>
      <c r="BUK237" s="44"/>
      <c r="BUL237" s="44"/>
      <c r="BUM237" s="44"/>
      <c r="BUN237" s="44"/>
      <c r="BUO237" s="44"/>
      <c r="BUP237" s="44"/>
      <c r="BUQ237" s="44"/>
      <c r="BUR237" s="44"/>
      <c r="BUS237" s="44"/>
      <c r="BUT237" s="44"/>
      <c r="BUU237" s="44"/>
      <c r="BUV237" s="44"/>
      <c r="BUW237" s="44"/>
      <c r="BUX237" s="44"/>
      <c r="BUY237" s="44"/>
      <c r="BUZ237" s="44"/>
      <c r="BVA237" s="44"/>
      <c r="BVB237" s="44"/>
      <c r="BVC237" s="44"/>
      <c r="BVD237" s="44"/>
      <c r="BVE237" s="44"/>
      <c r="BVF237" s="44"/>
      <c r="BVG237" s="44"/>
      <c r="BVH237" s="44"/>
      <c r="BVI237" s="44"/>
      <c r="BVJ237" s="44"/>
      <c r="BVK237" s="44"/>
      <c r="BVL237" s="44"/>
      <c r="BVM237" s="44"/>
      <c r="BVN237" s="44"/>
      <c r="BVO237" s="44"/>
      <c r="BVP237" s="44"/>
      <c r="BVQ237" s="44"/>
      <c r="BVR237" s="44"/>
      <c r="BVS237" s="44"/>
      <c r="BVT237" s="44"/>
      <c r="BVU237" s="44"/>
      <c r="BVV237" s="44"/>
      <c r="BVW237" s="44"/>
      <c r="BVX237" s="44"/>
      <c r="BVY237" s="44"/>
      <c r="BVZ237" s="44"/>
      <c r="BWA237" s="44"/>
      <c r="BWB237" s="44"/>
      <c r="BWC237" s="44"/>
      <c r="BWD237" s="44"/>
      <c r="BWE237" s="44"/>
      <c r="BWF237" s="44"/>
      <c r="BWG237" s="44"/>
      <c r="BWH237" s="44"/>
      <c r="BWI237" s="44"/>
      <c r="BWJ237" s="44"/>
      <c r="BWK237" s="44"/>
      <c r="BWL237" s="44"/>
      <c r="BWM237" s="44"/>
      <c r="BWN237" s="44"/>
      <c r="BWO237" s="44"/>
      <c r="BWP237" s="44"/>
      <c r="BWQ237" s="44"/>
      <c r="BWR237" s="44"/>
      <c r="BWS237" s="44"/>
      <c r="BWT237" s="44"/>
      <c r="BWU237" s="44"/>
      <c r="BWV237" s="44"/>
      <c r="BWW237" s="44"/>
      <c r="BWX237" s="44"/>
      <c r="BWY237" s="44"/>
      <c r="BWZ237" s="44"/>
      <c r="BXA237" s="44"/>
      <c r="BXB237" s="44"/>
      <c r="BXC237" s="44"/>
      <c r="BXD237" s="44"/>
      <c r="BXE237" s="44"/>
      <c r="BXF237" s="44"/>
      <c r="BXG237" s="44"/>
      <c r="BXH237" s="44"/>
      <c r="BXI237" s="44"/>
      <c r="BXJ237" s="44"/>
      <c r="BXK237" s="44"/>
      <c r="BXL237" s="44"/>
      <c r="BXM237" s="44"/>
      <c r="BXN237" s="44"/>
      <c r="BXO237" s="44"/>
      <c r="BXP237" s="44"/>
      <c r="BXQ237" s="44"/>
      <c r="BXR237" s="44"/>
      <c r="BXS237" s="44"/>
      <c r="BXT237" s="44"/>
      <c r="BXU237" s="44"/>
      <c r="BXV237" s="44"/>
      <c r="BXW237" s="44"/>
      <c r="BXX237" s="44"/>
      <c r="BXY237" s="44"/>
      <c r="BXZ237" s="44"/>
      <c r="BYA237" s="44"/>
      <c r="BYB237" s="44"/>
      <c r="BYC237" s="44"/>
      <c r="BYD237" s="44"/>
      <c r="BYE237" s="44"/>
      <c r="BYF237" s="44"/>
      <c r="BYG237" s="44"/>
      <c r="BYH237" s="44"/>
      <c r="BYI237" s="44"/>
      <c r="BYJ237" s="44"/>
      <c r="BYK237" s="44"/>
      <c r="BYL237" s="44"/>
      <c r="BYM237" s="44"/>
      <c r="BYN237" s="44"/>
      <c r="BYO237" s="44"/>
      <c r="BYP237" s="44"/>
      <c r="BYQ237" s="44"/>
      <c r="BYR237" s="44"/>
      <c r="BYS237" s="44"/>
      <c r="BYT237" s="44"/>
      <c r="BYU237" s="44"/>
      <c r="BYV237" s="44"/>
      <c r="BYW237" s="44"/>
      <c r="BYX237" s="44"/>
      <c r="BYY237" s="44"/>
      <c r="BYZ237" s="44"/>
      <c r="BZA237" s="44"/>
      <c r="BZB237" s="44"/>
      <c r="BZC237" s="44"/>
      <c r="BZD237" s="44"/>
      <c r="BZE237" s="44"/>
      <c r="BZF237" s="44"/>
      <c r="BZG237" s="44"/>
      <c r="BZH237" s="44"/>
      <c r="BZI237" s="44"/>
      <c r="BZJ237" s="44"/>
      <c r="BZK237" s="44"/>
      <c r="BZL237" s="44"/>
      <c r="BZM237" s="44"/>
      <c r="BZN237" s="44"/>
      <c r="BZO237" s="44"/>
      <c r="BZP237" s="44"/>
      <c r="BZQ237" s="44"/>
      <c r="BZR237" s="44"/>
      <c r="BZS237" s="44"/>
      <c r="BZT237" s="44"/>
      <c r="BZU237" s="44"/>
      <c r="BZV237" s="44"/>
      <c r="BZW237" s="44"/>
      <c r="BZX237" s="44"/>
      <c r="BZY237" s="44"/>
      <c r="BZZ237" s="44"/>
      <c r="CAA237" s="44"/>
      <c r="CAB237" s="44"/>
      <c r="CAC237" s="44"/>
      <c r="CAD237" s="44"/>
      <c r="CAE237" s="44"/>
      <c r="CAF237" s="44"/>
      <c r="CAG237" s="44"/>
      <c r="CAH237" s="44"/>
      <c r="CAI237" s="44"/>
      <c r="CAJ237" s="44"/>
      <c r="CAK237" s="44"/>
      <c r="CAL237" s="44"/>
      <c r="CAM237" s="44"/>
      <c r="CAN237" s="44"/>
      <c r="CAO237" s="44"/>
      <c r="CAP237" s="44"/>
      <c r="CAQ237" s="44"/>
      <c r="CAR237" s="44"/>
      <c r="CAS237" s="44"/>
      <c r="CAT237" s="44"/>
      <c r="CAU237" s="44"/>
      <c r="CAV237" s="44"/>
      <c r="CAW237" s="44"/>
      <c r="CAX237" s="44"/>
      <c r="CAY237" s="44"/>
      <c r="CAZ237" s="44"/>
      <c r="CBA237" s="44"/>
      <c r="CBB237" s="44"/>
      <c r="CBC237" s="44"/>
      <c r="CBD237" s="44"/>
      <c r="CBE237" s="44"/>
      <c r="CBF237" s="44"/>
      <c r="CBG237" s="44"/>
      <c r="CBH237" s="44"/>
      <c r="CBI237" s="44"/>
      <c r="CBJ237" s="44"/>
      <c r="CBK237" s="44"/>
      <c r="CBL237" s="44"/>
      <c r="CBM237" s="44"/>
      <c r="CBN237" s="44"/>
      <c r="CBO237" s="44"/>
      <c r="CBP237" s="44"/>
      <c r="CBQ237" s="44"/>
      <c r="CBR237" s="44"/>
      <c r="CBS237" s="44"/>
      <c r="CBT237" s="44"/>
      <c r="CBU237" s="44"/>
      <c r="CBV237" s="44"/>
      <c r="CBW237" s="44"/>
      <c r="CBX237" s="44"/>
      <c r="CBY237" s="44"/>
      <c r="CBZ237" s="44"/>
      <c r="CCA237" s="44"/>
      <c r="CCB237" s="44"/>
      <c r="CCC237" s="44"/>
      <c r="CCD237" s="44"/>
      <c r="CCE237" s="44"/>
      <c r="CCF237" s="44"/>
      <c r="CCG237" s="44"/>
      <c r="CCH237" s="44"/>
      <c r="CCI237" s="44"/>
      <c r="CCJ237" s="44"/>
      <c r="CCK237" s="44"/>
      <c r="CCL237" s="44"/>
      <c r="CCM237" s="44"/>
      <c r="CCN237" s="44"/>
      <c r="CCO237" s="44"/>
      <c r="CCP237" s="44"/>
      <c r="CCQ237" s="44"/>
      <c r="CCR237" s="44"/>
      <c r="CCS237" s="44"/>
      <c r="CCT237" s="44"/>
      <c r="CCU237" s="44"/>
      <c r="CCV237" s="44"/>
      <c r="CCW237" s="44"/>
      <c r="CCX237" s="44"/>
      <c r="CCY237" s="44"/>
      <c r="CCZ237" s="44"/>
      <c r="CDA237" s="44"/>
      <c r="CDB237" s="44"/>
      <c r="CDC237" s="44"/>
      <c r="CDD237" s="44"/>
      <c r="CDE237" s="44"/>
      <c r="CDF237" s="44"/>
      <c r="CDG237" s="44"/>
      <c r="CDH237" s="44"/>
      <c r="CDI237" s="44"/>
      <c r="CDJ237" s="44"/>
      <c r="CDK237" s="44"/>
      <c r="CDL237" s="44"/>
      <c r="CDM237" s="44"/>
      <c r="CDN237" s="44"/>
      <c r="CDO237" s="44"/>
      <c r="CDP237" s="44"/>
      <c r="CDQ237" s="44"/>
      <c r="CDR237" s="44"/>
      <c r="CDS237" s="44"/>
      <c r="CDT237" s="44"/>
      <c r="CDU237" s="44"/>
      <c r="CDV237" s="44"/>
      <c r="CDW237" s="44"/>
      <c r="CDX237" s="44"/>
      <c r="CDY237" s="44"/>
      <c r="CDZ237" s="44"/>
      <c r="CEA237" s="44"/>
      <c r="CEB237" s="44"/>
      <c r="CEC237" s="44"/>
      <c r="CED237" s="44"/>
      <c r="CEE237" s="44"/>
      <c r="CEF237" s="44"/>
      <c r="CEG237" s="44"/>
      <c r="CEH237" s="44"/>
      <c r="CEI237" s="44"/>
      <c r="CEJ237" s="44"/>
      <c r="CEK237" s="44"/>
      <c r="CEL237" s="44"/>
      <c r="CEM237" s="44"/>
      <c r="CEN237" s="44"/>
      <c r="CEO237" s="44"/>
      <c r="CEP237" s="44"/>
      <c r="CEQ237" s="44"/>
      <c r="CER237" s="44"/>
      <c r="CES237" s="44"/>
      <c r="CET237" s="44"/>
      <c r="CEU237" s="44"/>
      <c r="CEV237" s="44"/>
      <c r="CEW237" s="44"/>
      <c r="CEX237" s="44"/>
      <c r="CEY237" s="44"/>
      <c r="CEZ237" s="44"/>
      <c r="CFA237" s="44"/>
      <c r="CFB237" s="44"/>
      <c r="CFC237" s="44"/>
      <c r="CFD237" s="44"/>
      <c r="CFE237" s="44"/>
      <c r="CFF237" s="44"/>
      <c r="CFG237" s="44"/>
      <c r="CFH237" s="44"/>
      <c r="CFI237" s="44"/>
      <c r="CFJ237" s="44"/>
      <c r="CFK237" s="44"/>
      <c r="CFL237" s="44"/>
      <c r="CFM237" s="44"/>
      <c r="CFN237" s="44"/>
      <c r="CFO237" s="44"/>
      <c r="CFP237" s="44"/>
      <c r="CFQ237" s="44"/>
      <c r="CFR237" s="44"/>
      <c r="CFS237" s="44"/>
      <c r="CFT237" s="44"/>
      <c r="CFU237" s="44"/>
      <c r="CFV237" s="44"/>
      <c r="CFW237" s="44"/>
      <c r="CFX237" s="44"/>
      <c r="CFY237" s="44"/>
      <c r="CFZ237" s="44"/>
      <c r="CGA237" s="44"/>
      <c r="CGB237" s="44"/>
      <c r="CGC237" s="44"/>
      <c r="CGD237" s="44"/>
      <c r="CGE237" s="44"/>
      <c r="CGF237" s="44"/>
      <c r="CGG237" s="44"/>
      <c r="CGH237" s="44"/>
      <c r="CGI237" s="44"/>
      <c r="CGJ237" s="44"/>
      <c r="CGK237" s="44"/>
      <c r="CGL237" s="44"/>
      <c r="CGM237" s="44"/>
      <c r="CGN237" s="44"/>
      <c r="CGO237" s="44"/>
      <c r="CGP237" s="44"/>
      <c r="CGQ237" s="44"/>
      <c r="CGR237" s="44"/>
      <c r="CGS237" s="44"/>
      <c r="CGT237" s="44"/>
      <c r="CGU237" s="44"/>
      <c r="CGV237" s="44"/>
      <c r="CGW237" s="44"/>
      <c r="CGX237" s="44"/>
      <c r="CGY237" s="44"/>
      <c r="CGZ237" s="44"/>
      <c r="CHA237" s="44"/>
      <c r="CHB237" s="44"/>
      <c r="CHC237" s="44"/>
      <c r="CHD237" s="44"/>
      <c r="CHE237" s="44"/>
      <c r="CHF237" s="44"/>
      <c r="CHG237" s="44"/>
      <c r="CHH237" s="44"/>
      <c r="CHI237" s="44"/>
      <c r="CHJ237" s="44"/>
      <c r="CHK237" s="44"/>
      <c r="CHL237" s="44"/>
      <c r="CHM237" s="44"/>
      <c r="CHN237" s="44"/>
      <c r="CHO237" s="44"/>
      <c r="CHP237" s="44"/>
      <c r="CHQ237" s="44"/>
      <c r="CHR237" s="44"/>
      <c r="CHS237" s="44"/>
      <c r="CHT237" s="44"/>
      <c r="CHU237" s="44"/>
      <c r="CHV237" s="44"/>
      <c r="CHW237" s="44"/>
      <c r="CHX237" s="44"/>
      <c r="CHY237" s="44"/>
      <c r="CHZ237" s="44"/>
      <c r="CIA237" s="44"/>
      <c r="CIB237" s="44"/>
      <c r="CIC237" s="44"/>
      <c r="CID237" s="44"/>
      <c r="CIE237" s="44"/>
      <c r="CIF237" s="44"/>
      <c r="CIG237" s="44"/>
      <c r="CIH237" s="44"/>
      <c r="CII237" s="44"/>
      <c r="CIJ237" s="44"/>
      <c r="CIK237" s="44"/>
      <c r="CIL237" s="44"/>
      <c r="CIM237" s="44"/>
      <c r="CIN237" s="44"/>
      <c r="CIO237" s="44"/>
      <c r="CIP237" s="44"/>
      <c r="CIQ237" s="44"/>
      <c r="CIR237" s="44"/>
      <c r="CIS237" s="44"/>
      <c r="CIT237" s="44"/>
      <c r="CIU237" s="44"/>
      <c r="CIV237" s="44"/>
      <c r="CIW237" s="44"/>
      <c r="CIX237" s="44"/>
      <c r="CIY237" s="44"/>
      <c r="CIZ237" s="44"/>
      <c r="CJA237" s="44"/>
      <c r="CJB237" s="44"/>
      <c r="CJC237" s="44"/>
      <c r="CJD237" s="44"/>
      <c r="CJE237" s="44"/>
      <c r="CJF237" s="44"/>
      <c r="CJG237" s="44"/>
      <c r="CJH237" s="44"/>
      <c r="CJI237" s="44"/>
      <c r="CJJ237" s="44"/>
      <c r="CJK237" s="44"/>
      <c r="CJL237" s="44"/>
      <c r="CJM237" s="44"/>
      <c r="CJN237" s="44"/>
      <c r="CJO237" s="44"/>
      <c r="CJP237" s="44"/>
      <c r="CJQ237" s="44"/>
      <c r="CJR237" s="44"/>
      <c r="CJS237" s="44"/>
      <c r="CJT237" s="44"/>
      <c r="CJU237" s="44"/>
      <c r="CJV237" s="44"/>
      <c r="CJW237" s="44"/>
      <c r="CJX237" s="44"/>
      <c r="CJY237" s="44"/>
      <c r="CJZ237" s="44"/>
      <c r="CKA237" s="44"/>
      <c r="CKB237" s="44"/>
      <c r="CKC237" s="44"/>
      <c r="CKD237" s="44"/>
      <c r="CKE237" s="44"/>
      <c r="CKF237" s="44"/>
      <c r="CKG237" s="44"/>
      <c r="CKH237" s="44"/>
      <c r="CKI237" s="44"/>
      <c r="CKJ237" s="44"/>
      <c r="CKK237" s="44"/>
      <c r="CKL237" s="44"/>
      <c r="CKM237" s="44"/>
      <c r="CKN237" s="44"/>
      <c r="CKO237" s="44"/>
      <c r="CKP237" s="44"/>
      <c r="CKQ237" s="44"/>
      <c r="CKR237" s="44"/>
      <c r="CKS237" s="44"/>
      <c r="CKT237" s="44"/>
      <c r="CKU237" s="44"/>
      <c r="CKV237" s="44"/>
      <c r="CKW237" s="44"/>
      <c r="CKX237" s="44"/>
      <c r="CKY237" s="44"/>
      <c r="CKZ237" s="44"/>
      <c r="CLA237" s="44"/>
      <c r="CLB237" s="44"/>
      <c r="CLC237" s="44"/>
      <c r="CLD237" s="44"/>
      <c r="CLE237" s="44"/>
      <c r="CLF237" s="44"/>
      <c r="CLG237" s="44"/>
      <c r="CLH237" s="44"/>
      <c r="CLI237" s="44"/>
      <c r="CLJ237" s="44"/>
      <c r="CLK237" s="44"/>
      <c r="CLL237" s="44"/>
      <c r="CLM237" s="44"/>
      <c r="CLN237" s="44"/>
      <c r="CLO237" s="44"/>
      <c r="CLP237" s="44"/>
      <c r="CLQ237" s="44"/>
      <c r="CLR237" s="44"/>
      <c r="CLS237" s="44"/>
      <c r="CLT237" s="44"/>
      <c r="CLU237" s="44"/>
      <c r="CLV237" s="44"/>
      <c r="CLW237" s="44"/>
      <c r="CLX237" s="44"/>
      <c r="CLY237" s="44"/>
      <c r="CLZ237" s="44"/>
      <c r="CMA237" s="44"/>
      <c r="CMB237" s="44"/>
      <c r="CMC237" s="44"/>
      <c r="CMD237" s="44"/>
      <c r="CME237" s="44"/>
      <c r="CMF237" s="44"/>
      <c r="CMG237" s="44"/>
      <c r="CMH237" s="44"/>
      <c r="CMI237" s="44"/>
      <c r="CMJ237" s="44"/>
      <c r="CMK237" s="44"/>
      <c r="CML237" s="44"/>
      <c r="CMM237" s="44"/>
      <c r="CMN237" s="44"/>
      <c r="CMO237" s="44"/>
      <c r="CMP237" s="44"/>
      <c r="CMQ237" s="44"/>
      <c r="CMR237" s="44"/>
      <c r="CMS237" s="44"/>
      <c r="CMT237" s="44"/>
      <c r="CMU237" s="44"/>
      <c r="CMV237" s="44"/>
      <c r="CMW237" s="44"/>
      <c r="CMX237" s="44"/>
      <c r="CMY237" s="44"/>
      <c r="CMZ237" s="44"/>
      <c r="CNA237" s="44"/>
      <c r="CNB237" s="44"/>
      <c r="CNC237" s="44"/>
      <c r="CND237" s="44"/>
      <c r="CNE237" s="44"/>
      <c r="CNF237" s="44"/>
      <c r="CNG237" s="44"/>
      <c r="CNH237" s="44"/>
      <c r="CNI237" s="44"/>
      <c r="CNJ237" s="44"/>
      <c r="CNK237" s="44"/>
      <c r="CNL237" s="44"/>
      <c r="CNM237" s="44"/>
      <c r="CNN237" s="44"/>
      <c r="CNO237" s="44"/>
      <c r="CNP237" s="44"/>
      <c r="CNQ237" s="44"/>
      <c r="CNR237" s="44"/>
      <c r="CNS237" s="44"/>
      <c r="CNT237" s="44"/>
      <c r="CNU237" s="44"/>
      <c r="CNV237" s="44"/>
      <c r="CNW237" s="44"/>
      <c r="CNX237" s="44"/>
      <c r="CNY237" s="44"/>
      <c r="CNZ237" s="44"/>
      <c r="COA237" s="44"/>
      <c r="COB237" s="44"/>
      <c r="COC237" s="44"/>
      <c r="COD237" s="44"/>
      <c r="COE237" s="44"/>
      <c r="COF237" s="44"/>
      <c r="COG237" s="44"/>
      <c r="COH237" s="44"/>
      <c r="COI237" s="44"/>
      <c r="COJ237" s="44"/>
      <c r="COK237" s="44"/>
      <c r="COL237" s="44"/>
      <c r="COM237" s="44"/>
      <c r="CON237" s="44"/>
      <c r="COO237" s="44"/>
      <c r="COP237" s="44"/>
      <c r="COQ237" s="44"/>
      <c r="COR237" s="44"/>
      <c r="COS237" s="44"/>
      <c r="COT237" s="44"/>
      <c r="COU237" s="44"/>
      <c r="COV237" s="44"/>
      <c r="COW237" s="44"/>
      <c r="COX237" s="44"/>
      <c r="COY237" s="44"/>
      <c r="COZ237" s="44"/>
      <c r="CPA237" s="44"/>
      <c r="CPB237" s="44"/>
      <c r="CPC237" s="44"/>
      <c r="CPD237" s="44"/>
      <c r="CPE237" s="44"/>
      <c r="CPF237" s="44"/>
      <c r="CPG237" s="44"/>
      <c r="CPH237" s="44"/>
      <c r="CPI237" s="44"/>
      <c r="CPJ237" s="44"/>
      <c r="CPK237" s="44"/>
      <c r="CPL237" s="44"/>
      <c r="CPM237" s="44"/>
      <c r="CPN237" s="44"/>
      <c r="CPO237" s="44"/>
      <c r="CPP237" s="44"/>
      <c r="CPQ237" s="44"/>
      <c r="CPR237" s="44"/>
      <c r="CPS237" s="44"/>
      <c r="CPT237" s="44"/>
      <c r="CPU237" s="44"/>
      <c r="CPV237" s="44"/>
      <c r="CPW237" s="44"/>
      <c r="CPX237" s="44"/>
      <c r="CPY237" s="44"/>
      <c r="CPZ237" s="44"/>
      <c r="CQA237" s="44"/>
      <c r="CQB237" s="44"/>
      <c r="CQC237" s="44"/>
      <c r="CQD237" s="44"/>
      <c r="CQE237" s="44"/>
      <c r="CQF237" s="44"/>
      <c r="CQG237" s="44"/>
      <c r="CQH237" s="44"/>
      <c r="CQI237" s="44"/>
      <c r="CQJ237" s="44"/>
      <c r="CQK237" s="44"/>
      <c r="CQL237" s="44"/>
      <c r="CQM237" s="44"/>
      <c r="CQN237" s="44"/>
      <c r="CQO237" s="44"/>
      <c r="CQP237" s="44"/>
      <c r="CQQ237" s="44"/>
      <c r="CQR237" s="44"/>
      <c r="CQS237" s="44"/>
      <c r="CQT237" s="44"/>
      <c r="CQU237" s="44"/>
      <c r="CQV237" s="44"/>
      <c r="CQW237" s="44"/>
      <c r="CQX237" s="44"/>
      <c r="CQY237" s="44"/>
      <c r="CQZ237" s="44"/>
      <c r="CRA237" s="44"/>
      <c r="CRB237" s="44"/>
      <c r="CRC237" s="44"/>
      <c r="CRD237" s="44"/>
      <c r="CRE237" s="44"/>
      <c r="CRF237" s="44"/>
      <c r="CRG237" s="44"/>
      <c r="CRH237" s="44"/>
      <c r="CRI237" s="44"/>
      <c r="CRJ237" s="44"/>
      <c r="CRK237" s="44"/>
      <c r="CRL237" s="44"/>
      <c r="CRM237" s="44"/>
      <c r="CRN237" s="44"/>
      <c r="CRO237" s="44"/>
      <c r="CRP237" s="44"/>
      <c r="CRQ237" s="44"/>
      <c r="CRR237" s="44"/>
      <c r="CRS237" s="44"/>
      <c r="CRT237" s="44"/>
      <c r="CRU237" s="44"/>
      <c r="CRV237" s="44"/>
      <c r="CRW237" s="44"/>
      <c r="CRX237" s="44"/>
      <c r="CRY237" s="44"/>
      <c r="CRZ237" s="44"/>
      <c r="CSA237" s="44"/>
      <c r="CSB237" s="44"/>
      <c r="CSC237" s="44"/>
      <c r="CSD237" s="44"/>
      <c r="CSE237" s="44"/>
      <c r="CSF237" s="44"/>
      <c r="CSG237" s="44"/>
      <c r="CSH237" s="44"/>
      <c r="CSI237" s="44"/>
      <c r="CSJ237" s="44"/>
      <c r="CSK237" s="44"/>
      <c r="CSL237" s="44"/>
      <c r="CSM237" s="44"/>
      <c r="CSN237" s="44"/>
      <c r="CSO237" s="44"/>
      <c r="CSP237" s="44"/>
      <c r="CSQ237" s="44"/>
      <c r="CSR237" s="44"/>
      <c r="CSS237" s="44"/>
      <c r="CST237" s="44"/>
      <c r="CSU237" s="44"/>
      <c r="CSV237" s="44"/>
      <c r="CSW237" s="44"/>
      <c r="CSX237" s="44"/>
      <c r="CSY237" s="44"/>
      <c r="CSZ237" s="44"/>
      <c r="CTA237" s="44"/>
      <c r="CTB237" s="44"/>
      <c r="CTC237" s="44"/>
      <c r="CTD237" s="44"/>
      <c r="CTE237" s="44"/>
      <c r="CTF237" s="44"/>
      <c r="CTG237" s="44"/>
      <c r="CTH237" s="44"/>
      <c r="CTI237" s="44"/>
      <c r="CTJ237" s="44"/>
      <c r="CTK237" s="44"/>
      <c r="CTL237" s="44"/>
      <c r="CTM237" s="44"/>
      <c r="CTN237" s="44"/>
      <c r="CTO237" s="44"/>
      <c r="CTP237" s="44"/>
      <c r="CTQ237" s="44"/>
      <c r="CTR237" s="44"/>
      <c r="CTS237" s="44"/>
      <c r="CTT237" s="44"/>
      <c r="CTU237" s="44"/>
      <c r="CTV237" s="44"/>
      <c r="CTW237" s="44"/>
      <c r="CTX237" s="44"/>
      <c r="CTY237" s="44"/>
      <c r="CTZ237" s="44"/>
      <c r="CUA237" s="44"/>
      <c r="CUB237" s="44"/>
      <c r="CUC237" s="44"/>
      <c r="CUD237" s="44"/>
      <c r="CUE237" s="44"/>
      <c r="CUF237" s="44"/>
      <c r="CUG237" s="44"/>
      <c r="CUH237" s="44"/>
      <c r="CUI237" s="44"/>
      <c r="CUJ237" s="44"/>
      <c r="CUK237" s="44"/>
      <c r="CUL237" s="44"/>
      <c r="CUM237" s="44"/>
      <c r="CUN237" s="44"/>
      <c r="CUO237" s="44"/>
      <c r="CUP237" s="44"/>
      <c r="CUQ237" s="44"/>
      <c r="CUR237" s="44"/>
      <c r="CUS237" s="44"/>
      <c r="CUT237" s="44"/>
      <c r="CUU237" s="44"/>
      <c r="CUV237" s="44"/>
      <c r="CUW237" s="44"/>
      <c r="CUX237" s="44"/>
      <c r="CUY237" s="44"/>
      <c r="CUZ237" s="44"/>
      <c r="CVA237" s="44"/>
      <c r="CVB237" s="44"/>
      <c r="CVC237" s="44"/>
      <c r="CVD237" s="44"/>
      <c r="CVE237" s="44"/>
      <c r="CVF237" s="44"/>
      <c r="CVG237" s="44"/>
      <c r="CVH237" s="44"/>
      <c r="CVI237" s="44"/>
      <c r="CVJ237" s="44"/>
      <c r="CVK237" s="44"/>
      <c r="CVL237" s="44"/>
      <c r="CVM237" s="44"/>
      <c r="CVN237" s="44"/>
      <c r="CVO237" s="44"/>
      <c r="CVP237" s="44"/>
      <c r="CVQ237" s="44"/>
      <c r="CVR237" s="44"/>
      <c r="CVS237" s="44"/>
      <c r="CVT237" s="44"/>
      <c r="CVU237" s="44"/>
      <c r="CVV237" s="44"/>
      <c r="CVW237" s="44"/>
      <c r="CVX237" s="44"/>
      <c r="CVY237" s="44"/>
      <c r="CVZ237" s="44"/>
      <c r="CWA237" s="44"/>
      <c r="CWB237" s="44"/>
      <c r="CWC237" s="44"/>
      <c r="CWD237" s="44"/>
      <c r="CWE237" s="44"/>
      <c r="CWF237" s="44"/>
      <c r="CWG237" s="44"/>
      <c r="CWH237" s="44"/>
      <c r="CWI237" s="44"/>
      <c r="CWJ237" s="44"/>
      <c r="CWK237" s="44"/>
      <c r="CWL237" s="44"/>
      <c r="CWM237" s="44"/>
      <c r="CWN237" s="44"/>
      <c r="CWO237" s="44"/>
      <c r="CWP237" s="44"/>
      <c r="CWQ237" s="44"/>
      <c r="CWR237" s="44"/>
      <c r="CWS237" s="44"/>
      <c r="CWT237" s="44"/>
      <c r="CWU237" s="44"/>
      <c r="CWV237" s="44"/>
      <c r="CWW237" s="44"/>
      <c r="CWX237" s="44"/>
      <c r="CWY237" s="44"/>
      <c r="CWZ237" s="44"/>
      <c r="CXA237" s="44"/>
      <c r="CXB237" s="44"/>
      <c r="CXC237" s="44"/>
      <c r="CXD237" s="44"/>
      <c r="CXE237" s="44"/>
      <c r="CXF237" s="44"/>
      <c r="CXG237" s="44"/>
      <c r="CXH237" s="44"/>
      <c r="CXI237" s="44"/>
      <c r="CXJ237" s="44"/>
      <c r="CXK237" s="44"/>
      <c r="CXL237" s="44"/>
      <c r="CXM237" s="44"/>
      <c r="CXN237" s="44"/>
      <c r="CXO237" s="44"/>
      <c r="CXP237" s="44"/>
      <c r="CXQ237" s="44"/>
      <c r="CXR237" s="44"/>
      <c r="CXS237" s="44"/>
      <c r="CXT237" s="44"/>
      <c r="CXU237" s="44"/>
      <c r="CXV237" s="44"/>
      <c r="CXW237" s="44"/>
      <c r="CXX237" s="44"/>
      <c r="CXY237" s="44"/>
      <c r="CXZ237" s="44"/>
      <c r="CYA237" s="44"/>
      <c r="CYB237" s="44"/>
      <c r="CYC237" s="44"/>
      <c r="CYD237" s="44"/>
      <c r="CYE237" s="44"/>
      <c r="CYF237" s="44"/>
      <c r="CYG237" s="44"/>
      <c r="CYH237" s="44"/>
      <c r="CYI237" s="44"/>
      <c r="CYJ237" s="44"/>
      <c r="CYK237" s="44"/>
      <c r="CYL237" s="44"/>
      <c r="CYM237" s="44"/>
      <c r="CYN237" s="44"/>
      <c r="CYO237" s="44"/>
      <c r="CYP237" s="44"/>
      <c r="CYQ237" s="44"/>
      <c r="CYR237" s="44"/>
      <c r="CYS237" s="44"/>
      <c r="CYT237" s="44"/>
      <c r="CYU237" s="44"/>
      <c r="CYV237" s="44"/>
      <c r="CYW237" s="44"/>
      <c r="CYX237" s="44"/>
      <c r="CYY237" s="44"/>
      <c r="CYZ237" s="44"/>
      <c r="CZA237" s="44"/>
      <c r="CZB237" s="44"/>
      <c r="CZC237" s="44"/>
      <c r="CZD237" s="44"/>
      <c r="CZE237" s="44"/>
      <c r="CZF237" s="44"/>
      <c r="CZG237" s="44"/>
      <c r="CZH237" s="44"/>
      <c r="CZI237" s="44"/>
      <c r="CZJ237" s="44"/>
      <c r="CZK237" s="44"/>
      <c r="CZL237" s="44"/>
      <c r="CZM237" s="44"/>
      <c r="CZN237" s="44"/>
      <c r="CZO237" s="44"/>
      <c r="CZP237" s="44"/>
      <c r="CZQ237" s="44"/>
      <c r="CZR237" s="44"/>
      <c r="CZS237" s="44"/>
      <c r="CZT237" s="44"/>
      <c r="CZU237" s="44"/>
      <c r="CZV237" s="44"/>
      <c r="CZW237" s="44"/>
      <c r="CZX237" s="44"/>
      <c r="CZY237" s="44"/>
      <c r="CZZ237" s="44"/>
      <c r="DAA237" s="44"/>
      <c r="DAB237" s="44"/>
      <c r="DAC237" s="44"/>
      <c r="DAD237" s="44"/>
      <c r="DAE237" s="44"/>
      <c r="DAF237" s="44"/>
      <c r="DAG237" s="44"/>
      <c r="DAH237" s="44"/>
      <c r="DAI237" s="44"/>
      <c r="DAJ237" s="44"/>
      <c r="DAK237" s="44"/>
      <c r="DAL237" s="44"/>
      <c r="DAM237" s="44"/>
      <c r="DAN237" s="44"/>
      <c r="DAO237" s="44"/>
      <c r="DAP237" s="44"/>
      <c r="DAQ237" s="44"/>
      <c r="DAR237" s="44"/>
      <c r="DAS237" s="44"/>
      <c r="DAT237" s="44"/>
      <c r="DAU237" s="44"/>
      <c r="DAV237" s="44"/>
      <c r="DAW237" s="44"/>
      <c r="DAX237" s="44"/>
      <c r="DAY237" s="44"/>
      <c r="DAZ237" s="44"/>
      <c r="DBA237" s="44"/>
      <c r="DBB237" s="44"/>
      <c r="DBC237" s="44"/>
      <c r="DBD237" s="44"/>
      <c r="DBE237" s="44"/>
      <c r="DBF237" s="44"/>
      <c r="DBG237" s="44"/>
      <c r="DBH237" s="44"/>
      <c r="DBI237" s="44"/>
      <c r="DBJ237" s="44"/>
      <c r="DBK237" s="44"/>
      <c r="DBL237" s="44"/>
      <c r="DBM237" s="44"/>
      <c r="DBN237" s="44"/>
      <c r="DBO237" s="44"/>
      <c r="DBP237" s="44"/>
      <c r="DBQ237" s="44"/>
      <c r="DBR237" s="44"/>
      <c r="DBS237" s="44"/>
      <c r="DBT237" s="44"/>
      <c r="DBU237" s="44"/>
      <c r="DBV237" s="44"/>
      <c r="DBW237" s="44"/>
      <c r="DBX237" s="44"/>
      <c r="DBY237" s="44"/>
      <c r="DBZ237" s="44"/>
      <c r="DCA237" s="44"/>
      <c r="DCB237" s="44"/>
      <c r="DCC237" s="44"/>
      <c r="DCD237" s="44"/>
      <c r="DCE237" s="44"/>
      <c r="DCF237" s="44"/>
      <c r="DCG237" s="44"/>
      <c r="DCH237" s="44"/>
      <c r="DCI237" s="44"/>
      <c r="DCJ237" s="44"/>
      <c r="DCK237" s="44"/>
      <c r="DCL237" s="44"/>
      <c r="DCM237" s="44"/>
      <c r="DCN237" s="44"/>
      <c r="DCO237" s="44"/>
      <c r="DCP237" s="44"/>
      <c r="DCQ237" s="44"/>
      <c r="DCR237" s="44"/>
      <c r="DCS237" s="44"/>
      <c r="DCT237" s="44"/>
      <c r="DCU237" s="44"/>
      <c r="DCV237" s="44"/>
      <c r="DCW237" s="44"/>
      <c r="DCX237" s="44"/>
      <c r="DCY237" s="44"/>
      <c r="DCZ237" s="44"/>
      <c r="DDA237" s="44"/>
      <c r="DDB237" s="44"/>
      <c r="DDC237" s="44"/>
      <c r="DDD237" s="44"/>
      <c r="DDE237" s="44"/>
      <c r="DDF237" s="44"/>
      <c r="DDG237" s="44"/>
      <c r="DDH237" s="44"/>
      <c r="DDI237" s="44"/>
      <c r="DDJ237" s="44"/>
      <c r="DDK237" s="44"/>
      <c r="DDL237" s="44"/>
      <c r="DDM237" s="44"/>
      <c r="DDN237" s="44"/>
      <c r="DDO237" s="44"/>
      <c r="DDP237" s="44"/>
      <c r="DDQ237" s="44"/>
      <c r="DDR237" s="44"/>
      <c r="DDS237" s="44"/>
      <c r="DDT237" s="44"/>
      <c r="DDU237" s="44"/>
      <c r="DDV237" s="44"/>
      <c r="DDW237" s="44"/>
      <c r="DDX237" s="44"/>
      <c r="DDY237" s="44"/>
      <c r="DDZ237" s="44"/>
      <c r="DEA237" s="44"/>
      <c r="DEB237" s="44"/>
      <c r="DEC237" s="44"/>
      <c r="DED237" s="44"/>
      <c r="DEE237" s="44"/>
      <c r="DEF237" s="44"/>
      <c r="DEG237" s="44"/>
      <c r="DEH237" s="44"/>
      <c r="DEI237" s="44"/>
      <c r="DEJ237" s="44"/>
      <c r="DEK237" s="44"/>
      <c r="DEL237" s="44"/>
      <c r="DEM237" s="44"/>
      <c r="DEN237" s="44"/>
      <c r="DEO237" s="44"/>
      <c r="DEP237" s="44"/>
      <c r="DEQ237" s="44"/>
      <c r="DER237" s="44"/>
      <c r="DES237" s="44"/>
      <c r="DET237" s="44"/>
      <c r="DEU237" s="44"/>
      <c r="DEV237" s="44"/>
      <c r="DEW237" s="44"/>
      <c r="DEX237" s="44"/>
      <c r="DEY237" s="44"/>
      <c r="DEZ237" s="44"/>
      <c r="DFA237" s="44"/>
      <c r="DFB237" s="44"/>
      <c r="DFC237" s="44"/>
      <c r="DFD237" s="44"/>
      <c r="DFE237" s="44"/>
      <c r="DFF237" s="44"/>
      <c r="DFG237" s="44"/>
      <c r="DFH237" s="44"/>
      <c r="DFI237" s="44"/>
      <c r="DFJ237" s="44"/>
      <c r="DFK237" s="44"/>
      <c r="DFL237" s="44"/>
      <c r="DFM237" s="44"/>
      <c r="DFN237" s="44"/>
      <c r="DFO237" s="44"/>
      <c r="DFP237" s="44"/>
      <c r="DFQ237" s="44"/>
      <c r="DFR237" s="44"/>
      <c r="DFS237" s="44"/>
      <c r="DFT237" s="44"/>
      <c r="DFU237" s="44"/>
      <c r="DFV237" s="44"/>
      <c r="DFW237" s="44"/>
      <c r="DFX237" s="44"/>
      <c r="DFY237" s="44"/>
      <c r="DFZ237" s="44"/>
      <c r="DGA237" s="44"/>
      <c r="DGB237" s="44"/>
      <c r="DGC237" s="44"/>
      <c r="DGD237" s="44"/>
      <c r="DGE237" s="44"/>
      <c r="DGF237" s="44"/>
      <c r="DGG237" s="44"/>
      <c r="DGH237" s="44"/>
      <c r="DGI237" s="44"/>
      <c r="DGJ237" s="44"/>
      <c r="DGK237" s="44"/>
      <c r="DGL237" s="44"/>
      <c r="DGM237" s="44"/>
      <c r="DGN237" s="44"/>
      <c r="DGO237" s="44"/>
      <c r="DGP237" s="44"/>
      <c r="DGQ237" s="44"/>
      <c r="DGR237" s="44"/>
      <c r="DGS237" s="44"/>
      <c r="DGT237" s="44"/>
      <c r="DGU237" s="44"/>
      <c r="DGV237" s="44"/>
      <c r="DGW237" s="44"/>
      <c r="DGX237" s="44"/>
      <c r="DGY237" s="44"/>
      <c r="DGZ237" s="44"/>
      <c r="DHA237" s="44"/>
      <c r="DHB237" s="44"/>
      <c r="DHC237" s="44"/>
      <c r="DHD237" s="44"/>
      <c r="DHE237" s="44"/>
      <c r="DHF237" s="44"/>
      <c r="DHG237" s="44"/>
      <c r="DHH237" s="44"/>
      <c r="DHI237" s="44"/>
      <c r="DHJ237" s="44"/>
      <c r="DHK237" s="44"/>
      <c r="DHL237" s="44"/>
      <c r="DHM237" s="44"/>
      <c r="DHN237" s="44"/>
      <c r="DHO237" s="44"/>
      <c r="DHP237" s="44"/>
      <c r="DHQ237" s="44"/>
      <c r="DHR237" s="44"/>
      <c r="DHS237" s="44"/>
      <c r="DHT237" s="44"/>
      <c r="DHU237" s="44"/>
      <c r="DHV237" s="44"/>
      <c r="DHW237" s="44"/>
      <c r="DHX237" s="44"/>
      <c r="DHY237" s="44"/>
      <c r="DHZ237" s="44"/>
      <c r="DIA237" s="44"/>
      <c r="DIB237" s="44"/>
      <c r="DIC237" s="44"/>
      <c r="DID237" s="44"/>
      <c r="DIE237" s="44"/>
      <c r="DIF237" s="44"/>
      <c r="DIG237" s="44"/>
      <c r="DIH237" s="44"/>
      <c r="DII237" s="44"/>
      <c r="DIJ237" s="44"/>
      <c r="DIK237" s="44"/>
      <c r="DIL237" s="44"/>
      <c r="DIM237" s="44"/>
      <c r="DIN237" s="44"/>
      <c r="DIO237" s="44"/>
      <c r="DIP237" s="44"/>
      <c r="DIQ237" s="44"/>
      <c r="DIR237" s="44"/>
      <c r="DIS237" s="44"/>
      <c r="DIT237" s="44"/>
      <c r="DIU237" s="44"/>
      <c r="DIV237" s="44"/>
      <c r="DIW237" s="44"/>
      <c r="DIX237" s="44"/>
      <c r="DIY237" s="44"/>
      <c r="DIZ237" s="44"/>
      <c r="DJA237" s="44"/>
      <c r="DJB237" s="44"/>
      <c r="DJC237" s="44"/>
      <c r="DJD237" s="44"/>
      <c r="DJE237" s="44"/>
      <c r="DJF237" s="44"/>
      <c r="DJG237" s="44"/>
      <c r="DJH237" s="44"/>
      <c r="DJI237" s="44"/>
      <c r="DJJ237" s="44"/>
      <c r="DJK237" s="44"/>
      <c r="DJL237" s="44"/>
      <c r="DJM237" s="44"/>
      <c r="DJN237" s="44"/>
      <c r="DJO237" s="44"/>
      <c r="DJP237" s="44"/>
      <c r="DJQ237" s="44"/>
      <c r="DJR237" s="44"/>
      <c r="DJS237" s="44"/>
      <c r="DJT237" s="44"/>
      <c r="DJU237" s="44"/>
      <c r="DJV237" s="44"/>
      <c r="DJW237" s="44"/>
      <c r="DJX237" s="44"/>
      <c r="DJY237" s="44"/>
      <c r="DJZ237" s="44"/>
      <c r="DKA237" s="44"/>
      <c r="DKB237" s="44"/>
      <c r="DKC237" s="44"/>
      <c r="DKD237" s="44"/>
      <c r="DKE237" s="44"/>
      <c r="DKF237" s="44"/>
      <c r="DKG237" s="44"/>
      <c r="DKH237" s="44"/>
      <c r="DKI237" s="44"/>
      <c r="DKJ237" s="44"/>
      <c r="DKK237" s="44"/>
      <c r="DKL237" s="44"/>
      <c r="DKM237" s="44"/>
      <c r="DKN237" s="44"/>
      <c r="DKO237" s="44"/>
      <c r="DKP237" s="44"/>
      <c r="DKQ237" s="44"/>
      <c r="DKR237" s="44"/>
      <c r="DKS237" s="44"/>
      <c r="DKT237" s="44"/>
      <c r="DKU237" s="44"/>
      <c r="DKV237" s="44"/>
      <c r="DKW237" s="44"/>
      <c r="DKX237" s="44"/>
      <c r="DKY237" s="44"/>
      <c r="DKZ237" s="44"/>
      <c r="DLA237" s="44"/>
      <c r="DLB237" s="44"/>
      <c r="DLC237" s="44"/>
      <c r="DLD237" s="44"/>
      <c r="DLE237" s="44"/>
      <c r="DLF237" s="44"/>
      <c r="DLG237" s="44"/>
      <c r="DLH237" s="44"/>
      <c r="DLI237" s="44"/>
      <c r="DLJ237" s="44"/>
      <c r="DLK237" s="44"/>
      <c r="DLL237" s="44"/>
      <c r="DLM237" s="44"/>
      <c r="DLN237" s="44"/>
      <c r="DLO237" s="44"/>
      <c r="DLP237" s="44"/>
      <c r="DLQ237" s="44"/>
      <c r="DLR237" s="44"/>
      <c r="DLS237" s="44"/>
      <c r="DLT237" s="44"/>
      <c r="DLU237" s="44"/>
      <c r="DLV237" s="44"/>
      <c r="DLW237" s="44"/>
      <c r="DLX237" s="44"/>
      <c r="DLY237" s="44"/>
      <c r="DLZ237" s="44"/>
      <c r="DMA237" s="44"/>
      <c r="DMB237" s="44"/>
      <c r="DMC237" s="44"/>
      <c r="DMD237" s="44"/>
      <c r="DME237" s="44"/>
      <c r="DMF237" s="44"/>
      <c r="DMG237" s="44"/>
      <c r="DMH237" s="44"/>
      <c r="DMI237" s="44"/>
      <c r="DMJ237" s="44"/>
      <c r="DMK237" s="44"/>
      <c r="DML237" s="44"/>
      <c r="DMM237" s="44"/>
      <c r="DMN237" s="44"/>
      <c r="DMO237" s="44"/>
      <c r="DMP237" s="44"/>
      <c r="DMQ237" s="44"/>
      <c r="DMR237" s="44"/>
      <c r="DMS237" s="44"/>
      <c r="DMT237" s="44"/>
      <c r="DMU237" s="44"/>
      <c r="DMV237" s="44"/>
      <c r="DMW237" s="44"/>
      <c r="DMX237" s="44"/>
      <c r="DMY237" s="44"/>
      <c r="DMZ237" s="44"/>
      <c r="DNA237" s="44"/>
      <c r="DNB237" s="44"/>
      <c r="DNC237" s="44"/>
      <c r="DND237" s="44"/>
      <c r="DNE237" s="44"/>
      <c r="DNF237" s="44"/>
      <c r="DNG237" s="44"/>
      <c r="DNH237" s="44"/>
      <c r="DNI237" s="44"/>
      <c r="DNJ237" s="44"/>
      <c r="DNK237" s="44"/>
      <c r="DNL237" s="44"/>
      <c r="DNM237" s="44"/>
      <c r="DNN237" s="44"/>
      <c r="DNO237" s="44"/>
      <c r="DNP237" s="44"/>
      <c r="DNQ237" s="44"/>
      <c r="DNR237" s="44"/>
      <c r="DNS237" s="44"/>
      <c r="DNT237" s="44"/>
      <c r="DNU237" s="44"/>
      <c r="DNV237" s="44"/>
      <c r="DNW237" s="44"/>
      <c r="DNX237" s="44"/>
      <c r="DNY237" s="44"/>
      <c r="DNZ237" s="44"/>
      <c r="DOA237" s="44"/>
      <c r="DOB237" s="44"/>
      <c r="DOC237" s="44"/>
      <c r="DOD237" s="44"/>
      <c r="DOE237" s="44"/>
      <c r="DOF237" s="44"/>
      <c r="DOG237" s="44"/>
      <c r="DOH237" s="44"/>
      <c r="DOI237" s="44"/>
      <c r="DOJ237" s="44"/>
      <c r="DOK237" s="44"/>
      <c r="DOL237" s="44"/>
      <c r="DOM237" s="44"/>
      <c r="DON237" s="44"/>
      <c r="DOO237" s="44"/>
      <c r="DOP237" s="44"/>
      <c r="DOQ237" s="44"/>
      <c r="DOR237" s="44"/>
      <c r="DOS237" s="44"/>
      <c r="DOT237" s="44"/>
      <c r="DOU237" s="44"/>
      <c r="DOV237" s="44"/>
      <c r="DOW237" s="44"/>
      <c r="DOX237" s="44"/>
      <c r="DOY237" s="44"/>
      <c r="DOZ237" s="44"/>
      <c r="DPA237" s="44"/>
      <c r="DPB237" s="44"/>
      <c r="DPC237" s="44"/>
      <c r="DPD237" s="44"/>
      <c r="DPE237" s="44"/>
      <c r="DPF237" s="44"/>
      <c r="DPG237" s="44"/>
      <c r="DPH237" s="44"/>
      <c r="DPI237" s="44"/>
      <c r="DPJ237" s="44"/>
      <c r="DPK237" s="44"/>
      <c r="DPL237" s="44"/>
      <c r="DPM237" s="44"/>
      <c r="DPN237" s="44"/>
      <c r="DPO237" s="44"/>
      <c r="DPP237" s="44"/>
      <c r="DPQ237" s="44"/>
      <c r="DPR237" s="44"/>
      <c r="DPS237" s="44"/>
      <c r="DPT237" s="44"/>
      <c r="DPU237" s="44"/>
      <c r="DPV237" s="44"/>
      <c r="DPW237" s="44"/>
      <c r="DPX237" s="44"/>
      <c r="DPY237" s="44"/>
      <c r="DPZ237" s="44"/>
      <c r="DQA237" s="44"/>
      <c r="DQB237" s="44"/>
      <c r="DQC237" s="44"/>
      <c r="DQD237" s="44"/>
      <c r="DQE237" s="44"/>
      <c r="DQF237" s="44"/>
      <c r="DQG237" s="44"/>
      <c r="DQH237" s="44"/>
      <c r="DQI237" s="44"/>
      <c r="DQJ237" s="44"/>
      <c r="DQK237" s="44"/>
      <c r="DQL237" s="44"/>
      <c r="DQM237" s="44"/>
      <c r="DQN237" s="44"/>
      <c r="DQO237" s="44"/>
      <c r="DQP237" s="44"/>
      <c r="DQQ237" s="44"/>
      <c r="DQR237" s="44"/>
      <c r="DQS237" s="44"/>
      <c r="DQT237" s="44"/>
      <c r="DQU237" s="44"/>
      <c r="DQV237" s="44"/>
      <c r="DQW237" s="44"/>
      <c r="DQX237" s="44"/>
      <c r="DQY237" s="44"/>
      <c r="DQZ237" s="44"/>
      <c r="DRA237" s="44"/>
      <c r="DRB237" s="44"/>
      <c r="DRC237" s="44"/>
      <c r="DRD237" s="44"/>
      <c r="DRE237" s="44"/>
      <c r="DRF237" s="44"/>
      <c r="DRG237" s="44"/>
      <c r="DRH237" s="44"/>
      <c r="DRI237" s="44"/>
      <c r="DRJ237" s="44"/>
      <c r="DRK237" s="44"/>
      <c r="DRL237" s="44"/>
      <c r="DRM237" s="44"/>
      <c r="DRN237" s="44"/>
      <c r="DRO237" s="44"/>
      <c r="DRP237" s="44"/>
      <c r="DRQ237" s="44"/>
      <c r="DRR237" s="44"/>
      <c r="DRS237" s="44"/>
      <c r="DRT237" s="44"/>
      <c r="DRU237" s="44"/>
      <c r="DRV237" s="44"/>
      <c r="DRW237" s="44"/>
      <c r="DRX237" s="44"/>
      <c r="DRY237" s="44"/>
      <c r="DRZ237" s="44"/>
      <c r="DSA237" s="44"/>
      <c r="DSB237" s="44"/>
      <c r="DSC237" s="44"/>
      <c r="DSD237" s="44"/>
      <c r="DSE237" s="44"/>
      <c r="DSF237" s="44"/>
      <c r="DSG237" s="44"/>
      <c r="DSH237" s="44"/>
      <c r="DSI237" s="44"/>
      <c r="DSJ237" s="44"/>
      <c r="DSK237" s="44"/>
      <c r="DSL237" s="44"/>
      <c r="DSM237" s="44"/>
      <c r="DSN237" s="44"/>
      <c r="DSO237" s="44"/>
      <c r="DSP237" s="44"/>
      <c r="DSQ237" s="44"/>
      <c r="DSR237" s="44"/>
      <c r="DSS237" s="44"/>
      <c r="DST237" s="44"/>
      <c r="DSU237" s="44"/>
      <c r="DSV237" s="44"/>
      <c r="DSW237" s="44"/>
      <c r="DSX237" s="44"/>
      <c r="DSY237" s="44"/>
      <c r="DSZ237" s="44"/>
      <c r="DTA237" s="44"/>
      <c r="DTB237" s="44"/>
      <c r="DTC237" s="44"/>
      <c r="DTD237" s="44"/>
      <c r="DTE237" s="44"/>
      <c r="DTF237" s="44"/>
      <c r="DTG237" s="44"/>
      <c r="DTH237" s="44"/>
      <c r="DTI237" s="44"/>
      <c r="DTJ237" s="44"/>
      <c r="DTK237" s="44"/>
      <c r="DTL237" s="44"/>
      <c r="DTM237" s="44"/>
      <c r="DTN237" s="44"/>
      <c r="DTO237" s="44"/>
      <c r="DTP237" s="44"/>
      <c r="DTQ237" s="44"/>
      <c r="DTR237" s="44"/>
      <c r="DTS237" s="44"/>
      <c r="DTT237" s="44"/>
      <c r="DTU237" s="44"/>
      <c r="DTV237" s="44"/>
      <c r="DTW237" s="44"/>
      <c r="DTX237" s="44"/>
      <c r="DTY237" s="44"/>
      <c r="DTZ237" s="44"/>
      <c r="DUA237" s="44"/>
      <c r="DUB237" s="44"/>
      <c r="DUC237" s="44"/>
      <c r="DUD237" s="44"/>
      <c r="DUE237" s="44"/>
      <c r="DUF237" s="44"/>
      <c r="DUG237" s="44"/>
      <c r="DUH237" s="44"/>
      <c r="DUI237" s="44"/>
      <c r="DUJ237" s="44"/>
      <c r="DUK237" s="44"/>
      <c r="DUL237" s="44"/>
      <c r="DUM237" s="44"/>
      <c r="DUN237" s="44"/>
      <c r="DUO237" s="44"/>
      <c r="DUP237" s="44"/>
      <c r="DUQ237" s="44"/>
      <c r="DUR237" s="44"/>
      <c r="DUS237" s="44"/>
      <c r="DUT237" s="44"/>
      <c r="DUU237" s="44"/>
      <c r="DUV237" s="44"/>
      <c r="DUW237" s="44"/>
      <c r="DUX237" s="44"/>
      <c r="DUY237" s="44"/>
      <c r="DUZ237" s="44"/>
      <c r="DVA237" s="44"/>
      <c r="DVB237" s="44"/>
      <c r="DVC237" s="44"/>
      <c r="DVD237" s="44"/>
      <c r="DVE237" s="44"/>
      <c r="DVF237" s="44"/>
      <c r="DVG237" s="44"/>
      <c r="DVH237" s="44"/>
      <c r="DVI237" s="44"/>
      <c r="DVJ237" s="44"/>
      <c r="DVK237" s="44"/>
      <c r="DVL237" s="44"/>
      <c r="DVM237" s="44"/>
      <c r="DVN237" s="44"/>
      <c r="DVO237" s="44"/>
      <c r="DVP237" s="44"/>
      <c r="DVQ237" s="44"/>
      <c r="DVR237" s="44"/>
      <c r="DVS237" s="44"/>
      <c r="DVT237" s="44"/>
      <c r="DVU237" s="44"/>
      <c r="DVV237" s="44"/>
      <c r="DVW237" s="44"/>
      <c r="DVX237" s="44"/>
      <c r="DVY237" s="44"/>
      <c r="DVZ237" s="44"/>
      <c r="DWA237" s="44"/>
      <c r="DWB237" s="44"/>
      <c r="DWC237" s="44"/>
      <c r="DWD237" s="44"/>
      <c r="DWE237" s="44"/>
      <c r="DWF237" s="44"/>
      <c r="DWG237" s="44"/>
      <c r="DWH237" s="44"/>
      <c r="DWI237" s="44"/>
      <c r="DWJ237" s="44"/>
      <c r="DWK237" s="44"/>
      <c r="DWL237" s="44"/>
      <c r="DWM237" s="44"/>
      <c r="DWN237" s="44"/>
      <c r="DWO237" s="44"/>
      <c r="DWP237" s="44"/>
      <c r="DWQ237" s="44"/>
      <c r="DWR237" s="44"/>
      <c r="DWS237" s="44"/>
      <c r="DWT237" s="44"/>
      <c r="DWU237" s="44"/>
      <c r="DWV237" s="44"/>
      <c r="DWW237" s="44"/>
      <c r="DWX237" s="44"/>
      <c r="DWY237" s="44"/>
      <c r="DWZ237" s="44"/>
      <c r="DXA237" s="44"/>
      <c r="DXB237" s="44"/>
      <c r="DXC237" s="44"/>
      <c r="DXD237" s="44"/>
      <c r="DXE237" s="44"/>
      <c r="DXF237" s="44"/>
      <c r="DXG237" s="44"/>
      <c r="DXH237" s="44"/>
      <c r="DXI237" s="44"/>
      <c r="DXJ237" s="44"/>
      <c r="DXK237" s="44"/>
      <c r="DXL237" s="44"/>
      <c r="DXM237" s="44"/>
      <c r="DXN237" s="44"/>
      <c r="DXO237" s="44"/>
      <c r="DXP237" s="44"/>
      <c r="DXQ237" s="44"/>
      <c r="DXR237" s="44"/>
      <c r="DXS237" s="44"/>
      <c r="DXT237" s="44"/>
      <c r="DXU237" s="44"/>
      <c r="DXV237" s="44"/>
      <c r="DXW237" s="44"/>
      <c r="DXX237" s="44"/>
      <c r="DXY237" s="44"/>
      <c r="DXZ237" s="44"/>
      <c r="DYA237" s="44"/>
      <c r="DYB237" s="44"/>
      <c r="DYC237" s="44"/>
      <c r="DYD237" s="44"/>
      <c r="DYE237" s="44"/>
      <c r="DYF237" s="44"/>
      <c r="DYG237" s="44"/>
      <c r="DYH237" s="44"/>
      <c r="DYI237" s="44"/>
      <c r="DYJ237" s="44"/>
      <c r="DYK237" s="44"/>
      <c r="DYL237" s="44"/>
      <c r="DYM237" s="44"/>
      <c r="DYN237" s="44"/>
      <c r="DYO237" s="44"/>
      <c r="DYP237" s="44"/>
      <c r="DYQ237" s="44"/>
      <c r="DYR237" s="44"/>
      <c r="DYS237" s="44"/>
      <c r="DYT237" s="44"/>
      <c r="DYU237" s="44"/>
      <c r="DYV237" s="44"/>
      <c r="DYW237" s="44"/>
      <c r="DYX237" s="44"/>
      <c r="DYY237" s="44"/>
      <c r="DYZ237" s="44"/>
      <c r="DZA237" s="44"/>
      <c r="DZB237" s="44"/>
      <c r="DZC237" s="44"/>
      <c r="DZD237" s="44"/>
      <c r="DZE237" s="44"/>
      <c r="DZF237" s="44"/>
      <c r="DZG237" s="44"/>
      <c r="DZH237" s="44"/>
      <c r="DZI237" s="44"/>
      <c r="DZJ237" s="44"/>
      <c r="DZK237" s="44"/>
      <c r="DZL237" s="44"/>
      <c r="DZM237" s="44"/>
      <c r="DZN237" s="44"/>
      <c r="DZO237" s="44"/>
      <c r="DZP237" s="44"/>
      <c r="DZQ237" s="44"/>
      <c r="DZR237" s="44"/>
      <c r="DZS237" s="44"/>
      <c r="DZT237" s="44"/>
      <c r="DZU237" s="44"/>
      <c r="DZV237" s="44"/>
      <c r="DZW237" s="44"/>
      <c r="DZX237" s="44"/>
      <c r="DZY237" s="44"/>
      <c r="DZZ237" s="44"/>
      <c r="EAA237" s="44"/>
      <c r="EAB237" s="44"/>
      <c r="EAC237" s="44"/>
      <c r="EAD237" s="44"/>
      <c r="EAE237" s="44"/>
      <c r="EAF237" s="44"/>
      <c r="EAG237" s="44"/>
      <c r="EAH237" s="44"/>
      <c r="EAI237" s="44"/>
      <c r="EAJ237" s="44"/>
      <c r="EAK237" s="44"/>
      <c r="EAL237" s="44"/>
      <c r="EAM237" s="44"/>
      <c r="EAN237" s="44"/>
      <c r="EAO237" s="44"/>
      <c r="EAP237" s="44"/>
      <c r="EAQ237" s="44"/>
      <c r="EAR237" s="44"/>
      <c r="EAS237" s="44"/>
      <c r="EAT237" s="44"/>
      <c r="EAU237" s="44"/>
      <c r="EAV237" s="44"/>
      <c r="EAW237" s="44"/>
      <c r="EAX237" s="44"/>
      <c r="EAY237" s="44"/>
      <c r="EAZ237" s="44"/>
      <c r="EBA237" s="44"/>
      <c r="EBB237" s="44"/>
      <c r="EBC237" s="44"/>
      <c r="EBD237" s="44"/>
      <c r="EBE237" s="44"/>
      <c r="EBF237" s="44"/>
      <c r="EBG237" s="44"/>
      <c r="EBH237" s="44"/>
      <c r="EBI237" s="44"/>
      <c r="EBJ237" s="44"/>
      <c r="EBK237" s="44"/>
      <c r="EBL237" s="44"/>
      <c r="EBM237" s="44"/>
      <c r="EBN237" s="44"/>
      <c r="EBO237" s="44"/>
      <c r="EBP237" s="44"/>
      <c r="EBQ237" s="44"/>
      <c r="EBR237" s="44"/>
      <c r="EBS237" s="44"/>
      <c r="EBT237" s="44"/>
      <c r="EBU237" s="44"/>
      <c r="EBV237" s="44"/>
      <c r="EBW237" s="44"/>
      <c r="EBX237" s="44"/>
      <c r="EBY237" s="44"/>
      <c r="EBZ237" s="44"/>
      <c r="ECA237" s="44"/>
      <c r="ECB237" s="44"/>
      <c r="ECC237" s="44"/>
      <c r="ECD237" s="44"/>
      <c r="ECE237" s="44"/>
      <c r="ECF237" s="44"/>
      <c r="ECG237" s="44"/>
      <c r="ECH237" s="44"/>
      <c r="ECI237" s="44"/>
      <c r="ECJ237" s="44"/>
      <c r="ECK237" s="44"/>
      <c r="ECL237" s="44"/>
      <c r="ECM237" s="44"/>
      <c r="ECN237" s="44"/>
      <c r="ECO237" s="44"/>
      <c r="ECP237" s="44"/>
      <c r="ECQ237" s="44"/>
      <c r="ECR237" s="44"/>
      <c r="ECS237" s="44"/>
      <c r="ECT237" s="44"/>
      <c r="ECU237" s="44"/>
      <c r="ECV237" s="44"/>
      <c r="ECW237" s="44"/>
      <c r="ECX237" s="44"/>
      <c r="ECY237" s="44"/>
      <c r="ECZ237" s="44"/>
      <c r="EDA237" s="44"/>
      <c r="EDB237" s="44"/>
      <c r="EDC237" s="44"/>
      <c r="EDD237" s="44"/>
      <c r="EDE237" s="44"/>
      <c r="EDF237" s="44"/>
      <c r="EDG237" s="44"/>
      <c r="EDH237" s="44"/>
      <c r="EDI237" s="44"/>
      <c r="EDJ237" s="44"/>
      <c r="EDK237" s="44"/>
      <c r="EDL237" s="44"/>
      <c r="EDM237" s="44"/>
      <c r="EDN237" s="44"/>
      <c r="EDO237" s="44"/>
      <c r="EDP237" s="44"/>
      <c r="EDQ237" s="44"/>
      <c r="EDR237" s="44"/>
      <c r="EDS237" s="44"/>
      <c r="EDT237" s="44"/>
      <c r="EDU237" s="44"/>
      <c r="EDV237" s="44"/>
      <c r="EDW237" s="44"/>
      <c r="EDX237" s="44"/>
      <c r="EDY237" s="44"/>
      <c r="EDZ237" s="44"/>
      <c r="EEA237" s="44"/>
      <c r="EEB237" s="44"/>
      <c r="EEC237" s="44"/>
      <c r="EED237" s="44"/>
      <c r="EEE237" s="44"/>
      <c r="EEF237" s="44"/>
      <c r="EEG237" s="44"/>
      <c r="EEH237" s="44"/>
      <c r="EEI237" s="44"/>
      <c r="EEJ237" s="44"/>
      <c r="EEK237" s="44"/>
      <c r="EEL237" s="44"/>
      <c r="EEM237" s="44"/>
      <c r="EEN237" s="44"/>
      <c r="EEO237" s="44"/>
      <c r="EEP237" s="44"/>
      <c r="EEQ237" s="44"/>
      <c r="EER237" s="44"/>
      <c r="EES237" s="44"/>
      <c r="EET237" s="44"/>
      <c r="EEU237" s="44"/>
      <c r="EEV237" s="44"/>
      <c r="EEW237" s="44"/>
      <c r="EEX237" s="44"/>
      <c r="EEY237" s="44"/>
      <c r="EEZ237" s="44"/>
      <c r="EFA237" s="44"/>
      <c r="EFB237" s="44"/>
      <c r="EFC237" s="44"/>
      <c r="EFD237" s="44"/>
      <c r="EFE237" s="44"/>
      <c r="EFF237" s="44"/>
      <c r="EFG237" s="44"/>
      <c r="EFH237" s="44"/>
      <c r="EFI237" s="44"/>
      <c r="EFJ237" s="44"/>
      <c r="EFK237" s="44"/>
      <c r="EFL237" s="44"/>
      <c r="EFM237" s="44"/>
      <c r="EFN237" s="44"/>
      <c r="EFO237" s="44"/>
      <c r="EFP237" s="44"/>
      <c r="EFQ237" s="44"/>
      <c r="EFR237" s="44"/>
      <c r="EFS237" s="44"/>
      <c r="EFT237" s="44"/>
      <c r="EFU237" s="44"/>
      <c r="EFV237" s="44"/>
      <c r="EFW237" s="44"/>
      <c r="EFX237" s="44"/>
      <c r="EFY237" s="44"/>
      <c r="EFZ237" s="44"/>
      <c r="EGA237" s="44"/>
      <c r="EGB237" s="44"/>
      <c r="EGC237" s="44"/>
      <c r="EGD237" s="44"/>
      <c r="EGE237" s="44"/>
      <c r="EGF237" s="44"/>
      <c r="EGG237" s="44"/>
      <c r="EGH237" s="44"/>
      <c r="EGI237" s="44"/>
      <c r="EGJ237" s="44"/>
      <c r="EGK237" s="44"/>
      <c r="EGL237" s="44"/>
      <c r="EGM237" s="44"/>
      <c r="EGN237" s="44"/>
      <c r="EGO237" s="44"/>
      <c r="EGP237" s="44"/>
      <c r="EGQ237" s="44"/>
      <c r="EGR237" s="44"/>
      <c r="EGS237" s="44"/>
      <c r="EGT237" s="44"/>
      <c r="EGU237" s="44"/>
      <c r="EGV237" s="44"/>
      <c r="EGW237" s="44"/>
      <c r="EGX237" s="44"/>
      <c r="EGY237" s="44"/>
      <c r="EGZ237" s="44"/>
      <c r="EHA237" s="44"/>
      <c r="EHB237" s="44"/>
      <c r="EHC237" s="44"/>
      <c r="EHD237" s="44"/>
      <c r="EHE237" s="44"/>
      <c r="EHF237" s="44"/>
      <c r="EHG237" s="44"/>
      <c r="EHH237" s="44"/>
      <c r="EHI237" s="44"/>
      <c r="EHJ237" s="44"/>
      <c r="EHK237" s="44"/>
      <c r="EHL237" s="44"/>
      <c r="EHM237" s="44"/>
      <c r="EHN237" s="44"/>
      <c r="EHO237" s="44"/>
      <c r="EHP237" s="44"/>
      <c r="EHQ237" s="44"/>
      <c r="EHR237" s="44"/>
      <c r="EHS237" s="44"/>
      <c r="EHT237" s="44"/>
      <c r="EHU237" s="44"/>
      <c r="EHV237" s="44"/>
      <c r="EHW237" s="44"/>
      <c r="EHX237" s="44"/>
      <c r="EHY237" s="44"/>
      <c r="EHZ237" s="44"/>
      <c r="EIA237" s="44"/>
      <c r="EIB237" s="44"/>
      <c r="EIC237" s="44"/>
      <c r="EID237" s="44"/>
      <c r="EIE237" s="44"/>
      <c r="EIF237" s="44"/>
      <c r="EIG237" s="44"/>
      <c r="EIH237" s="44"/>
      <c r="EII237" s="44"/>
      <c r="EIJ237" s="44"/>
      <c r="EIK237" s="44"/>
      <c r="EIL237" s="44"/>
      <c r="EIM237" s="44"/>
      <c r="EIN237" s="44"/>
      <c r="EIO237" s="44"/>
      <c r="EIP237" s="44"/>
      <c r="EIQ237" s="44"/>
      <c r="EIR237" s="44"/>
      <c r="EIS237" s="44"/>
      <c r="EIT237" s="44"/>
      <c r="EIU237" s="44"/>
      <c r="EIV237" s="44"/>
      <c r="EIW237" s="44"/>
      <c r="EIX237" s="44"/>
      <c r="EIY237" s="44"/>
      <c r="EIZ237" s="44"/>
      <c r="EJA237" s="44"/>
      <c r="EJB237" s="44"/>
      <c r="EJC237" s="44"/>
      <c r="EJD237" s="44"/>
      <c r="EJE237" s="44"/>
      <c r="EJF237" s="44"/>
      <c r="EJG237" s="44"/>
      <c r="EJH237" s="44"/>
      <c r="EJI237" s="44"/>
      <c r="EJJ237" s="44"/>
      <c r="EJK237" s="44"/>
      <c r="EJL237" s="44"/>
      <c r="EJM237" s="44"/>
      <c r="EJN237" s="44"/>
      <c r="EJO237" s="44"/>
      <c r="EJP237" s="44"/>
      <c r="EJQ237" s="44"/>
      <c r="EJR237" s="44"/>
      <c r="EJS237" s="44"/>
      <c r="EJT237" s="44"/>
      <c r="EJU237" s="44"/>
      <c r="EJV237" s="44"/>
      <c r="EJW237" s="44"/>
      <c r="EJX237" s="44"/>
      <c r="EJY237" s="44"/>
      <c r="EJZ237" s="44"/>
      <c r="EKA237" s="44"/>
      <c r="EKB237" s="44"/>
      <c r="EKC237" s="44"/>
      <c r="EKD237" s="44"/>
      <c r="EKE237" s="44"/>
      <c r="EKF237" s="44"/>
      <c r="EKG237" s="44"/>
      <c r="EKH237" s="44"/>
      <c r="EKI237" s="44"/>
      <c r="EKJ237" s="44"/>
      <c r="EKK237" s="44"/>
      <c r="EKL237" s="44"/>
      <c r="EKM237" s="44"/>
      <c r="EKN237" s="44"/>
      <c r="EKO237" s="44"/>
      <c r="EKP237" s="44"/>
      <c r="EKQ237" s="44"/>
      <c r="EKR237" s="44"/>
      <c r="EKS237" s="44"/>
      <c r="EKT237" s="44"/>
      <c r="EKU237" s="44"/>
      <c r="EKV237" s="44"/>
      <c r="EKW237" s="44"/>
      <c r="EKX237" s="44"/>
      <c r="EKY237" s="44"/>
      <c r="EKZ237" s="44"/>
      <c r="ELA237" s="44"/>
      <c r="ELB237" s="44"/>
      <c r="ELC237" s="44"/>
      <c r="ELD237" s="44"/>
      <c r="ELE237" s="44"/>
      <c r="ELF237" s="44"/>
      <c r="ELG237" s="44"/>
      <c r="ELH237" s="44"/>
      <c r="ELI237" s="44"/>
      <c r="ELJ237" s="44"/>
      <c r="ELK237" s="44"/>
      <c r="ELL237" s="44"/>
      <c r="ELM237" s="44"/>
      <c r="ELN237" s="44"/>
      <c r="ELO237" s="44"/>
      <c r="ELP237" s="44"/>
      <c r="ELQ237" s="44"/>
      <c r="ELR237" s="44"/>
      <c r="ELS237" s="44"/>
      <c r="ELT237" s="44"/>
      <c r="ELU237" s="44"/>
      <c r="ELV237" s="44"/>
      <c r="ELW237" s="44"/>
      <c r="ELX237" s="44"/>
      <c r="ELY237" s="44"/>
      <c r="ELZ237" s="44"/>
      <c r="EMA237" s="44"/>
      <c r="EMB237" s="44"/>
      <c r="EMC237" s="44"/>
      <c r="EMD237" s="44"/>
      <c r="EME237" s="44"/>
      <c r="EMF237" s="44"/>
      <c r="EMG237" s="44"/>
      <c r="EMH237" s="44"/>
      <c r="EMI237" s="44"/>
      <c r="EMJ237" s="44"/>
      <c r="EMK237" s="44"/>
      <c r="EML237" s="44"/>
      <c r="EMM237" s="44"/>
      <c r="EMN237" s="44"/>
      <c r="EMO237" s="44"/>
      <c r="EMP237" s="44"/>
      <c r="EMQ237" s="44"/>
      <c r="EMR237" s="44"/>
      <c r="EMS237" s="44"/>
      <c r="EMT237" s="44"/>
      <c r="EMU237" s="44"/>
      <c r="EMV237" s="44"/>
      <c r="EMW237" s="44"/>
      <c r="EMX237" s="44"/>
      <c r="EMY237" s="44"/>
      <c r="EMZ237" s="44"/>
      <c r="ENA237" s="44"/>
      <c r="ENB237" s="44"/>
      <c r="ENC237" s="44"/>
      <c r="END237" s="44"/>
      <c r="ENE237" s="44"/>
      <c r="ENF237" s="44"/>
      <c r="ENG237" s="44"/>
      <c r="ENH237" s="44"/>
      <c r="ENI237" s="44"/>
      <c r="ENJ237" s="44"/>
      <c r="ENK237" s="44"/>
      <c r="ENL237" s="44"/>
      <c r="ENM237" s="44"/>
      <c r="ENN237" s="44"/>
      <c r="ENO237" s="44"/>
      <c r="ENP237" s="44"/>
      <c r="ENQ237" s="44"/>
      <c r="ENR237" s="44"/>
      <c r="ENS237" s="44"/>
      <c r="ENT237" s="44"/>
      <c r="ENU237" s="44"/>
      <c r="ENV237" s="44"/>
      <c r="ENW237" s="44"/>
      <c r="ENX237" s="44"/>
      <c r="ENY237" s="44"/>
      <c r="ENZ237" s="44"/>
      <c r="EOA237" s="44"/>
      <c r="EOB237" s="44"/>
      <c r="EOC237" s="44"/>
      <c r="EOD237" s="44"/>
      <c r="EOE237" s="44"/>
      <c r="EOF237" s="44"/>
      <c r="EOG237" s="44"/>
      <c r="EOH237" s="44"/>
      <c r="EOI237" s="44"/>
      <c r="EOJ237" s="44"/>
      <c r="EOK237" s="44"/>
      <c r="EOL237" s="44"/>
      <c r="EOM237" s="44"/>
      <c r="EON237" s="44"/>
      <c r="EOO237" s="44"/>
      <c r="EOP237" s="44"/>
      <c r="EOQ237" s="44"/>
      <c r="EOR237" s="44"/>
      <c r="EOS237" s="44"/>
      <c r="EOT237" s="44"/>
      <c r="EOU237" s="44"/>
      <c r="EOV237" s="44"/>
      <c r="EOW237" s="44"/>
      <c r="EOX237" s="44"/>
      <c r="EOY237" s="44"/>
      <c r="EOZ237" s="44"/>
      <c r="EPA237" s="44"/>
      <c r="EPB237" s="44"/>
      <c r="EPC237" s="44"/>
      <c r="EPD237" s="44"/>
      <c r="EPE237" s="44"/>
      <c r="EPF237" s="44"/>
      <c r="EPG237" s="44"/>
      <c r="EPH237" s="44"/>
      <c r="EPI237" s="44"/>
      <c r="EPJ237" s="44"/>
      <c r="EPK237" s="44"/>
      <c r="EPL237" s="44"/>
      <c r="EPM237" s="44"/>
      <c r="EPN237" s="44"/>
      <c r="EPO237" s="44"/>
      <c r="EPP237" s="44"/>
      <c r="EPQ237" s="44"/>
      <c r="EPR237" s="44"/>
      <c r="EPS237" s="44"/>
      <c r="EPT237" s="44"/>
      <c r="EPU237" s="44"/>
      <c r="EPV237" s="44"/>
      <c r="EPW237" s="44"/>
      <c r="EPX237" s="44"/>
      <c r="EPY237" s="44"/>
      <c r="EPZ237" s="44"/>
      <c r="EQA237" s="44"/>
      <c r="EQB237" s="44"/>
      <c r="EQC237" s="44"/>
      <c r="EQD237" s="44"/>
      <c r="EQE237" s="44"/>
      <c r="EQF237" s="44"/>
      <c r="EQG237" s="44"/>
      <c r="EQH237" s="44"/>
      <c r="EQI237" s="44"/>
      <c r="EQJ237" s="44"/>
      <c r="EQK237" s="44"/>
      <c r="EQL237" s="44"/>
      <c r="EQM237" s="44"/>
      <c r="EQN237" s="44"/>
      <c r="EQO237" s="44"/>
      <c r="EQP237" s="44"/>
      <c r="EQQ237" s="44"/>
      <c r="EQR237" s="44"/>
      <c r="EQS237" s="44"/>
      <c r="EQT237" s="44"/>
      <c r="EQU237" s="44"/>
      <c r="EQV237" s="44"/>
      <c r="EQW237" s="44"/>
      <c r="EQX237" s="44"/>
      <c r="EQY237" s="44"/>
      <c r="EQZ237" s="44"/>
      <c r="ERA237" s="44"/>
      <c r="ERB237" s="44"/>
      <c r="ERC237" s="44"/>
      <c r="ERD237" s="44"/>
      <c r="ERE237" s="44"/>
      <c r="ERF237" s="44"/>
      <c r="ERG237" s="44"/>
      <c r="ERH237" s="44"/>
      <c r="ERI237" s="44"/>
      <c r="ERJ237" s="44"/>
      <c r="ERK237" s="44"/>
      <c r="ERL237" s="44"/>
      <c r="ERM237" s="44"/>
      <c r="ERN237" s="44"/>
      <c r="ERO237" s="44"/>
      <c r="ERP237" s="44"/>
      <c r="ERQ237" s="44"/>
      <c r="ERR237" s="44"/>
      <c r="ERS237" s="44"/>
      <c r="ERT237" s="44"/>
      <c r="ERU237" s="44"/>
      <c r="ERV237" s="44"/>
      <c r="ERW237" s="44"/>
      <c r="ERX237" s="44"/>
      <c r="ERY237" s="44"/>
      <c r="ERZ237" s="44"/>
      <c r="ESA237" s="44"/>
      <c r="ESB237" s="44"/>
      <c r="ESC237" s="44"/>
      <c r="ESD237" s="44"/>
      <c r="ESE237" s="44"/>
      <c r="ESF237" s="44"/>
      <c r="ESG237" s="44"/>
      <c r="ESH237" s="44"/>
      <c r="ESI237" s="44"/>
      <c r="ESJ237" s="44"/>
      <c r="ESK237" s="44"/>
      <c r="ESL237" s="44"/>
      <c r="ESM237" s="44"/>
      <c r="ESN237" s="44"/>
      <c r="ESO237" s="44"/>
      <c r="ESP237" s="44"/>
      <c r="ESQ237" s="44"/>
      <c r="ESR237" s="44"/>
      <c r="ESS237" s="44"/>
      <c r="EST237" s="44"/>
      <c r="ESU237" s="44"/>
      <c r="ESV237" s="44"/>
      <c r="ESW237" s="44"/>
      <c r="ESX237" s="44"/>
      <c r="ESY237" s="44"/>
      <c r="ESZ237" s="44"/>
      <c r="ETA237" s="44"/>
      <c r="ETB237" s="44"/>
      <c r="ETC237" s="44"/>
      <c r="ETD237" s="44"/>
      <c r="ETE237" s="44"/>
      <c r="ETF237" s="44"/>
      <c r="ETG237" s="44"/>
      <c r="ETH237" s="44"/>
      <c r="ETI237" s="44"/>
      <c r="ETJ237" s="44"/>
      <c r="ETK237" s="44"/>
      <c r="ETL237" s="44"/>
      <c r="ETM237" s="44"/>
      <c r="ETN237" s="44"/>
      <c r="ETO237" s="44"/>
      <c r="ETP237" s="44"/>
      <c r="ETQ237" s="44"/>
      <c r="ETR237" s="44"/>
      <c r="ETS237" s="44"/>
      <c r="ETT237" s="44"/>
      <c r="ETU237" s="44"/>
      <c r="ETV237" s="44"/>
      <c r="ETW237" s="44"/>
      <c r="ETX237" s="44"/>
      <c r="ETY237" s="44"/>
      <c r="ETZ237" s="44"/>
      <c r="EUA237" s="44"/>
      <c r="EUB237" s="44"/>
      <c r="EUC237" s="44"/>
      <c r="EUD237" s="44"/>
      <c r="EUE237" s="44"/>
      <c r="EUF237" s="44"/>
      <c r="EUG237" s="44"/>
      <c r="EUH237" s="44"/>
      <c r="EUI237" s="44"/>
      <c r="EUJ237" s="44"/>
      <c r="EUK237" s="44"/>
      <c r="EUL237" s="44"/>
      <c r="EUM237" s="44"/>
      <c r="EUN237" s="44"/>
      <c r="EUO237" s="44"/>
      <c r="EUP237" s="44"/>
      <c r="EUQ237" s="44"/>
      <c r="EUR237" s="44"/>
      <c r="EUS237" s="44"/>
      <c r="EUT237" s="44"/>
      <c r="EUU237" s="44"/>
      <c r="EUV237" s="44"/>
      <c r="EUW237" s="44"/>
      <c r="EUX237" s="44"/>
      <c r="EUY237" s="44"/>
      <c r="EUZ237" s="44"/>
      <c r="EVA237" s="44"/>
      <c r="EVB237" s="44"/>
      <c r="EVC237" s="44"/>
      <c r="EVD237" s="44"/>
      <c r="EVE237" s="44"/>
      <c r="EVF237" s="44"/>
      <c r="EVG237" s="44"/>
      <c r="EVH237" s="44"/>
      <c r="EVI237" s="44"/>
      <c r="EVJ237" s="44"/>
      <c r="EVK237" s="44"/>
      <c r="EVL237" s="44"/>
      <c r="EVM237" s="44"/>
      <c r="EVN237" s="44"/>
      <c r="EVO237" s="44"/>
      <c r="EVP237" s="44"/>
      <c r="EVQ237" s="44"/>
      <c r="EVR237" s="44"/>
      <c r="EVS237" s="44"/>
      <c r="EVT237" s="44"/>
      <c r="EVU237" s="44"/>
      <c r="EVV237" s="44"/>
      <c r="EVW237" s="44"/>
      <c r="EVX237" s="44"/>
      <c r="EVY237" s="44"/>
      <c r="EVZ237" s="44"/>
      <c r="EWA237" s="44"/>
      <c r="EWB237" s="44"/>
      <c r="EWC237" s="44"/>
      <c r="EWD237" s="44"/>
      <c r="EWE237" s="44"/>
      <c r="EWF237" s="44"/>
      <c r="EWG237" s="44"/>
      <c r="EWH237" s="44"/>
      <c r="EWI237" s="44"/>
      <c r="EWJ237" s="44"/>
      <c r="EWK237" s="44"/>
      <c r="EWL237" s="44"/>
      <c r="EWM237" s="44"/>
      <c r="EWN237" s="44"/>
      <c r="EWO237" s="44"/>
      <c r="EWP237" s="44"/>
      <c r="EWQ237" s="44"/>
      <c r="EWR237" s="44"/>
      <c r="EWS237" s="44"/>
      <c r="EWT237" s="44"/>
      <c r="EWU237" s="44"/>
      <c r="EWV237" s="44"/>
      <c r="EWW237" s="44"/>
      <c r="EWX237" s="44"/>
      <c r="EWY237" s="44"/>
      <c r="EWZ237" s="44"/>
      <c r="EXA237" s="44"/>
      <c r="EXB237" s="44"/>
      <c r="EXC237" s="44"/>
      <c r="EXD237" s="44"/>
      <c r="EXE237" s="44"/>
      <c r="EXF237" s="44"/>
      <c r="EXG237" s="44"/>
      <c r="EXH237" s="44"/>
      <c r="EXI237" s="44"/>
      <c r="EXJ237" s="44"/>
      <c r="EXK237" s="44"/>
      <c r="EXL237" s="44"/>
      <c r="EXM237" s="44"/>
      <c r="EXN237" s="44"/>
      <c r="EXO237" s="44"/>
      <c r="EXP237" s="44"/>
      <c r="EXQ237" s="44"/>
      <c r="EXR237" s="44"/>
      <c r="EXS237" s="44"/>
      <c r="EXT237" s="44"/>
      <c r="EXU237" s="44"/>
      <c r="EXV237" s="44"/>
      <c r="EXW237" s="44"/>
      <c r="EXX237" s="44"/>
      <c r="EXY237" s="44"/>
      <c r="EXZ237" s="44"/>
      <c r="EYA237" s="44"/>
      <c r="EYB237" s="44"/>
      <c r="EYC237" s="44"/>
      <c r="EYD237" s="44"/>
      <c r="EYE237" s="44"/>
      <c r="EYF237" s="44"/>
      <c r="EYG237" s="44"/>
      <c r="EYH237" s="44"/>
      <c r="EYI237" s="44"/>
      <c r="EYJ237" s="44"/>
      <c r="EYK237" s="44"/>
      <c r="EYL237" s="44"/>
      <c r="EYM237" s="44"/>
      <c r="EYN237" s="44"/>
      <c r="EYO237" s="44"/>
      <c r="EYP237" s="44"/>
      <c r="EYQ237" s="44"/>
      <c r="EYR237" s="44"/>
      <c r="EYS237" s="44"/>
      <c r="EYT237" s="44"/>
      <c r="EYU237" s="44"/>
      <c r="EYV237" s="44"/>
      <c r="EYW237" s="44"/>
      <c r="EYX237" s="44"/>
      <c r="EYY237" s="44"/>
      <c r="EYZ237" s="44"/>
      <c r="EZA237" s="44"/>
      <c r="EZB237" s="44"/>
      <c r="EZC237" s="44"/>
      <c r="EZD237" s="44"/>
      <c r="EZE237" s="44"/>
      <c r="EZF237" s="44"/>
      <c r="EZG237" s="44"/>
      <c r="EZH237" s="44"/>
      <c r="EZI237" s="44"/>
      <c r="EZJ237" s="44"/>
      <c r="EZK237" s="44"/>
      <c r="EZL237" s="44"/>
      <c r="EZM237" s="44"/>
      <c r="EZN237" s="44"/>
      <c r="EZO237" s="44"/>
      <c r="EZP237" s="44"/>
      <c r="EZQ237" s="44"/>
      <c r="EZR237" s="44"/>
      <c r="EZS237" s="44"/>
      <c r="EZT237" s="44"/>
      <c r="EZU237" s="44"/>
      <c r="EZV237" s="44"/>
      <c r="EZW237" s="44"/>
      <c r="EZX237" s="44"/>
      <c r="EZY237" s="44"/>
      <c r="EZZ237" s="44"/>
      <c r="FAA237" s="44"/>
      <c r="FAB237" s="44"/>
      <c r="FAC237" s="44"/>
      <c r="FAD237" s="44"/>
      <c r="FAE237" s="44"/>
      <c r="FAF237" s="44"/>
      <c r="FAG237" s="44"/>
      <c r="FAH237" s="44"/>
      <c r="FAI237" s="44"/>
      <c r="FAJ237" s="44"/>
      <c r="FAK237" s="44"/>
      <c r="FAL237" s="44"/>
      <c r="FAM237" s="44"/>
      <c r="FAN237" s="44"/>
      <c r="FAO237" s="44"/>
      <c r="FAP237" s="44"/>
      <c r="FAQ237" s="44"/>
      <c r="FAR237" s="44"/>
      <c r="FAS237" s="44"/>
      <c r="FAT237" s="44"/>
      <c r="FAU237" s="44"/>
      <c r="FAV237" s="44"/>
      <c r="FAW237" s="44"/>
      <c r="FAX237" s="44"/>
      <c r="FAY237" s="44"/>
      <c r="FAZ237" s="44"/>
      <c r="FBA237" s="44"/>
      <c r="FBB237" s="44"/>
      <c r="FBC237" s="44"/>
      <c r="FBD237" s="44"/>
      <c r="FBE237" s="44"/>
      <c r="FBF237" s="44"/>
      <c r="FBG237" s="44"/>
      <c r="FBH237" s="44"/>
      <c r="FBI237" s="44"/>
      <c r="FBJ237" s="44"/>
      <c r="FBK237" s="44"/>
      <c r="FBL237" s="44"/>
      <c r="FBM237" s="44"/>
      <c r="FBN237" s="44"/>
      <c r="FBO237" s="44"/>
      <c r="FBP237" s="44"/>
      <c r="FBQ237" s="44"/>
      <c r="FBR237" s="44"/>
      <c r="FBS237" s="44"/>
      <c r="FBT237" s="44"/>
      <c r="FBU237" s="44"/>
      <c r="FBV237" s="44"/>
      <c r="FBW237" s="44"/>
      <c r="FBX237" s="44"/>
      <c r="FBY237" s="44"/>
      <c r="FBZ237" s="44"/>
      <c r="FCA237" s="44"/>
      <c r="FCB237" s="44"/>
      <c r="FCC237" s="44"/>
      <c r="FCD237" s="44"/>
      <c r="FCE237" s="44"/>
      <c r="FCF237" s="44"/>
      <c r="FCG237" s="44"/>
      <c r="FCH237" s="44"/>
      <c r="FCI237" s="44"/>
      <c r="FCJ237" s="44"/>
      <c r="FCK237" s="44"/>
      <c r="FCL237" s="44"/>
      <c r="FCM237" s="44"/>
      <c r="FCN237" s="44"/>
      <c r="FCO237" s="44"/>
      <c r="FCP237" s="44"/>
      <c r="FCQ237" s="44"/>
      <c r="FCR237" s="44"/>
      <c r="FCS237" s="44"/>
      <c r="FCT237" s="44"/>
      <c r="FCU237" s="44"/>
      <c r="FCV237" s="44"/>
      <c r="FCW237" s="44"/>
      <c r="FCX237" s="44"/>
      <c r="FCY237" s="44"/>
      <c r="FCZ237" s="44"/>
      <c r="FDA237" s="44"/>
      <c r="FDB237" s="44"/>
      <c r="FDC237" s="44"/>
      <c r="FDD237" s="44"/>
      <c r="FDE237" s="44"/>
      <c r="FDF237" s="44"/>
      <c r="FDG237" s="44"/>
      <c r="FDH237" s="44"/>
      <c r="FDI237" s="44"/>
      <c r="FDJ237" s="44"/>
      <c r="FDK237" s="44"/>
      <c r="FDL237" s="44"/>
      <c r="FDM237" s="44"/>
      <c r="FDN237" s="44"/>
      <c r="FDO237" s="44"/>
      <c r="FDP237" s="44"/>
      <c r="FDQ237" s="44"/>
      <c r="FDR237" s="44"/>
      <c r="FDS237" s="44"/>
      <c r="FDT237" s="44"/>
      <c r="FDU237" s="44"/>
      <c r="FDV237" s="44"/>
      <c r="FDW237" s="44"/>
      <c r="FDX237" s="44"/>
      <c r="FDY237" s="44"/>
      <c r="FDZ237" s="44"/>
      <c r="FEA237" s="44"/>
      <c r="FEB237" s="44"/>
      <c r="FEC237" s="44"/>
      <c r="FED237" s="44"/>
      <c r="FEE237" s="44"/>
      <c r="FEF237" s="44"/>
      <c r="FEG237" s="44"/>
      <c r="FEH237" s="44"/>
      <c r="FEI237" s="44"/>
      <c r="FEJ237" s="44"/>
      <c r="FEK237" s="44"/>
      <c r="FEL237" s="44"/>
      <c r="FEM237" s="44"/>
      <c r="FEN237" s="44"/>
      <c r="FEO237" s="44"/>
      <c r="FEP237" s="44"/>
      <c r="FEQ237" s="44"/>
      <c r="FER237" s="44"/>
      <c r="FES237" s="44"/>
      <c r="FET237" s="44"/>
      <c r="FEU237" s="44"/>
      <c r="FEV237" s="44"/>
      <c r="FEW237" s="44"/>
      <c r="FEX237" s="44"/>
      <c r="FEY237" s="44"/>
      <c r="FEZ237" s="44"/>
      <c r="FFA237" s="44"/>
      <c r="FFB237" s="44"/>
      <c r="FFC237" s="44"/>
      <c r="FFD237" s="44"/>
      <c r="FFE237" s="44"/>
      <c r="FFF237" s="44"/>
      <c r="FFG237" s="44"/>
      <c r="FFH237" s="44"/>
      <c r="FFI237" s="44"/>
      <c r="FFJ237" s="44"/>
      <c r="FFK237" s="44"/>
      <c r="FFL237" s="44"/>
      <c r="FFM237" s="44"/>
      <c r="FFN237" s="44"/>
      <c r="FFO237" s="44"/>
      <c r="FFP237" s="44"/>
      <c r="FFQ237" s="44"/>
      <c r="FFR237" s="44"/>
      <c r="FFS237" s="44"/>
      <c r="FFT237" s="44"/>
      <c r="FFU237" s="44"/>
      <c r="FFV237" s="44"/>
      <c r="FFW237" s="44"/>
      <c r="FFX237" s="44"/>
      <c r="FFY237" s="44"/>
      <c r="FFZ237" s="44"/>
      <c r="FGA237" s="44"/>
      <c r="FGB237" s="44"/>
      <c r="FGC237" s="44"/>
      <c r="FGD237" s="44"/>
      <c r="FGE237" s="44"/>
      <c r="FGF237" s="44"/>
      <c r="FGG237" s="44"/>
      <c r="FGH237" s="44"/>
      <c r="FGI237" s="44"/>
      <c r="FGJ237" s="44"/>
      <c r="FGK237" s="44"/>
      <c r="FGL237" s="44"/>
      <c r="FGM237" s="44"/>
      <c r="FGN237" s="44"/>
      <c r="FGO237" s="44"/>
      <c r="FGP237" s="44"/>
      <c r="FGQ237" s="44"/>
      <c r="FGR237" s="44"/>
      <c r="FGS237" s="44"/>
      <c r="FGT237" s="44"/>
      <c r="FGU237" s="44"/>
      <c r="FGV237" s="44"/>
      <c r="FGW237" s="44"/>
      <c r="FGX237" s="44"/>
      <c r="FGY237" s="44"/>
      <c r="FGZ237" s="44"/>
      <c r="FHA237" s="44"/>
      <c r="FHB237" s="44"/>
      <c r="FHC237" s="44"/>
      <c r="FHD237" s="44"/>
      <c r="FHE237" s="44"/>
      <c r="FHF237" s="44"/>
      <c r="FHG237" s="44"/>
      <c r="FHH237" s="44"/>
      <c r="FHI237" s="44"/>
      <c r="FHJ237" s="44"/>
      <c r="FHK237" s="44"/>
      <c r="FHL237" s="44"/>
      <c r="FHM237" s="44"/>
      <c r="FHN237" s="44"/>
      <c r="FHO237" s="44"/>
      <c r="FHP237" s="44"/>
      <c r="FHQ237" s="44"/>
      <c r="FHR237" s="44"/>
      <c r="FHS237" s="44"/>
      <c r="FHT237" s="44"/>
      <c r="FHU237" s="44"/>
      <c r="FHV237" s="44"/>
      <c r="FHW237" s="44"/>
      <c r="FHX237" s="44"/>
      <c r="FHY237" s="44"/>
      <c r="FHZ237" s="44"/>
      <c r="FIA237" s="44"/>
      <c r="FIB237" s="44"/>
      <c r="FIC237" s="44"/>
      <c r="FID237" s="44"/>
      <c r="FIE237" s="44"/>
      <c r="FIF237" s="44"/>
      <c r="FIG237" s="44"/>
      <c r="FIH237" s="44"/>
      <c r="FII237" s="44"/>
      <c r="FIJ237" s="44"/>
      <c r="FIK237" s="44"/>
      <c r="FIL237" s="44"/>
      <c r="FIM237" s="44"/>
      <c r="FIN237" s="44"/>
      <c r="FIO237" s="44"/>
      <c r="FIP237" s="44"/>
      <c r="FIQ237" s="44"/>
      <c r="FIR237" s="44"/>
      <c r="FIS237" s="44"/>
      <c r="FIT237" s="44"/>
      <c r="FIU237" s="44"/>
      <c r="FIV237" s="44"/>
      <c r="FIW237" s="44"/>
      <c r="FIX237" s="44"/>
      <c r="FIY237" s="44"/>
      <c r="FIZ237" s="44"/>
      <c r="FJA237" s="44"/>
      <c r="FJB237" s="44"/>
      <c r="FJC237" s="44"/>
      <c r="FJD237" s="44"/>
      <c r="FJE237" s="44"/>
      <c r="FJF237" s="44"/>
      <c r="FJG237" s="44"/>
      <c r="FJH237" s="44"/>
      <c r="FJI237" s="44"/>
      <c r="FJJ237" s="44"/>
      <c r="FJK237" s="44"/>
      <c r="FJL237" s="44"/>
      <c r="FJM237" s="44"/>
      <c r="FJN237" s="44"/>
      <c r="FJO237" s="44"/>
      <c r="FJP237" s="44"/>
      <c r="FJQ237" s="44"/>
      <c r="FJR237" s="44"/>
      <c r="FJS237" s="44"/>
      <c r="FJT237" s="44"/>
      <c r="FJU237" s="44"/>
      <c r="FJV237" s="44"/>
      <c r="FJW237" s="44"/>
      <c r="FJX237" s="44"/>
      <c r="FJY237" s="44"/>
      <c r="FJZ237" s="44"/>
      <c r="FKA237" s="44"/>
      <c r="FKB237" s="44"/>
      <c r="FKC237" s="44"/>
      <c r="FKD237" s="44"/>
      <c r="FKE237" s="44"/>
      <c r="FKF237" s="44"/>
      <c r="FKG237" s="44"/>
      <c r="FKH237" s="44"/>
      <c r="FKI237" s="44"/>
      <c r="FKJ237" s="44"/>
      <c r="FKK237" s="44"/>
      <c r="FKL237" s="44"/>
      <c r="FKM237" s="44"/>
      <c r="FKN237" s="44"/>
      <c r="FKO237" s="44"/>
      <c r="FKP237" s="44"/>
      <c r="FKQ237" s="44"/>
      <c r="FKR237" s="44"/>
      <c r="FKS237" s="44"/>
      <c r="FKT237" s="44"/>
      <c r="FKU237" s="44"/>
      <c r="FKV237" s="44"/>
      <c r="FKW237" s="44"/>
      <c r="FKX237" s="44"/>
      <c r="FKY237" s="44"/>
      <c r="FKZ237" s="44"/>
      <c r="FLA237" s="44"/>
      <c r="FLB237" s="44"/>
      <c r="FLC237" s="44"/>
      <c r="FLD237" s="44"/>
      <c r="FLE237" s="44"/>
      <c r="FLF237" s="44"/>
      <c r="FLG237" s="44"/>
      <c r="FLH237" s="44"/>
      <c r="FLI237" s="44"/>
      <c r="FLJ237" s="44"/>
      <c r="FLK237" s="44"/>
      <c r="FLL237" s="44"/>
      <c r="FLM237" s="44"/>
      <c r="FLN237" s="44"/>
      <c r="FLO237" s="44"/>
      <c r="FLP237" s="44"/>
      <c r="FLQ237" s="44"/>
      <c r="FLR237" s="44"/>
      <c r="FLS237" s="44"/>
      <c r="FLT237" s="44"/>
      <c r="FLU237" s="44"/>
      <c r="FLV237" s="44"/>
      <c r="FLW237" s="44"/>
      <c r="FLX237" s="44"/>
      <c r="FLY237" s="44"/>
      <c r="FLZ237" s="44"/>
      <c r="FMA237" s="44"/>
      <c r="FMB237" s="44"/>
      <c r="FMC237" s="44"/>
      <c r="FMD237" s="44"/>
      <c r="FME237" s="44"/>
      <c r="FMF237" s="44"/>
      <c r="FMG237" s="44"/>
      <c r="FMH237" s="44"/>
      <c r="FMI237" s="44"/>
      <c r="FMJ237" s="44"/>
      <c r="FMK237" s="44"/>
      <c r="FML237" s="44"/>
      <c r="FMM237" s="44"/>
      <c r="FMN237" s="44"/>
      <c r="FMO237" s="44"/>
      <c r="FMP237" s="44"/>
      <c r="FMQ237" s="44"/>
      <c r="FMR237" s="44"/>
      <c r="FMS237" s="44"/>
      <c r="FMT237" s="44"/>
      <c r="FMU237" s="44"/>
      <c r="FMV237" s="44"/>
      <c r="FMW237" s="44"/>
      <c r="FMX237" s="44"/>
      <c r="FMY237" s="44"/>
      <c r="FMZ237" s="44"/>
      <c r="FNA237" s="44"/>
      <c r="FNB237" s="44"/>
      <c r="FNC237" s="44"/>
      <c r="FND237" s="44"/>
      <c r="FNE237" s="44"/>
      <c r="FNF237" s="44"/>
      <c r="FNG237" s="44"/>
      <c r="FNH237" s="44"/>
      <c r="FNI237" s="44"/>
      <c r="FNJ237" s="44"/>
      <c r="FNK237" s="44"/>
      <c r="FNL237" s="44"/>
      <c r="FNM237" s="44"/>
      <c r="FNN237" s="44"/>
      <c r="FNO237" s="44"/>
      <c r="FNP237" s="44"/>
      <c r="FNQ237" s="44"/>
      <c r="FNR237" s="44"/>
      <c r="FNS237" s="44"/>
      <c r="FNT237" s="44"/>
      <c r="FNU237" s="44"/>
      <c r="FNV237" s="44"/>
      <c r="FNW237" s="44"/>
      <c r="FNX237" s="44"/>
      <c r="FNY237" s="44"/>
      <c r="FNZ237" s="44"/>
      <c r="FOA237" s="44"/>
      <c r="FOB237" s="44"/>
      <c r="FOC237" s="44"/>
      <c r="FOD237" s="44"/>
      <c r="FOE237" s="44"/>
      <c r="FOF237" s="44"/>
      <c r="FOG237" s="44"/>
      <c r="FOH237" s="44"/>
      <c r="FOI237" s="44"/>
      <c r="FOJ237" s="44"/>
      <c r="FOK237" s="44"/>
      <c r="FOL237" s="44"/>
      <c r="FOM237" s="44"/>
      <c r="FON237" s="44"/>
      <c r="FOO237" s="44"/>
      <c r="FOP237" s="44"/>
      <c r="FOQ237" s="44"/>
      <c r="FOR237" s="44"/>
      <c r="FOS237" s="44"/>
      <c r="FOT237" s="44"/>
      <c r="FOU237" s="44"/>
      <c r="FOV237" s="44"/>
      <c r="FOW237" s="44"/>
      <c r="FOX237" s="44"/>
      <c r="FOY237" s="44"/>
      <c r="FOZ237" s="44"/>
      <c r="FPA237" s="44"/>
      <c r="FPB237" s="44"/>
      <c r="FPC237" s="44"/>
      <c r="FPD237" s="44"/>
      <c r="FPE237" s="44"/>
      <c r="FPF237" s="44"/>
      <c r="FPG237" s="44"/>
      <c r="FPH237" s="44"/>
      <c r="FPI237" s="44"/>
      <c r="FPJ237" s="44"/>
      <c r="FPK237" s="44"/>
      <c r="FPL237" s="44"/>
      <c r="FPM237" s="44"/>
      <c r="FPN237" s="44"/>
      <c r="FPO237" s="44"/>
      <c r="FPP237" s="44"/>
      <c r="FPQ237" s="44"/>
      <c r="FPR237" s="44"/>
      <c r="FPS237" s="44"/>
      <c r="FPT237" s="44"/>
      <c r="FPU237" s="44"/>
      <c r="FPV237" s="44"/>
      <c r="FPW237" s="44"/>
      <c r="FPX237" s="44"/>
      <c r="FPY237" s="44"/>
      <c r="FPZ237" s="44"/>
      <c r="FQA237" s="44"/>
      <c r="FQB237" s="44"/>
      <c r="FQC237" s="44"/>
      <c r="FQD237" s="44"/>
      <c r="FQE237" s="44"/>
      <c r="FQF237" s="44"/>
      <c r="FQG237" s="44"/>
      <c r="FQH237" s="44"/>
      <c r="FQI237" s="44"/>
      <c r="FQJ237" s="44"/>
      <c r="FQK237" s="44"/>
      <c r="FQL237" s="44"/>
      <c r="FQM237" s="44"/>
      <c r="FQN237" s="44"/>
      <c r="FQO237" s="44"/>
      <c r="FQP237" s="44"/>
      <c r="FQQ237" s="44"/>
      <c r="FQR237" s="44"/>
      <c r="FQS237" s="44"/>
      <c r="FQT237" s="44"/>
      <c r="FQU237" s="44"/>
      <c r="FQV237" s="44"/>
      <c r="FQW237" s="44"/>
      <c r="FQX237" s="44"/>
      <c r="FQY237" s="44"/>
      <c r="FQZ237" s="44"/>
      <c r="FRA237" s="44"/>
      <c r="FRB237" s="44"/>
      <c r="FRC237" s="44"/>
      <c r="FRD237" s="44"/>
      <c r="FRE237" s="44"/>
      <c r="FRF237" s="44"/>
      <c r="FRG237" s="44"/>
      <c r="FRH237" s="44"/>
      <c r="FRI237" s="44"/>
      <c r="FRJ237" s="44"/>
      <c r="FRK237" s="44"/>
      <c r="FRL237" s="44"/>
      <c r="FRM237" s="44"/>
      <c r="FRN237" s="44"/>
      <c r="FRO237" s="44"/>
      <c r="FRP237" s="44"/>
      <c r="FRQ237" s="44"/>
      <c r="FRR237" s="44"/>
      <c r="FRS237" s="44"/>
      <c r="FRT237" s="44"/>
      <c r="FRU237" s="44"/>
      <c r="FRV237" s="44"/>
      <c r="FRW237" s="44"/>
      <c r="FRX237" s="44"/>
      <c r="FRY237" s="44"/>
      <c r="FRZ237" s="44"/>
      <c r="FSA237" s="44"/>
      <c r="FSB237" s="44"/>
      <c r="FSC237" s="44"/>
      <c r="FSD237" s="44"/>
      <c r="FSE237" s="44"/>
      <c r="FSF237" s="44"/>
      <c r="FSG237" s="44"/>
      <c r="FSH237" s="44"/>
      <c r="FSI237" s="44"/>
      <c r="FSJ237" s="44"/>
      <c r="FSK237" s="44"/>
      <c r="FSL237" s="44"/>
      <c r="FSM237" s="44"/>
      <c r="FSN237" s="44"/>
      <c r="FSO237" s="44"/>
      <c r="FSP237" s="44"/>
      <c r="FSQ237" s="44"/>
      <c r="FSR237" s="44"/>
      <c r="FSS237" s="44"/>
      <c r="FST237" s="44"/>
      <c r="FSU237" s="44"/>
      <c r="FSV237" s="44"/>
      <c r="FSW237" s="44"/>
      <c r="FSX237" s="44"/>
      <c r="FSY237" s="44"/>
      <c r="FSZ237" s="44"/>
      <c r="FTA237" s="44"/>
      <c r="FTB237" s="44"/>
      <c r="FTC237" s="44"/>
      <c r="FTD237" s="44"/>
      <c r="FTE237" s="44"/>
      <c r="FTF237" s="44"/>
      <c r="FTG237" s="44"/>
      <c r="FTH237" s="44"/>
      <c r="FTI237" s="44"/>
      <c r="FTJ237" s="44"/>
      <c r="FTK237" s="44"/>
      <c r="FTL237" s="44"/>
      <c r="FTM237" s="44"/>
      <c r="FTN237" s="44"/>
      <c r="FTO237" s="44"/>
      <c r="FTP237" s="44"/>
      <c r="FTQ237" s="44"/>
      <c r="FTR237" s="44"/>
      <c r="FTS237" s="44"/>
      <c r="FTT237" s="44"/>
      <c r="FTU237" s="44"/>
      <c r="FTV237" s="44"/>
      <c r="FTW237" s="44"/>
      <c r="FTX237" s="44"/>
      <c r="FTY237" s="44"/>
      <c r="FTZ237" s="44"/>
      <c r="FUA237" s="44"/>
      <c r="FUB237" s="44"/>
      <c r="FUC237" s="44"/>
      <c r="FUD237" s="44"/>
      <c r="FUE237" s="44"/>
      <c r="FUF237" s="44"/>
      <c r="FUG237" s="44"/>
      <c r="FUH237" s="44"/>
      <c r="FUI237" s="44"/>
      <c r="FUJ237" s="44"/>
      <c r="FUK237" s="44"/>
      <c r="FUL237" s="44"/>
      <c r="FUM237" s="44"/>
      <c r="FUN237" s="44"/>
      <c r="FUO237" s="44"/>
      <c r="FUP237" s="44"/>
      <c r="FUQ237" s="44"/>
      <c r="FUR237" s="44"/>
      <c r="FUS237" s="44"/>
      <c r="FUT237" s="44"/>
      <c r="FUU237" s="44"/>
      <c r="FUV237" s="44"/>
      <c r="FUW237" s="44"/>
      <c r="FUX237" s="44"/>
      <c r="FUY237" s="44"/>
      <c r="FUZ237" s="44"/>
      <c r="FVA237" s="44"/>
      <c r="FVB237" s="44"/>
      <c r="FVC237" s="44"/>
      <c r="FVD237" s="44"/>
      <c r="FVE237" s="44"/>
      <c r="FVF237" s="44"/>
      <c r="FVG237" s="44"/>
      <c r="FVH237" s="44"/>
      <c r="FVI237" s="44"/>
      <c r="FVJ237" s="44"/>
      <c r="FVK237" s="44"/>
      <c r="FVL237" s="44"/>
      <c r="FVM237" s="44"/>
      <c r="FVN237" s="44"/>
      <c r="FVO237" s="44"/>
      <c r="FVP237" s="44"/>
      <c r="FVQ237" s="44"/>
      <c r="FVR237" s="44"/>
      <c r="FVS237" s="44"/>
      <c r="FVT237" s="44"/>
      <c r="FVU237" s="44"/>
      <c r="FVV237" s="44"/>
      <c r="FVW237" s="44"/>
      <c r="FVX237" s="44"/>
      <c r="FVY237" s="44"/>
      <c r="FVZ237" s="44"/>
      <c r="FWA237" s="44"/>
      <c r="FWB237" s="44"/>
      <c r="FWC237" s="44"/>
      <c r="FWD237" s="44"/>
      <c r="FWE237" s="44"/>
      <c r="FWF237" s="44"/>
      <c r="FWG237" s="44"/>
      <c r="FWH237" s="44"/>
      <c r="FWI237" s="44"/>
      <c r="FWJ237" s="44"/>
      <c r="FWK237" s="44"/>
      <c r="FWL237" s="44"/>
      <c r="FWM237" s="44"/>
      <c r="FWN237" s="44"/>
      <c r="FWO237" s="44"/>
      <c r="FWP237" s="44"/>
      <c r="FWQ237" s="44"/>
      <c r="FWR237" s="44"/>
      <c r="FWS237" s="44"/>
      <c r="FWT237" s="44"/>
      <c r="FWU237" s="44"/>
      <c r="FWV237" s="44"/>
      <c r="FWW237" s="44"/>
      <c r="FWX237" s="44"/>
      <c r="FWY237" s="44"/>
      <c r="FWZ237" s="44"/>
      <c r="FXA237" s="44"/>
      <c r="FXB237" s="44"/>
      <c r="FXC237" s="44"/>
      <c r="FXD237" s="44"/>
      <c r="FXE237" s="44"/>
      <c r="FXF237" s="44"/>
      <c r="FXG237" s="44"/>
      <c r="FXH237" s="44"/>
      <c r="FXI237" s="44"/>
      <c r="FXJ237" s="44"/>
      <c r="FXK237" s="44"/>
      <c r="FXL237" s="44"/>
      <c r="FXM237" s="44"/>
      <c r="FXN237" s="44"/>
      <c r="FXO237" s="44"/>
      <c r="FXP237" s="44"/>
      <c r="FXQ237" s="44"/>
      <c r="FXR237" s="44"/>
      <c r="FXS237" s="44"/>
      <c r="FXT237" s="44"/>
      <c r="FXU237" s="44"/>
      <c r="FXV237" s="44"/>
      <c r="FXW237" s="44"/>
      <c r="FXX237" s="44"/>
      <c r="FXY237" s="44"/>
      <c r="FXZ237" s="44"/>
      <c r="FYA237" s="44"/>
      <c r="FYB237" s="44"/>
      <c r="FYC237" s="44"/>
      <c r="FYD237" s="44"/>
      <c r="FYE237" s="44"/>
      <c r="FYF237" s="44"/>
      <c r="FYG237" s="44"/>
      <c r="FYH237" s="44"/>
      <c r="FYI237" s="44"/>
      <c r="FYJ237" s="44"/>
      <c r="FYK237" s="44"/>
      <c r="FYL237" s="44"/>
      <c r="FYM237" s="44"/>
      <c r="FYN237" s="44"/>
      <c r="FYO237" s="44"/>
      <c r="FYP237" s="44"/>
      <c r="FYQ237" s="44"/>
      <c r="FYR237" s="44"/>
      <c r="FYS237" s="44"/>
      <c r="FYT237" s="44"/>
      <c r="FYU237" s="44"/>
      <c r="FYV237" s="44"/>
      <c r="FYW237" s="44"/>
      <c r="FYX237" s="44"/>
      <c r="FYY237" s="44"/>
      <c r="FYZ237" s="44"/>
      <c r="FZA237" s="44"/>
      <c r="FZB237" s="44"/>
      <c r="FZC237" s="44"/>
      <c r="FZD237" s="44"/>
      <c r="FZE237" s="44"/>
      <c r="FZF237" s="44"/>
      <c r="FZG237" s="44"/>
      <c r="FZH237" s="44"/>
      <c r="FZI237" s="44"/>
      <c r="FZJ237" s="44"/>
      <c r="FZK237" s="44"/>
      <c r="FZL237" s="44"/>
      <c r="FZM237" s="44"/>
      <c r="FZN237" s="44"/>
      <c r="FZO237" s="44"/>
      <c r="FZP237" s="44"/>
      <c r="FZQ237" s="44"/>
      <c r="FZR237" s="44"/>
      <c r="FZS237" s="44"/>
      <c r="FZT237" s="44"/>
      <c r="FZU237" s="44"/>
      <c r="FZV237" s="44"/>
      <c r="FZW237" s="44"/>
      <c r="FZX237" s="44"/>
      <c r="FZY237" s="44"/>
      <c r="FZZ237" s="44"/>
      <c r="GAA237" s="44"/>
      <c r="GAB237" s="44"/>
      <c r="GAC237" s="44"/>
      <c r="GAD237" s="44"/>
      <c r="GAE237" s="44"/>
      <c r="GAF237" s="44"/>
      <c r="GAG237" s="44"/>
      <c r="GAH237" s="44"/>
      <c r="GAI237" s="44"/>
      <c r="GAJ237" s="44"/>
      <c r="GAK237" s="44"/>
      <c r="GAL237" s="44"/>
      <c r="GAM237" s="44"/>
      <c r="GAN237" s="44"/>
      <c r="GAO237" s="44"/>
      <c r="GAP237" s="44"/>
      <c r="GAQ237" s="44"/>
      <c r="GAR237" s="44"/>
      <c r="GAS237" s="44"/>
      <c r="GAT237" s="44"/>
      <c r="GAU237" s="44"/>
      <c r="GAV237" s="44"/>
      <c r="GAW237" s="44"/>
      <c r="GAX237" s="44"/>
      <c r="GAY237" s="44"/>
      <c r="GAZ237" s="44"/>
      <c r="GBA237" s="44"/>
      <c r="GBB237" s="44"/>
      <c r="GBC237" s="44"/>
      <c r="GBD237" s="44"/>
      <c r="GBE237" s="44"/>
      <c r="GBF237" s="44"/>
      <c r="GBG237" s="44"/>
      <c r="GBH237" s="44"/>
      <c r="GBI237" s="44"/>
      <c r="GBJ237" s="44"/>
      <c r="GBK237" s="44"/>
      <c r="GBL237" s="44"/>
      <c r="GBM237" s="44"/>
      <c r="GBN237" s="44"/>
      <c r="GBO237" s="44"/>
      <c r="GBP237" s="44"/>
      <c r="GBQ237" s="44"/>
      <c r="GBR237" s="44"/>
      <c r="GBS237" s="44"/>
      <c r="GBT237" s="44"/>
      <c r="GBU237" s="44"/>
      <c r="GBV237" s="44"/>
      <c r="GBW237" s="44"/>
      <c r="GBX237" s="44"/>
      <c r="GBY237" s="44"/>
      <c r="GBZ237" s="44"/>
      <c r="GCA237" s="44"/>
      <c r="GCB237" s="44"/>
      <c r="GCC237" s="44"/>
      <c r="GCD237" s="44"/>
      <c r="GCE237" s="44"/>
      <c r="GCF237" s="44"/>
      <c r="GCG237" s="44"/>
      <c r="GCH237" s="44"/>
      <c r="GCI237" s="44"/>
      <c r="GCJ237" s="44"/>
      <c r="GCK237" s="44"/>
      <c r="GCL237" s="44"/>
      <c r="GCM237" s="44"/>
      <c r="GCN237" s="44"/>
      <c r="GCO237" s="44"/>
      <c r="GCP237" s="44"/>
      <c r="GCQ237" s="44"/>
      <c r="GCR237" s="44"/>
      <c r="GCS237" s="44"/>
      <c r="GCT237" s="44"/>
      <c r="GCU237" s="44"/>
      <c r="GCV237" s="44"/>
      <c r="GCW237" s="44"/>
      <c r="GCX237" s="44"/>
      <c r="GCY237" s="44"/>
      <c r="GCZ237" s="44"/>
      <c r="GDA237" s="44"/>
      <c r="GDB237" s="44"/>
      <c r="GDC237" s="44"/>
      <c r="GDD237" s="44"/>
      <c r="GDE237" s="44"/>
      <c r="GDF237" s="44"/>
      <c r="GDG237" s="44"/>
      <c r="GDH237" s="44"/>
      <c r="GDI237" s="44"/>
      <c r="GDJ237" s="44"/>
      <c r="GDK237" s="44"/>
      <c r="GDL237" s="44"/>
      <c r="GDM237" s="44"/>
      <c r="GDN237" s="44"/>
      <c r="GDO237" s="44"/>
      <c r="GDP237" s="44"/>
      <c r="GDQ237" s="44"/>
      <c r="GDR237" s="44"/>
      <c r="GDS237" s="44"/>
      <c r="GDT237" s="44"/>
      <c r="GDU237" s="44"/>
      <c r="GDV237" s="44"/>
      <c r="GDW237" s="44"/>
      <c r="GDX237" s="44"/>
      <c r="GDY237" s="44"/>
      <c r="GDZ237" s="44"/>
      <c r="GEA237" s="44"/>
      <c r="GEB237" s="44"/>
      <c r="GEC237" s="44"/>
      <c r="GED237" s="44"/>
      <c r="GEE237" s="44"/>
      <c r="GEF237" s="44"/>
      <c r="GEG237" s="44"/>
      <c r="GEH237" s="44"/>
      <c r="GEI237" s="44"/>
      <c r="GEJ237" s="44"/>
      <c r="GEK237" s="44"/>
      <c r="GEL237" s="44"/>
      <c r="GEM237" s="44"/>
      <c r="GEN237" s="44"/>
      <c r="GEO237" s="44"/>
      <c r="GEP237" s="44"/>
      <c r="GEQ237" s="44"/>
      <c r="GER237" s="44"/>
      <c r="GES237" s="44"/>
      <c r="GET237" s="44"/>
      <c r="GEU237" s="44"/>
      <c r="GEV237" s="44"/>
      <c r="GEW237" s="44"/>
      <c r="GEX237" s="44"/>
      <c r="GEY237" s="44"/>
      <c r="GEZ237" s="44"/>
      <c r="GFA237" s="44"/>
      <c r="GFB237" s="44"/>
      <c r="GFC237" s="44"/>
      <c r="GFD237" s="44"/>
      <c r="GFE237" s="44"/>
      <c r="GFF237" s="44"/>
      <c r="GFG237" s="44"/>
      <c r="GFH237" s="44"/>
      <c r="GFI237" s="44"/>
      <c r="GFJ237" s="44"/>
      <c r="GFK237" s="44"/>
      <c r="GFL237" s="44"/>
      <c r="GFM237" s="44"/>
      <c r="GFN237" s="44"/>
      <c r="GFO237" s="44"/>
      <c r="GFP237" s="44"/>
      <c r="GFQ237" s="44"/>
      <c r="GFR237" s="44"/>
      <c r="GFS237" s="44"/>
      <c r="GFT237" s="44"/>
      <c r="GFU237" s="44"/>
      <c r="GFV237" s="44"/>
      <c r="GFW237" s="44"/>
      <c r="GFX237" s="44"/>
      <c r="GFY237" s="44"/>
      <c r="GFZ237" s="44"/>
      <c r="GGA237" s="44"/>
      <c r="GGB237" s="44"/>
      <c r="GGC237" s="44"/>
      <c r="GGD237" s="44"/>
      <c r="GGE237" s="44"/>
      <c r="GGF237" s="44"/>
      <c r="GGG237" s="44"/>
      <c r="GGH237" s="44"/>
      <c r="GGI237" s="44"/>
      <c r="GGJ237" s="44"/>
      <c r="GGK237" s="44"/>
      <c r="GGL237" s="44"/>
      <c r="GGM237" s="44"/>
      <c r="GGN237" s="44"/>
      <c r="GGO237" s="44"/>
      <c r="GGP237" s="44"/>
      <c r="GGQ237" s="44"/>
      <c r="GGR237" s="44"/>
      <c r="GGS237" s="44"/>
      <c r="GGT237" s="44"/>
      <c r="GGU237" s="44"/>
      <c r="GGV237" s="44"/>
      <c r="GGW237" s="44"/>
      <c r="GGX237" s="44"/>
      <c r="GGY237" s="44"/>
      <c r="GGZ237" s="44"/>
      <c r="GHA237" s="44"/>
      <c r="GHB237" s="44"/>
      <c r="GHC237" s="44"/>
      <c r="GHD237" s="44"/>
      <c r="GHE237" s="44"/>
      <c r="GHF237" s="44"/>
      <c r="GHG237" s="44"/>
      <c r="GHH237" s="44"/>
      <c r="GHI237" s="44"/>
      <c r="GHJ237" s="44"/>
      <c r="GHK237" s="44"/>
      <c r="GHL237" s="44"/>
      <c r="GHM237" s="44"/>
      <c r="GHN237" s="44"/>
      <c r="GHO237" s="44"/>
      <c r="GHP237" s="44"/>
      <c r="GHQ237" s="44"/>
      <c r="GHR237" s="44"/>
      <c r="GHS237" s="44"/>
      <c r="GHT237" s="44"/>
      <c r="GHU237" s="44"/>
      <c r="GHV237" s="44"/>
      <c r="GHW237" s="44"/>
      <c r="GHX237" s="44"/>
      <c r="GHY237" s="44"/>
      <c r="GHZ237" s="44"/>
      <c r="GIA237" s="44"/>
      <c r="GIB237" s="44"/>
      <c r="GIC237" s="44"/>
      <c r="GID237" s="44"/>
      <c r="GIE237" s="44"/>
      <c r="GIF237" s="44"/>
      <c r="GIG237" s="44"/>
      <c r="GIH237" s="44"/>
      <c r="GII237" s="44"/>
      <c r="GIJ237" s="44"/>
      <c r="GIK237" s="44"/>
      <c r="GIL237" s="44"/>
      <c r="GIM237" s="44"/>
      <c r="GIN237" s="44"/>
      <c r="GIO237" s="44"/>
      <c r="GIP237" s="44"/>
      <c r="GIQ237" s="44"/>
      <c r="GIR237" s="44"/>
      <c r="GIS237" s="44"/>
      <c r="GIT237" s="44"/>
      <c r="GIU237" s="44"/>
      <c r="GIV237" s="44"/>
      <c r="GIW237" s="44"/>
      <c r="GIX237" s="44"/>
      <c r="GIY237" s="44"/>
      <c r="GIZ237" s="44"/>
      <c r="GJA237" s="44"/>
      <c r="GJB237" s="44"/>
      <c r="GJC237" s="44"/>
      <c r="GJD237" s="44"/>
      <c r="GJE237" s="44"/>
      <c r="GJF237" s="44"/>
      <c r="GJG237" s="44"/>
      <c r="GJH237" s="44"/>
      <c r="GJI237" s="44"/>
      <c r="GJJ237" s="44"/>
      <c r="GJK237" s="44"/>
      <c r="GJL237" s="44"/>
      <c r="GJM237" s="44"/>
      <c r="GJN237" s="44"/>
      <c r="GJO237" s="44"/>
      <c r="GJP237" s="44"/>
      <c r="GJQ237" s="44"/>
      <c r="GJR237" s="44"/>
      <c r="GJS237" s="44"/>
      <c r="GJT237" s="44"/>
      <c r="GJU237" s="44"/>
      <c r="GJV237" s="44"/>
      <c r="GJW237" s="44"/>
      <c r="GJX237" s="44"/>
      <c r="GJY237" s="44"/>
      <c r="GJZ237" s="44"/>
      <c r="GKA237" s="44"/>
      <c r="GKB237" s="44"/>
      <c r="GKC237" s="44"/>
      <c r="GKD237" s="44"/>
      <c r="GKE237" s="44"/>
      <c r="GKF237" s="44"/>
      <c r="GKG237" s="44"/>
      <c r="GKH237" s="44"/>
      <c r="GKI237" s="44"/>
      <c r="GKJ237" s="44"/>
      <c r="GKK237" s="44"/>
      <c r="GKL237" s="44"/>
      <c r="GKM237" s="44"/>
      <c r="GKN237" s="44"/>
      <c r="GKO237" s="44"/>
      <c r="GKP237" s="44"/>
      <c r="GKQ237" s="44"/>
      <c r="GKR237" s="44"/>
      <c r="GKS237" s="44"/>
      <c r="GKT237" s="44"/>
      <c r="GKU237" s="44"/>
      <c r="GKV237" s="44"/>
      <c r="GKW237" s="44"/>
      <c r="GKX237" s="44"/>
      <c r="GKY237" s="44"/>
      <c r="GKZ237" s="44"/>
      <c r="GLA237" s="44"/>
      <c r="GLB237" s="44"/>
      <c r="GLC237" s="44"/>
      <c r="GLD237" s="44"/>
      <c r="GLE237" s="44"/>
      <c r="GLF237" s="44"/>
      <c r="GLG237" s="44"/>
      <c r="GLH237" s="44"/>
      <c r="GLI237" s="44"/>
      <c r="GLJ237" s="44"/>
      <c r="GLK237" s="44"/>
      <c r="GLL237" s="44"/>
      <c r="GLM237" s="44"/>
      <c r="GLN237" s="44"/>
      <c r="GLO237" s="44"/>
      <c r="GLP237" s="44"/>
      <c r="GLQ237" s="44"/>
      <c r="GLR237" s="44"/>
      <c r="GLS237" s="44"/>
      <c r="GLT237" s="44"/>
      <c r="GLU237" s="44"/>
      <c r="GLV237" s="44"/>
      <c r="GLW237" s="44"/>
      <c r="GLX237" s="44"/>
      <c r="GLY237" s="44"/>
      <c r="GLZ237" s="44"/>
      <c r="GMA237" s="44"/>
      <c r="GMB237" s="44"/>
      <c r="GMC237" s="44"/>
      <c r="GMD237" s="44"/>
      <c r="GME237" s="44"/>
      <c r="GMF237" s="44"/>
      <c r="GMG237" s="44"/>
      <c r="GMH237" s="44"/>
      <c r="GMI237" s="44"/>
      <c r="GMJ237" s="44"/>
      <c r="GMK237" s="44"/>
      <c r="GML237" s="44"/>
      <c r="GMM237" s="44"/>
      <c r="GMN237" s="44"/>
      <c r="GMO237" s="44"/>
      <c r="GMP237" s="44"/>
      <c r="GMQ237" s="44"/>
      <c r="GMR237" s="44"/>
      <c r="GMS237" s="44"/>
      <c r="GMT237" s="44"/>
      <c r="GMU237" s="44"/>
      <c r="GMV237" s="44"/>
      <c r="GMW237" s="44"/>
      <c r="GMX237" s="44"/>
      <c r="GMY237" s="44"/>
      <c r="GMZ237" s="44"/>
      <c r="GNA237" s="44"/>
      <c r="GNB237" s="44"/>
      <c r="GNC237" s="44"/>
      <c r="GND237" s="44"/>
      <c r="GNE237" s="44"/>
      <c r="GNF237" s="44"/>
      <c r="GNG237" s="44"/>
      <c r="GNH237" s="44"/>
      <c r="GNI237" s="44"/>
      <c r="GNJ237" s="44"/>
      <c r="GNK237" s="44"/>
      <c r="GNL237" s="44"/>
      <c r="GNM237" s="44"/>
      <c r="GNN237" s="44"/>
      <c r="GNO237" s="44"/>
      <c r="GNP237" s="44"/>
      <c r="GNQ237" s="44"/>
      <c r="GNR237" s="44"/>
      <c r="GNS237" s="44"/>
      <c r="GNT237" s="44"/>
      <c r="GNU237" s="44"/>
      <c r="GNV237" s="44"/>
      <c r="GNW237" s="44"/>
      <c r="GNX237" s="44"/>
      <c r="GNY237" s="44"/>
      <c r="GNZ237" s="44"/>
      <c r="GOA237" s="44"/>
      <c r="GOB237" s="44"/>
      <c r="GOC237" s="44"/>
      <c r="GOD237" s="44"/>
      <c r="GOE237" s="44"/>
      <c r="GOF237" s="44"/>
      <c r="GOG237" s="44"/>
      <c r="GOH237" s="44"/>
      <c r="GOI237" s="44"/>
      <c r="GOJ237" s="44"/>
      <c r="GOK237" s="44"/>
      <c r="GOL237" s="44"/>
      <c r="GOM237" s="44"/>
      <c r="GON237" s="44"/>
      <c r="GOO237" s="44"/>
      <c r="GOP237" s="44"/>
      <c r="GOQ237" s="44"/>
      <c r="GOR237" s="44"/>
      <c r="GOS237" s="44"/>
      <c r="GOT237" s="44"/>
      <c r="GOU237" s="44"/>
      <c r="GOV237" s="44"/>
      <c r="GOW237" s="44"/>
      <c r="GOX237" s="44"/>
      <c r="GOY237" s="44"/>
      <c r="GOZ237" s="44"/>
      <c r="GPA237" s="44"/>
      <c r="GPB237" s="44"/>
      <c r="GPC237" s="44"/>
      <c r="GPD237" s="44"/>
      <c r="GPE237" s="44"/>
      <c r="GPF237" s="44"/>
      <c r="GPG237" s="44"/>
      <c r="GPH237" s="44"/>
      <c r="GPI237" s="44"/>
      <c r="GPJ237" s="44"/>
      <c r="GPK237" s="44"/>
      <c r="GPL237" s="44"/>
      <c r="GPM237" s="44"/>
      <c r="GPN237" s="44"/>
      <c r="GPO237" s="44"/>
      <c r="GPP237" s="44"/>
      <c r="GPQ237" s="44"/>
      <c r="GPR237" s="44"/>
      <c r="GPS237" s="44"/>
      <c r="GPT237" s="44"/>
      <c r="GPU237" s="44"/>
      <c r="GPV237" s="44"/>
      <c r="GPW237" s="44"/>
      <c r="GPX237" s="44"/>
      <c r="GPY237" s="44"/>
      <c r="GPZ237" s="44"/>
      <c r="GQA237" s="44"/>
      <c r="GQB237" s="44"/>
      <c r="GQC237" s="44"/>
      <c r="GQD237" s="44"/>
      <c r="GQE237" s="44"/>
      <c r="GQF237" s="44"/>
      <c r="GQG237" s="44"/>
      <c r="GQH237" s="44"/>
      <c r="GQI237" s="44"/>
      <c r="GQJ237" s="44"/>
      <c r="GQK237" s="44"/>
      <c r="GQL237" s="44"/>
      <c r="GQM237" s="44"/>
      <c r="GQN237" s="44"/>
      <c r="GQO237" s="44"/>
      <c r="GQP237" s="44"/>
      <c r="GQQ237" s="44"/>
      <c r="GQR237" s="44"/>
      <c r="GQS237" s="44"/>
      <c r="GQT237" s="44"/>
      <c r="GQU237" s="44"/>
      <c r="GQV237" s="44"/>
      <c r="GQW237" s="44"/>
      <c r="GQX237" s="44"/>
      <c r="GQY237" s="44"/>
      <c r="GQZ237" s="44"/>
      <c r="GRA237" s="44"/>
      <c r="GRB237" s="44"/>
      <c r="GRC237" s="44"/>
      <c r="GRD237" s="44"/>
      <c r="GRE237" s="44"/>
      <c r="GRF237" s="44"/>
      <c r="GRG237" s="44"/>
      <c r="GRH237" s="44"/>
      <c r="GRI237" s="44"/>
      <c r="GRJ237" s="44"/>
      <c r="GRK237" s="44"/>
      <c r="GRL237" s="44"/>
      <c r="GRM237" s="44"/>
      <c r="GRN237" s="44"/>
      <c r="GRO237" s="44"/>
      <c r="GRP237" s="44"/>
      <c r="GRQ237" s="44"/>
      <c r="GRR237" s="44"/>
      <c r="GRS237" s="44"/>
      <c r="GRT237" s="44"/>
      <c r="GRU237" s="44"/>
      <c r="GRV237" s="44"/>
      <c r="GRW237" s="44"/>
      <c r="GRX237" s="44"/>
      <c r="GRY237" s="44"/>
      <c r="GRZ237" s="44"/>
      <c r="GSA237" s="44"/>
      <c r="GSB237" s="44"/>
      <c r="GSC237" s="44"/>
      <c r="GSD237" s="44"/>
      <c r="GSE237" s="44"/>
      <c r="GSF237" s="44"/>
      <c r="GSG237" s="44"/>
      <c r="GSH237" s="44"/>
      <c r="GSI237" s="44"/>
      <c r="GSJ237" s="44"/>
      <c r="GSK237" s="44"/>
      <c r="GSL237" s="44"/>
      <c r="GSM237" s="44"/>
      <c r="GSN237" s="44"/>
      <c r="GSO237" s="44"/>
      <c r="GSP237" s="44"/>
      <c r="GSQ237" s="44"/>
      <c r="GSR237" s="44"/>
      <c r="GSS237" s="44"/>
      <c r="GST237" s="44"/>
      <c r="GSU237" s="44"/>
      <c r="GSV237" s="44"/>
      <c r="GSW237" s="44"/>
      <c r="GSX237" s="44"/>
      <c r="GSY237" s="44"/>
      <c r="GSZ237" s="44"/>
      <c r="GTA237" s="44"/>
      <c r="GTB237" s="44"/>
      <c r="GTC237" s="44"/>
      <c r="GTD237" s="44"/>
      <c r="GTE237" s="44"/>
      <c r="GTF237" s="44"/>
      <c r="GTG237" s="44"/>
      <c r="GTH237" s="44"/>
      <c r="GTI237" s="44"/>
      <c r="GTJ237" s="44"/>
      <c r="GTK237" s="44"/>
      <c r="GTL237" s="44"/>
      <c r="GTM237" s="44"/>
      <c r="GTN237" s="44"/>
      <c r="GTO237" s="44"/>
      <c r="GTP237" s="44"/>
      <c r="GTQ237" s="44"/>
      <c r="GTR237" s="44"/>
      <c r="GTS237" s="44"/>
      <c r="GTT237" s="44"/>
      <c r="GTU237" s="44"/>
      <c r="GTV237" s="44"/>
      <c r="GTW237" s="44"/>
      <c r="GTX237" s="44"/>
      <c r="GTY237" s="44"/>
      <c r="GTZ237" s="44"/>
      <c r="GUA237" s="44"/>
      <c r="GUB237" s="44"/>
      <c r="GUC237" s="44"/>
      <c r="GUD237" s="44"/>
      <c r="GUE237" s="44"/>
      <c r="GUF237" s="44"/>
      <c r="GUG237" s="44"/>
      <c r="GUH237" s="44"/>
      <c r="GUI237" s="44"/>
      <c r="GUJ237" s="44"/>
      <c r="GUK237" s="44"/>
      <c r="GUL237" s="44"/>
      <c r="GUM237" s="44"/>
      <c r="GUN237" s="44"/>
      <c r="GUO237" s="44"/>
      <c r="GUP237" s="44"/>
      <c r="GUQ237" s="44"/>
      <c r="GUR237" s="44"/>
      <c r="GUS237" s="44"/>
      <c r="GUT237" s="44"/>
      <c r="GUU237" s="44"/>
      <c r="GUV237" s="44"/>
      <c r="GUW237" s="44"/>
      <c r="GUX237" s="44"/>
      <c r="GUY237" s="44"/>
      <c r="GUZ237" s="44"/>
      <c r="GVA237" s="44"/>
      <c r="GVB237" s="44"/>
      <c r="GVC237" s="44"/>
      <c r="GVD237" s="44"/>
      <c r="GVE237" s="44"/>
      <c r="GVF237" s="44"/>
      <c r="GVG237" s="44"/>
      <c r="GVH237" s="44"/>
      <c r="GVI237" s="44"/>
      <c r="GVJ237" s="44"/>
      <c r="GVK237" s="44"/>
      <c r="GVL237" s="44"/>
      <c r="GVM237" s="44"/>
      <c r="GVN237" s="44"/>
      <c r="GVO237" s="44"/>
      <c r="GVP237" s="44"/>
      <c r="GVQ237" s="44"/>
      <c r="GVR237" s="44"/>
      <c r="GVS237" s="44"/>
      <c r="GVT237" s="44"/>
      <c r="GVU237" s="44"/>
      <c r="GVV237" s="44"/>
      <c r="GVW237" s="44"/>
      <c r="GVX237" s="44"/>
      <c r="GVY237" s="44"/>
      <c r="GVZ237" s="44"/>
      <c r="GWA237" s="44"/>
      <c r="GWB237" s="44"/>
      <c r="GWC237" s="44"/>
      <c r="GWD237" s="44"/>
      <c r="GWE237" s="44"/>
      <c r="GWF237" s="44"/>
      <c r="GWG237" s="44"/>
      <c r="GWH237" s="44"/>
      <c r="GWI237" s="44"/>
      <c r="GWJ237" s="44"/>
      <c r="GWK237" s="44"/>
      <c r="GWL237" s="44"/>
      <c r="GWM237" s="44"/>
      <c r="GWN237" s="44"/>
      <c r="GWO237" s="44"/>
      <c r="GWP237" s="44"/>
      <c r="GWQ237" s="44"/>
      <c r="GWR237" s="44"/>
      <c r="GWS237" s="44"/>
      <c r="GWT237" s="44"/>
      <c r="GWU237" s="44"/>
      <c r="GWV237" s="44"/>
      <c r="GWW237" s="44"/>
      <c r="GWX237" s="44"/>
      <c r="GWY237" s="44"/>
      <c r="GWZ237" s="44"/>
      <c r="GXA237" s="44"/>
      <c r="GXB237" s="44"/>
      <c r="GXC237" s="44"/>
      <c r="GXD237" s="44"/>
      <c r="GXE237" s="44"/>
      <c r="GXF237" s="44"/>
      <c r="GXG237" s="44"/>
      <c r="GXH237" s="44"/>
      <c r="GXI237" s="44"/>
      <c r="GXJ237" s="44"/>
      <c r="GXK237" s="44"/>
      <c r="GXL237" s="44"/>
      <c r="GXM237" s="44"/>
      <c r="GXN237" s="44"/>
      <c r="GXO237" s="44"/>
      <c r="GXP237" s="44"/>
      <c r="GXQ237" s="44"/>
      <c r="GXR237" s="44"/>
      <c r="GXS237" s="44"/>
      <c r="GXT237" s="44"/>
      <c r="GXU237" s="44"/>
      <c r="GXV237" s="44"/>
      <c r="GXW237" s="44"/>
      <c r="GXX237" s="44"/>
      <c r="GXY237" s="44"/>
      <c r="GXZ237" s="44"/>
      <c r="GYA237" s="44"/>
      <c r="GYB237" s="44"/>
      <c r="GYC237" s="44"/>
      <c r="GYD237" s="44"/>
      <c r="GYE237" s="44"/>
      <c r="GYF237" s="44"/>
      <c r="GYG237" s="44"/>
      <c r="GYH237" s="44"/>
      <c r="GYI237" s="44"/>
      <c r="GYJ237" s="44"/>
      <c r="GYK237" s="44"/>
      <c r="GYL237" s="44"/>
      <c r="GYM237" s="44"/>
      <c r="GYN237" s="44"/>
      <c r="GYO237" s="44"/>
      <c r="GYP237" s="44"/>
      <c r="GYQ237" s="44"/>
      <c r="GYR237" s="44"/>
      <c r="GYS237" s="44"/>
      <c r="GYT237" s="44"/>
      <c r="GYU237" s="44"/>
      <c r="GYV237" s="44"/>
      <c r="GYW237" s="44"/>
      <c r="GYX237" s="44"/>
      <c r="GYY237" s="44"/>
      <c r="GYZ237" s="44"/>
      <c r="GZA237" s="44"/>
      <c r="GZB237" s="44"/>
      <c r="GZC237" s="44"/>
      <c r="GZD237" s="44"/>
      <c r="GZE237" s="44"/>
      <c r="GZF237" s="44"/>
      <c r="GZG237" s="44"/>
      <c r="GZH237" s="44"/>
      <c r="GZI237" s="44"/>
      <c r="GZJ237" s="44"/>
      <c r="GZK237" s="44"/>
      <c r="GZL237" s="44"/>
      <c r="GZM237" s="44"/>
      <c r="GZN237" s="44"/>
      <c r="GZO237" s="44"/>
      <c r="GZP237" s="44"/>
      <c r="GZQ237" s="44"/>
      <c r="GZR237" s="44"/>
      <c r="GZS237" s="44"/>
      <c r="GZT237" s="44"/>
      <c r="GZU237" s="44"/>
      <c r="GZV237" s="44"/>
      <c r="GZW237" s="44"/>
      <c r="GZX237" s="44"/>
      <c r="GZY237" s="44"/>
      <c r="GZZ237" s="44"/>
      <c r="HAA237" s="44"/>
      <c r="HAB237" s="44"/>
      <c r="HAC237" s="44"/>
      <c r="HAD237" s="44"/>
      <c r="HAE237" s="44"/>
      <c r="HAF237" s="44"/>
      <c r="HAG237" s="44"/>
      <c r="HAH237" s="44"/>
      <c r="HAI237" s="44"/>
      <c r="HAJ237" s="44"/>
      <c r="HAK237" s="44"/>
      <c r="HAL237" s="44"/>
      <c r="HAM237" s="44"/>
      <c r="HAN237" s="44"/>
      <c r="HAO237" s="44"/>
      <c r="HAP237" s="44"/>
      <c r="HAQ237" s="44"/>
      <c r="HAR237" s="44"/>
      <c r="HAS237" s="44"/>
      <c r="HAT237" s="44"/>
      <c r="HAU237" s="44"/>
      <c r="HAV237" s="44"/>
      <c r="HAW237" s="44"/>
      <c r="HAX237" s="44"/>
      <c r="HAY237" s="44"/>
      <c r="HAZ237" s="44"/>
      <c r="HBA237" s="44"/>
      <c r="HBB237" s="44"/>
      <c r="HBC237" s="44"/>
      <c r="HBD237" s="44"/>
      <c r="HBE237" s="44"/>
      <c r="HBF237" s="44"/>
      <c r="HBG237" s="44"/>
      <c r="HBH237" s="44"/>
      <c r="HBI237" s="44"/>
      <c r="HBJ237" s="44"/>
      <c r="HBK237" s="44"/>
      <c r="HBL237" s="44"/>
      <c r="HBM237" s="44"/>
      <c r="HBN237" s="44"/>
      <c r="HBO237" s="44"/>
      <c r="HBP237" s="44"/>
      <c r="HBQ237" s="44"/>
      <c r="HBR237" s="44"/>
      <c r="HBS237" s="44"/>
      <c r="HBT237" s="44"/>
      <c r="HBU237" s="44"/>
      <c r="HBV237" s="44"/>
      <c r="HBW237" s="44"/>
      <c r="HBX237" s="44"/>
      <c r="HBY237" s="44"/>
      <c r="HBZ237" s="44"/>
      <c r="HCA237" s="44"/>
      <c r="HCB237" s="44"/>
      <c r="HCC237" s="44"/>
      <c r="HCD237" s="44"/>
      <c r="HCE237" s="44"/>
      <c r="HCF237" s="44"/>
      <c r="HCG237" s="44"/>
      <c r="HCH237" s="44"/>
      <c r="HCI237" s="44"/>
      <c r="HCJ237" s="44"/>
      <c r="HCK237" s="44"/>
      <c r="HCL237" s="44"/>
      <c r="HCM237" s="44"/>
      <c r="HCN237" s="44"/>
      <c r="HCO237" s="44"/>
      <c r="HCP237" s="44"/>
      <c r="HCQ237" s="44"/>
      <c r="HCR237" s="44"/>
      <c r="HCS237" s="44"/>
      <c r="HCT237" s="44"/>
      <c r="HCU237" s="44"/>
      <c r="HCV237" s="44"/>
      <c r="HCW237" s="44"/>
      <c r="HCX237" s="44"/>
      <c r="HCY237" s="44"/>
      <c r="HCZ237" s="44"/>
      <c r="HDA237" s="44"/>
      <c r="HDB237" s="44"/>
      <c r="HDC237" s="44"/>
      <c r="HDD237" s="44"/>
      <c r="HDE237" s="44"/>
      <c r="HDF237" s="44"/>
      <c r="HDG237" s="44"/>
      <c r="HDH237" s="44"/>
      <c r="HDI237" s="44"/>
      <c r="HDJ237" s="44"/>
      <c r="HDK237" s="44"/>
      <c r="HDL237" s="44"/>
      <c r="HDM237" s="44"/>
      <c r="HDN237" s="44"/>
      <c r="HDO237" s="44"/>
      <c r="HDP237" s="44"/>
      <c r="HDQ237" s="44"/>
      <c r="HDR237" s="44"/>
      <c r="HDS237" s="44"/>
      <c r="HDT237" s="44"/>
      <c r="HDU237" s="44"/>
      <c r="HDV237" s="44"/>
      <c r="HDW237" s="44"/>
      <c r="HDX237" s="44"/>
      <c r="HDY237" s="44"/>
      <c r="HDZ237" s="44"/>
      <c r="HEA237" s="44"/>
      <c r="HEB237" s="44"/>
      <c r="HEC237" s="44"/>
      <c r="HED237" s="44"/>
      <c r="HEE237" s="44"/>
      <c r="HEF237" s="44"/>
      <c r="HEG237" s="44"/>
      <c r="HEH237" s="44"/>
      <c r="HEI237" s="44"/>
      <c r="HEJ237" s="44"/>
      <c r="HEK237" s="44"/>
      <c r="HEL237" s="44"/>
      <c r="HEM237" s="44"/>
      <c r="HEN237" s="44"/>
      <c r="HEO237" s="44"/>
      <c r="HEP237" s="44"/>
      <c r="HEQ237" s="44"/>
      <c r="HER237" s="44"/>
      <c r="HES237" s="44"/>
      <c r="HET237" s="44"/>
      <c r="HEU237" s="44"/>
      <c r="HEV237" s="44"/>
      <c r="HEW237" s="44"/>
      <c r="HEX237" s="44"/>
      <c r="HEY237" s="44"/>
      <c r="HEZ237" s="44"/>
      <c r="HFA237" s="44"/>
      <c r="HFB237" s="44"/>
      <c r="HFC237" s="44"/>
      <c r="HFD237" s="44"/>
      <c r="HFE237" s="44"/>
      <c r="HFF237" s="44"/>
      <c r="HFG237" s="44"/>
      <c r="HFH237" s="44"/>
      <c r="HFI237" s="44"/>
      <c r="HFJ237" s="44"/>
      <c r="HFK237" s="44"/>
      <c r="HFL237" s="44"/>
      <c r="HFM237" s="44"/>
      <c r="HFN237" s="44"/>
      <c r="HFO237" s="44"/>
      <c r="HFP237" s="44"/>
      <c r="HFQ237" s="44"/>
      <c r="HFR237" s="44"/>
      <c r="HFS237" s="44"/>
      <c r="HFT237" s="44"/>
      <c r="HFU237" s="44"/>
      <c r="HFV237" s="44"/>
      <c r="HFW237" s="44"/>
      <c r="HFX237" s="44"/>
      <c r="HFY237" s="44"/>
      <c r="HFZ237" s="44"/>
      <c r="HGA237" s="44"/>
      <c r="HGB237" s="44"/>
      <c r="HGC237" s="44"/>
      <c r="HGD237" s="44"/>
      <c r="HGE237" s="44"/>
      <c r="HGF237" s="44"/>
      <c r="HGG237" s="44"/>
      <c r="HGH237" s="44"/>
      <c r="HGI237" s="44"/>
      <c r="HGJ237" s="44"/>
      <c r="HGK237" s="44"/>
      <c r="HGL237" s="44"/>
      <c r="HGM237" s="44"/>
      <c r="HGN237" s="44"/>
      <c r="HGO237" s="44"/>
      <c r="HGP237" s="44"/>
      <c r="HGQ237" s="44"/>
      <c r="HGR237" s="44"/>
      <c r="HGS237" s="44"/>
      <c r="HGT237" s="44"/>
      <c r="HGU237" s="44"/>
      <c r="HGV237" s="44"/>
      <c r="HGW237" s="44"/>
      <c r="HGX237" s="44"/>
      <c r="HGY237" s="44"/>
      <c r="HGZ237" s="44"/>
      <c r="HHA237" s="44"/>
      <c r="HHB237" s="44"/>
      <c r="HHC237" s="44"/>
      <c r="HHD237" s="44"/>
      <c r="HHE237" s="44"/>
      <c r="HHF237" s="44"/>
      <c r="HHG237" s="44"/>
      <c r="HHH237" s="44"/>
      <c r="HHI237" s="44"/>
      <c r="HHJ237" s="44"/>
      <c r="HHK237" s="44"/>
      <c r="HHL237" s="44"/>
      <c r="HHM237" s="44"/>
      <c r="HHN237" s="44"/>
      <c r="HHO237" s="44"/>
      <c r="HHP237" s="44"/>
      <c r="HHQ237" s="44"/>
      <c r="HHR237" s="44"/>
      <c r="HHS237" s="44"/>
      <c r="HHT237" s="44"/>
      <c r="HHU237" s="44"/>
      <c r="HHV237" s="44"/>
      <c r="HHW237" s="44"/>
      <c r="HHX237" s="44"/>
      <c r="HHY237" s="44"/>
      <c r="HHZ237" s="44"/>
      <c r="HIA237" s="44"/>
      <c r="HIB237" s="44"/>
      <c r="HIC237" s="44"/>
      <c r="HID237" s="44"/>
      <c r="HIE237" s="44"/>
      <c r="HIF237" s="44"/>
      <c r="HIG237" s="44"/>
      <c r="HIH237" s="44"/>
      <c r="HII237" s="44"/>
      <c r="HIJ237" s="44"/>
      <c r="HIK237" s="44"/>
      <c r="HIL237" s="44"/>
      <c r="HIM237" s="44"/>
      <c r="HIN237" s="44"/>
      <c r="HIO237" s="44"/>
      <c r="HIP237" s="44"/>
      <c r="HIQ237" s="44"/>
      <c r="HIR237" s="44"/>
      <c r="HIS237" s="44"/>
      <c r="HIT237" s="44"/>
      <c r="HIU237" s="44"/>
      <c r="HIV237" s="44"/>
      <c r="HIW237" s="44"/>
      <c r="HIX237" s="44"/>
      <c r="HIY237" s="44"/>
      <c r="HIZ237" s="44"/>
      <c r="HJA237" s="44"/>
      <c r="HJB237" s="44"/>
      <c r="HJC237" s="44"/>
      <c r="HJD237" s="44"/>
      <c r="HJE237" s="44"/>
      <c r="HJF237" s="44"/>
      <c r="HJG237" s="44"/>
      <c r="HJH237" s="44"/>
      <c r="HJI237" s="44"/>
      <c r="HJJ237" s="44"/>
      <c r="HJK237" s="44"/>
      <c r="HJL237" s="44"/>
      <c r="HJM237" s="44"/>
      <c r="HJN237" s="44"/>
      <c r="HJO237" s="44"/>
      <c r="HJP237" s="44"/>
      <c r="HJQ237" s="44"/>
      <c r="HJR237" s="44"/>
      <c r="HJS237" s="44"/>
      <c r="HJT237" s="44"/>
      <c r="HJU237" s="44"/>
      <c r="HJV237" s="44"/>
      <c r="HJW237" s="44"/>
      <c r="HJX237" s="44"/>
      <c r="HJY237" s="44"/>
      <c r="HJZ237" s="44"/>
      <c r="HKA237" s="44"/>
      <c r="HKB237" s="44"/>
      <c r="HKC237" s="44"/>
      <c r="HKD237" s="44"/>
      <c r="HKE237" s="44"/>
      <c r="HKF237" s="44"/>
      <c r="HKG237" s="44"/>
      <c r="HKH237" s="44"/>
      <c r="HKI237" s="44"/>
      <c r="HKJ237" s="44"/>
      <c r="HKK237" s="44"/>
      <c r="HKL237" s="44"/>
      <c r="HKM237" s="44"/>
      <c r="HKN237" s="44"/>
      <c r="HKO237" s="44"/>
      <c r="HKP237" s="44"/>
      <c r="HKQ237" s="44"/>
      <c r="HKR237" s="44"/>
      <c r="HKS237" s="44"/>
      <c r="HKT237" s="44"/>
      <c r="HKU237" s="44"/>
      <c r="HKV237" s="44"/>
      <c r="HKW237" s="44"/>
      <c r="HKX237" s="44"/>
      <c r="HKY237" s="44"/>
      <c r="HKZ237" s="44"/>
      <c r="HLA237" s="44"/>
      <c r="HLB237" s="44"/>
      <c r="HLC237" s="44"/>
      <c r="HLD237" s="44"/>
      <c r="HLE237" s="44"/>
      <c r="HLF237" s="44"/>
      <c r="HLG237" s="44"/>
      <c r="HLH237" s="44"/>
      <c r="HLI237" s="44"/>
      <c r="HLJ237" s="44"/>
      <c r="HLK237" s="44"/>
      <c r="HLL237" s="44"/>
      <c r="HLM237" s="44"/>
      <c r="HLN237" s="44"/>
      <c r="HLO237" s="44"/>
      <c r="HLP237" s="44"/>
      <c r="HLQ237" s="44"/>
      <c r="HLR237" s="44"/>
      <c r="HLS237" s="44"/>
      <c r="HLT237" s="44"/>
      <c r="HLU237" s="44"/>
      <c r="HLV237" s="44"/>
      <c r="HLW237" s="44"/>
      <c r="HLX237" s="44"/>
      <c r="HLY237" s="44"/>
      <c r="HLZ237" s="44"/>
      <c r="HMA237" s="44"/>
      <c r="HMB237" s="44"/>
      <c r="HMC237" s="44"/>
      <c r="HMD237" s="44"/>
      <c r="HME237" s="44"/>
      <c r="HMF237" s="44"/>
      <c r="HMG237" s="44"/>
      <c r="HMH237" s="44"/>
      <c r="HMI237" s="44"/>
      <c r="HMJ237" s="44"/>
      <c r="HMK237" s="44"/>
      <c r="HML237" s="44"/>
      <c r="HMM237" s="44"/>
      <c r="HMN237" s="44"/>
      <c r="HMO237" s="44"/>
      <c r="HMP237" s="44"/>
      <c r="HMQ237" s="44"/>
      <c r="HMR237" s="44"/>
      <c r="HMS237" s="44"/>
      <c r="HMT237" s="44"/>
      <c r="HMU237" s="44"/>
      <c r="HMV237" s="44"/>
      <c r="HMW237" s="44"/>
      <c r="HMX237" s="44"/>
      <c r="HMY237" s="44"/>
      <c r="HMZ237" s="44"/>
      <c r="HNA237" s="44"/>
      <c r="HNB237" s="44"/>
      <c r="HNC237" s="44"/>
      <c r="HND237" s="44"/>
      <c r="HNE237" s="44"/>
      <c r="HNF237" s="44"/>
      <c r="HNG237" s="44"/>
      <c r="HNH237" s="44"/>
      <c r="HNI237" s="44"/>
      <c r="HNJ237" s="44"/>
      <c r="HNK237" s="44"/>
      <c r="HNL237" s="44"/>
      <c r="HNM237" s="44"/>
      <c r="HNN237" s="44"/>
      <c r="HNO237" s="44"/>
      <c r="HNP237" s="44"/>
      <c r="HNQ237" s="44"/>
      <c r="HNR237" s="44"/>
      <c r="HNS237" s="44"/>
      <c r="HNT237" s="44"/>
      <c r="HNU237" s="44"/>
      <c r="HNV237" s="44"/>
      <c r="HNW237" s="44"/>
      <c r="HNX237" s="44"/>
      <c r="HNY237" s="44"/>
      <c r="HNZ237" s="44"/>
      <c r="HOA237" s="44"/>
      <c r="HOB237" s="44"/>
      <c r="HOC237" s="44"/>
      <c r="HOD237" s="44"/>
      <c r="HOE237" s="44"/>
      <c r="HOF237" s="44"/>
      <c r="HOG237" s="44"/>
      <c r="HOH237" s="44"/>
      <c r="HOI237" s="44"/>
      <c r="HOJ237" s="44"/>
      <c r="HOK237" s="44"/>
      <c r="HOL237" s="44"/>
      <c r="HOM237" s="44"/>
      <c r="HON237" s="44"/>
      <c r="HOO237" s="44"/>
      <c r="HOP237" s="44"/>
      <c r="HOQ237" s="44"/>
      <c r="HOR237" s="44"/>
      <c r="HOS237" s="44"/>
      <c r="HOT237" s="44"/>
      <c r="HOU237" s="44"/>
      <c r="HOV237" s="44"/>
      <c r="HOW237" s="44"/>
      <c r="HOX237" s="44"/>
      <c r="HOY237" s="44"/>
      <c r="HOZ237" s="44"/>
      <c r="HPA237" s="44"/>
      <c r="HPB237" s="44"/>
      <c r="HPC237" s="44"/>
      <c r="HPD237" s="44"/>
      <c r="HPE237" s="44"/>
      <c r="HPF237" s="44"/>
      <c r="HPG237" s="44"/>
      <c r="HPH237" s="44"/>
      <c r="HPI237" s="44"/>
      <c r="HPJ237" s="44"/>
      <c r="HPK237" s="44"/>
      <c r="HPL237" s="44"/>
      <c r="HPM237" s="44"/>
      <c r="HPN237" s="44"/>
      <c r="HPO237" s="44"/>
      <c r="HPP237" s="44"/>
      <c r="HPQ237" s="44"/>
      <c r="HPR237" s="44"/>
      <c r="HPS237" s="44"/>
      <c r="HPT237" s="44"/>
      <c r="HPU237" s="44"/>
      <c r="HPV237" s="44"/>
      <c r="HPW237" s="44"/>
      <c r="HPX237" s="44"/>
      <c r="HPY237" s="44"/>
      <c r="HPZ237" s="44"/>
      <c r="HQA237" s="44"/>
      <c r="HQB237" s="44"/>
      <c r="HQC237" s="44"/>
      <c r="HQD237" s="44"/>
      <c r="HQE237" s="44"/>
      <c r="HQF237" s="44"/>
      <c r="HQG237" s="44"/>
      <c r="HQH237" s="44"/>
      <c r="HQI237" s="44"/>
      <c r="HQJ237" s="44"/>
      <c r="HQK237" s="44"/>
      <c r="HQL237" s="44"/>
      <c r="HQM237" s="44"/>
      <c r="HQN237" s="44"/>
      <c r="HQO237" s="44"/>
      <c r="HQP237" s="44"/>
      <c r="HQQ237" s="44"/>
      <c r="HQR237" s="44"/>
      <c r="HQS237" s="44"/>
      <c r="HQT237" s="44"/>
      <c r="HQU237" s="44"/>
      <c r="HQV237" s="44"/>
      <c r="HQW237" s="44"/>
      <c r="HQX237" s="44"/>
      <c r="HQY237" s="44"/>
      <c r="HQZ237" s="44"/>
      <c r="HRA237" s="44"/>
      <c r="HRB237" s="44"/>
      <c r="HRC237" s="44"/>
      <c r="HRD237" s="44"/>
      <c r="HRE237" s="44"/>
      <c r="HRF237" s="44"/>
      <c r="HRG237" s="44"/>
      <c r="HRH237" s="44"/>
      <c r="HRI237" s="44"/>
      <c r="HRJ237" s="44"/>
      <c r="HRK237" s="44"/>
      <c r="HRL237" s="44"/>
      <c r="HRM237" s="44"/>
      <c r="HRN237" s="44"/>
      <c r="HRO237" s="44"/>
      <c r="HRP237" s="44"/>
      <c r="HRQ237" s="44"/>
      <c r="HRR237" s="44"/>
      <c r="HRS237" s="44"/>
      <c r="HRT237" s="44"/>
      <c r="HRU237" s="44"/>
      <c r="HRV237" s="44"/>
      <c r="HRW237" s="44"/>
      <c r="HRX237" s="44"/>
      <c r="HRY237" s="44"/>
      <c r="HRZ237" s="44"/>
      <c r="HSA237" s="44"/>
      <c r="HSB237" s="44"/>
      <c r="HSC237" s="44"/>
      <c r="HSD237" s="44"/>
      <c r="HSE237" s="44"/>
      <c r="HSF237" s="44"/>
      <c r="HSG237" s="44"/>
      <c r="HSH237" s="44"/>
      <c r="HSI237" s="44"/>
      <c r="HSJ237" s="44"/>
      <c r="HSK237" s="44"/>
      <c r="HSL237" s="44"/>
      <c r="HSM237" s="44"/>
      <c r="HSN237" s="44"/>
      <c r="HSO237" s="44"/>
      <c r="HSP237" s="44"/>
      <c r="HSQ237" s="44"/>
      <c r="HSR237" s="44"/>
      <c r="HSS237" s="44"/>
      <c r="HST237" s="44"/>
      <c r="HSU237" s="44"/>
      <c r="HSV237" s="44"/>
      <c r="HSW237" s="44"/>
      <c r="HSX237" s="44"/>
      <c r="HSY237" s="44"/>
      <c r="HSZ237" s="44"/>
      <c r="HTA237" s="44"/>
      <c r="HTB237" s="44"/>
      <c r="HTC237" s="44"/>
      <c r="HTD237" s="44"/>
      <c r="HTE237" s="44"/>
      <c r="HTF237" s="44"/>
      <c r="HTG237" s="44"/>
      <c r="HTH237" s="44"/>
      <c r="HTI237" s="44"/>
      <c r="HTJ237" s="44"/>
      <c r="HTK237" s="44"/>
      <c r="HTL237" s="44"/>
      <c r="HTM237" s="44"/>
      <c r="HTN237" s="44"/>
      <c r="HTO237" s="44"/>
      <c r="HTP237" s="44"/>
      <c r="HTQ237" s="44"/>
      <c r="HTR237" s="44"/>
      <c r="HTS237" s="44"/>
      <c r="HTT237" s="44"/>
      <c r="HTU237" s="44"/>
      <c r="HTV237" s="44"/>
      <c r="HTW237" s="44"/>
      <c r="HTX237" s="44"/>
      <c r="HTY237" s="44"/>
      <c r="HTZ237" s="44"/>
      <c r="HUA237" s="44"/>
      <c r="HUB237" s="44"/>
      <c r="HUC237" s="44"/>
      <c r="HUD237" s="44"/>
      <c r="HUE237" s="44"/>
      <c r="HUF237" s="44"/>
      <c r="HUG237" s="44"/>
      <c r="HUH237" s="44"/>
      <c r="HUI237" s="44"/>
      <c r="HUJ237" s="44"/>
      <c r="HUK237" s="44"/>
      <c r="HUL237" s="44"/>
      <c r="HUM237" s="44"/>
      <c r="HUN237" s="44"/>
      <c r="HUO237" s="44"/>
      <c r="HUP237" s="44"/>
      <c r="HUQ237" s="44"/>
      <c r="HUR237" s="44"/>
      <c r="HUS237" s="44"/>
      <c r="HUT237" s="44"/>
      <c r="HUU237" s="44"/>
      <c r="HUV237" s="44"/>
      <c r="HUW237" s="44"/>
      <c r="HUX237" s="44"/>
      <c r="HUY237" s="44"/>
      <c r="HUZ237" s="44"/>
      <c r="HVA237" s="44"/>
      <c r="HVB237" s="44"/>
      <c r="HVC237" s="44"/>
      <c r="HVD237" s="44"/>
      <c r="HVE237" s="44"/>
      <c r="HVF237" s="44"/>
      <c r="HVG237" s="44"/>
      <c r="HVH237" s="44"/>
      <c r="HVI237" s="44"/>
      <c r="HVJ237" s="44"/>
      <c r="HVK237" s="44"/>
      <c r="HVL237" s="44"/>
      <c r="HVM237" s="44"/>
      <c r="HVN237" s="44"/>
      <c r="HVO237" s="44"/>
      <c r="HVP237" s="44"/>
      <c r="HVQ237" s="44"/>
      <c r="HVR237" s="44"/>
      <c r="HVS237" s="44"/>
      <c r="HVT237" s="44"/>
      <c r="HVU237" s="44"/>
      <c r="HVV237" s="44"/>
      <c r="HVW237" s="44"/>
      <c r="HVX237" s="44"/>
      <c r="HVY237" s="44"/>
      <c r="HVZ237" s="44"/>
      <c r="HWA237" s="44"/>
      <c r="HWB237" s="44"/>
      <c r="HWC237" s="44"/>
      <c r="HWD237" s="44"/>
      <c r="HWE237" s="44"/>
      <c r="HWF237" s="44"/>
      <c r="HWG237" s="44"/>
      <c r="HWH237" s="44"/>
      <c r="HWI237" s="44"/>
      <c r="HWJ237" s="44"/>
      <c r="HWK237" s="44"/>
      <c r="HWL237" s="44"/>
      <c r="HWM237" s="44"/>
      <c r="HWN237" s="44"/>
      <c r="HWO237" s="44"/>
      <c r="HWP237" s="44"/>
      <c r="HWQ237" s="44"/>
      <c r="HWR237" s="44"/>
      <c r="HWS237" s="44"/>
      <c r="HWT237" s="44"/>
      <c r="HWU237" s="44"/>
      <c r="HWV237" s="44"/>
      <c r="HWW237" s="44"/>
      <c r="HWX237" s="44"/>
      <c r="HWY237" s="44"/>
      <c r="HWZ237" s="44"/>
      <c r="HXA237" s="44"/>
      <c r="HXB237" s="44"/>
      <c r="HXC237" s="44"/>
      <c r="HXD237" s="44"/>
      <c r="HXE237" s="44"/>
      <c r="HXF237" s="44"/>
      <c r="HXG237" s="44"/>
      <c r="HXH237" s="44"/>
      <c r="HXI237" s="44"/>
      <c r="HXJ237" s="44"/>
      <c r="HXK237" s="44"/>
      <c r="HXL237" s="44"/>
      <c r="HXM237" s="44"/>
      <c r="HXN237" s="44"/>
      <c r="HXO237" s="44"/>
      <c r="HXP237" s="44"/>
      <c r="HXQ237" s="44"/>
      <c r="HXR237" s="44"/>
      <c r="HXS237" s="44"/>
      <c r="HXT237" s="44"/>
      <c r="HXU237" s="44"/>
      <c r="HXV237" s="44"/>
      <c r="HXW237" s="44"/>
      <c r="HXX237" s="44"/>
      <c r="HXY237" s="44"/>
      <c r="HXZ237" s="44"/>
      <c r="HYA237" s="44"/>
      <c r="HYB237" s="44"/>
      <c r="HYC237" s="44"/>
      <c r="HYD237" s="44"/>
      <c r="HYE237" s="44"/>
      <c r="HYF237" s="44"/>
      <c r="HYG237" s="44"/>
      <c r="HYH237" s="44"/>
      <c r="HYI237" s="44"/>
      <c r="HYJ237" s="44"/>
      <c r="HYK237" s="44"/>
      <c r="HYL237" s="44"/>
      <c r="HYM237" s="44"/>
      <c r="HYN237" s="44"/>
      <c r="HYO237" s="44"/>
      <c r="HYP237" s="44"/>
      <c r="HYQ237" s="44"/>
      <c r="HYR237" s="44"/>
      <c r="HYS237" s="44"/>
      <c r="HYT237" s="44"/>
      <c r="HYU237" s="44"/>
      <c r="HYV237" s="44"/>
      <c r="HYW237" s="44"/>
      <c r="HYX237" s="44"/>
      <c r="HYY237" s="44"/>
      <c r="HYZ237" s="44"/>
      <c r="HZA237" s="44"/>
      <c r="HZB237" s="44"/>
      <c r="HZC237" s="44"/>
      <c r="HZD237" s="44"/>
      <c r="HZE237" s="44"/>
      <c r="HZF237" s="44"/>
      <c r="HZG237" s="44"/>
      <c r="HZH237" s="44"/>
      <c r="HZI237" s="44"/>
      <c r="HZJ237" s="44"/>
      <c r="HZK237" s="44"/>
      <c r="HZL237" s="44"/>
      <c r="HZM237" s="44"/>
      <c r="HZN237" s="44"/>
      <c r="HZO237" s="44"/>
      <c r="HZP237" s="44"/>
      <c r="HZQ237" s="44"/>
      <c r="HZR237" s="44"/>
      <c r="HZS237" s="44"/>
      <c r="HZT237" s="44"/>
      <c r="HZU237" s="44"/>
      <c r="HZV237" s="44"/>
      <c r="HZW237" s="44"/>
      <c r="HZX237" s="44"/>
      <c r="HZY237" s="44"/>
      <c r="HZZ237" s="44"/>
      <c r="IAA237" s="44"/>
      <c r="IAB237" s="44"/>
      <c r="IAC237" s="44"/>
      <c r="IAD237" s="44"/>
      <c r="IAE237" s="44"/>
      <c r="IAF237" s="44"/>
      <c r="IAG237" s="44"/>
      <c r="IAH237" s="44"/>
      <c r="IAI237" s="44"/>
      <c r="IAJ237" s="44"/>
      <c r="IAK237" s="44"/>
      <c r="IAL237" s="44"/>
      <c r="IAM237" s="44"/>
      <c r="IAN237" s="44"/>
      <c r="IAO237" s="44"/>
      <c r="IAP237" s="44"/>
      <c r="IAQ237" s="44"/>
      <c r="IAR237" s="44"/>
      <c r="IAS237" s="44"/>
      <c r="IAT237" s="44"/>
      <c r="IAU237" s="44"/>
      <c r="IAV237" s="44"/>
      <c r="IAW237" s="44"/>
      <c r="IAX237" s="44"/>
      <c r="IAY237" s="44"/>
      <c r="IAZ237" s="44"/>
      <c r="IBA237" s="44"/>
      <c r="IBB237" s="44"/>
      <c r="IBC237" s="44"/>
      <c r="IBD237" s="44"/>
      <c r="IBE237" s="44"/>
      <c r="IBF237" s="44"/>
      <c r="IBG237" s="44"/>
      <c r="IBH237" s="44"/>
      <c r="IBI237" s="44"/>
      <c r="IBJ237" s="44"/>
      <c r="IBK237" s="44"/>
      <c r="IBL237" s="44"/>
      <c r="IBM237" s="44"/>
      <c r="IBN237" s="44"/>
      <c r="IBO237" s="44"/>
      <c r="IBP237" s="44"/>
      <c r="IBQ237" s="44"/>
      <c r="IBR237" s="44"/>
      <c r="IBS237" s="44"/>
      <c r="IBT237" s="44"/>
      <c r="IBU237" s="44"/>
      <c r="IBV237" s="44"/>
      <c r="IBW237" s="44"/>
      <c r="IBX237" s="44"/>
      <c r="IBY237" s="44"/>
      <c r="IBZ237" s="44"/>
      <c r="ICA237" s="44"/>
      <c r="ICB237" s="44"/>
      <c r="ICC237" s="44"/>
      <c r="ICD237" s="44"/>
      <c r="ICE237" s="44"/>
      <c r="ICF237" s="44"/>
      <c r="ICG237" s="44"/>
      <c r="ICH237" s="44"/>
      <c r="ICI237" s="44"/>
      <c r="ICJ237" s="44"/>
      <c r="ICK237" s="44"/>
      <c r="ICL237" s="44"/>
      <c r="ICM237" s="44"/>
      <c r="ICN237" s="44"/>
      <c r="ICO237" s="44"/>
      <c r="ICP237" s="44"/>
      <c r="ICQ237" s="44"/>
      <c r="ICR237" s="44"/>
      <c r="ICS237" s="44"/>
      <c r="ICT237" s="44"/>
      <c r="ICU237" s="44"/>
      <c r="ICV237" s="44"/>
      <c r="ICW237" s="44"/>
      <c r="ICX237" s="44"/>
      <c r="ICY237" s="44"/>
      <c r="ICZ237" s="44"/>
      <c r="IDA237" s="44"/>
      <c r="IDB237" s="44"/>
      <c r="IDC237" s="44"/>
      <c r="IDD237" s="44"/>
      <c r="IDE237" s="44"/>
      <c r="IDF237" s="44"/>
      <c r="IDG237" s="44"/>
      <c r="IDH237" s="44"/>
      <c r="IDI237" s="44"/>
      <c r="IDJ237" s="44"/>
      <c r="IDK237" s="44"/>
      <c r="IDL237" s="44"/>
      <c r="IDM237" s="44"/>
      <c r="IDN237" s="44"/>
      <c r="IDO237" s="44"/>
      <c r="IDP237" s="44"/>
      <c r="IDQ237" s="44"/>
      <c r="IDR237" s="44"/>
      <c r="IDS237" s="44"/>
      <c r="IDT237" s="44"/>
      <c r="IDU237" s="44"/>
      <c r="IDV237" s="44"/>
      <c r="IDW237" s="44"/>
      <c r="IDX237" s="44"/>
      <c r="IDY237" s="44"/>
      <c r="IDZ237" s="44"/>
      <c r="IEA237" s="44"/>
      <c r="IEB237" s="44"/>
      <c r="IEC237" s="44"/>
      <c r="IED237" s="44"/>
      <c r="IEE237" s="44"/>
      <c r="IEF237" s="44"/>
      <c r="IEG237" s="44"/>
      <c r="IEH237" s="44"/>
      <c r="IEI237" s="44"/>
      <c r="IEJ237" s="44"/>
      <c r="IEK237" s="44"/>
      <c r="IEL237" s="44"/>
      <c r="IEM237" s="44"/>
      <c r="IEN237" s="44"/>
      <c r="IEO237" s="44"/>
      <c r="IEP237" s="44"/>
      <c r="IEQ237" s="44"/>
      <c r="IER237" s="44"/>
      <c r="IES237" s="44"/>
      <c r="IET237" s="44"/>
      <c r="IEU237" s="44"/>
      <c r="IEV237" s="44"/>
      <c r="IEW237" s="44"/>
      <c r="IEX237" s="44"/>
      <c r="IEY237" s="44"/>
      <c r="IEZ237" s="44"/>
      <c r="IFA237" s="44"/>
      <c r="IFB237" s="44"/>
      <c r="IFC237" s="44"/>
      <c r="IFD237" s="44"/>
      <c r="IFE237" s="44"/>
      <c r="IFF237" s="44"/>
      <c r="IFG237" s="44"/>
      <c r="IFH237" s="44"/>
      <c r="IFI237" s="44"/>
      <c r="IFJ237" s="44"/>
      <c r="IFK237" s="44"/>
      <c r="IFL237" s="44"/>
      <c r="IFM237" s="44"/>
      <c r="IFN237" s="44"/>
      <c r="IFO237" s="44"/>
      <c r="IFP237" s="44"/>
      <c r="IFQ237" s="44"/>
      <c r="IFR237" s="44"/>
      <c r="IFS237" s="44"/>
      <c r="IFT237" s="44"/>
      <c r="IFU237" s="44"/>
      <c r="IFV237" s="44"/>
      <c r="IFW237" s="44"/>
      <c r="IFX237" s="44"/>
      <c r="IFY237" s="44"/>
      <c r="IFZ237" s="44"/>
      <c r="IGA237" s="44"/>
      <c r="IGB237" s="44"/>
      <c r="IGC237" s="44"/>
      <c r="IGD237" s="44"/>
      <c r="IGE237" s="44"/>
      <c r="IGF237" s="44"/>
      <c r="IGG237" s="44"/>
      <c r="IGH237" s="44"/>
      <c r="IGI237" s="44"/>
      <c r="IGJ237" s="44"/>
      <c r="IGK237" s="44"/>
      <c r="IGL237" s="44"/>
      <c r="IGM237" s="44"/>
      <c r="IGN237" s="44"/>
      <c r="IGO237" s="44"/>
      <c r="IGP237" s="44"/>
      <c r="IGQ237" s="44"/>
      <c r="IGR237" s="44"/>
      <c r="IGS237" s="44"/>
      <c r="IGT237" s="44"/>
      <c r="IGU237" s="44"/>
      <c r="IGV237" s="44"/>
      <c r="IGW237" s="44"/>
      <c r="IGX237" s="44"/>
      <c r="IGY237" s="44"/>
      <c r="IGZ237" s="44"/>
      <c r="IHA237" s="44"/>
      <c r="IHB237" s="44"/>
      <c r="IHC237" s="44"/>
      <c r="IHD237" s="44"/>
      <c r="IHE237" s="44"/>
      <c r="IHF237" s="44"/>
      <c r="IHG237" s="44"/>
      <c r="IHH237" s="44"/>
      <c r="IHI237" s="44"/>
      <c r="IHJ237" s="44"/>
      <c r="IHK237" s="44"/>
      <c r="IHL237" s="44"/>
      <c r="IHM237" s="44"/>
      <c r="IHN237" s="44"/>
      <c r="IHO237" s="44"/>
      <c r="IHP237" s="44"/>
      <c r="IHQ237" s="44"/>
      <c r="IHR237" s="44"/>
      <c r="IHS237" s="44"/>
      <c r="IHT237" s="44"/>
      <c r="IHU237" s="44"/>
      <c r="IHV237" s="44"/>
      <c r="IHW237" s="44"/>
      <c r="IHX237" s="44"/>
      <c r="IHY237" s="44"/>
      <c r="IHZ237" s="44"/>
      <c r="IIA237" s="44"/>
      <c r="IIB237" s="44"/>
      <c r="IIC237" s="44"/>
      <c r="IID237" s="44"/>
      <c r="IIE237" s="44"/>
      <c r="IIF237" s="44"/>
      <c r="IIG237" s="44"/>
      <c r="IIH237" s="44"/>
      <c r="III237" s="44"/>
      <c r="IIJ237" s="44"/>
      <c r="IIK237" s="44"/>
      <c r="IIL237" s="44"/>
      <c r="IIM237" s="44"/>
      <c r="IIN237" s="44"/>
      <c r="IIO237" s="44"/>
      <c r="IIP237" s="44"/>
      <c r="IIQ237" s="44"/>
      <c r="IIR237" s="44"/>
      <c r="IIS237" s="44"/>
      <c r="IIT237" s="44"/>
      <c r="IIU237" s="44"/>
      <c r="IIV237" s="44"/>
      <c r="IIW237" s="44"/>
      <c r="IIX237" s="44"/>
      <c r="IIY237" s="44"/>
      <c r="IIZ237" s="44"/>
      <c r="IJA237" s="44"/>
      <c r="IJB237" s="44"/>
      <c r="IJC237" s="44"/>
      <c r="IJD237" s="44"/>
      <c r="IJE237" s="44"/>
      <c r="IJF237" s="44"/>
      <c r="IJG237" s="44"/>
      <c r="IJH237" s="44"/>
      <c r="IJI237" s="44"/>
      <c r="IJJ237" s="44"/>
      <c r="IJK237" s="44"/>
      <c r="IJL237" s="44"/>
      <c r="IJM237" s="44"/>
      <c r="IJN237" s="44"/>
      <c r="IJO237" s="44"/>
      <c r="IJP237" s="44"/>
      <c r="IJQ237" s="44"/>
      <c r="IJR237" s="44"/>
      <c r="IJS237" s="44"/>
      <c r="IJT237" s="44"/>
      <c r="IJU237" s="44"/>
      <c r="IJV237" s="44"/>
      <c r="IJW237" s="44"/>
      <c r="IJX237" s="44"/>
      <c r="IJY237" s="44"/>
      <c r="IJZ237" s="44"/>
      <c r="IKA237" s="44"/>
      <c r="IKB237" s="44"/>
      <c r="IKC237" s="44"/>
      <c r="IKD237" s="44"/>
      <c r="IKE237" s="44"/>
      <c r="IKF237" s="44"/>
      <c r="IKG237" s="44"/>
      <c r="IKH237" s="44"/>
      <c r="IKI237" s="44"/>
      <c r="IKJ237" s="44"/>
      <c r="IKK237" s="44"/>
      <c r="IKL237" s="44"/>
      <c r="IKM237" s="44"/>
      <c r="IKN237" s="44"/>
      <c r="IKO237" s="44"/>
      <c r="IKP237" s="44"/>
      <c r="IKQ237" s="44"/>
      <c r="IKR237" s="44"/>
      <c r="IKS237" s="44"/>
      <c r="IKT237" s="44"/>
      <c r="IKU237" s="44"/>
      <c r="IKV237" s="44"/>
      <c r="IKW237" s="44"/>
      <c r="IKX237" s="44"/>
      <c r="IKY237" s="44"/>
      <c r="IKZ237" s="44"/>
      <c r="ILA237" s="44"/>
      <c r="ILB237" s="44"/>
      <c r="ILC237" s="44"/>
      <c r="ILD237" s="44"/>
      <c r="ILE237" s="44"/>
      <c r="ILF237" s="44"/>
      <c r="ILG237" s="44"/>
      <c r="ILH237" s="44"/>
      <c r="ILI237" s="44"/>
      <c r="ILJ237" s="44"/>
      <c r="ILK237" s="44"/>
      <c r="ILL237" s="44"/>
      <c r="ILM237" s="44"/>
      <c r="ILN237" s="44"/>
      <c r="ILO237" s="44"/>
      <c r="ILP237" s="44"/>
      <c r="ILQ237" s="44"/>
      <c r="ILR237" s="44"/>
      <c r="ILS237" s="44"/>
      <c r="ILT237" s="44"/>
      <c r="ILU237" s="44"/>
      <c r="ILV237" s="44"/>
      <c r="ILW237" s="44"/>
      <c r="ILX237" s="44"/>
      <c r="ILY237" s="44"/>
      <c r="ILZ237" s="44"/>
      <c r="IMA237" s="44"/>
      <c r="IMB237" s="44"/>
      <c r="IMC237" s="44"/>
      <c r="IMD237" s="44"/>
      <c r="IME237" s="44"/>
      <c r="IMF237" s="44"/>
      <c r="IMG237" s="44"/>
      <c r="IMH237" s="44"/>
      <c r="IMI237" s="44"/>
      <c r="IMJ237" s="44"/>
      <c r="IMK237" s="44"/>
      <c r="IML237" s="44"/>
      <c r="IMM237" s="44"/>
      <c r="IMN237" s="44"/>
      <c r="IMO237" s="44"/>
      <c r="IMP237" s="44"/>
      <c r="IMQ237" s="44"/>
      <c r="IMR237" s="44"/>
      <c r="IMS237" s="44"/>
      <c r="IMT237" s="44"/>
      <c r="IMU237" s="44"/>
      <c r="IMV237" s="44"/>
      <c r="IMW237" s="44"/>
      <c r="IMX237" s="44"/>
      <c r="IMY237" s="44"/>
      <c r="IMZ237" s="44"/>
      <c r="INA237" s="44"/>
      <c r="INB237" s="44"/>
      <c r="INC237" s="44"/>
      <c r="IND237" s="44"/>
      <c r="INE237" s="44"/>
      <c r="INF237" s="44"/>
      <c r="ING237" s="44"/>
      <c r="INH237" s="44"/>
      <c r="INI237" s="44"/>
      <c r="INJ237" s="44"/>
      <c r="INK237" s="44"/>
      <c r="INL237" s="44"/>
      <c r="INM237" s="44"/>
      <c r="INN237" s="44"/>
      <c r="INO237" s="44"/>
      <c r="INP237" s="44"/>
      <c r="INQ237" s="44"/>
      <c r="INR237" s="44"/>
      <c r="INS237" s="44"/>
      <c r="INT237" s="44"/>
      <c r="INU237" s="44"/>
      <c r="INV237" s="44"/>
      <c r="INW237" s="44"/>
      <c r="INX237" s="44"/>
      <c r="INY237" s="44"/>
      <c r="INZ237" s="44"/>
      <c r="IOA237" s="44"/>
      <c r="IOB237" s="44"/>
      <c r="IOC237" s="44"/>
      <c r="IOD237" s="44"/>
      <c r="IOE237" s="44"/>
      <c r="IOF237" s="44"/>
      <c r="IOG237" s="44"/>
      <c r="IOH237" s="44"/>
      <c r="IOI237" s="44"/>
      <c r="IOJ237" s="44"/>
      <c r="IOK237" s="44"/>
      <c r="IOL237" s="44"/>
      <c r="IOM237" s="44"/>
      <c r="ION237" s="44"/>
      <c r="IOO237" s="44"/>
      <c r="IOP237" s="44"/>
      <c r="IOQ237" s="44"/>
      <c r="IOR237" s="44"/>
      <c r="IOS237" s="44"/>
      <c r="IOT237" s="44"/>
      <c r="IOU237" s="44"/>
      <c r="IOV237" s="44"/>
      <c r="IOW237" s="44"/>
      <c r="IOX237" s="44"/>
      <c r="IOY237" s="44"/>
      <c r="IOZ237" s="44"/>
      <c r="IPA237" s="44"/>
      <c r="IPB237" s="44"/>
      <c r="IPC237" s="44"/>
      <c r="IPD237" s="44"/>
      <c r="IPE237" s="44"/>
      <c r="IPF237" s="44"/>
      <c r="IPG237" s="44"/>
      <c r="IPH237" s="44"/>
      <c r="IPI237" s="44"/>
      <c r="IPJ237" s="44"/>
      <c r="IPK237" s="44"/>
      <c r="IPL237" s="44"/>
      <c r="IPM237" s="44"/>
      <c r="IPN237" s="44"/>
      <c r="IPO237" s="44"/>
      <c r="IPP237" s="44"/>
      <c r="IPQ237" s="44"/>
      <c r="IPR237" s="44"/>
      <c r="IPS237" s="44"/>
      <c r="IPT237" s="44"/>
      <c r="IPU237" s="44"/>
      <c r="IPV237" s="44"/>
      <c r="IPW237" s="44"/>
      <c r="IPX237" s="44"/>
      <c r="IPY237" s="44"/>
      <c r="IPZ237" s="44"/>
      <c r="IQA237" s="44"/>
      <c r="IQB237" s="44"/>
      <c r="IQC237" s="44"/>
      <c r="IQD237" s="44"/>
      <c r="IQE237" s="44"/>
      <c r="IQF237" s="44"/>
      <c r="IQG237" s="44"/>
      <c r="IQH237" s="44"/>
      <c r="IQI237" s="44"/>
      <c r="IQJ237" s="44"/>
      <c r="IQK237" s="44"/>
      <c r="IQL237" s="44"/>
      <c r="IQM237" s="44"/>
      <c r="IQN237" s="44"/>
      <c r="IQO237" s="44"/>
      <c r="IQP237" s="44"/>
      <c r="IQQ237" s="44"/>
      <c r="IQR237" s="44"/>
      <c r="IQS237" s="44"/>
      <c r="IQT237" s="44"/>
      <c r="IQU237" s="44"/>
      <c r="IQV237" s="44"/>
      <c r="IQW237" s="44"/>
      <c r="IQX237" s="44"/>
      <c r="IQY237" s="44"/>
      <c r="IQZ237" s="44"/>
      <c r="IRA237" s="44"/>
      <c r="IRB237" s="44"/>
      <c r="IRC237" s="44"/>
      <c r="IRD237" s="44"/>
      <c r="IRE237" s="44"/>
      <c r="IRF237" s="44"/>
      <c r="IRG237" s="44"/>
      <c r="IRH237" s="44"/>
      <c r="IRI237" s="44"/>
      <c r="IRJ237" s="44"/>
      <c r="IRK237" s="44"/>
      <c r="IRL237" s="44"/>
      <c r="IRM237" s="44"/>
      <c r="IRN237" s="44"/>
      <c r="IRO237" s="44"/>
      <c r="IRP237" s="44"/>
      <c r="IRQ237" s="44"/>
      <c r="IRR237" s="44"/>
      <c r="IRS237" s="44"/>
      <c r="IRT237" s="44"/>
      <c r="IRU237" s="44"/>
      <c r="IRV237" s="44"/>
      <c r="IRW237" s="44"/>
      <c r="IRX237" s="44"/>
      <c r="IRY237" s="44"/>
      <c r="IRZ237" s="44"/>
      <c r="ISA237" s="44"/>
      <c r="ISB237" s="44"/>
      <c r="ISC237" s="44"/>
      <c r="ISD237" s="44"/>
      <c r="ISE237" s="44"/>
      <c r="ISF237" s="44"/>
      <c r="ISG237" s="44"/>
      <c r="ISH237" s="44"/>
      <c r="ISI237" s="44"/>
      <c r="ISJ237" s="44"/>
      <c r="ISK237" s="44"/>
      <c r="ISL237" s="44"/>
      <c r="ISM237" s="44"/>
      <c r="ISN237" s="44"/>
      <c r="ISO237" s="44"/>
      <c r="ISP237" s="44"/>
      <c r="ISQ237" s="44"/>
      <c r="ISR237" s="44"/>
      <c r="ISS237" s="44"/>
      <c r="IST237" s="44"/>
      <c r="ISU237" s="44"/>
      <c r="ISV237" s="44"/>
      <c r="ISW237" s="44"/>
      <c r="ISX237" s="44"/>
      <c r="ISY237" s="44"/>
      <c r="ISZ237" s="44"/>
      <c r="ITA237" s="44"/>
      <c r="ITB237" s="44"/>
      <c r="ITC237" s="44"/>
      <c r="ITD237" s="44"/>
      <c r="ITE237" s="44"/>
      <c r="ITF237" s="44"/>
      <c r="ITG237" s="44"/>
      <c r="ITH237" s="44"/>
      <c r="ITI237" s="44"/>
      <c r="ITJ237" s="44"/>
      <c r="ITK237" s="44"/>
      <c r="ITL237" s="44"/>
      <c r="ITM237" s="44"/>
      <c r="ITN237" s="44"/>
      <c r="ITO237" s="44"/>
      <c r="ITP237" s="44"/>
      <c r="ITQ237" s="44"/>
      <c r="ITR237" s="44"/>
      <c r="ITS237" s="44"/>
      <c r="ITT237" s="44"/>
      <c r="ITU237" s="44"/>
      <c r="ITV237" s="44"/>
      <c r="ITW237" s="44"/>
      <c r="ITX237" s="44"/>
      <c r="ITY237" s="44"/>
      <c r="ITZ237" s="44"/>
      <c r="IUA237" s="44"/>
      <c r="IUB237" s="44"/>
      <c r="IUC237" s="44"/>
      <c r="IUD237" s="44"/>
      <c r="IUE237" s="44"/>
      <c r="IUF237" s="44"/>
      <c r="IUG237" s="44"/>
      <c r="IUH237" s="44"/>
      <c r="IUI237" s="44"/>
      <c r="IUJ237" s="44"/>
      <c r="IUK237" s="44"/>
      <c r="IUL237" s="44"/>
      <c r="IUM237" s="44"/>
      <c r="IUN237" s="44"/>
      <c r="IUO237" s="44"/>
      <c r="IUP237" s="44"/>
      <c r="IUQ237" s="44"/>
      <c r="IUR237" s="44"/>
      <c r="IUS237" s="44"/>
      <c r="IUT237" s="44"/>
      <c r="IUU237" s="44"/>
      <c r="IUV237" s="44"/>
      <c r="IUW237" s="44"/>
      <c r="IUX237" s="44"/>
      <c r="IUY237" s="44"/>
      <c r="IUZ237" s="44"/>
      <c r="IVA237" s="44"/>
      <c r="IVB237" s="44"/>
      <c r="IVC237" s="44"/>
      <c r="IVD237" s="44"/>
      <c r="IVE237" s="44"/>
      <c r="IVF237" s="44"/>
      <c r="IVG237" s="44"/>
      <c r="IVH237" s="44"/>
      <c r="IVI237" s="44"/>
      <c r="IVJ237" s="44"/>
      <c r="IVK237" s="44"/>
      <c r="IVL237" s="44"/>
      <c r="IVM237" s="44"/>
      <c r="IVN237" s="44"/>
      <c r="IVO237" s="44"/>
      <c r="IVP237" s="44"/>
      <c r="IVQ237" s="44"/>
      <c r="IVR237" s="44"/>
      <c r="IVS237" s="44"/>
      <c r="IVT237" s="44"/>
      <c r="IVU237" s="44"/>
      <c r="IVV237" s="44"/>
      <c r="IVW237" s="44"/>
      <c r="IVX237" s="44"/>
      <c r="IVY237" s="44"/>
      <c r="IVZ237" s="44"/>
      <c r="IWA237" s="44"/>
      <c r="IWB237" s="44"/>
      <c r="IWC237" s="44"/>
      <c r="IWD237" s="44"/>
      <c r="IWE237" s="44"/>
      <c r="IWF237" s="44"/>
      <c r="IWG237" s="44"/>
      <c r="IWH237" s="44"/>
      <c r="IWI237" s="44"/>
      <c r="IWJ237" s="44"/>
      <c r="IWK237" s="44"/>
      <c r="IWL237" s="44"/>
      <c r="IWM237" s="44"/>
      <c r="IWN237" s="44"/>
      <c r="IWO237" s="44"/>
      <c r="IWP237" s="44"/>
      <c r="IWQ237" s="44"/>
      <c r="IWR237" s="44"/>
      <c r="IWS237" s="44"/>
      <c r="IWT237" s="44"/>
      <c r="IWU237" s="44"/>
      <c r="IWV237" s="44"/>
      <c r="IWW237" s="44"/>
      <c r="IWX237" s="44"/>
      <c r="IWY237" s="44"/>
      <c r="IWZ237" s="44"/>
      <c r="IXA237" s="44"/>
      <c r="IXB237" s="44"/>
      <c r="IXC237" s="44"/>
      <c r="IXD237" s="44"/>
      <c r="IXE237" s="44"/>
      <c r="IXF237" s="44"/>
      <c r="IXG237" s="44"/>
      <c r="IXH237" s="44"/>
      <c r="IXI237" s="44"/>
      <c r="IXJ237" s="44"/>
      <c r="IXK237" s="44"/>
      <c r="IXL237" s="44"/>
      <c r="IXM237" s="44"/>
      <c r="IXN237" s="44"/>
      <c r="IXO237" s="44"/>
      <c r="IXP237" s="44"/>
      <c r="IXQ237" s="44"/>
      <c r="IXR237" s="44"/>
      <c r="IXS237" s="44"/>
      <c r="IXT237" s="44"/>
      <c r="IXU237" s="44"/>
      <c r="IXV237" s="44"/>
      <c r="IXW237" s="44"/>
      <c r="IXX237" s="44"/>
      <c r="IXY237" s="44"/>
      <c r="IXZ237" s="44"/>
      <c r="IYA237" s="44"/>
      <c r="IYB237" s="44"/>
      <c r="IYC237" s="44"/>
      <c r="IYD237" s="44"/>
      <c r="IYE237" s="44"/>
      <c r="IYF237" s="44"/>
      <c r="IYG237" s="44"/>
      <c r="IYH237" s="44"/>
      <c r="IYI237" s="44"/>
      <c r="IYJ237" s="44"/>
      <c r="IYK237" s="44"/>
      <c r="IYL237" s="44"/>
      <c r="IYM237" s="44"/>
      <c r="IYN237" s="44"/>
      <c r="IYO237" s="44"/>
      <c r="IYP237" s="44"/>
      <c r="IYQ237" s="44"/>
      <c r="IYR237" s="44"/>
      <c r="IYS237" s="44"/>
      <c r="IYT237" s="44"/>
      <c r="IYU237" s="44"/>
      <c r="IYV237" s="44"/>
      <c r="IYW237" s="44"/>
      <c r="IYX237" s="44"/>
      <c r="IYY237" s="44"/>
      <c r="IYZ237" s="44"/>
      <c r="IZA237" s="44"/>
      <c r="IZB237" s="44"/>
      <c r="IZC237" s="44"/>
      <c r="IZD237" s="44"/>
      <c r="IZE237" s="44"/>
      <c r="IZF237" s="44"/>
      <c r="IZG237" s="44"/>
      <c r="IZH237" s="44"/>
      <c r="IZI237" s="44"/>
      <c r="IZJ237" s="44"/>
      <c r="IZK237" s="44"/>
      <c r="IZL237" s="44"/>
      <c r="IZM237" s="44"/>
      <c r="IZN237" s="44"/>
      <c r="IZO237" s="44"/>
      <c r="IZP237" s="44"/>
      <c r="IZQ237" s="44"/>
      <c r="IZR237" s="44"/>
      <c r="IZS237" s="44"/>
      <c r="IZT237" s="44"/>
      <c r="IZU237" s="44"/>
      <c r="IZV237" s="44"/>
      <c r="IZW237" s="44"/>
      <c r="IZX237" s="44"/>
      <c r="IZY237" s="44"/>
      <c r="IZZ237" s="44"/>
      <c r="JAA237" s="44"/>
      <c r="JAB237" s="44"/>
      <c r="JAC237" s="44"/>
      <c r="JAD237" s="44"/>
      <c r="JAE237" s="44"/>
      <c r="JAF237" s="44"/>
      <c r="JAG237" s="44"/>
      <c r="JAH237" s="44"/>
      <c r="JAI237" s="44"/>
      <c r="JAJ237" s="44"/>
      <c r="JAK237" s="44"/>
      <c r="JAL237" s="44"/>
      <c r="JAM237" s="44"/>
      <c r="JAN237" s="44"/>
      <c r="JAO237" s="44"/>
      <c r="JAP237" s="44"/>
      <c r="JAQ237" s="44"/>
      <c r="JAR237" s="44"/>
      <c r="JAS237" s="44"/>
      <c r="JAT237" s="44"/>
      <c r="JAU237" s="44"/>
      <c r="JAV237" s="44"/>
      <c r="JAW237" s="44"/>
      <c r="JAX237" s="44"/>
      <c r="JAY237" s="44"/>
      <c r="JAZ237" s="44"/>
      <c r="JBA237" s="44"/>
      <c r="JBB237" s="44"/>
      <c r="JBC237" s="44"/>
      <c r="JBD237" s="44"/>
      <c r="JBE237" s="44"/>
      <c r="JBF237" s="44"/>
      <c r="JBG237" s="44"/>
      <c r="JBH237" s="44"/>
      <c r="JBI237" s="44"/>
      <c r="JBJ237" s="44"/>
      <c r="JBK237" s="44"/>
      <c r="JBL237" s="44"/>
      <c r="JBM237" s="44"/>
      <c r="JBN237" s="44"/>
      <c r="JBO237" s="44"/>
      <c r="JBP237" s="44"/>
      <c r="JBQ237" s="44"/>
      <c r="JBR237" s="44"/>
      <c r="JBS237" s="44"/>
      <c r="JBT237" s="44"/>
      <c r="JBU237" s="44"/>
      <c r="JBV237" s="44"/>
      <c r="JBW237" s="44"/>
      <c r="JBX237" s="44"/>
      <c r="JBY237" s="44"/>
      <c r="JBZ237" s="44"/>
      <c r="JCA237" s="44"/>
      <c r="JCB237" s="44"/>
      <c r="JCC237" s="44"/>
      <c r="JCD237" s="44"/>
      <c r="JCE237" s="44"/>
      <c r="JCF237" s="44"/>
      <c r="JCG237" s="44"/>
      <c r="JCH237" s="44"/>
      <c r="JCI237" s="44"/>
      <c r="JCJ237" s="44"/>
      <c r="JCK237" s="44"/>
      <c r="JCL237" s="44"/>
      <c r="JCM237" s="44"/>
      <c r="JCN237" s="44"/>
      <c r="JCO237" s="44"/>
      <c r="JCP237" s="44"/>
      <c r="JCQ237" s="44"/>
      <c r="JCR237" s="44"/>
      <c r="JCS237" s="44"/>
      <c r="JCT237" s="44"/>
      <c r="JCU237" s="44"/>
      <c r="JCV237" s="44"/>
      <c r="JCW237" s="44"/>
      <c r="JCX237" s="44"/>
      <c r="JCY237" s="44"/>
      <c r="JCZ237" s="44"/>
      <c r="JDA237" s="44"/>
      <c r="JDB237" s="44"/>
      <c r="JDC237" s="44"/>
      <c r="JDD237" s="44"/>
      <c r="JDE237" s="44"/>
      <c r="JDF237" s="44"/>
      <c r="JDG237" s="44"/>
      <c r="JDH237" s="44"/>
      <c r="JDI237" s="44"/>
      <c r="JDJ237" s="44"/>
      <c r="JDK237" s="44"/>
      <c r="JDL237" s="44"/>
      <c r="JDM237" s="44"/>
      <c r="JDN237" s="44"/>
      <c r="JDO237" s="44"/>
      <c r="JDP237" s="44"/>
      <c r="JDQ237" s="44"/>
      <c r="JDR237" s="44"/>
      <c r="JDS237" s="44"/>
      <c r="JDT237" s="44"/>
      <c r="JDU237" s="44"/>
      <c r="JDV237" s="44"/>
      <c r="JDW237" s="44"/>
      <c r="JDX237" s="44"/>
      <c r="JDY237" s="44"/>
      <c r="JDZ237" s="44"/>
      <c r="JEA237" s="44"/>
      <c r="JEB237" s="44"/>
      <c r="JEC237" s="44"/>
      <c r="JED237" s="44"/>
      <c r="JEE237" s="44"/>
      <c r="JEF237" s="44"/>
      <c r="JEG237" s="44"/>
      <c r="JEH237" s="44"/>
      <c r="JEI237" s="44"/>
      <c r="JEJ237" s="44"/>
      <c r="JEK237" s="44"/>
      <c r="JEL237" s="44"/>
      <c r="JEM237" s="44"/>
      <c r="JEN237" s="44"/>
      <c r="JEO237" s="44"/>
      <c r="JEP237" s="44"/>
      <c r="JEQ237" s="44"/>
      <c r="JER237" s="44"/>
      <c r="JES237" s="44"/>
      <c r="JET237" s="44"/>
      <c r="JEU237" s="44"/>
      <c r="JEV237" s="44"/>
      <c r="JEW237" s="44"/>
      <c r="JEX237" s="44"/>
      <c r="JEY237" s="44"/>
      <c r="JEZ237" s="44"/>
      <c r="JFA237" s="44"/>
      <c r="JFB237" s="44"/>
      <c r="JFC237" s="44"/>
      <c r="JFD237" s="44"/>
      <c r="JFE237" s="44"/>
      <c r="JFF237" s="44"/>
      <c r="JFG237" s="44"/>
      <c r="JFH237" s="44"/>
      <c r="JFI237" s="44"/>
      <c r="JFJ237" s="44"/>
      <c r="JFK237" s="44"/>
      <c r="JFL237" s="44"/>
      <c r="JFM237" s="44"/>
      <c r="JFN237" s="44"/>
      <c r="JFO237" s="44"/>
      <c r="JFP237" s="44"/>
      <c r="JFQ237" s="44"/>
      <c r="JFR237" s="44"/>
      <c r="JFS237" s="44"/>
      <c r="JFT237" s="44"/>
      <c r="JFU237" s="44"/>
      <c r="JFV237" s="44"/>
      <c r="JFW237" s="44"/>
      <c r="JFX237" s="44"/>
      <c r="JFY237" s="44"/>
      <c r="JFZ237" s="44"/>
      <c r="JGA237" s="44"/>
      <c r="JGB237" s="44"/>
      <c r="JGC237" s="44"/>
      <c r="JGD237" s="44"/>
      <c r="JGE237" s="44"/>
      <c r="JGF237" s="44"/>
      <c r="JGG237" s="44"/>
      <c r="JGH237" s="44"/>
      <c r="JGI237" s="44"/>
      <c r="JGJ237" s="44"/>
      <c r="JGK237" s="44"/>
      <c r="JGL237" s="44"/>
      <c r="JGM237" s="44"/>
      <c r="JGN237" s="44"/>
      <c r="JGO237" s="44"/>
      <c r="JGP237" s="44"/>
      <c r="JGQ237" s="44"/>
      <c r="JGR237" s="44"/>
      <c r="JGS237" s="44"/>
      <c r="JGT237" s="44"/>
      <c r="JGU237" s="44"/>
      <c r="JGV237" s="44"/>
      <c r="JGW237" s="44"/>
      <c r="JGX237" s="44"/>
      <c r="JGY237" s="44"/>
      <c r="JGZ237" s="44"/>
      <c r="JHA237" s="44"/>
      <c r="JHB237" s="44"/>
      <c r="JHC237" s="44"/>
      <c r="JHD237" s="44"/>
      <c r="JHE237" s="44"/>
      <c r="JHF237" s="44"/>
      <c r="JHG237" s="44"/>
      <c r="JHH237" s="44"/>
      <c r="JHI237" s="44"/>
      <c r="JHJ237" s="44"/>
      <c r="JHK237" s="44"/>
      <c r="JHL237" s="44"/>
      <c r="JHM237" s="44"/>
      <c r="JHN237" s="44"/>
      <c r="JHO237" s="44"/>
      <c r="JHP237" s="44"/>
      <c r="JHQ237" s="44"/>
      <c r="JHR237" s="44"/>
      <c r="JHS237" s="44"/>
      <c r="JHT237" s="44"/>
      <c r="JHU237" s="44"/>
      <c r="JHV237" s="44"/>
      <c r="JHW237" s="44"/>
      <c r="JHX237" s="44"/>
      <c r="JHY237" s="44"/>
      <c r="JHZ237" s="44"/>
      <c r="JIA237" s="44"/>
      <c r="JIB237" s="44"/>
      <c r="JIC237" s="44"/>
      <c r="JID237" s="44"/>
      <c r="JIE237" s="44"/>
      <c r="JIF237" s="44"/>
      <c r="JIG237" s="44"/>
      <c r="JIH237" s="44"/>
      <c r="JII237" s="44"/>
      <c r="JIJ237" s="44"/>
      <c r="JIK237" s="44"/>
      <c r="JIL237" s="44"/>
      <c r="JIM237" s="44"/>
      <c r="JIN237" s="44"/>
      <c r="JIO237" s="44"/>
      <c r="JIP237" s="44"/>
      <c r="JIQ237" s="44"/>
      <c r="JIR237" s="44"/>
      <c r="JIS237" s="44"/>
      <c r="JIT237" s="44"/>
      <c r="JIU237" s="44"/>
      <c r="JIV237" s="44"/>
      <c r="JIW237" s="44"/>
      <c r="JIX237" s="44"/>
      <c r="JIY237" s="44"/>
      <c r="JIZ237" s="44"/>
      <c r="JJA237" s="44"/>
      <c r="JJB237" s="44"/>
      <c r="JJC237" s="44"/>
      <c r="JJD237" s="44"/>
      <c r="JJE237" s="44"/>
      <c r="JJF237" s="44"/>
      <c r="JJG237" s="44"/>
      <c r="JJH237" s="44"/>
      <c r="JJI237" s="44"/>
      <c r="JJJ237" s="44"/>
      <c r="JJK237" s="44"/>
      <c r="JJL237" s="44"/>
      <c r="JJM237" s="44"/>
      <c r="JJN237" s="44"/>
      <c r="JJO237" s="44"/>
      <c r="JJP237" s="44"/>
      <c r="JJQ237" s="44"/>
      <c r="JJR237" s="44"/>
      <c r="JJS237" s="44"/>
      <c r="JJT237" s="44"/>
      <c r="JJU237" s="44"/>
      <c r="JJV237" s="44"/>
      <c r="JJW237" s="44"/>
      <c r="JJX237" s="44"/>
      <c r="JJY237" s="44"/>
      <c r="JJZ237" s="44"/>
      <c r="JKA237" s="44"/>
      <c r="JKB237" s="44"/>
      <c r="JKC237" s="44"/>
      <c r="JKD237" s="44"/>
      <c r="JKE237" s="44"/>
      <c r="JKF237" s="44"/>
      <c r="JKG237" s="44"/>
      <c r="JKH237" s="44"/>
      <c r="JKI237" s="44"/>
      <c r="JKJ237" s="44"/>
      <c r="JKK237" s="44"/>
      <c r="JKL237" s="44"/>
      <c r="JKM237" s="44"/>
      <c r="JKN237" s="44"/>
      <c r="JKO237" s="44"/>
      <c r="JKP237" s="44"/>
      <c r="JKQ237" s="44"/>
      <c r="JKR237" s="44"/>
      <c r="JKS237" s="44"/>
      <c r="JKT237" s="44"/>
      <c r="JKU237" s="44"/>
      <c r="JKV237" s="44"/>
      <c r="JKW237" s="44"/>
      <c r="JKX237" s="44"/>
      <c r="JKY237" s="44"/>
      <c r="JKZ237" s="44"/>
      <c r="JLA237" s="44"/>
      <c r="JLB237" s="44"/>
      <c r="JLC237" s="44"/>
      <c r="JLD237" s="44"/>
      <c r="JLE237" s="44"/>
      <c r="JLF237" s="44"/>
      <c r="JLG237" s="44"/>
      <c r="JLH237" s="44"/>
      <c r="JLI237" s="44"/>
      <c r="JLJ237" s="44"/>
      <c r="JLK237" s="44"/>
      <c r="JLL237" s="44"/>
      <c r="JLM237" s="44"/>
      <c r="JLN237" s="44"/>
      <c r="JLO237" s="44"/>
      <c r="JLP237" s="44"/>
      <c r="JLQ237" s="44"/>
      <c r="JLR237" s="44"/>
      <c r="JLS237" s="44"/>
      <c r="JLT237" s="44"/>
      <c r="JLU237" s="44"/>
      <c r="JLV237" s="44"/>
      <c r="JLW237" s="44"/>
      <c r="JLX237" s="44"/>
      <c r="JLY237" s="44"/>
      <c r="JLZ237" s="44"/>
      <c r="JMA237" s="44"/>
      <c r="JMB237" s="44"/>
      <c r="JMC237" s="44"/>
      <c r="JMD237" s="44"/>
      <c r="JME237" s="44"/>
      <c r="JMF237" s="44"/>
      <c r="JMG237" s="44"/>
      <c r="JMH237" s="44"/>
      <c r="JMI237" s="44"/>
      <c r="JMJ237" s="44"/>
      <c r="JMK237" s="44"/>
      <c r="JML237" s="44"/>
      <c r="JMM237" s="44"/>
      <c r="JMN237" s="44"/>
      <c r="JMO237" s="44"/>
      <c r="JMP237" s="44"/>
      <c r="JMQ237" s="44"/>
      <c r="JMR237" s="44"/>
      <c r="JMS237" s="44"/>
      <c r="JMT237" s="44"/>
      <c r="JMU237" s="44"/>
      <c r="JMV237" s="44"/>
      <c r="JMW237" s="44"/>
      <c r="JMX237" s="44"/>
      <c r="JMY237" s="44"/>
      <c r="JMZ237" s="44"/>
      <c r="JNA237" s="44"/>
      <c r="JNB237" s="44"/>
      <c r="JNC237" s="44"/>
      <c r="JND237" s="44"/>
      <c r="JNE237" s="44"/>
      <c r="JNF237" s="44"/>
      <c r="JNG237" s="44"/>
      <c r="JNH237" s="44"/>
      <c r="JNI237" s="44"/>
      <c r="JNJ237" s="44"/>
      <c r="JNK237" s="44"/>
      <c r="JNL237" s="44"/>
      <c r="JNM237" s="44"/>
      <c r="JNN237" s="44"/>
      <c r="JNO237" s="44"/>
      <c r="JNP237" s="44"/>
      <c r="JNQ237" s="44"/>
      <c r="JNR237" s="44"/>
      <c r="JNS237" s="44"/>
      <c r="JNT237" s="44"/>
      <c r="JNU237" s="44"/>
      <c r="JNV237" s="44"/>
      <c r="JNW237" s="44"/>
      <c r="JNX237" s="44"/>
      <c r="JNY237" s="44"/>
      <c r="JNZ237" s="44"/>
      <c r="JOA237" s="44"/>
      <c r="JOB237" s="44"/>
      <c r="JOC237" s="44"/>
      <c r="JOD237" s="44"/>
      <c r="JOE237" s="44"/>
      <c r="JOF237" s="44"/>
      <c r="JOG237" s="44"/>
      <c r="JOH237" s="44"/>
      <c r="JOI237" s="44"/>
      <c r="JOJ237" s="44"/>
      <c r="JOK237" s="44"/>
      <c r="JOL237" s="44"/>
      <c r="JOM237" s="44"/>
      <c r="JON237" s="44"/>
      <c r="JOO237" s="44"/>
      <c r="JOP237" s="44"/>
      <c r="JOQ237" s="44"/>
      <c r="JOR237" s="44"/>
      <c r="JOS237" s="44"/>
      <c r="JOT237" s="44"/>
      <c r="JOU237" s="44"/>
      <c r="JOV237" s="44"/>
      <c r="JOW237" s="44"/>
      <c r="JOX237" s="44"/>
      <c r="JOY237" s="44"/>
      <c r="JOZ237" s="44"/>
      <c r="JPA237" s="44"/>
      <c r="JPB237" s="44"/>
      <c r="JPC237" s="44"/>
      <c r="JPD237" s="44"/>
      <c r="JPE237" s="44"/>
      <c r="JPF237" s="44"/>
      <c r="JPG237" s="44"/>
      <c r="JPH237" s="44"/>
      <c r="JPI237" s="44"/>
      <c r="JPJ237" s="44"/>
      <c r="JPK237" s="44"/>
      <c r="JPL237" s="44"/>
      <c r="JPM237" s="44"/>
      <c r="JPN237" s="44"/>
      <c r="JPO237" s="44"/>
      <c r="JPP237" s="44"/>
      <c r="JPQ237" s="44"/>
      <c r="JPR237" s="44"/>
      <c r="JPS237" s="44"/>
      <c r="JPT237" s="44"/>
      <c r="JPU237" s="44"/>
      <c r="JPV237" s="44"/>
      <c r="JPW237" s="44"/>
      <c r="JPX237" s="44"/>
      <c r="JPY237" s="44"/>
      <c r="JPZ237" s="44"/>
      <c r="JQA237" s="44"/>
      <c r="JQB237" s="44"/>
      <c r="JQC237" s="44"/>
      <c r="JQD237" s="44"/>
      <c r="JQE237" s="44"/>
      <c r="JQF237" s="44"/>
      <c r="JQG237" s="44"/>
      <c r="JQH237" s="44"/>
      <c r="JQI237" s="44"/>
      <c r="JQJ237" s="44"/>
      <c r="JQK237" s="44"/>
      <c r="JQL237" s="44"/>
      <c r="JQM237" s="44"/>
      <c r="JQN237" s="44"/>
      <c r="JQO237" s="44"/>
      <c r="JQP237" s="44"/>
      <c r="JQQ237" s="44"/>
      <c r="JQR237" s="44"/>
      <c r="JQS237" s="44"/>
      <c r="JQT237" s="44"/>
      <c r="JQU237" s="44"/>
      <c r="JQV237" s="44"/>
      <c r="JQW237" s="44"/>
      <c r="JQX237" s="44"/>
      <c r="JQY237" s="44"/>
      <c r="JQZ237" s="44"/>
      <c r="JRA237" s="44"/>
      <c r="JRB237" s="44"/>
      <c r="JRC237" s="44"/>
      <c r="JRD237" s="44"/>
      <c r="JRE237" s="44"/>
      <c r="JRF237" s="44"/>
      <c r="JRG237" s="44"/>
      <c r="JRH237" s="44"/>
      <c r="JRI237" s="44"/>
      <c r="JRJ237" s="44"/>
      <c r="JRK237" s="44"/>
      <c r="JRL237" s="44"/>
      <c r="JRM237" s="44"/>
      <c r="JRN237" s="44"/>
      <c r="JRO237" s="44"/>
      <c r="JRP237" s="44"/>
      <c r="JRQ237" s="44"/>
      <c r="JRR237" s="44"/>
      <c r="JRS237" s="44"/>
      <c r="JRT237" s="44"/>
      <c r="JRU237" s="44"/>
      <c r="JRV237" s="44"/>
      <c r="JRW237" s="44"/>
      <c r="JRX237" s="44"/>
      <c r="JRY237" s="44"/>
      <c r="JRZ237" s="44"/>
      <c r="JSA237" s="44"/>
      <c r="JSB237" s="44"/>
      <c r="JSC237" s="44"/>
      <c r="JSD237" s="44"/>
      <c r="JSE237" s="44"/>
      <c r="JSF237" s="44"/>
      <c r="JSG237" s="44"/>
      <c r="JSH237" s="44"/>
      <c r="JSI237" s="44"/>
      <c r="JSJ237" s="44"/>
      <c r="JSK237" s="44"/>
      <c r="JSL237" s="44"/>
      <c r="JSM237" s="44"/>
      <c r="JSN237" s="44"/>
      <c r="JSO237" s="44"/>
      <c r="JSP237" s="44"/>
      <c r="JSQ237" s="44"/>
      <c r="JSR237" s="44"/>
      <c r="JSS237" s="44"/>
      <c r="JST237" s="44"/>
      <c r="JSU237" s="44"/>
      <c r="JSV237" s="44"/>
      <c r="JSW237" s="44"/>
      <c r="JSX237" s="44"/>
      <c r="JSY237" s="44"/>
      <c r="JSZ237" s="44"/>
      <c r="JTA237" s="44"/>
      <c r="JTB237" s="44"/>
      <c r="JTC237" s="44"/>
      <c r="JTD237" s="44"/>
      <c r="JTE237" s="44"/>
      <c r="JTF237" s="44"/>
      <c r="JTG237" s="44"/>
      <c r="JTH237" s="44"/>
      <c r="JTI237" s="44"/>
      <c r="JTJ237" s="44"/>
      <c r="JTK237" s="44"/>
      <c r="JTL237" s="44"/>
      <c r="JTM237" s="44"/>
      <c r="JTN237" s="44"/>
      <c r="JTO237" s="44"/>
      <c r="JTP237" s="44"/>
      <c r="JTQ237" s="44"/>
      <c r="JTR237" s="44"/>
      <c r="JTS237" s="44"/>
      <c r="JTT237" s="44"/>
      <c r="JTU237" s="44"/>
      <c r="JTV237" s="44"/>
      <c r="JTW237" s="44"/>
      <c r="JTX237" s="44"/>
      <c r="JTY237" s="44"/>
      <c r="JTZ237" s="44"/>
      <c r="JUA237" s="44"/>
      <c r="JUB237" s="44"/>
      <c r="JUC237" s="44"/>
      <c r="JUD237" s="44"/>
      <c r="JUE237" s="44"/>
      <c r="JUF237" s="44"/>
      <c r="JUG237" s="44"/>
      <c r="JUH237" s="44"/>
      <c r="JUI237" s="44"/>
      <c r="JUJ237" s="44"/>
      <c r="JUK237" s="44"/>
      <c r="JUL237" s="44"/>
      <c r="JUM237" s="44"/>
      <c r="JUN237" s="44"/>
      <c r="JUO237" s="44"/>
      <c r="JUP237" s="44"/>
      <c r="JUQ237" s="44"/>
      <c r="JUR237" s="44"/>
      <c r="JUS237" s="44"/>
      <c r="JUT237" s="44"/>
      <c r="JUU237" s="44"/>
      <c r="JUV237" s="44"/>
      <c r="JUW237" s="44"/>
      <c r="JUX237" s="44"/>
      <c r="JUY237" s="44"/>
      <c r="JUZ237" s="44"/>
      <c r="JVA237" s="44"/>
      <c r="JVB237" s="44"/>
      <c r="JVC237" s="44"/>
      <c r="JVD237" s="44"/>
      <c r="JVE237" s="44"/>
      <c r="JVF237" s="44"/>
      <c r="JVG237" s="44"/>
      <c r="JVH237" s="44"/>
      <c r="JVI237" s="44"/>
      <c r="JVJ237" s="44"/>
      <c r="JVK237" s="44"/>
      <c r="JVL237" s="44"/>
      <c r="JVM237" s="44"/>
      <c r="JVN237" s="44"/>
      <c r="JVO237" s="44"/>
      <c r="JVP237" s="44"/>
      <c r="JVQ237" s="44"/>
      <c r="JVR237" s="44"/>
      <c r="JVS237" s="44"/>
      <c r="JVT237" s="44"/>
      <c r="JVU237" s="44"/>
      <c r="JVV237" s="44"/>
      <c r="JVW237" s="44"/>
      <c r="JVX237" s="44"/>
      <c r="JVY237" s="44"/>
      <c r="JVZ237" s="44"/>
      <c r="JWA237" s="44"/>
      <c r="JWB237" s="44"/>
      <c r="JWC237" s="44"/>
      <c r="JWD237" s="44"/>
      <c r="JWE237" s="44"/>
      <c r="JWF237" s="44"/>
      <c r="JWG237" s="44"/>
      <c r="JWH237" s="44"/>
      <c r="JWI237" s="44"/>
      <c r="JWJ237" s="44"/>
      <c r="JWK237" s="44"/>
      <c r="JWL237" s="44"/>
      <c r="JWM237" s="44"/>
      <c r="JWN237" s="44"/>
      <c r="JWO237" s="44"/>
      <c r="JWP237" s="44"/>
      <c r="JWQ237" s="44"/>
      <c r="JWR237" s="44"/>
      <c r="JWS237" s="44"/>
      <c r="JWT237" s="44"/>
      <c r="JWU237" s="44"/>
      <c r="JWV237" s="44"/>
      <c r="JWW237" s="44"/>
      <c r="JWX237" s="44"/>
      <c r="JWY237" s="44"/>
      <c r="JWZ237" s="44"/>
      <c r="JXA237" s="44"/>
      <c r="JXB237" s="44"/>
      <c r="JXC237" s="44"/>
      <c r="JXD237" s="44"/>
      <c r="JXE237" s="44"/>
      <c r="JXF237" s="44"/>
      <c r="JXG237" s="44"/>
      <c r="JXH237" s="44"/>
      <c r="JXI237" s="44"/>
      <c r="JXJ237" s="44"/>
      <c r="JXK237" s="44"/>
      <c r="JXL237" s="44"/>
      <c r="JXM237" s="44"/>
      <c r="JXN237" s="44"/>
      <c r="JXO237" s="44"/>
      <c r="JXP237" s="44"/>
      <c r="JXQ237" s="44"/>
      <c r="JXR237" s="44"/>
      <c r="JXS237" s="44"/>
      <c r="JXT237" s="44"/>
      <c r="JXU237" s="44"/>
      <c r="JXV237" s="44"/>
      <c r="JXW237" s="44"/>
      <c r="JXX237" s="44"/>
      <c r="JXY237" s="44"/>
      <c r="JXZ237" s="44"/>
      <c r="JYA237" s="44"/>
      <c r="JYB237" s="44"/>
      <c r="JYC237" s="44"/>
      <c r="JYD237" s="44"/>
      <c r="JYE237" s="44"/>
      <c r="JYF237" s="44"/>
      <c r="JYG237" s="44"/>
      <c r="JYH237" s="44"/>
      <c r="JYI237" s="44"/>
      <c r="JYJ237" s="44"/>
      <c r="JYK237" s="44"/>
      <c r="JYL237" s="44"/>
      <c r="JYM237" s="44"/>
      <c r="JYN237" s="44"/>
      <c r="JYO237" s="44"/>
      <c r="JYP237" s="44"/>
      <c r="JYQ237" s="44"/>
      <c r="JYR237" s="44"/>
      <c r="JYS237" s="44"/>
      <c r="JYT237" s="44"/>
      <c r="JYU237" s="44"/>
      <c r="JYV237" s="44"/>
      <c r="JYW237" s="44"/>
      <c r="JYX237" s="44"/>
      <c r="JYY237" s="44"/>
      <c r="JYZ237" s="44"/>
      <c r="JZA237" s="44"/>
      <c r="JZB237" s="44"/>
      <c r="JZC237" s="44"/>
      <c r="JZD237" s="44"/>
      <c r="JZE237" s="44"/>
      <c r="JZF237" s="44"/>
      <c r="JZG237" s="44"/>
      <c r="JZH237" s="44"/>
      <c r="JZI237" s="44"/>
      <c r="JZJ237" s="44"/>
      <c r="JZK237" s="44"/>
      <c r="JZL237" s="44"/>
      <c r="JZM237" s="44"/>
      <c r="JZN237" s="44"/>
      <c r="JZO237" s="44"/>
      <c r="JZP237" s="44"/>
      <c r="JZQ237" s="44"/>
      <c r="JZR237" s="44"/>
      <c r="JZS237" s="44"/>
      <c r="JZT237" s="44"/>
      <c r="JZU237" s="44"/>
      <c r="JZV237" s="44"/>
      <c r="JZW237" s="44"/>
      <c r="JZX237" s="44"/>
      <c r="JZY237" s="44"/>
      <c r="JZZ237" s="44"/>
      <c r="KAA237" s="44"/>
      <c r="KAB237" s="44"/>
      <c r="KAC237" s="44"/>
      <c r="KAD237" s="44"/>
      <c r="KAE237" s="44"/>
      <c r="KAF237" s="44"/>
      <c r="KAG237" s="44"/>
      <c r="KAH237" s="44"/>
      <c r="KAI237" s="44"/>
      <c r="KAJ237" s="44"/>
      <c r="KAK237" s="44"/>
      <c r="KAL237" s="44"/>
      <c r="KAM237" s="44"/>
      <c r="KAN237" s="44"/>
      <c r="KAO237" s="44"/>
      <c r="KAP237" s="44"/>
      <c r="KAQ237" s="44"/>
      <c r="KAR237" s="44"/>
      <c r="KAS237" s="44"/>
      <c r="KAT237" s="44"/>
      <c r="KAU237" s="44"/>
      <c r="KAV237" s="44"/>
      <c r="KAW237" s="44"/>
      <c r="KAX237" s="44"/>
      <c r="KAY237" s="44"/>
      <c r="KAZ237" s="44"/>
      <c r="KBA237" s="44"/>
      <c r="KBB237" s="44"/>
      <c r="KBC237" s="44"/>
      <c r="KBD237" s="44"/>
      <c r="KBE237" s="44"/>
      <c r="KBF237" s="44"/>
      <c r="KBG237" s="44"/>
      <c r="KBH237" s="44"/>
      <c r="KBI237" s="44"/>
      <c r="KBJ237" s="44"/>
      <c r="KBK237" s="44"/>
      <c r="KBL237" s="44"/>
      <c r="KBM237" s="44"/>
      <c r="KBN237" s="44"/>
      <c r="KBO237" s="44"/>
      <c r="KBP237" s="44"/>
      <c r="KBQ237" s="44"/>
      <c r="KBR237" s="44"/>
      <c r="KBS237" s="44"/>
      <c r="KBT237" s="44"/>
      <c r="KBU237" s="44"/>
      <c r="KBV237" s="44"/>
      <c r="KBW237" s="44"/>
      <c r="KBX237" s="44"/>
      <c r="KBY237" s="44"/>
      <c r="KBZ237" s="44"/>
      <c r="KCA237" s="44"/>
      <c r="KCB237" s="44"/>
      <c r="KCC237" s="44"/>
      <c r="KCD237" s="44"/>
      <c r="KCE237" s="44"/>
      <c r="KCF237" s="44"/>
      <c r="KCG237" s="44"/>
      <c r="KCH237" s="44"/>
      <c r="KCI237" s="44"/>
      <c r="KCJ237" s="44"/>
      <c r="KCK237" s="44"/>
      <c r="KCL237" s="44"/>
      <c r="KCM237" s="44"/>
      <c r="KCN237" s="44"/>
      <c r="KCO237" s="44"/>
      <c r="KCP237" s="44"/>
      <c r="KCQ237" s="44"/>
      <c r="KCR237" s="44"/>
      <c r="KCS237" s="44"/>
      <c r="KCT237" s="44"/>
      <c r="KCU237" s="44"/>
      <c r="KCV237" s="44"/>
      <c r="KCW237" s="44"/>
      <c r="KCX237" s="44"/>
      <c r="KCY237" s="44"/>
      <c r="KCZ237" s="44"/>
      <c r="KDA237" s="44"/>
      <c r="KDB237" s="44"/>
      <c r="KDC237" s="44"/>
      <c r="KDD237" s="44"/>
      <c r="KDE237" s="44"/>
      <c r="KDF237" s="44"/>
      <c r="KDG237" s="44"/>
      <c r="KDH237" s="44"/>
      <c r="KDI237" s="44"/>
      <c r="KDJ237" s="44"/>
      <c r="KDK237" s="44"/>
      <c r="KDL237" s="44"/>
      <c r="KDM237" s="44"/>
      <c r="KDN237" s="44"/>
      <c r="KDO237" s="44"/>
      <c r="KDP237" s="44"/>
      <c r="KDQ237" s="44"/>
      <c r="KDR237" s="44"/>
      <c r="KDS237" s="44"/>
      <c r="KDT237" s="44"/>
      <c r="KDU237" s="44"/>
      <c r="KDV237" s="44"/>
      <c r="KDW237" s="44"/>
      <c r="KDX237" s="44"/>
      <c r="KDY237" s="44"/>
      <c r="KDZ237" s="44"/>
      <c r="KEA237" s="44"/>
      <c r="KEB237" s="44"/>
      <c r="KEC237" s="44"/>
      <c r="KED237" s="44"/>
      <c r="KEE237" s="44"/>
      <c r="KEF237" s="44"/>
      <c r="KEG237" s="44"/>
      <c r="KEH237" s="44"/>
      <c r="KEI237" s="44"/>
      <c r="KEJ237" s="44"/>
      <c r="KEK237" s="44"/>
      <c r="KEL237" s="44"/>
      <c r="KEM237" s="44"/>
      <c r="KEN237" s="44"/>
      <c r="KEO237" s="44"/>
      <c r="KEP237" s="44"/>
      <c r="KEQ237" s="44"/>
      <c r="KER237" s="44"/>
      <c r="KES237" s="44"/>
      <c r="KET237" s="44"/>
      <c r="KEU237" s="44"/>
      <c r="KEV237" s="44"/>
      <c r="KEW237" s="44"/>
      <c r="KEX237" s="44"/>
      <c r="KEY237" s="44"/>
      <c r="KEZ237" s="44"/>
      <c r="KFA237" s="44"/>
      <c r="KFB237" s="44"/>
      <c r="KFC237" s="44"/>
      <c r="KFD237" s="44"/>
      <c r="KFE237" s="44"/>
      <c r="KFF237" s="44"/>
      <c r="KFG237" s="44"/>
      <c r="KFH237" s="44"/>
      <c r="KFI237" s="44"/>
      <c r="KFJ237" s="44"/>
      <c r="KFK237" s="44"/>
      <c r="KFL237" s="44"/>
      <c r="KFM237" s="44"/>
      <c r="KFN237" s="44"/>
      <c r="KFO237" s="44"/>
      <c r="KFP237" s="44"/>
      <c r="KFQ237" s="44"/>
      <c r="KFR237" s="44"/>
      <c r="KFS237" s="44"/>
      <c r="KFT237" s="44"/>
      <c r="KFU237" s="44"/>
      <c r="KFV237" s="44"/>
      <c r="KFW237" s="44"/>
      <c r="KFX237" s="44"/>
      <c r="KFY237" s="44"/>
      <c r="KFZ237" s="44"/>
      <c r="KGA237" s="44"/>
      <c r="KGB237" s="44"/>
      <c r="KGC237" s="44"/>
      <c r="KGD237" s="44"/>
      <c r="KGE237" s="44"/>
      <c r="KGF237" s="44"/>
      <c r="KGG237" s="44"/>
      <c r="KGH237" s="44"/>
      <c r="KGI237" s="44"/>
      <c r="KGJ237" s="44"/>
      <c r="KGK237" s="44"/>
      <c r="KGL237" s="44"/>
      <c r="KGM237" s="44"/>
      <c r="KGN237" s="44"/>
      <c r="KGO237" s="44"/>
      <c r="KGP237" s="44"/>
      <c r="KGQ237" s="44"/>
      <c r="KGR237" s="44"/>
      <c r="KGS237" s="44"/>
      <c r="KGT237" s="44"/>
      <c r="KGU237" s="44"/>
      <c r="KGV237" s="44"/>
      <c r="KGW237" s="44"/>
      <c r="KGX237" s="44"/>
      <c r="KGY237" s="44"/>
      <c r="KGZ237" s="44"/>
      <c r="KHA237" s="44"/>
      <c r="KHB237" s="44"/>
      <c r="KHC237" s="44"/>
      <c r="KHD237" s="44"/>
      <c r="KHE237" s="44"/>
      <c r="KHF237" s="44"/>
      <c r="KHG237" s="44"/>
      <c r="KHH237" s="44"/>
      <c r="KHI237" s="44"/>
      <c r="KHJ237" s="44"/>
      <c r="KHK237" s="44"/>
      <c r="KHL237" s="44"/>
      <c r="KHM237" s="44"/>
      <c r="KHN237" s="44"/>
      <c r="KHO237" s="44"/>
      <c r="KHP237" s="44"/>
      <c r="KHQ237" s="44"/>
      <c r="KHR237" s="44"/>
      <c r="KHS237" s="44"/>
      <c r="KHT237" s="44"/>
      <c r="KHU237" s="44"/>
      <c r="KHV237" s="44"/>
      <c r="KHW237" s="44"/>
      <c r="KHX237" s="44"/>
      <c r="KHY237" s="44"/>
      <c r="KHZ237" s="44"/>
      <c r="KIA237" s="44"/>
      <c r="KIB237" s="44"/>
      <c r="KIC237" s="44"/>
      <c r="KID237" s="44"/>
      <c r="KIE237" s="44"/>
      <c r="KIF237" s="44"/>
      <c r="KIG237" s="44"/>
      <c r="KIH237" s="44"/>
      <c r="KII237" s="44"/>
      <c r="KIJ237" s="44"/>
      <c r="KIK237" s="44"/>
      <c r="KIL237" s="44"/>
      <c r="KIM237" s="44"/>
      <c r="KIN237" s="44"/>
      <c r="KIO237" s="44"/>
      <c r="KIP237" s="44"/>
      <c r="KIQ237" s="44"/>
      <c r="KIR237" s="44"/>
      <c r="KIS237" s="44"/>
      <c r="KIT237" s="44"/>
      <c r="KIU237" s="44"/>
      <c r="KIV237" s="44"/>
      <c r="KIW237" s="44"/>
      <c r="KIX237" s="44"/>
      <c r="KIY237" s="44"/>
      <c r="KIZ237" s="44"/>
      <c r="KJA237" s="44"/>
      <c r="KJB237" s="44"/>
      <c r="KJC237" s="44"/>
      <c r="KJD237" s="44"/>
      <c r="KJE237" s="44"/>
      <c r="KJF237" s="44"/>
      <c r="KJG237" s="44"/>
      <c r="KJH237" s="44"/>
      <c r="KJI237" s="44"/>
      <c r="KJJ237" s="44"/>
      <c r="KJK237" s="44"/>
      <c r="KJL237" s="44"/>
      <c r="KJM237" s="44"/>
      <c r="KJN237" s="44"/>
      <c r="KJO237" s="44"/>
      <c r="KJP237" s="44"/>
      <c r="KJQ237" s="44"/>
      <c r="KJR237" s="44"/>
      <c r="KJS237" s="44"/>
      <c r="KJT237" s="44"/>
      <c r="KJU237" s="44"/>
      <c r="KJV237" s="44"/>
      <c r="KJW237" s="44"/>
      <c r="KJX237" s="44"/>
      <c r="KJY237" s="44"/>
      <c r="KJZ237" s="44"/>
      <c r="KKA237" s="44"/>
      <c r="KKB237" s="44"/>
      <c r="KKC237" s="44"/>
      <c r="KKD237" s="44"/>
      <c r="KKE237" s="44"/>
      <c r="KKF237" s="44"/>
      <c r="KKG237" s="44"/>
      <c r="KKH237" s="44"/>
      <c r="KKI237" s="44"/>
      <c r="KKJ237" s="44"/>
      <c r="KKK237" s="44"/>
      <c r="KKL237" s="44"/>
      <c r="KKM237" s="44"/>
      <c r="KKN237" s="44"/>
      <c r="KKO237" s="44"/>
      <c r="KKP237" s="44"/>
      <c r="KKQ237" s="44"/>
      <c r="KKR237" s="44"/>
      <c r="KKS237" s="44"/>
      <c r="KKT237" s="44"/>
      <c r="KKU237" s="44"/>
      <c r="KKV237" s="44"/>
      <c r="KKW237" s="44"/>
      <c r="KKX237" s="44"/>
      <c r="KKY237" s="44"/>
      <c r="KKZ237" s="44"/>
      <c r="KLA237" s="44"/>
      <c r="KLB237" s="44"/>
      <c r="KLC237" s="44"/>
      <c r="KLD237" s="44"/>
      <c r="KLE237" s="44"/>
      <c r="KLF237" s="44"/>
      <c r="KLG237" s="44"/>
      <c r="KLH237" s="44"/>
      <c r="KLI237" s="44"/>
      <c r="KLJ237" s="44"/>
      <c r="KLK237" s="44"/>
      <c r="KLL237" s="44"/>
      <c r="KLM237" s="44"/>
      <c r="KLN237" s="44"/>
      <c r="KLO237" s="44"/>
      <c r="KLP237" s="44"/>
      <c r="KLQ237" s="44"/>
      <c r="KLR237" s="44"/>
      <c r="KLS237" s="44"/>
      <c r="KLT237" s="44"/>
      <c r="KLU237" s="44"/>
      <c r="KLV237" s="44"/>
      <c r="KLW237" s="44"/>
      <c r="KLX237" s="44"/>
      <c r="KLY237" s="44"/>
      <c r="KLZ237" s="44"/>
      <c r="KMA237" s="44"/>
      <c r="KMB237" s="44"/>
      <c r="KMC237" s="44"/>
      <c r="KMD237" s="44"/>
      <c r="KME237" s="44"/>
      <c r="KMF237" s="44"/>
      <c r="KMG237" s="44"/>
      <c r="KMH237" s="44"/>
      <c r="KMI237" s="44"/>
      <c r="KMJ237" s="44"/>
      <c r="KMK237" s="44"/>
      <c r="KML237" s="44"/>
      <c r="KMM237" s="44"/>
      <c r="KMN237" s="44"/>
      <c r="KMO237" s="44"/>
      <c r="KMP237" s="44"/>
      <c r="KMQ237" s="44"/>
      <c r="KMR237" s="44"/>
      <c r="KMS237" s="44"/>
      <c r="KMT237" s="44"/>
      <c r="KMU237" s="44"/>
      <c r="KMV237" s="44"/>
      <c r="KMW237" s="44"/>
      <c r="KMX237" s="44"/>
      <c r="KMY237" s="44"/>
      <c r="KMZ237" s="44"/>
      <c r="KNA237" s="44"/>
      <c r="KNB237" s="44"/>
      <c r="KNC237" s="44"/>
      <c r="KND237" s="44"/>
      <c r="KNE237" s="44"/>
      <c r="KNF237" s="44"/>
      <c r="KNG237" s="44"/>
      <c r="KNH237" s="44"/>
      <c r="KNI237" s="44"/>
      <c r="KNJ237" s="44"/>
      <c r="KNK237" s="44"/>
      <c r="KNL237" s="44"/>
      <c r="KNM237" s="44"/>
      <c r="KNN237" s="44"/>
      <c r="KNO237" s="44"/>
      <c r="KNP237" s="44"/>
      <c r="KNQ237" s="44"/>
      <c r="KNR237" s="44"/>
      <c r="KNS237" s="44"/>
      <c r="KNT237" s="44"/>
      <c r="KNU237" s="44"/>
      <c r="KNV237" s="44"/>
      <c r="KNW237" s="44"/>
      <c r="KNX237" s="44"/>
      <c r="KNY237" s="44"/>
      <c r="KNZ237" s="44"/>
      <c r="KOA237" s="44"/>
      <c r="KOB237" s="44"/>
      <c r="KOC237" s="44"/>
      <c r="KOD237" s="44"/>
      <c r="KOE237" s="44"/>
      <c r="KOF237" s="44"/>
      <c r="KOG237" s="44"/>
      <c r="KOH237" s="44"/>
      <c r="KOI237" s="44"/>
      <c r="KOJ237" s="44"/>
      <c r="KOK237" s="44"/>
      <c r="KOL237" s="44"/>
      <c r="KOM237" s="44"/>
      <c r="KON237" s="44"/>
      <c r="KOO237" s="44"/>
      <c r="KOP237" s="44"/>
      <c r="KOQ237" s="44"/>
      <c r="KOR237" s="44"/>
      <c r="KOS237" s="44"/>
      <c r="KOT237" s="44"/>
      <c r="KOU237" s="44"/>
      <c r="KOV237" s="44"/>
      <c r="KOW237" s="44"/>
      <c r="KOX237" s="44"/>
      <c r="KOY237" s="44"/>
      <c r="KOZ237" s="44"/>
      <c r="KPA237" s="44"/>
      <c r="KPB237" s="44"/>
      <c r="KPC237" s="44"/>
      <c r="KPD237" s="44"/>
      <c r="KPE237" s="44"/>
      <c r="KPF237" s="44"/>
      <c r="KPG237" s="44"/>
      <c r="KPH237" s="44"/>
      <c r="KPI237" s="44"/>
      <c r="KPJ237" s="44"/>
      <c r="KPK237" s="44"/>
      <c r="KPL237" s="44"/>
      <c r="KPM237" s="44"/>
      <c r="KPN237" s="44"/>
      <c r="KPO237" s="44"/>
      <c r="KPP237" s="44"/>
      <c r="KPQ237" s="44"/>
      <c r="KPR237" s="44"/>
      <c r="KPS237" s="44"/>
      <c r="KPT237" s="44"/>
      <c r="KPU237" s="44"/>
      <c r="KPV237" s="44"/>
      <c r="KPW237" s="44"/>
      <c r="KPX237" s="44"/>
      <c r="KPY237" s="44"/>
      <c r="KPZ237" s="44"/>
      <c r="KQA237" s="44"/>
      <c r="KQB237" s="44"/>
      <c r="KQC237" s="44"/>
      <c r="KQD237" s="44"/>
      <c r="KQE237" s="44"/>
      <c r="KQF237" s="44"/>
      <c r="KQG237" s="44"/>
      <c r="KQH237" s="44"/>
      <c r="KQI237" s="44"/>
      <c r="KQJ237" s="44"/>
      <c r="KQK237" s="44"/>
      <c r="KQL237" s="44"/>
      <c r="KQM237" s="44"/>
      <c r="KQN237" s="44"/>
      <c r="KQO237" s="44"/>
      <c r="KQP237" s="44"/>
      <c r="KQQ237" s="44"/>
      <c r="KQR237" s="44"/>
      <c r="KQS237" s="44"/>
      <c r="KQT237" s="44"/>
      <c r="KQU237" s="44"/>
      <c r="KQV237" s="44"/>
      <c r="KQW237" s="44"/>
      <c r="KQX237" s="44"/>
      <c r="KQY237" s="44"/>
      <c r="KQZ237" s="44"/>
      <c r="KRA237" s="44"/>
      <c r="KRB237" s="44"/>
      <c r="KRC237" s="44"/>
      <c r="KRD237" s="44"/>
      <c r="KRE237" s="44"/>
      <c r="KRF237" s="44"/>
      <c r="KRG237" s="44"/>
      <c r="KRH237" s="44"/>
      <c r="KRI237" s="44"/>
      <c r="KRJ237" s="44"/>
      <c r="KRK237" s="44"/>
      <c r="KRL237" s="44"/>
      <c r="KRM237" s="44"/>
      <c r="KRN237" s="44"/>
      <c r="KRO237" s="44"/>
      <c r="KRP237" s="44"/>
      <c r="KRQ237" s="44"/>
      <c r="KRR237" s="44"/>
      <c r="KRS237" s="44"/>
      <c r="KRT237" s="44"/>
      <c r="KRU237" s="44"/>
      <c r="KRV237" s="44"/>
      <c r="KRW237" s="44"/>
      <c r="KRX237" s="44"/>
      <c r="KRY237" s="44"/>
      <c r="KRZ237" s="44"/>
      <c r="KSA237" s="44"/>
      <c r="KSB237" s="44"/>
      <c r="KSC237" s="44"/>
      <c r="KSD237" s="44"/>
      <c r="KSE237" s="44"/>
      <c r="KSF237" s="44"/>
      <c r="KSG237" s="44"/>
      <c r="KSH237" s="44"/>
      <c r="KSI237" s="44"/>
      <c r="KSJ237" s="44"/>
      <c r="KSK237" s="44"/>
      <c r="KSL237" s="44"/>
      <c r="KSM237" s="44"/>
      <c r="KSN237" s="44"/>
      <c r="KSO237" s="44"/>
      <c r="KSP237" s="44"/>
      <c r="KSQ237" s="44"/>
      <c r="KSR237" s="44"/>
      <c r="KSS237" s="44"/>
      <c r="KST237" s="44"/>
      <c r="KSU237" s="44"/>
      <c r="KSV237" s="44"/>
      <c r="KSW237" s="44"/>
      <c r="KSX237" s="44"/>
      <c r="KSY237" s="44"/>
      <c r="KSZ237" s="44"/>
      <c r="KTA237" s="44"/>
      <c r="KTB237" s="44"/>
      <c r="KTC237" s="44"/>
      <c r="KTD237" s="44"/>
      <c r="KTE237" s="44"/>
      <c r="KTF237" s="44"/>
      <c r="KTG237" s="44"/>
      <c r="KTH237" s="44"/>
      <c r="KTI237" s="44"/>
      <c r="KTJ237" s="44"/>
      <c r="KTK237" s="44"/>
      <c r="KTL237" s="44"/>
      <c r="KTM237" s="44"/>
      <c r="KTN237" s="44"/>
      <c r="KTO237" s="44"/>
      <c r="KTP237" s="44"/>
      <c r="KTQ237" s="44"/>
      <c r="KTR237" s="44"/>
      <c r="KTS237" s="44"/>
      <c r="KTT237" s="44"/>
      <c r="KTU237" s="44"/>
      <c r="KTV237" s="44"/>
      <c r="KTW237" s="44"/>
      <c r="KTX237" s="44"/>
      <c r="KTY237" s="44"/>
      <c r="KTZ237" s="44"/>
      <c r="KUA237" s="44"/>
      <c r="KUB237" s="44"/>
      <c r="KUC237" s="44"/>
      <c r="KUD237" s="44"/>
      <c r="KUE237" s="44"/>
      <c r="KUF237" s="44"/>
      <c r="KUG237" s="44"/>
      <c r="KUH237" s="44"/>
      <c r="KUI237" s="44"/>
      <c r="KUJ237" s="44"/>
      <c r="KUK237" s="44"/>
      <c r="KUL237" s="44"/>
      <c r="KUM237" s="44"/>
      <c r="KUN237" s="44"/>
      <c r="KUO237" s="44"/>
      <c r="KUP237" s="44"/>
      <c r="KUQ237" s="44"/>
      <c r="KUR237" s="44"/>
      <c r="KUS237" s="44"/>
      <c r="KUT237" s="44"/>
      <c r="KUU237" s="44"/>
      <c r="KUV237" s="44"/>
      <c r="KUW237" s="44"/>
      <c r="KUX237" s="44"/>
      <c r="KUY237" s="44"/>
      <c r="KUZ237" s="44"/>
      <c r="KVA237" s="44"/>
      <c r="KVB237" s="44"/>
      <c r="KVC237" s="44"/>
      <c r="KVD237" s="44"/>
      <c r="KVE237" s="44"/>
      <c r="KVF237" s="44"/>
      <c r="KVG237" s="44"/>
      <c r="KVH237" s="44"/>
      <c r="KVI237" s="44"/>
      <c r="KVJ237" s="44"/>
      <c r="KVK237" s="44"/>
      <c r="KVL237" s="44"/>
      <c r="KVM237" s="44"/>
      <c r="KVN237" s="44"/>
      <c r="KVO237" s="44"/>
      <c r="KVP237" s="44"/>
      <c r="KVQ237" s="44"/>
      <c r="KVR237" s="44"/>
      <c r="KVS237" s="44"/>
      <c r="KVT237" s="44"/>
      <c r="KVU237" s="44"/>
      <c r="KVV237" s="44"/>
      <c r="KVW237" s="44"/>
      <c r="KVX237" s="44"/>
      <c r="KVY237" s="44"/>
      <c r="KVZ237" s="44"/>
      <c r="KWA237" s="44"/>
      <c r="KWB237" s="44"/>
      <c r="KWC237" s="44"/>
      <c r="KWD237" s="44"/>
      <c r="KWE237" s="44"/>
      <c r="KWF237" s="44"/>
      <c r="KWG237" s="44"/>
      <c r="KWH237" s="44"/>
      <c r="KWI237" s="44"/>
      <c r="KWJ237" s="44"/>
      <c r="KWK237" s="44"/>
      <c r="KWL237" s="44"/>
      <c r="KWM237" s="44"/>
      <c r="KWN237" s="44"/>
      <c r="KWO237" s="44"/>
      <c r="KWP237" s="44"/>
      <c r="KWQ237" s="44"/>
      <c r="KWR237" s="44"/>
      <c r="KWS237" s="44"/>
      <c r="KWT237" s="44"/>
      <c r="KWU237" s="44"/>
      <c r="KWV237" s="44"/>
      <c r="KWW237" s="44"/>
      <c r="KWX237" s="44"/>
      <c r="KWY237" s="44"/>
      <c r="KWZ237" s="44"/>
      <c r="KXA237" s="44"/>
      <c r="KXB237" s="44"/>
      <c r="KXC237" s="44"/>
      <c r="KXD237" s="44"/>
      <c r="KXE237" s="44"/>
      <c r="KXF237" s="44"/>
      <c r="KXG237" s="44"/>
      <c r="KXH237" s="44"/>
      <c r="KXI237" s="44"/>
      <c r="KXJ237" s="44"/>
      <c r="KXK237" s="44"/>
      <c r="KXL237" s="44"/>
      <c r="KXM237" s="44"/>
      <c r="KXN237" s="44"/>
      <c r="KXO237" s="44"/>
      <c r="KXP237" s="44"/>
      <c r="KXQ237" s="44"/>
      <c r="KXR237" s="44"/>
      <c r="KXS237" s="44"/>
      <c r="KXT237" s="44"/>
      <c r="KXU237" s="44"/>
      <c r="KXV237" s="44"/>
      <c r="KXW237" s="44"/>
      <c r="KXX237" s="44"/>
      <c r="KXY237" s="44"/>
      <c r="KXZ237" s="44"/>
      <c r="KYA237" s="44"/>
      <c r="KYB237" s="44"/>
      <c r="KYC237" s="44"/>
      <c r="KYD237" s="44"/>
      <c r="KYE237" s="44"/>
      <c r="KYF237" s="44"/>
      <c r="KYG237" s="44"/>
      <c r="KYH237" s="44"/>
      <c r="KYI237" s="44"/>
      <c r="KYJ237" s="44"/>
      <c r="KYK237" s="44"/>
      <c r="KYL237" s="44"/>
      <c r="KYM237" s="44"/>
      <c r="KYN237" s="44"/>
      <c r="KYO237" s="44"/>
      <c r="KYP237" s="44"/>
      <c r="KYQ237" s="44"/>
      <c r="KYR237" s="44"/>
      <c r="KYS237" s="44"/>
      <c r="KYT237" s="44"/>
      <c r="KYU237" s="44"/>
      <c r="KYV237" s="44"/>
      <c r="KYW237" s="44"/>
      <c r="KYX237" s="44"/>
      <c r="KYY237" s="44"/>
      <c r="KYZ237" s="44"/>
      <c r="KZA237" s="44"/>
      <c r="KZB237" s="44"/>
      <c r="KZC237" s="44"/>
      <c r="KZD237" s="44"/>
      <c r="KZE237" s="44"/>
      <c r="KZF237" s="44"/>
      <c r="KZG237" s="44"/>
      <c r="KZH237" s="44"/>
      <c r="KZI237" s="44"/>
      <c r="KZJ237" s="44"/>
      <c r="KZK237" s="44"/>
      <c r="KZL237" s="44"/>
      <c r="KZM237" s="44"/>
      <c r="KZN237" s="44"/>
      <c r="KZO237" s="44"/>
      <c r="KZP237" s="44"/>
      <c r="KZQ237" s="44"/>
      <c r="KZR237" s="44"/>
      <c r="KZS237" s="44"/>
      <c r="KZT237" s="44"/>
      <c r="KZU237" s="44"/>
      <c r="KZV237" s="44"/>
      <c r="KZW237" s="44"/>
      <c r="KZX237" s="44"/>
      <c r="KZY237" s="44"/>
      <c r="KZZ237" s="44"/>
      <c r="LAA237" s="44"/>
      <c r="LAB237" s="44"/>
      <c r="LAC237" s="44"/>
      <c r="LAD237" s="44"/>
      <c r="LAE237" s="44"/>
      <c r="LAF237" s="44"/>
      <c r="LAG237" s="44"/>
      <c r="LAH237" s="44"/>
      <c r="LAI237" s="44"/>
      <c r="LAJ237" s="44"/>
      <c r="LAK237" s="44"/>
      <c r="LAL237" s="44"/>
      <c r="LAM237" s="44"/>
      <c r="LAN237" s="44"/>
      <c r="LAO237" s="44"/>
      <c r="LAP237" s="44"/>
      <c r="LAQ237" s="44"/>
      <c r="LAR237" s="44"/>
      <c r="LAS237" s="44"/>
      <c r="LAT237" s="44"/>
      <c r="LAU237" s="44"/>
      <c r="LAV237" s="44"/>
      <c r="LAW237" s="44"/>
      <c r="LAX237" s="44"/>
      <c r="LAY237" s="44"/>
      <c r="LAZ237" s="44"/>
      <c r="LBA237" s="44"/>
      <c r="LBB237" s="44"/>
      <c r="LBC237" s="44"/>
      <c r="LBD237" s="44"/>
      <c r="LBE237" s="44"/>
      <c r="LBF237" s="44"/>
      <c r="LBG237" s="44"/>
      <c r="LBH237" s="44"/>
      <c r="LBI237" s="44"/>
      <c r="LBJ237" s="44"/>
      <c r="LBK237" s="44"/>
      <c r="LBL237" s="44"/>
      <c r="LBM237" s="44"/>
      <c r="LBN237" s="44"/>
      <c r="LBO237" s="44"/>
      <c r="LBP237" s="44"/>
      <c r="LBQ237" s="44"/>
      <c r="LBR237" s="44"/>
      <c r="LBS237" s="44"/>
      <c r="LBT237" s="44"/>
      <c r="LBU237" s="44"/>
      <c r="LBV237" s="44"/>
      <c r="LBW237" s="44"/>
      <c r="LBX237" s="44"/>
      <c r="LBY237" s="44"/>
      <c r="LBZ237" s="44"/>
      <c r="LCA237" s="44"/>
      <c r="LCB237" s="44"/>
      <c r="LCC237" s="44"/>
      <c r="LCD237" s="44"/>
      <c r="LCE237" s="44"/>
      <c r="LCF237" s="44"/>
      <c r="LCG237" s="44"/>
      <c r="LCH237" s="44"/>
      <c r="LCI237" s="44"/>
      <c r="LCJ237" s="44"/>
      <c r="LCK237" s="44"/>
      <c r="LCL237" s="44"/>
      <c r="LCM237" s="44"/>
      <c r="LCN237" s="44"/>
      <c r="LCO237" s="44"/>
      <c r="LCP237" s="44"/>
      <c r="LCQ237" s="44"/>
      <c r="LCR237" s="44"/>
      <c r="LCS237" s="44"/>
      <c r="LCT237" s="44"/>
      <c r="LCU237" s="44"/>
      <c r="LCV237" s="44"/>
      <c r="LCW237" s="44"/>
      <c r="LCX237" s="44"/>
      <c r="LCY237" s="44"/>
      <c r="LCZ237" s="44"/>
      <c r="LDA237" s="44"/>
      <c r="LDB237" s="44"/>
      <c r="LDC237" s="44"/>
      <c r="LDD237" s="44"/>
      <c r="LDE237" s="44"/>
      <c r="LDF237" s="44"/>
      <c r="LDG237" s="44"/>
      <c r="LDH237" s="44"/>
      <c r="LDI237" s="44"/>
      <c r="LDJ237" s="44"/>
      <c r="LDK237" s="44"/>
      <c r="LDL237" s="44"/>
      <c r="LDM237" s="44"/>
      <c r="LDN237" s="44"/>
      <c r="LDO237" s="44"/>
      <c r="LDP237" s="44"/>
      <c r="LDQ237" s="44"/>
      <c r="LDR237" s="44"/>
      <c r="LDS237" s="44"/>
      <c r="LDT237" s="44"/>
      <c r="LDU237" s="44"/>
      <c r="LDV237" s="44"/>
      <c r="LDW237" s="44"/>
      <c r="LDX237" s="44"/>
      <c r="LDY237" s="44"/>
      <c r="LDZ237" s="44"/>
      <c r="LEA237" s="44"/>
      <c r="LEB237" s="44"/>
      <c r="LEC237" s="44"/>
      <c r="LED237" s="44"/>
      <c r="LEE237" s="44"/>
      <c r="LEF237" s="44"/>
      <c r="LEG237" s="44"/>
      <c r="LEH237" s="44"/>
      <c r="LEI237" s="44"/>
      <c r="LEJ237" s="44"/>
      <c r="LEK237" s="44"/>
      <c r="LEL237" s="44"/>
      <c r="LEM237" s="44"/>
      <c r="LEN237" s="44"/>
      <c r="LEO237" s="44"/>
      <c r="LEP237" s="44"/>
      <c r="LEQ237" s="44"/>
      <c r="LER237" s="44"/>
      <c r="LES237" s="44"/>
      <c r="LET237" s="44"/>
      <c r="LEU237" s="44"/>
      <c r="LEV237" s="44"/>
      <c r="LEW237" s="44"/>
      <c r="LEX237" s="44"/>
      <c r="LEY237" s="44"/>
      <c r="LEZ237" s="44"/>
      <c r="LFA237" s="44"/>
      <c r="LFB237" s="44"/>
      <c r="LFC237" s="44"/>
      <c r="LFD237" s="44"/>
      <c r="LFE237" s="44"/>
      <c r="LFF237" s="44"/>
      <c r="LFG237" s="44"/>
      <c r="LFH237" s="44"/>
      <c r="LFI237" s="44"/>
      <c r="LFJ237" s="44"/>
      <c r="LFK237" s="44"/>
      <c r="LFL237" s="44"/>
      <c r="LFM237" s="44"/>
      <c r="LFN237" s="44"/>
      <c r="LFO237" s="44"/>
      <c r="LFP237" s="44"/>
      <c r="LFQ237" s="44"/>
      <c r="LFR237" s="44"/>
      <c r="LFS237" s="44"/>
      <c r="LFT237" s="44"/>
      <c r="LFU237" s="44"/>
      <c r="LFV237" s="44"/>
      <c r="LFW237" s="44"/>
      <c r="LFX237" s="44"/>
      <c r="LFY237" s="44"/>
      <c r="LFZ237" s="44"/>
      <c r="LGA237" s="44"/>
      <c r="LGB237" s="44"/>
      <c r="LGC237" s="44"/>
      <c r="LGD237" s="44"/>
      <c r="LGE237" s="44"/>
      <c r="LGF237" s="44"/>
      <c r="LGG237" s="44"/>
      <c r="LGH237" s="44"/>
      <c r="LGI237" s="44"/>
      <c r="LGJ237" s="44"/>
      <c r="LGK237" s="44"/>
      <c r="LGL237" s="44"/>
      <c r="LGM237" s="44"/>
      <c r="LGN237" s="44"/>
      <c r="LGO237" s="44"/>
      <c r="LGP237" s="44"/>
      <c r="LGQ237" s="44"/>
      <c r="LGR237" s="44"/>
      <c r="LGS237" s="44"/>
      <c r="LGT237" s="44"/>
      <c r="LGU237" s="44"/>
      <c r="LGV237" s="44"/>
      <c r="LGW237" s="44"/>
      <c r="LGX237" s="44"/>
      <c r="LGY237" s="44"/>
      <c r="LGZ237" s="44"/>
      <c r="LHA237" s="44"/>
      <c r="LHB237" s="44"/>
      <c r="LHC237" s="44"/>
      <c r="LHD237" s="44"/>
      <c r="LHE237" s="44"/>
      <c r="LHF237" s="44"/>
      <c r="LHG237" s="44"/>
      <c r="LHH237" s="44"/>
      <c r="LHI237" s="44"/>
      <c r="LHJ237" s="44"/>
      <c r="LHK237" s="44"/>
      <c r="LHL237" s="44"/>
      <c r="LHM237" s="44"/>
      <c r="LHN237" s="44"/>
      <c r="LHO237" s="44"/>
      <c r="LHP237" s="44"/>
      <c r="LHQ237" s="44"/>
      <c r="LHR237" s="44"/>
      <c r="LHS237" s="44"/>
      <c r="LHT237" s="44"/>
      <c r="LHU237" s="44"/>
      <c r="LHV237" s="44"/>
      <c r="LHW237" s="44"/>
      <c r="LHX237" s="44"/>
      <c r="LHY237" s="44"/>
      <c r="LHZ237" s="44"/>
      <c r="LIA237" s="44"/>
      <c r="LIB237" s="44"/>
      <c r="LIC237" s="44"/>
      <c r="LID237" s="44"/>
      <c r="LIE237" s="44"/>
      <c r="LIF237" s="44"/>
      <c r="LIG237" s="44"/>
      <c r="LIH237" s="44"/>
      <c r="LII237" s="44"/>
      <c r="LIJ237" s="44"/>
      <c r="LIK237" s="44"/>
      <c r="LIL237" s="44"/>
      <c r="LIM237" s="44"/>
      <c r="LIN237" s="44"/>
      <c r="LIO237" s="44"/>
      <c r="LIP237" s="44"/>
      <c r="LIQ237" s="44"/>
      <c r="LIR237" s="44"/>
      <c r="LIS237" s="44"/>
      <c r="LIT237" s="44"/>
      <c r="LIU237" s="44"/>
      <c r="LIV237" s="44"/>
      <c r="LIW237" s="44"/>
      <c r="LIX237" s="44"/>
      <c r="LIY237" s="44"/>
      <c r="LIZ237" s="44"/>
      <c r="LJA237" s="44"/>
      <c r="LJB237" s="44"/>
      <c r="LJC237" s="44"/>
      <c r="LJD237" s="44"/>
      <c r="LJE237" s="44"/>
      <c r="LJF237" s="44"/>
      <c r="LJG237" s="44"/>
      <c r="LJH237" s="44"/>
      <c r="LJI237" s="44"/>
      <c r="LJJ237" s="44"/>
      <c r="LJK237" s="44"/>
      <c r="LJL237" s="44"/>
      <c r="LJM237" s="44"/>
      <c r="LJN237" s="44"/>
      <c r="LJO237" s="44"/>
      <c r="LJP237" s="44"/>
      <c r="LJQ237" s="44"/>
      <c r="LJR237" s="44"/>
      <c r="LJS237" s="44"/>
      <c r="LJT237" s="44"/>
      <c r="LJU237" s="44"/>
      <c r="LJV237" s="44"/>
      <c r="LJW237" s="44"/>
      <c r="LJX237" s="44"/>
      <c r="LJY237" s="44"/>
      <c r="LJZ237" s="44"/>
      <c r="LKA237" s="44"/>
      <c r="LKB237" s="44"/>
      <c r="LKC237" s="44"/>
      <c r="LKD237" s="44"/>
      <c r="LKE237" s="44"/>
      <c r="LKF237" s="44"/>
      <c r="LKG237" s="44"/>
      <c r="LKH237" s="44"/>
      <c r="LKI237" s="44"/>
      <c r="LKJ237" s="44"/>
      <c r="LKK237" s="44"/>
      <c r="LKL237" s="44"/>
      <c r="LKM237" s="44"/>
      <c r="LKN237" s="44"/>
      <c r="LKO237" s="44"/>
      <c r="LKP237" s="44"/>
      <c r="LKQ237" s="44"/>
      <c r="LKR237" s="44"/>
      <c r="LKS237" s="44"/>
      <c r="LKT237" s="44"/>
      <c r="LKU237" s="44"/>
      <c r="LKV237" s="44"/>
      <c r="LKW237" s="44"/>
      <c r="LKX237" s="44"/>
      <c r="LKY237" s="44"/>
      <c r="LKZ237" s="44"/>
      <c r="LLA237" s="44"/>
      <c r="LLB237" s="44"/>
      <c r="LLC237" s="44"/>
      <c r="LLD237" s="44"/>
      <c r="LLE237" s="44"/>
      <c r="LLF237" s="44"/>
      <c r="LLG237" s="44"/>
      <c r="LLH237" s="44"/>
      <c r="LLI237" s="44"/>
      <c r="LLJ237" s="44"/>
      <c r="LLK237" s="44"/>
      <c r="LLL237" s="44"/>
      <c r="LLM237" s="44"/>
      <c r="LLN237" s="44"/>
      <c r="LLO237" s="44"/>
      <c r="LLP237" s="44"/>
      <c r="LLQ237" s="44"/>
      <c r="LLR237" s="44"/>
      <c r="LLS237" s="44"/>
      <c r="LLT237" s="44"/>
      <c r="LLU237" s="44"/>
      <c r="LLV237" s="44"/>
      <c r="LLW237" s="44"/>
      <c r="LLX237" s="44"/>
      <c r="LLY237" s="44"/>
      <c r="LLZ237" s="44"/>
      <c r="LMA237" s="44"/>
      <c r="LMB237" s="44"/>
      <c r="LMC237" s="44"/>
      <c r="LMD237" s="44"/>
      <c r="LME237" s="44"/>
      <c r="LMF237" s="44"/>
      <c r="LMG237" s="44"/>
      <c r="LMH237" s="44"/>
      <c r="LMI237" s="44"/>
      <c r="LMJ237" s="44"/>
      <c r="LMK237" s="44"/>
      <c r="LML237" s="44"/>
      <c r="LMM237" s="44"/>
      <c r="LMN237" s="44"/>
      <c r="LMO237" s="44"/>
      <c r="LMP237" s="44"/>
      <c r="LMQ237" s="44"/>
      <c r="LMR237" s="44"/>
      <c r="LMS237" s="44"/>
      <c r="LMT237" s="44"/>
      <c r="LMU237" s="44"/>
      <c r="LMV237" s="44"/>
      <c r="LMW237" s="44"/>
      <c r="LMX237" s="44"/>
      <c r="LMY237" s="44"/>
      <c r="LMZ237" s="44"/>
      <c r="LNA237" s="44"/>
      <c r="LNB237" s="44"/>
      <c r="LNC237" s="44"/>
      <c r="LND237" s="44"/>
      <c r="LNE237" s="44"/>
      <c r="LNF237" s="44"/>
      <c r="LNG237" s="44"/>
      <c r="LNH237" s="44"/>
      <c r="LNI237" s="44"/>
      <c r="LNJ237" s="44"/>
      <c r="LNK237" s="44"/>
      <c r="LNL237" s="44"/>
      <c r="LNM237" s="44"/>
      <c r="LNN237" s="44"/>
      <c r="LNO237" s="44"/>
      <c r="LNP237" s="44"/>
      <c r="LNQ237" s="44"/>
      <c r="LNR237" s="44"/>
      <c r="LNS237" s="44"/>
      <c r="LNT237" s="44"/>
      <c r="LNU237" s="44"/>
      <c r="LNV237" s="44"/>
      <c r="LNW237" s="44"/>
      <c r="LNX237" s="44"/>
      <c r="LNY237" s="44"/>
      <c r="LNZ237" s="44"/>
      <c r="LOA237" s="44"/>
      <c r="LOB237" s="44"/>
      <c r="LOC237" s="44"/>
      <c r="LOD237" s="44"/>
      <c r="LOE237" s="44"/>
      <c r="LOF237" s="44"/>
      <c r="LOG237" s="44"/>
      <c r="LOH237" s="44"/>
      <c r="LOI237" s="44"/>
      <c r="LOJ237" s="44"/>
      <c r="LOK237" s="44"/>
      <c r="LOL237" s="44"/>
      <c r="LOM237" s="44"/>
      <c r="LON237" s="44"/>
      <c r="LOO237" s="44"/>
      <c r="LOP237" s="44"/>
      <c r="LOQ237" s="44"/>
      <c r="LOR237" s="44"/>
      <c r="LOS237" s="44"/>
      <c r="LOT237" s="44"/>
      <c r="LOU237" s="44"/>
      <c r="LOV237" s="44"/>
      <c r="LOW237" s="44"/>
      <c r="LOX237" s="44"/>
      <c r="LOY237" s="44"/>
      <c r="LOZ237" s="44"/>
      <c r="LPA237" s="44"/>
      <c r="LPB237" s="44"/>
      <c r="LPC237" s="44"/>
      <c r="LPD237" s="44"/>
      <c r="LPE237" s="44"/>
      <c r="LPF237" s="44"/>
      <c r="LPG237" s="44"/>
      <c r="LPH237" s="44"/>
      <c r="LPI237" s="44"/>
      <c r="LPJ237" s="44"/>
      <c r="LPK237" s="44"/>
      <c r="LPL237" s="44"/>
      <c r="LPM237" s="44"/>
      <c r="LPN237" s="44"/>
      <c r="LPO237" s="44"/>
      <c r="LPP237" s="44"/>
      <c r="LPQ237" s="44"/>
      <c r="LPR237" s="44"/>
      <c r="LPS237" s="44"/>
      <c r="LPT237" s="44"/>
      <c r="LPU237" s="44"/>
      <c r="LPV237" s="44"/>
      <c r="LPW237" s="44"/>
      <c r="LPX237" s="44"/>
      <c r="LPY237" s="44"/>
      <c r="LPZ237" s="44"/>
      <c r="LQA237" s="44"/>
      <c r="LQB237" s="44"/>
      <c r="LQC237" s="44"/>
      <c r="LQD237" s="44"/>
      <c r="LQE237" s="44"/>
      <c r="LQF237" s="44"/>
      <c r="LQG237" s="44"/>
      <c r="LQH237" s="44"/>
      <c r="LQI237" s="44"/>
      <c r="LQJ237" s="44"/>
      <c r="LQK237" s="44"/>
      <c r="LQL237" s="44"/>
      <c r="LQM237" s="44"/>
      <c r="LQN237" s="44"/>
      <c r="LQO237" s="44"/>
      <c r="LQP237" s="44"/>
      <c r="LQQ237" s="44"/>
      <c r="LQR237" s="44"/>
      <c r="LQS237" s="44"/>
      <c r="LQT237" s="44"/>
      <c r="LQU237" s="44"/>
      <c r="LQV237" s="44"/>
      <c r="LQW237" s="44"/>
      <c r="LQX237" s="44"/>
      <c r="LQY237" s="44"/>
      <c r="LQZ237" s="44"/>
      <c r="LRA237" s="44"/>
      <c r="LRB237" s="44"/>
      <c r="LRC237" s="44"/>
      <c r="LRD237" s="44"/>
      <c r="LRE237" s="44"/>
      <c r="LRF237" s="44"/>
      <c r="LRG237" s="44"/>
      <c r="LRH237" s="44"/>
      <c r="LRI237" s="44"/>
      <c r="LRJ237" s="44"/>
      <c r="LRK237" s="44"/>
      <c r="LRL237" s="44"/>
      <c r="LRM237" s="44"/>
      <c r="LRN237" s="44"/>
      <c r="LRO237" s="44"/>
      <c r="LRP237" s="44"/>
      <c r="LRQ237" s="44"/>
      <c r="LRR237" s="44"/>
      <c r="LRS237" s="44"/>
      <c r="LRT237" s="44"/>
      <c r="LRU237" s="44"/>
      <c r="LRV237" s="44"/>
      <c r="LRW237" s="44"/>
      <c r="LRX237" s="44"/>
      <c r="LRY237" s="44"/>
      <c r="LRZ237" s="44"/>
      <c r="LSA237" s="44"/>
      <c r="LSB237" s="44"/>
      <c r="LSC237" s="44"/>
      <c r="LSD237" s="44"/>
      <c r="LSE237" s="44"/>
      <c r="LSF237" s="44"/>
      <c r="LSG237" s="44"/>
      <c r="LSH237" s="44"/>
      <c r="LSI237" s="44"/>
      <c r="LSJ237" s="44"/>
      <c r="LSK237" s="44"/>
      <c r="LSL237" s="44"/>
      <c r="LSM237" s="44"/>
      <c r="LSN237" s="44"/>
      <c r="LSO237" s="44"/>
      <c r="LSP237" s="44"/>
      <c r="LSQ237" s="44"/>
      <c r="LSR237" s="44"/>
      <c r="LSS237" s="44"/>
      <c r="LST237" s="44"/>
      <c r="LSU237" s="44"/>
      <c r="LSV237" s="44"/>
      <c r="LSW237" s="44"/>
      <c r="LSX237" s="44"/>
      <c r="LSY237" s="44"/>
      <c r="LSZ237" s="44"/>
      <c r="LTA237" s="44"/>
      <c r="LTB237" s="44"/>
      <c r="LTC237" s="44"/>
      <c r="LTD237" s="44"/>
      <c r="LTE237" s="44"/>
      <c r="LTF237" s="44"/>
      <c r="LTG237" s="44"/>
      <c r="LTH237" s="44"/>
      <c r="LTI237" s="44"/>
      <c r="LTJ237" s="44"/>
      <c r="LTK237" s="44"/>
      <c r="LTL237" s="44"/>
      <c r="LTM237" s="44"/>
      <c r="LTN237" s="44"/>
      <c r="LTO237" s="44"/>
      <c r="LTP237" s="44"/>
      <c r="LTQ237" s="44"/>
      <c r="LTR237" s="44"/>
      <c r="LTS237" s="44"/>
      <c r="LTT237" s="44"/>
      <c r="LTU237" s="44"/>
      <c r="LTV237" s="44"/>
      <c r="LTW237" s="44"/>
      <c r="LTX237" s="44"/>
      <c r="LTY237" s="44"/>
      <c r="LTZ237" s="44"/>
      <c r="LUA237" s="44"/>
      <c r="LUB237" s="44"/>
      <c r="LUC237" s="44"/>
      <c r="LUD237" s="44"/>
      <c r="LUE237" s="44"/>
      <c r="LUF237" s="44"/>
      <c r="LUG237" s="44"/>
      <c r="LUH237" s="44"/>
      <c r="LUI237" s="44"/>
      <c r="LUJ237" s="44"/>
      <c r="LUK237" s="44"/>
      <c r="LUL237" s="44"/>
      <c r="LUM237" s="44"/>
      <c r="LUN237" s="44"/>
      <c r="LUO237" s="44"/>
      <c r="LUP237" s="44"/>
      <c r="LUQ237" s="44"/>
      <c r="LUR237" s="44"/>
      <c r="LUS237" s="44"/>
      <c r="LUT237" s="44"/>
      <c r="LUU237" s="44"/>
      <c r="LUV237" s="44"/>
      <c r="LUW237" s="44"/>
      <c r="LUX237" s="44"/>
      <c r="LUY237" s="44"/>
      <c r="LUZ237" s="44"/>
      <c r="LVA237" s="44"/>
      <c r="LVB237" s="44"/>
      <c r="LVC237" s="44"/>
      <c r="LVD237" s="44"/>
      <c r="LVE237" s="44"/>
      <c r="LVF237" s="44"/>
      <c r="LVG237" s="44"/>
      <c r="LVH237" s="44"/>
      <c r="LVI237" s="44"/>
      <c r="LVJ237" s="44"/>
      <c r="LVK237" s="44"/>
      <c r="LVL237" s="44"/>
      <c r="LVM237" s="44"/>
      <c r="LVN237" s="44"/>
      <c r="LVO237" s="44"/>
      <c r="LVP237" s="44"/>
      <c r="LVQ237" s="44"/>
      <c r="LVR237" s="44"/>
      <c r="LVS237" s="44"/>
      <c r="LVT237" s="44"/>
      <c r="LVU237" s="44"/>
      <c r="LVV237" s="44"/>
      <c r="LVW237" s="44"/>
      <c r="LVX237" s="44"/>
      <c r="LVY237" s="44"/>
      <c r="LVZ237" s="44"/>
      <c r="LWA237" s="44"/>
      <c r="LWB237" s="44"/>
      <c r="LWC237" s="44"/>
      <c r="LWD237" s="44"/>
      <c r="LWE237" s="44"/>
      <c r="LWF237" s="44"/>
      <c r="LWG237" s="44"/>
      <c r="LWH237" s="44"/>
      <c r="LWI237" s="44"/>
      <c r="LWJ237" s="44"/>
      <c r="LWK237" s="44"/>
      <c r="LWL237" s="44"/>
      <c r="LWM237" s="44"/>
      <c r="LWN237" s="44"/>
      <c r="LWO237" s="44"/>
      <c r="LWP237" s="44"/>
      <c r="LWQ237" s="44"/>
      <c r="LWR237" s="44"/>
      <c r="LWS237" s="44"/>
      <c r="LWT237" s="44"/>
      <c r="LWU237" s="44"/>
      <c r="LWV237" s="44"/>
      <c r="LWW237" s="44"/>
      <c r="LWX237" s="44"/>
      <c r="LWY237" s="44"/>
      <c r="LWZ237" s="44"/>
      <c r="LXA237" s="44"/>
      <c r="LXB237" s="44"/>
      <c r="LXC237" s="44"/>
      <c r="LXD237" s="44"/>
      <c r="LXE237" s="44"/>
      <c r="LXF237" s="44"/>
      <c r="LXG237" s="44"/>
      <c r="LXH237" s="44"/>
      <c r="LXI237" s="44"/>
      <c r="LXJ237" s="44"/>
      <c r="LXK237" s="44"/>
      <c r="LXL237" s="44"/>
      <c r="LXM237" s="44"/>
      <c r="LXN237" s="44"/>
      <c r="LXO237" s="44"/>
      <c r="LXP237" s="44"/>
      <c r="LXQ237" s="44"/>
      <c r="LXR237" s="44"/>
      <c r="LXS237" s="44"/>
      <c r="LXT237" s="44"/>
      <c r="LXU237" s="44"/>
      <c r="LXV237" s="44"/>
      <c r="LXW237" s="44"/>
      <c r="LXX237" s="44"/>
      <c r="LXY237" s="44"/>
      <c r="LXZ237" s="44"/>
      <c r="LYA237" s="44"/>
      <c r="LYB237" s="44"/>
      <c r="LYC237" s="44"/>
      <c r="LYD237" s="44"/>
      <c r="LYE237" s="44"/>
      <c r="LYF237" s="44"/>
      <c r="LYG237" s="44"/>
      <c r="LYH237" s="44"/>
      <c r="LYI237" s="44"/>
      <c r="LYJ237" s="44"/>
      <c r="LYK237" s="44"/>
      <c r="LYL237" s="44"/>
      <c r="LYM237" s="44"/>
      <c r="LYN237" s="44"/>
      <c r="LYO237" s="44"/>
      <c r="LYP237" s="44"/>
      <c r="LYQ237" s="44"/>
      <c r="LYR237" s="44"/>
      <c r="LYS237" s="44"/>
      <c r="LYT237" s="44"/>
      <c r="LYU237" s="44"/>
      <c r="LYV237" s="44"/>
      <c r="LYW237" s="44"/>
      <c r="LYX237" s="44"/>
      <c r="LYY237" s="44"/>
      <c r="LYZ237" s="44"/>
      <c r="LZA237" s="44"/>
      <c r="LZB237" s="44"/>
      <c r="LZC237" s="44"/>
      <c r="LZD237" s="44"/>
      <c r="LZE237" s="44"/>
      <c r="LZF237" s="44"/>
      <c r="LZG237" s="44"/>
      <c r="LZH237" s="44"/>
      <c r="LZI237" s="44"/>
      <c r="LZJ237" s="44"/>
      <c r="LZK237" s="44"/>
      <c r="LZL237" s="44"/>
      <c r="LZM237" s="44"/>
      <c r="LZN237" s="44"/>
      <c r="LZO237" s="44"/>
      <c r="LZP237" s="44"/>
      <c r="LZQ237" s="44"/>
      <c r="LZR237" s="44"/>
      <c r="LZS237" s="44"/>
      <c r="LZT237" s="44"/>
      <c r="LZU237" s="44"/>
      <c r="LZV237" s="44"/>
      <c r="LZW237" s="44"/>
      <c r="LZX237" s="44"/>
      <c r="LZY237" s="44"/>
      <c r="LZZ237" s="44"/>
      <c r="MAA237" s="44"/>
      <c r="MAB237" s="44"/>
      <c r="MAC237" s="44"/>
      <c r="MAD237" s="44"/>
      <c r="MAE237" s="44"/>
      <c r="MAF237" s="44"/>
      <c r="MAG237" s="44"/>
      <c r="MAH237" s="44"/>
      <c r="MAI237" s="44"/>
      <c r="MAJ237" s="44"/>
      <c r="MAK237" s="44"/>
      <c r="MAL237" s="44"/>
      <c r="MAM237" s="44"/>
      <c r="MAN237" s="44"/>
      <c r="MAO237" s="44"/>
      <c r="MAP237" s="44"/>
      <c r="MAQ237" s="44"/>
      <c r="MAR237" s="44"/>
      <c r="MAS237" s="44"/>
      <c r="MAT237" s="44"/>
      <c r="MAU237" s="44"/>
      <c r="MAV237" s="44"/>
      <c r="MAW237" s="44"/>
      <c r="MAX237" s="44"/>
      <c r="MAY237" s="44"/>
      <c r="MAZ237" s="44"/>
      <c r="MBA237" s="44"/>
      <c r="MBB237" s="44"/>
      <c r="MBC237" s="44"/>
      <c r="MBD237" s="44"/>
      <c r="MBE237" s="44"/>
      <c r="MBF237" s="44"/>
      <c r="MBG237" s="44"/>
      <c r="MBH237" s="44"/>
      <c r="MBI237" s="44"/>
      <c r="MBJ237" s="44"/>
      <c r="MBK237" s="44"/>
      <c r="MBL237" s="44"/>
      <c r="MBM237" s="44"/>
      <c r="MBN237" s="44"/>
      <c r="MBO237" s="44"/>
      <c r="MBP237" s="44"/>
      <c r="MBQ237" s="44"/>
      <c r="MBR237" s="44"/>
      <c r="MBS237" s="44"/>
      <c r="MBT237" s="44"/>
      <c r="MBU237" s="44"/>
      <c r="MBV237" s="44"/>
      <c r="MBW237" s="44"/>
      <c r="MBX237" s="44"/>
      <c r="MBY237" s="44"/>
      <c r="MBZ237" s="44"/>
      <c r="MCA237" s="44"/>
      <c r="MCB237" s="44"/>
      <c r="MCC237" s="44"/>
      <c r="MCD237" s="44"/>
      <c r="MCE237" s="44"/>
      <c r="MCF237" s="44"/>
      <c r="MCG237" s="44"/>
      <c r="MCH237" s="44"/>
      <c r="MCI237" s="44"/>
      <c r="MCJ237" s="44"/>
      <c r="MCK237" s="44"/>
      <c r="MCL237" s="44"/>
      <c r="MCM237" s="44"/>
      <c r="MCN237" s="44"/>
      <c r="MCO237" s="44"/>
      <c r="MCP237" s="44"/>
      <c r="MCQ237" s="44"/>
      <c r="MCR237" s="44"/>
      <c r="MCS237" s="44"/>
      <c r="MCT237" s="44"/>
      <c r="MCU237" s="44"/>
      <c r="MCV237" s="44"/>
      <c r="MCW237" s="44"/>
      <c r="MCX237" s="44"/>
      <c r="MCY237" s="44"/>
      <c r="MCZ237" s="44"/>
      <c r="MDA237" s="44"/>
      <c r="MDB237" s="44"/>
      <c r="MDC237" s="44"/>
      <c r="MDD237" s="44"/>
      <c r="MDE237" s="44"/>
      <c r="MDF237" s="44"/>
      <c r="MDG237" s="44"/>
      <c r="MDH237" s="44"/>
      <c r="MDI237" s="44"/>
      <c r="MDJ237" s="44"/>
      <c r="MDK237" s="44"/>
      <c r="MDL237" s="44"/>
      <c r="MDM237" s="44"/>
      <c r="MDN237" s="44"/>
      <c r="MDO237" s="44"/>
      <c r="MDP237" s="44"/>
      <c r="MDQ237" s="44"/>
      <c r="MDR237" s="44"/>
      <c r="MDS237" s="44"/>
      <c r="MDT237" s="44"/>
      <c r="MDU237" s="44"/>
      <c r="MDV237" s="44"/>
      <c r="MDW237" s="44"/>
      <c r="MDX237" s="44"/>
      <c r="MDY237" s="44"/>
      <c r="MDZ237" s="44"/>
      <c r="MEA237" s="44"/>
      <c r="MEB237" s="44"/>
      <c r="MEC237" s="44"/>
      <c r="MED237" s="44"/>
      <c r="MEE237" s="44"/>
      <c r="MEF237" s="44"/>
      <c r="MEG237" s="44"/>
      <c r="MEH237" s="44"/>
      <c r="MEI237" s="44"/>
      <c r="MEJ237" s="44"/>
      <c r="MEK237" s="44"/>
      <c r="MEL237" s="44"/>
      <c r="MEM237" s="44"/>
      <c r="MEN237" s="44"/>
      <c r="MEO237" s="44"/>
      <c r="MEP237" s="44"/>
      <c r="MEQ237" s="44"/>
      <c r="MER237" s="44"/>
      <c r="MES237" s="44"/>
      <c r="MET237" s="44"/>
      <c r="MEU237" s="44"/>
      <c r="MEV237" s="44"/>
      <c r="MEW237" s="44"/>
      <c r="MEX237" s="44"/>
      <c r="MEY237" s="44"/>
      <c r="MEZ237" s="44"/>
      <c r="MFA237" s="44"/>
      <c r="MFB237" s="44"/>
      <c r="MFC237" s="44"/>
      <c r="MFD237" s="44"/>
      <c r="MFE237" s="44"/>
      <c r="MFF237" s="44"/>
      <c r="MFG237" s="44"/>
      <c r="MFH237" s="44"/>
      <c r="MFI237" s="44"/>
      <c r="MFJ237" s="44"/>
      <c r="MFK237" s="44"/>
      <c r="MFL237" s="44"/>
      <c r="MFM237" s="44"/>
      <c r="MFN237" s="44"/>
      <c r="MFO237" s="44"/>
      <c r="MFP237" s="44"/>
      <c r="MFQ237" s="44"/>
      <c r="MFR237" s="44"/>
      <c r="MFS237" s="44"/>
      <c r="MFT237" s="44"/>
      <c r="MFU237" s="44"/>
      <c r="MFV237" s="44"/>
      <c r="MFW237" s="44"/>
      <c r="MFX237" s="44"/>
      <c r="MFY237" s="44"/>
      <c r="MFZ237" s="44"/>
      <c r="MGA237" s="44"/>
      <c r="MGB237" s="44"/>
      <c r="MGC237" s="44"/>
      <c r="MGD237" s="44"/>
      <c r="MGE237" s="44"/>
      <c r="MGF237" s="44"/>
      <c r="MGG237" s="44"/>
      <c r="MGH237" s="44"/>
      <c r="MGI237" s="44"/>
      <c r="MGJ237" s="44"/>
      <c r="MGK237" s="44"/>
      <c r="MGL237" s="44"/>
      <c r="MGM237" s="44"/>
      <c r="MGN237" s="44"/>
      <c r="MGO237" s="44"/>
      <c r="MGP237" s="44"/>
      <c r="MGQ237" s="44"/>
      <c r="MGR237" s="44"/>
      <c r="MGS237" s="44"/>
      <c r="MGT237" s="44"/>
      <c r="MGU237" s="44"/>
      <c r="MGV237" s="44"/>
      <c r="MGW237" s="44"/>
      <c r="MGX237" s="44"/>
      <c r="MGY237" s="44"/>
      <c r="MGZ237" s="44"/>
      <c r="MHA237" s="44"/>
      <c r="MHB237" s="44"/>
      <c r="MHC237" s="44"/>
      <c r="MHD237" s="44"/>
      <c r="MHE237" s="44"/>
      <c r="MHF237" s="44"/>
      <c r="MHG237" s="44"/>
      <c r="MHH237" s="44"/>
      <c r="MHI237" s="44"/>
      <c r="MHJ237" s="44"/>
      <c r="MHK237" s="44"/>
      <c r="MHL237" s="44"/>
      <c r="MHM237" s="44"/>
      <c r="MHN237" s="44"/>
      <c r="MHO237" s="44"/>
      <c r="MHP237" s="44"/>
      <c r="MHQ237" s="44"/>
      <c r="MHR237" s="44"/>
      <c r="MHS237" s="44"/>
      <c r="MHT237" s="44"/>
      <c r="MHU237" s="44"/>
      <c r="MHV237" s="44"/>
      <c r="MHW237" s="44"/>
      <c r="MHX237" s="44"/>
      <c r="MHY237" s="44"/>
      <c r="MHZ237" s="44"/>
      <c r="MIA237" s="44"/>
      <c r="MIB237" s="44"/>
      <c r="MIC237" s="44"/>
      <c r="MID237" s="44"/>
      <c r="MIE237" s="44"/>
      <c r="MIF237" s="44"/>
      <c r="MIG237" s="44"/>
      <c r="MIH237" s="44"/>
      <c r="MII237" s="44"/>
      <c r="MIJ237" s="44"/>
      <c r="MIK237" s="44"/>
      <c r="MIL237" s="44"/>
      <c r="MIM237" s="44"/>
      <c r="MIN237" s="44"/>
      <c r="MIO237" s="44"/>
      <c r="MIP237" s="44"/>
      <c r="MIQ237" s="44"/>
      <c r="MIR237" s="44"/>
      <c r="MIS237" s="44"/>
      <c r="MIT237" s="44"/>
      <c r="MIU237" s="44"/>
      <c r="MIV237" s="44"/>
      <c r="MIW237" s="44"/>
      <c r="MIX237" s="44"/>
      <c r="MIY237" s="44"/>
      <c r="MIZ237" s="44"/>
      <c r="MJA237" s="44"/>
      <c r="MJB237" s="44"/>
      <c r="MJC237" s="44"/>
      <c r="MJD237" s="44"/>
      <c r="MJE237" s="44"/>
      <c r="MJF237" s="44"/>
      <c r="MJG237" s="44"/>
      <c r="MJH237" s="44"/>
      <c r="MJI237" s="44"/>
      <c r="MJJ237" s="44"/>
      <c r="MJK237" s="44"/>
      <c r="MJL237" s="44"/>
      <c r="MJM237" s="44"/>
      <c r="MJN237" s="44"/>
      <c r="MJO237" s="44"/>
      <c r="MJP237" s="44"/>
      <c r="MJQ237" s="44"/>
      <c r="MJR237" s="44"/>
      <c r="MJS237" s="44"/>
      <c r="MJT237" s="44"/>
      <c r="MJU237" s="44"/>
      <c r="MJV237" s="44"/>
      <c r="MJW237" s="44"/>
      <c r="MJX237" s="44"/>
      <c r="MJY237" s="44"/>
      <c r="MJZ237" s="44"/>
      <c r="MKA237" s="44"/>
      <c r="MKB237" s="44"/>
      <c r="MKC237" s="44"/>
      <c r="MKD237" s="44"/>
      <c r="MKE237" s="44"/>
      <c r="MKF237" s="44"/>
      <c r="MKG237" s="44"/>
      <c r="MKH237" s="44"/>
      <c r="MKI237" s="44"/>
      <c r="MKJ237" s="44"/>
      <c r="MKK237" s="44"/>
      <c r="MKL237" s="44"/>
      <c r="MKM237" s="44"/>
      <c r="MKN237" s="44"/>
      <c r="MKO237" s="44"/>
      <c r="MKP237" s="44"/>
      <c r="MKQ237" s="44"/>
      <c r="MKR237" s="44"/>
      <c r="MKS237" s="44"/>
      <c r="MKT237" s="44"/>
      <c r="MKU237" s="44"/>
      <c r="MKV237" s="44"/>
      <c r="MKW237" s="44"/>
      <c r="MKX237" s="44"/>
      <c r="MKY237" s="44"/>
      <c r="MKZ237" s="44"/>
      <c r="MLA237" s="44"/>
      <c r="MLB237" s="44"/>
      <c r="MLC237" s="44"/>
      <c r="MLD237" s="44"/>
      <c r="MLE237" s="44"/>
      <c r="MLF237" s="44"/>
      <c r="MLG237" s="44"/>
      <c r="MLH237" s="44"/>
      <c r="MLI237" s="44"/>
      <c r="MLJ237" s="44"/>
      <c r="MLK237" s="44"/>
      <c r="MLL237" s="44"/>
      <c r="MLM237" s="44"/>
      <c r="MLN237" s="44"/>
      <c r="MLO237" s="44"/>
      <c r="MLP237" s="44"/>
      <c r="MLQ237" s="44"/>
      <c r="MLR237" s="44"/>
      <c r="MLS237" s="44"/>
      <c r="MLT237" s="44"/>
      <c r="MLU237" s="44"/>
      <c r="MLV237" s="44"/>
      <c r="MLW237" s="44"/>
      <c r="MLX237" s="44"/>
      <c r="MLY237" s="44"/>
      <c r="MLZ237" s="44"/>
      <c r="MMA237" s="44"/>
      <c r="MMB237" s="44"/>
      <c r="MMC237" s="44"/>
      <c r="MMD237" s="44"/>
      <c r="MME237" s="44"/>
      <c r="MMF237" s="44"/>
      <c r="MMG237" s="44"/>
      <c r="MMH237" s="44"/>
      <c r="MMI237" s="44"/>
      <c r="MMJ237" s="44"/>
      <c r="MMK237" s="44"/>
      <c r="MML237" s="44"/>
      <c r="MMM237" s="44"/>
      <c r="MMN237" s="44"/>
      <c r="MMO237" s="44"/>
      <c r="MMP237" s="44"/>
      <c r="MMQ237" s="44"/>
      <c r="MMR237" s="44"/>
      <c r="MMS237" s="44"/>
      <c r="MMT237" s="44"/>
      <c r="MMU237" s="44"/>
      <c r="MMV237" s="44"/>
      <c r="MMW237" s="44"/>
      <c r="MMX237" s="44"/>
      <c r="MMY237" s="44"/>
      <c r="MMZ237" s="44"/>
      <c r="MNA237" s="44"/>
      <c r="MNB237" s="44"/>
      <c r="MNC237" s="44"/>
      <c r="MND237" s="44"/>
      <c r="MNE237" s="44"/>
      <c r="MNF237" s="44"/>
      <c r="MNG237" s="44"/>
      <c r="MNH237" s="44"/>
      <c r="MNI237" s="44"/>
      <c r="MNJ237" s="44"/>
      <c r="MNK237" s="44"/>
      <c r="MNL237" s="44"/>
      <c r="MNM237" s="44"/>
      <c r="MNN237" s="44"/>
      <c r="MNO237" s="44"/>
      <c r="MNP237" s="44"/>
      <c r="MNQ237" s="44"/>
      <c r="MNR237" s="44"/>
      <c r="MNS237" s="44"/>
      <c r="MNT237" s="44"/>
      <c r="MNU237" s="44"/>
      <c r="MNV237" s="44"/>
      <c r="MNW237" s="44"/>
      <c r="MNX237" s="44"/>
      <c r="MNY237" s="44"/>
      <c r="MNZ237" s="44"/>
      <c r="MOA237" s="44"/>
      <c r="MOB237" s="44"/>
      <c r="MOC237" s="44"/>
      <c r="MOD237" s="44"/>
      <c r="MOE237" s="44"/>
      <c r="MOF237" s="44"/>
      <c r="MOG237" s="44"/>
      <c r="MOH237" s="44"/>
      <c r="MOI237" s="44"/>
      <c r="MOJ237" s="44"/>
      <c r="MOK237" s="44"/>
      <c r="MOL237" s="44"/>
      <c r="MOM237" s="44"/>
      <c r="MON237" s="44"/>
      <c r="MOO237" s="44"/>
      <c r="MOP237" s="44"/>
      <c r="MOQ237" s="44"/>
      <c r="MOR237" s="44"/>
      <c r="MOS237" s="44"/>
      <c r="MOT237" s="44"/>
      <c r="MOU237" s="44"/>
      <c r="MOV237" s="44"/>
      <c r="MOW237" s="44"/>
      <c r="MOX237" s="44"/>
      <c r="MOY237" s="44"/>
      <c r="MOZ237" s="44"/>
      <c r="MPA237" s="44"/>
      <c r="MPB237" s="44"/>
      <c r="MPC237" s="44"/>
      <c r="MPD237" s="44"/>
      <c r="MPE237" s="44"/>
      <c r="MPF237" s="44"/>
      <c r="MPG237" s="44"/>
      <c r="MPH237" s="44"/>
      <c r="MPI237" s="44"/>
      <c r="MPJ237" s="44"/>
      <c r="MPK237" s="44"/>
      <c r="MPL237" s="44"/>
      <c r="MPM237" s="44"/>
      <c r="MPN237" s="44"/>
      <c r="MPO237" s="44"/>
      <c r="MPP237" s="44"/>
      <c r="MPQ237" s="44"/>
      <c r="MPR237" s="44"/>
      <c r="MPS237" s="44"/>
      <c r="MPT237" s="44"/>
      <c r="MPU237" s="44"/>
      <c r="MPV237" s="44"/>
      <c r="MPW237" s="44"/>
      <c r="MPX237" s="44"/>
      <c r="MPY237" s="44"/>
      <c r="MPZ237" s="44"/>
      <c r="MQA237" s="44"/>
      <c r="MQB237" s="44"/>
      <c r="MQC237" s="44"/>
      <c r="MQD237" s="44"/>
      <c r="MQE237" s="44"/>
      <c r="MQF237" s="44"/>
      <c r="MQG237" s="44"/>
      <c r="MQH237" s="44"/>
      <c r="MQI237" s="44"/>
      <c r="MQJ237" s="44"/>
      <c r="MQK237" s="44"/>
      <c r="MQL237" s="44"/>
      <c r="MQM237" s="44"/>
      <c r="MQN237" s="44"/>
      <c r="MQO237" s="44"/>
      <c r="MQP237" s="44"/>
      <c r="MQQ237" s="44"/>
      <c r="MQR237" s="44"/>
      <c r="MQS237" s="44"/>
      <c r="MQT237" s="44"/>
      <c r="MQU237" s="44"/>
      <c r="MQV237" s="44"/>
      <c r="MQW237" s="44"/>
      <c r="MQX237" s="44"/>
      <c r="MQY237" s="44"/>
      <c r="MQZ237" s="44"/>
      <c r="MRA237" s="44"/>
      <c r="MRB237" s="44"/>
      <c r="MRC237" s="44"/>
      <c r="MRD237" s="44"/>
      <c r="MRE237" s="44"/>
      <c r="MRF237" s="44"/>
      <c r="MRG237" s="44"/>
      <c r="MRH237" s="44"/>
      <c r="MRI237" s="44"/>
      <c r="MRJ237" s="44"/>
      <c r="MRK237" s="44"/>
      <c r="MRL237" s="44"/>
      <c r="MRM237" s="44"/>
      <c r="MRN237" s="44"/>
      <c r="MRO237" s="44"/>
      <c r="MRP237" s="44"/>
      <c r="MRQ237" s="44"/>
      <c r="MRR237" s="44"/>
      <c r="MRS237" s="44"/>
      <c r="MRT237" s="44"/>
      <c r="MRU237" s="44"/>
      <c r="MRV237" s="44"/>
      <c r="MRW237" s="44"/>
      <c r="MRX237" s="44"/>
      <c r="MRY237" s="44"/>
      <c r="MRZ237" s="44"/>
      <c r="MSA237" s="44"/>
      <c r="MSB237" s="44"/>
      <c r="MSC237" s="44"/>
      <c r="MSD237" s="44"/>
      <c r="MSE237" s="44"/>
      <c r="MSF237" s="44"/>
      <c r="MSG237" s="44"/>
      <c r="MSH237" s="44"/>
      <c r="MSI237" s="44"/>
      <c r="MSJ237" s="44"/>
      <c r="MSK237" s="44"/>
      <c r="MSL237" s="44"/>
      <c r="MSM237" s="44"/>
      <c r="MSN237" s="44"/>
      <c r="MSO237" s="44"/>
      <c r="MSP237" s="44"/>
      <c r="MSQ237" s="44"/>
      <c r="MSR237" s="44"/>
      <c r="MSS237" s="44"/>
      <c r="MST237" s="44"/>
      <c r="MSU237" s="44"/>
      <c r="MSV237" s="44"/>
      <c r="MSW237" s="44"/>
      <c r="MSX237" s="44"/>
      <c r="MSY237" s="44"/>
      <c r="MSZ237" s="44"/>
      <c r="MTA237" s="44"/>
      <c r="MTB237" s="44"/>
      <c r="MTC237" s="44"/>
      <c r="MTD237" s="44"/>
      <c r="MTE237" s="44"/>
      <c r="MTF237" s="44"/>
      <c r="MTG237" s="44"/>
      <c r="MTH237" s="44"/>
      <c r="MTI237" s="44"/>
      <c r="MTJ237" s="44"/>
      <c r="MTK237" s="44"/>
      <c r="MTL237" s="44"/>
      <c r="MTM237" s="44"/>
      <c r="MTN237" s="44"/>
      <c r="MTO237" s="44"/>
      <c r="MTP237" s="44"/>
      <c r="MTQ237" s="44"/>
      <c r="MTR237" s="44"/>
      <c r="MTS237" s="44"/>
      <c r="MTT237" s="44"/>
      <c r="MTU237" s="44"/>
      <c r="MTV237" s="44"/>
      <c r="MTW237" s="44"/>
      <c r="MTX237" s="44"/>
      <c r="MTY237" s="44"/>
      <c r="MTZ237" s="44"/>
      <c r="MUA237" s="44"/>
      <c r="MUB237" s="44"/>
      <c r="MUC237" s="44"/>
      <c r="MUD237" s="44"/>
      <c r="MUE237" s="44"/>
      <c r="MUF237" s="44"/>
      <c r="MUG237" s="44"/>
      <c r="MUH237" s="44"/>
      <c r="MUI237" s="44"/>
      <c r="MUJ237" s="44"/>
      <c r="MUK237" s="44"/>
      <c r="MUL237" s="44"/>
      <c r="MUM237" s="44"/>
      <c r="MUN237" s="44"/>
      <c r="MUO237" s="44"/>
      <c r="MUP237" s="44"/>
      <c r="MUQ237" s="44"/>
      <c r="MUR237" s="44"/>
      <c r="MUS237" s="44"/>
      <c r="MUT237" s="44"/>
      <c r="MUU237" s="44"/>
      <c r="MUV237" s="44"/>
      <c r="MUW237" s="44"/>
      <c r="MUX237" s="44"/>
      <c r="MUY237" s="44"/>
      <c r="MUZ237" s="44"/>
      <c r="MVA237" s="44"/>
      <c r="MVB237" s="44"/>
      <c r="MVC237" s="44"/>
      <c r="MVD237" s="44"/>
      <c r="MVE237" s="44"/>
      <c r="MVF237" s="44"/>
      <c r="MVG237" s="44"/>
      <c r="MVH237" s="44"/>
      <c r="MVI237" s="44"/>
      <c r="MVJ237" s="44"/>
      <c r="MVK237" s="44"/>
      <c r="MVL237" s="44"/>
      <c r="MVM237" s="44"/>
      <c r="MVN237" s="44"/>
      <c r="MVO237" s="44"/>
      <c r="MVP237" s="44"/>
      <c r="MVQ237" s="44"/>
      <c r="MVR237" s="44"/>
      <c r="MVS237" s="44"/>
      <c r="MVT237" s="44"/>
      <c r="MVU237" s="44"/>
      <c r="MVV237" s="44"/>
      <c r="MVW237" s="44"/>
      <c r="MVX237" s="44"/>
      <c r="MVY237" s="44"/>
      <c r="MVZ237" s="44"/>
      <c r="MWA237" s="44"/>
      <c r="MWB237" s="44"/>
      <c r="MWC237" s="44"/>
      <c r="MWD237" s="44"/>
      <c r="MWE237" s="44"/>
      <c r="MWF237" s="44"/>
      <c r="MWG237" s="44"/>
      <c r="MWH237" s="44"/>
      <c r="MWI237" s="44"/>
      <c r="MWJ237" s="44"/>
      <c r="MWK237" s="44"/>
      <c r="MWL237" s="44"/>
      <c r="MWM237" s="44"/>
      <c r="MWN237" s="44"/>
      <c r="MWO237" s="44"/>
      <c r="MWP237" s="44"/>
      <c r="MWQ237" s="44"/>
      <c r="MWR237" s="44"/>
      <c r="MWS237" s="44"/>
      <c r="MWT237" s="44"/>
      <c r="MWU237" s="44"/>
      <c r="MWV237" s="44"/>
      <c r="MWW237" s="44"/>
      <c r="MWX237" s="44"/>
      <c r="MWY237" s="44"/>
      <c r="MWZ237" s="44"/>
      <c r="MXA237" s="44"/>
      <c r="MXB237" s="44"/>
      <c r="MXC237" s="44"/>
      <c r="MXD237" s="44"/>
      <c r="MXE237" s="44"/>
      <c r="MXF237" s="44"/>
      <c r="MXG237" s="44"/>
      <c r="MXH237" s="44"/>
      <c r="MXI237" s="44"/>
      <c r="MXJ237" s="44"/>
      <c r="MXK237" s="44"/>
      <c r="MXL237" s="44"/>
      <c r="MXM237" s="44"/>
      <c r="MXN237" s="44"/>
      <c r="MXO237" s="44"/>
      <c r="MXP237" s="44"/>
      <c r="MXQ237" s="44"/>
      <c r="MXR237" s="44"/>
      <c r="MXS237" s="44"/>
      <c r="MXT237" s="44"/>
      <c r="MXU237" s="44"/>
      <c r="MXV237" s="44"/>
      <c r="MXW237" s="44"/>
      <c r="MXX237" s="44"/>
      <c r="MXY237" s="44"/>
      <c r="MXZ237" s="44"/>
      <c r="MYA237" s="44"/>
      <c r="MYB237" s="44"/>
      <c r="MYC237" s="44"/>
      <c r="MYD237" s="44"/>
      <c r="MYE237" s="44"/>
      <c r="MYF237" s="44"/>
      <c r="MYG237" s="44"/>
      <c r="MYH237" s="44"/>
      <c r="MYI237" s="44"/>
      <c r="MYJ237" s="44"/>
      <c r="MYK237" s="44"/>
      <c r="MYL237" s="44"/>
      <c r="MYM237" s="44"/>
      <c r="MYN237" s="44"/>
      <c r="MYO237" s="44"/>
      <c r="MYP237" s="44"/>
      <c r="MYQ237" s="44"/>
      <c r="MYR237" s="44"/>
      <c r="MYS237" s="44"/>
      <c r="MYT237" s="44"/>
      <c r="MYU237" s="44"/>
      <c r="MYV237" s="44"/>
      <c r="MYW237" s="44"/>
      <c r="MYX237" s="44"/>
      <c r="MYY237" s="44"/>
      <c r="MYZ237" s="44"/>
      <c r="MZA237" s="44"/>
      <c r="MZB237" s="44"/>
      <c r="MZC237" s="44"/>
      <c r="MZD237" s="44"/>
      <c r="MZE237" s="44"/>
      <c r="MZF237" s="44"/>
      <c r="MZG237" s="44"/>
      <c r="MZH237" s="44"/>
      <c r="MZI237" s="44"/>
      <c r="MZJ237" s="44"/>
      <c r="MZK237" s="44"/>
      <c r="MZL237" s="44"/>
      <c r="MZM237" s="44"/>
      <c r="MZN237" s="44"/>
      <c r="MZO237" s="44"/>
      <c r="MZP237" s="44"/>
      <c r="MZQ237" s="44"/>
      <c r="MZR237" s="44"/>
      <c r="MZS237" s="44"/>
      <c r="MZT237" s="44"/>
      <c r="MZU237" s="44"/>
      <c r="MZV237" s="44"/>
      <c r="MZW237" s="44"/>
      <c r="MZX237" s="44"/>
      <c r="MZY237" s="44"/>
      <c r="MZZ237" s="44"/>
      <c r="NAA237" s="44"/>
      <c r="NAB237" s="44"/>
      <c r="NAC237" s="44"/>
      <c r="NAD237" s="44"/>
      <c r="NAE237" s="44"/>
      <c r="NAF237" s="44"/>
      <c r="NAG237" s="44"/>
      <c r="NAH237" s="44"/>
      <c r="NAI237" s="44"/>
      <c r="NAJ237" s="44"/>
      <c r="NAK237" s="44"/>
      <c r="NAL237" s="44"/>
      <c r="NAM237" s="44"/>
      <c r="NAN237" s="44"/>
      <c r="NAO237" s="44"/>
      <c r="NAP237" s="44"/>
      <c r="NAQ237" s="44"/>
      <c r="NAR237" s="44"/>
      <c r="NAS237" s="44"/>
      <c r="NAT237" s="44"/>
      <c r="NAU237" s="44"/>
      <c r="NAV237" s="44"/>
      <c r="NAW237" s="44"/>
      <c r="NAX237" s="44"/>
      <c r="NAY237" s="44"/>
      <c r="NAZ237" s="44"/>
      <c r="NBA237" s="44"/>
      <c r="NBB237" s="44"/>
      <c r="NBC237" s="44"/>
      <c r="NBD237" s="44"/>
      <c r="NBE237" s="44"/>
      <c r="NBF237" s="44"/>
      <c r="NBG237" s="44"/>
      <c r="NBH237" s="44"/>
      <c r="NBI237" s="44"/>
      <c r="NBJ237" s="44"/>
      <c r="NBK237" s="44"/>
      <c r="NBL237" s="44"/>
      <c r="NBM237" s="44"/>
      <c r="NBN237" s="44"/>
      <c r="NBO237" s="44"/>
      <c r="NBP237" s="44"/>
      <c r="NBQ237" s="44"/>
      <c r="NBR237" s="44"/>
      <c r="NBS237" s="44"/>
      <c r="NBT237" s="44"/>
      <c r="NBU237" s="44"/>
      <c r="NBV237" s="44"/>
      <c r="NBW237" s="44"/>
      <c r="NBX237" s="44"/>
      <c r="NBY237" s="44"/>
      <c r="NBZ237" s="44"/>
      <c r="NCA237" s="44"/>
      <c r="NCB237" s="44"/>
      <c r="NCC237" s="44"/>
      <c r="NCD237" s="44"/>
      <c r="NCE237" s="44"/>
      <c r="NCF237" s="44"/>
      <c r="NCG237" s="44"/>
      <c r="NCH237" s="44"/>
      <c r="NCI237" s="44"/>
      <c r="NCJ237" s="44"/>
      <c r="NCK237" s="44"/>
      <c r="NCL237" s="44"/>
      <c r="NCM237" s="44"/>
      <c r="NCN237" s="44"/>
      <c r="NCO237" s="44"/>
      <c r="NCP237" s="44"/>
      <c r="NCQ237" s="44"/>
      <c r="NCR237" s="44"/>
      <c r="NCS237" s="44"/>
      <c r="NCT237" s="44"/>
      <c r="NCU237" s="44"/>
      <c r="NCV237" s="44"/>
      <c r="NCW237" s="44"/>
      <c r="NCX237" s="44"/>
      <c r="NCY237" s="44"/>
      <c r="NCZ237" s="44"/>
      <c r="NDA237" s="44"/>
      <c r="NDB237" s="44"/>
      <c r="NDC237" s="44"/>
      <c r="NDD237" s="44"/>
      <c r="NDE237" s="44"/>
      <c r="NDF237" s="44"/>
      <c r="NDG237" s="44"/>
      <c r="NDH237" s="44"/>
      <c r="NDI237" s="44"/>
      <c r="NDJ237" s="44"/>
      <c r="NDK237" s="44"/>
      <c r="NDL237" s="44"/>
      <c r="NDM237" s="44"/>
      <c r="NDN237" s="44"/>
      <c r="NDO237" s="44"/>
      <c r="NDP237" s="44"/>
      <c r="NDQ237" s="44"/>
      <c r="NDR237" s="44"/>
      <c r="NDS237" s="44"/>
      <c r="NDT237" s="44"/>
      <c r="NDU237" s="44"/>
      <c r="NDV237" s="44"/>
      <c r="NDW237" s="44"/>
      <c r="NDX237" s="44"/>
      <c r="NDY237" s="44"/>
      <c r="NDZ237" s="44"/>
      <c r="NEA237" s="44"/>
      <c r="NEB237" s="44"/>
      <c r="NEC237" s="44"/>
      <c r="NED237" s="44"/>
      <c r="NEE237" s="44"/>
      <c r="NEF237" s="44"/>
      <c r="NEG237" s="44"/>
      <c r="NEH237" s="44"/>
      <c r="NEI237" s="44"/>
      <c r="NEJ237" s="44"/>
      <c r="NEK237" s="44"/>
      <c r="NEL237" s="44"/>
      <c r="NEM237" s="44"/>
      <c r="NEN237" s="44"/>
      <c r="NEO237" s="44"/>
      <c r="NEP237" s="44"/>
      <c r="NEQ237" s="44"/>
      <c r="NER237" s="44"/>
      <c r="NES237" s="44"/>
      <c r="NET237" s="44"/>
      <c r="NEU237" s="44"/>
      <c r="NEV237" s="44"/>
      <c r="NEW237" s="44"/>
      <c r="NEX237" s="44"/>
      <c r="NEY237" s="44"/>
      <c r="NEZ237" s="44"/>
      <c r="NFA237" s="44"/>
      <c r="NFB237" s="44"/>
      <c r="NFC237" s="44"/>
      <c r="NFD237" s="44"/>
      <c r="NFE237" s="44"/>
      <c r="NFF237" s="44"/>
      <c r="NFG237" s="44"/>
      <c r="NFH237" s="44"/>
      <c r="NFI237" s="44"/>
      <c r="NFJ237" s="44"/>
      <c r="NFK237" s="44"/>
      <c r="NFL237" s="44"/>
      <c r="NFM237" s="44"/>
      <c r="NFN237" s="44"/>
      <c r="NFO237" s="44"/>
      <c r="NFP237" s="44"/>
      <c r="NFQ237" s="44"/>
      <c r="NFR237" s="44"/>
      <c r="NFS237" s="44"/>
      <c r="NFT237" s="44"/>
      <c r="NFU237" s="44"/>
      <c r="NFV237" s="44"/>
      <c r="NFW237" s="44"/>
      <c r="NFX237" s="44"/>
      <c r="NFY237" s="44"/>
      <c r="NFZ237" s="44"/>
      <c r="NGA237" s="44"/>
      <c r="NGB237" s="44"/>
      <c r="NGC237" s="44"/>
      <c r="NGD237" s="44"/>
      <c r="NGE237" s="44"/>
      <c r="NGF237" s="44"/>
      <c r="NGG237" s="44"/>
      <c r="NGH237" s="44"/>
      <c r="NGI237" s="44"/>
      <c r="NGJ237" s="44"/>
      <c r="NGK237" s="44"/>
      <c r="NGL237" s="44"/>
      <c r="NGM237" s="44"/>
      <c r="NGN237" s="44"/>
      <c r="NGO237" s="44"/>
      <c r="NGP237" s="44"/>
      <c r="NGQ237" s="44"/>
      <c r="NGR237" s="44"/>
      <c r="NGS237" s="44"/>
      <c r="NGT237" s="44"/>
      <c r="NGU237" s="44"/>
      <c r="NGV237" s="44"/>
      <c r="NGW237" s="44"/>
      <c r="NGX237" s="44"/>
      <c r="NGY237" s="44"/>
      <c r="NGZ237" s="44"/>
      <c r="NHA237" s="44"/>
      <c r="NHB237" s="44"/>
      <c r="NHC237" s="44"/>
      <c r="NHD237" s="44"/>
      <c r="NHE237" s="44"/>
      <c r="NHF237" s="44"/>
      <c r="NHG237" s="44"/>
      <c r="NHH237" s="44"/>
      <c r="NHI237" s="44"/>
      <c r="NHJ237" s="44"/>
      <c r="NHK237" s="44"/>
      <c r="NHL237" s="44"/>
      <c r="NHM237" s="44"/>
      <c r="NHN237" s="44"/>
      <c r="NHO237" s="44"/>
      <c r="NHP237" s="44"/>
      <c r="NHQ237" s="44"/>
      <c r="NHR237" s="44"/>
      <c r="NHS237" s="44"/>
      <c r="NHT237" s="44"/>
      <c r="NHU237" s="44"/>
      <c r="NHV237" s="44"/>
      <c r="NHW237" s="44"/>
      <c r="NHX237" s="44"/>
      <c r="NHY237" s="44"/>
      <c r="NHZ237" s="44"/>
      <c r="NIA237" s="44"/>
      <c r="NIB237" s="44"/>
      <c r="NIC237" s="44"/>
      <c r="NID237" s="44"/>
      <c r="NIE237" s="44"/>
      <c r="NIF237" s="44"/>
      <c r="NIG237" s="44"/>
      <c r="NIH237" s="44"/>
      <c r="NII237" s="44"/>
      <c r="NIJ237" s="44"/>
      <c r="NIK237" s="44"/>
      <c r="NIL237" s="44"/>
      <c r="NIM237" s="44"/>
      <c r="NIN237" s="44"/>
      <c r="NIO237" s="44"/>
      <c r="NIP237" s="44"/>
      <c r="NIQ237" s="44"/>
      <c r="NIR237" s="44"/>
      <c r="NIS237" s="44"/>
      <c r="NIT237" s="44"/>
      <c r="NIU237" s="44"/>
      <c r="NIV237" s="44"/>
      <c r="NIW237" s="44"/>
      <c r="NIX237" s="44"/>
      <c r="NIY237" s="44"/>
      <c r="NIZ237" s="44"/>
      <c r="NJA237" s="44"/>
      <c r="NJB237" s="44"/>
      <c r="NJC237" s="44"/>
      <c r="NJD237" s="44"/>
      <c r="NJE237" s="44"/>
      <c r="NJF237" s="44"/>
      <c r="NJG237" s="44"/>
      <c r="NJH237" s="44"/>
      <c r="NJI237" s="44"/>
      <c r="NJJ237" s="44"/>
      <c r="NJK237" s="44"/>
      <c r="NJL237" s="44"/>
      <c r="NJM237" s="44"/>
      <c r="NJN237" s="44"/>
      <c r="NJO237" s="44"/>
      <c r="NJP237" s="44"/>
      <c r="NJQ237" s="44"/>
      <c r="NJR237" s="44"/>
      <c r="NJS237" s="44"/>
      <c r="NJT237" s="44"/>
      <c r="NJU237" s="44"/>
      <c r="NJV237" s="44"/>
      <c r="NJW237" s="44"/>
      <c r="NJX237" s="44"/>
      <c r="NJY237" s="44"/>
      <c r="NJZ237" s="44"/>
      <c r="NKA237" s="44"/>
      <c r="NKB237" s="44"/>
      <c r="NKC237" s="44"/>
      <c r="NKD237" s="44"/>
      <c r="NKE237" s="44"/>
      <c r="NKF237" s="44"/>
      <c r="NKG237" s="44"/>
      <c r="NKH237" s="44"/>
      <c r="NKI237" s="44"/>
      <c r="NKJ237" s="44"/>
      <c r="NKK237" s="44"/>
      <c r="NKL237" s="44"/>
      <c r="NKM237" s="44"/>
      <c r="NKN237" s="44"/>
      <c r="NKO237" s="44"/>
      <c r="NKP237" s="44"/>
      <c r="NKQ237" s="44"/>
      <c r="NKR237" s="44"/>
      <c r="NKS237" s="44"/>
      <c r="NKT237" s="44"/>
      <c r="NKU237" s="44"/>
      <c r="NKV237" s="44"/>
      <c r="NKW237" s="44"/>
      <c r="NKX237" s="44"/>
      <c r="NKY237" s="44"/>
      <c r="NKZ237" s="44"/>
      <c r="NLA237" s="44"/>
      <c r="NLB237" s="44"/>
      <c r="NLC237" s="44"/>
      <c r="NLD237" s="44"/>
      <c r="NLE237" s="44"/>
      <c r="NLF237" s="44"/>
      <c r="NLG237" s="44"/>
      <c r="NLH237" s="44"/>
      <c r="NLI237" s="44"/>
      <c r="NLJ237" s="44"/>
      <c r="NLK237" s="44"/>
      <c r="NLL237" s="44"/>
      <c r="NLM237" s="44"/>
      <c r="NLN237" s="44"/>
      <c r="NLO237" s="44"/>
      <c r="NLP237" s="44"/>
      <c r="NLQ237" s="44"/>
      <c r="NLR237" s="44"/>
      <c r="NLS237" s="44"/>
      <c r="NLT237" s="44"/>
      <c r="NLU237" s="44"/>
      <c r="NLV237" s="44"/>
      <c r="NLW237" s="44"/>
      <c r="NLX237" s="44"/>
      <c r="NLY237" s="44"/>
      <c r="NLZ237" s="44"/>
      <c r="NMA237" s="44"/>
      <c r="NMB237" s="44"/>
      <c r="NMC237" s="44"/>
      <c r="NMD237" s="44"/>
      <c r="NME237" s="44"/>
      <c r="NMF237" s="44"/>
      <c r="NMG237" s="44"/>
      <c r="NMH237" s="44"/>
      <c r="NMI237" s="44"/>
      <c r="NMJ237" s="44"/>
      <c r="NMK237" s="44"/>
      <c r="NML237" s="44"/>
      <c r="NMM237" s="44"/>
      <c r="NMN237" s="44"/>
      <c r="NMO237" s="44"/>
      <c r="NMP237" s="44"/>
      <c r="NMQ237" s="44"/>
      <c r="NMR237" s="44"/>
      <c r="NMS237" s="44"/>
      <c r="NMT237" s="44"/>
      <c r="NMU237" s="44"/>
      <c r="NMV237" s="44"/>
      <c r="NMW237" s="44"/>
      <c r="NMX237" s="44"/>
      <c r="NMY237" s="44"/>
      <c r="NMZ237" s="44"/>
      <c r="NNA237" s="44"/>
      <c r="NNB237" s="44"/>
      <c r="NNC237" s="44"/>
      <c r="NND237" s="44"/>
      <c r="NNE237" s="44"/>
      <c r="NNF237" s="44"/>
      <c r="NNG237" s="44"/>
      <c r="NNH237" s="44"/>
      <c r="NNI237" s="44"/>
      <c r="NNJ237" s="44"/>
      <c r="NNK237" s="44"/>
      <c r="NNL237" s="44"/>
      <c r="NNM237" s="44"/>
      <c r="NNN237" s="44"/>
      <c r="NNO237" s="44"/>
      <c r="NNP237" s="44"/>
      <c r="NNQ237" s="44"/>
      <c r="NNR237" s="44"/>
      <c r="NNS237" s="44"/>
      <c r="NNT237" s="44"/>
      <c r="NNU237" s="44"/>
      <c r="NNV237" s="44"/>
      <c r="NNW237" s="44"/>
      <c r="NNX237" s="44"/>
      <c r="NNY237" s="44"/>
      <c r="NNZ237" s="44"/>
      <c r="NOA237" s="44"/>
      <c r="NOB237" s="44"/>
      <c r="NOC237" s="44"/>
      <c r="NOD237" s="44"/>
      <c r="NOE237" s="44"/>
      <c r="NOF237" s="44"/>
      <c r="NOG237" s="44"/>
      <c r="NOH237" s="44"/>
      <c r="NOI237" s="44"/>
      <c r="NOJ237" s="44"/>
      <c r="NOK237" s="44"/>
      <c r="NOL237" s="44"/>
      <c r="NOM237" s="44"/>
      <c r="NON237" s="44"/>
      <c r="NOO237" s="44"/>
      <c r="NOP237" s="44"/>
      <c r="NOQ237" s="44"/>
      <c r="NOR237" s="44"/>
      <c r="NOS237" s="44"/>
      <c r="NOT237" s="44"/>
      <c r="NOU237" s="44"/>
      <c r="NOV237" s="44"/>
      <c r="NOW237" s="44"/>
      <c r="NOX237" s="44"/>
      <c r="NOY237" s="44"/>
      <c r="NOZ237" s="44"/>
      <c r="NPA237" s="44"/>
      <c r="NPB237" s="44"/>
      <c r="NPC237" s="44"/>
      <c r="NPD237" s="44"/>
      <c r="NPE237" s="44"/>
      <c r="NPF237" s="44"/>
      <c r="NPG237" s="44"/>
      <c r="NPH237" s="44"/>
      <c r="NPI237" s="44"/>
      <c r="NPJ237" s="44"/>
      <c r="NPK237" s="44"/>
      <c r="NPL237" s="44"/>
      <c r="NPM237" s="44"/>
      <c r="NPN237" s="44"/>
      <c r="NPO237" s="44"/>
      <c r="NPP237" s="44"/>
      <c r="NPQ237" s="44"/>
      <c r="NPR237" s="44"/>
      <c r="NPS237" s="44"/>
      <c r="NPT237" s="44"/>
      <c r="NPU237" s="44"/>
      <c r="NPV237" s="44"/>
      <c r="NPW237" s="44"/>
      <c r="NPX237" s="44"/>
      <c r="NPY237" s="44"/>
      <c r="NPZ237" s="44"/>
      <c r="NQA237" s="44"/>
      <c r="NQB237" s="44"/>
      <c r="NQC237" s="44"/>
      <c r="NQD237" s="44"/>
      <c r="NQE237" s="44"/>
      <c r="NQF237" s="44"/>
      <c r="NQG237" s="44"/>
      <c r="NQH237" s="44"/>
      <c r="NQI237" s="44"/>
      <c r="NQJ237" s="44"/>
      <c r="NQK237" s="44"/>
      <c r="NQL237" s="44"/>
      <c r="NQM237" s="44"/>
      <c r="NQN237" s="44"/>
      <c r="NQO237" s="44"/>
      <c r="NQP237" s="44"/>
      <c r="NQQ237" s="44"/>
      <c r="NQR237" s="44"/>
      <c r="NQS237" s="44"/>
      <c r="NQT237" s="44"/>
      <c r="NQU237" s="44"/>
      <c r="NQV237" s="44"/>
      <c r="NQW237" s="44"/>
      <c r="NQX237" s="44"/>
      <c r="NQY237" s="44"/>
      <c r="NQZ237" s="44"/>
      <c r="NRA237" s="44"/>
      <c r="NRB237" s="44"/>
      <c r="NRC237" s="44"/>
      <c r="NRD237" s="44"/>
      <c r="NRE237" s="44"/>
      <c r="NRF237" s="44"/>
      <c r="NRG237" s="44"/>
      <c r="NRH237" s="44"/>
      <c r="NRI237" s="44"/>
      <c r="NRJ237" s="44"/>
      <c r="NRK237" s="44"/>
      <c r="NRL237" s="44"/>
      <c r="NRM237" s="44"/>
      <c r="NRN237" s="44"/>
      <c r="NRO237" s="44"/>
      <c r="NRP237" s="44"/>
      <c r="NRQ237" s="44"/>
      <c r="NRR237" s="44"/>
      <c r="NRS237" s="44"/>
      <c r="NRT237" s="44"/>
      <c r="NRU237" s="44"/>
      <c r="NRV237" s="44"/>
      <c r="NRW237" s="44"/>
      <c r="NRX237" s="44"/>
      <c r="NRY237" s="44"/>
      <c r="NRZ237" s="44"/>
      <c r="NSA237" s="44"/>
      <c r="NSB237" s="44"/>
      <c r="NSC237" s="44"/>
      <c r="NSD237" s="44"/>
      <c r="NSE237" s="44"/>
      <c r="NSF237" s="44"/>
      <c r="NSG237" s="44"/>
      <c r="NSH237" s="44"/>
      <c r="NSI237" s="44"/>
      <c r="NSJ237" s="44"/>
      <c r="NSK237" s="44"/>
      <c r="NSL237" s="44"/>
      <c r="NSM237" s="44"/>
      <c r="NSN237" s="44"/>
      <c r="NSO237" s="44"/>
      <c r="NSP237" s="44"/>
      <c r="NSQ237" s="44"/>
      <c r="NSR237" s="44"/>
      <c r="NSS237" s="44"/>
      <c r="NST237" s="44"/>
      <c r="NSU237" s="44"/>
      <c r="NSV237" s="44"/>
      <c r="NSW237" s="44"/>
      <c r="NSX237" s="44"/>
      <c r="NSY237" s="44"/>
      <c r="NSZ237" s="44"/>
      <c r="NTA237" s="44"/>
      <c r="NTB237" s="44"/>
      <c r="NTC237" s="44"/>
      <c r="NTD237" s="44"/>
      <c r="NTE237" s="44"/>
      <c r="NTF237" s="44"/>
      <c r="NTG237" s="44"/>
      <c r="NTH237" s="44"/>
      <c r="NTI237" s="44"/>
      <c r="NTJ237" s="44"/>
      <c r="NTK237" s="44"/>
      <c r="NTL237" s="44"/>
      <c r="NTM237" s="44"/>
      <c r="NTN237" s="44"/>
      <c r="NTO237" s="44"/>
      <c r="NTP237" s="44"/>
      <c r="NTQ237" s="44"/>
      <c r="NTR237" s="44"/>
      <c r="NTS237" s="44"/>
      <c r="NTT237" s="44"/>
      <c r="NTU237" s="44"/>
      <c r="NTV237" s="44"/>
      <c r="NTW237" s="44"/>
      <c r="NTX237" s="44"/>
      <c r="NTY237" s="44"/>
      <c r="NTZ237" s="44"/>
      <c r="NUA237" s="44"/>
      <c r="NUB237" s="44"/>
      <c r="NUC237" s="44"/>
      <c r="NUD237" s="44"/>
      <c r="NUE237" s="44"/>
      <c r="NUF237" s="44"/>
      <c r="NUG237" s="44"/>
      <c r="NUH237" s="44"/>
      <c r="NUI237" s="44"/>
      <c r="NUJ237" s="44"/>
      <c r="NUK237" s="44"/>
      <c r="NUL237" s="44"/>
      <c r="NUM237" s="44"/>
      <c r="NUN237" s="44"/>
      <c r="NUO237" s="44"/>
      <c r="NUP237" s="44"/>
      <c r="NUQ237" s="44"/>
      <c r="NUR237" s="44"/>
      <c r="NUS237" s="44"/>
      <c r="NUT237" s="44"/>
      <c r="NUU237" s="44"/>
      <c r="NUV237" s="44"/>
      <c r="NUW237" s="44"/>
      <c r="NUX237" s="44"/>
      <c r="NUY237" s="44"/>
      <c r="NUZ237" s="44"/>
      <c r="NVA237" s="44"/>
      <c r="NVB237" s="44"/>
      <c r="NVC237" s="44"/>
      <c r="NVD237" s="44"/>
      <c r="NVE237" s="44"/>
      <c r="NVF237" s="44"/>
      <c r="NVG237" s="44"/>
      <c r="NVH237" s="44"/>
      <c r="NVI237" s="44"/>
      <c r="NVJ237" s="44"/>
      <c r="NVK237" s="44"/>
      <c r="NVL237" s="44"/>
      <c r="NVM237" s="44"/>
      <c r="NVN237" s="44"/>
      <c r="NVO237" s="44"/>
      <c r="NVP237" s="44"/>
      <c r="NVQ237" s="44"/>
      <c r="NVR237" s="44"/>
      <c r="NVS237" s="44"/>
      <c r="NVT237" s="44"/>
      <c r="NVU237" s="44"/>
      <c r="NVV237" s="44"/>
      <c r="NVW237" s="44"/>
      <c r="NVX237" s="44"/>
      <c r="NVY237" s="44"/>
      <c r="NVZ237" s="44"/>
      <c r="NWA237" s="44"/>
      <c r="NWB237" s="44"/>
      <c r="NWC237" s="44"/>
      <c r="NWD237" s="44"/>
      <c r="NWE237" s="44"/>
      <c r="NWF237" s="44"/>
      <c r="NWG237" s="44"/>
      <c r="NWH237" s="44"/>
      <c r="NWI237" s="44"/>
      <c r="NWJ237" s="44"/>
      <c r="NWK237" s="44"/>
      <c r="NWL237" s="44"/>
      <c r="NWM237" s="44"/>
      <c r="NWN237" s="44"/>
      <c r="NWO237" s="44"/>
      <c r="NWP237" s="44"/>
      <c r="NWQ237" s="44"/>
      <c r="NWR237" s="44"/>
      <c r="NWS237" s="44"/>
      <c r="NWT237" s="44"/>
      <c r="NWU237" s="44"/>
      <c r="NWV237" s="44"/>
      <c r="NWW237" s="44"/>
      <c r="NWX237" s="44"/>
      <c r="NWY237" s="44"/>
      <c r="NWZ237" s="44"/>
      <c r="NXA237" s="44"/>
      <c r="NXB237" s="44"/>
      <c r="NXC237" s="44"/>
      <c r="NXD237" s="44"/>
      <c r="NXE237" s="44"/>
      <c r="NXF237" s="44"/>
      <c r="NXG237" s="44"/>
      <c r="NXH237" s="44"/>
      <c r="NXI237" s="44"/>
      <c r="NXJ237" s="44"/>
      <c r="NXK237" s="44"/>
      <c r="NXL237" s="44"/>
      <c r="NXM237" s="44"/>
      <c r="NXN237" s="44"/>
      <c r="NXO237" s="44"/>
      <c r="NXP237" s="44"/>
      <c r="NXQ237" s="44"/>
      <c r="NXR237" s="44"/>
      <c r="NXS237" s="44"/>
      <c r="NXT237" s="44"/>
      <c r="NXU237" s="44"/>
      <c r="NXV237" s="44"/>
      <c r="NXW237" s="44"/>
      <c r="NXX237" s="44"/>
      <c r="NXY237" s="44"/>
      <c r="NXZ237" s="44"/>
      <c r="NYA237" s="44"/>
      <c r="NYB237" s="44"/>
      <c r="NYC237" s="44"/>
      <c r="NYD237" s="44"/>
      <c r="NYE237" s="44"/>
      <c r="NYF237" s="44"/>
      <c r="NYG237" s="44"/>
      <c r="NYH237" s="44"/>
      <c r="NYI237" s="44"/>
      <c r="NYJ237" s="44"/>
      <c r="NYK237" s="44"/>
      <c r="NYL237" s="44"/>
      <c r="NYM237" s="44"/>
      <c r="NYN237" s="44"/>
      <c r="NYO237" s="44"/>
      <c r="NYP237" s="44"/>
      <c r="NYQ237" s="44"/>
      <c r="NYR237" s="44"/>
      <c r="NYS237" s="44"/>
      <c r="NYT237" s="44"/>
      <c r="NYU237" s="44"/>
      <c r="NYV237" s="44"/>
      <c r="NYW237" s="44"/>
      <c r="NYX237" s="44"/>
      <c r="NYY237" s="44"/>
      <c r="NYZ237" s="44"/>
      <c r="NZA237" s="44"/>
      <c r="NZB237" s="44"/>
      <c r="NZC237" s="44"/>
      <c r="NZD237" s="44"/>
      <c r="NZE237" s="44"/>
      <c r="NZF237" s="44"/>
      <c r="NZG237" s="44"/>
      <c r="NZH237" s="44"/>
      <c r="NZI237" s="44"/>
      <c r="NZJ237" s="44"/>
      <c r="NZK237" s="44"/>
      <c r="NZL237" s="44"/>
      <c r="NZM237" s="44"/>
      <c r="NZN237" s="44"/>
      <c r="NZO237" s="44"/>
      <c r="NZP237" s="44"/>
      <c r="NZQ237" s="44"/>
      <c r="NZR237" s="44"/>
      <c r="NZS237" s="44"/>
      <c r="NZT237" s="44"/>
      <c r="NZU237" s="44"/>
      <c r="NZV237" s="44"/>
      <c r="NZW237" s="44"/>
      <c r="NZX237" s="44"/>
      <c r="NZY237" s="44"/>
      <c r="NZZ237" s="44"/>
      <c r="OAA237" s="44"/>
      <c r="OAB237" s="44"/>
      <c r="OAC237" s="44"/>
      <c r="OAD237" s="44"/>
      <c r="OAE237" s="44"/>
      <c r="OAF237" s="44"/>
      <c r="OAG237" s="44"/>
      <c r="OAH237" s="44"/>
      <c r="OAI237" s="44"/>
      <c r="OAJ237" s="44"/>
      <c r="OAK237" s="44"/>
      <c r="OAL237" s="44"/>
      <c r="OAM237" s="44"/>
      <c r="OAN237" s="44"/>
      <c r="OAO237" s="44"/>
      <c r="OAP237" s="44"/>
      <c r="OAQ237" s="44"/>
      <c r="OAR237" s="44"/>
      <c r="OAS237" s="44"/>
      <c r="OAT237" s="44"/>
      <c r="OAU237" s="44"/>
      <c r="OAV237" s="44"/>
      <c r="OAW237" s="44"/>
      <c r="OAX237" s="44"/>
      <c r="OAY237" s="44"/>
      <c r="OAZ237" s="44"/>
      <c r="OBA237" s="44"/>
      <c r="OBB237" s="44"/>
      <c r="OBC237" s="44"/>
      <c r="OBD237" s="44"/>
      <c r="OBE237" s="44"/>
      <c r="OBF237" s="44"/>
      <c r="OBG237" s="44"/>
      <c r="OBH237" s="44"/>
      <c r="OBI237" s="44"/>
      <c r="OBJ237" s="44"/>
      <c r="OBK237" s="44"/>
      <c r="OBL237" s="44"/>
      <c r="OBM237" s="44"/>
      <c r="OBN237" s="44"/>
      <c r="OBO237" s="44"/>
      <c r="OBP237" s="44"/>
      <c r="OBQ237" s="44"/>
      <c r="OBR237" s="44"/>
      <c r="OBS237" s="44"/>
      <c r="OBT237" s="44"/>
      <c r="OBU237" s="44"/>
      <c r="OBV237" s="44"/>
      <c r="OBW237" s="44"/>
      <c r="OBX237" s="44"/>
      <c r="OBY237" s="44"/>
      <c r="OBZ237" s="44"/>
      <c r="OCA237" s="44"/>
      <c r="OCB237" s="44"/>
      <c r="OCC237" s="44"/>
      <c r="OCD237" s="44"/>
      <c r="OCE237" s="44"/>
      <c r="OCF237" s="44"/>
      <c r="OCG237" s="44"/>
      <c r="OCH237" s="44"/>
      <c r="OCI237" s="44"/>
      <c r="OCJ237" s="44"/>
      <c r="OCK237" s="44"/>
      <c r="OCL237" s="44"/>
      <c r="OCM237" s="44"/>
      <c r="OCN237" s="44"/>
      <c r="OCO237" s="44"/>
      <c r="OCP237" s="44"/>
      <c r="OCQ237" s="44"/>
      <c r="OCR237" s="44"/>
      <c r="OCS237" s="44"/>
      <c r="OCT237" s="44"/>
      <c r="OCU237" s="44"/>
      <c r="OCV237" s="44"/>
      <c r="OCW237" s="44"/>
      <c r="OCX237" s="44"/>
      <c r="OCY237" s="44"/>
      <c r="OCZ237" s="44"/>
      <c r="ODA237" s="44"/>
      <c r="ODB237" s="44"/>
      <c r="ODC237" s="44"/>
      <c r="ODD237" s="44"/>
      <c r="ODE237" s="44"/>
      <c r="ODF237" s="44"/>
      <c r="ODG237" s="44"/>
      <c r="ODH237" s="44"/>
      <c r="ODI237" s="44"/>
      <c r="ODJ237" s="44"/>
      <c r="ODK237" s="44"/>
      <c r="ODL237" s="44"/>
      <c r="ODM237" s="44"/>
      <c r="ODN237" s="44"/>
      <c r="ODO237" s="44"/>
      <c r="ODP237" s="44"/>
      <c r="ODQ237" s="44"/>
      <c r="ODR237" s="44"/>
      <c r="ODS237" s="44"/>
      <c r="ODT237" s="44"/>
      <c r="ODU237" s="44"/>
      <c r="ODV237" s="44"/>
      <c r="ODW237" s="44"/>
      <c r="ODX237" s="44"/>
      <c r="ODY237" s="44"/>
      <c r="ODZ237" s="44"/>
      <c r="OEA237" s="44"/>
      <c r="OEB237" s="44"/>
      <c r="OEC237" s="44"/>
      <c r="OED237" s="44"/>
      <c r="OEE237" s="44"/>
      <c r="OEF237" s="44"/>
      <c r="OEG237" s="44"/>
      <c r="OEH237" s="44"/>
      <c r="OEI237" s="44"/>
      <c r="OEJ237" s="44"/>
      <c r="OEK237" s="44"/>
      <c r="OEL237" s="44"/>
      <c r="OEM237" s="44"/>
      <c r="OEN237" s="44"/>
      <c r="OEO237" s="44"/>
      <c r="OEP237" s="44"/>
      <c r="OEQ237" s="44"/>
      <c r="OER237" s="44"/>
      <c r="OES237" s="44"/>
      <c r="OET237" s="44"/>
      <c r="OEU237" s="44"/>
      <c r="OEV237" s="44"/>
      <c r="OEW237" s="44"/>
      <c r="OEX237" s="44"/>
      <c r="OEY237" s="44"/>
      <c r="OEZ237" s="44"/>
      <c r="OFA237" s="44"/>
      <c r="OFB237" s="44"/>
      <c r="OFC237" s="44"/>
      <c r="OFD237" s="44"/>
      <c r="OFE237" s="44"/>
      <c r="OFF237" s="44"/>
      <c r="OFG237" s="44"/>
      <c r="OFH237" s="44"/>
      <c r="OFI237" s="44"/>
      <c r="OFJ237" s="44"/>
      <c r="OFK237" s="44"/>
      <c r="OFL237" s="44"/>
      <c r="OFM237" s="44"/>
      <c r="OFN237" s="44"/>
      <c r="OFO237" s="44"/>
      <c r="OFP237" s="44"/>
      <c r="OFQ237" s="44"/>
      <c r="OFR237" s="44"/>
      <c r="OFS237" s="44"/>
      <c r="OFT237" s="44"/>
      <c r="OFU237" s="44"/>
      <c r="OFV237" s="44"/>
      <c r="OFW237" s="44"/>
      <c r="OFX237" s="44"/>
      <c r="OFY237" s="44"/>
      <c r="OFZ237" s="44"/>
      <c r="OGA237" s="44"/>
      <c r="OGB237" s="44"/>
      <c r="OGC237" s="44"/>
      <c r="OGD237" s="44"/>
      <c r="OGE237" s="44"/>
      <c r="OGF237" s="44"/>
      <c r="OGG237" s="44"/>
      <c r="OGH237" s="44"/>
      <c r="OGI237" s="44"/>
      <c r="OGJ237" s="44"/>
      <c r="OGK237" s="44"/>
      <c r="OGL237" s="44"/>
      <c r="OGM237" s="44"/>
      <c r="OGN237" s="44"/>
      <c r="OGO237" s="44"/>
      <c r="OGP237" s="44"/>
      <c r="OGQ237" s="44"/>
      <c r="OGR237" s="44"/>
      <c r="OGS237" s="44"/>
      <c r="OGT237" s="44"/>
      <c r="OGU237" s="44"/>
      <c r="OGV237" s="44"/>
      <c r="OGW237" s="44"/>
      <c r="OGX237" s="44"/>
      <c r="OGY237" s="44"/>
      <c r="OGZ237" s="44"/>
      <c r="OHA237" s="44"/>
      <c r="OHB237" s="44"/>
      <c r="OHC237" s="44"/>
      <c r="OHD237" s="44"/>
      <c r="OHE237" s="44"/>
      <c r="OHF237" s="44"/>
      <c r="OHG237" s="44"/>
      <c r="OHH237" s="44"/>
      <c r="OHI237" s="44"/>
      <c r="OHJ237" s="44"/>
      <c r="OHK237" s="44"/>
      <c r="OHL237" s="44"/>
      <c r="OHM237" s="44"/>
      <c r="OHN237" s="44"/>
      <c r="OHO237" s="44"/>
      <c r="OHP237" s="44"/>
      <c r="OHQ237" s="44"/>
      <c r="OHR237" s="44"/>
      <c r="OHS237" s="44"/>
      <c r="OHT237" s="44"/>
      <c r="OHU237" s="44"/>
      <c r="OHV237" s="44"/>
      <c r="OHW237" s="44"/>
      <c r="OHX237" s="44"/>
      <c r="OHY237" s="44"/>
      <c r="OHZ237" s="44"/>
      <c r="OIA237" s="44"/>
      <c r="OIB237" s="44"/>
      <c r="OIC237" s="44"/>
      <c r="OID237" s="44"/>
      <c r="OIE237" s="44"/>
      <c r="OIF237" s="44"/>
      <c r="OIG237" s="44"/>
      <c r="OIH237" s="44"/>
      <c r="OII237" s="44"/>
      <c r="OIJ237" s="44"/>
      <c r="OIK237" s="44"/>
      <c r="OIL237" s="44"/>
      <c r="OIM237" s="44"/>
      <c r="OIN237" s="44"/>
      <c r="OIO237" s="44"/>
      <c r="OIP237" s="44"/>
      <c r="OIQ237" s="44"/>
      <c r="OIR237" s="44"/>
      <c r="OIS237" s="44"/>
      <c r="OIT237" s="44"/>
      <c r="OIU237" s="44"/>
      <c r="OIV237" s="44"/>
      <c r="OIW237" s="44"/>
      <c r="OIX237" s="44"/>
      <c r="OIY237" s="44"/>
      <c r="OIZ237" s="44"/>
      <c r="OJA237" s="44"/>
      <c r="OJB237" s="44"/>
      <c r="OJC237" s="44"/>
      <c r="OJD237" s="44"/>
      <c r="OJE237" s="44"/>
      <c r="OJF237" s="44"/>
      <c r="OJG237" s="44"/>
      <c r="OJH237" s="44"/>
      <c r="OJI237" s="44"/>
      <c r="OJJ237" s="44"/>
      <c r="OJK237" s="44"/>
      <c r="OJL237" s="44"/>
      <c r="OJM237" s="44"/>
      <c r="OJN237" s="44"/>
      <c r="OJO237" s="44"/>
      <c r="OJP237" s="44"/>
      <c r="OJQ237" s="44"/>
      <c r="OJR237" s="44"/>
      <c r="OJS237" s="44"/>
      <c r="OJT237" s="44"/>
      <c r="OJU237" s="44"/>
      <c r="OJV237" s="44"/>
      <c r="OJW237" s="44"/>
      <c r="OJX237" s="44"/>
      <c r="OJY237" s="44"/>
      <c r="OJZ237" s="44"/>
      <c r="OKA237" s="44"/>
      <c r="OKB237" s="44"/>
      <c r="OKC237" s="44"/>
      <c r="OKD237" s="44"/>
      <c r="OKE237" s="44"/>
      <c r="OKF237" s="44"/>
      <c r="OKG237" s="44"/>
      <c r="OKH237" s="44"/>
      <c r="OKI237" s="44"/>
      <c r="OKJ237" s="44"/>
      <c r="OKK237" s="44"/>
      <c r="OKL237" s="44"/>
      <c r="OKM237" s="44"/>
      <c r="OKN237" s="44"/>
      <c r="OKO237" s="44"/>
      <c r="OKP237" s="44"/>
      <c r="OKQ237" s="44"/>
      <c r="OKR237" s="44"/>
      <c r="OKS237" s="44"/>
      <c r="OKT237" s="44"/>
      <c r="OKU237" s="44"/>
      <c r="OKV237" s="44"/>
      <c r="OKW237" s="44"/>
      <c r="OKX237" s="44"/>
      <c r="OKY237" s="44"/>
      <c r="OKZ237" s="44"/>
      <c r="OLA237" s="44"/>
      <c r="OLB237" s="44"/>
      <c r="OLC237" s="44"/>
      <c r="OLD237" s="44"/>
      <c r="OLE237" s="44"/>
      <c r="OLF237" s="44"/>
      <c r="OLG237" s="44"/>
      <c r="OLH237" s="44"/>
      <c r="OLI237" s="44"/>
      <c r="OLJ237" s="44"/>
      <c r="OLK237" s="44"/>
      <c r="OLL237" s="44"/>
      <c r="OLM237" s="44"/>
      <c r="OLN237" s="44"/>
      <c r="OLO237" s="44"/>
      <c r="OLP237" s="44"/>
      <c r="OLQ237" s="44"/>
      <c r="OLR237" s="44"/>
      <c r="OLS237" s="44"/>
      <c r="OLT237" s="44"/>
      <c r="OLU237" s="44"/>
      <c r="OLV237" s="44"/>
      <c r="OLW237" s="44"/>
      <c r="OLX237" s="44"/>
      <c r="OLY237" s="44"/>
      <c r="OLZ237" s="44"/>
      <c r="OMA237" s="44"/>
      <c r="OMB237" s="44"/>
      <c r="OMC237" s="44"/>
      <c r="OMD237" s="44"/>
      <c r="OME237" s="44"/>
      <c r="OMF237" s="44"/>
      <c r="OMG237" s="44"/>
      <c r="OMH237" s="44"/>
      <c r="OMI237" s="44"/>
      <c r="OMJ237" s="44"/>
      <c r="OMK237" s="44"/>
      <c r="OML237" s="44"/>
      <c r="OMM237" s="44"/>
      <c r="OMN237" s="44"/>
      <c r="OMO237" s="44"/>
      <c r="OMP237" s="44"/>
      <c r="OMQ237" s="44"/>
      <c r="OMR237" s="44"/>
      <c r="OMS237" s="44"/>
      <c r="OMT237" s="44"/>
      <c r="OMU237" s="44"/>
      <c r="OMV237" s="44"/>
      <c r="OMW237" s="44"/>
      <c r="OMX237" s="44"/>
      <c r="OMY237" s="44"/>
      <c r="OMZ237" s="44"/>
      <c r="ONA237" s="44"/>
      <c r="ONB237" s="44"/>
      <c r="ONC237" s="44"/>
      <c r="OND237" s="44"/>
      <c r="ONE237" s="44"/>
      <c r="ONF237" s="44"/>
      <c r="ONG237" s="44"/>
      <c r="ONH237" s="44"/>
      <c r="ONI237" s="44"/>
      <c r="ONJ237" s="44"/>
      <c r="ONK237" s="44"/>
      <c r="ONL237" s="44"/>
      <c r="ONM237" s="44"/>
      <c r="ONN237" s="44"/>
      <c r="ONO237" s="44"/>
      <c r="ONP237" s="44"/>
      <c r="ONQ237" s="44"/>
      <c r="ONR237" s="44"/>
      <c r="ONS237" s="44"/>
      <c r="ONT237" s="44"/>
      <c r="ONU237" s="44"/>
      <c r="ONV237" s="44"/>
      <c r="ONW237" s="44"/>
      <c r="ONX237" s="44"/>
      <c r="ONY237" s="44"/>
      <c r="ONZ237" s="44"/>
      <c r="OOA237" s="44"/>
      <c r="OOB237" s="44"/>
      <c r="OOC237" s="44"/>
      <c r="OOD237" s="44"/>
      <c r="OOE237" s="44"/>
      <c r="OOF237" s="44"/>
      <c r="OOG237" s="44"/>
      <c r="OOH237" s="44"/>
      <c r="OOI237" s="44"/>
      <c r="OOJ237" s="44"/>
      <c r="OOK237" s="44"/>
      <c r="OOL237" s="44"/>
      <c r="OOM237" s="44"/>
      <c r="OON237" s="44"/>
      <c r="OOO237" s="44"/>
      <c r="OOP237" s="44"/>
      <c r="OOQ237" s="44"/>
      <c r="OOR237" s="44"/>
      <c r="OOS237" s="44"/>
      <c r="OOT237" s="44"/>
      <c r="OOU237" s="44"/>
      <c r="OOV237" s="44"/>
      <c r="OOW237" s="44"/>
      <c r="OOX237" s="44"/>
      <c r="OOY237" s="44"/>
      <c r="OOZ237" s="44"/>
      <c r="OPA237" s="44"/>
      <c r="OPB237" s="44"/>
      <c r="OPC237" s="44"/>
      <c r="OPD237" s="44"/>
      <c r="OPE237" s="44"/>
      <c r="OPF237" s="44"/>
      <c r="OPG237" s="44"/>
      <c r="OPH237" s="44"/>
      <c r="OPI237" s="44"/>
      <c r="OPJ237" s="44"/>
      <c r="OPK237" s="44"/>
      <c r="OPL237" s="44"/>
      <c r="OPM237" s="44"/>
      <c r="OPN237" s="44"/>
      <c r="OPO237" s="44"/>
      <c r="OPP237" s="44"/>
      <c r="OPQ237" s="44"/>
      <c r="OPR237" s="44"/>
      <c r="OPS237" s="44"/>
      <c r="OPT237" s="44"/>
      <c r="OPU237" s="44"/>
      <c r="OPV237" s="44"/>
      <c r="OPW237" s="44"/>
      <c r="OPX237" s="44"/>
      <c r="OPY237" s="44"/>
      <c r="OPZ237" s="44"/>
      <c r="OQA237" s="44"/>
      <c r="OQB237" s="44"/>
      <c r="OQC237" s="44"/>
      <c r="OQD237" s="44"/>
      <c r="OQE237" s="44"/>
      <c r="OQF237" s="44"/>
      <c r="OQG237" s="44"/>
      <c r="OQH237" s="44"/>
      <c r="OQI237" s="44"/>
      <c r="OQJ237" s="44"/>
      <c r="OQK237" s="44"/>
      <c r="OQL237" s="44"/>
      <c r="OQM237" s="44"/>
      <c r="OQN237" s="44"/>
      <c r="OQO237" s="44"/>
      <c r="OQP237" s="44"/>
      <c r="OQQ237" s="44"/>
      <c r="OQR237" s="44"/>
      <c r="OQS237" s="44"/>
      <c r="OQT237" s="44"/>
      <c r="OQU237" s="44"/>
      <c r="OQV237" s="44"/>
      <c r="OQW237" s="44"/>
      <c r="OQX237" s="44"/>
      <c r="OQY237" s="44"/>
      <c r="OQZ237" s="44"/>
      <c r="ORA237" s="44"/>
      <c r="ORB237" s="44"/>
      <c r="ORC237" s="44"/>
      <c r="ORD237" s="44"/>
      <c r="ORE237" s="44"/>
      <c r="ORF237" s="44"/>
      <c r="ORG237" s="44"/>
      <c r="ORH237" s="44"/>
      <c r="ORI237" s="44"/>
      <c r="ORJ237" s="44"/>
      <c r="ORK237" s="44"/>
      <c r="ORL237" s="44"/>
      <c r="ORM237" s="44"/>
      <c r="ORN237" s="44"/>
      <c r="ORO237" s="44"/>
      <c r="ORP237" s="44"/>
      <c r="ORQ237" s="44"/>
      <c r="ORR237" s="44"/>
      <c r="ORS237" s="44"/>
      <c r="ORT237" s="44"/>
      <c r="ORU237" s="44"/>
      <c r="ORV237" s="44"/>
      <c r="ORW237" s="44"/>
      <c r="ORX237" s="44"/>
      <c r="ORY237" s="44"/>
      <c r="ORZ237" s="44"/>
      <c r="OSA237" s="44"/>
      <c r="OSB237" s="44"/>
      <c r="OSC237" s="44"/>
      <c r="OSD237" s="44"/>
      <c r="OSE237" s="44"/>
      <c r="OSF237" s="44"/>
      <c r="OSG237" s="44"/>
      <c r="OSH237" s="44"/>
      <c r="OSI237" s="44"/>
      <c r="OSJ237" s="44"/>
      <c r="OSK237" s="44"/>
      <c r="OSL237" s="44"/>
      <c r="OSM237" s="44"/>
      <c r="OSN237" s="44"/>
      <c r="OSO237" s="44"/>
      <c r="OSP237" s="44"/>
      <c r="OSQ237" s="44"/>
      <c r="OSR237" s="44"/>
      <c r="OSS237" s="44"/>
      <c r="OST237" s="44"/>
      <c r="OSU237" s="44"/>
      <c r="OSV237" s="44"/>
      <c r="OSW237" s="44"/>
      <c r="OSX237" s="44"/>
      <c r="OSY237" s="44"/>
      <c r="OSZ237" s="44"/>
      <c r="OTA237" s="44"/>
      <c r="OTB237" s="44"/>
      <c r="OTC237" s="44"/>
      <c r="OTD237" s="44"/>
      <c r="OTE237" s="44"/>
      <c r="OTF237" s="44"/>
      <c r="OTG237" s="44"/>
      <c r="OTH237" s="44"/>
      <c r="OTI237" s="44"/>
      <c r="OTJ237" s="44"/>
      <c r="OTK237" s="44"/>
      <c r="OTL237" s="44"/>
      <c r="OTM237" s="44"/>
      <c r="OTN237" s="44"/>
      <c r="OTO237" s="44"/>
      <c r="OTP237" s="44"/>
      <c r="OTQ237" s="44"/>
      <c r="OTR237" s="44"/>
      <c r="OTS237" s="44"/>
      <c r="OTT237" s="44"/>
      <c r="OTU237" s="44"/>
      <c r="OTV237" s="44"/>
      <c r="OTW237" s="44"/>
      <c r="OTX237" s="44"/>
      <c r="OTY237" s="44"/>
      <c r="OTZ237" s="44"/>
      <c r="OUA237" s="44"/>
      <c r="OUB237" s="44"/>
      <c r="OUC237" s="44"/>
      <c r="OUD237" s="44"/>
      <c r="OUE237" s="44"/>
      <c r="OUF237" s="44"/>
      <c r="OUG237" s="44"/>
      <c r="OUH237" s="44"/>
      <c r="OUI237" s="44"/>
      <c r="OUJ237" s="44"/>
      <c r="OUK237" s="44"/>
      <c r="OUL237" s="44"/>
      <c r="OUM237" s="44"/>
      <c r="OUN237" s="44"/>
      <c r="OUO237" s="44"/>
      <c r="OUP237" s="44"/>
      <c r="OUQ237" s="44"/>
      <c r="OUR237" s="44"/>
      <c r="OUS237" s="44"/>
      <c r="OUT237" s="44"/>
      <c r="OUU237" s="44"/>
      <c r="OUV237" s="44"/>
      <c r="OUW237" s="44"/>
      <c r="OUX237" s="44"/>
      <c r="OUY237" s="44"/>
      <c r="OUZ237" s="44"/>
      <c r="OVA237" s="44"/>
      <c r="OVB237" s="44"/>
      <c r="OVC237" s="44"/>
      <c r="OVD237" s="44"/>
      <c r="OVE237" s="44"/>
      <c r="OVF237" s="44"/>
      <c r="OVG237" s="44"/>
      <c r="OVH237" s="44"/>
      <c r="OVI237" s="44"/>
      <c r="OVJ237" s="44"/>
      <c r="OVK237" s="44"/>
      <c r="OVL237" s="44"/>
      <c r="OVM237" s="44"/>
      <c r="OVN237" s="44"/>
      <c r="OVO237" s="44"/>
      <c r="OVP237" s="44"/>
      <c r="OVQ237" s="44"/>
      <c r="OVR237" s="44"/>
      <c r="OVS237" s="44"/>
      <c r="OVT237" s="44"/>
      <c r="OVU237" s="44"/>
      <c r="OVV237" s="44"/>
      <c r="OVW237" s="44"/>
      <c r="OVX237" s="44"/>
      <c r="OVY237" s="44"/>
      <c r="OVZ237" s="44"/>
      <c r="OWA237" s="44"/>
      <c r="OWB237" s="44"/>
      <c r="OWC237" s="44"/>
      <c r="OWD237" s="44"/>
      <c r="OWE237" s="44"/>
      <c r="OWF237" s="44"/>
      <c r="OWG237" s="44"/>
      <c r="OWH237" s="44"/>
      <c r="OWI237" s="44"/>
      <c r="OWJ237" s="44"/>
      <c r="OWK237" s="44"/>
      <c r="OWL237" s="44"/>
      <c r="OWM237" s="44"/>
      <c r="OWN237" s="44"/>
      <c r="OWO237" s="44"/>
      <c r="OWP237" s="44"/>
      <c r="OWQ237" s="44"/>
      <c r="OWR237" s="44"/>
      <c r="OWS237" s="44"/>
      <c r="OWT237" s="44"/>
      <c r="OWU237" s="44"/>
      <c r="OWV237" s="44"/>
      <c r="OWW237" s="44"/>
      <c r="OWX237" s="44"/>
      <c r="OWY237" s="44"/>
      <c r="OWZ237" s="44"/>
      <c r="OXA237" s="44"/>
      <c r="OXB237" s="44"/>
      <c r="OXC237" s="44"/>
      <c r="OXD237" s="44"/>
      <c r="OXE237" s="44"/>
      <c r="OXF237" s="44"/>
      <c r="OXG237" s="44"/>
      <c r="OXH237" s="44"/>
      <c r="OXI237" s="44"/>
      <c r="OXJ237" s="44"/>
      <c r="OXK237" s="44"/>
      <c r="OXL237" s="44"/>
      <c r="OXM237" s="44"/>
      <c r="OXN237" s="44"/>
      <c r="OXO237" s="44"/>
      <c r="OXP237" s="44"/>
      <c r="OXQ237" s="44"/>
      <c r="OXR237" s="44"/>
      <c r="OXS237" s="44"/>
      <c r="OXT237" s="44"/>
      <c r="OXU237" s="44"/>
      <c r="OXV237" s="44"/>
      <c r="OXW237" s="44"/>
      <c r="OXX237" s="44"/>
      <c r="OXY237" s="44"/>
      <c r="OXZ237" s="44"/>
      <c r="OYA237" s="44"/>
      <c r="OYB237" s="44"/>
      <c r="OYC237" s="44"/>
      <c r="OYD237" s="44"/>
      <c r="OYE237" s="44"/>
      <c r="OYF237" s="44"/>
      <c r="OYG237" s="44"/>
      <c r="OYH237" s="44"/>
      <c r="OYI237" s="44"/>
      <c r="OYJ237" s="44"/>
      <c r="OYK237" s="44"/>
      <c r="OYL237" s="44"/>
      <c r="OYM237" s="44"/>
      <c r="OYN237" s="44"/>
      <c r="OYO237" s="44"/>
      <c r="OYP237" s="44"/>
      <c r="OYQ237" s="44"/>
      <c r="OYR237" s="44"/>
      <c r="OYS237" s="44"/>
      <c r="OYT237" s="44"/>
      <c r="OYU237" s="44"/>
      <c r="OYV237" s="44"/>
      <c r="OYW237" s="44"/>
      <c r="OYX237" s="44"/>
      <c r="OYY237" s="44"/>
      <c r="OYZ237" s="44"/>
      <c r="OZA237" s="44"/>
      <c r="OZB237" s="44"/>
      <c r="OZC237" s="44"/>
      <c r="OZD237" s="44"/>
      <c r="OZE237" s="44"/>
      <c r="OZF237" s="44"/>
      <c r="OZG237" s="44"/>
      <c r="OZH237" s="44"/>
      <c r="OZI237" s="44"/>
      <c r="OZJ237" s="44"/>
      <c r="OZK237" s="44"/>
      <c r="OZL237" s="44"/>
      <c r="OZM237" s="44"/>
      <c r="OZN237" s="44"/>
      <c r="OZO237" s="44"/>
      <c r="OZP237" s="44"/>
      <c r="OZQ237" s="44"/>
      <c r="OZR237" s="44"/>
      <c r="OZS237" s="44"/>
      <c r="OZT237" s="44"/>
      <c r="OZU237" s="44"/>
      <c r="OZV237" s="44"/>
      <c r="OZW237" s="44"/>
      <c r="OZX237" s="44"/>
      <c r="OZY237" s="44"/>
      <c r="OZZ237" s="44"/>
      <c r="PAA237" s="44"/>
      <c r="PAB237" s="44"/>
      <c r="PAC237" s="44"/>
      <c r="PAD237" s="44"/>
      <c r="PAE237" s="44"/>
      <c r="PAF237" s="44"/>
      <c r="PAG237" s="44"/>
      <c r="PAH237" s="44"/>
      <c r="PAI237" s="44"/>
      <c r="PAJ237" s="44"/>
      <c r="PAK237" s="44"/>
      <c r="PAL237" s="44"/>
      <c r="PAM237" s="44"/>
      <c r="PAN237" s="44"/>
      <c r="PAO237" s="44"/>
      <c r="PAP237" s="44"/>
      <c r="PAQ237" s="44"/>
      <c r="PAR237" s="44"/>
      <c r="PAS237" s="44"/>
      <c r="PAT237" s="44"/>
      <c r="PAU237" s="44"/>
      <c r="PAV237" s="44"/>
      <c r="PAW237" s="44"/>
      <c r="PAX237" s="44"/>
      <c r="PAY237" s="44"/>
      <c r="PAZ237" s="44"/>
      <c r="PBA237" s="44"/>
      <c r="PBB237" s="44"/>
      <c r="PBC237" s="44"/>
      <c r="PBD237" s="44"/>
      <c r="PBE237" s="44"/>
      <c r="PBF237" s="44"/>
      <c r="PBG237" s="44"/>
      <c r="PBH237" s="44"/>
      <c r="PBI237" s="44"/>
      <c r="PBJ237" s="44"/>
      <c r="PBK237" s="44"/>
      <c r="PBL237" s="44"/>
      <c r="PBM237" s="44"/>
      <c r="PBN237" s="44"/>
      <c r="PBO237" s="44"/>
      <c r="PBP237" s="44"/>
      <c r="PBQ237" s="44"/>
      <c r="PBR237" s="44"/>
      <c r="PBS237" s="44"/>
      <c r="PBT237" s="44"/>
      <c r="PBU237" s="44"/>
      <c r="PBV237" s="44"/>
      <c r="PBW237" s="44"/>
      <c r="PBX237" s="44"/>
      <c r="PBY237" s="44"/>
      <c r="PBZ237" s="44"/>
      <c r="PCA237" s="44"/>
      <c r="PCB237" s="44"/>
      <c r="PCC237" s="44"/>
      <c r="PCD237" s="44"/>
      <c r="PCE237" s="44"/>
      <c r="PCF237" s="44"/>
      <c r="PCG237" s="44"/>
      <c r="PCH237" s="44"/>
      <c r="PCI237" s="44"/>
      <c r="PCJ237" s="44"/>
      <c r="PCK237" s="44"/>
      <c r="PCL237" s="44"/>
      <c r="PCM237" s="44"/>
      <c r="PCN237" s="44"/>
      <c r="PCO237" s="44"/>
      <c r="PCP237" s="44"/>
      <c r="PCQ237" s="44"/>
      <c r="PCR237" s="44"/>
      <c r="PCS237" s="44"/>
      <c r="PCT237" s="44"/>
      <c r="PCU237" s="44"/>
      <c r="PCV237" s="44"/>
      <c r="PCW237" s="44"/>
      <c r="PCX237" s="44"/>
      <c r="PCY237" s="44"/>
      <c r="PCZ237" s="44"/>
      <c r="PDA237" s="44"/>
      <c r="PDB237" s="44"/>
      <c r="PDC237" s="44"/>
      <c r="PDD237" s="44"/>
      <c r="PDE237" s="44"/>
      <c r="PDF237" s="44"/>
      <c r="PDG237" s="44"/>
      <c r="PDH237" s="44"/>
      <c r="PDI237" s="44"/>
      <c r="PDJ237" s="44"/>
      <c r="PDK237" s="44"/>
      <c r="PDL237" s="44"/>
      <c r="PDM237" s="44"/>
      <c r="PDN237" s="44"/>
      <c r="PDO237" s="44"/>
      <c r="PDP237" s="44"/>
      <c r="PDQ237" s="44"/>
      <c r="PDR237" s="44"/>
      <c r="PDS237" s="44"/>
      <c r="PDT237" s="44"/>
      <c r="PDU237" s="44"/>
      <c r="PDV237" s="44"/>
      <c r="PDW237" s="44"/>
      <c r="PDX237" s="44"/>
      <c r="PDY237" s="44"/>
      <c r="PDZ237" s="44"/>
      <c r="PEA237" s="44"/>
      <c r="PEB237" s="44"/>
      <c r="PEC237" s="44"/>
      <c r="PED237" s="44"/>
      <c r="PEE237" s="44"/>
      <c r="PEF237" s="44"/>
      <c r="PEG237" s="44"/>
      <c r="PEH237" s="44"/>
      <c r="PEI237" s="44"/>
      <c r="PEJ237" s="44"/>
      <c r="PEK237" s="44"/>
      <c r="PEL237" s="44"/>
      <c r="PEM237" s="44"/>
      <c r="PEN237" s="44"/>
      <c r="PEO237" s="44"/>
      <c r="PEP237" s="44"/>
      <c r="PEQ237" s="44"/>
      <c r="PER237" s="44"/>
      <c r="PES237" s="44"/>
      <c r="PET237" s="44"/>
      <c r="PEU237" s="44"/>
      <c r="PEV237" s="44"/>
      <c r="PEW237" s="44"/>
      <c r="PEX237" s="44"/>
      <c r="PEY237" s="44"/>
      <c r="PEZ237" s="44"/>
      <c r="PFA237" s="44"/>
      <c r="PFB237" s="44"/>
      <c r="PFC237" s="44"/>
      <c r="PFD237" s="44"/>
      <c r="PFE237" s="44"/>
      <c r="PFF237" s="44"/>
      <c r="PFG237" s="44"/>
      <c r="PFH237" s="44"/>
      <c r="PFI237" s="44"/>
      <c r="PFJ237" s="44"/>
      <c r="PFK237" s="44"/>
      <c r="PFL237" s="44"/>
      <c r="PFM237" s="44"/>
      <c r="PFN237" s="44"/>
      <c r="PFO237" s="44"/>
      <c r="PFP237" s="44"/>
      <c r="PFQ237" s="44"/>
      <c r="PFR237" s="44"/>
      <c r="PFS237" s="44"/>
      <c r="PFT237" s="44"/>
      <c r="PFU237" s="44"/>
      <c r="PFV237" s="44"/>
      <c r="PFW237" s="44"/>
      <c r="PFX237" s="44"/>
      <c r="PFY237" s="44"/>
      <c r="PFZ237" s="44"/>
      <c r="PGA237" s="44"/>
      <c r="PGB237" s="44"/>
      <c r="PGC237" s="44"/>
      <c r="PGD237" s="44"/>
      <c r="PGE237" s="44"/>
      <c r="PGF237" s="44"/>
      <c r="PGG237" s="44"/>
      <c r="PGH237" s="44"/>
      <c r="PGI237" s="44"/>
      <c r="PGJ237" s="44"/>
      <c r="PGK237" s="44"/>
      <c r="PGL237" s="44"/>
      <c r="PGM237" s="44"/>
      <c r="PGN237" s="44"/>
      <c r="PGO237" s="44"/>
      <c r="PGP237" s="44"/>
      <c r="PGQ237" s="44"/>
      <c r="PGR237" s="44"/>
      <c r="PGS237" s="44"/>
      <c r="PGT237" s="44"/>
      <c r="PGU237" s="44"/>
      <c r="PGV237" s="44"/>
      <c r="PGW237" s="44"/>
      <c r="PGX237" s="44"/>
      <c r="PGY237" s="44"/>
      <c r="PGZ237" s="44"/>
      <c r="PHA237" s="44"/>
      <c r="PHB237" s="44"/>
      <c r="PHC237" s="44"/>
      <c r="PHD237" s="44"/>
      <c r="PHE237" s="44"/>
      <c r="PHF237" s="44"/>
      <c r="PHG237" s="44"/>
      <c r="PHH237" s="44"/>
      <c r="PHI237" s="44"/>
      <c r="PHJ237" s="44"/>
      <c r="PHK237" s="44"/>
      <c r="PHL237" s="44"/>
      <c r="PHM237" s="44"/>
      <c r="PHN237" s="44"/>
      <c r="PHO237" s="44"/>
      <c r="PHP237" s="44"/>
      <c r="PHQ237" s="44"/>
      <c r="PHR237" s="44"/>
      <c r="PHS237" s="44"/>
      <c r="PHT237" s="44"/>
      <c r="PHU237" s="44"/>
      <c r="PHV237" s="44"/>
      <c r="PHW237" s="44"/>
      <c r="PHX237" s="44"/>
      <c r="PHY237" s="44"/>
      <c r="PHZ237" s="44"/>
      <c r="PIA237" s="44"/>
      <c r="PIB237" s="44"/>
      <c r="PIC237" s="44"/>
      <c r="PID237" s="44"/>
      <c r="PIE237" s="44"/>
      <c r="PIF237" s="44"/>
      <c r="PIG237" s="44"/>
      <c r="PIH237" s="44"/>
      <c r="PII237" s="44"/>
      <c r="PIJ237" s="44"/>
      <c r="PIK237" s="44"/>
      <c r="PIL237" s="44"/>
      <c r="PIM237" s="44"/>
      <c r="PIN237" s="44"/>
      <c r="PIO237" s="44"/>
      <c r="PIP237" s="44"/>
      <c r="PIQ237" s="44"/>
      <c r="PIR237" s="44"/>
      <c r="PIS237" s="44"/>
      <c r="PIT237" s="44"/>
      <c r="PIU237" s="44"/>
      <c r="PIV237" s="44"/>
      <c r="PIW237" s="44"/>
      <c r="PIX237" s="44"/>
      <c r="PIY237" s="44"/>
      <c r="PIZ237" s="44"/>
      <c r="PJA237" s="44"/>
      <c r="PJB237" s="44"/>
      <c r="PJC237" s="44"/>
      <c r="PJD237" s="44"/>
      <c r="PJE237" s="44"/>
      <c r="PJF237" s="44"/>
      <c r="PJG237" s="44"/>
      <c r="PJH237" s="44"/>
      <c r="PJI237" s="44"/>
      <c r="PJJ237" s="44"/>
      <c r="PJK237" s="44"/>
      <c r="PJL237" s="44"/>
      <c r="PJM237" s="44"/>
      <c r="PJN237" s="44"/>
      <c r="PJO237" s="44"/>
      <c r="PJP237" s="44"/>
      <c r="PJQ237" s="44"/>
      <c r="PJR237" s="44"/>
      <c r="PJS237" s="44"/>
      <c r="PJT237" s="44"/>
      <c r="PJU237" s="44"/>
      <c r="PJV237" s="44"/>
      <c r="PJW237" s="44"/>
      <c r="PJX237" s="44"/>
      <c r="PJY237" s="44"/>
      <c r="PJZ237" s="44"/>
      <c r="PKA237" s="44"/>
      <c r="PKB237" s="44"/>
      <c r="PKC237" s="44"/>
      <c r="PKD237" s="44"/>
      <c r="PKE237" s="44"/>
      <c r="PKF237" s="44"/>
      <c r="PKG237" s="44"/>
      <c r="PKH237" s="44"/>
      <c r="PKI237" s="44"/>
      <c r="PKJ237" s="44"/>
      <c r="PKK237" s="44"/>
      <c r="PKL237" s="44"/>
      <c r="PKM237" s="44"/>
      <c r="PKN237" s="44"/>
      <c r="PKO237" s="44"/>
      <c r="PKP237" s="44"/>
      <c r="PKQ237" s="44"/>
      <c r="PKR237" s="44"/>
      <c r="PKS237" s="44"/>
      <c r="PKT237" s="44"/>
      <c r="PKU237" s="44"/>
      <c r="PKV237" s="44"/>
      <c r="PKW237" s="44"/>
      <c r="PKX237" s="44"/>
      <c r="PKY237" s="44"/>
      <c r="PKZ237" s="44"/>
      <c r="PLA237" s="44"/>
      <c r="PLB237" s="44"/>
      <c r="PLC237" s="44"/>
      <c r="PLD237" s="44"/>
      <c r="PLE237" s="44"/>
      <c r="PLF237" s="44"/>
      <c r="PLG237" s="44"/>
      <c r="PLH237" s="44"/>
      <c r="PLI237" s="44"/>
      <c r="PLJ237" s="44"/>
      <c r="PLK237" s="44"/>
      <c r="PLL237" s="44"/>
      <c r="PLM237" s="44"/>
      <c r="PLN237" s="44"/>
      <c r="PLO237" s="44"/>
      <c r="PLP237" s="44"/>
      <c r="PLQ237" s="44"/>
      <c r="PLR237" s="44"/>
      <c r="PLS237" s="44"/>
      <c r="PLT237" s="44"/>
      <c r="PLU237" s="44"/>
      <c r="PLV237" s="44"/>
      <c r="PLW237" s="44"/>
      <c r="PLX237" s="44"/>
      <c r="PLY237" s="44"/>
      <c r="PLZ237" s="44"/>
      <c r="PMA237" s="44"/>
      <c r="PMB237" s="44"/>
      <c r="PMC237" s="44"/>
      <c r="PMD237" s="44"/>
      <c r="PME237" s="44"/>
      <c r="PMF237" s="44"/>
      <c r="PMG237" s="44"/>
      <c r="PMH237" s="44"/>
      <c r="PMI237" s="44"/>
      <c r="PMJ237" s="44"/>
      <c r="PMK237" s="44"/>
      <c r="PML237" s="44"/>
      <c r="PMM237" s="44"/>
      <c r="PMN237" s="44"/>
      <c r="PMO237" s="44"/>
      <c r="PMP237" s="44"/>
      <c r="PMQ237" s="44"/>
      <c r="PMR237" s="44"/>
      <c r="PMS237" s="44"/>
      <c r="PMT237" s="44"/>
      <c r="PMU237" s="44"/>
      <c r="PMV237" s="44"/>
      <c r="PMW237" s="44"/>
      <c r="PMX237" s="44"/>
      <c r="PMY237" s="44"/>
      <c r="PMZ237" s="44"/>
      <c r="PNA237" s="44"/>
      <c r="PNB237" s="44"/>
      <c r="PNC237" s="44"/>
      <c r="PND237" s="44"/>
      <c r="PNE237" s="44"/>
      <c r="PNF237" s="44"/>
      <c r="PNG237" s="44"/>
      <c r="PNH237" s="44"/>
      <c r="PNI237" s="44"/>
      <c r="PNJ237" s="44"/>
      <c r="PNK237" s="44"/>
      <c r="PNL237" s="44"/>
      <c r="PNM237" s="44"/>
      <c r="PNN237" s="44"/>
      <c r="PNO237" s="44"/>
      <c r="PNP237" s="44"/>
      <c r="PNQ237" s="44"/>
      <c r="PNR237" s="44"/>
      <c r="PNS237" s="44"/>
      <c r="PNT237" s="44"/>
      <c r="PNU237" s="44"/>
      <c r="PNV237" s="44"/>
      <c r="PNW237" s="44"/>
      <c r="PNX237" s="44"/>
      <c r="PNY237" s="44"/>
      <c r="PNZ237" s="44"/>
      <c r="POA237" s="44"/>
      <c r="POB237" s="44"/>
      <c r="POC237" s="44"/>
      <c r="POD237" s="44"/>
      <c r="POE237" s="44"/>
      <c r="POF237" s="44"/>
      <c r="POG237" s="44"/>
      <c r="POH237" s="44"/>
      <c r="POI237" s="44"/>
      <c r="POJ237" s="44"/>
      <c r="POK237" s="44"/>
      <c r="POL237" s="44"/>
      <c r="POM237" s="44"/>
      <c r="PON237" s="44"/>
      <c r="POO237" s="44"/>
      <c r="POP237" s="44"/>
      <c r="POQ237" s="44"/>
      <c r="POR237" s="44"/>
      <c r="POS237" s="44"/>
      <c r="POT237" s="44"/>
      <c r="POU237" s="44"/>
      <c r="POV237" s="44"/>
      <c r="POW237" s="44"/>
      <c r="POX237" s="44"/>
      <c r="POY237" s="44"/>
      <c r="POZ237" s="44"/>
      <c r="PPA237" s="44"/>
      <c r="PPB237" s="44"/>
      <c r="PPC237" s="44"/>
      <c r="PPD237" s="44"/>
      <c r="PPE237" s="44"/>
      <c r="PPF237" s="44"/>
      <c r="PPG237" s="44"/>
      <c r="PPH237" s="44"/>
      <c r="PPI237" s="44"/>
      <c r="PPJ237" s="44"/>
      <c r="PPK237" s="44"/>
      <c r="PPL237" s="44"/>
      <c r="PPM237" s="44"/>
      <c r="PPN237" s="44"/>
      <c r="PPO237" s="44"/>
      <c r="PPP237" s="44"/>
      <c r="PPQ237" s="44"/>
      <c r="PPR237" s="44"/>
      <c r="PPS237" s="44"/>
      <c r="PPT237" s="44"/>
      <c r="PPU237" s="44"/>
      <c r="PPV237" s="44"/>
      <c r="PPW237" s="44"/>
      <c r="PPX237" s="44"/>
      <c r="PPY237" s="44"/>
      <c r="PPZ237" s="44"/>
      <c r="PQA237" s="44"/>
      <c r="PQB237" s="44"/>
      <c r="PQC237" s="44"/>
      <c r="PQD237" s="44"/>
      <c r="PQE237" s="44"/>
      <c r="PQF237" s="44"/>
      <c r="PQG237" s="44"/>
      <c r="PQH237" s="44"/>
      <c r="PQI237" s="44"/>
      <c r="PQJ237" s="44"/>
      <c r="PQK237" s="44"/>
      <c r="PQL237" s="44"/>
      <c r="PQM237" s="44"/>
      <c r="PQN237" s="44"/>
      <c r="PQO237" s="44"/>
      <c r="PQP237" s="44"/>
      <c r="PQQ237" s="44"/>
      <c r="PQR237" s="44"/>
      <c r="PQS237" s="44"/>
      <c r="PQT237" s="44"/>
      <c r="PQU237" s="44"/>
      <c r="PQV237" s="44"/>
      <c r="PQW237" s="44"/>
      <c r="PQX237" s="44"/>
      <c r="PQY237" s="44"/>
      <c r="PQZ237" s="44"/>
      <c r="PRA237" s="44"/>
      <c r="PRB237" s="44"/>
      <c r="PRC237" s="44"/>
      <c r="PRD237" s="44"/>
      <c r="PRE237" s="44"/>
      <c r="PRF237" s="44"/>
      <c r="PRG237" s="44"/>
      <c r="PRH237" s="44"/>
      <c r="PRI237" s="44"/>
      <c r="PRJ237" s="44"/>
      <c r="PRK237" s="44"/>
      <c r="PRL237" s="44"/>
      <c r="PRM237" s="44"/>
      <c r="PRN237" s="44"/>
      <c r="PRO237" s="44"/>
      <c r="PRP237" s="44"/>
      <c r="PRQ237" s="44"/>
      <c r="PRR237" s="44"/>
      <c r="PRS237" s="44"/>
      <c r="PRT237" s="44"/>
      <c r="PRU237" s="44"/>
      <c r="PRV237" s="44"/>
      <c r="PRW237" s="44"/>
      <c r="PRX237" s="44"/>
      <c r="PRY237" s="44"/>
      <c r="PRZ237" s="44"/>
      <c r="PSA237" s="44"/>
      <c r="PSB237" s="44"/>
      <c r="PSC237" s="44"/>
      <c r="PSD237" s="44"/>
      <c r="PSE237" s="44"/>
      <c r="PSF237" s="44"/>
      <c r="PSG237" s="44"/>
      <c r="PSH237" s="44"/>
      <c r="PSI237" s="44"/>
      <c r="PSJ237" s="44"/>
      <c r="PSK237" s="44"/>
      <c r="PSL237" s="44"/>
      <c r="PSM237" s="44"/>
      <c r="PSN237" s="44"/>
      <c r="PSO237" s="44"/>
      <c r="PSP237" s="44"/>
      <c r="PSQ237" s="44"/>
      <c r="PSR237" s="44"/>
      <c r="PSS237" s="44"/>
      <c r="PST237" s="44"/>
      <c r="PSU237" s="44"/>
      <c r="PSV237" s="44"/>
      <c r="PSW237" s="44"/>
      <c r="PSX237" s="44"/>
      <c r="PSY237" s="44"/>
      <c r="PSZ237" s="44"/>
      <c r="PTA237" s="44"/>
      <c r="PTB237" s="44"/>
      <c r="PTC237" s="44"/>
      <c r="PTD237" s="44"/>
      <c r="PTE237" s="44"/>
      <c r="PTF237" s="44"/>
      <c r="PTG237" s="44"/>
      <c r="PTH237" s="44"/>
      <c r="PTI237" s="44"/>
      <c r="PTJ237" s="44"/>
      <c r="PTK237" s="44"/>
      <c r="PTL237" s="44"/>
      <c r="PTM237" s="44"/>
      <c r="PTN237" s="44"/>
      <c r="PTO237" s="44"/>
      <c r="PTP237" s="44"/>
      <c r="PTQ237" s="44"/>
      <c r="PTR237" s="44"/>
      <c r="PTS237" s="44"/>
      <c r="PTT237" s="44"/>
      <c r="PTU237" s="44"/>
      <c r="PTV237" s="44"/>
      <c r="PTW237" s="44"/>
      <c r="PTX237" s="44"/>
      <c r="PTY237" s="44"/>
      <c r="PTZ237" s="44"/>
      <c r="PUA237" s="44"/>
      <c r="PUB237" s="44"/>
      <c r="PUC237" s="44"/>
      <c r="PUD237" s="44"/>
      <c r="PUE237" s="44"/>
      <c r="PUF237" s="44"/>
      <c r="PUG237" s="44"/>
      <c r="PUH237" s="44"/>
      <c r="PUI237" s="44"/>
      <c r="PUJ237" s="44"/>
      <c r="PUK237" s="44"/>
      <c r="PUL237" s="44"/>
      <c r="PUM237" s="44"/>
      <c r="PUN237" s="44"/>
      <c r="PUO237" s="44"/>
      <c r="PUP237" s="44"/>
      <c r="PUQ237" s="44"/>
      <c r="PUR237" s="44"/>
      <c r="PUS237" s="44"/>
      <c r="PUT237" s="44"/>
      <c r="PUU237" s="44"/>
      <c r="PUV237" s="44"/>
      <c r="PUW237" s="44"/>
      <c r="PUX237" s="44"/>
      <c r="PUY237" s="44"/>
      <c r="PUZ237" s="44"/>
      <c r="PVA237" s="44"/>
      <c r="PVB237" s="44"/>
      <c r="PVC237" s="44"/>
      <c r="PVD237" s="44"/>
      <c r="PVE237" s="44"/>
      <c r="PVF237" s="44"/>
      <c r="PVG237" s="44"/>
      <c r="PVH237" s="44"/>
      <c r="PVI237" s="44"/>
      <c r="PVJ237" s="44"/>
      <c r="PVK237" s="44"/>
      <c r="PVL237" s="44"/>
      <c r="PVM237" s="44"/>
      <c r="PVN237" s="44"/>
      <c r="PVO237" s="44"/>
      <c r="PVP237" s="44"/>
      <c r="PVQ237" s="44"/>
      <c r="PVR237" s="44"/>
      <c r="PVS237" s="44"/>
      <c r="PVT237" s="44"/>
      <c r="PVU237" s="44"/>
      <c r="PVV237" s="44"/>
      <c r="PVW237" s="44"/>
      <c r="PVX237" s="44"/>
      <c r="PVY237" s="44"/>
      <c r="PVZ237" s="44"/>
      <c r="PWA237" s="44"/>
      <c r="PWB237" s="44"/>
      <c r="PWC237" s="44"/>
      <c r="PWD237" s="44"/>
      <c r="PWE237" s="44"/>
      <c r="PWF237" s="44"/>
      <c r="PWG237" s="44"/>
      <c r="PWH237" s="44"/>
      <c r="PWI237" s="44"/>
      <c r="PWJ237" s="44"/>
      <c r="PWK237" s="44"/>
      <c r="PWL237" s="44"/>
      <c r="PWM237" s="44"/>
      <c r="PWN237" s="44"/>
      <c r="PWO237" s="44"/>
      <c r="PWP237" s="44"/>
      <c r="PWQ237" s="44"/>
      <c r="PWR237" s="44"/>
      <c r="PWS237" s="44"/>
      <c r="PWT237" s="44"/>
      <c r="PWU237" s="44"/>
      <c r="PWV237" s="44"/>
      <c r="PWW237" s="44"/>
      <c r="PWX237" s="44"/>
      <c r="PWY237" s="44"/>
      <c r="PWZ237" s="44"/>
      <c r="PXA237" s="44"/>
      <c r="PXB237" s="44"/>
      <c r="PXC237" s="44"/>
      <c r="PXD237" s="44"/>
      <c r="PXE237" s="44"/>
      <c r="PXF237" s="44"/>
      <c r="PXG237" s="44"/>
      <c r="PXH237" s="44"/>
      <c r="PXI237" s="44"/>
      <c r="PXJ237" s="44"/>
      <c r="PXK237" s="44"/>
      <c r="PXL237" s="44"/>
      <c r="PXM237" s="44"/>
      <c r="PXN237" s="44"/>
      <c r="PXO237" s="44"/>
      <c r="PXP237" s="44"/>
      <c r="PXQ237" s="44"/>
      <c r="PXR237" s="44"/>
      <c r="PXS237" s="44"/>
      <c r="PXT237" s="44"/>
      <c r="PXU237" s="44"/>
      <c r="PXV237" s="44"/>
      <c r="PXW237" s="44"/>
      <c r="PXX237" s="44"/>
      <c r="PXY237" s="44"/>
      <c r="PXZ237" s="44"/>
      <c r="PYA237" s="44"/>
      <c r="PYB237" s="44"/>
      <c r="PYC237" s="44"/>
      <c r="PYD237" s="44"/>
      <c r="PYE237" s="44"/>
      <c r="PYF237" s="44"/>
      <c r="PYG237" s="44"/>
      <c r="PYH237" s="44"/>
      <c r="PYI237" s="44"/>
      <c r="PYJ237" s="44"/>
      <c r="PYK237" s="44"/>
      <c r="PYL237" s="44"/>
      <c r="PYM237" s="44"/>
      <c r="PYN237" s="44"/>
      <c r="PYO237" s="44"/>
      <c r="PYP237" s="44"/>
      <c r="PYQ237" s="44"/>
      <c r="PYR237" s="44"/>
      <c r="PYS237" s="44"/>
      <c r="PYT237" s="44"/>
      <c r="PYU237" s="44"/>
      <c r="PYV237" s="44"/>
      <c r="PYW237" s="44"/>
      <c r="PYX237" s="44"/>
      <c r="PYY237" s="44"/>
      <c r="PYZ237" s="44"/>
      <c r="PZA237" s="44"/>
      <c r="PZB237" s="44"/>
      <c r="PZC237" s="44"/>
      <c r="PZD237" s="44"/>
      <c r="PZE237" s="44"/>
      <c r="PZF237" s="44"/>
      <c r="PZG237" s="44"/>
      <c r="PZH237" s="44"/>
      <c r="PZI237" s="44"/>
      <c r="PZJ237" s="44"/>
      <c r="PZK237" s="44"/>
      <c r="PZL237" s="44"/>
      <c r="PZM237" s="44"/>
      <c r="PZN237" s="44"/>
      <c r="PZO237" s="44"/>
      <c r="PZP237" s="44"/>
      <c r="PZQ237" s="44"/>
      <c r="PZR237" s="44"/>
      <c r="PZS237" s="44"/>
      <c r="PZT237" s="44"/>
      <c r="PZU237" s="44"/>
      <c r="PZV237" s="44"/>
      <c r="PZW237" s="44"/>
      <c r="PZX237" s="44"/>
      <c r="PZY237" s="44"/>
      <c r="PZZ237" s="44"/>
      <c r="QAA237" s="44"/>
      <c r="QAB237" s="44"/>
      <c r="QAC237" s="44"/>
      <c r="QAD237" s="44"/>
      <c r="QAE237" s="44"/>
      <c r="QAF237" s="44"/>
      <c r="QAG237" s="44"/>
      <c r="QAH237" s="44"/>
      <c r="QAI237" s="44"/>
      <c r="QAJ237" s="44"/>
      <c r="QAK237" s="44"/>
      <c r="QAL237" s="44"/>
      <c r="QAM237" s="44"/>
      <c r="QAN237" s="44"/>
      <c r="QAO237" s="44"/>
      <c r="QAP237" s="44"/>
      <c r="QAQ237" s="44"/>
      <c r="QAR237" s="44"/>
      <c r="QAS237" s="44"/>
      <c r="QAT237" s="44"/>
      <c r="QAU237" s="44"/>
      <c r="QAV237" s="44"/>
      <c r="QAW237" s="44"/>
      <c r="QAX237" s="44"/>
      <c r="QAY237" s="44"/>
      <c r="QAZ237" s="44"/>
      <c r="QBA237" s="44"/>
      <c r="QBB237" s="44"/>
      <c r="QBC237" s="44"/>
      <c r="QBD237" s="44"/>
      <c r="QBE237" s="44"/>
      <c r="QBF237" s="44"/>
      <c r="QBG237" s="44"/>
      <c r="QBH237" s="44"/>
      <c r="QBI237" s="44"/>
      <c r="QBJ237" s="44"/>
      <c r="QBK237" s="44"/>
      <c r="QBL237" s="44"/>
      <c r="QBM237" s="44"/>
      <c r="QBN237" s="44"/>
      <c r="QBO237" s="44"/>
      <c r="QBP237" s="44"/>
      <c r="QBQ237" s="44"/>
      <c r="QBR237" s="44"/>
      <c r="QBS237" s="44"/>
      <c r="QBT237" s="44"/>
      <c r="QBU237" s="44"/>
      <c r="QBV237" s="44"/>
      <c r="QBW237" s="44"/>
      <c r="QBX237" s="44"/>
      <c r="QBY237" s="44"/>
      <c r="QBZ237" s="44"/>
      <c r="QCA237" s="44"/>
      <c r="QCB237" s="44"/>
      <c r="QCC237" s="44"/>
      <c r="QCD237" s="44"/>
      <c r="QCE237" s="44"/>
      <c r="QCF237" s="44"/>
      <c r="QCG237" s="44"/>
      <c r="QCH237" s="44"/>
      <c r="QCI237" s="44"/>
      <c r="QCJ237" s="44"/>
      <c r="QCK237" s="44"/>
      <c r="QCL237" s="44"/>
      <c r="QCM237" s="44"/>
      <c r="QCN237" s="44"/>
      <c r="QCO237" s="44"/>
      <c r="QCP237" s="44"/>
      <c r="QCQ237" s="44"/>
      <c r="QCR237" s="44"/>
      <c r="QCS237" s="44"/>
      <c r="QCT237" s="44"/>
      <c r="QCU237" s="44"/>
      <c r="QCV237" s="44"/>
      <c r="QCW237" s="44"/>
      <c r="QCX237" s="44"/>
      <c r="QCY237" s="44"/>
      <c r="QCZ237" s="44"/>
      <c r="QDA237" s="44"/>
      <c r="QDB237" s="44"/>
      <c r="QDC237" s="44"/>
      <c r="QDD237" s="44"/>
      <c r="QDE237" s="44"/>
      <c r="QDF237" s="44"/>
      <c r="QDG237" s="44"/>
      <c r="QDH237" s="44"/>
      <c r="QDI237" s="44"/>
      <c r="QDJ237" s="44"/>
      <c r="QDK237" s="44"/>
      <c r="QDL237" s="44"/>
      <c r="QDM237" s="44"/>
      <c r="QDN237" s="44"/>
      <c r="QDO237" s="44"/>
      <c r="QDP237" s="44"/>
      <c r="QDQ237" s="44"/>
      <c r="QDR237" s="44"/>
      <c r="QDS237" s="44"/>
      <c r="QDT237" s="44"/>
      <c r="QDU237" s="44"/>
      <c r="QDV237" s="44"/>
      <c r="QDW237" s="44"/>
      <c r="QDX237" s="44"/>
      <c r="QDY237" s="44"/>
      <c r="QDZ237" s="44"/>
      <c r="QEA237" s="44"/>
      <c r="QEB237" s="44"/>
      <c r="QEC237" s="44"/>
      <c r="QED237" s="44"/>
      <c r="QEE237" s="44"/>
      <c r="QEF237" s="44"/>
      <c r="QEG237" s="44"/>
      <c r="QEH237" s="44"/>
      <c r="QEI237" s="44"/>
      <c r="QEJ237" s="44"/>
      <c r="QEK237" s="44"/>
      <c r="QEL237" s="44"/>
      <c r="QEM237" s="44"/>
      <c r="QEN237" s="44"/>
      <c r="QEO237" s="44"/>
      <c r="QEP237" s="44"/>
      <c r="QEQ237" s="44"/>
      <c r="QER237" s="44"/>
      <c r="QES237" s="44"/>
      <c r="QET237" s="44"/>
      <c r="QEU237" s="44"/>
      <c r="QEV237" s="44"/>
      <c r="QEW237" s="44"/>
      <c r="QEX237" s="44"/>
      <c r="QEY237" s="44"/>
      <c r="QEZ237" s="44"/>
      <c r="QFA237" s="44"/>
      <c r="QFB237" s="44"/>
      <c r="QFC237" s="44"/>
      <c r="QFD237" s="44"/>
      <c r="QFE237" s="44"/>
      <c r="QFF237" s="44"/>
      <c r="QFG237" s="44"/>
      <c r="QFH237" s="44"/>
      <c r="QFI237" s="44"/>
      <c r="QFJ237" s="44"/>
      <c r="QFK237" s="44"/>
      <c r="QFL237" s="44"/>
      <c r="QFM237" s="44"/>
      <c r="QFN237" s="44"/>
      <c r="QFO237" s="44"/>
      <c r="QFP237" s="44"/>
      <c r="QFQ237" s="44"/>
      <c r="QFR237" s="44"/>
      <c r="QFS237" s="44"/>
      <c r="QFT237" s="44"/>
      <c r="QFU237" s="44"/>
      <c r="QFV237" s="44"/>
      <c r="QFW237" s="44"/>
      <c r="QFX237" s="44"/>
      <c r="QFY237" s="44"/>
      <c r="QFZ237" s="44"/>
      <c r="QGA237" s="44"/>
      <c r="QGB237" s="44"/>
      <c r="QGC237" s="44"/>
      <c r="QGD237" s="44"/>
      <c r="QGE237" s="44"/>
      <c r="QGF237" s="44"/>
      <c r="QGG237" s="44"/>
      <c r="QGH237" s="44"/>
      <c r="QGI237" s="44"/>
      <c r="QGJ237" s="44"/>
      <c r="QGK237" s="44"/>
      <c r="QGL237" s="44"/>
      <c r="QGM237" s="44"/>
      <c r="QGN237" s="44"/>
      <c r="QGO237" s="44"/>
      <c r="QGP237" s="44"/>
      <c r="QGQ237" s="44"/>
      <c r="QGR237" s="44"/>
      <c r="QGS237" s="44"/>
      <c r="QGT237" s="44"/>
      <c r="QGU237" s="44"/>
      <c r="QGV237" s="44"/>
      <c r="QGW237" s="44"/>
      <c r="QGX237" s="44"/>
      <c r="QGY237" s="44"/>
      <c r="QGZ237" s="44"/>
      <c r="QHA237" s="44"/>
      <c r="QHB237" s="44"/>
      <c r="QHC237" s="44"/>
      <c r="QHD237" s="44"/>
      <c r="QHE237" s="44"/>
      <c r="QHF237" s="44"/>
      <c r="QHG237" s="44"/>
      <c r="QHH237" s="44"/>
      <c r="QHI237" s="44"/>
      <c r="QHJ237" s="44"/>
      <c r="QHK237" s="44"/>
      <c r="QHL237" s="44"/>
      <c r="QHM237" s="44"/>
      <c r="QHN237" s="44"/>
      <c r="QHO237" s="44"/>
      <c r="QHP237" s="44"/>
      <c r="QHQ237" s="44"/>
      <c r="QHR237" s="44"/>
      <c r="QHS237" s="44"/>
      <c r="QHT237" s="44"/>
      <c r="QHU237" s="44"/>
      <c r="QHV237" s="44"/>
      <c r="QHW237" s="44"/>
      <c r="QHX237" s="44"/>
      <c r="QHY237" s="44"/>
      <c r="QHZ237" s="44"/>
      <c r="QIA237" s="44"/>
      <c r="QIB237" s="44"/>
      <c r="QIC237" s="44"/>
      <c r="QID237" s="44"/>
      <c r="QIE237" s="44"/>
      <c r="QIF237" s="44"/>
      <c r="QIG237" s="44"/>
      <c r="QIH237" s="44"/>
      <c r="QII237" s="44"/>
      <c r="QIJ237" s="44"/>
      <c r="QIK237" s="44"/>
      <c r="QIL237" s="44"/>
      <c r="QIM237" s="44"/>
      <c r="QIN237" s="44"/>
      <c r="QIO237" s="44"/>
      <c r="QIP237" s="44"/>
      <c r="QIQ237" s="44"/>
      <c r="QIR237" s="44"/>
      <c r="QIS237" s="44"/>
      <c r="QIT237" s="44"/>
      <c r="QIU237" s="44"/>
      <c r="QIV237" s="44"/>
      <c r="QIW237" s="44"/>
      <c r="QIX237" s="44"/>
      <c r="QIY237" s="44"/>
      <c r="QIZ237" s="44"/>
      <c r="QJA237" s="44"/>
      <c r="QJB237" s="44"/>
      <c r="QJC237" s="44"/>
      <c r="QJD237" s="44"/>
      <c r="QJE237" s="44"/>
      <c r="QJF237" s="44"/>
      <c r="QJG237" s="44"/>
      <c r="QJH237" s="44"/>
      <c r="QJI237" s="44"/>
      <c r="QJJ237" s="44"/>
      <c r="QJK237" s="44"/>
      <c r="QJL237" s="44"/>
      <c r="QJM237" s="44"/>
      <c r="QJN237" s="44"/>
      <c r="QJO237" s="44"/>
      <c r="QJP237" s="44"/>
      <c r="QJQ237" s="44"/>
      <c r="QJR237" s="44"/>
      <c r="QJS237" s="44"/>
      <c r="QJT237" s="44"/>
      <c r="QJU237" s="44"/>
      <c r="QJV237" s="44"/>
      <c r="QJW237" s="44"/>
      <c r="QJX237" s="44"/>
      <c r="QJY237" s="44"/>
      <c r="QJZ237" s="44"/>
      <c r="QKA237" s="44"/>
      <c r="QKB237" s="44"/>
      <c r="QKC237" s="44"/>
      <c r="QKD237" s="44"/>
      <c r="QKE237" s="44"/>
      <c r="QKF237" s="44"/>
      <c r="QKG237" s="44"/>
      <c r="QKH237" s="44"/>
      <c r="QKI237" s="44"/>
      <c r="QKJ237" s="44"/>
      <c r="QKK237" s="44"/>
      <c r="QKL237" s="44"/>
      <c r="QKM237" s="44"/>
      <c r="QKN237" s="44"/>
      <c r="QKO237" s="44"/>
      <c r="QKP237" s="44"/>
      <c r="QKQ237" s="44"/>
      <c r="QKR237" s="44"/>
      <c r="QKS237" s="44"/>
      <c r="QKT237" s="44"/>
      <c r="QKU237" s="44"/>
      <c r="QKV237" s="44"/>
      <c r="QKW237" s="44"/>
      <c r="QKX237" s="44"/>
      <c r="QKY237" s="44"/>
      <c r="QKZ237" s="44"/>
      <c r="QLA237" s="44"/>
      <c r="QLB237" s="44"/>
      <c r="QLC237" s="44"/>
      <c r="QLD237" s="44"/>
      <c r="QLE237" s="44"/>
      <c r="QLF237" s="44"/>
      <c r="QLG237" s="44"/>
      <c r="QLH237" s="44"/>
      <c r="QLI237" s="44"/>
      <c r="QLJ237" s="44"/>
      <c r="QLK237" s="44"/>
      <c r="QLL237" s="44"/>
      <c r="QLM237" s="44"/>
      <c r="QLN237" s="44"/>
      <c r="QLO237" s="44"/>
      <c r="QLP237" s="44"/>
      <c r="QLQ237" s="44"/>
      <c r="QLR237" s="44"/>
      <c r="QLS237" s="44"/>
      <c r="QLT237" s="44"/>
      <c r="QLU237" s="44"/>
      <c r="QLV237" s="44"/>
      <c r="QLW237" s="44"/>
      <c r="QLX237" s="44"/>
      <c r="QLY237" s="44"/>
      <c r="QLZ237" s="44"/>
      <c r="QMA237" s="44"/>
      <c r="QMB237" s="44"/>
      <c r="QMC237" s="44"/>
      <c r="QMD237" s="44"/>
      <c r="QME237" s="44"/>
      <c r="QMF237" s="44"/>
      <c r="QMG237" s="44"/>
      <c r="QMH237" s="44"/>
      <c r="QMI237" s="44"/>
      <c r="QMJ237" s="44"/>
      <c r="QMK237" s="44"/>
      <c r="QML237" s="44"/>
      <c r="QMM237" s="44"/>
      <c r="QMN237" s="44"/>
      <c r="QMO237" s="44"/>
      <c r="QMP237" s="44"/>
      <c r="QMQ237" s="44"/>
      <c r="QMR237" s="44"/>
      <c r="QMS237" s="44"/>
      <c r="QMT237" s="44"/>
      <c r="QMU237" s="44"/>
      <c r="QMV237" s="44"/>
      <c r="QMW237" s="44"/>
      <c r="QMX237" s="44"/>
      <c r="QMY237" s="44"/>
      <c r="QMZ237" s="44"/>
      <c r="QNA237" s="44"/>
      <c r="QNB237" s="44"/>
      <c r="QNC237" s="44"/>
      <c r="QND237" s="44"/>
      <c r="QNE237" s="44"/>
      <c r="QNF237" s="44"/>
      <c r="QNG237" s="44"/>
      <c r="QNH237" s="44"/>
      <c r="QNI237" s="44"/>
      <c r="QNJ237" s="44"/>
      <c r="QNK237" s="44"/>
      <c r="QNL237" s="44"/>
      <c r="QNM237" s="44"/>
      <c r="QNN237" s="44"/>
      <c r="QNO237" s="44"/>
      <c r="QNP237" s="44"/>
      <c r="QNQ237" s="44"/>
      <c r="QNR237" s="44"/>
      <c r="QNS237" s="44"/>
      <c r="QNT237" s="44"/>
      <c r="QNU237" s="44"/>
      <c r="QNV237" s="44"/>
      <c r="QNW237" s="44"/>
      <c r="QNX237" s="44"/>
      <c r="QNY237" s="44"/>
      <c r="QNZ237" s="44"/>
      <c r="QOA237" s="44"/>
      <c r="QOB237" s="44"/>
      <c r="QOC237" s="44"/>
      <c r="QOD237" s="44"/>
      <c r="QOE237" s="44"/>
      <c r="QOF237" s="44"/>
      <c r="QOG237" s="44"/>
      <c r="QOH237" s="44"/>
      <c r="QOI237" s="44"/>
      <c r="QOJ237" s="44"/>
      <c r="QOK237" s="44"/>
      <c r="QOL237" s="44"/>
      <c r="QOM237" s="44"/>
      <c r="QON237" s="44"/>
      <c r="QOO237" s="44"/>
      <c r="QOP237" s="44"/>
      <c r="QOQ237" s="44"/>
      <c r="QOR237" s="44"/>
      <c r="QOS237" s="44"/>
      <c r="QOT237" s="44"/>
      <c r="QOU237" s="44"/>
      <c r="QOV237" s="44"/>
      <c r="QOW237" s="44"/>
      <c r="QOX237" s="44"/>
      <c r="QOY237" s="44"/>
      <c r="QOZ237" s="44"/>
      <c r="QPA237" s="44"/>
      <c r="QPB237" s="44"/>
      <c r="QPC237" s="44"/>
      <c r="QPD237" s="44"/>
      <c r="QPE237" s="44"/>
      <c r="QPF237" s="44"/>
      <c r="QPG237" s="44"/>
      <c r="QPH237" s="44"/>
      <c r="QPI237" s="44"/>
      <c r="QPJ237" s="44"/>
      <c r="QPK237" s="44"/>
      <c r="QPL237" s="44"/>
      <c r="QPM237" s="44"/>
      <c r="QPN237" s="44"/>
      <c r="QPO237" s="44"/>
      <c r="QPP237" s="44"/>
      <c r="QPQ237" s="44"/>
      <c r="QPR237" s="44"/>
      <c r="QPS237" s="44"/>
      <c r="QPT237" s="44"/>
      <c r="QPU237" s="44"/>
      <c r="QPV237" s="44"/>
      <c r="QPW237" s="44"/>
      <c r="QPX237" s="44"/>
      <c r="QPY237" s="44"/>
      <c r="QPZ237" s="44"/>
      <c r="QQA237" s="44"/>
      <c r="QQB237" s="44"/>
      <c r="QQC237" s="44"/>
      <c r="QQD237" s="44"/>
      <c r="QQE237" s="44"/>
      <c r="QQF237" s="44"/>
      <c r="QQG237" s="44"/>
      <c r="QQH237" s="44"/>
      <c r="QQI237" s="44"/>
      <c r="QQJ237" s="44"/>
      <c r="QQK237" s="44"/>
      <c r="QQL237" s="44"/>
      <c r="QQM237" s="44"/>
      <c r="QQN237" s="44"/>
      <c r="QQO237" s="44"/>
      <c r="QQP237" s="44"/>
      <c r="QQQ237" s="44"/>
      <c r="QQR237" s="44"/>
      <c r="QQS237" s="44"/>
      <c r="QQT237" s="44"/>
      <c r="QQU237" s="44"/>
      <c r="QQV237" s="44"/>
      <c r="QQW237" s="44"/>
      <c r="QQX237" s="44"/>
      <c r="QQY237" s="44"/>
      <c r="QQZ237" s="44"/>
      <c r="QRA237" s="44"/>
      <c r="QRB237" s="44"/>
      <c r="QRC237" s="44"/>
      <c r="QRD237" s="44"/>
      <c r="QRE237" s="44"/>
      <c r="QRF237" s="44"/>
      <c r="QRG237" s="44"/>
      <c r="QRH237" s="44"/>
      <c r="QRI237" s="44"/>
      <c r="QRJ237" s="44"/>
      <c r="QRK237" s="44"/>
      <c r="QRL237" s="44"/>
      <c r="QRM237" s="44"/>
      <c r="QRN237" s="44"/>
      <c r="QRO237" s="44"/>
      <c r="QRP237" s="44"/>
      <c r="QRQ237" s="44"/>
      <c r="QRR237" s="44"/>
      <c r="QRS237" s="44"/>
      <c r="QRT237" s="44"/>
      <c r="QRU237" s="44"/>
      <c r="QRV237" s="44"/>
      <c r="QRW237" s="44"/>
      <c r="QRX237" s="44"/>
      <c r="QRY237" s="44"/>
      <c r="QRZ237" s="44"/>
      <c r="QSA237" s="44"/>
      <c r="QSB237" s="44"/>
      <c r="QSC237" s="44"/>
      <c r="QSD237" s="44"/>
      <c r="QSE237" s="44"/>
      <c r="QSF237" s="44"/>
      <c r="QSG237" s="44"/>
      <c r="QSH237" s="44"/>
      <c r="QSI237" s="44"/>
      <c r="QSJ237" s="44"/>
      <c r="QSK237" s="44"/>
      <c r="QSL237" s="44"/>
      <c r="QSM237" s="44"/>
      <c r="QSN237" s="44"/>
      <c r="QSO237" s="44"/>
      <c r="QSP237" s="44"/>
      <c r="QSQ237" s="44"/>
      <c r="QSR237" s="44"/>
      <c r="QSS237" s="44"/>
      <c r="QST237" s="44"/>
      <c r="QSU237" s="44"/>
      <c r="QSV237" s="44"/>
      <c r="QSW237" s="44"/>
      <c r="QSX237" s="44"/>
      <c r="QSY237" s="44"/>
      <c r="QSZ237" s="44"/>
      <c r="QTA237" s="44"/>
      <c r="QTB237" s="44"/>
      <c r="QTC237" s="44"/>
      <c r="QTD237" s="44"/>
      <c r="QTE237" s="44"/>
      <c r="QTF237" s="44"/>
      <c r="QTG237" s="44"/>
      <c r="QTH237" s="44"/>
      <c r="QTI237" s="44"/>
      <c r="QTJ237" s="44"/>
      <c r="QTK237" s="44"/>
      <c r="QTL237" s="44"/>
      <c r="QTM237" s="44"/>
      <c r="QTN237" s="44"/>
      <c r="QTO237" s="44"/>
      <c r="QTP237" s="44"/>
      <c r="QTQ237" s="44"/>
      <c r="QTR237" s="44"/>
      <c r="QTS237" s="44"/>
      <c r="QTT237" s="44"/>
      <c r="QTU237" s="44"/>
      <c r="QTV237" s="44"/>
      <c r="QTW237" s="44"/>
      <c r="QTX237" s="44"/>
      <c r="QTY237" s="44"/>
      <c r="QTZ237" s="44"/>
      <c r="QUA237" s="44"/>
      <c r="QUB237" s="44"/>
      <c r="QUC237" s="44"/>
      <c r="QUD237" s="44"/>
      <c r="QUE237" s="44"/>
      <c r="QUF237" s="44"/>
      <c r="QUG237" s="44"/>
      <c r="QUH237" s="44"/>
      <c r="QUI237" s="44"/>
      <c r="QUJ237" s="44"/>
      <c r="QUK237" s="44"/>
      <c r="QUL237" s="44"/>
      <c r="QUM237" s="44"/>
      <c r="QUN237" s="44"/>
      <c r="QUO237" s="44"/>
      <c r="QUP237" s="44"/>
      <c r="QUQ237" s="44"/>
      <c r="QUR237" s="44"/>
      <c r="QUS237" s="44"/>
      <c r="QUT237" s="44"/>
      <c r="QUU237" s="44"/>
      <c r="QUV237" s="44"/>
      <c r="QUW237" s="44"/>
      <c r="QUX237" s="44"/>
      <c r="QUY237" s="44"/>
      <c r="QUZ237" s="44"/>
      <c r="QVA237" s="44"/>
      <c r="QVB237" s="44"/>
      <c r="QVC237" s="44"/>
      <c r="QVD237" s="44"/>
      <c r="QVE237" s="44"/>
      <c r="QVF237" s="44"/>
      <c r="QVG237" s="44"/>
      <c r="QVH237" s="44"/>
      <c r="QVI237" s="44"/>
      <c r="QVJ237" s="44"/>
      <c r="QVK237" s="44"/>
      <c r="QVL237" s="44"/>
      <c r="QVM237" s="44"/>
      <c r="QVN237" s="44"/>
      <c r="QVO237" s="44"/>
      <c r="QVP237" s="44"/>
      <c r="QVQ237" s="44"/>
      <c r="QVR237" s="44"/>
      <c r="QVS237" s="44"/>
      <c r="QVT237" s="44"/>
      <c r="QVU237" s="44"/>
      <c r="QVV237" s="44"/>
      <c r="QVW237" s="44"/>
      <c r="QVX237" s="44"/>
      <c r="QVY237" s="44"/>
      <c r="QVZ237" s="44"/>
      <c r="QWA237" s="44"/>
      <c r="QWB237" s="44"/>
      <c r="QWC237" s="44"/>
      <c r="QWD237" s="44"/>
      <c r="QWE237" s="44"/>
      <c r="QWF237" s="44"/>
      <c r="QWG237" s="44"/>
      <c r="QWH237" s="44"/>
      <c r="QWI237" s="44"/>
      <c r="QWJ237" s="44"/>
      <c r="QWK237" s="44"/>
      <c r="QWL237" s="44"/>
      <c r="QWM237" s="44"/>
      <c r="QWN237" s="44"/>
      <c r="QWO237" s="44"/>
      <c r="QWP237" s="44"/>
      <c r="QWQ237" s="44"/>
      <c r="QWR237" s="44"/>
      <c r="QWS237" s="44"/>
      <c r="QWT237" s="44"/>
      <c r="QWU237" s="44"/>
      <c r="QWV237" s="44"/>
      <c r="QWW237" s="44"/>
      <c r="QWX237" s="44"/>
      <c r="QWY237" s="44"/>
      <c r="QWZ237" s="44"/>
      <c r="QXA237" s="44"/>
      <c r="QXB237" s="44"/>
      <c r="QXC237" s="44"/>
      <c r="QXD237" s="44"/>
      <c r="QXE237" s="44"/>
      <c r="QXF237" s="44"/>
      <c r="QXG237" s="44"/>
      <c r="QXH237" s="44"/>
      <c r="QXI237" s="44"/>
      <c r="QXJ237" s="44"/>
      <c r="QXK237" s="44"/>
      <c r="QXL237" s="44"/>
      <c r="QXM237" s="44"/>
      <c r="QXN237" s="44"/>
      <c r="QXO237" s="44"/>
      <c r="QXP237" s="44"/>
      <c r="QXQ237" s="44"/>
      <c r="QXR237" s="44"/>
      <c r="QXS237" s="44"/>
      <c r="QXT237" s="44"/>
      <c r="QXU237" s="44"/>
      <c r="QXV237" s="44"/>
      <c r="QXW237" s="44"/>
      <c r="QXX237" s="44"/>
      <c r="QXY237" s="44"/>
      <c r="QXZ237" s="44"/>
      <c r="QYA237" s="44"/>
      <c r="QYB237" s="44"/>
      <c r="QYC237" s="44"/>
      <c r="QYD237" s="44"/>
      <c r="QYE237" s="44"/>
      <c r="QYF237" s="44"/>
      <c r="QYG237" s="44"/>
      <c r="QYH237" s="44"/>
      <c r="QYI237" s="44"/>
      <c r="QYJ237" s="44"/>
      <c r="QYK237" s="44"/>
      <c r="QYL237" s="44"/>
      <c r="QYM237" s="44"/>
      <c r="QYN237" s="44"/>
      <c r="QYO237" s="44"/>
      <c r="QYP237" s="44"/>
      <c r="QYQ237" s="44"/>
      <c r="QYR237" s="44"/>
      <c r="QYS237" s="44"/>
      <c r="QYT237" s="44"/>
      <c r="QYU237" s="44"/>
      <c r="QYV237" s="44"/>
      <c r="QYW237" s="44"/>
      <c r="QYX237" s="44"/>
      <c r="QYY237" s="44"/>
      <c r="QYZ237" s="44"/>
      <c r="QZA237" s="44"/>
      <c r="QZB237" s="44"/>
      <c r="QZC237" s="44"/>
      <c r="QZD237" s="44"/>
      <c r="QZE237" s="44"/>
      <c r="QZF237" s="44"/>
      <c r="QZG237" s="44"/>
      <c r="QZH237" s="44"/>
      <c r="QZI237" s="44"/>
      <c r="QZJ237" s="44"/>
      <c r="QZK237" s="44"/>
      <c r="QZL237" s="44"/>
      <c r="QZM237" s="44"/>
      <c r="QZN237" s="44"/>
      <c r="QZO237" s="44"/>
      <c r="QZP237" s="44"/>
      <c r="QZQ237" s="44"/>
      <c r="QZR237" s="44"/>
      <c r="QZS237" s="44"/>
      <c r="QZT237" s="44"/>
      <c r="QZU237" s="44"/>
      <c r="QZV237" s="44"/>
      <c r="QZW237" s="44"/>
      <c r="QZX237" s="44"/>
      <c r="QZY237" s="44"/>
      <c r="QZZ237" s="44"/>
      <c r="RAA237" s="44"/>
      <c r="RAB237" s="44"/>
      <c r="RAC237" s="44"/>
      <c r="RAD237" s="44"/>
      <c r="RAE237" s="44"/>
      <c r="RAF237" s="44"/>
      <c r="RAG237" s="44"/>
      <c r="RAH237" s="44"/>
      <c r="RAI237" s="44"/>
      <c r="RAJ237" s="44"/>
      <c r="RAK237" s="44"/>
      <c r="RAL237" s="44"/>
      <c r="RAM237" s="44"/>
      <c r="RAN237" s="44"/>
      <c r="RAO237" s="44"/>
      <c r="RAP237" s="44"/>
      <c r="RAQ237" s="44"/>
      <c r="RAR237" s="44"/>
      <c r="RAS237" s="44"/>
      <c r="RAT237" s="44"/>
      <c r="RAU237" s="44"/>
      <c r="RAV237" s="44"/>
      <c r="RAW237" s="44"/>
      <c r="RAX237" s="44"/>
      <c r="RAY237" s="44"/>
      <c r="RAZ237" s="44"/>
      <c r="RBA237" s="44"/>
      <c r="RBB237" s="44"/>
      <c r="RBC237" s="44"/>
      <c r="RBD237" s="44"/>
      <c r="RBE237" s="44"/>
      <c r="RBF237" s="44"/>
      <c r="RBG237" s="44"/>
      <c r="RBH237" s="44"/>
      <c r="RBI237" s="44"/>
      <c r="RBJ237" s="44"/>
      <c r="RBK237" s="44"/>
      <c r="RBL237" s="44"/>
      <c r="RBM237" s="44"/>
      <c r="RBN237" s="44"/>
      <c r="RBO237" s="44"/>
      <c r="RBP237" s="44"/>
      <c r="RBQ237" s="44"/>
      <c r="RBR237" s="44"/>
      <c r="RBS237" s="44"/>
      <c r="RBT237" s="44"/>
      <c r="RBU237" s="44"/>
      <c r="RBV237" s="44"/>
      <c r="RBW237" s="44"/>
      <c r="RBX237" s="44"/>
      <c r="RBY237" s="44"/>
      <c r="RBZ237" s="44"/>
      <c r="RCA237" s="44"/>
      <c r="RCB237" s="44"/>
      <c r="RCC237" s="44"/>
      <c r="RCD237" s="44"/>
      <c r="RCE237" s="44"/>
      <c r="RCF237" s="44"/>
      <c r="RCG237" s="44"/>
      <c r="RCH237" s="44"/>
      <c r="RCI237" s="44"/>
      <c r="RCJ237" s="44"/>
      <c r="RCK237" s="44"/>
      <c r="RCL237" s="44"/>
      <c r="RCM237" s="44"/>
      <c r="RCN237" s="44"/>
      <c r="RCO237" s="44"/>
      <c r="RCP237" s="44"/>
      <c r="RCQ237" s="44"/>
      <c r="RCR237" s="44"/>
      <c r="RCS237" s="44"/>
      <c r="RCT237" s="44"/>
      <c r="RCU237" s="44"/>
      <c r="RCV237" s="44"/>
      <c r="RCW237" s="44"/>
      <c r="RCX237" s="44"/>
      <c r="RCY237" s="44"/>
      <c r="RCZ237" s="44"/>
      <c r="RDA237" s="44"/>
      <c r="RDB237" s="44"/>
      <c r="RDC237" s="44"/>
      <c r="RDD237" s="44"/>
      <c r="RDE237" s="44"/>
      <c r="RDF237" s="44"/>
      <c r="RDG237" s="44"/>
      <c r="RDH237" s="44"/>
      <c r="RDI237" s="44"/>
      <c r="RDJ237" s="44"/>
      <c r="RDK237" s="44"/>
      <c r="RDL237" s="44"/>
      <c r="RDM237" s="44"/>
      <c r="RDN237" s="44"/>
      <c r="RDO237" s="44"/>
      <c r="RDP237" s="44"/>
      <c r="RDQ237" s="44"/>
      <c r="RDR237" s="44"/>
      <c r="RDS237" s="44"/>
      <c r="RDT237" s="44"/>
      <c r="RDU237" s="44"/>
      <c r="RDV237" s="44"/>
      <c r="RDW237" s="44"/>
      <c r="RDX237" s="44"/>
      <c r="RDY237" s="44"/>
      <c r="RDZ237" s="44"/>
      <c r="REA237" s="44"/>
      <c r="REB237" s="44"/>
      <c r="REC237" s="44"/>
      <c r="RED237" s="44"/>
      <c r="REE237" s="44"/>
      <c r="REF237" s="44"/>
      <c r="REG237" s="44"/>
      <c r="REH237" s="44"/>
      <c r="REI237" s="44"/>
      <c r="REJ237" s="44"/>
      <c r="REK237" s="44"/>
      <c r="REL237" s="44"/>
      <c r="REM237" s="44"/>
      <c r="REN237" s="44"/>
      <c r="REO237" s="44"/>
      <c r="REP237" s="44"/>
      <c r="REQ237" s="44"/>
      <c r="RER237" s="44"/>
      <c r="RES237" s="44"/>
      <c r="RET237" s="44"/>
      <c r="REU237" s="44"/>
      <c r="REV237" s="44"/>
      <c r="REW237" s="44"/>
      <c r="REX237" s="44"/>
      <c r="REY237" s="44"/>
      <c r="REZ237" s="44"/>
      <c r="RFA237" s="44"/>
      <c r="RFB237" s="44"/>
      <c r="RFC237" s="44"/>
      <c r="RFD237" s="44"/>
      <c r="RFE237" s="44"/>
      <c r="RFF237" s="44"/>
      <c r="RFG237" s="44"/>
      <c r="RFH237" s="44"/>
      <c r="RFI237" s="44"/>
      <c r="RFJ237" s="44"/>
      <c r="RFK237" s="44"/>
      <c r="RFL237" s="44"/>
      <c r="RFM237" s="44"/>
      <c r="RFN237" s="44"/>
      <c r="RFO237" s="44"/>
      <c r="RFP237" s="44"/>
      <c r="RFQ237" s="44"/>
      <c r="RFR237" s="44"/>
      <c r="RFS237" s="44"/>
      <c r="RFT237" s="44"/>
      <c r="RFU237" s="44"/>
      <c r="RFV237" s="44"/>
      <c r="RFW237" s="44"/>
      <c r="RFX237" s="44"/>
      <c r="RFY237" s="44"/>
      <c r="RFZ237" s="44"/>
      <c r="RGA237" s="44"/>
      <c r="RGB237" s="44"/>
      <c r="RGC237" s="44"/>
      <c r="RGD237" s="44"/>
      <c r="RGE237" s="44"/>
      <c r="RGF237" s="44"/>
      <c r="RGG237" s="44"/>
      <c r="RGH237" s="44"/>
      <c r="RGI237" s="44"/>
      <c r="RGJ237" s="44"/>
      <c r="RGK237" s="44"/>
      <c r="RGL237" s="44"/>
      <c r="RGM237" s="44"/>
      <c r="RGN237" s="44"/>
      <c r="RGO237" s="44"/>
      <c r="RGP237" s="44"/>
      <c r="RGQ237" s="44"/>
      <c r="RGR237" s="44"/>
      <c r="RGS237" s="44"/>
      <c r="RGT237" s="44"/>
      <c r="RGU237" s="44"/>
      <c r="RGV237" s="44"/>
      <c r="RGW237" s="44"/>
      <c r="RGX237" s="44"/>
      <c r="RGY237" s="44"/>
      <c r="RGZ237" s="44"/>
      <c r="RHA237" s="44"/>
      <c r="RHB237" s="44"/>
      <c r="RHC237" s="44"/>
      <c r="RHD237" s="44"/>
      <c r="RHE237" s="44"/>
      <c r="RHF237" s="44"/>
      <c r="RHG237" s="44"/>
      <c r="RHH237" s="44"/>
      <c r="RHI237" s="44"/>
      <c r="RHJ237" s="44"/>
      <c r="RHK237" s="44"/>
      <c r="RHL237" s="44"/>
      <c r="RHM237" s="44"/>
      <c r="RHN237" s="44"/>
      <c r="RHO237" s="44"/>
      <c r="RHP237" s="44"/>
      <c r="RHQ237" s="44"/>
      <c r="RHR237" s="44"/>
      <c r="RHS237" s="44"/>
      <c r="RHT237" s="44"/>
      <c r="RHU237" s="44"/>
      <c r="RHV237" s="44"/>
      <c r="RHW237" s="44"/>
      <c r="RHX237" s="44"/>
      <c r="RHY237" s="44"/>
      <c r="RHZ237" s="44"/>
      <c r="RIA237" s="44"/>
      <c r="RIB237" s="44"/>
      <c r="RIC237" s="44"/>
      <c r="RID237" s="44"/>
      <c r="RIE237" s="44"/>
      <c r="RIF237" s="44"/>
      <c r="RIG237" s="44"/>
      <c r="RIH237" s="44"/>
      <c r="RII237" s="44"/>
      <c r="RIJ237" s="44"/>
      <c r="RIK237" s="44"/>
      <c r="RIL237" s="44"/>
      <c r="RIM237" s="44"/>
      <c r="RIN237" s="44"/>
      <c r="RIO237" s="44"/>
      <c r="RIP237" s="44"/>
      <c r="RIQ237" s="44"/>
      <c r="RIR237" s="44"/>
      <c r="RIS237" s="44"/>
      <c r="RIT237" s="44"/>
      <c r="RIU237" s="44"/>
      <c r="RIV237" s="44"/>
      <c r="RIW237" s="44"/>
      <c r="RIX237" s="44"/>
      <c r="RIY237" s="44"/>
      <c r="RIZ237" s="44"/>
      <c r="RJA237" s="44"/>
      <c r="RJB237" s="44"/>
      <c r="RJC237" s="44"/>
      <c r="RJD237" s="44"/>
      <c r="RJE237" s="44"/>
      <c r="RJF237" s="44"/>
      <c r="RJG237" s="44"/>
      <c r="RJH237" s="44"/>
      <c r="RJI237" s="44"/>
      <c r="RJJ237" s="44"/>
      <c r="RJK237" s="44"/>
      <c r="RJL237" s="44"/>
      <c r="RJM237" s="44"/>
      <c r="RJN237" s="44"/>
      <c r="RJO237" s="44"/>
      <c r="RJP237" s="44"/>
      <c r="RJQ237" s="44"/>
      <c r="RJR237" s="44"/>
      <c r="RJS237" s="44"/>
      <c r="RJT237" s="44"/>
      <c r="RJU237" s="44"/>
      <c r="RJV237" s="44"/>
      <c r="RJW237" s="44"/>
      <c r="RJX237" s="44"/>
      <c r="RJY237" s="44"/>
      <c r="RJZ237" s="44"/>
      <c r="RKA237" s="44"/>
      <c r="RKB237" s="44"/>
      <c r="RKC237" s="44"/>
      <c r="RKD237" s="44"/>
      <c r="RKE237" s="44"/>
      <c r="RKF237" s="44"/>
      <c r="RKG237" s="44"/>
      <c r="RKH237" s="44"/>
      <c r="RKI237" s="44"/>
      <c r="RKJ237" s="44"/>
      <c r="RKK237" s="44"/>
      <c r="RKL237" s="44"/>
      <c r="RKM237" s="44"/>
      <c r="RKN237" s="44"/>
      <c r="RKO237" s="44"/>
      <c r="RKP237" s="44"/>
      <c r="RKQ237" s="44"/>
      <c r="RKR237" s="44"/>
      <c r="RKS237" s="44"/>
      <c r="RKT237" s="44"/>
      <c r="RKU237" s="44"/>
      <c r="RKV237" s="44"/>
      <c r="RKW237" s="44"/>
      <c r="RKX237" s="44"/>
      <c r="RKY237" s="44"/>
      <c r="RKZ237" s="44"/>
      <c r="RLA237" s="44"/>
      <c r="RLB237" s="44"/>
      <c r="RLC237" s="44"/>
      <c r="RLD237" s="44"/>
      <c r="RLE237" s="44"/>
      <c r="RLF237" s="44"/>
      <c r="RLG237" s="44"/>
      <c r="RLH237" s="44"/>
      <c r="RLI237" s="44"/>
      <c r="RLJ237" s="44"/>
      <c r="RLK237" s="44"/>
      <c r="RLL237" s="44"/>
      <c r="RLM237" s="44"/>
      <c r="RLN237" s="44"/>
      <c r="RLO237" s="44"/>
      <c r="RLP237" s="44"/>
      <c r="RLQ237" s="44"/>
      <c r="RLR237" s="44"/>
      <c r="RLS237" s="44"/>
      <c r="RLT237" s="44"/>
      <c r="RLU237" s="44"/>
      <c r="RLV237" s="44"/>
      <c r="RLW237" s="44"/>
      <c r="RLX237" s="44"/>
      <c r="RLY237" s="44"/>
      <c r="RLZ237" s="44"/>
      <c r="RMA237" s="44"/>
      <c r="RMB237" s="44"/>
      <c r="RMC237" s="44"/>
      <c r="RMD237" s="44"/>
      <c r="RME237" s="44"/>
      <c r="RMF237" s="44"/>
      <c r="RMG237" s="44"/>
      <c r="RMH237" s="44"/>
      <c r="RMI237" s="44"/>
      <c r="RMJ237" s="44"/>
      <c r="RMK237" s="44"/>
      <c r="RML237" s="44"/>
      <c r="RMM237" s="44"/>
      <c r="RMN237" s="44"/>
      <c r="RMO237" s="44"/>
      <c r="RMP237" s="44"/>
      <c r="RMQ237" s="44"/>
      <c r="RMR237" s="44"/>
      <c r="RMS237" s="44"/>
      <c r="RMT237" s="44"/>
      <c r="RMU237" s="44"/>
      <c r="RMV237" s="44"/>
      <c r="RMW237" s="44"/>
      <c r="RMX237" s="44"/>
      <c r="RMY237" s="44"/>
      <c r="RMZ237" s="44"/>
      <c r="RNA237" s="44"/>
      <c r="RNB237" s="44"/>
      <c r="RNC237" s="44"/>
      <c r="RND237" s="44"/>
      <c r="RNE237" s="44"/>
      <c r="RNF237" s="44"/>
      <c r="RNG237" s="44"/>
      <c r="RNH237" s="44"/>
      <c r="RNI237" s="44"/>
      <c r="RNJ237" s="44"/>
      <c r="RNK237" s="44"/>
      <c r="RNL237" s="44"/>
      <c r="RNM237" s="44"/>
      <c r="RNN237" s="44"/>
      <c r="RNO237" s="44"/>
      <c r="RNP237" s="44"/>
      <c r="RNQ237" s="44"/>
      <c r="RNR237" s="44"/>
      <c r="RNS237" s="44"/>
      <c r="RNT237" s="44"/>
      <c r="RNU237" s="44"/>
      <c r="RNV237" s="44"/>
      <c r="RNW237" s="44"/>
      <c r="RNX237" s="44"/>
      <c r="RNY237" s="44"/>
      <c r="RNZ237" s="44"/>
      <c r="ROA237" s="44"/>
      <c r="ROB237" s="44"/>
      <c r="ROC237" s="44"/>
      <c r="ROD237" s="44"/>
      <c r="ROE237" s="44"/>
      <c r="ROF237" s="44"/>
      <c r="ROG237" s="44"/>
      <c r="ROH237" s="44"/>
      <c r="ROI237" s="44"/>
      <c r="ROJ237" s="44"/>
      <c r="ROK237" s="44"/>
      <c r="ROL237" s="44"/>
      <c r="ROM237" s="44"/>
      <c r="RON237" s="44"/>
      <c r="ROO237" s="44"/>
      <c r="ROP237" s="44"/>
      <c r="ROQ237" s="44"/>
      <c r="ROR237" s="44"/>
      <c r="ROS237" s="44"/>
      <c r="ROT237" s="44"/>
      <c r="ROU237" s="44"/>
      <c r="ROV237" s="44"/>
      <c r="ROW237" s="44"/>
      <c r="ROX237" s="44"/>
      <c r="ROY237" s="44"/>
      <c r="ROZ237" s="44"/>
      <c r="RPA237" s="44"/>
      <c r="RPB237" s="44"/>
      <c r="RPC237" s="44"/>
      <c r="RPD237" s="44"/>
      <c r="RPE237" s="44"/>
      <c r="RPF237" s="44"/>
      <c r="RPG237" s="44"/>
      <c r="RPH237" s="44"/>
      <c r="RPI237" s="44"/>
      <c r="RPJ237" s="44"/>
      <c r="RPK237" s="44"/>
      <c r="RPL237" s="44"/>
      <c r="RPM237" s="44"/>
      <c r="RPN237" s="44"/>
      <c r="RPO237" s="44"/>
      <c r="RPP237" s="44"/>
      <c r="RPQ237" s="44"/>
      <c r="RPR237" s="44"/>
      <c r="RPS237" s="44"/>
      <c r="RPT237" s="44"/>
      <c r="RPU237" s="44"/>
      <c r="RPV237" s="44"/>
      <c r="RPW237" s="44"/>
      <c r="RPX237" s="44"/>
      <c r="RPY237" s="44"/>
      <c r="RPZ237" s="44"/>
      <c r="RQA237" s="44"/>
      <c r="RQB237" s="44"/>
      <c r="RQC237" s="44"/>
      <c r="RQD237" s="44"/>
      <c r="RQE237" s="44"/>
      <c r="RQF237" s="44"/>
      <c r="RQG237" s="44"/>
      <c r="RQH237" s="44"/>
      <c r="RQI237" s="44"/>
      <c r="RQJ237" s="44"/>
      <c r="RQK237" s="44"/>
      <c r="RQL237" s="44"/>
      <c r="RQM237" s="44"/>
      <c r="RQN237" s="44"/>
      <c r="RQO237" s="44"/>
      <c r="RQP237" s="44"/>
      <c r="RQQ237" s="44"/>
      <c r="RQR237" s="44"/>
      <c r="RQS237" s="44"/>
      <c r="RQT237" s="44"/>
      <c r="RQU237" s="44"/>
      <c r="RQV237" s="44"/>
      <c r="RQW237" s="44"/>
      <c r="RQX237" s="44"/>
      <c r="RQY237" s="44"/>
      <c r="RQZ237" s="44"/>
      <c r="RRA237" s="44"/>
      <c r="RRB237" s="44"/>
      <c r="RRC237" s="44"/>
      <c r="RRD237" s="44"/>
      <c r="RRE237" s="44"/>
      <c r="RRF237" s="44"/>
      <c r="RRG237" s="44"/>
      <c r="RRH237" s="44"/>
      <c r="RRI237" s="44"/>
      <c r="RRJ237" s="44"/>
      <c r="RRK237" s="44"/>
      <c r="RRL237" s="44"/>
      <c r="RRM237" s="44"/>
      <c r="RRN237" s="44"/>
      <c r="RRO237" s="44"/>
      <c r="RRP237" s="44"/>
      <c r="RRQ237" s="44"/>
      <c r="RRR237" s="44"/>
      <c r="RRS237" s="44"/>
      <c r="RRT237" s="44"/>
      <c r="RRU237" s="44"/>
      <c r="RRV237" s="44"/>
      <c r="RRW237" s="44"/>
      <c r="RRX237" s="44"/>
      <c r="RRY237" s="44"/>
      <c r="RRZ237" s="44"/>
      <c r="RSA237" s="44"/>
      <c r="RSB237" s="44"/>
      <c r="RSC237" s="44"/>
      <c r="RSD237" s="44"/>
      <c r="RSE237" s="44"/>
      <c r="RSF237" s="44"/>
      <c r="RSG237" s="44"/>
      <c r="RSH237" s="44"/>
      <c r="RSI237" s="44"/>
      <c r="RSJ237" s="44"/>
      <c r="RSK237" s="44"/>
      <c r="RSL237" s="44"/>
      <c r="RSM237" s="44"/>
      <c r="RSN237" s="44"/>
      <c r="RSO237" s="44"/>
      <c r="RSP237" s="44"/>
      <c r="RSQ237" s="44"/>
      <c r="RSR237" s="44"/>
      <c r="RSS237" s="44"/>
      <c r="RST237" s="44"/>
      <c r="RSU237" s="44"/>
      <c r="RSV237" s="44"/>
      <c r="RSW237" s="44"/>
      <c r="RSX237" s="44"/>
      <c r="RSY237" s="44"/>
      <c r="RSZ237" s="44"/>
      <c r="RTA237" s="44"/>
      <c r="RTB237" s="44"/>
      <c r="RTC237" s="44"/>
      <c r="RTD237" s="44"/>
      <c r="RTE237" s="44"/>
      <c r="RTF237" s="44"/>
      <c r="RTG237" s="44"/>
      <c r="RTH237" s="44"/>
      <c r="RTI237" s="44"/>
      <c r="RTJ237" s="44"/>
      <c r="RTK237" s="44"/>
      <c r="RTL237" s="44"/>
      <c r="RTM237" s="44"/>
      <c r="RTN237" s="44"/>
      <c r="RTO237" s="44"/>
      <c r="RTP237" s="44"/>
      <c r="RTQ237" s="44"/>
      <c r="RTR237" s="44"/>
      <c r="RTS237" s="44"/>
      <c r="RTT237" s="44"/>
      <c r="RTU237" s="44"/>
      <c r="RTV237" s="44"/>
      <c r="RTW237" s="44"/>
      <c r="RTX237" s="44"/>
      <c r="RTY237" s="44"/>
      <c r="RTZ237" s="44"/>
      <c r="RUA237" s="44"/>
      <c r="RUB237" s="44"/>
      <c r="RUC237" s="44"/>
      <c r="RUD237" s="44"/>
      <c r="RUE237" s="44"/>
      <c r="RUF237" s="44"/>
      <c r="RUG237" s="44"/>
      <c r="RUH237" s="44"/>
      <c r="RUI237" s="44"/>
      <c r="RUJ237" s="44"/>
      <c r="RUK237" s="44"/>
      <c r="RUL237" s="44"/>
      <c r="RUM237" s="44"/>
      <c r="RUN237" s="44"/>
      <c r="RUO237" s="44"/>
      <c r="RUP237" s="44"/>
      <c r="RUQ237" s="44"/>
      <c r="RUR237" s="44"/>
      <c r="RUS237" s="44"/>
      <c r="RUT237" s="44"/>
      <c r="RUU237" s="44"/>
      <c r="RUV237" s="44"/>
      <c r="RUW237" s="44"/>
      <c r="RUX237" s="44"/>
      <c r="RUY237" s="44"/>
      <c r="RUZ237" s="44"/>
      <c r="RVA237" s="44"/>
      <c r="RVB237" s="44"/>
      <c r="RVC237" s="44"/>
      <c r="RVD237" s="44"/>
      <c r="RVE237" s="44"/>
      <c r="RVF237" s="44"/>
      <c r="RVG237" s="44"/>
      <c r="RVH237" s="44"/>
      <c r="RVI237" s="44"/>
      <c r="RVJ237" s="44"/>
      <c r="RVK237" s="44"/>
      <c r="RVL237" s="44"/>
      <c r="RVM237" s="44"/>
      <c r="RVN237" s="44"/>
      <c r="RVO237" s="44"/>
      <c r="RVP237" s="44"/>
      <c r="RVQ237" s="44"/>
      <c r="RVR237" s="44"/>
      <c r="RVS237" s="44"/>
      <c r="RVT237" s="44"/>
      <c r="RVU237" s="44"/>
      <c r="RVV237" s="44"/>
      <c r="RVW237" s="44"/>
      <c r="RVX237" s="44"/>
      <c r="RVY237" s="44"/>
      <c r="RVZ237" s="44"/>
      <c r="RWA237" s="44"/>
      <c r="RWB237" s="44"/>
      <c r="RWC237" s="44"/>
      <c r="RWD237" s="44"/>
      <c r="RWE237" s="44"/>
      <c r="RWF237" s="44"/>
      <c r="RWG237" s="44"/>
      <c r="RWH237" s="44"/>
      <c r="RWI237" s="44"/>
      <c r="RWJ237" s="44"/>
      <c r="RWK237" s="44"/>
      <c r="RWL237" s="44"/>
      <c r="RWM237" s="44"/>
      <c r="RWN237" s="44"/>
      <c r="RWO237" s="44"/>
      <c r="RWP237" s="44"/>
      <c r="RWQ237" s="44"/>
      <c r="RWR237" s="44"/>
      <c r="RWS237" s="44"/>
      <c r="RWT237" s="44"/>
      <c r="RWU237" s="44"/>
      <c r="RWV237" s="44"/>
      <c r="RWW237" s="44"/>
      <c r="RWX237" s="44"/>
      <c r="RWY237" s="44"/>
      <c r="RWZ237" s="44"/>
      <c r="RXA237" s="44"/>
      <c r="RXB237" s="44"/>
      <c r="RXC237" s="44"/>
      <c r="RXD237" s="44"/>
      <c r="RXE237" s="44"/>
      <c r="RXF237" s="44"/>
      <c r="RXG237" s="44"/>
      <c r="RXH237" s="44"/>
      <c r="RXI237" s="44"/>
      <c r="RXJ237" s="44"/>
      <c r="RXK237" s="44"/>
      <c r="RXL237" s="44"/>
      <c r="RXM237" s="44"/>
      <c r="RXN237" s="44"/>
      <c r="RXO237" s="44"/>
      <c r="RXP237" s="44"/>
      <c r="RXQ237" s="44"/>
      <c r="RXR237" s="44"/>
      <c r="RXS237" s="44"/>
      <c r="RXT237" s="44"/>
      <c r="RXU237" s="44"/>
      <c r="RXV237" s="44"/>
      <c r="RXW237" s="44"/>
      <c r="RXX237" s="44"/>
      <c r="RXY237" s="44"/>
      <c r="RXZ237" s="44"/>
      <c r="RYA237" s="44"/>
      <c r="RYB237" s="44"/>
      <c r="RYC237" s="44"/>
      <c r="RYD237" s="44"/>
      <c r="RYE237" s="44"/>
      <c r="RYF237" s="44"/>
      <c r="RYG237" s="44"/>
      <c r="RYH237" s="44"/>
      <c r="RYI237" s="44"/>
      <c r="RYJ237" s="44"/>
      <c r="RYK237" s="44"/>
      <c r="RYL237" s="44"/>
      <c r="RYM237" s="44"/>
      <c r="RYN237" s="44"/>
      <c r="RYO237" s="44"/>
      <c r="RYP237" s="44"/>
      <c r="RYQ237" s="44"/>
      <c r="RYR237" s="44"/>
      <c r="RYS237" s="44"/>
      <c r="RYT237" s="44"/>
      <c r="RYU237" s="44"/>
      <c r="RYV237" s="44"/>
      <c r="RYW237" s="44"/>
      <c r="RYX237" s="44"/>
      <c r="RYY237" s="44"/>
      <c r="RYZ237" s="44"/>
      <c r="RZA237" s="44"/>
      <c r="RZB237" s="44"/>
      <c r="RZC237" s="44"/>
      <c r="RZD237" s="44"/>
      <c r="RZE237" s="44"/>
      <c r="RZF237" s="44"/>
      <c r="RZG237" s="44"/>
      <c r="RZH237" s="44"/>
      <c r="RZI237" s="44"/>
      <c r="RZJ237" s="44"/>
      <c r="RZK237" s="44"/>
      <c r="RZL237" s="44"/>
      <c r="RZM237" s="44"/>
      <c r="RZN237" s="44"/>
      <c r="RZO237" s="44"/>
      <c r="RZP237" s="44"/>
      <c r="RZQ237" s="44"/>
      <c r="RZR237" s="44"/>
      <c r="RZS237" s="44"/>
      <c r="RZT237" s="44"/>
      <c r="RZU237" s="44"/>
      <c r="RZV237" s="44"/>
      <c r="RZW237" s="44"/>
      <c r="RZX237" s="44"/>
      <c r="RZY237" s="44"/>
      <c r="RZZ237" s="44"/>
      <c r="SAA237" s="44"/>
      <c r="SAB237" s="44"/>
      <c r="SAC237" s="44"/>
      <c r="SAD237" s="44"/>
      <c r="SAE237" s="44"/>
      <c r="SAF237" s="44"/>
      <c r="SAG237" s="44"/>
      <c r="SAH237" s="44"/>
      <c r="SAI237" s="44"/>
      <c r="SAJ237" s="44"/>
      <c r="SAK237" s="44"/>
      <c r="SAL237" s="44"/>
      <c r="SAM237" s="44"/>
      <c r="SAN237" s="44"/>
      <c r="SAO237" s="44"/>
      <c r="SAP237" s="44"/>
      <c r="SAQ237" s="44"/>
      <c r="SAR237" s="44"/>
      <c r="SAS237" s="44"/>
      <c r="SAT237" s="44"/>
      <c r="SAU237" s="44"/>
      <c r="SAV237" s="44"/>
      <c r="SAW237" s="44"/>
      <c r="SAX237" s="44"/>
      <c r="SAY237" s="44"/>
      <c r="SAZ237" s="44"/>
      <c r="SBA237" s="44"/>
      <c r="SBB237" s="44"/>
      <c r="SBC237" s="44"/>
      <c r="SBD237" s="44"/>
      <c r="SBE237" s="44"/>
      <c r="SBF237" s="44"/>
      <c r="SBG237" s="44"/>
      <c r="SBH237" s="44"/>
      <c r="SBI237" s="44"/>
      <c r="SBJ237" s="44"/>
      <c r="SBK237" s="44"/>
      <c r="SBL237" s="44"/>
      <c r="SBM237" s="44"/>
      <c r="SBN237" s="44"/>
      <c r="SBO237" s="44"/>
      <c r="SBP237" s="44"/>
      <c r="SBQ237" s="44"/>
      <c r="SBR237" s="44"/>
      <c r="SBS237" s="44"/>
      <c r="SBT237" s="44"/>
      <c r="SBU237" s="44"/>
      <c r="SBV237" s="44"/>
      <c r="SBW237" s="44"/>
      <c r="SBX237" s="44"/>
      <c r="SBY237" s="44"/>
      <c r="SBZ237" s="44"/>
      <c r="SCA237" s="44"/>
      <c r="SCB237" s="44"/>
      <c r="SCC237" s="44"/>
      <c r="SCD237" s="44"/>
      <c r="SCE237" s="44"/>
      <c r="SCF237" s="44"/>
      <c r="SCG237" s="44"/>
      <c r="SCH237" s="44"/>
      <c r="SCI237" s="44"/>
      <c r="SCJ237" s="44"/>
      <c r="SCK237" s="44"/>
      <c r="SCL237" s="44"/>
      <c r="SCM237" s="44"/>
      <c r="SCN237" s="44"/>
      <c r="SCO237" s="44"/>
      <c r="SCP237" s="44"/>
      <c r="SCQ237" s="44"/>
      <c r="SCR237" s="44"/>
      <c r="SCS237" s="44"/>
      <c r="SCT237" s="44"/>
      <c r="SCU237" s="44"/>
      <c r="SCV237" s="44"/>
      <c r="SCW237" s="44"/>
      <c r="SCX237" s="44"/>
      <c r="SCY237" s="44"/>
      <c r="SCZ237" s="44"/>
      <c r="SDA237" s="44"/>
      <c r="SDB237" s="44"/>
      <c r="SDC237" s="44"/>
      <c r="SDD237" s="44"/>
      <c r="SDE237" s="44"/>
      <c r="SDF237" s="44"/>
      <c r="SDG237" s="44"/>
      <c r="SDH237" s="44"/>
      <c r="SDI237" s="44"/>
      <c r="SDJ237" s="44"/>
      <c r="SDK237" s="44"/>
      <c r="SDL237" s="44"/>
      <c r="SDM237" s="44"/>
      <c r="SDN237" s="44"/>
      <c r="SDO237" s="44"/>
      <c r="SDP237" s="44"/>
      <c r="SDQ237" s="44"/>
      <c r="SDR237" s="44"/>
      <c r="SDS237" s="44"/>
      <c r="SDT237" s="44"/>
      <c r="SDU237" s="44"/>
      <c r="SDV237" s="44"/>
      <c r="SDW237" s="44"/>
      <c r="SDX237" s="44"/>
      <c r="SDY237" s="44"/>
      <c r="SDZ237" s="44"/>
      <c r="SEA237" s="44"/>
      <c r="SEB237" s="44"/>
      <c r="SEC237" s="44"/>
      <c r="SED237" s="44"/>
      <c r="SEE237" s="44"/>
      <c r="SEF237" s="44"/>
      <c r="SEG237" s="44"/>
      <c r="SEH237" s="44"/>
      <c r="SEI237" s="44"/>
      <c r="SEJ237" s="44"/>
      <c r="SEK237" s="44"/>
      <c r="SEL237" s="44"/>
      <c r="SEM237" s="44"/>
      <c r="SEN237" s="44"/>
      <c r="SEO237" s="44"/>
      <c r="SEP237" s="44"/>
      <c r="SEQ237" s="44"/>
      <c r="SER237" s="44"/>
      <c r="SES237" s="44"/>
      <c r="SET237" s="44"/>
      <c r="SEU237" s="44"/>
      <c r="SEV237" s="44"/>
      <c r="SEW237" s="44"/>
      <c r="SEX237" s="44"/>
      <c r="SEY237" s="44"/>
      <c r="SEZ237" s="44"/>
      <c r="SFA237" s="44"/>
      <c r="SFB237" s="44"/>
      <c r="SFC237" s="44"/>
      <c r="SFD237" s="44"/>
      <c r="SFE237" s="44"/>
      <c r="SFF237" s="44"/>
      <c r="SFG237" s="44"/>
      <c r="SFH237" s="44"/>
      <c r="SFI237" s="44"/>
      <c r="SFJ237" s="44"/>
      <c r="SFK237" s="44"/>
      <c r="SFL237" s="44"/>
      <c r="SFM237" s="44"/>
      <c r="SFN237" s="44"/>
      <c r="SFO237" s="44"/>
      <c r="SFP237" s="44"/>
      <c r="SFQ237" s="44"/>
      <c r="SFR237" s="44"/>
      <c r="SFS237" s="44"/>
      <c r="SFT237" s="44"/>
      <c r="SFU237" s="44"/>
      <c r="SFV237" s="44"/>
      <c r="SFW237" s="44"/>
      <c r="SFX237" s="44"/>
      <c r="SFY237" s="44"/>
      <c r="SFZ237" s="44"/>
      <c r="SGA237" s="44"/>
      <c r="SGB237" s="44"/>
      <c r="SGC237" s="44"/>
      <c r="SGD237" s="44"/>
      <c r="SGE237" s="44"/>
      <c r="SGF237" s="44"/>
      <c r="SGG237" s="44"/>
      <c r="SGH237" s="44"/>
      <c r="SGI237" s="44"/>
      <c r="SGJ237" s="44"/>
      <c r="SGK237" s="44"/>
      <c r="SGL237" s="44"/>
      <c r="SGM237" s="44"/>
      <c r="SGN237" s="44"/>
      <c r="SGO237" s="44"/>
      <c r="SGP237" s="44"/>
      <c r="SGQ237" s="44"/>
      <c r="SGR237" s="44"/>
      <c r="SGS237" s="44"/>
      <c r="SGT237" s="44"/>
      <c r="SGU237" s="44"/>
      <c r="SGV237" s="44"/>
      <c r="SGW237" s="44"/>
      <c r="SGX237" s="44"/>
      <c r="SGY237" s="44"/>
      <c r="SGZ237" s="44"/>
      <c r="SHA237" s="44"/>
      <c r="SHB237" s="44"/>
      <c r="SHC237" s="44"/>
      <c r="SHD237" s="44"/>
      <c r="SHE237" s="44"/>
      <c r="SHF237" s="44"/>
      <c r="SHG237" s="44"/>
      <c r="SHH237" s="44"/>
      <c r="SHI237" s="44"/>
      <c r="SHJ237" s="44"/>
      <c r="SHK237" s="44"/>
      <c r="SHL237" s="44"/>
      <c r="SHM237" s="44"/>
      <c r="SHN237" s="44"/>
      <c r="SHO237" s="44"/>
      <c r="SHP237" s="44"/>
      <c r="SHQ237" s="44"/>
      <c r="SHR237" s="44"/>
      <c r="SHS237" s="44"/>
      <c r="SHT237" s="44"/>
      <c r="SHU237" s="44"/>
      <c r="SHV237" s="44"/>
      <c r="SHW237" s="44"/>
      <c r="SHX237" s="44"/>
      <c r="SHY237" s="44"/>
      <c r="SHZ237" s="44"/>
      <c r="SIA237" s="44"/>
      <c r="SIB237" s="44"/>
      <c r="SIC237" s="44"/>
      <c r="SID237" s="44"/>
      <c r="SIE237" s="44"/>
      <c r="SIF237" s="44"/>
      <c r="SIG237" s="44"/>
      <c r="SIH237" s="44"/>
      <c r="SII237" s="44"/>
      <c r="SIJ237" s="44"/>
      <c r="SIK237" s="44"/>
      <c r="SIL237" s="44"/>
      <c r="SIM237" s="44"/>
      <c r="SIN237" s="44"/>
      <c r="SIO237" s="44"/>
      <c r="SIP237" s="44"/>
      <c r="SIQ237" s="44"/>
      <c r="SIR237" s="44"/>
      <c r="SIS237" s="44"/>
      <c r="SIT237" s="44"/>
      <c r="SIU237" s="44"/>
      <c r="SIV237" s="44"/>
      <c r="SIW237" s="44"/>
      <c r="SIX237" s="44"/>
      <c r="SIY237" s="44"/>
      <c r="SIZ237" s="44"/>
      <c r="SJA237" s="44"/>
      <c r="SJB237" s="44"/>
      <c r="SJC237" s="44"/>
      <c r="SJD237" s="44"/>
      <c r="SJE237" s="44"/>
      <c r="SJF237" s="44"/>
      <c r="SJG237" s="44"/>
      <c r="SJH237" s="44"/>
      <c r="SJI237" s="44"/>
      <c r="SJJ237" s="44"/>
      <c r="SJK237" s="44"/>
      <c r="SJL237" s="44"/>
      <c r="SJM237" s="44"/>
      <c r="SJN237" s="44"/>
      <c r="SJO237" s="44"/>
      <c r="SJP237" s="44"/>
      <c r="SJQ237" s="44"/>
      <c r="SJR237" s="44"/>
      <c r="SJS237" s="44"/>
      <c r="SJT237" s="44"/>
      <c r="SJU237" s="44"/>
      <c r="SJV237" s="44"/>
      <c r="SJW237" s="44"/>
      <c r="SJX237" s="44"/>
      <c r="SJY237" s="44"/>
      <c r="SJZ237" s="44"/>
      <c r="SKA237" s="44"/>
      <c r="SKB237" s="44"/>
      <c r="SKC237" s="44"/>
      <c r="SKD237" s="44"/>
      <c r="SKE237" s="44"/>
      <c r="SKF237" s="44"/>
      <c r="SKG237" s="44"/>
      <c r="SKH237" s="44"/>
      <c r="SKI237" s="44"/>
      <c r="SKJ237" s="44"/>
      <c r="SKK237" s="44"/>
      <c r="SKL237" s="44"/>
      <c r="SKM237" s="44"/>
      <c r="SKN237" s="44"/>
      <c r="SKO237" s="44"/>
      <c r="SKP237" s="44"/>
      <c r="SKQ237" s="44"/>
      <c r="SKR237" s="44"/>
      <c r="SKS237" s="44"/>
      <c r="SKT237" s="44"/>
      <c r="SKU237" s="44"/>
      <c r="SKV237" s="44"/>
      <c r="SKW237" s="44"/>
      <c r="SKX237" s="44"/>
      <c r="SKY237" s="44"/>
      <c r="SKZ237" s="44"/>
      <c r="SLA237" s="44"/>
      <c r="SLB237" s="44"/>
      <c r="SLC237" s="44"/>
      <c r="SLD237" s="44"/>
      <c r="SLE237" s="44"/>
      <c r="SLF237" s="44"/>
      <c r="SLG237" s="44"/>
      <c r="SLH237" s="44"/>
      <c r="SLI237" s="44"/>
      <c r="SLJ237" s="44"/>
      <c r="SLK237" s="44"/>
      <c r="SLL237" s="44"/>
      <c r="SLM237" s="44"/>
      <c r="SLN237" s="44"/>
      <c r="SLO237" s="44"/>
      <c r="SLP237" s="44"/>
      <c r="SLQ237" s="44"/>
      <c r="SLR237" s="44"/>
      <c r="SLS237" s="44"/>
      <c r="SLT237" s="44"/>
      <c r="SLU237" s="44"/>
      <c r="SLV237" s="44"/>
      <c r="SLW237" s="44"/>
      <c r="SLX237" s="44"/>
      <c r="SLY237" s="44"/>
      <c r="SLZ237" s="44"/>
      <c r="SMA237" s="44"/>
      <c r="SMB237" s="44"/>
      <c r="SMC237" s="44"/>
      <c r="SMD237" s="44"/>
      <c r="SME237" s="44"/>
      <c r="SMF237" s="44"/>
      <c r="SMG237" s="44"/>
      <c r="SMH237" s="44"/>
      <c r="SMI237" s="44"/>
      <c r="SMJ237" s="44"/>
      <c r="SMK237" s="44"/>
      <c r="SML237" s="44"/>
      <c r="SMM237" s="44"/>
      <c r="SMN237" s="44"/>
      <c r="SMO237" s="44"/>
      <c r="SMP237" s="44"/>
      <c r="SMQ237" s="44"/>
      <c r="SMR237" s="44"/>
      <c r="SMS237" s="44"/>
      <c r="SMT237" s="44"/>
      <c r="SMU237" s="44"/>
      <c r="SMV237" s="44"/>
      <c r="SMW237" s="44"/>
      <c r="SMX237" s="44"/>
      <c r="SMY237" s="44"/>
      <c r="SMZ237" s="44"/>
      <c r="SNA237" s="44"/>
      <c r="SNB237" s="44"/>
      <c r="SNC237" s="44"/>
      <c r="SND237" s="44"/>
      <c r="SNE237" s="44"/>
      <c r="SNF237" s="44"/>
      <c r="SNG237" s="44"/>
      <c r="SNH237" s="44"/>
      <c r="SNI237" s="44"/>
      <c r="SNJ237" s="44"/>
      <c r="SNK237" s="44"/>
      <c r="SNL237" s="44"/>
      <c r="SNM237" s="44"/>
      <c r="SNN237" s="44"/>
      <c r="SNO237" s="44"/>
      <c r="SNP237" s="44"/>
      <c r="SNQ237" s="44"/>
      <c r="SNR237" s="44"/>
      <c r="SNS237" s="44"/>
      <c r="SNT237" s="44"/>
      <c r="SNU237" s="44"/>
      <c r="SNV237" s="44"/>
      <c r="SNW237" s="44"/>
      <c r="SNX237" s="44"/>
      <c r="SNY237" s="44"/>
      <c r="SNZ237" s="44"/>
      <c r="SOA237" s="44"/>
      <c r="SOB237" s="44"/>
      <c r="SOC237" s="44"/>
      <c r="SOD237" s="44"/>
      <c r="SOE237" s="44"/>
      <c r="SOF237" s="44"/>
      <c r="SOG237" s="44"/>
      <c r="SOH237" s="44"/>
      <c r="SOI237" s="44"/>
      <c r="SOJ237" s="44"/>
      <c r="SOK237" s="44"/>
      <c r="SOL237" s="44"/>
      <c r="SOM237" s="44"/>
      <c r="SON237" s="44"/>
      <c r="SOO237" s="44"/>
      <c r="SOP237" s="44"/>
      <c r="SOQ237" s="44"/>
      <c r="SOR237" s="44"/>
      <c r="SOS237" s="44"/>
      <c r="SOT237" s="44"/>
      <c r="SOU237" s="44"/>
      <c r="SOV237" s="44"/>
      <c r="SOW237" s="44"/>
      <c r="SOX237" s="44"/>
      <c r="SOY237" s="44"/>
      <c r="SOZ237" s="44"/>
      <c r="SPA237" s="44"/>
      <c r="SPB237" s="44"/>
      <c r="SPC237" s="44"/>
      <c r="SPD237" s="44"/>
      <c r="SPE237" s="44"/>
      <c r="SPF237" s="44"/>
      <c r="SPG237" s="44"/>
      <c r="SPH237" s="44"/>
      <c r="SPI237" s="44"/>
      <c r="SPJ237" s="44"/>
      <c r="SPK237" s="44"/>
      <c r="SPL237" s="44"/>
      <c r="SPM237" s="44"/>
      <c r="SPN237" s="44"/>
      <c r="SPO237" s="44"/>
      <c r="SPP237" s="44"/>
      <c r="SPQ237" s="44"/>
      <c r="SPR237" s="44"/>
      <c r="SPS237" s="44"/>
      <c r="SPT237" s="44"/>
      <c r="SPU237" s="44"/>
      <c r="SPV237" s="44"/>
      <c r="SPW237" s="44"/>
      <c r="SPX237" s="44"/>
      <c r="SPY237" s="44"/>
      <c r="SPZ237" s="44"/>
      <c r="SQA237" s="44"/>
      <c r="SQB237" s="44"/>
      <c r="SQC237" s="44"/>
      <c r="SQD237" s="44"/>
      <c r="SQE237" s="44"/>
      <c r="SQF237" s="44"/>
      <c r="SQG237" s="44"/>
      <c r="SQH237" s="44"/>
      <c r="SQI237" s="44"/>
      <c r="SQJ237" s="44"/>
      <c r="SQK237" s="44"/>
      <c r="SQL237" s="44"/>
      <c r="SQM237" s="44"/>
      <c r="SQN237" s="44"/>
      <c r="SQO237" s="44"/>
      <c r="SQP237" s="44"/>
      <c r="SQQ237" s="44"/>
      <c r="SQR237" s="44"/>
      <c r="SQS237" s="44"/>
      <c r="SQT237" s="44"/>
      <c r="SQU237" s="44"/>
      <c r="SQV237" s="44"/>
      <c r="SQW237" s="44"/>
      <c r="SQX237" s="44"/>
      <c r="SQY237" s="44"/>
      <c r="SQZ237" s="44"/>
      <c r="SRA237" s="44"/>
      <c r="SRB237" s="44"/>
      <c r="SRC237" s="44"/>
      <c r="SRD237" s="44"/>
      <c r="SRE237" s="44"/>
      <c r="SRF237" s="44"/>
      <c r="SRG237" s="44"/>
      <c r="SRH237" s="44"/>
      <c r="SRI237" s="44"/>
      <c r="SRJ237" s="44"/>
      <c r="SRK237" s="44"/>
      <c r="SRL237" s="44"/>
      <c r="SRM237" s="44"/>
      <c r="SRN237" s="44"/>
      <c r="SRO237" s="44"/>
      <c r="SRP237" s="44"/>
      <c r="SRQ237" s="44"/>
      <c r="SRR237" s="44"/>
      <c r="SRS237" s="44"/>
      <c r="SRT237" s="44"/>
      <c r="SRU237" s="44"/>
      <c r="SRV237" s="44"/>
      <c r="SRW237" s="44"/>
      <c r="SRX237" s="44"/>
      <c r="SRY237" s="44"/>
      <c r="SRZ237" s="44"/>
      <c r="SSA237" s="44"/>
      <c r="SSB237" s="44"/>
      <c r="SSC237" s="44"/>
      <c r="SSD237" s="44"/>
      <c r="SSE237" s="44"/>
      <c r="SSF237" s="44"/>
      <c r="SSG237" s="44"/>
      <c r="SSH237" s="44"/>
      <c r="SSI237" s="44"/>
      <c r="SSJ237" s="44"/>
      <c r="SSK237" s="44"/>
      <c r="SSL237" s="44"/>
      <c r="SSM237" s="44"/>
      <c r="SSN237" s="44"/>
      <c r="SSO237" s="44"/>
      <c r="SSP237" s="44"/>
      <c r="SSQ237" s="44"/>
      <c r="SSR237" s="44"/>
      <c r="SSS237" s="44"/>
      <c r="SST237" s="44"/>
      <c r="SSU237" s="44"/>
      <c r="SSV237" s="44"/>
      <c r="SSW237" s="44"/>
      <c r="SSX237" s="44"/>
      <c r="SSY237" s="44"/>
      <c r="SSZ237" s="44"/>
      <c r="STA237" s="44"/>
      <c r="STB237" s="44"/>
      <c r="STC237" s="44"/>
      <c r="STD237" s="44"/>
      <c r="STE237" s="44"/>
      <c r="STF237" s="44"/>
      <c r="STG237" s="44"/>
      <c r="STH237" s="44"/>
      <c r="STI237" s="44"/>
      <c r="STJ237" s="44"/>
      <c r="STK237" s="44"/>
      <c r="STL237" s="44"/>
      <c r="STM237" s="44"/>
      <c r="STN237" s="44"/>
      <c r="STO237" s="44"/>
      <c r="STP237" s="44"/>
      <c r="STQ237" s="44"/>
      <c r="STR237" s="44"/>
      <c r="STS237" s="44"/>
      <c r="STT237" s="44"/>
      <c r="STU237" s="44"/>
      <c r="STV237" s="44"/>
      <c r="STW237" s="44"/>
      <c r="STX237" s="44"/>
      <c r="STY237" s="44"/>
      <c r="STZ237" s="44"/>
      <c r="SUA237" s="44"/>
      <c r="SUB237" s="44"/>
      <c r="SUC237" s="44"/>
      <c r="SUD237" s="44"/>
      <c r="SUE237" s="44"/>
      <c r="SUF237" s="44"/>
      <c r="SUG237" s="44"/>
      <c r="SUH237" s="44"/>
      <c r="SUI237" s="44"/>
      <c r="SUJ237" s="44"/>
      <c r="SUK237" s="44"/>
      <c r="SUL237" s="44"/>
      <c r="SUM237" s="44"/>
      <c r="SUN237" s="44"/>
      <c r="SUO237" s="44"/>
      <c r="SUP237" s="44"/>
      <c r="SUQ237" s="44"/>
      <c r="SUR237" s="44"/>
      <c r="SUS237" s="44"/>
      <c r="SUT237" s="44"/>
      <c r="SUU237" s="44"/>
      <c r="SUV237" s="44"/>
      <c r="SUW237" s="44"/>
      <c r="SUX237" s="44"/>
      <c r="SUY237" s="44"/>
      <c r="SUZ237" s="44"/>
      <c r="SVA237" s="44"/>
      <c r="SVB237" s="44"/>
      <c r="SVC237" s="44"/>
      <c r="SVD237" s="44"/>
      <c r="SVE237" s="44"/>
      <c r="SVF237" s="44"/>
      <c r="SVG237" s="44"/>
      <c r="SVH237" s="44"/>
      <c r="SVI237" s="44"/>
      <c r="SVJ237" s="44"/>
      <c r="SVK237" s="44"/>
      <c r="SVL237" s="44"/>
      <c r="SVM237" s="44"/>
      <c r="SVN237" s="44"/>
      <c r="SVO237" s="44"/>
      <c r="SVP237" s="44"/>
      <c r="SVQ237" s="44"/>
      <c r="SVR237" s="44"/>
      <c r="SVS237" s="44"/>
      <c r="SVT237" s="44"/>
      <c r="SVU237" s="44"/>
      <c r="SVV237" s="44"/>
      <c r="SVW237" s="44"/>
      <c r="SVX237" s="44"/>
      <c r="SVY237" s="44"/>
      <c r="SVZ237" s="44"/>
      <c r="SWA237" s="44"/>
      <c r="SWB237" s="44"/>
      <c r="SWC237" s="44"/>
      <c r="SWD237" s="44"/>
      <c r="SWE237" s="44"/>
      <c r="SWF237" s="44"/>
      <c r="SWG237" s="44"/>
      <c r="SWH237" s="44"/>
      <c r="SWI237" s="44"/>
      <c r="SWJ237" s="44"/>
      <c r="SWK237" s="44"/>
      <c r="SWL237" s="44"/>
      <c r="SWM237" s="44"/>
      <c r="SWN237" s="44"/>
      <c r="SWO237" s="44"/>
      <c r="SWP237" s="44"/>
      <c r="SWQ237" s="44"/>
      <c r="SWR237" s="44"/>
      <c r="SWS237" s="44"/>
      <c r="SWT237" s="44"/>
      <c r="SWU237" s="44"/>
      <c r="SWV237" s="44"/>
      <c r="SWW237" s="44"/>
      <c r="SWX237" s="44"/>
      <c r="SWY237" s="44"/>
      <c r="SWZ237" s="44"/>
      <c r="SXA237" s="44"/>
      <c r="SXB237" s="44"/>
      <c r="SXC237" s="44"/>
      <c r="SXD237" s="44"/>
      <c r="SXE237" s="44"/>
      <c r="SXF237" s="44"/>
      <c r="SXG237" s="44"/>
      <c r="SXH237" s="44"/>
      <c r="SXI237" s="44"/>
      <c r="SXJ237" s="44"/>
      <c r="SXK237" s="44"/>
      <c r="SXL237" s="44"/>
      <c r="SXM237" s="44"/>
      <c r="SXN237" s="44"/>
      <c r="SXO237" s="44"/>
      <c r="SXP237" s="44"/>
      <c r="SXQ237" s="44"/>
      <c r="SXR237" s="44"/>
      <c r="SXS237" s="44"/>
      <c r="SXT237" s="44"/>
      <c r="SXU237" s="44"/>
      <c r="SXV237" s="44"/>
      <c r="SXW237" s="44"/>
      <c r="SXX237" s="44"/>
      <c r="SXY237" s="44"/>
      <c r="SXZ237" s="44"/>
      <c r="SYA237" s="44"/>
      <c r="SYB237" s="44"/>
      <c r="SYC237" s="44"/>
      <c r="SYD237" s="44"/>
      <c r="SYE237" s="44"/>
      <c r="SYF237" s="44"/>
      <c r="SYG237" s="44"/>
      <c r="SYH237" s="44"/>
      <c r="SYI237" s="44"/>
      <c r="SYJ237" s="44"/>
      <c r="SYK237" s="44"/>
      <c r="SYL237" s="44"/>
      <c r="SYM237" s="44"/>
      <c r="SYN237" s="44"/>
      <c r="SYO237" s="44"/>
      <c r="SYP237" s="44"/>
      <c r="SYQ237" s="44"/>
      <c r="SYR237" s="44"/>
      <c r="SYS237" s="44"/>
      <c r="SYT237" s="44"/>
      <c r="SYU237" s="44"/>
      <c r="SYV237" s="44"/>
      <c r="SYW237" s="44"/>
      <c r="SYX237" s="44"/>
      <c r="SYY237" s="44"/>
      <c r="SYZ237" s="44"/>
      <c r="SZA237" s="44"/>
      <c r="SZB237" s="44"/>
      <c r="SZC237" s="44"/>
      <c r="SZD237" s="44"/>
      <c r="SZE237" s="44"/>
      <c r="SZF237" s="44"/>
      <c r="SZG237" s="44"/>
      <c r="SZH237" s="44"/>
      <c r="SZI237" s="44"/>
      <c r="SZJ237" s="44"/>
      <c r="SZK237" s="44"/>
      <c r="SZL237" s="44"/>
      <c r="SZM237" s="44"/>
      <c r="SZN237" s="44"/>
      <c r="SZO237" s="44"/>
      <c r="SZP237" s="44"/>
      <c r="SZQ237" s="44"/>
      <c r="SZR237" s="44"/>
      <c r="SZS237" s="44"/>
      <c r="SZT237" s="44"/>
      <c r="SZU237" s="44"/>
      <c r="SZV237" s="44"/>
      <c r="SZW237" s="44"/>
      <c r="SZX237" s="44"/>
      <c r="SZY237" s="44"/>
      <c r="SZZ237" s="44"/>
      <c r="TAA237" s="44"/>
      <c r="TAB237" s="44"/>
      <c r="TAC237" s="44"/>
      <c r="TAD237" s="44"/>
      <c r="TAE237" s="44"/>
      <c r="TAF237" s="44"/>
      <c r="TAG237" s="44"/>
      <c r="TAH237" s="44"/>
      <c r="TAI237" s="44"/>
      <c r="TAJ237" s="44"/>
      <c r="TAK237" s="44"/>
      <c r="TAL237" s="44"/>
      <c r="TAM237" s="44"/>
      <c r="TAN237" s="44"/>
      <c r="TAO237" s="44"/>
      <c r="TAP237" s="44"/>
      <c r="TAQ237" s="44"/>
      <c r="TAR237" s="44"/>
      <c r="TAS237" s="44"/>
      <c r="TAT237" s="44"/>
      <c r="TAU237" s="44"/>
      <c r="TAV237" s="44"/>
      <c r="TAW237" s="44"/>
      <c r="TAX237" s="44"/>
      <c r="TAY237" s="44"/>
      <c r="TAZ237" s="44"/>
      <c r="TBA237" s="44"/>
      <c r="TBB237" s="44"/>
      <c r="TBC237" s="44"/>
      <c r="TBD237" s="44"/>
      <c r="TBE237" s="44"/>
      <c r="TBF237" s="44"/>
      <c r="TBG237" s="44"/>
      <c r="TBH237" s="44"/>
      <c r="TBI237" s="44"/>
      <c r="TBJ237" s="44"/>
      <c r="TBK237" s="44"/>
      <c r="TBL237" s="44"/>
      <c r="TBM237" s="44"/>
      <c r="TBN237" s="44"/>
      <c r="TBO237" s="44"/>
      <c r="TBP237" s="44"/>
      <c r="TBQ237" s="44"/>
      <c r="TBR237" s="44"/>
      <c r="TBS237" s="44"/>
      <c r="TBT237" s="44"/>
      <c r="TBU237" s="44"/>
      <c r="TBV237" s="44"/>
      <c r="TBW237" s="44"/>
      <c r="TBX237" s="44"/>
      <c r="TBY237" s="44"/>
      <c r="TBZ237" s="44"/>
      <c r="TCA237" s="44"/>
      <c r="TCB237" s="44"/>
      <c r="TCC237" s="44"/>
      <c r="TCD237" s="44"/>
      <c r="TCE237" s="44"/>
      <c r="TCF237" s="44"/>
      <c r="TCG237" s="44"/>
      <c r="TCH237" s="44"/>
      <c r="TCI237" s="44"/>
      <c r="TCJ237" s="44"/>
      <c r="TCK237" s="44"/>
      <c r="TCL237" s="44"/>
      <c r="TCM237" s="44"/>
      <c r="TCN237" s="44"/>
      <c r="TCO237" s="44"/>
      <c r="TCP237" s="44"/>
      <c r="TCQ237" s="44"/>
      <c r="TCR237" s="44"/>
      <c r="TCS237" s="44"/>
      <c r="TCT237" s="44"/>
      <c r="TCU237" s="44"/>
      <c r="TCV237" s="44"/>
      <c r="TCW237" s="44"/>
      <c r="TCX237" s="44"/>
      <c r="TCY237" s="44"/>
      <c r="TCZ237" s="44"/>
      <c r="TDA237" s="44"/>
      <c r="TDB237" s="44"/>
      <c r="TDC237" s="44"/>
      <c r="TDD237" s="44"/>
      <c r="TDE237" s="44"/>
      <c r="TDF237" s="44"/>
      <c r="TDG237" s="44"/>
      <c r="TDH237" s="44"/>
      <c r="TDI237" s="44"/>
      <c r="TDJ237" s="44"/>
      <c r="TDK237" s="44"/>
      <c r="TDL237" s="44"/>
      <c r="TDM237" s="44"/>
      <c r="TDN237" s="44"/>
      <c r="TDO237" s="44"/>
      <c r="TDP237" s="44"/>
      <c r="TDQ237" s="44"/>
      <c r="TDR237" s="44"/>
      <c r="TDS237" s="44"/>
      <c r="TDT237" s="44"/>
      <c r="TDU237" s="44"/>
      <c r="TDV237" s="44"/>
      <c r="TDW237" s="44"/>
      <c r="TDX237" s="44"/>
      <c r="TDY237" s="44"/>
      <c r="TDZ237" s="44"/>
      <c r="TEA237" s="44"/>
      <c r="TEB237" s="44"/>
      <c r="TEC237" s="44"/>
      <c r="TED237" s="44"/>
      <c r="TEE237" s="44"/>
      <c r="TEF237" s="44"/>
      <c r="TEG237" s="44"/>
      <c r="TEH237" s="44"/>
      <c r="TEI237" s="44"/>
      <c r="TEJ237" s="44"/>
      <c r="TEK237" s="44"/>
      <c r="TEL237" s="44"/>
      <c r="TEM237" s="44"/>
      <c r="TEN237" s="44"/>
      <c r="TEO237" s="44"/>
      <c r="TEP237" s="44"/>
      <c r="TEQ237" s="44"/>
      <c r="TER237" s="44"/>
      <c r="TES237" s="44"/>
      <c r="TET237" s="44"/>
      <c r="TEU237" s="44"/>
      <c r="TEV237" s="44"/>
      <c r="TEW237" s="44"/>
      <c r="TEX237" s="44"/>
      <c r="TEY237" s="44"/>
      <c r="TEZ237" s="44"/>
      <c r="TFA237" s="44"/>
      <c r="TFB237" s="44"/>
      <c r="TFC237" s="44"/>
      <c r="TFD237" s="44"/>
      <c r="TFE237" s="44"/>
      <c r="TFF237" s="44"/>
      <c r="TFG237" s="44"/>
      <c r="TFH237" s="44"/>
      <c r="TFI237" s="44"/>
      <c r="TFJ237" s="44"/>
      <c r="TFK237" s="44"/>
      <c r="TFL237" s="44"/>
      <c r="TFM237" s="44"/>
      <c r="TFN237" s="44"/>
      <c r="TFO237" s="44"/>
      <c r="TFP237" s="44"/>
      <c r="TFQ237" s="44"/>
      <c r="TFR237" s="44"/>
      <c r="TFS237" s="44"/>
      <c r="TFT237" s="44"/>
      <c r="TFU237" s="44"/>
      <c r="TFV237" s="44"/>
      <c r="TFW237" s="44"/>
      <c r="TFX237" s="44"/>
      <c r="TFY237" s="44"/>
      <c r="TFZ237" s="44"/>
      <c r="TGA237" s="44"/>
      <c r="TGB237" s="44"/>
      <c r="TGC237" s="44"/>
      <c r="TGD237" s="44"/>
      <c r="TGE237" s="44"/>
      <c r="TGF237" s="44"/>
      <c r="TGG237" s="44"/>
      <c r="TGH237" s="44"/>
      <c r="TGI237" s="44"/>
      <c r="TGJ237" s="44"/>
      <c r="TGK237" s="44"/>
      <c r="TGL237" s="44"/>
      <c r="TGM237" s="44"/>
      <c r="TGN237" s="44"/>
      <c r="TGO237" s="44"/>
      <c r="TGP237" s="44"/>
      <c r="TGQ237" s="44"/>
      <c r="TGR237" s="44"/>
      <c r="TGS237" s="44"/>
      <c r="TGT237" s="44"/>
      <c r="TGU237" s="44"/>
      <c r="TGV237" s="44"/>
      <c r="TGW237" s="44"/>
      <c r="TGX237" s="44"/>
      <c r="TGY237" s="44"/>
      <c r="TGZ237" s="44"/>
      <c r="THA237" s="44"/>
      <c r="THB237" s="44"/>
      <c r="THC237" s="44"/>
      <c r="THD237" s="44"/>
      <c r="THE237" s="44"/>
      <c r="THF237" s="44"/>
      <c r="THG237" s="44"/>
      <c r="THH237" s="44"/>
      <c r="THI237" s="44"/>
      <c r="THJ237" s="44"/>
      <c r="THK237" s="44"/>
      <c r="THL237" s="44"/>
      <c r="THM237" s="44"/>
      <c r="THN237" s="44"/>
      <c r="THO237" s="44"/>
      <c r="THP237" s="44"/>
      <c r="THQ237" s="44"/>
      <c r="THR237" s="44"/>
      <c r="THS237" s="44"/>
      <c r="THT237" s="44"/>
      <c r="THU237" s="44"/>
      <c r="THV237" s="44"/>
      <c r="THW237" s="44"/>
      <c r="THX237" s="44"/>
      <c r="THY237" s="44"/>
      <c r="THZ237" s="44"/>
      <c r="TIA237" s="44"/>
      <c r="TIB237" s="44"/>
      <c r="TIC237" s="44"/>
      <c r="TID237" s="44"/>
      <c r="TIE237" s="44"/>
      <c r="TIF237" s="44"/>
      <c r="TIG237" s="44"/>
      <c r="TIH237" s="44"/>
      <c r="TII237" s="44"/>
      <c r="TIJ237" s="44"/>
      <c r="TIK237" s="44"/>
      <c r="TIL237" s="44"/>
      <c r="TIM237" s="44"/>
      <c r="TIN237" s="44"/>
      <c r="TIO237" s="44"/>
      <c r="TIP237" s="44"/>
      <c r="TIQ237" s="44"/>
      <c r="TIR237" s="44"/>
      <c r="TIS237" s="44"/>
      <c r="TIT237" s="44"/>
      <c r="TIU237" s="44"/>
      <c r="TIV237" s="44"/>
      <c r="TIW237" s="44"/>
      <c r="TIX237" s="44"/>
      <c r="TIY237" s="44"/>
      <c r="TIZ237" s="44"/>
      <c r="TJA237" s="44"/>
      <c r="TJB237" s="44"/>
      <c r="TJC237" s="44"/>
      <c r="TJD237" s="44"/>
      <c r="TJE237" s="44"/>
      <c r="TJF237" s="44"/>
      <c r="TJG237" s="44"/>
      <c r="TJH237" s="44"/>
      <c r="TJI237" s="44"/>
      <c r="TJJ237" s="44"/>
      <c r="TJK237" s="44"/>
      <c r="TJL237" s="44"/>
      <c r="TJM237" s="44"/>
      <c r="TJN237" s="44"/>
      <c r="TJO237" s="44"/>
      <c r="TJP237" s="44"/>
      <c r="TJQ237" s="44"/>
      <c r="TJR237" s="44"/>
      <c r="TJS237" s="44"/>
      <c r="TJT237" s="44"/>
      <c r="TJU237" s="44"/>
      <c r="TJV237" s="44"/>
      <c r="TJW237" s="44"/>
      <c r="TJX237" s="44"/>
      <c r="TJY237" s="44"/>
      <c r="TJZ237" s="44"/>
      <c r="TKA237" s="44"/>
      <c r="TKB237" s="44"/>
      <c r="TKC237" s="44"/>
      <c r="TKD237" s="44"/>
      <c r="TKE237" s="44"/>
      <c r="TKF237" s="44"/>
      <c r="TKG237" s="44"/>
      <c r="TKH237" s="44"/>
      <c r="TKI237" s="44"/>
      <c r="TKJ237" s="44"/>
      <c r="TKK237" s="44"/>
      <c r="TKL237" s="44"/>
      <c r="TKM237" s="44"/>
      <c r="TKN237" s="44"/>
      <c r="TKO237" s="44"/>
      <c r="TKP237" s="44"/>
      <c r="TKQ237" s="44"/>
      <c r="TKR237" s="44"/>
      <c r="TKS237" s="44"/>
      <c r="TKT237" s="44"/>
      <c r="TKU237" s="44"/>
      <c r="TKV237" s="44"/>
      <c r="TKW237" s="44"/>
      <c r="TKX237" s="44"/>
      <c r="TKY237" s="44"/>
      <c r="TKZ237" s="44"/>
      <c r="TLA237" s="44"/>
      <c r="TLB237" s="44"/>
      <c r="TLC237" s="44"/>
      <c r="TLD237" s="44"/>
      <c r="TLE237" s="44"/>
      <c r="TLF237" s="44"/>
      <c r="TLG237" s="44"/>
      <c r="TLH237" s="44"/>
      <c r="TLI237" s="44"/>
      <c r="TLJ237" s="44"/>
      <c r="TLK237" s="44"/>
      <c r="TLL237" s="44"/>
      <c r="TLM237" s="44"/>
      <c r="TLN237" s="44"/>
      <c r="TLO237" s="44"/>
      <c r="TLP237" s="44"/>
      <c r="TLQ237" s="44"/>
      <c r="TLR237" s="44"/>
      <c r="TLS237" s="44"/>
      <c r="TLT237" s="44"/>
      <c r="TLU237" s="44"/>
      <c r="TLV237" s="44"/>
      <c r="TLW237" s="44"/>
      <c r="TLX237" s="44"/>
      <c r="TLY237" s="44"/>
      <c r="TLZ237" s="44"/>
      <c r="TMA237" s="44"/>
      <c r="TMB237" s="44"/>
      <c r="TMC237" s="44"/>
      <c r="TMD237" s="44"/>
      <c r="TME237" s="44"/>
      <c r="TMF237" s="44"/>
      <c r="TMG237" s="44"/>
      <c r="TMH237" s="44"/>
      <c r="TMI237" s="44"/>
      <c r="TMJ237" s="44"/>
      <c r="TMK237" s="44"/>
      <c r="TML237" s="44"/>
      <c r="TMM237" s="44"/>
      <c r="TMN237" s="44"/>
      <c r="TMO237" s="44"/>
      <c r="TMP237" s="44"/>
      <c r="TMQ237" s="44"/>
      <c r="TMR237" s="44"/>
      <c r="TMS237" s="44"/>
      <c r="TMT237" s="44"/>
      <c r="TMU237" s="44"/>
      <c r="TMV237" s="44"/>
      <c r="TMW237" s="44"/>
      <c r="TMX237" s="44"/>
      <c r="TMY237" s="44"/>
      <c r="TMZ237" s="44"/>
      <c r="TNA237" s="44"/>
      <c r="TNB237" s="44"/>
      <c r="TNC237" s="44"/>
      <c r="TND237" s="44"/>
      <c r="TNE237" s="44"/>
      <c r="TNF237" s="44"/>
      <c r="TNG237" s="44"/>
      <c r="TNH237" s="44"/>
      <c r="TNI237" s="44"/>
      <c r="TNJ237" s="44"/>
      <c r="TNK237" s="44"/>
      <c r="TNL237" s="44"/>
      <c r="TNM237" s="44"/>
      <c r="TNN237" s="44"/>
      <c r="TNO237" s="44"/>
      <c r="TNP237" s="44"/>
      <c r="TNQ237" s="44"/>
      <c r="TNR237" s="44"/>
      <c r="TNS237" s="44"/>
      <c r="TNT237" s="44"/>
      <c r="TNU237" s="44"/>
      <c r="TNV237" s="44"/>
      <c r="TNW237" s="44"/>
      <c r="TNX237" s="44"/>
      <c r="TNY237" s="44"/>
      <c r="TNZ237" s="44"/>
      <c r="TOA237" s="44"/>
      <c r="TOB237" s="44"/>
      <c r="TOC237" s="44"/>
      <c r="TOD237" s="44"/>
      <c r="TOE237" s="44"/>
      <c r="TOF237" s="44"/>
      <c r="TOG237" s="44"/>
      <c r="TOH237" s="44"/>
      <c r="TOI237" s="44"/>
      <c r="TOJ237" s="44"/>
      <c r="TOK237" s="44"/>
      <c r="TOL237" s="44"/>
      <c r="TOM237" s="44"/>
      <c r="TON237" s="44"/>
      <c r="TOO237" s="44"/>
      <c r="TOP237" s="44"/>
      <c r="TOQ237" s="44"/>
      <c r="TOR237" s="44"/>
      <c r="TOS237" s="44"/>
      <c r="TOT237" s="44"/>
      <c r="TOU237" s="44"/>
      <c r="TOV237" s="44"/>
      <c r="TOW237" s="44"/>
      <c r="TOX237" s="44"/>
      <c r="TOY237" s="44"/>
      <c r="TOZ237" s="44"/>
      <c r="TPA237" s="44"/>
      <c r="TPB237" s="44"/>
      <c r="TPC237" s="44"/>
      <c r="TPD237" s="44"/>
      <c r="TPE237" s="44"/>
      <c r="TPF237" s="44"/>
      <c r="TPG237" s="44"/>
      <c r="TPH237" s="44"/>
      <c r="TPI237" s="44"/>
      <c r="TPJ237" s="44"/>
      <c r="TPK237" s="44"/>
      <c r="TPL237" s="44"/>
      <c r="TPM237" s="44"/>
      <c r="TPN237" s="44"/>
      <c r="TPO237" s="44"/>
      <c r="TPP237" s="44"/>
      <c r="TPQ237" s="44"/>
      <c r="TPR237" s="44"/>
      <c r="TPS237" s="44"/>
      <c r="TPT237" s="44"/>
      <c r="TPU237" s="44"/>
      <c r="TPV237" s="44"/>
      <c r="TPW237" s="44"/>
      <c r="TPX237" s="44"/>
      <c r="TPY237" s="44"/>
      <c r="TPZ237" s="44"/>
      <c r="TQA237" s="44"/>
      <c r="TQB237" s="44"/>
      <c r="TQC237" s="44"/>
      <c r="TQD237" s="44"/>
      <c r="TQE237" s="44"/>
      <c r="TQF237" s="44"/>
      <c r="TQG237" s="44"/>
      <c r="TQH237" s="44"/>
      <c r="TQI237" s="44"/>
      <c r="TQJ237" s="44"/>
      <c r="TQK237" s="44"/>
      <c r="TQL237" s="44"/>
      <c r="TQM237" s="44"/>
      <c r="TQN237" s="44"/>
      <c r="TQO237" s="44"/>
      <c r="TQP237" s="44"/>
      <c r="TQQ237" s="44"/>
      <c r="TQR237" s="44"/>
      <c r="TQS237" s="44"/>
      <c r="TQT237" s="44"/>
      <c r="TQU237" s="44"/>
      <c r="TQV237" s="44"/>
      <c r="TQW237" s="44"/>
      <c r="TQX237" s="44"/>
      <c r="TQY237" s="44"/>
      <c r="TQZ237" s="44"/>
      <c r="TRA237" s="44"/>
      <c r="TRB237" s="44"/>
      <c r="TRC237" s="44"/>
      <c r="TRD237" s="44"/>
      <c r="TRE237" s="44"/>
      <c r="TRF237" s="44"/>
      <c r="TRG237" s="44"/>
      <c r="TRH237" s="44"/>
      <c r="TRI237" s="44"/>
      <c r="TRJ237" s="44"/>
      <c r="TRK237" s="44"/>
      <c r="TRL237" s="44"/>
      <c r="TRM237" s="44"/>
      <c r="TRN237" s="44"/>
      <c r="TRO237" s="44"/>
      <c r="TRP237" s="44"/>
      <c r="TRQ237" s="44"/>
      <c r="TRR237" s="44"/>
      <c r="TRS237" s="44"/>
      <c r="TRT237" s="44"/>
      <c r="TRU237" s="44"/>
      <c r="TRV237" s="44"/>
      <c r="TRW237" s="44"/>
      <c r="TRX237" s="44"/>
      <c r="TRY237" s="44"/>
      <c r="TRZ237" s="44"/>
      <c r="TSA237" s="44"/>
      <c r="TSB237" s="44"/>
      <c r="TSC237" s="44"/>
      <c r="TSD237" s="44"/>
      <c r="TSE237" s="44"/>
      <c r="TSF237" s="44"/>
      <c r="TSG237" s="44"/>
      <c r="TSH237" s="44"/>
      <c r="TSI237" s="44"/>
      <c r="TSJ237" s="44"/>
      <c r="TSK237" s="44"/>
      <c r="TSL237" s="44"/>
      <c r="TSM237" s="44"/>
      <c r="TSN237" s="44"/>
      <c r="TSO237" s="44"/>
      <c r="TSP237" s="44"/>
      <c r="TSQ237" s="44"/>
      <c r="TSR237" s="44"/>
      <c r="TSS237" s="44"/>
      <c r="TST237" s="44"/>
      <c r="TSU237" s="44"/>
      <c r="TSV237" s="44"/>
      <c r="TSW237" s="44"/>
      <c r="TSX237" s="44"/>
      <c r="TSY237" s="44"/>
      <c r="TSZ237" s="44"/>
      <c r="TTA237" s="44"/>
      <c r="TTB237" s="44"/>
      <c r="TTC237" s="44"/>
      <c r="TTD237" s="44"/>
      <c r="TTE237" s="44"/>
      <c r="TTF237" s="44"/>
      <c r="TTG237" s="44"/>
      <c r="TTH237" s="44"/>
      <c r="TTI237" s="44"/>
      <c r="TTJ237" s="44"/>
      <c r="TTK237" s="44"/>
      <c r="TTL237" s="44"/>
      <c r="TTM237" s="44"/>
      <c r="TTN237" s="44"/>
      <c r="TTO237" s="44"/>
      <c r="TTP237" s="44"/>
      <c r="TTQ237" s="44"/>
      <c r="TTR237" s="44"/>
      <c r="TTS237" s="44"/>
      <c r="TTT237" s="44"/>
      <c r="TTU237" s="44"/>
      <c r="TTV237" s="44"/>
      <c r="TTW237" s="44"/>
      <c r="TTX237" s="44"/>
      <c r="TTY237" s="44"/>
      <c r="TTZ237" s="44"/>
      <c r="TUA237" s="44"/>
      <c r="TUB237" s="44"/>
      <c r="TUC237" s="44"/>
      <c r="TUD237" s="44"/>
      <c r="TUE237" s="44"/>
      <c r="TUF237" s="44"/>
      <c r="TUG237" s="44"/>
      <c r="TUH237" s="44"/>
      <c r="TUI237" s="44"/>
      <c r="TUJ237" s="44"/>
      <c r="TUK237" s="44"/>
      <c r="TUL237" s="44"/>
      <c r="TUM237" s="44"/>
      <c r="TUN237" s="44"/>
      <c r="TUO237" s="44"/>
      <c r="TUP237" s="44"/>
      <c r="TUQ237" s="44"/>
      <c r="TUR237" s="44"/>
      <c r="TUS237" s="44"/>
      <c r="TUT237" s="44"/>
      <c r="TUU237" s="44"/>
      <c r="TUV237" s="44"/>
      <c r="TUW237" s="44"/>
      <c r="TUX237" s="44"/>
      <c r="TUY237" s="44"/>
      <c r="TUZ237" s="44"/>
      <c r="TVA237" s="44"/>
      <c r="TVB237" s="44"/>
      <c r="TVC237" s="44"/>
      <c r="TVD237" s="44"/>
      <c r="TVE237" s="44"/>
      <c r="TVF237" s="44"/>
      <c r="TVG237" s="44"/>
      <c r="TVH237" s="44"/>
      <c r="TVI237" s="44"/>
      <c r="TVJ237" s="44"/>
      <c r="TVK237" s="44"/>
      <c r="TVL237" s="44"/>
      <c r="TVM237" s="44"/>
      <c r="TVN237" s="44"/>
      <c r="TVO237" s="44"/>
      <c r="TVP237" s="44"/>
      <c r="TVQ237" s="44"/>
      <c r="TVR237" s="44"/>
      <c r="TVS237" s="44"/>
      <c r="TVT237" s="44"/>
      <c r="TVU237" s="44"/>
      <c r="TVV237" s="44"/>
      <c r="TVW237" s="44"/>
      <c r="TVX237" s="44"/>
      <c r="TVY237" s="44"/>
      <c r="TVZ237" s="44"/>
      <c r="TWA237" s="44"/>
      <c r="TWB237" s="44"/>
      <c r="TWC237" s="44"/>
      <c r="TWD237" s="44"/>
      <c r="TWE237" s="44"/>
      <c r="TWF237" s="44"/>
      <c r="TWG237" s="44"/>
      <c r="TWH237" s="44"/>
      <c r="TWI237" s="44"/>
      <c r="TWJ237" s="44"/>
      <c r="TWK237" s="44"/>
      <c r="TWL237" s="44"/>
      <c r="TWM237" s="44"/>
      <c r="TWN237" s="44"/>
      <c r="TWO237" s="44"/>
      <c r="TWP237" s="44"/>
      <c r="TWQ237" s="44"/>
      <c r="TWR237" s="44"/>
      <c r="TWS237" s="44"/>
      <c r="TWT237" s="44"/>
      <c r="TWU237" s="44"/>
      <c r="TWV237" s="44"/>
      <c r="TWW237" s="44"/>
      <c r="TWX237" s="44"/>
      <c r="TWY237" s="44"/>
      <c r="TWZ237" s="44"/>
      <c r="TXA237" s="44"/>
      <c r="TXB237" s="44"/>
      <c r="TXC237" s="44"/>
      <c r="TXD237" s="44"/>
      <c r="TXE237" s="44"/>
      <c r="TXF237" s="44"/>
      <c r="TXG237" s="44"/>
      <c r="TXH237" s="44"/>
      <c r="TXI237" s="44"/>
      <c r="TXJ237" s="44"/>
      <c r="TXK237" s="44"/>
      <c r="TXL237" s="44"/>
      <c r="TXM237" s="44"/>
      <c r="TXN237" s="44"/>
      <c r="TXO237" s="44"/>
      <c r="TXP237" s="44"/>
      <c r="TXQ237" s="44"/>
      <c r="TXR237" s="44"/>
      <c r="TXS237" s="44"/>
      <c r="TXT237" s="44"/>
      <c r="TXU237" s="44"/>
      <c r="TXV237" s="44"/>
      <c r="TXW237" s="44"/>
      <c r="TXX237" s="44"/>
      <c r="TXY237" s="44"/>
      <c r="TXZ237" s="44"/>
      <c r="TYA237" s="44"/>
      <c r="TYB237" s="44"/>
      <c r="TYC237" s="44"/>
      <c r="TYD237" s="44"/>
      <c r="TYE237" s="44"/>
      <c r="TYF237" s="44"/>
      <c r="TYG237" s="44"/>
      <c r="TYH237" s="44"/>
      <c r="TYI237" s="44"/>
      <c r="TYJ237" s="44"/>
      <c r="TYK237" s="44"/>
      <c r="TYL237" s="44"/>
      <c r="TYM237" s="44"/>
      <c r="TYN237" s="44"/>
      <c r="TYO237" s="44"/>
      <c r="TYP237" s="44"/>
      <c r="TYQ237" s="44"/>
      <c r="TYR237" s="44"/>
      <c r="TYS237" s="44"/>
      <c r="TYT237" s="44"/>
      <c r="TYU237" s="44"/>
      <c r="TYV237" s="44"/>
      <c r="TYW237" s="44"/>
      <c r="TYX237" s="44"/>
      <c r="TYY237" s="44"/>
      <c r="TYZ237" s="44"/>
      <c r="TZA237" s="44"/>
      <c r="TZB237" s="44"/>
      <c r="TZC237" s="44"/>
      <c r="TZD237" s="44"/>
      <c r="TZE237" s="44"/>
      <c r="TZF237" s="44"/>
      <c r="TZG237" s="44"/>
      <c r="TZH237" s="44"/>
      <c r="TZI237" s="44"/>
      <c r="TZJ237" s="44"/>
      <c r="TZK237" s="44"/>
      <c r="TZL237" s="44"/>
      <c r="TZM237" s="44"/>
      <c r="TZN237" s="44"/>
      <c r="TZO237" s="44"/>
      <c r="TZP237" s="44"/>
      <c r="TZQ237" s="44"/>
      <c r="TZR237" s="44"/>
      <c r="TZS237" s="44"/>
      <c r="TZT237" s="44"/>
      <c r="TZU237" s="44"/>
      <c r="TZV237" s="44"/>
      <c r="TZW237" s="44"/>
      <c r="TZX237" s="44"/>
      <c r="TZY237" s="44"/>
      <c r="TZZ237" s="44"/>
      <c r="UAA237" s="44"/>
      <c r="UAB237" s="44"/>
      <c r="UAC237" s="44"/>
      <c r="UAD237" s="44"/>
      <c r="UAE237" s="44"/>
      <c r="UAF237" s="44"/>
      <c r="UAG237" s="44"/>
      <c r="UAH237" s="44"/>
      <c r="UAI237" s="44"/>
      <c r="UAJ237" s="44"/>
      <c r="UAK237" s="44"/>
      <c r="UAL237" s="44"/>
      <c r="UAM237" s="44"/>
      <c r="UAN237" s="44"/>
      <c r="UAO237" s="44"/>
      <c r="UAP237" s="44"/>
      <c r="UAQ237" s="44"/>
      <c r="UAR237" s="44"/>
      <c r="UAS237" s="44"/>
      <c r="UAT237" s="44"/>
      <c r="UAU237" s="44"/>
      <c r="UAV237" s="44"/>
      <c r="UAW237" s="44"/>
      <c r="UAX237" s="44"/>
      <c r="UAY237" s="44"/>
      <c r="UAZ237" s="44"/>
      <c r="UBA237" s="44"/>
      <c r="UBB237" s="44"/>
      <c r="UBC237" s="44"/>
      <c r="UBD237" s="44"/>
      <c r="UBE237" s="44"/>
      <c r="UBF237" s="44"/>
      <c r="UBG237" s="44"/>
      <c r="UBH237" s="44"/>
      <c r="UBI237" s="44"/>
      <c r="UBJ237" s="44"/>
      <c r="UBK237" s="44"/>
      <c r="UBL237" s="44"/>
      <c r="UBM237" s="44"/>
      <c r="UBN237" s="44"/>
      <c r="UBO237" s="44"/>
      <c r="UBP237" s="44"/>
      <c r="UBQ237" s="44"/>
      <c r="UBR237" s="44"/>
      <c r="UBS237" s="44"/>
      <c r="UBT237" s="44"/>
      <c r="UBU237" s="44"/>
      <c r="UBV237" s="44"/>
      <c r="UBW237" s="44"/>
      <c r="UBX237" s="44"/>
      <c r="UBY237" s="44"/>
      <c r="UBZ237" s="44"/>
      <c r="UCA237" s="44"/>
      <c r="UCB237" s="44"/>
      <c r="UCC237" s="44"/>
      <c r="UCD237" s="44"/>
      <c r="UCE237" s="44"/>
      <c r="UCF237" s="44"/>
      <c r="UCG237" s="44"/>
      <c r="UCH237" s="44"/>
      <c r="UCI237" s="44"/>
      <c r="UCJ237" s="44"/>
      <c r="UCK237" s="44"/>
      <c r="UCL237" s="44"/>
      <c r="UCM237" s="44"/>
      <c r="UCN237" s="44"/>
      <c r="UCO237" s="44"/>
      <c r="UCP237" s="44"/>
      <c r="UCQ237" s="44"/>
      <c r="UCR237" s="44"/>
      <c r="UCS237" s="44"/>
      <c r="UCT237" s="44"/>
      <c r="UCU237" s="44"/>
      <c r="UCV237" s="44"/>
      <c r="UCW237" s="44"/>
      <c r="UCX237" s="44"/>
      <c r="UCY237" s="44"/>
      <c r="UCZ237" s="44"/>
      <c r="UDA237" s="44"/>
      <c r="UDB237" s="44"/>
      <c r="UDC237" s="44"/>
      <c r="UDD237" s="44"/>
      <c r="UDE237" s="44"/>
      <c r="UDF237" s="44"/>
      <c r="UDG237" s="44"/>
      <c r="UDH237" s="44"/>
      <c r="UDI237" s="44"/>
      <c r="UDJ237" s="44"/>
      <c r="UDK237" s="44"/>
      <c r="UDL237" s="44"/>
      <c r="UDM237" s="44"/>
      <c r="UDN237" s="44"/>
      <c r="UDO237" s="44"/>
      <c r="UDP237" s="44"/>
      <c r="UDQ237" s="44"/>
      <c r="UDR237" s="44"/>
      <c r="UDS237" s="44"/>
      <c r="UDT237" s="44"/>
      <c r="UDU237" s="44"/>
      <c r="UDV237" s="44"/>
      <c r="UDW237" s="44"/>
      <c r="UDX237" s="44"/>
      <c r="UDY237" s="44"/>
      <c r="UDZ237" s="44"/>
      <c r="UEA237" s="44"/>
      <c r="UEB237" s="44"/>
      <c r="UEC237" s="44"/>
      <c r="UED237" s="44"/>
      <c r="UEE237" s="44"/>
      <c r="UEF237" s="44"/>
      <c r="UEG237" s="44"/>
      <c r="UEH237" s="44"/>
      <c r="UEI237" s="44"/>
      <c r="UEJ237" s="44"/>
      <c r="UEK237" s="44"/>
      <c r="UEL237" s="44"/>
      <c r="UEM237" s="44"/>
      <c r="UEN237" s="44"/>
      <c r="UEO237" s="44"/>
      <c r="UEP237" s="44"/>
      <c r="UEQ237" s="44"/>
      <c r="UER237" s="44"/>
      <c r="UES237" s="44"/>
      <c r="UET237" s="44"/>
      <c r="UEU237" s="44"/>
      <c r="UEV237" s="44"/>
      <c r="UEW237" s="44"/>
      <c r="UEX237" s="44"/>
      <c r="UEY237" s="44"/>
      <c r="UEZ237" s="44"/>
      <c r="UFA237" s="44"/>
      <c r="UFB237" s="44"/>
      <c r="UFC237" s="44"/>
      <c r="UFD237" s="44"/>
      <c r="UFE237" s="44"/>
      <c r="UFF237" s="44"/>
      <c r="UFG237" s="44"/>
      <c r="UFH237" s="44"/>
      <c r="UFI237" s="44"/>
      <c r="UFJ237" s="44"/>
      <c r="UFK237" s="44"/>
      <c r="UFL237" s="44"/>
      <c r="UFM237" s="44"/>
      <c r="UFN237" s="44"/>
      <c r="UFO237" s="44"/>
      <c r="UFP237" s="44"/>
      <c r="UFQ237" s="44"/>
      <c r="UFR237" s="44"/>
      <c r="UFS237" s="44"/>
      <c r="UFT237" s="44"/>
      <c r="UFU237" s="44"/>
      <c r="UFV237" s="44"/>
      <c r="UFW237" s="44"/>
      <c r="UFX237" s="44"/>
      <c r="UFY237" s="44"/>
      <c r="UFZ237" s="44"/>
      <c r="UGA237" s="44"/>
      <c r="UGB237" s="44"/>
      <c r="UGC237" s="44"/>
      <c r="UGD237" s="44"/>
      <c r="UGE237" s="44"/>
      <c r="UGF237" s="44"/>
      <c r="UGG237" s="44"/>
      <c r="UGH237" s="44"/>
      <c r="UGI237" s="44"/>
      <c r="UGJ237" s="44"/>
      <c r="UGK237" s="44"/>
      <c r="UGL237" s="44"/>
      <c r="UGM237" s="44"/>
      <c r="UGN237" s="44"/>
      <c r="UGO237" s="44"/>
      <c r="UGP237" s="44"/>
      <c r="UGQ237" s="44"/>
      <c r="UGR237" s="44"/>
      <c r="UGS237" s="44"/>
      <c r="UGT237" s="44"/>
      <c r="UGU237" s="44"/>
      <c r="UGV237" s="44"/>
      <c r="UGW237" s="44"/>
      <c r="UGX237" s="44"/>
      <c r="UGY237" s="44"/>
      <c r="UGZ237" s="44"/>
      <c r="UHA237" s="44"/>
      <c r="UHB237" s="44"/>
      <c r="UHC237" s="44"/>
      <c r="UHD237" s="44"/>
      <c r="UHE237" s="44"/>
      <c r="UHF237" s="44"/>
      <c r="UHG237" s="44"/>
      <c r="UHH237" s="44"/>
      <c r="UHI237" s="44"/>
      <c r="UHJ237" s="44"/>
      <c r="UHK237" s="44"/>
      <c r="UHL237" s="44"/>
      <c r="UHM237" s="44"/>
      <c r="UHN237" s="44"/>
      <c r="UHO237" s="44"/>
      <c r="UHP237" s="44"/>
      <c r="UHQ237" s="44"/>
      <c r="UHR237" s="44"/>
      <c r="UHS237" s="44"/>
      <c r="UHT237" s="44"/>
      <c r="UHU237" s="44"/>
      <c r="UHV237" s="44"/>
      <c r="UHW237" s="44"/>
      <c r="UHX237" s="44"/>
      <c r="UHY237" s="44"/>
      <c r="UHZ237" s="44"/>
      <c r="UIA237" s="44"/>
      <c r="UIB237" s="44"/>
      <c r="UIC237" s="44"/>
      <c r="UID237" s="44"/>
      <c r="UIE237" s="44"/>
      <c r="UIF237" s="44"/>
      <c r="UIG237" s="44"/>
      <c r="UIH237" s="44"/>
      <c r="UII237" s="44"/>
      <c r="UIJ237" s="44"/>
      <c r="UIK237" s="44"/>
      <c r="UIL237" s="44"/>
      <c r="UIM237" s="44"/>
      <c r="UIN237" s="44"/>
      <c r="UIO237" s="44"/>
      <c r="UIP237" s="44"/>
      <c r="UIQ237" s="44"/>
      <c r="UIR237" s="44"/>
      <c r="UIS237" s="44"/>
      <c r="UIT237" s="44"/>
      <c r="UIU237" s="44"/>
      <c r="UIV237" s="44"/>
      <c r="UIW237" s="44"/>
      <c r="UIX237" s="44"/>
      <c r="UIY237" s="44"/>
      <c r="UIZ237" s="44"/>
      <c r="UJA237" s="44"/>
      <c r="UJB237" s="44"/>
      <c r="UJC237" s="44"/>
      <c r="UJD237" s="44"/>
      <c r="UJE237" s="44"/>
      <c r="UJF237" s="44"/>
      <c r="UJG237" s="44"/>
      <c r="UJH237" s="44"/>
      <c r="UJI237" s="44"/>
      <c r="UJJ237" s="44"/>
      <c r="UJK237" s="44"/>
      <c r="UJL237" s="44"/>
      <c r="UJM237" s="44"/>
      <c r="UJN237" s="44"/>
      <c r="UJO237" s="44"/>
      <c r="UJP237" s="44"/>
      <c r="UJQ237" s="44"/>
      <c r="UJR237" s="44"/>
      <c r="UJS237" s="44"/>
      <c r="UJT237" s="44"/>
      <c r="UJU237" s="44"/>
      <c r="UJV237" s="44"/>
      <c r="UJW237" s="44"/>
      <c r="UJX237" s="44"/>
      <c r="UJY237" s="44"/>
      <c r="UJZ237" s="44"/>
      <c r="UKA237" s="44"/>
      <c r="UKB237" s="44"/>
      <c r="UKC237" s="44"/>
      <c r="UKD237" s="44"/>
      <c r="UKE237" s="44"/>
      <c r="UKF237" s="44"/>
      <c r="UKG237" s="44"/>
      <c r="UKH237" s="44"/>
      <c r="UKI237" s="44"/>
      <c r="UKJ237" s="44"/>
      <c r="UKK237" s="44"/>
      <c r="UKL237" s="44"/>
      <c r="UKM237" s="44"/>
      <c r="UKN237" s="44"/>
      <c r="UKO237" s="44"/>
      <c r="UKP237" s="44"/>
      <c r="UKQ237" s="44"/>
      <c r="UKR237" s="44"/>
      <c r="UKS237" s="44"/>
      <c r="UKT237" s="44"/>
      <c r="UKU237" s="44"/>
      <c r="UKV237" s="44"/>
      <c r="UKW237" s="44"/>
      <c r="UKX237" s="44"/>
      <c r="UKY237" s="44"/>
      <c r="UKZ237" s="44"/>
      <c r="ULA237" s="44"/>
      <c r="ULB237" s="44"/>
      <c r="ULC237" s="44"/>
      <c r="ULD237" s="44"/>
      <c r="ULE237" s="44"/>
      <c r="ULF237" s="44"/>
      <c r="ULG237" s="44"/>
      <c r="ULH237" s="44"/>
      <c r="ULI237" s="44"/>
      <c r="ULJ237" s="44"/>
      <c r="ULK237" s="44"/>
      <c r="ULL237" s="44"/>
      <c r="ULM237" s="44"/>
      <c r="ULN237" s="44"/>
      <c r="ULO237" s="44"/>
      <c r="ULP237" s="44"/>
      <c r="ULQ237" s="44"/>
      <c r="ULR237" s="44"/>
      <c r="ULS237" s="44"/>
      <c r="ULT237" s="44"/>
      <c r="ULU237" s="44"/>
      <c r="ULV237" s="44"/>
      <c r="ULW237" s="44"/>
      <c r="ULX237" s="44"/>
      <c r="ULY237" s="44"/>
      <c r="ULZ237" s="44"/>
      <c r="UMA237" s="44"/>
      <c r="UMB237" s="44"/>
      <c r="UMC237" s="44"/>
      <c r="UMD237" s="44"/>
      <c r="UME237" s="44"/>
      <c r="UMF237" s="44"/>
      <c r="UMG237" s="44"/>
      <c r="UMH237" s="44"/>
      <c r="UMI237" s="44"/>
      <c r="UMJ237" s="44"/>
      <c r="UMK237" s="44"/>
      <c r="UML237" s="44"/>
      <c r="UMM237" s="44"/>
      <c r="UMN237" s="44"/>
      <c r="UMO237" s="44"/>
      <c r="UMP237" s="44"/>
      <c r="UMQ237" s="44"/>
      <c r="UMR237" s="44"/>
      <c r="UMS237" s="44"/>
      <c r="UMT237" s="44"/>
      <c r="UMU237" s="44"/>
      <c r="UMV237" s="44"/>
      <c r="UMW237" s="44"/>
      <c r="UMX237" s="44"/>
      <c r="UMY237" s="44"/>
      <c r="UMZ237" s="44"/>
      <c r="UNA237" s="44"/>
      <c r="UNB237" s="44"/>
      <c r="UNC237" s="44"/>
      <c r="UND237" s="44"/>
      <c r="UNE237" s="44"/>
      <c r="UNF237" s="44"/>
      <c r="UNG237" s="44"/>
      <c r="UNH237" s="44"/>
      <c r="UNI237" s="44"/>
      <c r="UNJ237" s="44"/>
      <c r="UNK237" s="44"/>
      <c r="UNL237" s="44"/>
      <c r="UNM237" s="44"/>
      <c r="UNN237" s="44"/>
      <c r="UNO237" s="44"/>
      <c r="UNP237" s="44"/>
      <c r="UNQ237" s="44"/>
      <c r="UNR237" s="44"/>
      <c r="UNS237" s="44"/>
      <c r="UNT237" s="44"/>
      <c r="UNU237" s="44"/>
      <c r="UNV237" s="44"/>
      <c r="UNW237" s="44"/>
      <c r="UNX237" s="44"/>
      <c r="UNY237" s="44"/>
      <c r="UNZ237" s="44"/>
      <c r="UOA237" s="44"/>
      <c r="UOB237" s="44"/>
      <c r="UOC237" s="44"/>
      <c r="UOD237" s="44"/>
      <c r="UOE237" s="44"/>
      <c r="UOF237" s="44"/>
      <c r="UOG237" s="44"/>
      <c r="UOH237" s="44"/>
      <c r="UOI237" s="44"/>
      <c r="UOJ237" s="44"/>
      <c r="UOK237" s="44"/>
      <c r="UOL237" s="44"/>
      <c r="UOM237" s="44"/>
      <c r="UON237" s="44"/>
      <c r="UOO237" s="44"/>
      <c r="UOP237" s="44"/>
      <c r="UOQ237" s="44"/>
      <c r="UOR237" s="44"/>
      <c r="UOS237" s="44"/>
      <c r="UOT237" s="44"/>
      <c r="UOU237" s="44"/>
      <c r="UOV237" s="44"/>
      <c r="UOW237" s="44"/>
      <c r="UOX237" s="44"/>
      <c r="UOY237" s="44"/>
      <c r="UOZ237" s="44"/>
      <c r="UPA237" s="44"/>
      <c r="UPB237" s="44"/>
      <c r="UPC237" s="44"/>
      <c r="UPD237" s="44"/>
      <c r="UPE237" s="44"/>
      <c r="UPF237" s="44"/>
      <c r="UPG237" s="44"/>
      <c r="UPH237" s="44"/>
      <c r="UPI237" s="44"/>
      <c r="UPJ237" s="44"/>
      <c r="UPK237" s="44"/>
      <c r="UPL237" s="44"/>
      <c r="UPM237" s="44"/>
      <c r="UPN237" s="44"/>
      <c r="UPO237" s="44"/>
      <c r="UPP237" s="44"/>
      <c r="UPQ237" s="44"/>
      <c r="UPR237" s="44"/>
      <c r="UPS237" s="44"/>
      <c r="UPT237" s="44"/>
      <c r="UPU237" s="44"/>
      <c r="UPV237" s="44"/>
      <c r="UPW237" s="44"/>
      <c r="UPX237" s="44"/>
      <c r="UPY237" s="44"/>
      <c r="UPZ237" s="44"/>
      <c r="UQA237" s="44"/>
      <c r="UQB237" s="44"/>
      <c r="UQC237" s="44"/>
      <c r="UQD237" s="44"/>
      <c r="UQE237" s="44"/>
      <c r="UQF237" s="44"/>
      <c r="UQG237" s="44"/>
      <c r="UQH237" s="44"/>
      <c r="UQI237" s="44"/>
      <c r="UQJ237" s="44"/>
      <c r="UQK237" s="44"/>
      <c r="UQL237" s="44"/>
      <c r="UQM237" s="44"/>
      <c r="UQN237" s="44"/>
      <c r="UQO237" s="44"/>
      <c r="UQP237" s="44"/>
      <c r="UQQ237" s="44"/>
      <c r="UQR237" s="44"/>
      <c r="UQS237" s="44"/>
      <c r="UQT237" s="44"/>
      <c r="UQU237" s="44"/>
      <c r="UQV237" s="44"/>
      <c r="UQW237" s="44"/>
      <c r="UQX237" s="44"/>
      <c r="UQY237" s="44"/>
      <c r="UQZ237" s="44"/>
      <c r="URA237" s="44"/>
      <c r="URB237" s="44"/>
      <c r="URC237" s="44"/>
      <c r="URD237" s="44"/>
      <c r="URE237" s="44"/>
      <c r="URF237" s="44"/>
      <c r="URG237" s="44"/>
      <c r="URH237" s="44"/>
      <c r="URI237" s="44"/>
      <c r="URJ237" s="44"/>
      <c r="URK237" s="44"/>
      <c r="URL237" s="44"/>
      <c r="URM237" s="44"/>
      <c r="URN237" s="44"/>
      <c r="URO237" s="44"/>
      <c r="URP237" s="44"/>
      <c r="URQ237" s="44"/>
      <c r="URR237" s="44"/>
      <c r="URS237" s="44"/>
      <c r="URT237" s="44"/>
      <c r="URU237" s="44"/>
      <c r="URV237" s="44"/>
      <c r="URW237" s="44"/>
      <c r="URX237" s="44"/>
      <c r="URY237" s="44"/>
      <c r="URZ237" s="44"/>
      <c r="USA237" s="44"/>
      <c r="USB237" s="44"/>
      <c r="USC237" s="44"/>
      <c r="USD237" s="44"/>
      <c r="USE237" s="44"/>
      <c r="USF237" s="44"/>
      <c r="USG237" s="44"/>
      <c r="USH237" s="44"/>
      <c r="USI237" s="44"/>
      <c r="USJ237" s="44"/>
      <c r="USK237" s="44"/>
      <c r="USL237" s="44"/>
      <c r="USM237" s="44"/>
      <c r="USN237" s="44"/>
      <c r="USO237" s="44"/>
      <c r="USP237" s="44"/>
      <c r="USQ237" s="44"/>
      <c r="USR237" s="44"/>
      <c r="USS237" s="44"/>
      <c r="UST237" s="44"/>
      <c r="USU237" s="44"/>
      <c r="USV237" s="44"/>
      <c r="USW237" s="44"/>
      <c r="USX237" s="44"/>
      <c r="USY237" s="44"/>
      <c r="USZ237" s="44"/>
      <c r="UTA237" s="44"/>
      <c r="UTB237" s="44"/>
      <c r="UTC237" s="44"/>
      <c r="UTD237" s="44"/>
      <c r="UTE237" s="44"/>
      <c r="UTF237" s="44"/>
      <c r="UTG237" s="44"/>
      <c r="UTH237" s="44"/>
      <c r="UTI237" s="44"/>
      <c r="UTJ237" s="44"/>
      <c r="UTK237" s="44"/>
      <c r="UTL237" s="44"/>
      <c r="UTM237" s="44"/>
      <c r="UTN237" s="44"/>
      <c r="UTO237" s="44"/>
      <c r="UTP237" s="44"/>
      <c r="UTQ237" s="44"/>
      <c r="UTR237" s="44"/>
      <c r="UTS237" s="44"/>
      <c r="UTT237" s="44"/>
      <c r="UTU237" s="44"/>
      <c r="UTV237" s="44"/>
      <c r="UTW237" s="44"/>
      <c r="UTX237" s="44"/>
      <c r="UTY237" s="44"/>
      <c r="UTZ237" s="44"/>
      <c r="UUA237" s="44"/>
      <c r="UUB237" s="44"/>
      <c r="UUC237" s="44"/>
      <c r="UUD237" s="44"/>
      <c r="UUE237" s="44"/>
      <c r="UUF237" s="44"/>
      <c r="UUG237" s="44"/>
      <c r="UUH237" s="44"/>
      <c r="UUI237" s="44"/>
      <c r="UUJ237" s="44"/>
      <c r="UUK237" s="44"/>
      <c r="UUL237" s="44"/>
      <c r="UUM237" s="44"/>
      <c r="UUN237" s="44"/>
      <c r="UUO237" s="44"/>
      <c r="UUP237" s="44"/>
      <c r="UUQ237" s="44"/>
      <c r="UUR237" s="44"/>
      <c r="UUS237" s="44"/>
      <c r="UUT237" s="44"/>
      <c r="UUU237" s="44"/>
      <c r="UUV237" s="44"/>
      <c r="UUW237" s="44"/>
      <c r="UUX237" s="44"/>
      <c r="UUY237" s="44"/>
      <c r="UUZ237" s="44"/>
      <c r="UVA237" s="44"/>
      <c r="UVB237" s="44"/>
      <c r="UVC237" s="44"/>
      <c r="UVD237" s="44"/>
      <c r="UVE237" s="44"/>
      <c r="UVF237" s="44"/>
      <c r="UVG237" s="44"/>
      <c r="UVH237" s="44"/>
      <c r="UVI237" s="44"/>
      <c r="UVJ237" s="44"/>
      <c r="UVK237" s="44"/>
      <c r="UVL237" s="44"/>
      <c r="UVM237" s="44"/>
      <c r="UVN237" s="44"/>
      <c r="UVO237" s="44"/>
      <c r="UVP237" s="44"/>
      <c r="UVQ237" s="44"/>
      <c r="UVR237" s="44"/>
      <c r="UVS237" s="44"/>
      <c r="UVT237" s="44"/>
      <c r="UVU237" s="44"/>
      <c r="UVV237" s="44"/>
      <c r="UVW237" s="44"/>
      <c r="UVX237" s="44"/>
      <c r="UVY237" s="44"/>
      <c r="UVZ237" s="44"/>
      <c r="UWA237" s="44"/>
      <c r="UWB237" s="44"/>
      <c r="UWC237" s="44"/>
      <c r="UWD237" s="44"/>
      <c r="UWE237" s="44"/>
      <c r="UWF237" s="44"/>
      <c r="UWG237" s="44"/>
      <c r="UWH237" s="44"/>
      <c r="UWI237" s="44"/>
      <c r="UWJ237" s="44"/>
      <c r="UWK237" s="44"/>
      <c r="UWL237" s="44"/>
      <c r="UWM237" s="44"/>
      <c r="UWN237" s="44"/>
      <c r="UWO237" s="44"/>
      <c r="UWP237" s="44"/>
      <c r="UWQ237" s="44"/>
      <c r="UWR237" s="44"/>
      <c r="UWS237" s="44"/>
      <c r="UWT237" s="44"/>
      <c r="UWU237" s="44"/>
      <c r="UWV237" s="44"/>
      <c r="UWW237" s="44"/>
      <c r="UWX237" s="44"/>
      <c r="UWY237" s="44"/>
      <c r="UWZ237" s="44"/>
      <c r="UXA237" s="44"/>
      <c r="UXB237" s="44"/>
      <c r="UXC237" s="44"/>
      <c r="UXD237" s="44"/>
      <c r="UXE237" s="44"/>
      <c r="UXF237" s="44"/>
      <c r="UXG237" s="44"/>
      <c r="UXH237" s="44"/>
      <c r="UXI237" s="44"/>
      <c r="UXJ237" s="44"/>
      <c r="UXK237" s="44"/>
      <c r="UXL237" s="44"/>
      <c r="UXM237" s="44"/>
      <c r="UXN237" s="44"/>
      <c r="UXO237" s="44"/>
      <c r="UXP237" s="44"/>
      <c r="UXQ237" s="44"/>
      <c r="UXR237" s="44"/>
      <c r="UXS237" s="44"/>
      <c r="UXT237" s="44"/>
      <c r="UXU237" s="44"/>
      <c r="UXV237" s="44"/>
      <c r="UXW237" s="44"/>
      <c r="UXX237" s="44"/>
      <c r="UXY237" s="44"/>
      <c r="UXZ237" s="44"/>
      <c r="UYA237" s="44"/>
      <c r="UYB237" s="44"/>
      <c r="UYC237" s="44"/>
      <c r="UYD237" s="44"/>
      <c r="UYE237" s="44"/>
      <c r="UYF237" s="44"/>
      <c r="UYG237" s="44"/>
      <c r="UYH237" s="44"/>
      <c r="UYI237" s="44"/>
      <c r="UYJ237" s="44"/>
      <c r="UYK237" s="44"/>
      <c r="UYL237" s="44"/>
      <c r="UYM237" s="44"/>
      <c r="UYN237" s="44"/>
      <c r="UYO237" s="44"/>
      <c r="UYP237" s="44"/>
      <c r="UYQ237" s="44"/>
      <c r="UYR237" s="44"/>
      <c r="UYS237" s="44"/>
      <c r="UYT237" s="44"/>
      <c r="UYU237" s="44"/>
      <c r="UYV237" s="44"/>
      <c r="UYW237" s="44"/>
      <c r="UYX237" s="44"/>
      <c r="UYY237" s="44"/>
      <c r="UYZ237" s="44"/>
      <c r="UZA237" s="44"/>
      <c r="UZB237" s="44"/>
      <c r="UZC237" s="44"/>
      <c r="UZD237" s="44"/>
      <c r="UZE237" s="44"/>
      <c r="UZF237" s="44"/>
      <c r="UZG237" s="44"/>
      <c r="UZH237" s="44"/>
      <c r="UZI237" s="44"/>
      <c r="UZJ237" s="44"/>
      <c r="UZK237" s="44"/>
      <c r="UZL237" s="44"/>
      <c r="UZM237" s="44"/>
      <c r="UZN237" s="44"/>
      <c r="UZO237" s="44"/>
      <c r="UZP237" s="44"/>
      <c r="UZQ237" s="44"/>
      <c r="UZR237" s="44"/>
      <c r="UZS237" s="44"/>
      <c r="UZT237" s="44"/>
      <c r="UZU237" s="44"/>
      <c r="UZV237" s="44"/>
      <c r="UZW237" s="44"/>
      <c r="UZX237" s="44"/>
      <c r="UZY237" s="44"/>
      <c r="UZZ237" s="44"/>
      <c r="VAA237" s="44"/>
      <c r="VAB237" s="44"/>
      <c r="VAC237" s="44"/>
      <c r="VAD237" s="44"/>
      <c r="VAE237" s="44"/>
      <c r="VAF237" s="44"/>
      <c r="VAG237" s="44"/>
      <c r="VAH237" s="44"/>
      <c r="VAI237" s="44"/>
      <c r="VAJ237" s="44"/>
      <c r="VAK237" s="44"/>
      <c r="VAL237" s="44"/>
      <c r="VAM237" s="44"/>
      <c r="VAN237" s="44"/>
      <c r="VAO237" s="44"/>
      <c r="VAP237" s="44"/>
      <c r="VAQ237" s="44"/>
      <c r="VAR237" s="44"/>
      <c r="VAS237" s="44"/>
      <c r="VAT237" s="44"/>
      <c r="VAU237" s="44"/>
      <c r="VAV237" s="44"/>
      <c r="VAW237" s="44"/>
      <c r="VAX237" s="44"/>
      <c r="VAY237" s="44"/>
      <c r="VAZ237" s="44"/>
      <c r="VBA237" s="44"/>
      <c r="VBB237" s="44"/>
      <c r="VBC237" s="44"/>
      <c r="VBD237" s="44"/>
      <c r="VBE237" s="44"/>
      <c r="VBF237" s="44"/>
      <c r="VBG237" s="44"/>
      <c r="VBH237" s="44"/>
      <c r="VBI237" s="44"/>
      <c r="VBJ237" s="44"/>
      <c r="VBK237" s="44"/>
      <c r="VBL237" s="44"/>
      <c r="VBM237" s="44"/>
      <c r="VBN237" s="44"/>
      <c r="VBO237" s="44"/>
      <c r="VBP237" s="44"/>
      <c r="VBQ237" s="44"/>
      <c r="VBR237" s="44"/>
      <c r="VBS237" s="44"/>
      <c r="VBT237" s="44"/>
      <c r="VBU237" s="44"/>
      <c r="VBV237" s="44"/>
      <c r="VBW237" s="44"/>
      <c r="VBX237" s="44"/>
      <c r="VBY237" s="44"/>
      <c r="VBZ237" s="44"/>
      <c r="VCA237" s="44"/>
      <c r="VCB237" s="44"/>
      <c r="VCC237" s="44"/>
      <c r="VCD237" s="44"/>
      <c r="VCE237" s="44"/>
      <c r="VCF237" s="44"/>
      <c r="VCG237" s="44"/>
      <c r="VCH237" s="44"/>
      <c r="VCI237" s="44"/>
      <c r="VCJ237" s="44"/>
      <c r="VCK237" s="44"/>
      <c r="VCL237" s="44"/>
      <c r="VCM237" s="44"/>
      <c r="VCN237" s="44"/>
      <c r="VCO237" s="44"/>
      <c r="VCP237" s="44"/>
      <c r="VCQ237" s="44"/>
      <c r="VCR237" s="44"/>
      <c r="VCS237" s="44"/>
      <c r="VCT237" s="44"/>
      <c r="VCU237" s="44"/>
      <c r="VCV237" s="44"/>
      <c r="VCW237" s="44"/>
      <c r="VCX237" s="44"/>
      <c r="VCY237" s="44"/>
      <c r="VCZ237" s="44"/>
      <c r="VDA237" s="44"/>
      <c r="VDB237" s="44"/>
      <c r="VDC237" s="44"/>
      <c r="VDD237" s="44"/>
      <c r="VDE237" s="44"/>
      <c r="VDF237" s="44"/>
      <c r="VDG237" s="44"/>
      <c r="VDH237" s="44"/>
      <c r="VDI237" s="44"/>
      <c r="VDJ237" s="44"/>
      <c r="VDK237" s="44"/>
      <c r="VDL237" s="44"/>
      <c r="VDM237" s="44"/>
      <c r="VDN237" s="44"/>
      <c r="VDO237" s="44"/>
      <c r="VDP237" s="44"/>
      <c r="VDQ237" s="44"/>
      <c r="VDR237" s="44"/>
      <c r="VDS237" s="44"/>
      <c r="VDT237" s="44"/>
      <c r="VDU237" s="44"/>
      <c r="VDV237" s="44"/>
      <c r="VDW237" s="44"/>
      <c r="VDX237" s="44"/>
      <c r="VDY237" s="44"/>
      <c r="VDZ237" s="44"/>
      <c r="VEA237" s="44"/>
      <c r="VEB237" s="44"/>
      <c r="VEC237" s="44"/>
      <c r="VED237" s="44"/>
      <c r="VEE237" s="44"/>
      <c r="VEF237" s="44"/>
      <c r="VEG237" s="44"/>
      <c r="VEH237" s="44"/>
      <c r="VEI237" s="44"/>
      <c r="VEJ237" s="44"/>
      <c r="VEK237" s="44"/>
      <c r="VEL237" s="44"/>
      <c r="VEM237" s="44"/>
      <c r="VEN237" s="44"/>
      <c r="VEO237" s="44"/>
      <c r="VEP237" s="44"/>
      <c r="VEQ237" s="44"/>
      <c r="VER237" s="44"/>
      <c r="VES237" s="44"/>
      <c r="VET237" s="44"/>
      <c r="VEU237" s="44"/>
      <c r="VEV237" s="44"/>
      <c r="VEW237" s="44"/>
      <c r="VEX237" s="44"/>
      <c r="VEY237" s="44"/>
      <c r="VEZ237" s="44"/>
      <c r="VFA237" s="44"/>
      <c r="VFB237" s="44"/>
      <c r="VFC237" s="44"/>
      <c r="VFD237" s="44"/>
      <c r="VFE237" s="44"/>
      <c r="VFF237" s="44"/>
      <c r="VFG237" s="44"/>
      <c r="VFH237" s="44"/>
      <c r="VFI237" s="44"/>
      <c r="VFJ237" s="44"/>
      <c r="VFK237" s="44"/>
      <c r="VFL237" s="44"/>
      <c r="VFM237" s="44"/>
      <c r="VFN237" s="44"/>
      <c r="VFO237" s="44"/>
      <c r="VFP237" s="44"/>
      <c r="VFQ237" s="44"/>
      <c r="VFR237" s="44"/>
      <c r="VFS237" s="44"/>
      <c r="VFT237" s="44"/>
      <c r="VFU237" s="44"/>
      <c r="VFV237" s="44"/>
      <c r="VFW237" s="44"/>
      <c r="VFX237" s="44"/>
      <c r="VFY237" s="44"/>
      <c r="VFZ237" s="44"/>
      <c r="VGA237" s="44"/>
      <c r="VGB237" s="44"/>
      <c r="VGC237" s="44"/>
      <c r="VGD237" s="44"/>
      <c r="VGE237" s="44"/>
      <c r="VGF237" s="44"/>
      <c r="VGG237" s="44"/>
      <c r="VGH237" s="44"/>
      <c r="VGI237" s="44"/>
      <c r="VGJ237" s="44"/>
      <c r="VGK237" s="44"/>
      <c r="VGL237" s="44"/>
      <c r="VGM237" s="44"/>
      <c r="VGN237" s="44"/>
      <c r="VGO237" s="44"/>
      <c r="VGP237" s="44"/>
      <c r="VGQ237" s="44"/>
      <c r="VGR237" s="44"/>
      <c r="VGS237" s="44"/>
      <c r="VGT237" s="44"/>
      <c r="VGU237" s="44"/>
      <c r="VGV237" s="44"/>
      <c r="VGW237" s="44"/>
      <c r="VGX237" s="44"/>
      <c r="VGY237" s="44"/>
      <c r="VGZ237" s="44"/>
      <c r="VHA237" s="44"/>
      <c r="VHB237" s="44"/>
      <c r="VHC237" s="44"/>
      <c r="VHD237" s="44"/>
      <c r="VHE237" s="44"/>
      <c r="VHF237" s="44"/>
      <c r="VHG237" s="44"/>
      <c r="VHH237" s="44"/>
      <c r="VHI237" s="44"/>
      <c r="VHJ237" s="44"/>
      <c r="VHK237" s="44"/>
      <c r="VHL237" s="44"/>
      <c r="VHM237" s="44"/>
      <c r="VHN237" s="44"/>
      <c r="VHO237" s="44"/>
      <c r="VHP237" s="44"/>
      <c r="VHQ237" s="44"/>
      <c r="VHR237" s="44"/>
      <c r="VHS237" s="44"/>
      <c r="VHT237" s="44"/>
      <c r="VHU237" s="44"/>
      <c r="VHV237" s="44"/>
      <c r="VHW237" s="44"/>
      <c r="VHX237" s="44"/>
      <c r="VHY237" s="44"/>
      <c r="VHZ237" s="44"/>
      <c r="VIA237" s="44"/>
      <c r="VIB237" s="44"/>
      <c r="VIC237" s="44"/>
      <c r="VID237" s="44"/>
      <c r="VIE237" s="44"/>
      <c r="VIF237" s="44"/>
      <c r="VIG237" s="44"/>
      <c r="VIH237" s="44"/>
      <c r="VII237" s="44"/>
      <c r="VIJ237" s="44"/>
      <c r="VIK237" s="44"/>
      <c r="VIL237" s="44"/>
      <c r="VIM237" s="44"/>
      <c r="VIN237" s="44"/>
      <c r="VIO237" s="44"/>
      <c r="VIP237" s="44"/>
      <c r="VIQ237" s="44"/>
      <c r="VIR237" s="44"/>
      <c r="VIS237" s="44"/>
      <c r="VIT237" s="44"/>
      <c r="VIU237" s="44"/>
      <c r="VIV237" s="44"/>
      <c r="VIW237" s="44"/>
      <c r="VIX237" s="44"/>
      <c r="VIY237" s="44"/>
      <c r="VIZ237" s="44"/>
      <c r="VJA237" s="44"/>
      <c r="VJB237" s="44"/>
      <c r="VJC237" s="44"/>
      <c r="VJD237" s="44"/>
      <c r="VJE237" s="44"/>
      <c r="VJF237" s="44"/>
      <c r="VJG237" s="44"/>
      <c r="VJH237" s="44"/>
      <c r="VJI237" s="44"/>
      <c r="VJJ237" s="44"/>
      <c r="VJK237" s="44"/>
      <c r="VJL237" s="44"/>
      <c r="VJM237" s="44"/>
      <c r="VJN237" s="44"/>
      <c r="VJO237" s="44"/>
      <c r="VJP237" s="44"/>
      <c r="VJQ237" s="44"/>
      <c r="VJR237" s="44"/>
      <c r="VJS237" s="44"/>
      <c r="VJT237" s="44"/>
      <c r="VJU237" s="44"/>
      <c r="VJV237" s="44"/>
      <c r="VJW237" s="44"/>
      <c r="VJX237" s="44"/>
      <c r="VJY237" s="44"/>
      <c r="VJZ237" s="44"/>
      <c r="VKA237" s="44"/>
      <c r="VKB237" s="44"/>
      <c r="VKC237" s="44"/>
      <c r="VKD237" s="44"/>
      <c r="VKE237" s="44"/>
      <c r="VKF237" s="44"/>
      <c r="VKG237" s="44"/>
      <c r="VKH237" s="44"/>
      <c r="VKI237" s="44"/>
      <c r="VKJ237" s="44"/>
      <c r="VKK237" s="44"/>
      <c r="VKL237" s="44"/>
      <c r="VKM237" s="44"/>
      <c r="VKN237" s="44"/>
      <c r="VKO237" s="44"/>
      <c r="VKP237" s="44"/>
      <c r="VKQ237" s="44"/>
      <c r="VKR237" s="44"/>
      <c r="VKS237" s="44"/>
      <c r="VKT237" s="44"/>
      <c r="VKU237" s="44"/>
      <c r="VKV237" s="44"/>
      <c r="VKW237" s="44"/>
      <c r="VKX237" s="44"/>
      <c r="VKY237" s="44"/>
      <c r="VKZ237" s="44"/>
      <c r="VLA237" s="44"/>
      <c r="VLB237" s="44"/>
      <c r="VLC237" s="44"/>
      <c r="VLD237" s="44"/>
      <c r="VLE237" s="44"/>
      <c r="VLF237" s="44"/>
      <c r="VLG237" s="44"/>
      <c r="VLH237" s="44"/>
      <c r="VLI237" s="44"/>
      <c r="VLJ237" s="44"/>
      <c r="VLK237" s="44"/>
      <c r="VLL237" s="44"/>
      <c r="VLM237" s="44"/>
      <c r="VLN237" s="44"/>
      <c r="VLO237" s="44"/>
      <c r="VLP237" s="44"/>
      <c r="VLQ237" s="44"/>
      <c r="VLR237" s="44"/>
      <c r="VLS237" s="44"/>
      <c r="VLT237" s="44"/>
      <c r="VLU237" s="44"/>
      <c r="VLV237" s="44"/>
      <c r="VLW237" s="44"/>
      <c r="VLX237" s="44"/>
      <c r="VLY237" s="44"/>
      <c r="VLZ237" s="44"/>
      <c r="VMA237" s="44"/>
      <c r="VMB237" s="44"/>
      <c r="VMC237" s="44"/>
      <c r="VMD237" s="44"/>
      <c r="VME237" s="44"/>
      <c r="VMF237" s="44"/>
      <c r="VMG237" s="44"/>
      <c r="VMH237" s="44"/>
      <c r="VMI237" s="44"/>
      <c r="VMJ237" s="44"/>
      <c r="VMK237" s="44"/>
      <c r="VML237" s="44"/>
      <c r="VMM237" s="44"/>
      <c r="VMN237" s="44"/>
      <c r="VMO237" s="44"/>
      <c r="VMP237" s="44"/>
      <c r="VMQ237" s="44"/>
      <c r="VMR237" s="44"/>
      <c r="VMS237" s="44"/>
      <c r="VMT237" s="44"/>
      <c r="VMU237" s="44"/>
      <c r="VMV237" s="44"/>
      <c r="VMW237" s="44"/>
      <c r="VMX237" s="44"/>
      <c r="VMY237" s="44"/>
      <c r="VMZ237" s="44"/>
      <c r="VNA237" s="44"/>
      <c r="VNB237" s="44"/>
      <c r="VNC237" s="44"/>
      <c r="VND237" s="44"/>
      <c r="VNE237" s="44"/>
      <c r="VNF237" s="44"/>
      <c r="VNG237" s="44"/>
      <c r="VNH237" s="44"/>
      <c r="VNI237" s="44"/>
      <c r="VNJ237" s="44"/>
      <c r="VNK237" s="44"/>
      <c r="VNL237" s="44"/>
      <c r="VNM237" s="44"/>
      <c r="VNN237" s="44"/>
      <c r="VNO237" s="44"/>
      <c r="VNP237" s="44"/>
      <c r="VNQ237" s="44"/>
      <c r="VNR237" s="44"/>
      <c r="VNS237" s="44"/>
      <c r="VNT237" s="44"/>
      <c r="VNU237" s="44"/>
      <c r="VNV237" s="44"/>
      <c r="VNW237" s="44"/>
      <c r="VNX237" s="44"/>
      <c r="VNY237" s="44"/>
      <c r="VNZ237" s="44"/>
      <c r="VOA237" s="44"/>
      <c r="VOB237" s="44"/>
      <c r="VOC237" s="44"/>
      <c r="VOD237" s="44"/>
      <c r="VOE237" s="44"/>
      <c r="VOF237" s="44"/>
      <c r="VOG237" s="44"/>
      <c r="VOH237" s="44"/>
      <c r="VOI237" s="44"/>
      <c r="VOJ237" s="44"/>
      <c r="VOK237" s="44"/>
      <c r="VOL237" s="44"/>
      <c r="VOM237" s="44"/>
      <c r="VON237" s="44"/>
      <c r="VOO237" s="44"/>
      <c r="VOP237" s="44"/>
      <c r="VOQ237" s="44"/>
      <c r="VOR237" s="44"/>
      <c r="VOS237" s="44"/>
      <c r="VOT237" s="44"/>
      <c r="VOU237" s="44"/>
      <c r="VOV237" s="44"/>
      <c r="VOW237" s="44"/>
      <c r="VOX237" s="44"/>
      <c r="VOY237" s="44"/>
      <c r="VOZ237" s="44"/>
      <c r="VPA237" s="44"/>
      <c r="VPB237" s="44"/>
      <c r="VPC237" s="44"/>
      <c r="VPD237" s="44"/>
      <c r="VPE237" s="44"/>
      <c r="VPF237" s="44"/>
      <c r="VPG237" s="44"/>
      <c r="VPH237" s="44"/>
      <c r="VPI237" s="44"/>
      <c r="VPJ237" s="44"/>
      <c r="VPK237" s="44"/>
      <c r="VPL237" s="44"/>
      <c r="VPM237" s="44"/>
      <c r="VPN237" s="44"/>
      <c r="VPO237" s="44"/>
      <c r="VPP237" s="44"/>
      <c r="VPQ237" s="44"/>
      <c r="VPR237" s="44"/>
      <c r="VPS237" s="44"/>
      <c r="VPT237" s="44"/>
      <c r="VPU237" s="44"/>
      <c r="VPV237" s="44"/>
      <c r="VPW237" s="44"/>
      <c r="VPX237" s="44"/>
      <c r="VPY237" s="44"/>
      <c r="VPZ237" s="44"/>
      <c r="VQA237" s="44"/>
      <c r="VQB237" s="44"/>
      <c r="VQC237" s="44"/>
      <c r="VQD237" s="44"/>
      <c r="VQE237" s="44"/>
      <c r="VQF237" s="44"/>
      <c r="VQG237" s="44"/>
      <c r="VQH237" s="44"/>
      <c r="VQI237" s="44"/>
      <c r="VQJ237" s="44"/>
      <c r="VQK237" s="44"/>
      <c r="VQL237" s="44"/>
      <c r="VQM237" s="44"/>
      <c r="VQN237" s="44"/>
      <c r="VQO237" s="44"/>
      <c r="VQP237" s="44"/>
      <c r="VQQ237" s="44"/>
      <c r="VQR237" s="44"/>
      <c r="VQS237" s="44"/>
      <c r="VQT237" s="44"/>
      <c r="VQU237" s="44"/>
      <c r="VQV237" s="44"/>
      <c r="VQW237" s="44"/>
      <c r="VQX237" s="44"/>
      <c r="VQY237" s="44"/>
      <c r="VQZ237" s="44"/>
      <c r="VRA237" s="44"/>
      <c r="VRB237" s="44"/>
      <c r="VRC237" s="44"/>
      <c r="VRD237" s="44"/>
      <c r="VRE237" s="44"/>
      <c r="VRF237" s="44"/>
      <c r="VRG237" s="44"/>
      <c r="VRH237" s="44"/>
      <c r="VRI237" s="44"/>
      <c r="VRJ237" s="44"/>
      <c r="VRK237" s="44"/>
      <c r="VRL237" s="44"/>
      <c r="VRM237" s="44"/>
      <c r="VRN237" s="44"/>
      <c r="VRO237" s="44"/>
      <c r="VRP237" s="44"/>
      <c r="VRQ237" s="44"/>
      <c r="VRR237" s="44"/>
      <c r="VRS237" s="44"/>
      <c r="VRT237" s="44"/>
      <c r="VRU237" s="44"/>
      <c r="VRV237" s="44"/>
      <c r="VRW237" s="44"/>
      <c r="VRX237" s="44"/>
      <c r="VRY237" s="44"/>
      <c r="VRZ237" s="44"/>
      <c r="VSA237" s="44"/>
      <c r="VSB237" s="44"/>
      <c r="VSC237" s="44"/>
      <c r="VSD237" s="44"/>
      <c r="VSE237" s="44"/>
      <c r="VSF237" s="44"/>
      <c r="VSG237" s="44"/>
      <c r="VSH237" s="44"/>
      <c r="VSI237" s="44"/>
      <c r="VSJ237" s="44"/>
      <c r="VSK237" s="44"/>
      <c r="VSL237" s="44"/>
      <c r="VSM237" s="44"/>
      <c r="VSN237" s="44"/>
      <c r="VSO237" s="44"/>
      <c r="VSP237" s="44"/>
      <c r="VSQ237" s="44"/>
      <c r="VSR237" s="44"/>
      <c r="VSS237" s="44"/>
      <c r="VST237" s="44"/>
      <c r="VSU237" s="44"/>
      <c r="VSV237" s="44"/>
      <c r="VSW237" s="44"/>
      <c r="VSX237" s="44"/>
      <c r="VSY237" s="44"/>
      <c r="VSZ237" s="44"/>
      <c r="VTA237" s="44"/>
      <c r="VTB237" s="44"/>
      <c r="VTC237" s="44"/>
      <c r="VTD237" s="44"/>
      <c r="VTE237" s="44"/>
      <c r="VTF237" s="44"/>
      <c r="VTG237" s="44"/>
      <c r="VTH237" s="44"/>
      <c r="VTI237" s="44"/>
      <c r="VTJ237" s="44"/>
      <c r="VTK237" s="44"/>
      <c r="VTL237" s="44"/>
      <c r="VTM237" s="44"/>
      <c r="VTN237" s="44"/>
      <c r="VTO237" s="44"/>
      <c r="VTP237" s="44"/>
      <c r="VTQ237" s="44"/>
      <c r="VTR237" s="44"/>
      <c r="VTS237" s="44"/>
      <c r="VTT237" s="44"/>
      <c r="VTU237" s="44"/>
      <c r="VTV237" s="44"/>
      <c r="VTW237" s="44"/>
      <c r="VTX237" s="44"/>
      <c r="VTY237" s="44"/>
      <c r="VTZ237" s="44"/>
      <c r="VUA237" s="44"/>
      <c r="VUB237" s="44"/>
      <c r="VUC237" s="44"/>
      <c r="VUD237" s="44"/>
      <c r="VUE237" s="44"/>
      <c r="VUF237" s="44"/>
      <c r="VUG237" s="44"/>
      <c r="VUH237" s="44"/>
      <c r="VUI237" s="44"/>
      <c r="VUJ237" s="44"/>
      <c r="VUK237" s="44"/>
      <c r="VUL237" s="44"/>
      <c r="VUM237" s="44"/>
      <c r="VUN237" s="44"/>
      <c r="VUO237" s="44"/>
      <c r="VUP237" s="44"/>
      <c r="VUQ237" s="44"/>
      <c r="VUR237" s="44"/>
      <c r="VUS237" s="44"/>
      <c r="VUT237" s="44"/>
      <c r="VUU237" s="44"/>
      <c r="VUV237" s="44"/>
      <c r="VUW237" s="44"/>
      <c r="VUX237" s="44"/>
      <c r="VUY237" s="44"/>
      <c r="VUZ237" s="44"/>
      <c r="VVA237" s="44"/>
      <c r="VVB237" s="44"/>
      <c r="VVC237" s="44"/>
      <c r="VVD237" s="44"/>
      <c r="VVE237" s="44"/>
      <c r="VVF237" s="44"/>
      <c r="VVG237" s="44"/>
      <c r="VVH237" s="44"/>
      <c r="VVI237" s="44"/>
      <c r="VVJ237" s="44"/>
      <c r="VVK237" s="44"/>
      <c r="VVL237" s="44"/>
      <c r="VVM237" s="44"/>
      <c r="VVN237" s="44"/>
      <c r="VVO237" s="44"/>
      <c r="VVP237" s="44"/>
      <c r="VVQ237" s="44"/>
      <c r="VVR237" s="44"/>
      <c r="VVS237" s="44"/>
      <c r="VVT237" s="44"/>
      <c r="VVU237" s="44"/>
      <c r="VVV237" s="44"/>
      <c r="VVW237" s="44"/>
      <c r="VVX237" s="44"/>
      <c r="VVY237" s="44"/>
      <c r="VVZ237" s="44"/>
      <c r="VWA237" s="44"/>
      <c r="VWB237" s="44"/>
      <c r="VWC237" s="44"/>
      <c r="VWD237" s="44"/>
      <c r="VWE237" s="44"/>
      <c r="VWF237" s="44"/>
      <c r="VWG237" s="44"/>
      <c r="VWH237" s="44"/>
      <c r="VWI237" s="44"/>
      <c r="VWJ237" s="44"/>
      <c r="VWK237" s="44"/>
      <c r="VWL237" s="44"/>
      <c r="VWM237" s="44"/>
      <c r="VWN237" s="44"/>
      <c r="VWO237" s="44"/>
      <c r="VWP237" s="44"/>
      <c r="VWQ237" s="44"/>
      <c r="VWR237" s="44"/>
      <c r="VWS237" s="44"/>
      <c r="VWT237" s="44"/>
      <c r="VWU237" s="44"/>
      <c r="VWV237" s="44"/>
      <c r="VWW237" s="44"/>
      <c r="VWX237" s="44"/>
      <c r="VWY237" s="44"/>
      <c r="VWZ237" s="44"/>
      <c r="VXA237" s="44"/>
      <c r="VXB237" s="44"/>
      <c r="VXC237" s="44"/>
      <c r="VXD237" s="44"/>
      <c r="VXE237" s="44"/>
      <c r="VXF237" s="44"/>
      <c r="VXG237" s="44"/>
      <c r="VXH237" s="44"/>
      <c r="VXI237" s="44"/>
      <c r="VXJ237" s="44"/>
      <c r="VXK237" s="44"/>
      <c r="VXL237" s="44"/>
      <c r="VXM237" s="44"/>
      <c r="VXN237" s="44"/>
      <c r="VXO237" s="44"/>
      <c r="VXP237" s="44"/>
      <c r="VXQ237" s="44"/>
      <c r="VXR237" s="44"/>
      <c r="VXS237" s="44"/>
      <c r="VXT237" s="44"/>
      <c r="VXU237" s="44"/>
      <c r="VXV237" s="44"/>
      <c r="VXW237" s="44"/>
      <c r="VXX237" s="44"/>
      <c r="VXY237" s="44"/>
      <c r="VXZ237" s="44"/>
      <c r="VYA237" s="44"/>
      <c r="VYB237" s="44"/>
      <c r="VYC237" s="44"/>
      <c r="VYD237" s="44"/>
      <c r="VYE237" s="44"/>
      <c r="VYF237" s="44"/>
      <c r="VYG237" s="44"/>
      <c r="VYH237" s="44"/>
      <c r="VYI237" s="44"/>
      <c r="VYJ237" s="44"/>
      <c r="VYK237" s="44"/>
      <c r="VYL237" s="44"/>
      <c r="VYM237" s="44"/>
      <c r="VYN237" s="44"/>
      <c r="VYO237" s="44"/>
      <c r="VYP237" s="44"/>
      <c r="VYQ237" s="44"/>
      <c r="VYR237" s="44"/>
      <c r="VYS237" s="44"/>
      <c r="VYT237" s="44"/>
      <c r="VYU237" s="44"/>
      <c r="VYV237" s="44"/>
      <c r="VYW237" s="44"/>
      <c r="VYX237" s="44"/>
      <c r="VYY237" s="44"/>
      <c r="VYZ237" s="44"/>
      <c r="VZA237" s="44"/>
      <c r="VZB237" s="44"/>
      <c r="VZC237" s="44"/>
      <c r="VZD237" s="44"/>
      <c r="VZE237" s="44"/>
      <c r="VZF237" s="44"/>
      <c r="VZG237" s="44"/>
      <c r="VZH237" s="44"/>
      <c r="VZI237" s="44"/>
      <c r="VZJ237" s="44"/>
      <c r="VZK237" s="44"/>
      <c r="VZL237" s="44"/>
      <c r="VZM237" s="44"/>
      <c r="VZN237" s="44"/>
      <c r="VZO237" s="44"/>
      <c r="VZP237" s="44"/>
      <c r="VZQ237" s="44"/>
      <c r="VZR237" s="44"/>
      <c r="VZS237" s="44"/>
      <c r="VZT237" s="44"/>
      <c r="VZU237" s="44"/>
      <c r="VZV237" s="44"/>
      <c r="VZW237" s="44"/>
      <c r="VZX237" s="44"/>
      <c r="VZY237" s="44"/>
      <c r="VZZ237" s="44"/>
      <c r="WAA237" s="44"/>
      <c r="WAB237" s="44"/>
      <c r="WAC237" s="44"/>
      <c r="WAD237" s="44"/>
      <c r="WAE237" s="44"/>
      <c r="WAF237" s="44"/>
      <c r="WAG237" s="44"/>
      <c r="WAH237" s="44"/>
      <c r="WAI237" s="44"/>
      <c r="WAJ237" s="44"/>
      <c r="WAK237" s="44"/>
      <c r="WAL237" s="44"/>
      <c r="WAM237" s="44"/>
      <c r="WAN237" s="44"/>
      <c r="WAO237" s="44"/>
      <c r="WAP237" s="44"/>
      <c r="WAQ237" s="44"/>
      <c r="WAR237" s="44"/>
      <c r="WAS237" s="44"/>
      <c r="WAT237" s="44"/>
      <c r="WAU237" s="44"/>
      <c r="WAV237" s="44"/>
      <c r="WAW237" s="44"/>
      <c r="WAX237" s="44"/>
      <c r="WAY237" s="44"/>
      <c r="WAZ237" s="44"/>
      <c r="WBA237" s="44"/>
      <c r="WBB237" s="44"/>
      <c r="WBC237" s="44"/>
      <c r="WBD237" s="44"/>
      <c r="WBE237" s="44"/>
      <c r="WBF237" s="44"/>
      <c r="WBG237" s="44"/>
      <c r="WBH237" s="44"/>
      <c r="WBI237" s="44"/>
      <c r="WBJ237" s="44"/>
      <c r="WBK237" s="44"/>
      <c r="WBL237" s="44"/>
      <c r="WBM237" s="44"/>
      <c r="WBN237" s="44"/>
      <c r="WBO237" s="44"/>
      <c r="WBP237" s="44"/>
      <c r="WBQ237" s="44"/>
      <c r="WBR237" s="44"/>
      <c r="WBS237" s="44"/>
      <c r="WBT237" s="44"/>
      <c r="WBU237" s="44"/>
      <c r="WBV237" s="44"/>
      <c r="WBW237" s="44"/>
      <c r="WBX237" s="44"/>
      <c r="WBY237" s="44"/>
      <c r="WBZ237" s="44"/>
      <c r="WCA237" s="44"/>
      <c r="WCB237" s="44"/>
      <c r="WCC237" s="44"/>
      <c r="WCD237" s="44"/>
      <c r="WCE237" s="44"/>
      <c r="WCF237" s="44"/>
      <c r="WCG237" s="44"/>
      <c r="WCH237" s="44"/>
      <c r="WCI237" s="44"/>
      <c r="WCJ237" s="44"/>
      <c r="WCK237" s="44"/>
      <c r="WCL237" s="44"/>
      <c r="WCM237" s="44"/>
      <c r="WCN237" s="44"/>
      <c r="WCO237" s="44"/>
      <c r="WCP237" s="44"/>
      <c r="WCQ237" s="44"/>
      <c r="WCR237" s="44"/>
      <c r="WCS237" s="44"/>
      <c r="WCT237" s="44"/>
      <c r="WCU237" s="44"/>
      <c r="WCV237" s="44"/>
      <c r="WCW237" s="44"/>
      <c r="WCX237" s="44"/>
      <c r="WCY237" s="44"/>
      <c r="WCZ237" s="44"/>
      <c r="WDA237" s="44"/>
      <c r="WDB237" s="44"/>
      <c r="WDC237" s="44"/>
      <c r="WDD237" s="44"/>
      <c r="WDE237" s="44"/>
      <c r="WDF237" s="44"/>
      <c r="WDG237" s="44"/>
      <c r="WDH237" s="44"/>
      <c r="WDI237" s="44"/>
      <c r="WDJ237" s="44"/>
      <c r="WDK237" s="44"/>
      <c r="WDL237" s="44"/>
      <c r="WDM237" s="44"/>
      <c r="WDN237" s="44"/>
      <c r="WDO237" s="44"/>
      <c r="WDP237" s="44"/>
      <c r="WDQ237" s="44"/>
      <c r="WDR237" s="44"/>
      <c r="WDS237" s="44"/>
      <c r="WDT237" s="44"/>
      <c r="WDU237" s="44"/>
      <c r="WDV237" s="44"/>
      <c r="WDW237" s="44"/>
      <c r="WDX237" s="44"/>
      <c r="WDY237" s="44"/>
      <c r="WDZ237" s="44"/>
      <c r="WEA237" s="44"/>
      <c r="WEB237" s="44"/>
      <c r="WEC237" s="44"/>
      <c r="WED237" s="44"/>
      <c r="WEE237" s="44"/>
      <c r="WEF237" s="44"/>
      <c r="WEG237" s="44"/>
      <c r="WEH237" s="44"/>
      <c r="WEI237" s="44"/>
      <c r="WEJ237" s="44"/>
      <c r="WEK237" s="44"/>
      <c r="WEL237" s="44"/>
      <c r="WEM237" s="44"/>
      <c r="WEN237" s="44"/>
      <c r="WEO237" s="44"/>
      <c r="WEP237" s="44"/>
      <c r="WEQ237" s="44"/>
      <c r="WER237" s="44"/>
      <c r="WES237" s="44"/>
      <c r="WET237" s="44"/>
      <c r="WEU237" s="44"/>
      <c r="WEV237" s="44"/>
      <c r="WEW237" s="44"/>
      <c r="WEX237" s="44"/>
      <c r="WEY237" s="44"/>
      <c r="WEZ237" s="44"/>
      <c r="WFA237" s="44"/>
      <c r="WFB237" s="44"/>
      <c r="WFC237" s="44"/>
      <c r="WFD237" s="44"/>
      <c r="WFE237" s="44"/>
      <c r="WFF237" s="44"/>
      <c r="WFG237" s="44"/>
      <c r="WFH237" s="44"/>
      <c r="WFI237" s="44"/>
      <c r="WFJ237" s="44"/>
      <c r="WFK237" s="44"/>
      <c r="WFL237" s="44"/>
      <c r="WFM237" s="44"/>
      <c r="WFN237" s="44"/>
      <c r="WFO237" s="44"/>
      <c r="WFP237" s="44"/>
      <c r="WFQ237" s="44"/>
      <c r="WFR237" s="44"/>
      <c r="WFS237" s="44"/>
      <c r="WFT237" s="44"/>
      <c r="WFU237" s="44"/>
      <c r="WFV237" s="44"/>
      <c r="WFW237" s="44"/>
      <c r="WFX237" s="44"/>
      <c r="WFY237" s="44"/>
      <c r="WFZ237" s="44"/>
      <c r="WGA237" s="44"/>
      <c r="WGB237" s="44"/>
      <c r="WGC237" s="44"/>
      <c r="WGD237" s="44"/>
      <c r="WGE237" s="44"/>
      <c r="WGF237" s="44"/>
      <c r="WGG237" s="44"/>
      <c r="WGH237" s="44"/>
      <c r="WGI237" s="44"/>
      <c r="WGJ237" s="44"/>
      <c r="WGK237" s="44"/>
      <c r="WGL237" s="44"/>
      <c r="WGM237" s="44"/>
      <c r="WGN237" s="44"/>
      <c r="WGO237" s="44"/>
      <c r="WGP237" s="44"/>
      <c r="WGQ237" s="44"/>
      <c r="WGR237" s="44"/>
      <c r="WGS237" s="44"/>
      <c r="WGT237" s="44"/>
      <c r="WGU237" s="44"/>
      <c r="WGV237" s="44"/>
      <c r="WGW237" s="44"/>
      <c r="WGX237" s="44"/>
      <c r="WGY237" s="44"/>
      <c r="WGZ237" s="44"/>
      <c r="WHA237" s="44"/>
      <c r="WHB237" s="44"/>
      <c r="WHC237" s="44"/>
      <c r="WHD237" s="44"/>
      <c r="WHE237" s="44"/>
      <c r="WHF237" s="44"/>
      <c r="WHG237" s="44"/>
      <c r="WHH237" s="44"/>
      <c r="WHI237" s="44"/>
      <c r="WHJ237" s="44"/>
      <c r="WHK237" s="44"/>
      <c r="WHL237" s="44"/>
      <c r="WHM237" s="44"/>
      <c r="WHN237" s="44"/>
      <c r="WHO237" s="44"/>
      <c r="WHP237" s="44"/>
      <c r="WHQ237" s="44"/>
      <c r="WHR237" s="44"/>
      <c r="WHS237" s="44"/>
      <c r="WHT237" s="44"/>
      <c r="WHU237" s="44"/>
      <c r="WHV237" s="44"/>
      <c r="WHW237" s="44"/>
      <c r="WHX237" s="44"/>
      <c r="WHY237" s="44"/>
      <c r="WHZ237" s="44"/>
      <c r="WIA237" s="44"/>
      <c r="WIB237" s="44"/>
      <c r="WIC237" s="44"/>
      <c r="WID237" s="44"/>
      <c r="WIE237" s="44"/>
      <c r="WIF237" s="44"/>
      <c r="WIG237" s="44"/>
      <c r="WIH237" s="44"/>
      <c r="WII237" s="44"/>
      <c r="WIJ237" s="44"/>
      <c r="WIK237" s="44"/>
      <c r="WIL237" s="44"/>
      <c r="WIM237" s="44"/>
      <c r="WIN237" s="44"/>
      <c r="WIO237" s="44"/>
      <c r="WIP237" s="44"/>
      <c r="WIQ237" s="44"/>
      <c r="WIR237" s="44"/>
      <c r="WIS237" s="44"/>
      <c r="WIT237" s="44"/>
      <c r="WIU237" s="44"/>
      <c r="WIV237" s="44"/>
      <c r="WIW237" s="44"/>
      <c r="WIX237" s="44"/>
      <c r="WIY237" s="44"/>
      <c r="WIZ237" s="44"/>
      <c r="WJA237" s="44"/>
      <c r="WJB237" s="44"/>
      <c r="WJC237" s="44"/>
      <c r="WJD237" s="44"/>
      <c r="WJE237" s="44"/>
      <c r="WJF237" s="44"/>
      <c r="WJG237" s="44"/>
      <c r="WJH237" s="44"/>
      <c r="WJI237" s="44"/>
      <c r="WJJ237" s="44"/>
      <c r="WJK237" s="44"/>
      <c r="WJL237" s="44"/>
      <c r="WJM237" s="44"/>
      <c r="WJN237" s="44"/>
      <c r="WJO237" s="44"/>
      <c r="WJP237" s="44"/>
      <c r="WJQ237" s="44"/>
      <c r="WJR237" s="44"/>
      <c r="WJS237" s="44"/>
      <c r="WJT237" s="44"/>
      <c r="WJU237" s="44"/>
      <c r="WJV237" s="44"/>
      <c r="WJW237" s="44"/>
      <c r="WJX237" s="44"/>
      <c r="WJY237" s="44"/>
      <c r="WJZ237" s="44"/>
      <c r="WKA237" s="44"/>
      <c r="WKB237" s="44"/>
      <c r="WKC237" s="44"/>
      <c r="WKD237" s="44"/>
      <c r="WKE237" s="44"/>
      <c r="WKF237" s="44"/>
      <c r="WKG237" s="44"/>
      <c r="WKH237" s="44"/>
      <c r="WKI237" s="44"/>
      <c r="WKJ237" s="44"/>
      <c r="WKK237" s="44"/>
      <c r="WKL237" s="44"/>
      <c r="WKM237" s="44"/>
      <c r="WKN237" s="44"/>
      <c r="WKO237" s="44"/>
      <c r="WKP237" s="44"/>
      <c r="WKQ237" s="44"/>
      <c r="WKR237" s="44"/>
      <c r="WKS237" s="44"/>
      <c r="WKT237" s="44"/>
      <c r="WKU237" s="44"/>
      <c r="WKV237" s="44"/>
      <c r="WKW237" s="44"/>
      <c r="WKX237" s="44"/>
      <c r="WKY237" s="44"/>
      <c r="WKZ237" s="44"/>
      <c r="WLA237" s="44"/>
      <c r="WLB237" s="44"/>
      <c r="WLC237" s="44"/>
      <c r="WLD237" s="44"/>
      <c r="WLE237" s="44"/>
      <c r="WLF237" s="44"/>
      <c r="WLG237" s="44"/>
      <c r="WLH237" s="44"/>
      <c r="WLI237" s="44"/>
      <c r="WLJ237" s="44"/>
      <c r="WLK237" s="44"/>
      <c r="WLL237" s="44"/>
      <c r="WLM237" s="44"/>
      <c r="WLN237" s="44"/>
      <c r="WLO237" s="44"/>
      <c r="WLP237" s="44"/>
      <c r="WLQ237" s="44"/>
      <c r="WLR237" s="44"/>
      <c r="WLS237" s="44"/>
      <c r="WLT237" s="44"/>
      <c r="WLU237" s="44"/>
      <c r="WLV237" s="44"/>
      <c r="WLW237" s="44"/>
      <c r="WLX237" s="44"/>
      <c r="WLY237" s="44"/>
      <c r="WLZ237" s="44"/>
      <c r="WMA237" s="44"/>
      <c r="WMB237" s="44"/>
      <c r="WMC237" s="44"/>
      <c r="WMD237" s="44"/>
      <c r="WME237" s="44"/>
      <c r="WMF237" s="44"/>
      <c r="WMG237" s="44"/>
      <c r="WMH237" s="44"/>
      <c r="WMI237" s="44"/>
      <c r="WMJ237" s="44"/>
      <c r="WMK237" s="44"/>
      <c r="WML237" s="44"/>
      <c r="WMM237" s="44"/>
      <c r="WMN237" s="44"/>
      <c r="WMO237" s="44"/>
      <c r="WMP237" s="44"/>
      <c r="WMQ237" s="44"/>
      <c r="WMR237" s="44"/>
      <c r="WMS237" s="44"/>
      <c r="WMT237" s="44"/>
      <c r="WMU237" s="44"/>
      <c r="WMV237" s="44"/>
      <c r="WMW237" s="44"/>
      <c r="WMX237" s="44"/>
      <c r="WMY237" s="44"/>
      <c r="WMZ237" s="44"/>
      <c r="WNA237" s="44"/>
      <c r="WNB237" s="44"/>
      <c r="WNC237" s="44"/>
      <c r="WND237" s="44"/>
      <c r="WNE237" s="44"/>
      <c r="WNF237" s="44"/>
      <c r="WNG237" s="44"/>
      <c r="WNH237" s="44"/>
      <c r="WNI237" s="44"/>
      <c r="WNJ237" s="44"/>
      <c r="WNK237" s="44"/>
      <c r="WNL237" s="44"/>
      <c r="WNM237" s="44"/>
      <c r="WNN237" s="44"/>
      <c r="WNO237" s="44"/>
      <c r="WNP237" s="44"/>
      <c r="WNQ237" s="44"/>
      <c r="WNR237" s="44"/>
      <c r="WNS237" s="44"/>
      <c r="WNT237" s="44"/>
      <c r="WNU237" s="44"/>
      <c r="WNV237" s="44"/>
      <c r="WNW237" s="44"/>
      <c r="WNX237" s="44"/>
      <c r="WNY237" s="44"/>
      <c r="WNZ237" s="44"/>
      <c r="WOA237" s="44"/>
      <c r="WOB237" s="44"/>
      <c r="WOC237" s="44"/>
      <c r="WOD237" s="44"/>
      <c r="WOE237" s="44"/>
      <c r="WOF237" s="44"/>
      <c r="WOG237" s="44"/>
      <c r="WOH237" s="44"/>
      <c r="WOI237" s="44"/>
      <c r="WOJ237" s="44"/>
      <c r="WOK237" s="44"/>
      <c r="WOL237" s="44"/>
      <c r="WOM237" s="44"/>
      <c r="WON237" s="44"/>
      <c r="WOO237" s="44"/>
      <c r="WOP237" s="44"/>
      <c r="WOQ237" s="44"/>
      <c r="WOR237" s="44"/>
      <c r="WOS237" s="44"/>
      <c r="WOT237" s="44"/>
      <c r="WOU237" s="44"/>
      <c r="WOV237" s="44"/>
      <c r="WOW237" s="44"/>
      <c r="WOX237" s="44"/>
      <c r="WOY237" s="44"/>
      <c r="WOZ237" s="44"/>
      <c r="WPA237" s="44"/>
      <c r="WPB237" s="44"/>
      <c r="WPC237" s="44"/>
      <c r="WPD237" s="44"/>
      <c r="WPE237" s="44"/>
      <c r="WPF237" s="44"/>
      <c r="WPG237" s="44"/>
      <c r="WPH237" s="44"/>
      <c r="WPI237" s="44"/>
      <c r="WPJ237" s="44"/>
      <c r="WPK237" s="44"/>
      <c r="WPL237" s="44"/>
      <c r="WPM237" s="44"/>
      <c r="WPN237" s="44"/>
      <c r="WPO237" s="44"/>
      <c r="WPP237" s="44"/>
      <c r="WPQ237" s="44"/>
      <c r="WPR237" s="44"/>
      <c r="WPS237" s="44"/>
      <c r="WPT237" s="44"/>
      <c r="WPU237" s="44"/>
      <c r="WPV237" s="44"/>
      <c r="WPW237" s="44"/>
      <c r="WPX237" s="44"/>
      <c r="WPY237" s="44"/>
      <c r="WPZ237" s="44"/>
      <c r="WQA237" s="44"/>
      <c r="WQB237" s="44"/>
      <c r="WQC237" s="44"/>
      <c r="WQD237" s="44"/>
      <c r="WQE237" s="44"/>
      <c r="WQF237" s="44"/>
      <c r="WQG237" s="44"/>
      <c r="WQH237" s="44"/>
      <c r="WQI237" s="44"/>
      <c r="WQJ237" s="44"/>
      <c r="WQK237" s="44"/>
      <c r="WQL237" s="44"/>
      <c r="WQM237" s="44"/>
      <c r="WQN237" s="44"/>
      <c r="WQO237" s="44"/>
      <c r="WQP237" s="44"/>
      <c r="WQQ237" s="44"/>
      <c r="WQR237" s="44"/>
      <c r="WQS237" s="44"/>
      <c r="WQT237" s="44"/>
      <c r="WQU237" s="44"/>
      <c r="WQV237" s="44"/>
      <c r="WQW237" s="44"/>
      <c r="WQX237" s="44"/>
      <c r="WQY237" s="44"/>
      <c r="WQZ237" s="44"/>
      <c r="WRA237" s="44"/>
      <c r="WRB237" s="44"/>
      <c r="WRC237" s="44"/>
      <c r="WRD237" s="44"/>
      <c r="WRE237" s="44"/>
      <c r="WRF237" s="44"/>
      <c r="WRG237" s="44"/>
      <c r="WRH237" s="44"/>
      <c r="WRI237" s="44"/>
      <c r="WRJ237" s="44"/>
      <c r="WRK237" s="44"/>
      <c r="WRL237" s="44"/>
      <c r="WRM237" s="44"/>
      <c r="WRN237" s="44"/>
      <c r="WRO237" s="44"/>
      <c r="WRP237" s="44"/>
      <c r="WRQ237" s="44"/>
      <c r="WRR237" s="44"/>
      <c r="WRS237" s="44"/>
      <c r="WRT237" s="44"/>
      <c r="WRU237" s="44"/>
      <c r="WRV237" s="44"/>
      <c r="WRW237" s="44"/>
      <c r="WRX237" s="44"/>
      <c r="WRY237" s="44"/>
      <c r="WRZ237" s="44"/>
      <c r="WSA237" s="44"/>
      <c r="WSB237" s="44"/>
      <c r="WSC237" s="44"/>
      <c r="WSD237" s="44"/>
      <c r="WSE237" s="44"/>
      <c r="WSF237" s="44"/>
      <c r="WSG237" s="44"/>
      <c r="WSH237" s="44"/>
      <c r="WSI237" s="44"/>
      <c r="WSJ237" s="44"/>
      <c r="WSK237" s="44"/>
      <c r="WSL237" s="44"/>
      <c r="WSM237" s="44"/>
      <c r="WSN237" s="44"/>
      <c r="WSO237" s="44"/>
      <c r="WSP237" s="44"/>
      <c r="WSQ237" s="44"/>
      <c r="WSR237" s="44"/>
      <c r="WSS237" s="44"/>
      <c r="WST237" s="44"/>
      <c r="WSU237" s="44"/>
      <c r="WSV237" s="44"/>
      <c r="WSW237" s="44"/>
      <c r="WSX237" s="44"/>
      <c r="WSY237" s="44"/>
      <c r="WSZ237" s="44"/>
      <c r="WTA237" s="44"/>
      <c r="WTB237" s="44"/>
      <c r="WTC237" s="44"/>
      <c r="WTD237" s="44"/>
      <c r="WTE237" s="44"/>
      <c r="WTF237" s="44"/>
      <c r="WTG237" s="44"/>
      <c r="WTH237" s="44"/>
      <c r="WTI237" s="44"/>
      <c r="WTJ237" s="44"/>
      <c r="WTK237" s="44"/>
      <c r="WTL237" s="44"/>
      <c r="WTM237" s="44"/>
      <c r="WTN237" s="44"/>
      <c r="WTO237" s="44"/>
      <c r="WTP237" s="44"/>
      <c r="WTQ237" s="44"/>
      <c r="WTR237" s="44"/>
      <c r="WTS237" s="44"/>
      <c r="WTT237" s="44"/>
      <c r="WTU237" s="44"/>
      <c r="WTV237" s="44"/>
      <c r="WTW237" s="44"/>
      <c r="WTX237" s="44"/>
      <c r="WTY237" s="44"/>
      <c r="WTZ237" s="44"/>
      <c r="WUA237" s="44"/>
      <c r="WUB237" s="44"/>
      <c r="WUC237" s="44"/>
      <c r="WUD237" s="44"/>
      <c r="WUE237" s="44"/>
      <c r="WUF237" s="44"/>
      <c r="WUG237" s="44"/>
      <c r="WUH237" s="44"/>
      <c r="WUI237" s="44"/>
      <c r="WUJ237" s="44"/>
      <c r="WUK237" s="44"/>
      <c r="WUL237" s="44"/>
      <c r="WUM237" s="44"/>
      <c r="WUN237" s="44"/>
      <c r="WUO237" s="44"/>
      <c r="WUP237" s="44"/>
      <c r="WUQ237" s="44"/>
      <c r="WUR237" s="44"/>
      <c r="WUS237" s="44"/>
      <c r="WUT237" s="44"/>
      <c r="WUU237" s="44"/>
      <c r="WUV237" s="44"/>
      <c r="WUW237" s="44"/>
      <c r="WUX237" s="44"/>
      <c r="WUY237" s="44"/>
      <c r="WUZ237" s="44"/>
      <c r="WVA237" s="44"/>
      <c r="WVB237" s="44"/>
      <c r="WVC237" s="44"/>
      <c r="WVD237" s="44"/>
      <c r="WVE237" s="44"/>
      <c r="WVF237" s="44"/>
      <c r="WVG237" s="44"/>
      <c r="WVH237" s="44"/>
      <c r="WVI237" s="44"/>
      <c r="WVJ237" s="44"/>
      <c r="WVK237" s="44"/>
      <c r="WVL237" s="44"/>
      <c r="WVM237" s="44"/>
    </row>
    <row r="238" spans="1:16133" s="44" customFormat="1" ht="38.25" x14ac:dyDescent="0.2">
      <c r="A238" s="682" t="s">
        <v>555</v>
      </c>
      <c r="B238" s="565" t="s">
        <v>556</v>
      </c>
      <c r="C238" s="683" t="s">
        <v>200</v>
      </c>
      <c r="D238" s="664">
        <v>176</v>
      </c>
      <c r="E238" s="684">
        <v>176</v>
      </c>
      <c r="F238" s="684">
        <v>176</v>
      </c>
      <c r="G238" s="684">
        <v>163</v>
      </c>
      <c r="H238" s="685">
        <v>151</v>
      </c>
      <c r="I238" s="686">
        <f t="shared" si="138"/>
        <v>0.92613636363636365</v>
      </c>
      <c r="J238" s="687">
        <f t="shared" si="139"/>
        <v>0.92613636363636365</v>
      </c>
      <c r="K238" s="664">
        <v>197</v>
      </c>
      <c r="L238" s="684">
        <v>196</v>
      </c>
      <c r="M238" s="684">
        <v>196</v>
      </c>
      <c r="N238" s="684">
        <v>186</v>
      </c>
      <c r="O238" s="685">
        <v>159</v>
      </c>
      <c r="P238" s="686">
        <f t="shared" si="152"/>
        <v>0.94897959183673475</v>
      </c>
      <c r="Q238" s="687">
        <f t="shared" si="153"/>
        <v>0.94897959183673475</v>
      </c>
      <c r="R238" s="664">
        <v>189</v>
      </c>
      <c r="S238" s="684">
        <v>189</v>
      </c>
      <c r="T238" s="684">
        <v>189</v>
      </c>
      <c r="U238" s="684">
        <v>163</v>
      </c>
      <c r="V238" s="685">
        <v>136</v>
      </c>
      <c r="W238" s="686">
        <f t="shared" si="136"/>
        <v>0.86243386243386244</v>
      </c>
      <c r="X238" s="687">
        <f t="shared" si="137"/>
        <v>0.86243386243386244</v>
      </c>
      <c r="Y238" s="664">
        <v>138</v>
      </c>
      <c r="Z238" s="684">
        <v>137</v>
      </c>
      <c r="AA238" s="684">
        <v>120</v>
      </c>
      <c r="AB238" s="684">
        <v>119</v>
      </c>
      <c r="AC238" s="685">
        <v>105</v>
      </c>
      <c r="AD238" s="686">
        <f>AB238/Z238</f>
        <v>0.86861313868613144</v>
      </c>
      <c r="AE238" s="687">
        <f>AB238/AA238</f>
        <v>0.9916666666666667</v>
      </c>
      <c r="AF238" s="664">
        <v>113</v>
      </c>
      <c r="AG238" s="684">
        <v>113</v>
      </c>
      <c r="AH238" s="684">
        <v>98</v>
      </c>
      <c r="AI238" s="684">
        <v>96</v>
      </c>
      <c r="AJ238" s="685">
        <v>79</v>
      </c>
      <c r="AK238" s="686">
        <f>AI238/AG238</f>
        <v>0.84955752212389379</v>
      </c>
      <c r="AL238" s="687">
        <f>AI238/AH238</f>
        <v>0.97959183673469385</v>
      </c>
      <c r="AM238" s="664">
        <v>104</v>
      </c>
      <c r="AN238" s="684">
        <v>104</v>
      </c>
      <c r="AO238" s="684">
        <v>95</v>
      </c>
      <c r="AP238" s="684">
        <v>93</v>
      </c>
      <c r="AQ238" s="685">
        <v>76</v>
      </c>
      <c r="AR238" s="686">
        <f>AP238/AN238</f>
        <v>0.89423076923076927</v>
      </c>
      <c r="AS238" s="687">
        <f>AP238/AO238</f>
        <v>0.97894736842105268</v>
      </c>
      <c r="AT238" s="664">
        <v>193</v>
      </c>
      <c r="AU238" s="684">
        <v>190</v>
      </c>
      <c r="AV238" s="684">
        <v>163</v>
      </c>
      <c r="AW238" s="684">
        <v>162</v>
      </c>
      <c r="AX238" s="685">
        <v>129</v>
      </c>
      <c r="AY238" s="686">
        <f>AW238/AU238</f>
        <v>0.85263157894736841</v>
      </c>
      <c r="AZ238" s="687">
        <f>AW238/AV238</f>
        <v>0.99386503067484666</v>
      </c>
      <c r="BA238" s="664">
        <v>173</v>
      </c>
      <c r="BB238" s="684">
        <v>170</v>
      </c>
      <c r="BC238" s="684">
        <v>168</v>
      </c>
      <c r="BD238" s="684">
        <v>137</v>
      </c>
      <c r="BE238" s="685">
        <v>111</v>
      </c>
      <c r="BF238" s="686">
        <f>BD238/BB238</f>
        <v>0.80588235294117649</v>
      </c>
      <c r="BG238" s="687">
        <f>BD238/BC238</f>
        <v>0.81547619047619047</v>
      </c>
      <c r="BI238" s="136"/>
      <c r="BJ238" s="136"/>
      <c r="BK238" s="136"/>
      <c r="BL238" s="136"/>
      <c r="BM238" s="136"/>
      <c r="BN238" s="136"/>
      <c r="BO238" s="136"/>
      <c r="BP238" s="136"/>
      <c r="BQ238" s="136"/>
      <c r="BR238" s="136"/>
      <c r="BS238" s="136"/>
      <c r="BT238" s="136"/>
      <c r="BU238" s="136"/>
      <c r="BV238" s="136"/>
      <c r="BW238" s="136"/>
      <c r="BX238" s="136"/>
      <c r="BY238" s="136"/>
      <c r="BZ238" s="136"/>
      <c r="CA238" s="136"/>
      <c r="CB238" s="136"/>
      <c r="CC238" s="136"/>
      <c r="CD238" s="136"/>
      <c r="CE238" s="136"/>
      <c r="CF238" s="136"/>
      <c r="CG238" s="136"/>
      <c r="CH238" s="136"/>
      <c r="CI238" s="136"/>
      <c r="CJ238" s="136"/>
      <c r="CK238" s="136"/>
      <c r="CL238" s="136"/>
      <c r="CM238" s="136"/>
      <c r="CN238" s="136"/>
      <c r="CO238" s="136"/>
      <c r="CP238" s="136"/>
      <c r="CQ238" s="136"/>
      <c r="CR238" s="136"/>
      <c r="CS238" s="136"/>
      <c r="CT238" s="136"/>
      <c r="CU238" s="136"/>
      <c r="CV238" s="136"/>
      <c r="CW238" s="136"/>
      <c r="CX238" s="136"/>
      <c r="CY238" s="136"/>
      <c r="CZ238" s="136"/>
      <c r="DA238" s="136"/>
      <c r="DB238" s="136"/>
      <c r="DC238" s="136"/>
      <c r="DD238" s="136"/>
      <c r="DE238" s="136"/>
      <c r="DF238" s="136"/>
      <c r="DG238" s="136"/>
      <c r="DH238" s="136"/>
      <c r="DI238" s="136"/>
      <c r="DJ238" s="136"/>
      <c r="DK238" s="136"/>
      <c r="DL238" s="136"/>
      <c r="DM238" s="136"/>
      <c r="DN238" s="136"/>
      <c r="DO238" s="136"/>
      <c r="DP238" s="136"/>
      <c r="DQ238" s="136"/>
      <c r="DR238" s="136"/>
      <c r="DS238" s="136"/>
      <c r="DT238" s="136"/>
      <c r="DU238" s="136"/>
      <c r="DV238" s="136"/>
      <c r="DW238" s="136"/>
      <c r="DX238" s="136"/>
      <c r="DY238" s="136"/>
      <c r="DZ238" s="136"/>
      <c r="EA238" s="136"/>
      <c r="EB238" s="136"/>
      <c r="EC238" s="136"/>
      <c r="ED238" s="136"/>
      <c r="EE238" s="136"/>
      <c r="EF238" s="136"/>
      <c r="EG238" s="136"/>
      <c r="EH238" s="136"/>
      <c r="EI238" s="136"/>
      <c r="EJ238" s="136"/>
      <c r="EK238" s="136"/>
      <c r="EL238" s="136"/>
      <c r="EM238" s="136"/>
      <c r="EN238" s="136"/>
      <c r="EO238" s="136"/>
      <c r="EP238" s="136"/>
      <c r="EQ238" s="136"/>
      <c r="ER238" s="136"/>
      <c r="ES238" s="136"/>
      <c r="ET238" s="136"/>
      <c r="EU238" s="136"/>
      <c r="EV238" s="136"/>
      <c r="EW238" s="136"/>
      <c r="EX238" s="136"/>
      <c r="EY238" s="136"/>
      <c r="EZ238" s="136"/>
      <c r="FA238" s="136"/>
      <c r="FB238" s="136"/>
      <c r="FC238" s="136"/>
      <c r="FD238" s="136"/>
      <c r="FE238" s="136"/>
      <c r="FF238" s="136"/>
      <c r="FG238" s="136"/>
      <c r="FH238" s="136"/>
      <c r="FI238" s="136"/>
      <c r="FJ238" s="136"/>
      <c r="FK238" s="136"/>
      <c r="FL238" s="136"/>
      <c r="FM238" s="136"/>
      <c r="FN238" s="136"/>
      <c r="FO238" s="136"/>
      <c r="FP238" s="136"/>
      <c r="FQ238" s="136"/>
      <c r="FR238" s="136"/>
      <c r="FS238" s="136"/>
      <c r="FT238" s="136"/>
      <c r="FU238" s="136"/>
      <c r="FV238" s="136"/>
      <c r="FW238" s="136"/>
      <c r="FX238" s="136"/>
      <c r="FY238" s="136"/>
      <c r="FZ238" s="136"/>
      <c r="GA238" s="136"/>
      <c r="GB238" s="136"/>
      <c r="GC238" s="136"/>
      <c r="GD238" s="136"/>
      <c r="GE238" s="136"/>
      <c r="GF238" s="136"/>
      <c r="GG238" s="136"/>
      <c r="GH238" s="136"/>
      <c r="GI238" s="136"/>
      <c r="GJ238" s="136"/>
      <c r="GK238" s="136"/>
      <c r="GL238" s="136"/>
      <c r="GM238" s="136"/>
      <c r="GN238" s="136"/>
      <c r="GO238" s="136"/>
      <c r="GP238" s="136"/>
      <c r="GQ238" s="136"/>
      <c r="GR238" s="136"/>
      <c r="GS238" s="136"/>
      <c r="GT238" s="136"/>
      <c r="GU238" s="136"/>
      <c r="GV238" s="136"/>
      <c r="GW238" s="136"/>
      <c r="GX238" s="136"/>
      <c r="GY238" s="136"/>
      <c r="GZ238" s="136"/>
      <c r="HA238" s="136"/>
      <c r="HB238" s="136"/>
      <c r="HC238" s="136"/>
      <c r="HD238" s="136"/>
      <c r="HE238" s="136"/>
      <c r="HF238" s="136"/>
      <c r="HG238" s="136"/>
      <c r="HH238" s="136"/>
      <c r="HI238" s="136"/>
      <c r="HJ238" s="136"/>
      <c r="HK238" s="136"/>
      <c r="HL238" s="136"/>
      <c r="HM238" s="136"/>
      <c r="HN238" s="136"/>
      <c r="HO238" s="136"/>
      <c r="HP238" s="136"/>
      <c r="HQ238" s="136"/>
      <c r="HR238" s="136"/>
      <c r="HS238" s="136"/>
      <c r="HT238" s="136"/>
      <c r="HU238" s="136"/>
      <c r="HV238" s="136"/>
      <c r="HW238" s="136"/>
      <c r="HX238" s="136"/>
      <c r="HY238" s="136"/>
      <c r="HZ238" s="136"/>
      <c r="IA238" s="136"/>
      <c r="IB238" s="136"/>
      <c r="IC238" s="136"/>
      <c r="ID238" s="136"/>
      <c r="IE238" s="136"/>
      <c r="IF238" s="136"/>
      <c r="IG238" s="136"/>
      <c r="IH238" s="136"/>
      <c r="II238" s="136"/>
      <c r="IJ238" s="136"/>
      <c r="IK238" s="136"/>
      <c r="IL238" s="136"/>
      <c r="IM238" s="136"/>
      <c r="IN238" s="136"/>
      <c r="IO238" s="136"/>
      <c r="IP238" s="136"/>
      <c r="IQ238" s="136"/>
      <c r="IR238" s="136"/>
      <c r="IS238" s="136"/>
      <c r="IT238" s="136"/>
      <c r="IU238" s="136"/>
      <c r="IV238" s="136"/>
      <c r="IW238" s="136"/>
      <c r="IX238" s="136"/>
      <c r="IY238" s="136"/>
      <c r="IZ238" s="136"/>
      <c r="JA238" s="136"/>
      <c r="JB238" s="136"/>
      <c r="JC238" s="136"/>
      <c r="JD238" s="136"/>
      <c r="JE238" s="136"/>
      <c r="JF238" s="136"/>
      <c r="JG238" s="136"/>
      <c r="JH238" s="136"/>
      <c r="JI238" s="136"/>
      <c r="JJ238" s="136"/>
      <c r="JK238" s="136"/>
      <c r="JL238" s="136"/>
      <c r="JM238" s="136"/>
      <c r="JN238" s="136"/>
      <c r="JO238" s="136"/>
      <c r="JP238" s="136"/>
      <c r="JQ238" s="136"/>
      <c r="JR238" s="136"/>
      <c r="JS238" s="136"/>
      <c r="JT238" s="136"/>
      <c r="JU238" s="136"/>
      <c r="JV238" s="136"/>
      <c r="JW238" s="136"/>
      <c r="JX238" s="136"/>
      <c r="JY238" s="136"/>
      <c r="JZ238" s="136"/>
      <c r="KA238" s="136"/>
      <c r="KB238" s="136"/>
      <c r="KC238" s="136"/>
      <c r="KD238" s="136"/>
      <c r="KE238" s="136"/>
      <c r="KF238" s="136"/>
      <c r="KG238" s="136"/>
      <c r="KH238" s="136"/>
      <c r="KI238" s="136"/>
      <c r="KJ238" s="136"/>
      <c r="KK238" s="136"/>
      <c r="KL238" s="136"/>
      <c r="KM238" s="136"/>
      <c r="KN238" s="136"/>
      <c r="KO238" s="136"/>
      <c r="KP238" s="136"/>
      <c r="KQ238" s="136"/>
      <c r="KR238" s="136"/>
      <c r="KS238" s="136"/>
      <c r="KT238" s="136"/>
      <c r="KU238" s="136"/>
      <c r="KV238" s="136"/>
      <c r="KW238" s="136"/>
      <c r="KX238" s="136"/>
      <c r="KY238" s="136"/>
      <c r="KZ238" s="136"/>
      <c r="LA238" s="136"/>
      <c r="LB238" s="136"/>
      <c r="LC238" s="136"/>
      <c r="LD238" s="136"/>
      <c r="LE238" s="136"/>
      <c r="LF238" s="136"/>
      <c r="LG238" s="136"/>
      <c r="LH238" s="136"/>
      <c r="LI238" s="136"/>
      <c r="LJ238" s="136"/>
      <c r="LK238" s="136"/>
      <c r="LL238" s="136"/>
      <c r="LM238" s="136"/>
      <c r="LN238" s="136"/>
      <c r="LO238" s="136"/>
      <c r="LP238" s="136"/>
      <c r="LQ238" s="136"/>
      <c r="LR238" s="136"/>
      <c r="LS238" s="136"/>
      <c r="LT238" s="136"/>
      <c r="LU238" s="136"/>
      <c r="LV238" s="136"/>
      <c r="LW238" s="136"/>
      <c r="LX238" s="136"/>
      <c r="LY238" s="136"/>
      <c r="LZ238" s="136"/>
      <c r="MA238" s="136"/>
      <c r="MB238" s="136"/>
      <c r="MC238" s="136"/>
      <c r="MD238" s="136"/>
      <c r="ME238" s="136"/>
      <c r="MF238" s="136"/>
      <c r="MG238" s="136"/>
      <c r="MH238" s="136"/>
      <c r="MI238" s="136"/>
      <c r="MJ238" s="136"/>
      <c r="MK238" s="136"/>
      <c r="ML238" s="136"/>
      <c r="MM238" s="136"/>
      <c r="MN238" s="136"/>
      <c r="MO238" s="136"/>
      <c r="MP238" s="136"/>
      <c r="MQ238" s="136"/>
      <c r="MR238" s="136"/>
      <c r="MS238" s="136"/>
      <c r="MT238" s="136"/>
      <c r="MU238" s="136"/>
      <c r="MV238" s="136"/>
      <c r="MW238" s="136"/>
      <c r="MX238" s="136"/>
      <c r="MY238" s="136"/>
      <c r="MZ238" s="136"/>
      <c r="NA238" s="136"/>
      <c r="NB238" s="136"/>
      <c r="NC238" s="136"/>
      <c r="ND238" s="136"/>
      <c r="NE238" s="136"/>
      <c r="NF238" s="136"/>
      <c r="NG238" s="136"/>
      <c r="NH238" s="136"/>
      <c r="NI238" s="136"/>
      <c r="NJ238" s="136"/>
      <c r="NK238" s="136"/>
      <c r="NL238" s="136"/>
      <c r="NM238" s="136"/>
      <c r="NN238" s="136"/>
      <c r="NO238" s="136"/>
      <c r="NP238" s="136"/>
      <c r="NQ238" s="136"/>
      <c r="NR238" s="136"/>
      <c r="NS238" s="136"/>
      <c r="NT238" s="136"/>
      <c r="NU238" s="136"/>
      <c r="NV238" s="136"/>
      <c r="NW238" s="136"/>
      <c r="NX238" s="136"/>
      <c r="NY238" s="136"/>
      <c r="NZ238" s="136"/>
      <c r="OA238" s="136"/>
      <c r="OB238" s="136"/>
      <c r="OC238" s="136"/>
      <c r="OD238" s="136"/>
      <c r="OE238" s="136"/>
      <c r="OF238" s="136"/>
      <c r="OG238" s="136"/>
      <c r="OH238" s="136"/>
      <c r="OI238" s="136"/>
      <c r="OJ238" s="136"/>
      <c r="OK238" s="136"/>
      <c r="OL238" s="136"/>
      <c r="OM238" s="136"/>
      <c r="ON238" s="136"/>
      <c r="OO238" s="136"/>
      <c r="OP238" s="136"/>
      <c r="OQ238" s="136"/>
      <c r="OR238" s="136"/>
      <c r="OS238" s="136"/>
      <c r="OT238" s="136"/>
      <c r="OU238" s="136"/>
      <c r="OV238" s="136"/>
      <c r="OW238" s="136"/>
      <c r="OX238" s="136"/>
      <c r="OY238" s="136"/>
      <c r="OZ238" s="136"/>
      <c r="PA238" s="136"/>
      <c r="PB238" s="136"/>
      <c r="PC238" s="136"/>
      <c r="PD238" s="136"/>
      <c r="PE238" s="136"/>
      <c r="PF238" s="136"/>
      <c r="PG238" s="136"/>
      <c r="PH238" s="136"/>
      <c r="PI238" s="136"/>
      <c r="PJ238" s="136"/>
      <c r="PK238" s="136"/>
      <c r="PL238" s="136"/>
      <c r="PM238" s="136"/>
      <c r="PN238" s="136"/>
      <c r="PO238" s="136"/>
      <c r="PP238" s="136"/>
      <c r="PQ238" s="136"/>
      <c r="PR238" s="136"/>
      <c r="PS238" s="136"/>
      <c r="PT238" s="136"/>
      <c r="PU238" s="136"/>
      <c r="PV238" s="136"/>
      <c r="PW238" s="136"/>
      <c r="PX238" s="136"/>
      <c r="PY238" s="136"/>
      <c r="PZ238" s="136"/>
      <c r="QA238" s="136"/>
      <c r="QB238" s="136"/>
      <c r="QC238" s="136"/>
      <c r="QD238" s="136"/>
      <c r="QE238" s="136"/>
      <c r="QF238" s="136"/>
      <c r="QG238" s="136"/>
      <c r="QH238" s="136"/>
      <c r="QI238" s="136"/>
      <c r="QJ238" s="136"/>
      <c r="QK238" s="136"/>
      <c r="QL238" s="136"/>
      <c r="QM238" s="136"/>
      <c r="QN238" s="136"/>
      <c r="QO238" s="136"/>
      <c r="QP238" s="136"/>
      <c r="QQ238" s="136"/>
      <c r="QR238" s="136"/>
      <c r="QS238" s="136"/>
      <c r="QT238" s="136"/>
      <c r="QU238" s="136"/>
      <c r="QV238" s="136"/>
      <c r="QW238" s="136"/>
      <c r="QX238" s="136"/>
      <c r="QY238" s="136"/>
      <c r="QZ238" s="136"/>
      <c r="RA238" s="136"/>
      <c r="RB238" s="136"/>
      <c r="RC238" s="136"/>
      <c r="RD238" s="136"/>
      <c r="RE238" s="136"/>
      <c r="RF238" s="136"/>
      <c r="RG238" s="136"/>
      <c r="RH238" s="136"/>
      <c r="RI238" s="136"/>
      <c r="RJ238" s="136"/>
      <c r="RK238" s="136"/>
      <c r="RL238" s="136"/>
      <c r="RM238" s="136"/>
      <c r="RN238" s="136"/>
      <c r="RO238" s="136"/>
      <c r="RP238" s="136"/>
      <c r="RQ238" s="136"/>
      <c r="RR238" s="136"/>
      <c r="RS238" s="136"/>
      <c r="RT238" s="136"/>
      <c r="RU238" s="136"/>
      <c r="RV238" s="136"/>
      <c r="RW238" s="136"/>
      <c r="RX238" s="136"/>
      <c r="RY238" s="136"/>
      <c r="RZ238" s="136"/>
      <c r="SA238" s="136"/>
      <c r="SB238" s="136"/>
      <c r="SC238" s="136"/>
      <c r="SD238" s="136"/>
      <c r="SE238" s="136"/>
      <c r="SF238" s="136"/>
      <c r="SG238" s="136"/>
      <c r="SH238" s="136"/>
      <c r="SI238" s="136"/>
      <c r="SJ238" s="136"/>
      <c r="SK238" s="136"/>
      <c r="SL238" s="136"/>
      <c r="SM238" s="136"/>
      <c r="SN238" s="136"/>
      <c r="SO238" s="136"/>
      <c r="SP238" s="136"/>
      <c r="SQ238" s="136"/>
      <c r="SR238" s="136"/>
      <c r="SS238" s="136"/>
      <c r="ST238" s="136"/>
      <c r="SU238" s="136"/>
      <c r="SV238" s="136"/>
      <c r="SW238" s="136"/>
      <c r="SX238" s="136"/>
      <c r="SY238" s="136"/>
      <c r="SZ238" s="136"/>
      <c r="TA238" s="136"/>
      <c r="TB238" s="136"/>
      <c r="TC238" s="136"/>
      <c r="TD238" s="136"/>
      <c r="TE238" s="136"/>
      <c r="TF238" s="136"/>
      <c r="TG238" s="136"/>
      <c r="TH238" s="136"/>
      <c r="TI238" s="136"/>
      <c r="TJ238" s="136"/>
      <c r="TK238" s="136"/>
      <c r="TL238" s="136"/>
      <c r="TM238" s="136"/>
      <c r="TN238" s="136"/>
      <c r="TO238" s="136"/>
      <c r="TP238" s="136"/>
      <c r="TQ238" s="136"/>
      <c r="TR238" s="136"/>
      <c r="TS238" s="136"/>
      <c r="TT238" s="136"/>
      <c r="TU238" s="136"/>
      <c r="TV238" s="136"/>
      <c r="TW238" s="136"/>
      <c r="TX238" s="136"/>
      <c r="TY238" s="136"/>
      <c r="TZ238" s="136"/>
      <c r="UA238" s="136"/>
      <c r="UB238" s="136"/>
      <c r="UC238" s="136"/>
      <c r="UD238" s="136"/>
      <c r="UE238" s="136"/>
      <c r="UF238" s="136"/>
      <c r="UG238" s="136"/>
      <c r="UH238" s="136"/>
      <c r="UI238" s="136"/>
      <c r="UJ238" s="136"/>
      <c r="UK238" s="136"/>
      <c r="UL238" s="136"/>
      <c r="UM238" s="136"/>
      <c r="UN238" s="136"/>
      <c r="UO238" s="136"/>
      <c r="UP238" s="136"/>
      <c r="UQ238" s="136"/>
      <c r="UR238" s="136"/>
      <c r="US238" s="136"/>
      <c r="UT238" s="136"/>
      <c r="UU238" s="136"/>
      <c r="UV238" s="136"/>
      <c r="UW238" s="136"/>
      <c r="UX238" s="136"/>
      <c r="UY238" s="136"/>
      <c r="UZ238" s="136"/>
      <c r="VA238" s="136"/>
      <c r="VB238" s="136"/>
      <c r="VC238" s="136"/>
      <c r="VD238" s="136"/>
      <c r="VE238" s="136"/>
      <c r="VF238" s="136"/>
      <c r="VG238" s="136"/>
      <c r="VH238" s="136"/>
      <c r="VI238" s="136"/>
      <c r="VJ238" s="136"/>
      <c r="VK238" s="136"/>
      <c r="VL238" s="136"/>
      <c r="VM238" s="136"/>
      <c r="VN238" s="136"/>
      <c r="VO238" s="136"/>
      <c r="VP238" s="136"/>
      <c r="VQ238" s="136"/>
      <c r="VR238" s="136"/>
      <c r="VS238" s="136"/>
      <c r="VT238" s="136"/>
      <c r="VU238" s="136"/>
      <c r="VV238" s="136"/>
      <c r="VW238" s="136"/>
      <c r="VX238" s="136"/>
      <c r="VY238" s="136"/>
      <c r="VZ238" s="136"/>
      <c r="WA238" s="136"/>
      <c r="WB238" s="136"/>
      <c r="WC238" s="136"/>
      <c r="WD238" s="136"/>
      <c r="WE238" s="136"/>
      <c r="WF238" s="136"/>
      <c r="WG238" s="136"/>
      <c r="WH238" s="136"/>
      <c r="WI238" s="136"/>
      <c r="WJ238" s="136"/>
      <c r="WK238" s="136"/>
      <c r="WL238" s="136"/>
      <c r="WM238" s="136"/>
      <c r="WN238" s="136"/>
      <c r="WO238" s="136"/>
      <c r="WP238" s="136"/>
      <c r="WQ238" s="136"/>
      <c r="WR238" s="136"/>
      <c r="WS238" s="136"/>
      <c r="WT238" s="136"/>
      <c r="WU238" s="136"/>
      <c r="WV238" s="136"/>
      <c r="WW238" s="136"/>
      <c r="WX238" s="136"/>
      <c r="WY238" s="136"/>
      <c r="WZ238" s="136"/>
      <c r="XA238" s="136"/>
      <c r="XB238" s="136"/>
      <c r="XC238" s="136"/>
      <c r="XD238" s="136"/>
      <c r="XE238" s="136"/>
      <c r="XF238" s="136"/>
      <c r="XG238" s="136"/>
      <c r="XH238" s="136"/>
      <c r="XI238" s="136"/>
      <c r="XJ238" s="136"/>
      <c r="XK238" s="136"/>
      <c r="XL238" s="136"/>
      <c r="XM238" s="136"/>
      <c r="XN238" s="136"/>
      <c r="XO238" s="136"/>
      <c r="XP238" s="136"/>
      <c r="XQ238" s="136"/>
      <c r="XR238" s="136"/>
      <c r="XS238" s="136"/>
      <c r="XT238" s="136"/>
      <c r="XU238" s="136"/>
      <c r="XV238" s="136"/>
      <c r="XW238" s="136"/>
      <c r="XX238" s="136"/>
      <c r="XY238" s="136"/>
      <c r="XZ238" s="136"/>
      <c r="YA238" s="136"/>
      <c r="YB238" s="136"/>
      <c r="YC238" s="136"/>
      <c r="YD238" s="136"/>
      <c r="YE238" s="136"/>
      <c r="YF238" s="136"/>
      <c r="YG238" s="136"/>
      <c r="YH238" s="136"/>
      <c r="YI238" s="136"/>
      <c r="YJ238" s="136"/>
      <c r="YK238" s="136"/>
      <c r="YL238" s="136"/>
      <c r="YM238" s="136"/>
      <c r="YN238" s="136"/>
      <c r="YO238" s="136"/>
      <c r="YP238" s="136"/>
      <c r="YQ238" s="136"/>
      <c r="YR238" s="136"/>
      <c r="YS238" s="136"/>
      <c r="YT238" s="136"/>
      <c r="YU238" s="136"/>
      <c r="YV238" s="136"/>
      <c r="YW238" s="136"/>
      <c r="YX238" s="136"/>
      <c r="YY238" s="136"/>
      <c r="YZ238" s="136"/>
      <c r="ZA238" s="136"/>
      <c r="ZB238" s="136"/>
      <c r="ZC238" s="136"/>
      <c r="ZD238" s="136"/>
      <c r="ZE238" s="136"/>
      <c r="ZF238" s="136"/>
      <c r="ZG238" s="136"/>
      <c r="ZH238" s="136"/>
      <c r="ZI238" s="136"/>
      <c r="ZJ238" s="136"/>
      <c r="ZK238" s="136"/>
      <c r="ZL238" s="136"/>
      <c r="ZM238" s="136"/>
      <c r="ZN238" s="136"/>
      <c r="ZO238" s="136"/>
      <c r="ZP238" s="136"/>
      <c r="ZQ238" s="136"/>
      <c r="ZR238" s="136"/>
      <c r="ZS238" s="136"/>
      <c r="ZT238" s="136"/>
      <c r="ZU238" s="136"/>
      <c r="ZV238" s="136"/>
      <c r="ZW238" s="136"/>
      <c r="ZX238" s="136"/>
      <c r="ZY238" s="136"/>
      <c r="ZZ238" s="136"/>
      <c r="AAA238" s="136"/>
      <c r="AAB238" s="136"/>
      <c r="AAC238" s="136"/>
      <c r="AAD238" s="136"/>
      <c r="AAE238" s="136"/>
      <c r="AAF238" s="136"/>
      <c r="AAG238" s="136"/>
      <c r="AAH238" s="136"/>
      <c r="AAI238" s="136"/>
      <c r="AAJ238" s="136"/>
      <c r="AAK238" s="136"/>
      <c r="AAL238" s="136"/>
      <c r="AAM238" s="136"/>
      <c r="AAN238" s="136"/>
      <c r="AAO238" s="136"/>
      <c r="AAP238" s="136"/>
      <c r="AAQ238" s="136"/>
      <c r="AAR238" s="136"/>
      <c r="AAS238" s="136"/>
      <c r="AAT238" s="136"/>
      <c r="AAU238" s="136"/>
      <c r="AAV238" s="136"/>
      <c r="AAW238" s="136"/>
      <c r="AAX238" s="136"/>
      <c r="AAY238" s="136"/>
      <c r="AAZ238" s="136"/>
      <c r="ABA238" s="136"/>
      <c r="ABB238" s="136"/>
      <c r="ABC238" s="136"/>
      <c r="ABD238" s="136"/>
      <c r="ABE238" s="136"/>
      <c r="ABF238" s="136"/>
      <c r="ABG238" s="136"/>
      <c r="ABH238" s="136"/>
      <c r="ABI238" s="136"/>
      <c r="ABJ238" s="136"/>
      <c r="ABK238" s="136"/>
      <c r="ABL238" s="136"/>
      <c r="ABM238" s="136"/>
      <c r="ABN238" s="136"/>
      <c r="ABO238" s="136"/>
      <c r="ABP238" s="136"/>
      <c r="ABQ238" s="136"/>
      <c r="ABR238" s="136"/>
      <c r="ABS238" s="136"/>
      <c r="ABT238" s="136"/>
      <c r="ABU238" s="136"/>
      <c r="ABV238" s="136"/>
      <c r="ABW238" s="136"/>
      <c r="ABX238" s="136"/>
      <c r="ABY238" s="136"/>
      <c r="ABZ238" s="136"/>
      <c r="ACA238" s="136"/>
      <c r="ACB238" s="136"/>
      <c r="ACC238" s="136"/>
      <c r="ACD238" s="136"/>
      <c r="ACE238" s="136"/>
      <c r="ACF238" s="136"/>
      <c r="ACG238" s="136"/>
      <c r="ACH238" s="136"/>
      <c r="ACI238" s="136"/>
      <c r="ACJ238" s="136"/>
      <c r="ACK238" s="136"/>
      <c r="ACL238" s="136"/>
      <c r="ACM238" s="136"/>
      <c r="ACN238" s="136"/>
      <c r="ACO238" s="136"/>
      <c r="ACP238" s="136"/>
      <c r="ACQ238" s="136"/>
      <c r="ACR238" s="136"/>
      <c r="ACS238" s="136"/>
      <c r="ACT238" s="136"/>
      <c r="ACU238" s="136"/>
      <c r="ACV238" s="136"/>
      <c r="ACW238" s="136"/>
      <c r="ACX238" s="136"/>
      <c r="ACY238" s="136"/>
      <c r="ACZ238" s="136"/>
      <c r="ADA238" s="136"/>
      <c r="ADB238" s="136"/>
      <c r="ADC238" s="136"/>
      <c r="ADD238" s="136"/>
      <c r="ADE238" s="136"/>
      <c r="ADF238" s="136"/>
      <c r="ADG238" s="136"/>
      <c r="ADH238" s="136"/>
      <c r="ADI238" s="136"/>
      <c r="ADJ238" s="136"/>
      <c r="ADK238" s="136"/>
      <c r="ADL238" s="136"/>
      <c r="ADM238" s="136"/>
      <c r="ADN238" s="136"/>
      <c r="ADO238" s="136"/>
      <c r="ADP238" s="136"/>
      <c r="ADQ238" s="136"/>
      <c r="ADR238" s="136"/>
      <c r="ADS238" s="136"/>
      <c r="ADT238" s="136"/>
      <c r="ADU238" s="136"/>
      <c r="ADV238" s="136"/>
      <c r="ADW238" s="136"/>
      <c r="ADX238" s="136"/>
      <c r="ADY238" s="136"/>
      <c r="ADZ238" s="136"/>
      <c r="AEA238" s="136"/>
      <c r="AEB238" s="136"/>
      <c r="AEC238" s="136"/>
      <c r="AED238" s="136"/>
      <c r="AEE238" s="136"/>
      <c r="AEF238" s="136"/>
      <c r="AEG238" s="136"/>
      <c r="AEH238" s="136"/>
      <c r="AEI238" s="136"/>
      <c r="AEJ238" s="136"/>
      <c r="AEK238" s="136"/>
      <c r="AEL238" s="136"/>
      <c r="AEM238" s="136"/>
      <c r="AEN238" s="136"/>
      <c r="AEO238" s="136"/>
      <c r="AEP238" s="136"/>
      <c r="AEQ238" s="136"/>
      <c r="AER238" s="136"/>
      <c r="AES238" s="136"/>
      <c r="AET238" s="136"/>
      <c r="AEU238" s="136"/>
      <c r="AEV238" s="136"/>
      <c r="AEW238" s="136"/>
      <c r="AEX238" s="136"/>
      <c r="AEY238" s="136"/>
      <c r="AEZ238" s="136"/>
      <c r="AFA238" s="136"/>
      <c r="AFB238" s="136"/>
      <c r="AFC238" s="136"/>
      <c r="AFD238" s="136"/>
      <c r="AFE238" s="136"/>
      <c r="AFF238" s="136"/>
      <c r="AFG238" s="136"/>
      <c r="AFH238" s="136"/>
      <c r="AFI238" s="136"/>
      <c r="AFJ238" s="136"/>
      <c r="AFK238" s="136"/>
      <c r="AFL238" s="136"/>
      <c r="AFM238" s="136"/>
      <c r="AFN238" s="136"/>
      <c r="AFO238" s="136"/>
      <c r="AFP238" s="136"/>
      <c r="AFQ238" s="136"/>
      <c r="AFR238" s="136"/>
      <c r="AFS238" s="136"/>
      <c r="AFT238" s="136"/>
      <c r="AFU238" s="136"/>
      <c r="AFV238" s="136"/>
      <c r="AFW238" s="136"/>
      <c r="AFX238" s="136"/>
      <c r="AFY238" s="136"/>
      <c r="AFZ238" s="136"/>
      <c r="AGA238" s="136"/>
      <c r="AGB238" s="136"/>
      <c r="AGC238" s="136"/>
      <c r="AGD238" s="136"/>
      <c r="AGE238" s="136"/>
      <c r="AGF238" s="136"/>
      <c r="AGG238" s="136"/>
      <c r="AGH238" s="136"/>
      <c r="AGI238" s="136"/>
      <c r="AGJ238" s="136"/>
      <c r="AGK238" s="136"/>
      <c r="AGL238" s="136"/>
      <c r="AGM238" s="136"/>
      <c r="AGN238" s="136"/>
      <c r="AGO238" s="136"/>
      <c r="AGP238" s="136"/>
      <c r="AGQ238" s="136"/>
      <c r="AGR238" s="136"/>
      <c r="AGS238" s="136"/>
      <c r="AGT238" s="136"/>
      <c r="AGU238" s="136"/>
      <c r="AGV238" s="136"/>
      <c r="AGW238" s="136"/>
      <c r="AGX238" s="136"/>
      <c r="AGY238" s="136"/>
      <c r="AGZ238" s="136"/>
      <c r="AHA238" s="136"/>
      <c r="AHB238" s="136"/>
      <c r="AHC238" s="136"/>
      <c r="AHD238" s="136"/>
      <c r="AHE238" s="136"/>
      <c r="AHF238" s="136"/>
      <c r="AHG238" s="136"/>
      <c r="AHH238" s="136"/>
      <c r="AHI238" s="136"/>
      <c r="AHJ238" s="136"/>
      <c r="AHK238" s="136"/>
      <c r="AHL238" s="136"/>
      <c r="AHM238" s="136"/>
      <c r="AHN238" s="136"/>
      <c r="AHO238" s="136"/>
      <c r="AHP238" s="136"/>
      <c r="AHQ238" s="136"/>
      <c r="AHR238" s="136"/>
      <c r="AHS238" s="136"/>
      <c r="AHT238" s="136"/>
      <c r="AHU238" s="136"/>
      <c r="AHV238" s="136"/>
      <c r="AHW238" s="136"/>
      <c r="AHX238" s="136"/>
      <c r="AHY238" s="136"/>
      <c r="AHZ238" s="136"/>
      <c r="AIA238" s="136"/>
      <c r="AIB238" s="136"/>
      <c r="AIC238" s="136"/>
      <c r="AID238" s="136"/>
      <c r="AIE238" s="136"/>
      <c r="AIF238" s="136"/>
      <c r="AIG238" s="136"/>
      <c r="AIH238" s="136"/>
      <c r="AII238" s="136"/>
      <c r="AIJ238" s="136"/>
      <c r="AIK238" s="136"/>
      <c r="AIL238" s="136"/>
      <c r="AIM238" s="136"/>
      <c r="AIN238" s="136"/>
      <c r="AIO238" s="136"/>
      <c r="AIP238" s="136"/>
      <c r="AIQ238" s="136"/>
      <c r="AIR238" s="136"/>
      <c r="AIS238" s="136"/>
      <c r="AIT238" s="136"/>
      <c r="AIU238" s="136"/>
      <c r="AIV238" s="136"/>
      <c r="AIW238" s="136"/>
      <c r="AIX238" s="136"/>
      <c r="AIY238" s="136"/>
      <c r="AIZ238" s="136"/>
      <c r="AJA238" s="136"/>
      <c r="AJB238" s="136"/>
      <c r="AJC238" s="136"/>
      <c r="AJD238" s="136"/>
      <c r="AJE238" s="136"/>
      <c r="AJF238" s="136"/>
      <c r="AJG238" s="136"/>
      <c r="AJH238" s="136"/>
      <c r="AJI238" s="136"/>
      <c r="AJJ238" s="136"/>
      <c r="AJK238" s="136"/>
      <c r="AJL238" s="136"/>
      <c r="AJM238" s="136"/>
      <c r="AJN238" s="136"/>
      <c r="AJO238" s="136"/>
      <c r="AJP238" s="136"/>
      <c r="AJQ238" s="136"/>
      <c r="AJR238" s="136"/>
      <c r="AJS238" s="136"/>
      <c r="AJT238" s="136"/>
      <c r="AJU238" s="136"/>
      <c r="AJV238" s="136"/>
      <c r="AJW238" s="136"/>
      <c r="AJX238" s="136"/>
      <c r="AJY238" s="136"/>
      <c r="AJZ238" s="136"/>
      <c r="AKA238" s="136"/>
      <c r="AKB238" s="136"/>
      <c r="AKC238" s="136"/>
      <c r="AKD238" s="136"/>
      <c r="AKE238" s="136"/>
      <c r="AKF238" s="136"/>
      <c r="AKG238" s="136"/>
      <c r="AKH238" s="136"/>
      <c r="AKI238" s="136"/>
      <c r="AKJ238" s="136"/>
      <c r="AKK238" s="136"/>
      <c r="AKL238" s="136"/>
      <c r="AKM238" s="136"/>
      <c r="AKN238" s="136"/>
      <c r="AKO238" s="136"/>
      <c r="AKP238" s="136"/>
      <c r="AKQ238" s="136"/>
      <c r="AKR238" s="136"/>
      <c r="AKS238" s="136"/>
      <c r="AKT238" s="136"/>
      <c r="AKU238" s="136"/>
      <c r="AKV238" s="136"/>
      <c r="AKW238" s="136"/>
      <c r="AKX238" s="136"/>
      <c r="AKY238" s="136"/>
      <c r="AKZ238" s="136"/>
      <c r="ALA238" s="136"/>
      <c r="ALB238" s="136"/>
      <c r="ALC238" s="136"/>
      <c r="ALD238" s="136"/>
      <c r="ALE238" s="136"/>
      <c r="ALF238" s="136"/>
      <c r="ALG238" s="136"/>
      <c r="ALH238" s="136"/>
      <c r="ALI238" s="136"/>
      <c r="ALJ238" s="136"/>
      <c r="ALK238" s="136"/>
      <c r="ALL238" s="136"/>
      <c r="ALM238" s="136"/>
      <c r="ALN238" s="136"/>
      <c r="ALO238" s="136"/>
      <c r="ALP238" s="136"/>
      <c r="ALQ238" s="136"/>
      <c r="ALR238" s="136"/>
      <c r="ALS238" s="136"/>
      <c r="ALT238" s="136"/>
      <c r="ALU238" s="136"/>
      <c r="ALV238" s="136"/>
      <c r="ALW238" s="136"/>
      <c r="ALX238" s="136"/>
      <c r="ALY238" s="136"/>
      <c r="ALZ238" s="136"/>
      <c r="AMA238" s="136"/>
      <c r="AMB238" s="136"/>
      <c r="AMC238" s="136"/>
      <c r="AMD238" s="136"/>
      <c r="AME238" s="136"/>
      <c r="AMF238" s="136"/>
      <c r="AMG238" s="136"/>
      <c r="AMH238" s="136"/>
      <c r="AMI238" s="136"/>
      <c r="AMJ238" s="136"/>
      <c r="AMK238" s="136"/>
      <c r="AML238" s="136"/>
      <c r="AMM238" s="136"/>
      <c r="AMN238" s="136"/>
      <c r="AMO238" s="136"/>
      <c r="AMP238" s="136"/>
      <c r="AMQ238" s="136"/>
      <c r="AMR238" s="136"/>
      <c r="AMS238" s="136"/>
      <c r="AMT238" s="136"/>
      <c r="AMU238" s="136"/>
      <c r="AMV238" s="136"/>
      <c r="AMW238" s="136"/>
      <c r="AMX238" s="136"/>
      <c r="AMY238" s="136"/>
      <c r="AMZ238" s="136"/>
      <c r="ANA238" s="136"/>
      <c r="ANB238" s="136"/>
      <c r="ANC238" s="136"/>
      <c r="AND238" s="136"/>
      <c r="ANE238" s="136"/>
      <c r="ANF238" s="136"/>
      <c r="ANG238" s="136"/>
      <c r="ANH238" s="136"/>
      <c r="ANI238" s="136"/>
      <c r="ANJ238" s="136"/>
      <c r="ANK238" s="136"/>
      <c r="ANL238" s="136"/>
      <c r="ANM238" s="136"/>
      <c r="ANN238" s="136"/>
      <c r="ANO238" s="136"/>
      <c r="ANP238" s="136"/>
      <c r="ANQ238" s="136"/>
      <c r="ANR238" s="136"/>
      <c r="ANS238" s="136"/>
      <c r="ANT238" s="136"/>
      <c r="ANU238" s="136"/>
      <c r="ANV238" s="136"/>
      <c r="ANW238" s="136"/>
      <c r="ANX238" s="136"/>
      <c r="ANY238" s="136"/>
      <c r="ANZ238" s="136"/>
      <c r="AOA238" s="136"/>
      <c r="AOB238" s="136"/>
      <c r="AOC238" s="136"/>
      <c r="AOD238" s="136"/>
      <c r="AOE238" s="136"/>
      <c r="AOF238" s="136"/>
      <c r="AOG238" s="136"/>
      <c r="AOH238" s="136"/>
      <c r="AOI238" s="136"/>
      <c r="AOJ238" s="136"/>
      <c r="AOK238" s="136"/>
      <c r="AOL238" s="136"/>
      <c r="AOM238" s="136"/>
      <c r="AON238" s="136"/>
      <c r="AOO238" s="136"/>
      <c r="AOP238" s="136"/>
      <c r="AOQ238" s="136"/>
      <c r="AOR238" s="136"/>
      <c r="AOS238" s="136"/>
      <c r="AOT238" s="136"/>
      <c r="AOU238" s="136"/>
      <c r="AOV238" s="136"/>
      <c r="AOW238" s="136"/>
      <c r="AOX238" s="136"/>
      <c r="AOY238" s="136"/>
      <c r="AOZ238" s="136"/>
      <c r="APA238" s="136"/>
      <c r="APB238" s="136"/>
      <c r="APC238" s="136"/>
      <c r="APD238" s="136"/>
      <c r="APE238" s="136"/>
      <c r="APF238" s="136"/>
      <c r="APG238" s="136"/>
      <c r="APH238" s="136"/>
      <c r="API238" s="136"/>
      <c r="APJ238" s="136"/>
      <c r="APK238" s="136"/>
      <c r="APL238" s="136"/>
      <c r="APM238" s="136"/>
      <c r="APN238" s="136"/>
      <c r="APO238" s="136"/>
      <c r="APP238" s="136"/>
      <c r="APQ238" s="136"/>
      <c r="APR238" s="136"/>
      <c r="APS238" s="136"/>
      <c r="APT238" s="136"/>
      <c r="APU238" s="136"/>
      <c r="APV238" s="136"/>
      <c r="APW238" s="136"/>
      <c r="APX238" s="136"/>
      <c r="APY238" s="136"/>
      <c r="APZ238" s="136"/>
      <c r="AQA238" s="136"/>
      <c r="AQB238" s="136"/>
      <c r="AQC238" s="136"/>
      <c r="AQD238" s="136"/>
      <c r="AQE238" s="136"/>
      <c r="AQF238" s="136"/>
      <c r="AQG238" s="136"/>
      <c r="AQH238" s="136"/>
      <c r="AQI238" s="136"/>
      <c r="AQJ238" s="136"/>
      <c r="AQK238" s="136"/>
      <c r="AQL238" s="136"/>
      <c r="AQM238" s="136"/>
      <c r="AQN238" s="136"/>
      <c r="AQO238" s="136"/>
      <c r="AQP238" s="136"/>
      <c r="AQQ238" s="136"/>
      <c r="AQR238" s="136"/>
      <c r="AQS238" s="136"/>
      <c r="AQT238" s="136"/>
      <c r="AQU238" s="136"/>
      <c r="AQV238" s="136"/>
      <c r="AQW238" s="136"/>
      <c r="AQX238" s="136"/>
      <c r="AQY238" s="136"/>
      <c r="AQZ238" s="136"/>
      <c r="ARA238" s="136"/>
      <c r="ARB238" s="136"/>
      <c r="ARC238" s="136"/>
      <c r="ARD238" s="136"/>
      <c r="ARE238" s="136"/>
      <c r="ARF238" s="136"/>
      <c r="ARG238" s="136"/>
      <c r="ARH238" s="136"/>
      <c r="ARI238" s="136"/>
      <c r="ARJ238" s="136"/>
      <c r="ARK238" s="136"/>
      <c r="ARL238" s="136"/>
      <c r="ARM238" s="136"/>
      <c r="ARN238" s="136"/>
      <c r="ARO238" s="136"/>
      <c r="ARP238" s="136"/>
      <c r="ARQ238" s="136"/>
      <c r="ARR238" s="136"/>
      <c r="ARS238" s="136"/>
      <c r="ART238" s="136"/>
      <c r="ARU238" s="136"/>
      <c r="ARV238" s="136"/>
      <c r="ARW238" s="136"/>
      <c r="ARX238" s="136"/>
      <c r="ARY238" s="136"/>
      <c r="ARZ238" s="136"/>
      <c r="ASA238" s="136"/>
      <c r="ASB238" s="136"/>
      <c r="ASC238" s="136"/>
      <c r="ASD238" s="136"/>
      <c r="ASE238" s="136"/>
      <c r="ASF238" s="136"/>
      <c r="ASG238" s="136"/>
      <c r="ASH238" s="136"/>
      <c r="ASI238" s="136"/>
      <c r="ASJ238" s="136"/>
      <c r="ASK238" s="136"/>
      <c r="ASL238" s="136"/>
      <c r="ASM238" s="136"/>
      <c r="ASN238" s="136"/>
      <c r="ASO238" s="136"/>
      <c r="ASP238" s="136"/>
      <c r="ASQ238" s="136"/>
      <c r="ASR238" s="136"/>
      <c r="ASS238" s="136"/>
      <c r="AST238" s="136"/>
      <c r="ASU238" s="136"/>
      <c r="ASV238" s="136"/>
      <c r="ASW238" s="136"/>
      <c r="ASX238" s="136"/>
      <c r="ASY238" s="136"/>
      <c r="ASZ238" s="136"/>
      <c r="ATA238" s="136"/>
      <c r="ATB238" s="136"/>
      <c r="ATC238" s="136"/>
      <c r="ATD238" s="136"/>
      <c r="ATE238" s="136"/>
      <c r="ATF238" s="136"/>
      <c r="ATG238" s="136"/>
      <c r="ATH238" s="136"/>
      <c r="ATI238" s="136"/>
      <c r="ATJ238" s="136"/>
      <c r="ATK238" s="136"/>
      <c r="ATL238" s="136"/>
      <c r="ATM238" s="136"/>
      <c r="ATN238" s="136"/>
      <c r="ATO238" s="136"/>
      <c r="ATP238" s="136"/>
      <c r="ATQ238" s="136"/>
      <c r="ATR238" s="136"/>
      <c r="ATS238" s="136"/>
      <c r="ATT238" s="136"/>
      <c r="ATU238" s="136"/>
      <c r="ATV238" s="136"/>
      <c r="ATW238" s="136"/>
      <c r="ATX238" s="136"/>
      <c r="ATY238" s="136"/>
      <c r="ATZ238" s="136"/>
      <c r="AUA238" s="136"/>
      <c r="AUB238" s="136"/>
      <c r="AUC238" s="136"/>
      <c r="AUD238" s="136"/>
      <c r="AUE238" s="136"/>
      <c r="AUF238" s="136"/>
      <c r="AUG238" s="136"/>
      <c r="AUH238" s="136"/>
      <c r="AUI238" s="136"/>
      <c r="AUJ238" s="136"/>
      <c r="AUK238" s="136"/>
      <c r="AUL238" s="136"/>
      <c r="AUM238" s="136"/>
      <c r="AUN238" s="136"/>
      <c r="AUO238" s="136"/>
      <c r="AUP238" s="136"/>
      <c r="AUQ238" s="136"/>
      <c r="AUR238" s="136"/>
      <c r="AUS238" s="136"/>
      <c r="AUT238" s="136"/>
      <c r="AUU238" s="136"/>
      <c r="AUV238" s="136"/>
      <c r="AUW238" s="136"/>
      <c r="AUX238" s="136"/>
      <c r="AUY238" s="136"/>
      <c r="AUZ238" s="136"/>
      <c r="AVA238" s="136"/>
      <c r="AVB238" s="136"/>
      <c r="AVC238" s="136"/>
      <c r="AVD238" s="136"/>
      <c r="AVE238" s="136"/>
      <c r="AVF238" s="136"/>
      <c r="AVG238" s="136"/>
      <c r="AVH238" s="136"/>
      <c r="AVI238" s="136"/>
      <c r="AVJ238" s="136"/>
      <c r="AVK238" s="136"/>
      <c r="AVL238" s="136"/>
      <c r="AVM238" s="136"/>
      <c r="AVN238" s="136"/>
      <c r="AVO238" s="136"/>
      <c r="AVP238" s="136"/>
      <c r="AVQ238" s="136"/>
      <c r="AVR238" s="136"/>
      <c r="AVS238" s="136"/>
      <c r="AVT238" s="136"/>
      <c r="AVU238" s="136"/>
      <c r="AVV238" s="136"/>
      <c r="AVW238" s="136"/>
      <c r="AVX238" s="136"/>
      <c r="AVY238" s="136"/>
      <c r="AVZ238" s="136"/>
      <c r="AWA238" s="136"/>
      <c r="AWB238" s="136"/>
      <c r="AWC238" s="136"/>
      <c r="AWD238" s="136"/>
      <c r="AWE238" s="136"/>
      <c r="AWF238" s="136"/>
      <c r="AWG238" s="136"/>
      <c r="AWH238" s="136"/>
      <c r="AWI238" s="136"/>
      <c r="AWJ238" s="136"/>
      <c r="AWK238" s="136"/>
      <c r="AWL238" s="136"/>
      <c r="AWM238" s="136"/>
      <c r="AWN238" s="136"/>
      <c r="AWO238" s="136"/>
      <c r="AWP238" s="136"/>
      <c r="AWQ238" s="136"/>
      <c r="AWR238" s="136"/>
      <c r="AWS238" s="136"/>
      <c r="AWT238" s="136"/>
      <c r="AWU238" s="136"/>
      <c r="AWV238" s="136"/>
      <c r="AWW238" s="136"/>
      <c r="AWX238" s="136"/>
      <c r="AWY238" s="136"/>
      <c r="AWZ238" s="136"/>
      <c r="AXA238" s="136"/>
      <c r="AXB238" s="136"/>
      <c r="AXC238" s="136"/>
      <c r="AXD238" s="136"/>
      <c r="AXE238" s="136"/>
      <c r="AXF238" s="136"/>
      <c r="AXG238" s="136"/>
      <c r="AXH238" s="136"/>
      <c r="AXI238" s="136"/>
      <c r="AXJ238" s="136"/>
      <c r="AXK238" s="136"/>
      <c r="AXL238" s="136"/>
      <c r="AXM238" s="136"/>
      <c r="AXN238" s="136"/>
      <c r="AXO238" s="136"/>
      <c r="AXP238" s="136"/>
      <c r="AXQ238" s="136"/>
      <c r="AXR238" s="136"/>
      <c r="AXS238" s="136"/>
      <c r="AXT238" s="136"/>
      <c r="AXU238" s="136"/>
      <c r="AXV238" s="136"/>
      <c r="AXW238" s="136"/>
      <c r="AXX238" s="136"/>
      <c r="AXY238" s="136"/>
      <c r="AXZ238" s="136"/>
      <c r="AYA238" s="136"/>
      <c r="AYB238" s="136"/>
      <c r="AYC238" s="136"/>
      <c r="AYD238" s="136"/>
      <c r="AYE238" s="136"/>
      <c r="AYF238" s="136"/>
      <c r="AYG238" s="136"/>
      <c r="AYH238" s="136"/>
      <c r="AYI238" s="136"/>
      <c r="AYJ238" s="136"/>
      <c r="AYK238" s="136"/>
      <c r="AYL238" s="136"/>
      <c r="AYM238" s="136"/>
      <c r="AYN238" s="136"/>
      <c r="AYO238" s="136"/>
      <c r="AYP238" s="136"/>
      <c r="AYQ238" s="136"/>
      <c r="AYR238" s="136"/>
      <c r="AYS238" s="136"/>
      <c r="AYT238" s="136"/>
      <c r="AYU238" s="136"/>
      <c r="AYV238" s="136"/>
      <c r="AYW238" s="136"/>
      <c r="AYX238" s="136"/>
      <c r="AYY238" s="136"/>
      <c r="AYZ238" s="136"/>
      <c r="AZA238" s="136"/>
      <c r="AZB238" s="136"/>
      <c r="AZC238" s="136"/>
      <c r="AZD238" s="136"/>
      <c r="AZE238" s="136"/>
      <c r="AZF238" s="136"/>
      <c r="AZG238" s="136"/>
      <c r="AZH238" s="136"/>
      <c r="AZI238" s="136"/>
      <c r="AZJ238" s="136"/>
      <c r="AZK238" s="136"/>
      <c r="AZL238" s="136"/>
      <c r="AZM238" s="136"/>
      <c r="AZN238" s="136"/>
      <c r="AZO238" s="136"/>
      <c r="AZP238" s="136"/>
      <c r="AZQ238" s="136"/>
      <c r="AZR238" s="136"/>
      <c r="AZS238" s="136"/>
      <c r="AZT238" s="136"/>
      <c r="AZU238" s="136"/>
      <c r="AZV238" s="136"/>
      <c r="AZW238" s="136"/>
      <c r="AZX238" s="136"/>
      <c r="AZY238" s="136"/>
      <c r="AZZ238" s="136"/>
      <c r="BAA238" s="136"/>
      <c r="BAB238" s="136"/>
      <c r="BAC238" s="136"/>
      <c r="BAD238" s="136"/>
      <c r="BAE238" s="136"/>
      <c r="BAF238" s="136"/>
      <c r="BAG238" s="136"/>
      <c r="BAH238" s="136"/>
      <c r="BAI238" s="136"/>
      <c r="BAJ238" s="136"/>
      <c r="BAK238" s="136"/>
      <c r="BAL238" s="136"/>
      <c r="BAM238" s="136"/>
      <c r="BAN238" s="136"/>
      <c r="BAO238" s="136"/>
      <c r="BAP238" s="136"/>
      <c r="BAQ238" s="136"/>
      <c r="BAR238" s="136"/>
      <c r="BAS238" s="136"/>
      <c r="BAT238" s="136"/>
      <c r="BAU238" s="136"/>
      <c r="BAV238" s="136"/>
      <c r="BAW238" s="136"/>
      <c r="BAX238" s="136"/>
      <c r="BAY238" s="136"/>
      <c r="BAZ238" s="136"/>
      <c r="BBA238" s="136"/>
      <c r="BBB238" s="136"/>
      <c r="BBC238" s="136"/>
      <c r="BBD238" s="136"/>
      <c r="BBE238" s="136"/>
      <c r="BBF238" s="136"/>
      <c r="BBG238" s="136"/>
      <c r="BBH238" s="136"/>
      <c r="BBI238" s="136"/>
      <c r="BBJ238" s="136"/>
      <c r="BBK238" s="136"/>
      <c r="BBL238" s="136"/>
      <c r="BBM238" s="136"/>
      <c r="BBN238" s="136"/>
      <c r="BBO238" s="136"/>
      <c r="BBP238" s="136"/>
      <c r="BBQ238" s="136"/>
      <c r="BBR238" s="136"/>
      <c r="BBS238" s="136"/>
      <c r="BBT238" s="136"/>
      <c r="BBU238" s="136"/>
      <c r="BBV238" s="136"/>
      <c r="BBW238" s="136"/>
      <c r="BBX238" s="136"/>
      <c r="BBY238" s="136"/>
      <c r="BBZ238" s="136"/>
      <c r="BCA238" s="136"/>
      <c r="BCB238" s="136"/>
      <c r="BCC238" s="136"/>
      <c r="BCD238" s="136"/>
      <c r="BCE238" s="136"/>
      <c r="BCF238" s="136"/>
      <c r="BCG238" s="136"/>
      <c r="BCH238" s="136"/>
      <c r="BCI238" s="136"/>
      <c r="BCJ238" s="136"/>
      <c r="BCK238" s="136"/>
      <c r="BCL238" s="136"/>
      <c r="BCM238" s="136"/>
      <c r="BCN238" s="136"/>
      <c r="BCO238" s="136"/>
      <c r="BCP238" s="136"/>
      <c r="BCQ238" s="136"/>
      <c r="BCR238" s="136"/>
      <c r="BCS238" s="136"/>
      <c r="BCT238" s="136"/>
      <c r="BCU238" s="136"/>
      <c r="BCV238" s="136"/>
      <c r="BCW238" s="136"/>
      <c r="BCX238" s="136"/>
      <c r="BCY238" s="136"/>
      <c r="BCZ238" s="136"/>
      <c r="BDA238" s="136"/>
      <c r="BDB238" s="136"/>
      <c r="BDC238" s="136"/>
      <c r="BDD238" s="136"/>
      <c r="BDE238" s="136"/>
      <c r="BDF238" s="136"/>
      <c r="BDG238" s="136"/>
      <c r="BDH238" s="136"/>
      <c r="BDI238" s="136"/>
      <c r="BDJ238" s="136"/>
      <c r="BDK238" s="136"/>
      <c r="BDL238" s="136"/>
      <c r="BDM238" s="136"/>
      <c r="BDN238" s="136"/>
      <c r="BDO238" s="136"/>
      <c r="BDP238" s="136"/>
      <c r="BDQ238" s="136"/>
      <c r="BDR238" s="136"/>
      <c r="BDS238" s="136"/>
      <c r="BDT238" s="136"/>
      <c r="BDU238" s="136"/>
      <c r="BDV238" s="136"/>
      <c r="BDW238" s="136"/>
      <c r="BDX238" s="136"/>
      <c r="BDY238" s="136"/>
      <c r="BDZ238" s="136"/>
      <c r="BEA238" s="136"/>
      <c r="BEB238" s="136"/>
      <c r="BEC238" s="136"/>
      <c r="BED238" s="136"/>
      <c r="BEE238" s="136"/>
      <c r="BEF238" s="136"/>
      <c r="BEG238" s="136"/>
      <c r="BEH238" s="136"/>
      <c r="BEI238" s="136"/>
      <c r="BEJ238" s="136"/>
      <c r="BEK238" s="136"/>
      <c r="BEL238" s="136"/>
      <c r="BEM238" s="136"/>
      <c r="BEN238" s="136"/>
      <c r="BEO238" s="136"/>
      <c r="BEP238" s="136"/>
      <c r="BEQ238" s="136"/>
      <c r="BER238" s="136"/>
      <c r="BES238" s="136"/>
      <c r="BET238" s="136"/>
      <c r="BEU238" s="136"/>
      <c r="BEV238" s="136"/>
      <c r="BEW238" s="136"/>
      <c r="BEX238" s="136"/>
      <c r="BEY238" s="136"/>
      <c r="BEZ238" s="136"/>
      <c r="BFA238" s="136"/>
      <c r="BFB238" s="136"/>
      <c r="BFC238" s="136"/>
      <c r="BFD238" s="136"/>
      <c r="BFE238" s="136"/>
      <c r="BFF238" s="136"/>
      <c r="BFG238" s="136"/>
      <c r="BFH238" s="136"/>
      <c r="BFI238" s="136"/>
      <c r="BFJ238" s="136"/>
      <c r="BFK238" s="136"/>
      <c r="BFL238" s="136"/>
      <c r="BFM238" s="136"/>
      <c r="BFN238" s="136"/>
      <c r="BFO238" s="136"/>
      <c r="BFP238" s="136"/>
      <c r="BFQ238" s="136"/>
      <c r="BFR238" s="136"/>
      <c r="BFS238" s="136"/>
      <c r="BFT238" s="136"/>
      <c r="BFU238" s="136"/>
      <c r="BFV238" s="136"/>
      <c r="BFW238" s="136"/>
      <c r="BFX238" s="136"/>
      <c r="BFY238" s="136"/>
      <c r="BFZ238" s="136"/>
      <c r="BGA238" s="136"/>
      <c r="BGB238" s="136"/>
      <c r="BGC238" s="136"/>
      <c r="BGD238" s="136"/>
      <c r="BGE238" s="136"/>
      <c r="BGF238" s="136"/>
      <c r="BGG238" s="136"/>
      <c r="BGH238" s="136"/>
      <c r="BGI238" s="136"/>
      <c r="BGJ238" s="136"/>
      <c r="BGK238" s="136"/>
      <c r="BGL238" s="136"/>
      <c r="BGM238" s="136"/>
      <c r="BGN238" s="136"/>
      <c r="BGO238" s="136"/>
      <c r="BGP238" s="136"/>
      <c r="BGQ238" s="136"/>
      <c r="BGR238" s="136"/>
      <c r="BGS238" s="136"/>
      <c r="BGT238" s="136"/>
      <c r="BGU238" s="136"/>
      <c r="BGV238" s="136"/>
      <c r="BGW238" s="136"/>
      <c r="BGX238" s="136"/>
      <c r="BGY238" s="136"/>
      <c r="BGZ238" s="136"/>
      <c r="BHA238" s="136"/>
      <c r="BHB238" s="136"/>
      <c r="BHC238" s="136"/>
      <c r="BHD238" s="136"/>
      <c r="BHE238" s="136"/>
      <c r="BHF238" s="136"/>
      <c r="BHG238" s="136"/>
      <c r="BHH238" s="136"/>
      <c r="BHI238" s="136"/>
      <c r="BHJ238" s="136"/>
      <c r="BHK238" s="136"/>
      <c r="BHL238" s="136"/>
      <c r="BHM238" s="136"/>
      <c r="BHN238" s="136"/>
      <c r="BHO238" s="136"/>
      <c r="BHP238" s="136"/>
      <c r="BHQ238" s="136"/>
      <c r="BHR238" s="136"/>
      <c r="BHS238" s="136"/>
      <c r="BHT238" s="136"/>
      <c r="BHU238" s="136"/>
      <c r="BHV238" s="136"/>
      <c r="BHW238" s="136"/>
      <c r="BHX238" s="136"/>
      <c r="BHY238" s="136"/>
      <c r="BHZ238" s="136"/>
      <c r="BIA238" s="136"/>
      <c r="BIB238" s="136"/>
      <c r="BIC238" s="136"/>
      <c r="BID238" s="136"/>
      <c r="BIE238" s="136"/>
      <c r="BIF238" s="136"/>
      <c r="BIG238" s="136"/>
      <c r="BIH238" s="136"/>
      <c r="BII238" s="136"/>
      <c r="BIJ238" s="136"/>
      <c r="BIK238" s="136"/>
      <c r="BIL238" s="136"/>
      <c r="BIM238" s="136"/>
      <c r="BIN238" s="136"/>
      <c r="BIO238" s="136"/>
      <c r="BIP238" s="136"/>
      <c r="BIQ238" s="136"/>
      <c r="BIR238" s="136"/>
      <c r="BIS238" s="136"/>
      <c r="BIT238" s="136"/>
      <c r="BIU238" s="136"/>
      <c r="BIV238" s="136"/>
      <c r="BIW238" s="136"/>
      <c r="BIX238" s="136"/>
      <c r="BIY238" s="136"/>
      <c r="BIZ238" s="136"/>
      <c r="BJA238" s="136"/>
      <c r="BJB238" s="136"/>
      <c r="BJC238" s="136"/>
      <c r="BJD238" s="136"/>
      <c r="BJE238" s="136"/>
      <c r="BJF238" s="136"/>
      <c r="BJG238" s="136"/>
      <c r="BJH238" s="136"/>
      <c r="BJI238" s="136"/>
      <c r="BJJ238" s="136"/>
      <c r="BJK238" s="136"/>
      <c r="BJL238" s="136"/>
      <c r="BJM238" s="136"/>
      <c r="BJN238" s="136"/>
      <c r="BJO238" s="136"/>
      <c r="BJP238" s="136"/>
      <c r="BJQ238" s="136"/>
      <c r="BJR238" s="136"/>
      <c r="BJS238" s="136"/>
      <c r="BJT238" s="136"/>
      <c r="BJU238" s="136"/>
      <c r="BJV238" s="136"/>
      <c r="BJW238" s="136"/>
      <c r="BJX238" s="136"/>
      <c r="BJY238" s="136"/>
      <c r="BJZ238" s="136"/>
      <c r="BKA238" s="136"/>
      <c r="BKB238" s="136"/>
      <c r="BKC238" s="136"/>
      <c r="BKD238" s="136"/>
      <c r="BKE238" s="136"/>
      <c r="BKF238" s="136"/>
      <c r="BKG238" s="136"/>
      <c r="BKH238" s="136"/>
      <c r="BKI238" s="136"/>
      <c r="BKJ238" s="136"/>
      <c r="BKK238" s="136"/>
      <c r="BKL238" s="136"/>
      <c r="BKM238" s="136"/>
      <c r="BKN238" s="136"/>
      <c r="BKO238" s="136"/>
      <c r="BKP238" s="136"/>
      <c r="BKQ238" s="136"/>
      <c r="BKR238" s="136"/>
      <c r="BKS238" s="136"/>
      <c r="BKT238" s="136"/>
      <c r="BKU238" s="136"/>
      <c r="BKV238" s="136"/>
      <c r="BKW238" s="136"/>
      <c r="BKX238" s="136"/>
      <c r="BKY238" s="136"/>
      <c r="BKZ238" s="136"/>
      <c r="BLA238" s="136"/>
      <c r="BLB238" s="136"/>
      <c r="BLC238" s="136"/>
      <c r="BLD238" s="136"/>
      <c r="BLE238" s="136"/>
      <c r="BLF238" s="136"/>
      <c r="BLG238" s="136"/>
      <c r="BLH238" s="136"/>
      <c r="BLI238" s="136"/>
      <c r="BLJ238" s="136"/>
      <c r="BLK238" s="136"/>
      <c r="BLL238" s="136"/>
      <c r="BLM238" s="136"/>
      <c r="BLN238" s="136"/>
      <c r="BLO238" s="136"/>
      <c r="BLP238" s="136"/>
      <c r="BLQ238" s="136"/>
      <c r="BLR238" s="136"/>
      <c r="BLS238" s="136"/>
      <c r="BLT238" s="136"/>
      <c r="BLU238" s="136"/>
      <c r="BLV238" s="136"/>
      <c r="BLW238" s="136"/>
      <c r="BLX238" s="136"/>
      <c r="BLY238" s="136"/>
      <c r="BLZ238" s="136"/>
      <c r="BMA238" s="136"/>
      <c r="BMB238" s="136"/>
      <c r="BMC238" s="136"/>
      <c r="BMD238" s="136"/>
      <c r="BME238" s="136"/>
      <c r="BMF238" s="136"/>
      <c r="BMG238" s="136"/>
      <c r="BMH238" s="136"/>
      <c r="BMI238" s="136"/>
      <c r="BMJ238" s="136"/>
      <c r="BMK238" s="136"/>
      <c r="BML238" s="136"/>
      <c r="BMM238" s="136"/>
      <c r="BMN238" s="136"/>
      <c r="BMO238" s="136"/>
      <c r="BMP238" s="136"/>
      <c r="BMQ238" s="136"/>
      <c r="BMR238" s="136"/>
      <c r="BMS238" s="136"/>
      <c r="BMT238" s="136"/>
      <c r="BMU238" s="136"/>
      <c r="BMV238" s="136"/>
      <c r="BMW238" s="136"/>
      <c r="BMX238" s="136"/>
      <c r="BMY238" s="136"/>
      <c r="BMZ238" s="136"/>
      <c r="BNA238" s="136"/>
      <c r="BNB238" s="136"/>
      <c r="BNC238" s="136"/>
      <c r="BND238" s="136"/>
      <c r="BNE238" s="136"/>
      <c r="BNF238" s="136"/>
      <c r="BNG238" s="136"/>
      <c r="BNH238" s="136"/>
      <c r="BNI238" s="136"/>
      <c r="BNJ238" s="136"/>
      <c r="BNK238" s="136"/>
      <c r="BNL238" s="136"/>
      <c r="BNM238" s="136"/>
      <c r="BNN238" s="136"/>
      <c r="BNO238" s="136"/>
      <c r="BNP238" s="136"/>
      <c r="BNQ238" s="136"/>
      <c r="BNR238" s="136"/>
      <c r="BNS238" s="136"/>
      <c r="BNT238" s="136"/>
      <c r="BNU238" s="136"/>
      <c r="BNV238" s="136"/>
      <c r="BNW238" s="136"/>
      <c r="BNX238" s="136"/>
      <c r="BNY238" s="136"/>
      <c r="BNZ238" s="136"/>
      <c r="BOA238" s="136"/>
      <c r="BOB238" s="136"/>
      <c r="BOC238" s="136"/>
      <c r="BOD238" s="136"/>
      <c r="BOE238" s="136"/>
      <c r="BOF238" s="136"/>
      <c r="BOG238" s="136"/>
      <c r="BOH238" s="136"/>
      <c r="BOI238" s="136"/>
      <c r="BOJ238" s="136"/>
      <c r="BOK238" s="136"/>
      <c r="BOL238" s="136"/>
      <c r="BOM238" s="136"/>
      <c r="BON238" s="136"/>
      <c r="BOO238" s="136"/>
      <c r="BOP238" s="136"/>
      <c r="BOQ238" s="136"/>
      <c r="BOR238" s="136"/>
      <c r="BOS238" s="136"/>
      <c r="BOT238" s="136"/>
      <c r="BOU238" s="136"/>
      <c r="BOV238" s="136"/>
      <c r="BOW238" s="136"/>
      <c r="BOX238" s="136"/>
      <c r="BOY238" s="136"/>
      <c r="BOZ238" s="136"/>
      <c r="BPA238" s="136"/>
      <c r="BPB238" s="136"/>
      <c r="BPC238" s="136"/>
      <c r="BPD238" s="136"/>
      <c r="BPE238" s="136"/>
      <c r="BPF238" s="136"/>
      <c r="BPG238" s="136"/>
      <c r="BPH238" s="136"/>
      <c r="BPI238" s="136"/>
      <c r="BPJ238" s="136"/>
      <c r="BPK238" s="136"/>
      <c r="BPL238" s="136"/>
      <c r="BPM238" s="136"/>
      <c r="BPN238" s="136"/>
      <c r="BPO238" s="136"/>
      <c r="BPP238" s="136"/>
      <c r="BPQ238" s="136"/>
      <c r="BPR238" s="136"/>
      <c r="BPS238" s="136"/>
      <c r="BPT238" s="136"/>
      <c r="BPU238" s="136"/>
      <c r="BPV238" s="136"/>
      <c r="BPW238" s="136"/>
      <c r="BPX238" s="136"/>
      <c r="BPY238" s="136"/>
      <c r="BPZ238" s="136"/>
      <c r="BQA238" s="136"/>
      <c r="BQB238" s="136"/>
      <c r="BQC238" s="136"/>
      <c r="BQD238" s="136"/>
      <c r="BQE238" s="136"/>
      <c r="BQF238" s="136"/>
      <c r="BQG238" s="136"/>
      <c r="BQH238" s="136"/>
      <c r="BQI238" s="136"/>
      <c r="BQJ238" s="136"/>
      <c r="BQK238" s="136"/>
      <c r="BQL238" s="136"/>
      <c r="BQM238" s="136"/>
      <c r="BQN238" s="136"/>
      <c r="BQO238" s="136"/>
      <c r="BQP238" s="136"/>
      <c r="BQQ238" s="136"/>
      <c r="BQR238" s="136"/>
      <c r="BQS238" s="136"/>
      <c r="BQT238" s="136"/>
      <c r="BQU238" s="136"/>
      <c r="BQV238" s="136"/>
      <c r="BQW238" s="136"/>
      <c r="BQX238" s="136"/>
      <c r="BQY238" s="136"/>
      <c r="BQZ238" s="136"/>
      <c r="BRA238" s="136"/>
      <c r="BRB238" s="136"/>
      <c r="BRC238" s="136"/>
      <c r="BRD238" s="136"/>
      <c r="BRE238" s="136"/>
      <c r="BRF238" s="136"/>
      <c r="BRG238" s="136"/>
      <c r="BRH238" s="136"/>
      <c r="BRI238" s="136"/>
      <c r="BRJ238" s="136"/>
      <c r="BRK238" s="136"/>
      <c r="BRL238" s="136"/>
      <c r="BRM238" s="136"/>
      <c r="BRN238" s="136"/>
      <c r="BRO238" s="136"/>
      <c r="BRP238" s="136"/>
      <c r="BRQ238" s="136"/>
      <c r="BRR238" s="136"/>
      <c r="BRS238" s="136"/>
      <c r="BRT238" s="136"/>
      <c r="BRU238" s="136"/>
      <c r="BRV238" s="136"/>
      <c r="BRW238" s="136"/>
      <c r="BRX238" s="136"/>
      <c r="BRY238" s="136"/>
      <c r="BRZ238" s="136"/>
      <c r="BSA238" s="136"/>
      <c r="BSB238" s="136"/>
      <c r="BSC238" s="136"/>
      <c r="BSD238" s="136"/>
      <c r="BSE238" s="136"/>
      <c r="BSF238" s="136"/>
      <c r="BSG238" s="136"/>
      <c r="BSH238" s="136"/>
      <c r="BSI238" s="136"/>
      <c r="BSJ238" s="136"/>
      <c r="BSK238" s="136"/>
      <c r="BSL238" s="136"/>
      <c r="BSM238" s="136"/>
      <c r="BSN238" s="136"/>
      <c r="BSO238" s="136"/>
      <c r="BSP238" s="136"/>
      <c r="BSQ238" s="136"/>
      <c r="BSR238" s="136"/>
      <c r="BSS238" s="136"/>
      <c r="BST238" s="136"/>
      <c r="BSU238" s="136"/>
      <c r="BSV238" s="136"/>
      <c r="BSW238" s="136"/>
      <c r="BSX238" s="136"/>
      <c r="BSY238" s="136"/>
      <c r="BSZ238" s="136"/>
      <c r="BTA238" s="136"/>
      <c r="BTB238" s="136"/>
      <c r="BTC238" s="136"/>
      <c r="BTD238" s="136"/>
      <c r="BTE238" s="136"/>
      <c r="BTF238" s="136"/>
      <c r="BTG238" s="136"/>
      <c r="BTH238" s="136"/>
      <c r="BTI238" s="136"/>
      <c r="BTJ238" s="136"/>
      <c r="BTK238" s="136"/>
      <c r="BTL238" s="136"/>
      <c r="BTM238" s="136"/>
      <c r="BTN238" s="136"/>
      <c r="BTO238" s="136"/>
      <c r="BTP238" s="136"/>
      <c r="BTQ238" s="136"/>
      <c r="BTR238" s="136"/>
      <c r="BTS238" s="136"/>
      <c r="BTT238" s="136"/>
      <c r="BTU238" s="136"/>
      <c r="BTV238" s="136"/>
      <c r="BTW238" s="136"/>
      <c r="BTX238" s="136"/>
      <c r="BTY238" s="136"/>
      <c r="BTZ238" s="136"/>
      <c r="BUA238" s="136"/>
      <c r="BUB238" s="136"/>
      <c r="BUC238" s="136"/>
      <c r="BUD238" s="136"/>
      <c r="BUE238" s="136"/>
      <c r="BUF238" s="136"/>
      <c r="BUG238" s="136"/>
      <c r="BUH238" s="136"/>
      <c r="BUI238" s="136"/>
      <c r="BUJ238" s="136"/>
      <c r="BUK238" s="136"/>
      <c r="BUL238" s="136"/>
      <c r="BUM238" s="136"/>
      <c r="BUN238" s="136"/>
      <c r="BUO238" s="136"/>
      <c r="BUP238" s="136"/>
      <c r="BUQ238" s="136"/>
      <c r="BUR238" s="136"/>
      <c r="BUS238" s="136"/>
      <c r="BUT238" s="136"/>
      <c r="BUU238" s="136"/>
      <c r="BUV238" s="136"/>
      <c r="BUW238" s="136"/>
      <c r="BUX238" s="136"/>
      <c r="BUY238" s="136"/>
      <c r="BUZ238" s="136"/>
      <c r="BVA238" s="136"/>
      <c r="BVB238" s="136"/>
      <c r="BVC238" s="136"/>
      <c r="BVD238" s="136"/>
      <c r="BVE238" s="136"/>
      <c r="BVF238" s="136"/>
      <c r="BVG238" s="136"/>
      <c r="BVH238" s="136"/>
      <c r="BVI238" s="136"/>
      <c r="BVJ238" s="136"/>
      <c r="BVK238" s="136"/>
      <c r="BVL238" s="136"/>
      <c r="BVM238" s="136"/>
      <c r="BVN238" s="136"/>
      <c r="BVO238" s="136"/>
      <c r="BVP238" s="136"/>
      <c r="BVQ238" s="136"/>
      <c r="BVR238" s="136"/>
      <c r="BVS238" s="136"/>
      <c r="BVT238" s="136"/>
      <c r="BVU238" s="136"/>
      <c r="BVV238" s="136"/>
      <c r="BVW238" s="136"/>
      <c r="BVX238" s="136"/>
      <c r="BVY238" s="136"/>
      <c r="BVZ238" s="136"/>
      <c r="BWA238" s="136"/>
      <c r="BWB238" s="136"/>
      <c r="BWC238" s="136"/>
      <c r="BWD238" s="136"/>
      <c r="BWE238" s="136"/>
      <c r="BWF238" s="136"/>
      <c r="BWG238" s="136"/>
      <c r="BWH238" s="136"/>
      <c r="BWI238" s="136"/>
      <c r="BWJ238" s="136"/>
      <c r="BWK238" s="136"/>
      <c r="BWL238" s="136"/>
      <c r="BWM238" s="136"/>
      <c r="BWN238" s="136"/>
      <c r="BWO238" s="136"/>
      <c r="BWP238" s="136"/>
      <c r="BWQ238" s="136"/>
      <c r="BWR238" s="136"/>
      <c r="BWS238" s="136"/>
      <c r="BWT238" s="136"/>
      <c r="BWU238" s="136"/>
      <c r="BWV238" s="136"/>
      <c r="BWW238" s="136"/>
      <c r="BWX238" s="136"/>
      <c r="BWY238" s="136"/>
      <c r="BWZ238" s="136"/>
      <c r="BXA238" s="136"/>
      <c r="BXB238" s="136"/>
      <c r="BXC238" s="136"/>
      <c r="BXD238" s="136"/>
      <c r="BXE238" s="136"/>
      <c r="BXF238" s="136"/>
      <c r="BXG238" s="136"/>
      <c r="BXH238" s="136"/>
      <c r="BXI238" s="136"/>
      <c r="BXJ238" s="136"/>
      <c r="BXK238" s="136"/>
      <c r="BXL238" s="136"/>
      <c r="BXM238" s="136"/>
      <c r="BXN238" s="136"/>
      <c r="BXO238" s="136"/>
      <c r="BXP238" s="136"/>
      <c r="BXQ238" s="136"/>
      <c r="BXR238" s="136"/>
      <c r="BXS238" s="136"/>
      <c r="BXT238" s="136"/>
      <c r="BXU238" s="136"/>
      <c r="BXV238" s="136"/>
      <c r="BXW238" s="136"/>
      <c r="BXX238" s="136"/>
      <c r="BXY238" s="136"/>
      <c r="BXZ238" s="136"/>
      <c r="BYA238" s="136"/>
      <c r="BYB238" s="136"/>
      <c r="BYC238" s="136"/>
      <c r="BYD238" s="136"/>
      <c r="BYE238" s="136"/>
      <c r="BYF238" s="136"/>
      <c r="BYG238" s="136"/>
      <c r="BYH238" s="136"/>
      <c r="BYI238" s="136"/>
      <c r="BYJ238" s="136"/>
      <c r="BYK238" s="136"/>
      <c r="BYL238" s="136"/>
      <c r="BYM238" s="136"/>
      <c r="BYN238" s="136"/>
      <c r="BYO238" s="136"/>
      <c r="BYP238" s="136"/>
      <c r="BYQ238" s="136"/>
      <c r="BYR238" s="136"/>
      <c r="BYS238" s="136"/>
      <c r="BYT238" s="136"/>
      <c r="BYU238" s="136"/>
      <c r="BYV238" s="136"/>
      <c r="BYW238" s="136"/>
      <c r="BYX238" s="136"/>
      <c r="BYY238" s="136"/>
      <c r="BYZ238" s="136"/>
      <c r="BZA238" s="136"/>
      <c r="BZB238" s="136"/>
      <c r="BZC238" s="136"/>
      <c r="BZD238" s="136"/>
      <c r="BZE238" s="136"/>
      <c r="BZF238" s="136"/>
      <c r="BZG238" s="136"/>
      <c r="BZH238" s="136"/>
      <c r="BZI238" s="136"/>
      <c r="BZJ238" s="136"/>
      <c r="BZK238" s="136"/>
      <c r="BZL238" s="136"/>
      <c r="BZM238" s="136"/>
      <c r="BZN238" s="136"/>
      <c r="BZO238" s="136"/>
      <c r="BZP238" s="136"/>
      <c r="BZQ238" s="136"/>
      <c r="BZR238" s="136"/>
      <c r="BZS238" s="136"/>
      <c r="BZT238" s="136"/>
      <c r="BZU238" s="136"/>
      <c r="BZV238" s="136"/>
      <c r="BZW238" s="136"/>
      <c r="BZX238" s="136"/>
      <c r="BZY238" s="136"/>
      <c r="BZZ238" s="136"/>
      <c r="CAA238" s="136"/>
      <c r="CAB238" s="136"/>
      <c r="CAC238" s="136"/>
      <c r="CAD238" s="136"/>
      <c r="CAE238" s="136"/>
      <c r="CAF238" s="136"/>
      <c r="CAG238" s="136"/>
      <c r="CAH238" s="136"/>
      <c r="CAI238" s="136"/>
      <c r="CAJ238" s="136"/>
      <c r="CAK238" s="136"/>
      <c r="CAL238" s="136"/>
      <c r="CAM238" s="136"/>
      <c r="CAN238" s="136"/>
      <c r="CAO238" s="136"/>
      <c r="CAP238" s="136"/>
      <c r="CAQ238" s="136"/>
      <c r="CAR238" s="136"/>
      <c r="CAS238" s="136"/>
      <c r="CAT238" s="136"/>
      <c r="CAU238" s="136"/>
      <c r="CAV238" s="136"/>
      <c r="CAW238" s="136"/>
      <c r="CAX238" s="136"/>
      <c r="CAY238" s="136"/>
      <c r="CAZ238" s="136"/>
      <c r="CBA238" s="136"/>
      <c r="CBB238" s="136"/>
      <c r="CBC238" s="136"/>
      <c r="CBD238" s="136"/>
      <c r="CBE238" s="136"/>
      <c r="CBF238" s="136"/>
      <c r="CBG238" s="136"/>
      <c r="CBH238" s="136"/>
      <c r="CBI238" s="136"/>
      <c r="CBJ238" s="136"/>
      <c r="CBK238" s="136"/>
      <c r="CBL238" s="136"/>
      <c r="CBM238" s="136"/>
      <c r="CBN238" s="136"/>
      <c r="CBO238" s="136"/>
      <c r="CBP238" s="136"/>
      <c r="CBQ238" s="136"/>
      <c r="CBR238" s="136"/>
      <c r="CBS238" s="136"/>
      <c r="CBT238" s="136"/>
      <c r="CBU238" s="136"/>
      <c r="CBV238" s="136"/>
      <c r="CBW238" s="136"/>
      <c r="CBX238" s="136"/>
      <c r="CBY238" s="136"/>
      <c r="CBZ238" s="136"/>
      <c r="CCA238" s="136"/>
      <c r="CCB238" s="136"/>
      <c r="CCC238" s="136"/>
      <c r="CCD238" s="136"/>
      <c r="CCE238" s="136"/>
      <c r="CCF238" s="136"/>
      <c r="CCG238" s="136"/>
      <c r="CCH238" s="136"/>
      <c r="CCI238" s="136"/>
      <c r="CCJ238" s="136"/>
      <c r="CCK238" s="136"/>
      <c r="CCL238" s="136"/>
      <c r="CCM238" s="136"/>
      <c r="CCN238" s="136"/>
      <c r="CCO238" s="136"/>
      <c r="CCP238" s="136"/>
      <c r="CCQ238" s="136"/>
      <c r="CCR238" s="136"/>
      <c r="CCS238" s="136"/>
      <c r="CCT238" s="136"/>
      <c r="CCU238" s="136"/>
      <c r="CCV238" s="136"/>
      <c r="CCW238" s="136"/>
      <c r="CCX238" s="136"/>
      <c r="CCY238" s="136"/>
      <c r="CCZ238" s="136"/>
      <c r="CDA238" s="136"/>
      <c r="CDB238" s="136"/>
      <c r="CDC238" s="136"/>
      <c r="CDD238" s="136"/>
      <c r="CDE238" s="136"/>
      <c r="CDF238" s="136"/>
      <c r="CDG238" s="136"/>
      <c r="CDH238" s="136"/>
      <c r="CDI238" s="136"/>
      <c r="CDJ238" s="136"/>
      <c r="CDK238" s="136"/>
      <c r="CDL238" s="136"/>
      <c r="CDM238" s="136"/>
      <c r="CDN238" s="136"/>
      <c r="CDO238" s="136"/>
      <c r="CDP238" s="136"/>
      <c r="CDQ238" s="136"/>
      <c r="CDR238" s="136"/>
      <c r="CDS238" s="136"/>
      <c r="CDT238" s="136"/>
      <c r="CDU238" s="136"/>
      <c r="CDV238" s="136"/>
      <c r="CDW238" s="136"/>
      <c r="CDX238" s="136"/>
      <c r="CDY238" s="136"/>
      <c r="CDZ238" s="136"/>
      <c r="CEA238" s="136"/>
      <c r="CEB238" s="136"/>
      <c r="CEC238" s="136"/>
      <c r="CED238" s="136"/>
      <c r="CEE238" s="136"/>
      <c r="CEF238" s="136"/>
      <c r="CEG238" s="136"/>
      <c r="CEH238" s="136"/>
      <c r="CEI238" s="136"/>
      <c r="CEJ238" s="136"/>
      <c r="CEK238" s="136"/>
      <c r="CEL238" s="136"/>
      <c r="CEM238" s="136"/>
      <c r="CEN238" s="136"/>
      <c r="CEO238" s="136"/>
      <c r="CEP238" s="136"/>
      <c r="CEQ238" s="136"/>
      <c r="CER238" s="136"/>
      <c r="CES238" s="136"/>
      <c r="CET238" s="136"/>
      <c r="CEU238" s="136"/>
      <c r="CEV238" s="136"/>
      <c r="CEW238" s="136"/>
      <c r="CEX238" s="136"/>
      <c r="CEY238" s="136"/>
      <c r="CEZ238" s="136"/>
      <c r="CFA238" s="136"/>
      <c r="CFB238" s="136"/>
      <c r="CFC238" s="136"/>
      <c r="CFD238" s="136"/>
      <c r="CFE238" s="136"/>
      <c r="CFF238" s="136"/>
      <c r="CFG238" s="136"/>
      <c r="CFH238" s="136"/>
      <c r="CFI238" s="136"/>
      <c r="CFJ238" s="136"/>
      <c r="CFK238" s="136"/>
      <c r="CFL238" s="136"/>
      <c r="CFM238" s="136"/>
      <c r="CFN238" s="136"/>
      <c r="CFO238" s="136"/>
      <c r="CFP238" s="136"/>
      <c r="CFQ238" s="136"/>
      <c r="CFR238" s="136"/>
      <c r="CFS238" s="136"/>
      <c r="CFT238" s="136"/>
      <c r="CFU238" s="136"/>
      <c r="CFV238" s="136"/>
      <c r="CFW238" s="136"/>
      <c r="CFX238" s="136"/>
      <c r="CFY238" s="136"/>
      <c r="CFZ238" s="136"/>
      <c r="CGA238" s="136"/>
      <c r="CGB238" s="136"/>
      <c r="CGC238" s="136"/>
      <c r="CGD238" s="136"/>
      <c r="CGE238" s="136"/>
      <c r="CGF238" s="136"/>
      <c r="CGG238" s="136"/>
      <c r="CGH238" s="136"/>
      <c r="CGI238" s="136"/>
      <c r="CGJ238" s="136"/>
      <c r="CGK238" s="136"/>
      <c r="CGL238" s="136"/>
      <c r="CGM238" s="136"/>
      <c r="CGN238" s="136"/>
      <c r="CGO238" s="136"/>
      <c r="CGP238" s="136"/>
      <c r="CGQ238" s="136"/>
      <c r="CGR238" s="136"/>
      <c r="CGS238" s="136"/>
      <c r="CGT238" s="136"/>
      <c r="CGU238" s="136"/>
      <c r="CGV238" s="136"/>
      <c r="CGW238" s="136"/>
      <c r="CGX238" s="136"/>
      <c r="CGY238" s="136"/>
      <c r="CGZ238" s="136"/>
      <c r="CHA238" s="136"/>
      <c r="CHB238" s="136"/>
      <c r="CHC238" s="136"/>
      <c r="CHD238" s="136"/>
      <c r="CHE238" s="136"/>
      <c r="CHF238" s="136"/>
      <c r="CHG238" s="136"/>
      <c r="CHH238" s="136"/>
      <c r="CHI238" s="136"/>
      <c r="CHJ238" s="136"/>
      <c r="CHK238" s="136"/>
      <c r="CHL238" s="136"/>
      <c r="CHM238" s="136"/>
      <c r="CHN238" s="136"/>
      <c r="CHO238" s="136"/>
      <c r="CHP238" s="136"/>
      <c r="CHQ238" s="136"/>
      <c r="CHR238" s="136"/>
      <c r="CHS238" s="136"/>
      <c r="CHT238" s="136"/>
      <c r="CHU238" s="136"/>
      <c r="CHV238" s="136"/>
      <c r="CHW238" s="136"/>
      <c r="CHX238" s="136"/>
      <c r="CHY238" s="136"/>
      <c r="CHZ238" s="136"/>
      <c r="CIA238" s="136"/>
      <c r="CIB238" s="136"/>
      <c r="CIC238" s="136"/>
      <c r="CID238" s="136"/>
      <c r="CIE238" s="136"/>
      <c r="CIF238" s="136"/>
      <c r="CIG238" s="136"/>
      <c r="CIH238" s="136"/>
      <c r="CII238" s="136"/>
      <c r="CIJ238" s="136"/>
      <c r="CIK238" s="136"/>
      <c r="CIL238" s="136"/>
      <c r="CIM238" s="136"/>
      <c r="CIN238" s="136"/>
      <c r="CIO238" s="136"/>
      <c r="CIP238" s="136"/>
      <c r="CIQ238" s="136"/>
      <c r="CIR238" s="136"/>
      <c r="CIS238" s="136"/>
      <c r="CIT238" s="136"/>
      <c r="CIU238" s="136"/>
      <c r="CIV238" s="136"/>
      <c r="CIW238" s="136"/>
      <c r="CIX238" s="136"/>
      <c r="CIY238" s="136"/>
      <c r="CIZ238" s="136"/>
      <c r="CJA238" s="136"/>
      <c r="CJB238" s="136"/>
      <c r="CJC238" s="136"/>
      <c r="CJD238" s="136"/>
      <c r="CJE238" s="136"/>
      <c r="CJF238" s="136"/>
      <c r="CJG238" s="136"/>
      <c r="CJH238" s="136"/>
      <c r="CJI238" s="136"/>
      <c r="CJJ238" s="136"/>
      <c r="CJK238" s="136"/>
      <c r="CJL238" s="136"/>
      <c r="CJM238" s="136"/>
      <c r="CJN238" s="136"/>
      <c r="CJO238" s="136"/>
      <c r="CJP238" s="136"/>
      <c r="CJQ238" s="136"/>
      <c r="CJR238" s="136"/>
      <c r="CJS238" s="136"/>
      <c r="CJT238" s="136"/>
      <c r="CJU238" s="136"/>
      <c r="CJV238" s="136"/>
      <c r="CJW238" s="136"/>
      <c r="CJX238" s="136"/>
      <c r="CJY238" s="136"/>
      <c r="CJZ238" s="136"/>
      <c r="CKA238" s="136"/>
      <c r="CKB238" s="136"/>
      <c r="CKC238" s="136"/>
      <c r="CKD238" s="136"/>
      <c r="CKE238" s="136"/>
      <c r="CKF238" s="136"/>
      <c r="CKG238" s="136"/>
      <c r="CKH238" s="136"/>
      <c r="CKI238" s="136"/>
      <c r="CKJ238" s="136"/>
      <c r="CKK238" s="136"/>
      <c r="CKL238" s="136"/>
      <c r="CKM238" s="136"/>
      <c r="CKN238" s="136"/>
      <c r="CKO238" s="136"/>
      <c r="CKP238" s="136"/>
      <c r="CKQ238" s="136"/>
      <c r="CKR238" s="136"/>
      <c r="CKS238" s="136"/>
      <c r="CKT238" s="136"/>
      <c r="CKU238" s="136"/>
      <c r="CKV238" s="136"/>
      <c r="CKW238" s="136"/>
      <c r="CKX238" s="136"/>
      <c r="CKY238" s="136"/>
      <c r="CKZ238" s="136"/>
      <c r="CLA238" s="136"/>
      <c r="CLB238" s="136"/>
      <c r="CLC238" s="136"/>
      <c r="CLD238" s="136"/>
      <c r="CLE238" s="136"/>
      <c r="CLF238" s="136"/>
      <c r="CLG238" s="136"/>
      <c r="CLH238" s="136"/>
      <c r="CLI238" s="136"/>
      <c r="CLJ238" s="136"/>
      <c r="CLK238" s="136"/>
      <c r="CLL238" s="136"/>
      <c r="CLM238" s="136"/>
      <c r="CLN238" s="136"/>
      <c r="CLO238" s="136"/>
      <c r="CLP238" s="136"/>
      <c r="CLQ238" s="136"/>
      <c r="CLR238" s="136"/>
      <c r="CLS238" s="136"/>
      <c r="CLT238" s="136"/>
      <c r="CLU238" s="136"/>
      <c r="CLV238" s="136"/>
      <c r="CLW238" s="136"/>
      <c r="CLX238" s="136"/>
      <c r="CLY238" s="136"/>
      <c r="CLZ238" s="136"/>
      <c r="CMA238" s="136"/>
      <c r="CMB238" s="136"/>
      <c r="CMC238" s="136"/>
      <c r="CMD238" s="136"/>
      <c r="CME238" s="136"/>
      <c r="CMF238" s="136"/>
      <c r="CMG238" s="136"/>
      <c r="CMH238" s="136"/>
      <c r="CMI238" s="136"/>
      <c r="CMJ238" s="136"/>
      <c r="CMK238" s="136"/>
      <c r="CML238" s="136"/>
      <c r="CMM238" s="136"/>
      <c r="CMN238" s="136"/>
      <c r="CMO238" s="136"/>
      <c r="CMP238" s="136"/>
      <c r="CMQ238" s="136"/>
      <c r="CMR238" s="136"/>
      <c r="CMS238" s="136"/>
      <c r="CMT238" s="136"/>
      <c r="CMU238" s="136"/>
      <c r="CMV238" s="136"/>
      <c r="CMW238" s="136"/>
      <c r="CMX238" s="136"/>
      <c r="CMY238" s="136"/>
      <c r="CMZ238" s="136"/>
      <c r="CNA238" s="136"/>
      <c r="CNB238" s="136"/>
      <c r="CNC238" s="136"/>
      <c r="CND238" s="136"/>
      <c r="CNE238" s="136"/>
      <c r="CNF238" s="136"/>
      <c r="CNG238" s="136"/>
      <c r="CNH238" s="136"/>
      <c r="CNI238" s="136"/>
      <c r="CNJ238" s="136"/>
      <c r="CNK238" s="136"/>
      <c r="CNL238" s="136"/>
      <c r="CNM238" s="136"/>
      <c r="CNN238" s="136"/>
      <c r="CNO238" s="136"/>
      <c r="CNP238" s="136"/>
      <c r="CNQ238" s="136"/>
      <c r="CNR238" s="136"/>
      <c r="CNS238" s="136"/>
      <c r="CNT238" s="136"/>
      <c r="CNU238" s="136"/>
      <c r="CNV238" s="136"/>
      <c r="CNW238" s="136"/>
      <c r="CNX238" s="136"/>
      <c r="CNY238" s="136"/>
      <c r="CNZ238" s="136"/>
      <c r="COA238" s="136"/>
      <c r="COB238" s="136"/>
      <c r="COC238" s="136"/>
      <c r="COD238" s="136"/>
      <c r="COE238" s="136"/>
      <c r="COF238" s="136"/>
      <c r="COG238" s="136"/>
      <c r="COH238" s="136"/>
      <c r="COI238" s="136"/>
      <c r="COJ238" s="136"/>
      <c r="COK238" s="136"/>
      <c r="COL238" s="136"/>
      <c r="COM238" s="136"/>
      <c r="CON238" s="136"/>
      <c r="COO238" s="136"/>
      <c r="COP238" s="136"/>
      <c r="COQ238" s="136"/>
      <c r="COR238" s="136"/>
      <c r="COS238" s="136"/>
      <c r="COT238" s="136"/>
      <c r="COU238" s="136"/>
      <c r="COV238" s="136"/>
      <c r="COW238" s="136"/>
      <c r="COX238" s="136"/>
      <c r="COY238" s="136"/>
      <c r="COZ238" s="136"/>
      <c r="CPA238" s="136"/>
      <c r="CPB238" s="136"/>
      <c r="CPC238" s="136"/>
      <c r="CPD238" s="136"/>
      <c r="CPE238" s="136"/>
      <c r="CPF238" s="136"/>
      <c r="CPG238" s="136"/>
      <c r="CPH238" s="136"/>
      <c r="CPI238" s="136"/>
      <c r="CPJ238" s="136"/>
      <c r="CPK238" s="136"/>
      <c r="CPL238" s="136"/>
      <c r="CPM238" s="136"/>
      <c r="CPN238" s="136"/>
      <c r="CPO238" s="136"/>
      <c r="CPP238" s="136"/>
      <c r="CPQ238" s="136"/>
      <c r="CPR238" s="136"/>
      <c r="CPS238" s="136"/>
      <c r="CPT238" s="136"/>
      <c r="CPU238" s="136"/>
      <c r="CPV238" s="136"/>
      <c r="CPW238" s="136"/>
      <c r="CPX238" s="136"/>
      <c r="CPY238" s="136"/>
      <c r="CPZ238" s="136"/>
      <c r="CQA238" s="136"/>
      <c r="CQB238" s="136"/>
      <c r="CQC238" s="136"/>
      <c r="CQD238" s="136"/>
      <c r="CQE238" s="136"/>
      <c r="CQF238" s="136"/>
      <c r="CQG238" s="136"/>
      <c r="CQH238" s="136"/>
      <c r="CQI238" s="136"/>
      <c r="CQJ238" s="136"/>
      <c r="CQK238" s="136"/>
      <c r="CQL238" s="136"/>
      <c r="CQM238" s="136"/>
      <c r="CQN238" s="136"/>
      <c r="CQO238" s="136"/>
      <c r="CQP238" s="136"/>
      <c r="CQQ238" s="136"/>
      <c r="CQR238" s="136"/>
      <c r="CQS238" s="136"/>
      <c r="CQT238" s="136"/>
      <c r="CQU238" s="136"/>
      <c r="CQV238" s="136"/>
      <c r="CQW238" s="136"/>
      <c r="CQX238" s="136"/>
      <c r="CQY238" s="136"/>
      <c r="CQZ238" s="136"/>
      <c r="CRA238" s="136"/>
      <c r="CRB238" s="136"/>
      <c r="CRC238" s="136"/>
      <c r="CRD238" s="136"/>
      <c r="CRE238" s="136"/>
      <c r="CRF238" s="136"/>
      <c r="CRG238" s="136"/>
      <c r="CRH238" s="136"/>
      <c r="CRI238" s="136"/>
      <c r="CRJ238" s="136"/>
      <c r="CRK238" s="136"/>
      <c r="CRL238" s="136"/>
      <c r="CRM238" s="136"/>
      <c r="CRN238" s="136"/>
      <c r="CRO238" s="136"/>
      <c r="CRP238" s="136"/>
      <c r="CRQ238" s="136"/>
      <c r="CRR238" s="136"/>
      <c r="CRS238" s="136"/>
      <c r="CRT238" s="136"/>
      <c r="CRU238" s="136"/>
      <c r="CRV238" s="136"/>
      <c r="CRW238" s="136"/>
      <c r="CRX238" s="136"/>
      <c r="CRY238" s="136"/>
      <c r="CRZ238" s="136"/>
      <c r="CSA238" s="136"/>
      <c r="CSB238" s="136"/>
      <c r="CSC238" s="136"/>
      <c r="CSD238" s="136"/>
      <c r="CSE238" s="136"/>
      <c r="CSF238" s="136"/>
      <c r="CSG238" s="136"/>
      <c r="CSH238" s="136"/>
      <c r="CSI238" s="136"/>
      <c r="CSJ238" s="136"/>
      <c r="CSK238" s="136"/>
      <c r="CSL238" s="136"/>
      <c r="CSM238" s="136"/>
      <c r="CSN238" s="136"/>
      <c r="CSO238" s="136"/>
      <c r="CSP238" s="136"/>
      <c r="CSQ238" s="136"/>
      <c r="CSR238" s="136"/>
      <c r="CSS238" s="136"/>
      <c r="CST238" s="136"/>
      <c r="CSU238" s="136"/>
      <c r="CSV238" s="136"/>
      <c r="CSW238" s="136"/>
      <c r="CSX238" s="136"/>
      <c r="CSY238" s="136"/>
      <c r="CSZ238" s="136"/>
      <c r="CTA238" s="136"/>
      <c r="CTB238" s="136"/>
      <c r="CTC238" s="136"/>
      <c r="CTD238" s="136"/>
      <c r="CTE238" s="136"/>
      <c r="CTF238" s="136"/>
      <c r="CTG238" s="136"/>
      <c r="CTH238" s="136"/>
      <c r="CTI238" s="136"/>
      <c r="CTJ238" s="136"/>
      <c r="CTK238" s="136"/>
      <c r="CTL238" s="136"/>
      <c r="CTM238" s="136"/>
      <c r="CTN238" s="136"/>
      <c r="CTO238" s="136"/>
      <c r="CTP238" s="136"/>
      <c r="CTQ238" s="136"/>
      <c r="CTR238" s="136"/>
      <c r="CTS238" s="136"/>
      <c r="CTT238" s="136"/>
      <c r="CTU238" s="136"/>
      <c r="CTV238" s="136"/>
      <c r="CTW238" s="136"/>
      <c r="CTX238" s="136"/>
      <c r="CTY238" s="136"/>
      <c r="CTZ238" s="136"/>
      <c r="CUA238" s="136"/>
      <c r="CUB238" s="136"/>
      <c r="CUC238" s="136"/>
      <c r="CUD238" s="136"/>
      <c r="CUE238" s="136"/>
      <c r="CUF238" s="136"/>
      <c r="CUG238" s="136"/>
      <c r="CUH238" s="136"/>
      <c r="CUI238" s="136"/>
      <c r="CUJ238" s="136"/>
      <c r="CUK238" s="136"/>
      <c r="CUL238" s="136"/>
      <c r="CUM238" s="136"/>
      <c r="CUN238" s="136"/>
      <c r="CUO238" s="136"/>
      <c r="CUP238" s="136"/>
      <c r="CUQ238" s="136"/>
      <c r="CUR238" s="136"/>
      <c r="CUS238" s="136"/>
      <c r="CUT238" s="136"/>
      <c r="CUU238" s="136"/>
      <c r="CUV238" s="136"/>
      <c r="CUW238" s="136"/>
      <c r="CUX238" s="136"/>
      <c r="CUY238" s="136"/>
      <c r="CUZ238" s="136"/>
      <c r="CVA238" s="136"/>
      <c r="CVB238" s="136"/>
      <c r="CVC238" s="136"/>
      <c r="CVD238" s="136"/>
      <c r="CVE238" s="136"/>
      <c r="CVF238" s="136"/>
      <c r="CVG238" s="136"/>
      <c r="CVH238" s="136"/>
      <c r="CVI238" s="136"/>
      <c r="CVJ238" s="136"/>
      <c r="CVK238" s="136"/>
      <c r="CVL238" s="136"/>
      <c r="CVM238" s="136"/>
      <c r="CVN238" s="136"/>
      <c r="CVO238" s="136"/>
      <c r="CVP238" s="136"/>
      <c r="CVQ238" s="136"/>
      <c r="CVR238" s="136"/>
      <c r="CVS238" s="136"/>
      <c r="CVT238" s="136"/>
      <c r="CVU238" s="136"/>
      <c r="CVV238" s="136"/>
      <c r="CVW238" s="136"/>
      <c r="CVX238" s="136"/>
      <c r="CVY238" s="136"/>
      <c r="CVZ238" s="136"/>
      <c r="CWA238" s="136"/>
      <c r="CWB238" s="136"/>
      <c r="CWC238" s="136"/>
      <c r="CWD238" s="136"/>
      <c r="CWE238" s="136"/>
      <c r="CWF238" s="136"/>
      <c r="CWG238" s="136"/>
      <c r="CWH238" s="136"/>
      <c r="CWI238" s="136"/>
      <c r="CWJ238" s="136"/>
      <c r="CWK238" s="136"/>
      <c r="CWL238" s="136"/>
      <c r="CWM238" s="136"/>
      <c r="CWN238" s="136"/>
      <c r="CWO238" s="136"/>
      <c r="CWP238" s="136"/>
      <c r="CWQ238" s="136"/>
      <c r="CWR238" s="136"/>
      <c r="CWS238" s="136"/>
      <c r="CWT238" s="136"/>
      <c r="CWU238" s="136"/>
      <c r="CWV238" s="136"/>
      <c r="CWW238" s="136"/>
      <c r="CWX238" s="136"/>
      <c r="CWY238" s="136"/>
      <c r="CWZ238" s="136"/>
      <c r="CXA238" s="136"/>
      <c r="CXB238" s="136"/>
      <c r="CXC238" s="136"/>
      <c r="CXD238" s="136"/>
      <c r="CXE238" s="136"/>
      <c r="CXF238" s="136"/>
      <c r="CXG238" s="136"/>
      <c r="CXH238" s="136"/>
      <c r="CXI238" s="136"/>
      <c r="CXJ238" s="136"/>
      <c r="CXK238" s="136"/>
      <c r="CXL238" s="136"/>
      <c r="CXM238" s="136"/>
      <c r="CXN238" s="136"/>
      <c r="CXO238" s="136"/>
      <c r="CXP238" s="136"/>
      <c r="CXQ238" s="136"/>
      <c r="CXR238" s="136"/>
      <c r="CXS238" s="136"/>
      <c r="CXT238" s="136"/>
      <c r="CXU238" s="136"/>
      <c r="CXV238" s="136"/>
      <c r="CXW238" s="136"/>
      <c r="CXX238" s="136"/>
      <c r="CXY238" s="136"/>
      <c r="CXZ238" s="136"/>
      <c r="CYA238" s="136"/>
      <c r="CYB238" s="136"/>
      <c r="CYC238" s="136"/>
      <c r="CYD238" s="136"/>
      <c r="CYE238" s="136"/>
      <c r="CYF238" s="136"/>
      <c r="CYG238" s="136"/>
      <c r="CYH238" s="136"/>
      <c r="CYI238" s="136"/>
      <c r="CYJ238" s="136"/>
      <c r="CYK238" s="136"/>
      <c r="CYL238" s="136"/>
      <c r="CYM238" s="136"/>
      <c r="CYN238" s="136"/>
      <c r="CYO238" s="136"/>
      <c r="CYP238" s="136"/>
      <c r="CYQ238" s="136"/>
      <c r="CYR238" s="136"/>
      <c r="CYS238" s="136"/>
      <c r="CYT238" s="136"/>
      <c r="CYU238" s="136"/>
      <c r="CYV238" s="136"/>
      <c r="CYW238" s="136"/>
      <c r="CYX238" s="136"/>
      <c r="CYY238" s="136"/>
      <c r="CYZ238" s="136"/>
      <c r="CZA238" s="136"/>
      <c r="CZB238" s="136"/>
      <c r="CZC238" s="136"/>
      <c r="CZD238" s="136"/>
      <c r="CZE238" s="136"/>
      <c r="CZF238" s="136"/>
      <c r="CZG238" s="136"/>
      <c r="CZH238" s="136"/>
      <c r="CZI238" s="136"/>
      <c r="CZJ238" s="136"/>
      <c r="CZK238" s="136"/>
      <c r="CZL238" s="136"/>
      <c r="CZM238" s="136"/>
      <c r="CZN238" s="136"/>
      <c r="CZO238" s="136"/>
      <c r="CZP238" s="136"/>
      <c r="CZQ238" s="136"/>
      <c r="CZR238" s="136"/>
      <c r="CZS238" s="136"/>
      <c r="CZT238" s="136"/>
      <c r="CZU238" s="136"/>
      <c r="CZV238" s="136"/>
      <c r="CZW238" s="136"/>
      <c r="CZX238" s="136"/>
      <c r="CZY238" s="136"/>
      <c r="CZZ238" s="136"/>
      <c r="DAA238" s="136"/>
      <c r="DAB238" s="136"/>
      <c r="DAC238" s="136"/>
      <c r="DAD238" s="136"/>
      <c r="DAE238" s="136"/>
      <c r="DAF238" s="136"/>
      <c r="DAG238" s="136"/>
      <c r="DAH238" s="136"/>
      <c r="DAI238" s="136"/>
      <c r="DAJ238" s="136"/>
      <c r="DAK238" s="136"/>
      <c r="DAL238" s="136"/>
      <c r="DAM238" s="136"/>
      <c r="DAN238" s="136"/>
      <c r="DAO238" s="136"/>
      <c r="DAP238" s="136"/>
      <c r="DAQ238" s="136"/>
      <c r="DAR238" s="136"/>
      <c r="DAS238" s="136"/>
      <c r="DAT238" s="136"/>
      <c r="DAU238" s="136"/>
      <c r="DAV238" s="136"/>
      <c r="DAW238" s="136"/>
      <c r="DAX238" s="136"/>
      <c r="DAY238" s="136"/>
      <c r="DAZ238" s="136"/>
      <c r="DBA238" s="136"/>
      <c r="DBB238" s="136"/>
      <c r="DBC238" s="136"/>
      <c r="DBD238" s="136"/>
      <c r="DBE238" s="136"/>
      <c r="DBF238" s="136"/>
      <c r="DBG238" s="136"/>
      <c r="DBH238" s="136"/>
      <c r="DBI238" s="136"/>
      <c r="DBJ238" s="136"/>
      <c r="DBK238" s="136"/>
      <c r="DBL238" s="136"/>
      <c r="DBM238" s="136"/>
      <c r="DBN238" s="136"/>
      <c r="DBO238" s="136"/>
      <c r="DBP238" s="136"/>
      <c r="DBQ238" s="136"/>
      <c r="DBR238" s="136"/>
      <c r="DBS238" s="136"/>
      <c r="DBT238" s="136"/>
      <c r="DBU238" s="136"/>
      <c r="DBV238" s="136"/>
      <c r="DBW238" s="136"/>
      <c r="DBX238" s="136"/>
      <c r="DBY238" s="136"/>
      <c r="DBZ238" s="136"/>
      <c r="DCA238" s="136"/>
      <c r="DCB238" s="136"/>
      <c r="DCC238" s="136"/>
      <c r="DCD238" s="136"/>
      <c r="DCE238" s="136"/>
      <c r="DCF238" s="136"/>
      <c r="DCG238" s="136"/>
      <c r="DCH238" s="136"/>
      <c r="DCI238" s="136"/>
      <c r="DCJ238" s="136"/>
      <c r="DCK238" s="136"/>
      <c r="DCL238" s="136"/>
      <c r="DCM238" s="136"/>
      <c r="DCN238" s="136"/>
      <c r="DCO238" s="136"/>
      <c r="DCP238" s="136"/>
      <c r="DCQ238" s="136"/>
      <c r="DCR238" s="136"/>
      <c r="DCS238" s="136"/>
      <c r="DCT238" s="136"/>
      <c r="DCU238" s="136"/>
      <c r="DCV238" s="136"/>
      <c r="DCW238" s="136"/>
      <c r="DCX238" s="136"/>
      <c r="DCY238" s="136"/>
      <c r="DCZ238" s="136"/>
      <c r="DDA238" s="136"/>
      <c r="DDB238" s="136"/>
      <c r="DDC238" s="136"/>
      <c r="DDD238" s="136"/>
      <c r="DDE238" s="136"/>
      <c r="DDF238" s="136"/>
      <c r="DDG238" s="136"/>
      <c r="DDH238" s="136"/>
      <c r="DDI238" s="136"/>
      <c r="DDJ238" s="136"/>
      <c r="DDK238" s="136"/>
      <c r="DDL238" s="136"/>
      <c r="DDM238" s="136"/>
      <c r="DDN238" s="136"/>
      <c r="DDO238" s="136"/>
      <c r="DDP238" s="136"/>
      <c r="DDQ238" s="136"/>
      <c r="DDR238" s="136"/>
      <c r="DDS238" s="136"/>
      <c r="DDT238" s="136"/>
      <c r="DDU238" s="136"/>
      <c r="DDV238" s="136"/>
      <c r="DDW238" s="136"/>
      <c r="DDX238" s="136"/>
      <c r="DDY238" s="136"/>
      <c r="DDZ238" s="136"/>
      <c r="DEA238" s="136"/>
      <c r="DEB238" s="136"/>
      <c r="DEC238" s="136"/>
      <c r="DED238" s="136"/>
      <c r="DEE238" s="136"/>
      <c r="DEF238" s="136"/>
      <c r="DEG238" s="136"/>
      <c r="DEH238" s="136"/>
      <c r="DEI238" s="136"/>
      <c r="DEJ238" s="136"/>
      <c r="DEK238" s="136"/>
      <c r="DEL238" s="136"/>
      <c r="DEM238" s="136"/>
      <c r="DEN238" s="136"/>
      <c r="DEO238" s="136"/>
      <c r="DEP238" s="136"/>
      <c r="DEQ238" s="136"/>
      <c r="DER238" s="136"/>
      <c r="DES238" s="136"/>
      <c r="DET238" s="136"/>
      <c r="DEU238" s="136"/>
      <c r="DEV238" s="136"/>
      <c r="DEW238" s="136"/>
      <c r="DEX238" s="136"/>
      <c r="DEY238" s="136"/>
      <c r="DEZ238" s="136"/>
      <c r="DFA238" s="136"/>
      <c r="DFB238" s="136"/>
      <c r="DFC238" s="136"/>
      <c r="DFD238" s="136"/>
      <c r="DFE238" s="136"/>
      <c r="DFF238" s="136"/>
      <c r="DFG238" s="136"/>
      <c r="DFH238" s="136"/>
      <c r="DFI238" s="136"/>
      <c r="DFJ238" s="136"/>
      <c r="DFK238" s="136"/>
      <c r="DFL238" s="136"/>
      <c r="DFM238" s="136"/>
      <c r="DFN238" s="136"/>
      <c r="DFO238" s="136"/>
      <c r="DFP238" s="136"/>
      <c r="DFQ238" s="136"/>
      <c r="DFR238" s="136"/>
      <c r="DFS238" s="136"/>
      <c r="DFT238" s="136"/>
      <c r="DFU238" s="136"/>
      <c r="DFV238" s="136"/>
      <c r="DFW238" s="136"/>
      <c r="DFX238" s="136"/>
      <c r="DFY238" s="136"/>
      <c r="DFZ238" s="136"/>
      <c r="DGA238" s="136"/>
      <c r="DGB238" s="136"/>
      <c r="DGC238" s="136"/>
      <c r="DGD238" s="136"/>
      <c r="DGE238" s="136"/>
      <c r="DGF238" s="136"/>
      <c r="DGG238" s="136"/>
      <c r="DGH238" s="136"/>
      <c r="DGI238" s="136"/>
      <c r="DGJ238" s="136"/>
      <c r="DGK238" s="136"/>
      <c r="DGL238" s="136"/>
      <c r="DGM238" s="136"/>
      <c r="DGN238" s="136"/>
      <c r="DGO238" s="136"/>
      <c r="DGP238" s="136"/>
      <c r="DGQ238" s="136"/>
      <c r="DGR238" s="136"/>
      <c r="DGS238" s="136"/>
      <c r="DGT238" s="136"/>
      <c r="DGU238" s="136"/>
      <c r="DGV238" s="136"/>
      <c r="DGW238" s="136"/>
      <c r="DGX238" s="136"/>
      <c r="DGY238" s="136"/>
      <c r="DGZ238" s="136"/>
      <c r="DHA238" s="136"/>
      <c r="DHB238" s="136"/>
      <c r="DHC238" s="136"/>
      <c r="DHD238" s="136"/>
      <c r="DHE238" s="136"/>
      <c r="DHF238" s="136"/>
      <c r="DHG238" s="136"/>
      <c r="DHH238" s="136"/>
      <c r="DHI238" s="136"/>
      <c r="DHJ238" s="136"/>
      <c r="DHK238" s="136"/>
      <c r="DHL238" s="136"/>
      <c r="DHM238" s="136"/>
      <c r="DHN238" s="136"/>
      <c r="DHO238" s="136"/>
      <c r="DHP238" s="136"/>
      <c r="DHQ238" s="136"/>
      <c r="DHR238" s="136"/>
      <c r="DHS238" s="136"/>
      <c r="DHT238" s="136"/>
      <c r="DHU238" s="136"/>
      <c r="DHV238" s="136"/>
      <c r="DHW238" s="136"/>
      <c r="DHX238" s="136"/>
      <c r="DHY238" s="136"/>
      <c r="DHZ238" s="136"/>
      <c r="DIA238" s="136"/>
      <c r="DIB238" s="136"/>
      <c r="DIC238" s="136"/>
      <c r="DID238" s="136"/>
      <c r="DIE238" s="136"/>
      <c r="DIF238" s="136"/>
      <c r="DIG238" s="136"/>
      <c r="DIH238" s="136"/>
      <c r="DII238" s="136"/>
      <c r="DIJ238" s="136"/>
      <c r="DIK238" s="136"/>
      <c r="DIL238" s="136"/>
      <c r="DIM238" s="136"/>
      <c r="DIN238" s="136"/>
      <c r="DIO238" s="136"/>
      <c r="DIP238" s="136"/>
      <c r="DIQ238" s="136"/>
      <c r="DIR238" s="136"/>
      <c r="DIS238" s="136"/>
      <c r="DIT238" s="136"/>
      <c r="DIU238" s="136"/>
      <c r="DIV238" s="136"/>
      <c r="DIW238" s="136"/>
      <c r="DIX238" s="136"/>
      <c r="DIY238" s="136"/>
      <c r="DIZ238" s="136"/>
      <c r="DJA238" s="136"/>
      <c r="DJB238" s="136"/>
      <c r="DJC238" s="136"/>
      <c r="DJD238" s="136"/>
      <c r="DJE238" s="136"/>
      <c r="DJF238" s="136"/>
      <c r="DJG238" s="136"/>
      <c r="DJH238" s="136"/>
      <c r="DJI238" s="136"/>
      <c r="DJJ238" s="136"/>
      <c r="DJK238" s="136"/>
      <c r="DJL238" s="136"/>
      <c r="DJM238" s="136"/>
      <c r="DJN238" s="136"/>
      <c r="DJO238" s="136"/>
      <c r="DJP238" s="136"/>
      <c r="DJQ238" s="136"/>
      <c r="DJR238" s="136"/>
      <c r="DJS238" s="136"/>
      <c r="DJT238" s="136"/>
      <c r="DJU238" s="136"/>
      <c r="DJV238" s="136"/>
      <c r="DJW238" s="136"/>
      <c r="DJX238" s="136"/>
      <c r="DJY238" s="136"/>
      <c r="DJZ238" s="136"/>
      <c r="DKA238" s="136"/>
      <c r="DKB238" s="136"/>
      <c r="DKC238" s="136"/>
      <c r="DKD238" s="136"/>
      <c r="DKE238" s="136"/>
      <c r="DKF238" s="136"/>
      <c r="DKG238" s="136"/>
      <c r="DKH238" s="136"/>
      <c r="DKI238" s="136"/>
      <c r="DKJ238" s="136"/>
      <c r="DKK238" s="136"/>
      <c r="DKL238" s="136"/>
      <c r="DKM238" s="136"/>
      <c r="DKN238" s="136"/>
      <c r="DKO238" s="136"/>
      <c r="DKP238" s="136"/>
      <c r="DKQ238" s="136"/>
      <c r="DKR238" s="136"/>
      <c r="DKS238" s="136"/>
      <c r="DKT238" s="136"/>
      <c r="DKU238" s="136"/>
      <c r="DKV238" s="136"/>
      <c r="DKW238" s="136"/>
      <c r="DKX238" s="136"/>
      <c r="DKY238" s="136"/>
      <c r="DKZ238" s="136"/>
      <c r="DLA238" s="136"/>
      <c r="DLB238" s="136"/>
      <c r="DLC238" s="136"/>
      <c r="DLD238" s="136"/>
      <c r="DLE238" s="136"/>
      <c r="DLF238" s="136"/>
      <c r="DLG238" s="136"/>
      <c r="DLH238" s="136"/>
      <c r="DLI238" s="136"/>
      <c r="DLJ238" s="136"/>
      <c r="DLK238" s="136"/>
      <c r="DLL238" s="136"/>
      <c r="DLM238" s="136"/>
      <c r="DLN238" s="136"/>
      <c r="DLO238" s="136"/>
      <c r="DLP238" s="136"/>
      <c r="DLQ238" s="136"/>
      <c r="DLR238" s="136"/>
      <c r="DLS238" s="136"/>
      <c r="DLT238" s="136"/>
      <c r="DLU238" s="136"/>
      <c r="DLV238" s="136"/>
      <c r="DLW238" s="136"/>
      <c r="DLX238" s="136"/>
      <c r="DLY238" s="136"/>
      <c r="DLZ238" s="136"/>
      <c r="DMA238" s="136"/>
      <c r="DMB238" s="136"/>
      <c r="DMC238" s="136"/>
      <c r="DMD238" s="136"/>
      <c r="DME238" s="136"/>
      <c r="DMF238" s="136"/>
      <c r="DMG238" s="136"/>
      <c r="DMH238" s="136"/>
      <c r="DMI238" s="136"/>
      <c r="DMJ238" s="136"/>
      <c r="DMK238" s="136"/>
      <c r="DML238" s="136"/>
      <c r="DMM238" s="136"/>
      <c r="DMN238" s="136"/>
      <c r="DMO238" s="136"/>
      <c r="DMP238" s="136"/>
      <c r="DMQ238" s="136"/>
      <c r="DMR238" s="136"/>
      <c r="DMS238" s="136"/>
      <c r="DMT238" s="136"/>
      <c r="DMU238" s="136"/>
      <c r="DMV238" s="136"/>
      <c r="DMW238" s="136"/>
      <c r="DMX238" s="136"/>
      <c r="DMY238" s="136"/>
      <c r="DMZ238" s="136"/>
      <c r="DNA238" s="136"/>
      <c r="DNB238" s="136"/>
      <c r="DNC238" s="136"/>
      <c r="DND238" s="136"/>
      <c r="DNE238" s="136"/>
      <c r="DNF238" s="136"/>
      <c r="DNG238" s="136"/>
      <c r="DNH238" s="136"/>
      <c r="DNI238" s="136"/>
      <c r="DNJ238" s="136"/>
      <c r="DNK238" s="136"/>
      <c r="DNL238" s="136"/>
      <c r="DNM238" s="136"/>
      <c r="DNN238" s="136"/>
      <c r="DNO238" s="136"/>
      <c r="DNP238" s="136"/>
      <c r="DNQ238" s="136"/>
      <c r="DNR238" s="136"/>
      <c r="DNS238" s="136"/>
      <c r="DNT238" s="136"/>
      <c r="DNU238" s="136"/>
      <c r="DNV238" s="136"/>
      <c r="DNW238" s="136"/>
      <c r="DNX238" s="136"/>
      <c r="DNY238" s="136"/>
      <c r="DNZ238" s="136"/>
      <c r="DOA238" s="136"/>
      <c r="DOB238" s="136"/>
      <c r="DOC238" s="136"/>
      <c r="DOD238" s="136"/>
      <c r="DOE238" s="136"/>
      <c r="DOF238" s="136"/>
      <c r="DOG238" s="136"/>
      <c r="DOH238" s="136"/>
      <c r="DOI238" s="136"/>
      <c r="DOJ238" s="136"/>
      <c r="DOK238" s="136"/>
      <c r="DOL238" s="136"/>
      <c r="DOM238" s="136"/>
      <c r="DON238" s="136"/>
      <c r="DOO238" s="136"/>
      <c r="DOP238" s="136"/>
      <c r="DOQ238" s="136"/>
      <c r="DOR238" s="136"/>
      <c r="DOS238" s="136"/>
      <c r="DOT238" s="136"/>
      <c r="DOU238" s="136"/>
      <c r="DOV238" s="136"/>
      <c r="DOW238" s="136"/>
      <c r="DOX238" s="136"/>
      <c r="DOY238" s="136"/>
      <c r="DOZ238" s="136"/>
      <c r="DPA238" s="136"/>
      <c r="DPB238" s="136"/>
      <c r="DPC238" s="136"/>
      <c r="DPD238" s="136"/>
      <c r="DPE238" s="136"/>
      <c r="DPF238" s="136"/>
      <c r="DPG238" s="136"/>
      <c r="DPH238" s="136"/>
      <c r="DPI238" s="136"/>
      <c r="DPJ238" s="136"/>
      <c r="DPK238" s="136"/>
      <c r="DPL238" s="136"/>
      <c r="DPM238" s="136"/>
      <c r="DPN238" s="136"/>
      <c r="DPO238" s="136"/>
      <c r="DPP238" s="136"/>
      <c r="DPQ238" s="136"/>
      <c r="DPR238" s="136"/>
      <c r="DPS238" s="136"/>
      <c r="DPT238" s="136"/>
      <c r="DPU238" s="136"/>
      <c r="DPV238" s="136"/>
      <c r="DPW238" s="136"/>
      <c r="DPX238" s="136"/>
      <c r="DPY238" s="136"/>
      <c r="DPZ238" s="136"/>
      <c r="DQA238" s="136"/>
      <c r="DQB238" s="136"/>
      <c r="DQC238" s="136"/>
      <c r="DQD238" s="136"/>
      <c r="DQE238" s="136"/>
      <c r="DQF238" s="136"/>
      <c r="DQG238" s="136"/>
      <c r="DQH238" s="136"/>
      <c r="DQI238" s="136"/>
      <c r="DQJ238" s="136"/>
      <c r="DQK238" s="136"/>
      <c r="DQL238" s="136"/>
      <c r="DQM238" s="136"/>
      <c r="DQN238" s="136"/>
      <c r="DQO238" s="136"/>
      <c r="DQP238" s="136"/>
      <c r="DQQ238" s="136"/>
      <c r="DQR238" s="136"/>
      <c r="DQS238" s="136"/>
      <c r="DQT238" s="136"/>
      <c r="DQU238" s="136"/>
      <c r="DQV238" s="136"/>
      <c r="DQW238" s="136"/>
      <c r="DQX238" s="136"/>
      <c r="DQY238" s="136"/>
      <c r="DQZ238" s="136"/>
      <c r="DRA238" s="136"/>
      <c r="DRB238" s="136"/>
      <c r="DRC238" s="136"/>
      <c r="DRD238" s="136"/>
      <c r="DRE238" s="136"/>
      <c r="DRF238" s="136"/>
      <c r="DRG238" s="136"/>
      <c r="DRH238" s="136"/>
      <c r="DRI238" s="136"/>
      <c r="DRJ238" s="136"/>
      <c r="DRK238" s="136"/>
      <c r="DRL238" s="136"/>
      <c r="DRM238" s="136"/>
      <c r="DRN238" s="136"/>
      <c r="DRO238" s="136"/>
      <c r="DRP238" s="136"/>
      <c r="DRQ238" s="136"/>
      <c r="DRR238" s="136"/>
      <c r="DRS238" s="136"/>
      <c r="DRT238" s="136"/>
      <c r="DRU238" s="136"/>
      <c r="DRV238" s="136"/>
      <c r="DRW238" s="136"/>
      <c r="DRX238" s="136"/>
      <c r="DRY238" s="136"/>
      <c r="DRZ238" s="136"/>
      <c r="DSA238" s="136"/>
      <c r="DSB238" s="136"/>
      <c r="DSC238" s="136"/>
      <c r="DSD238" s="136"/>
      <c r="DSE238" s="136"/>
      <c r="DSF238" s="136"/>
      <c r="DSG238" s="136"/>
      <c r="DSH238" s="136"/>
      <c r="DSI238" s="136"/>
      <c r="DSJ238" s="136"/>
      <c r="DSK238" s="136"/>
      <c r="DSL238" s="136"/>
      <c r="DSM238" s="136"/>
      <c r="DSN238" s="136"/>
      <c r="DSO238" s="136"/>
      <c r="DSP238" s="136"/>
      <c r="DSQ238" s="136"/>
      <c r="DSR238" s="136"/>
      <c r="DSS238" s="136"/>
      <c r="DST238" s="136"/>
      <c r="DSU238" s="136"/>
      <c r="DSV238" s="136"/>
      <c r="DSW238" s="136"/>
      <c r="DSX238" s="136"/>
      <c r="DSY238" s="136"/>
      <c r="DSZ238" s="136"/>
      <c r="DTA238" s="136"/>
      <c r="DTB238" s="136"/>
      <c r="DTC238" s="136"/>
      <c r="DTD238" s="136"/>
      <c r="DTE238" s="136"/>
      <c r="DTF238" s="136"/>
      <c r="DTG238" s="136"/>
      <c r="DTH238" s="136"/>
      <c r="DTI238" s="136"/>
      <c r="DTJ238" s="136"/>
      <c r="DTK238" s="136"/>
      <c r="DTL238" s="136"/>
      <c r="DTM238" s="136"/>
      <c r="DTN238" s="136"/>
      <c r="DTO238" s="136"/>
      <c r="DTP238" s="136"/>
      <c r="DTQ238" s="136"/>
      <c r="DTR238" s="136"/>
      <c r="DTS238" s="136"/>
      <c r="DTT238" s="136"/>
      <c r="DTU238" s="136"/>
      <c r="DTV238" s="136"/>
      <c r="DTW238" s="136"/>
      <c r="DTX238" s="136"/>
      <c r="DTY238" s="136"/>
      <c r="DTZ238" s="136"/>
      <c r="DUA238" s="136"/>
      <c r="DUB238" s="136"/>
      <c r="DUC238" s="136"/>
      <c r="DUD238" s="136"/>
      <c r="DUE238" s="136"/>
      <c r="DUF238" s="136"/>
      <c r="DUG238" s="136"/>
      <c r="DUH238" s="136"/>
      <c r="DUI238" s="136"/>
      <c r="DUJ238" s="136"/>
      <c r="DUK238" s="136"/>
      <c r="DUL238" s="136"/>
      <c r="DUM238" s="136"/>
      <c r="DUN238" s="136"/>
      <c r="DUO238" s="136"/>
      <c r="DUP238" s="136"/>
      <c r="DUQ238" s="136"/>
      <c r="DUR238" s="136"/>
      <c r="DUS238" s="136"/>
      <c r="DUT238" s="136"/>
      <c r="DUU238" s="136"/>
      <c r="DUV238" s="136"/>
      <c r="DUW238" s="136"/>
      <c r="DUX238" s="136"/>
      <c r="DUY238" s="136"/>
      <c r="DUZ238" s="136"/>
      <c r="DVA238" s="136"/>
      <c r="DVB238" s="136"/>
      <c r="DVC238" s="136"/>
      <c r="DVD238" s="136"/>
      <c r="DVE238" s="136"/>
      <c r="DVF238" s="136"/>
      <c r="DVG238" s="136"/>
      <c r="DVH238" s="136"/>
      <c r="DVI238" s="136"/>
      <c r="DVJ238" s="136"/>
      <c r="DVK238" s="136"/>
      <c r="DVL238" s="136"/>
      <c r="DVM238" s="136"/>
      <c r="DVN238" s="136"/>
      <c r="DVO238" s="136"/>
      <c r="DVP238" s="136"/>
      <c r="DVQ238" s="136"/>
      <c r="DVR238" s="136"/>
      <c r="DVS238" s="136"/>
      <c r="DVT238" s="136"/>
      <c r="DVU238" s="136"/>
      <c r="DVV238" s="136"/>
      <c r="DVW238" s="136"/>
      <c r="DVX238" s="136"/>
      <c r="DVY238" s="136"/>
      <c r="DVZ238" s="136"/>
      <c r="DWA238" s="136"/>
      <c r="DWB238" s="136"/>
      <c r="DWC238" s="136"/>
      <c r="DWD238" s="136"/>
      <c r="DWE238" s="136"/>
      <c r="DWF238" s="136"/>
      <c r="DWG238" s="136"/>
      <c r="DWH238" s="136"/>
      <c r="DWI238" s="136"/>
      <c r="DWJ238" s="136"/>
      <c r="DWK238" s="136"/>
      <c r="DWL238" s="136"/>
      <c r="DWM238" s="136"/>
      <c r="DWN238" s="136"/>
      <c r="DWO238" s="136"/>
      <c r="DWP238" s="136"/>
      <c r="DWQ238" s="136"/>
      <c r="DWR238" s="136"/>
      <c r="DWS238" s="136"/>
      <c r="DWT238" s="136"/>
      <c r="DWU238" s="136"/>
      <c r="DWV238" s="136"/>
      <c r="DWW238" s="136"/>
      <c r="DWX238" s="136"/>
      <c r="DWY238" s="136"/>
      <c r="DWZ238" s="136"/>
      <c r="DXA238" s="136"/>
      <c r="DXB238" s="136"/>
      <c r="DXC238" s="136"/>
      <c r="DXD238" s="136"/>
      <c r="DXE238" s="136"/>
      <c r="DXF238" s="136"/>
      <c r="DXG238" s="136"/>
      <c r="DXH238" s="136"/>
      <c r="DXI238" s="136"/>
      <c r="DXJ238" s="136"/>
      <c r="DXK238" s="136"/>
      <c r="DXL238" s="136"/>
      <c r="DXM238" s="136"/>
      <c r="DXN238" s="136"/>
      <c r="DXO238" s="136"/>
      <c r="DXP238" s="136"/>
      <c r="DXQ238" s="136"/>
      <c r="DXR238" s="136"/>
      <c r="DXS238" s="136"/>
      <c r="DXT238" s="136"/>
      <c r="DXU238" s="136"/>
      <c r="DXV238" s="136"/>
      <c r="DXW238" s="136"/>
      <c r="DXX238" s="136"/>
      <c r="DXY238" s="136"/>
      <c r="DXZ238" s="136"/>
      <c r="DYA238" s="136"/>
      <c r="DYB238" s="136"/>
      <c r="DYC238" s="136"/>
      <c r="DYD238" s="136"/>
      <c r="DYE238" s="136"/>
      <c r="DYF238" s="136"/>
      <c r="DYG238" s="136"/>
      <c r="DYH238" s="136"/>
      <c r="DYI238" s="136"/>
      <c r="DYJ238" s="136"/>
      <c r="DYK238" s="136"/>
      <c r="DYL238" s="136"/>
      <c r="DYM238" s="136"/>
      <c r="DYN238" s="136"/>
      <c r="DYO238" s="136"/>
      <c r="DYP238" s="136"/>
      <c r="DYQ238" s="136"/>
      <c r="DYR238" s="136"/>
      <c r="DYS238" s="136"/>
      <c r="DYT238" s="136"/>
      <c r="DYU238" s="136"/>
      <c r="DYV238" s="136"/>
      <c r="DYW238" s="136"/>
      <c r="DYX238" s="136"/>
      <c r="DYY238" s="136"/>
      <c r="DYZ238" s="136"/>
      <c r="DZA238" s="136"/>
      <c r="DZB238" s="136"/>
      <c r="DZC238" s="136"/>
      <c r="DZD238" s="136"/>
      <c r="DZE238" s="136"/>
      <c r="DZF238" s="136"/>
      <c r="DZG238" s="136"/>
      <c r="DZH238" s="136"/>
      <c r="DZI238" s="136"/>
      <c r="DZJ238" s="136"/>
      <c r="DZK238" s="136"/>
      <c r="DZL238" s="136"/>
      <c r="DZM238" s="136"/>
      <c r="DZN238" s="136"/>
      <c r="DZO238" s="136"/>
      <c r="DZP238" s="136"/>
      <c r="DZQ238" s="136"/>
      <c r="DZR238" s="136"/>
      <c r="DZS238" s="136"/>
      <c r="DZT238" s="136"/>
      <c r="DZU238" s="136"/>
      <c r="DZV238" s="136"/>
      <c r="DZW238" s="136"/>
      <c r="DZX238" s="136"/>
      <c r="DZY238" s="136"/>
      <c r="DZZ238" s="136"/>
      <c r="EAA238" s="136"/>
      <c r="EAB238" s="136"/>
      <c r="EAC238" s="136"/>
      <c r="EAD238" s="136"/>
      <c r="EAE238" s="136"/>
      <c r="EAF238" s="136"/>
      <c r="EAG238" s="136"/>
      <c r="EAH238" s="136"/>
      <c r="EAI238" s="136"/>
      <c r="EAJ238" s="136"/>
      <c r="EAK238" s="136"/>
      <c r="EAL238" s="136"/>
      <c r="EAM238" s="136"/>
      <c r="EAN238" s="136"/>
      <c r="EAO238" s="136"/>
      <c r="EAP238" s="136"/>
      <c r="EAQ238" s="136"/>
      <c r="EAR238" s="136"/>
      <c r="EAS238" s="136"/>
      <c r="EAT238" s="136"/>
      <c r="EAU238" s="136"/>
      <c r="EAV238" s="136"/>
      <c r="EAW238" s="136"/>
      <c r="EAX238" s="136"/>
      <c r="EAY238" s="136"/>
      <c r="EAZ238" s="136"/>
      <c r="EBA238" s="136"/>
      <c r="EBB238" s="136"/>
      <c r="EBC238" s="136"/>
      <c r="EBD238" s="136"/>
      <c r="EBE238" s="136"/>
      <c r="EBF238" s="136"/>
      <c r="EBG238" s="136"/>
      <c r="EBH238" s="136"/>
      <c r="EBI238" s="136"/>
      <c r="EBJ238" s="136"/>
      <c r="EBK238" s="136"/>
      <c r="EBL238" s="136"/>
      <c r="EBM238" s="136"/>
      <c r="EBN238" s="136"/>
      <c r="EBO238" s="136"/>
      <c r="EBP238" s="136"/>
      <c r="EBQ238" s="136"/>
      <c r="EBR238" s="136"/>
      <c r="EBS238" s="136"/>
      <c r="EBT238" s="136"/>
      <c r="EBU238" s="136"/>
      <c r="EBV238" s="136"/>
      <c r="EBW238" s="136"/>
      <c r="EBX238" s="136"/>
      <c r="EBY238" s="136"/>
      <c r="EBZ238" s="136"/>
      <c r="ECA238" s="136"/>
      <c r="ECB238" s="136"/>
      <c r="ECC238" s="136"/>
      <c r="ECD238" s="136"/>
      <c r="ECE238" s="136"/>
      <c r="ECF238" s="136"/>
      <c r="ECG238" s="136"/>
      <c r="ECH238" s="136"/>
      <c r="ECI238" s="136"/>
      <c r="ECJ238" s="136"/>
      <c r="ECK238" s="136"/>
      <c r="ECL238" s="136"/>
      <c r="ECM238" s="136"/>
      <c r="ECN238" s="136"/>
      <c r="ECO238" s="136"/>
      <c r="ECP238" s="136"/>
      <c r="ECQ238" s="136"/>
      <c r="ECR238" s="136"/>
      <c r="ECS238" s="136"/>
      <c r="ECT238" s="136"/>
      <c r="ECU238" s="136"/>
      <c r="ECV238" s="136"/>
      <c r="ECW238" s="136"/>
      <c r="ECX238" s="136"/>
      <c r="ECY238" s="136"/>
      <c r="ECZ238" s="136"/>
      <c r="EDA238" s="136"/>
      <c r="EDB238" s="136"/>
      <c r="EDC238" s="136"/>
      <c r="EDD238" s="136"/>
      <c r="EDE238" s="136"/>
      <c r="EDF238" s="136"/>
      <c r="EDG238" s="136"/>
      <c r="EDH238" s="136"/>
      <c r="EDI238" s="136"/>
      <c r="EDJ238" s="136"/>
      <c r="EDK238" s="136"/>
      <c r="EDL238" s="136"/>
      <c r="EDM238" s="136"/>
      <c r="EDN238" s="136"/>
      <c r="EDO238" s="136"/>
      <c r="EDP238" s="136"/>
      <c r="EDQ238" s="136"/>
      <c r="EDR238" s="136"/>
      <c r="EDS238" s="136"/>
      <c r="EDT238" s="136"/>
      <c r="EDU238" s="136"/>
      <c r="EDV238" s="136"/>
      <c r="EDW238" s="136"/>
      <c r="EDX238" s="136"/>
      <c r="EDY238" s="136"/>
      <c r="EDZ238" s="136"/>
      <c r="EEA238" s="136"/>
      <c r="EEB238" s="136"/>
      <c r="EEC238" s="136"/>
      <c r="EED238" s="136"/>
      <c r="EEE238" s="136"/>
      <c r="EEF238" s="136"/>
      <c r="EEG238" s="136"/>
      <c r="EEH238" s="136"/>
      <c r="EEI238" s="136"/>
      <c r="EEJ238" s="136"/>
      <c r="EEK238" s="136"/>
      <c r="EEL238" s="136"/>
      <c r="EEM238" s="136"/>
      <c r="EEN238" s="136"/>
      <c r="EEO238" s="136"/>
      <c r="EEP238" s="136"/>
      <c r="EEQ238" s="136"/>
      <c r="EER238" s="136"/>
      <c r="EES238" s="136"/>
      <c r="EET238" s="136"/>
      <c r="EEU238" s="136"/>
      <c r="EEV238" s="136"/>
      <c r="EEW238" s="136"/>
      <c r="EEX238" s="136"/>
      <c r="EEY238" s="136"/>
      <c r="EEZ238" s="136"/>
      <c r="EFA238" s="136"/>
      <c r="EFB238" s="136"/>
      <c r="EFC238" s="136"/>
      <c r="EFD238" s="136"/>
      <c r="EFE238" s="136"/>
      <c r="EFF238" s="136"/>
      <c r="EFG238" s="136"/>
      <c r="EFH238" s="136"/>
      <c r="EFI238" s="136"/>
      <c r="EFJ238" s="136"/>
      <c r="EFK238" s="136"/>
      <c r="EFL238" s="136"/>
      <c r="EFM238" s="136"/>
      <c r="EFN238" s="136"/>
      <c r="EFO238" s="136"/>
      <c r="EFP238" s="136"/>
      <c r="EFQ238" s="136"/>
      <c r="EFR238" s="136"/>
      <c r="EFS238" s="136"/>
      <c r="EFT238" s="136"/>
      <c r="EFU238" s="136"/>
      <c r="EFV238" s="136"/>
      <c r="EFW238" s="136"/>
      <c r="EFX238" s="136"/>
      <c r="EFY238" s="136"/>
      <c r="EFZ238" s="136"/>
      <c r="EGA238" s="136"/>
      <c r="EGB238" s="136"/>
      <c r="EGC238" s="136"/>
      <c r="EGD238" s="136"/>
      <c r="EGE238" s="136"/>
      <c r="EGF238" s="136"/>
      <c r="EGG238" s="136"/>
      <c r="EGH238" s="136"/>
      <c r="EGI238" s="136"/>
      <c r="EGJ238" s="136"/>
      <c r="EGK238" s="136"/>
      <c r="EGL238" s="136"/>
      <c r="EGM238" s="136"/>
      <c r="EGN238" s="136"/>
      <c r="EGO238" s="136"/>
      <c r="EGP238" s="136"/>
      <c r="EGQ238" s="136"/>
      <c r="EGR238" s="136"/>
      <c r="EGS238" s="136"/>
      <c r="EGT238" s="136"/>
      <c r="EGU238" s="136"/>
      <c r="EGV238" s="136"/>
      <c r="EGW238" s="136"/>
      <c r="EGX238" s="136"/>
      <c r="EGY238" s="136"/>
      <c r="EGZ238" s="136"/>
      <c r="EHA238" s="136"/>
      <c r="EHB238" s="136"/>
      <c r="EHC238" s="136"/>
      <c r="EHD238" s="136"/>
      <c r="EHE238" s="136"/>
      <c r="EHF238" s="136"/>
      <c r="EHG238" s="136"/>
      <c r="EHH238" s="136"/>
      <c r="EHI238" s="136"/>
      <c r="EHJ238" s="136"/>
      <c r="EHK238" s="136"/>
      <c r="EHL238" s="136"/>
      <c r="EHM238" s="136"/>
      <c r="EHN238" s="136"/>
      <c r="EHO238" s="136"/>
      <c r="EHP238" s="136"/>
      <c r="EHQ238" s="136"/>
      <c r="EHR238" s="136"/>
      <c r="EHS238" s="136"/>
      <c r="EHT238" s="136"/>
      <c r="EHU238" s="136"/>
      <c r="EHV238" s="136"/>
      <c r="EHW238" s="136"/>
      <c r="EHX238" s="136"/>
      <c r="EHY238" s="136"/>
      <c r="EHZ238" s="136"/>
      <c r="EIA238" s="136"/>
      <c r="EIB238" s="136"/>
      <c r="EIC238" s="136"/>
      <c r="EID238" s="136"/>
      <c r="EIE238" s="136"/>
      <c r="EIF238" s="136"/>
      <c r="EIG238" s="136"/>
      <c r="EIH238" s="136"/>
      <c r="EII238" s="136"/>
      <c r="EIJ238" s="136"/>
      <c r="EIK238" s="136"/>
      <c r="EIL238" s="136"/>
      <c r="EIM238" s="136"/>
      <c r="EIN238" s="136"/>
      <c r="EIO238" s="136"/>
      <c r="EIP238" s="136"/>
      <c r="EIQ238" s="136"/>
      <c r="EIR238" s="136"/>
      <c r="EIS238" s="136"/>
      <c r="EIT238" s="136"/>
      <c r="EIU238" s="136"/>
      <c r="EIV238" s="136"/>
      <c r="EIW238" s="136"/>
      <c r="EIX238" s="136"/>
      <c r="EIY238" s="136"/>
      <c r="EIZ238" s="136"/>
      <c r="EJA238" s="136"/>
      <c r="EJB238" s="136"/>
      <c r="EJC238" s="136"/>
      <c r="EJD238" s="136"/>
      <c r="EJE238" s="136"/>
      <c r="EJF238" s="136"/>
      <c r="EJG238" s="136"/>
      <c r="EJH238" s="136"/>
      <c r="EJI238" s="136"/>
      <c r="EJJ238" s="136"/>
      <c r="EJK238" s="136"/>
      <c r="EJL238" s="136"/>
      <c r="EJM238" s="136"/>
      <c r="EJN238" s="136"/>
      <c r="EJO238" s="136"/>
      <c r="EJP238" s="136"/>
      <c r="EJQ238" s="136"/>
      <c r="EJR238" s="136"/>
      <c r="EJS238" s="136"/>
      <c r="EJT238" s="136"/>
      <c r="EJU238" s="136"/>
      <c r="EJV238" s="136"/>
      <c r="EJW238" s="136"/>
      <c r="EJX238" s="136"/>
      <c r="EJY238" s="136"/>
      <c r="EJZ238" s="136"/>
      <c r="EKA238" s="136"/>
      <c r="EKB238" s="136"/>
      <c r="EKC238" s="136"/>
      <c r="EKD238" s="136"/>
      <c r="EKE238" s="136"/>
      <c r="EKF238" s="136"/>
      <c r="EKG238" s="136"/>
      <c r="EKH238" s="136"/>
      <c r="EKI238" s="136"/>
      <c r="EKJ238" s="136"/>
      <c r="EKK238" s="136"/>
      <c r="EKL238" s="136"/>
      <c r="EKM238" s="136"/>
      <c r="EKN238" s="136"/>
      <c r="EKO238" s="136"/>
      <c r="EKP238" s="136"/>
      <c r="EKQ238" s="136"/>
      <c r="EKR238" s="136"/>
      <c r="EKS238" s="136"/>
      <c r="EKT238" s="136"/>
      <c r="EKU238" s="136"/>
      <c r="EKV238" s="136"/>
      <c r="EKW238" s="136"/>
      <c r="EKX238" s="136"/>
      <c r="EKY238" s="136"/>
      <c r="EKZ238" s="136"/>
      <c r="ELA238" s="136"/>
      <c r="ELB238" s="136"/>
      <c r="ELC238" s="136"/>
      <c r="ELD238" s="136"/>
      <c r="ELE238" s="136"/>
      <c r="ELF238" s="136"/>
      <c r="ELG238" s="136"/>
      <c r="ELH238" s="136"/>
      <c r="ELI238" s="136"/>
      <c r="ELJ238" s="136"/>
      <c r="ELK238" s="136"/>
      <c r="ELL238" s="136"/>
      <c r="ELM238" s="136"/>
      <c r="ELN238" s="136"/>
      <c r="ELO238" s="136"/>
      <c r="ELP238" s="136"/>
      <c r="ELQ238" s="136"/>
      <c r="ELR238" s="136"/>
      <c r="ELS238" s="136"/>
      <c r="ELT238" s="136"/>
      <c r="ELU238" s="136"/>
      <c r="ELV238" s="136"/>
      <c r="ELW238" s="136"/>
      <c r="ELX238" s="136"/>
      <c r="ELY238" s="136"/>
      <c r="ELZ238" s="136"/>
      <c r="EMA238" s="136"/>
      <c r="EMB238" s="136"/>
      <c r="EMC238" s="136"/>
      <c r="EMD238" s="136"/>
      <c r="EME238" s="136"/>
      <c r="EMF238" s="136"/>
      <c r="EMG238" s="136"/>
      <c r="EMH238" s="136"/>
      <c r="EMI238" s="136"/>
      <c r="EMJ238" s="136"/>
      <c r="EMK238" s="136"/>
      <c r="EML238" s="136"/>
      <c r="EMM238" s="136"/>
      <c r="EMN238" s="136"/>
      <c r="EMO238" s="136"/>
      <c r="EMP238" s="136"/>
      <c r="EMQ238" s="136"/>
      <c r="EMR238" s="136"/>
      <c r="EMS238" s="136"/>
      <c r="EMT238" s="136"/>
      <c r="EMU238" s="136"/>
      <c r="EMV238" s="136"/>
      <c r="EMW238" s="136"/>
      <c r="EMX238" s="136"/>
      <c r="EMY238" s="136"/>
      <c r="EMZ238" s="136"/>
      <c r="ENA238" s="136"/>
      <c r="ENB238" s="136"/>
      <c r="ENC238" s="136"/>
      <c r="END238" s="136"/>
      <c r="ENE238" s="136"/>
      <c r="ENF238" s="136"/>
      <c r="ENG238" s="136"/>
      <c r="ENH238" s="136"/>
      <c r="ENI238" s="136"/>
      <c r="ENJ238" s="136"/>
      <c r="ENK238" s="136"/>
      <c r="ENL238" s="136"/>
      <c r="ENM238" s="136"/>
      <c r="ENN238" s="136"/>
      <c r="ENO238" s="136"/>
      <c r="ENP238" s="136"/>
      <c r="ENQ238" s="136"/>
      <c r="ENR238" s="136"/>
      <c r="ENS238" s="136"/>
      <c r="ENT238" s="136"/>
      <c r="ENU238" s="136"/>
      <c r="ENV238" s="136"/>
      <c r="ENW238" s="136"/>
      <c r="ENX238" s="136"/>
      <c r="ENY238" s="136"/>
      <c r="ENZ238" s="136"/>
      <c r="EOA238" s="136"/>
      <c r="EOB238" s="136"/>
      <c r="EOC238" s="136"/>
      <c r="EOD238" s="136"/>
      <c r="EOE238" s="136"/>
      <c r="EOF238" s="136"/>
      <c r="EOG238" s="136"/>
      <c r="EOH238" s="136"/>
      <c r="EOI238" s="136"/>
      <c r="EOJ238" s="136"/>
      <c r="EOK238" s="136"/>
      <c r="EOL238" s="136"/>
      <c r="EOM238" s="136"/>
      <c r="EON238" s="136"/>
      <c r="EOO238" s="136"/>
      <c r="EOP238" s="136"/>
      <c r="EOQ238" s="136"/>
      <c r="EOR238" s="136"/>
      <c r="EOS238" s="136"/>
      <c r="EOT238" s="136"/>
      <c r="EOU238" s="136"/>
      <c r="EOV238" s="136"/>
      <c r="EOW238" s="136"/>
      <c r="EOX238" s="136"/>
      <c r="EOY238" s="136"/>
      <c r="EOZ238" s="136"/>
      <c r="EPA238" s="136"/>
      <c r="EPB238" s="136"/>
      <c r="EPC238" s="136"/>
      <c r="EPD238" s="136"/>
      <c r="EPE238" s="136"/>
      <c r="EPF238" s="136"/>
      <c r="EPG238" s="136"/>
      <c r="EPH238" s="136"/>
      <c r="EPI238" s="136"/>
      <c r="EPJ238" s="136"/>
      <c r="EPK238" s="136"/>
      <c r="EPL238" s="136"/>
      <c r="EPM238" s="136"/>
      <c r="EPN238" s="136"/>
      <c r="EPO238" s="136"/>
      <c r="EPP238" s="136"/>
      <c r="EPQ238" s="136"/>
      <c r="EPR238" s="136"/>
      <c r="EPS238" s="136"/>
      <c r="EPT238" s="136"/>
      <c r="EPU238" s="136"/>
      <c r="EPV238" s="136"/>
      <c r="EPW238" s="136"/>
      <c r="EPX238" s="136"/>
      <c r="EPY238" s="136"/>
      <c r="EPZ238" s="136"/>
      <c r="EQA238" s="136"/>
      <c r="EQB238" s="136"/>
      <c r="EQC238" s="136"/>
      <c r="EQD238" s="136"/>
      <c r="EQE238" s="136"/>
      <c r="EQF238" s="136"/>
      <c r="EQG238" s="136"/>
      <c r="EQH238" s="136"/>
      <c r="EQI238" s="136"/>
      <c r="EQJ238" s="136"/>
      <c r="EQK238" s="136"/>
      <c r="EQL238" s="136"/>
      <c r="EQM238" s="136"/>
      <c r="EQN238" s="136"/>
      <c r="EQO238" s="136"/>
      <c r="EQP238" s="136"/>
      <c r="EQQ238" s="136"/>
      <c r="EQR238" s="136"/>
      <c r="EQS238" s="136"/>
      <c r="EQT238" s="136"/>
      <c r="EQU238" s="136"/>
      <c r="EQV238" s="136"/>
      <c r="EQW238" s="136"/>
      <c r="EQX238" s="136"/>
      <c r="EQY238" s="136"/>
      <c r="EQZ238" s="136"/>
      <c r="ERA238" s="136"/>
      <c r="ERB238" s="136"/>
      <c r="ERC238" s="136"/>
      <c r="ERD238" s="136"/>
      <c r="ERE238" s="136"/>
      <c r="ERF238" s="136"/>
      <c r="ERG238" s="136"/>
      <c r="ERH238" s="136"/>
      <c r="ERI238" s="136"/>
      <c r="ERJ238" s="136"/>
      <c r="ERK238" s="136"/>
      <c r="ERL238" s="136"/>
      <c r="ERM238" s="136"/>
      <c r="ERN238" s="136"/>
      <c r="ERO238" s="136"/>
      <c r="ERP238" s="136"/>
      <c r="ERQ238" s="136"/>
      <c r="ERR238" s="136"/>
      <c r="ERS238" s="136"/>
      <c r="ERT238" s="136"/>
      <c r="ERU238" s="136"/>
      <c r="ERV238" s="136"/>
      <c r="ERW238" s="136"/>
      <c r="ERX238" s="136"/>
      <c r="ERY238" s="136"/>
      <c r="ERZ238" s="136"/>
      <c r="ESA238" s="136"/>
      <c r="ESB238" s="136"/>
      <c r="ESC238" s="136"/>
      <c r="ESD238" s="136"/>
      <c r="ESE238" s="136"/>
      <c r="ESF238" s="136"/>
      <c r="ESG238" s="136"/>
      <c r="ESH238" s="136"/>
      <c r="ESI238" s="136"/>
      <c r="ESJ238" s="136"/>
      <c r="ESK238" s="136"/>
      <c r="ESL238" s="136"/>
      <c r="ESM238" s="136"/>
      <c r="ESN238" s="136"/>
      <c r="ESO238" s="136"/>
      <c r="ESP238" s="136"/>
      <c r="ESQ238" s="136"/>
      <c r="ESR238" s="136"/>
      <c r="ESS238" s="136"/>
      <c r="EST238" s="136"/>
      <c r="ESU238" s="136"/>
      <c r="ESV238" s="136"/>
      <c r="ESW238" s="136"/>
      <c r="ESX238" s="136"/>
      <c r="ESY238" s="136"/>
      <c r="ESZ238" s="136"/>
      <c r="ETA238" s="136"/>
      <c r="ETB238" s="136"/>
      <c r="ETC238" s="136"/>
      <c r="ETD238" s="136"/>
      <c r="ETE238" s="136"/>
      <c r="ETF238" s="136"/>
      <c r="ETG238" s="136"/>
      <c r="ETH238" s="136"/>
      <c r="ETI238" s="136"/>
      <c r="ETJ238" s="136"/>
      <c r="ETK238" s="136"/>
      <c r="ETL238" s="136"/>
      <c r="ETM238" s="136"/>
      <c r="ETN238" s="136"/>
      <c r="ETO238" s="136"/>
      <c r="ETP238" s="136"/>
      <c r="ETQ238" s="136"/>
      <c r="ETR238" s="136"/>
      <c r="ETS238" s="136"/>
      <c r="ETT238" s="136"/>
      <c r="ETU238" s="136"/>
      <c r="ETV238" s="136"/>
      <c r="ETW238" s="136"/>
      <c r="ETX238" s="136"/>
      <c r="ETY238" s="136"/>
      <c r="ETZ238" s="136"/>
      <c r="EUA238" s="136"/>
      <c r="EUB238" s="136"/>
      <c r="EUC238" s="136"/>
      <c r="EUD238" s="136"/>
      <c r="EUE238" s="136"/>
      <c r="EUF238" s="136"/>
      <c r="EUG238" s="136"/>
      <c r="EUH238" s="136"/>
      <c r="EUI238" s="136"/>
      <c r="EUJ238" s="136"/>
      <c r="EUK238" s="136"/>
      <c r="EUL238" s="136"/>
      <c r="EUM238" s="136"/>
      <c r="EUN238" s="136"/>
      <c r="EUO238" s="136"/>
      <c r="EUP238" s="136"/>
      <c r="EUQ238" s="136"/>
      <c r="EUR238" s="136"/>
      <c r="EUS238" s="136"/>
      <c r="EUT238" s="136"/>
      <c r="EUU238" s="136"/>
      <c r="EUV238" s="136"/>
      <c r="EUW238" s="136"/>
      <c r="EUX238" s="136"/>
      <c r="EUY238" s="136"/>
      <c r="EUZ238" s="136"/>
      <c r="EVA238" s="136"/>
      <c r="EVB238" s="136"/>
      <c r="EVC238" s="136"/>
      <c r="EVD238" s="136"/>
      <c r="EVE238" s="136"/>
      <c r="EVF238" s="136"/>
      <c r="EVG238" s="136"/>
      <c r="EVH238" s="136"/>
      <c r="EVI238" s="136"/>
      <c r="EVJ238" s="136"/>
      <c r="EVK238" s="136"/>
      <c r="EVL238" s="136"/>
      <c r="EVM238" s="136"/>
      <c r="EVN238" s="136"/>
      <c r="EVO238" s="136"/>
      <c r="EVP238" s="136"/>
      <c r="EVQ238" s="136"/>
      <c r="EVR238" s="136"/>
      <c r="EVS238" s="136"/>
      <c r="EVT238" s="136"/>
      <c r="EVU238" s="136"/>
      <c r="EVV238" s="136"/>
      <c r="EVW238" s="136"/>
      <c r="EVX238" s="136"/>
      <c r="EVY238" s="136"/>
      <c r="EVZ238" s="136"/>
      <c r="EWA238" s="136"/>
      <c r="EWB238" s="136"/>
      <c r="EWC238" s="136"/>
      <c r="EWD238" s="136"/>
      <c r="EWE238" s="136"/>
      <c r="EWF238" s="136"/>
      <c r="EWG238" s="136"/>
      <c r="EWH238" s="136"/>
      <c r="EWI238" s="136"/>
      <c r="EWJ238" s="136"/>
      <c r="EWK238" s="136"/>
      <c r="EWL238" s="136"/>
      <c r="EWM238" s="136"/>
      <c r="EWN238" s="136"/>
      <c r="EWO238" s="136"/>
      <c r="EWP238" s="136"/>
      <c r="EWQ238" s="136"/>
      <c r="EWR238" s="136"/>
      <c r="EWS238" s="136"/>
      <c r="EWT238" s="136"/>
      <c r="EWU238" s="136"/>
      <c r="EWV238" s="136"/>
      <c r="EWW238" s="136"/>
      <c r="EWX238" s="136"/>
      <c r="EWY238" s="136"/>
      <c r="EWZ238" s="136"/>
      <c r="EXA238" s="136"/>
      <c r="EXB238" s="136"/>
      <c r="EXC238" s="136"/>
      <c r="EXD238" s="136"/>
      <c r="EXE238" s="136"/>
      <c r="EXF238" s="136"/>
      <c r="EXG238" s="136"/>
      <c r="EXH238" s="136"/>
      <c r="EXI238" s="136"/>
      <c r="EXJ238" s="136"/>
      <c r="EXK238" s="136"/>
      <c r="EXL238" s="136"/>
      <c r="EXM238" s="136"/>
      <c r="EXN238" s="136"/>
      <c r="EXO238" s="136"/>
      <c r="EXP238" s="136"/>
      <c r="EXQ238" s="136"/>
      <c r="EXR238" s="136"/>
      <c r="EXS238" s="136"/>
      <c r="EXT238" s="136"/>
      <c r="EXU238" s="136"/>
      <c r="EXV238" s="136"/>
      <c r="EXW238" s="136"/>
      <c r="EXX238" s="136"/>
      <c r="EXY238" s="136"/>
      <c r="EXZ238" s="136"/>
      <c r="EYA238" s="136"/>
      <c r="EYB238" s="136"/>
      <c r="EYC238" s="136"/>
      <c r="EYD238" s="136"/>
      <c r="EYE238" s="136"/>
      <c r="EYF238" s="136"/>
      <c r="EYG238" s="136"/>
      <c r="EYH238" s="136"/>
      <c r="EYI238" s="136"/>
      <c r="EYJ238" s="136"/>
      <c r="EYK238" s="136"/>
      <c r="EYL238" s="136"/>
      <c r="EYM238" s="136"/>
      <c r="EYN238" s="136"/>
      <c r="EYO238" s="136"/>
      <c r="EYP238" s="136"/>
      <c r="EYQ238" s="136"/>
      <c r="EYR238" s="136"/>
      <c r="EYS238" s="136"/>
      <c r="EYT238" s="136"/>
      <c r="EYU238" s="136"/>
      <c r="EYV238" s="136"/>
      <c r="EYW238" s="136"/>
      <c r="EYX238" s="136"/>
      <c r="EYY238" s="136"/>
      <c r="EYZ238" s="136"/>
      <c r="EZA238" s="136"/>
      <c r="EZB238" s="136"/>
      <c r="EZC238" s="136"/>
      <c r="EZD238" s="136"/>
      <c r="EZE238" s="136"/>
      <c r="EZF238" s="136"/>
      <c r="EZG238" s="136"/>
      <c r="EZH238" s="136"/>
      <c r="EZI238" s="136"/>
      <c r="EZJ238" s="136"/>
      <c r="EZK238" s="136"/>
      <c r="EZL238" s="136"/>
      <c r="EZM238" s="136"/>
      <c r="EZN238" s="136"/>
      <c r="EZO238" s="136"/>
      <c r="EZP238" s="136"/>
      <c r="EZQ238" s="136"/>
      <c r="EZR238" s="136"/>
      <c r="EZS238" s="136"/>
      <c r="EZT238" s="136"/>
      <c r="EZU238" s="136"/>
      <c r="EZV238" s="136"/>
      <c r="EZW238" s="136"/>
      <c r="EZX238" s="136"/>
      <c r="EZY238" s="136"/>
      <c r="EZZ238" s="136"/>
      <c r="FAA238" s="136"/>
      <c r="FAB238" s="136"/>
      <c r="FAC238" s="136"/>
      <c r="FAD238" s="136"/>
      <c r="FAE238" s="136"/>
      <c r="FAF238" s="136"/>
      <c r="FAG238" s="136"/>
      <c r="FAH238" s="136"/>
      <c r="FAI238" s="136"/>
      <c r="FAJ238" s="136"/>
      <c r="FAK238" s="136"/>
      <c r="FAL238" s="136"/>
      <c r="FAM238" s="136"/>
      <c r="FAN238" s="136"/>
      <c r="FAO238" s="136"/>
      <c r="FAP238" s="136"/>
      <c r="FAQ238" s="136"/>
      <c r="FAR238" s="136"/>
      <c r="FAS238" s="136"/>
      <c r="FAT238" s="136"/>
      <c r="FAU238" s="136"/>
      <c r="FAV238" s="136"/>
      <c r="FAW238" s="136"/>
      <c r="FAX238" s="136"/>
      <c r="FAY238" s="136"/>
      <c r="FAZ238" s="136"/>
      <c r="FBA238" s="136"/>
      <c r="FBB238" s="136"/>
      <c r="FBC238" s="136"/>
      <c r="FBD238" s="136"/>
      <c r="FBE238" s="136"/>
      <c r="FBF238" s="136"/>
      <c r="FBG238" s="136"/>
      <c r="FBH238" s="136"/>
      <c r="FBI238" s="136"/>
      <c r="FBJ238" s="136"/>
      <c r="FBK238" s="136"/>
      <c r="FBL238" s="136"/>
      <c r="FBM238" s="136"/>
      <c r="FBN238" s="136"/>
      <c r="FBO238" s="136"/>
      <c r="FBP238" s="136"/>
      <c r="FBQ238" s="136"/>
      <c r="FBR238" s="136"/>
      <c r="FBS238" s="136"/>
      <c r="FBT238" s="136"/>
      <c r="FBU238" s="136"/>
      <c r="FBV238" s="136"/>
      <c r="FBW238" s="136"/>
      <c r="FBX238" s="136"/>
      <c r="FBY238" s="136"/>
      <c r="FBZ238" s="136"/>
      <c r="FCA238" s="136"/>
      <c r="FCB238" s="136"/>
      <c r="FCC238" s="136"/>
      <c r="FCD238" s="136"/>
      <c r="FCE238" s="136"/>
      <c r="FCF238" s="136"/>
      <c r="FCG238" s="136"/>
      <c r="FCH238" s="136"/>
      <c r="FCI238" s="136"/>
      <c r="FCJ238" s="136"/>
      <c r="FCK238" s="136"/>
      <c r="FCL238" s="136"/>
      <c r="FCM238" s="136"/>
      <c r="FCN238" s="136"/>
      <c r="FCO238" s="136"/>
      <c r="FCP238" s="136"/>
      <c r="FCQ238" s="136"/>
      <c r="FCR238" s="136"/>
      <c r="FCS238" s="136"/>
      <c r="FCT238" s="136"/>
      <c r="FCU238" s="136"/>
      <c r="FCV238" s="136"/>
      <c r="FCW238" s="136"/>
      <c r="FCX238" s="136"/>
      <c r="FCY238" s="136"/>
      <c r="FCZ238" s="136"/>
      <c r="FDA238" s="136"/>
      <c r="FDB238" s="136"/>
      <c r="FDC238" s="136"/>
      <c r="FDD238" s="136"/>
      <c r="FDE238" s="136"/>
      <c r="FDF238" s="136"/>
      <c r="FDG238" s="136"/>
      <c r="FDH238" s="136"/>
      <c r="FDI238" s="136"/>
      <c r="FDJ238" s="136"/>
      <c r="FDK238" s="136"/>
      <c r="FDL238" s="136"/>
      <c r="FDM238" s="136"/>
      <c r="FDN238" s="136"/>
      <c r="FDO238" s="136"/>
      <c r="FDP238" s="136"/>
      <c r="FDQ238" s="136"/>
      <c r="FDR238" s="136"/>
      <c r="FDS238" s="136"/>
      <c r="FDT238" s="136"/>
      <c r="FDU238" s="136"/>
      <c r="FDV238" s="136"/>
      <c r="FDW238" s="136"/>
      <c r="FDX238" s="136"/>
      <c r="FDY238" s="136"/>
      <c r="FDZ238" s="136"/>
      <c r="FEA238" s="136"/>
      <c r="FEB238" s="136"/>
      <c r="FEC238" s="136"/>
      <c r="FED238" s="136"/>
      <c r="FEE238" s="136"/>
      <c r="FEF238" s="136"/>
      <c r="FEG238" s="136"/>
      <c r="FEH238" s="136"/>
      <c r="FEI238" s="136"/>
      <c r="FEJ238" s="136"/>
      <c r="FEK238" s="136"/>
      <c r="FEL238" s="136"/>
      <c r="FEM238" s="136"/>
      <c r="FEN238" s="136"/>
      <c r="FEO238" s="136"/>
      <c r="FEP238" s="136"/>
      <c r="FEQ238" s="136"/>
      <c r="FER238" s="136"/>
      <c r="FES238" s="136"/>
      <c r="FET238" s="136"/>
      <c r="FEU238" s="136"/>
      <c r="FEV238" s="136"/>
      <c r="FEW238" s="136"/>
      <c r="FEX238" s="136"/>
      <c r="FEY238" s="136"/>
      <c r="FEZ238" s="136"/>
      <c r="FFA238" s="136"/>
      <c r="FFB238" s="136"/>
      <c r="FFC238" s="136"/>
      <c r="FFD238" s="136"/>
      <c r="FFE238" s="136"/>
      <c r="FFF238" s="136"/>
      <c r="FFG238" s="136"/>
      <c r="FFH238" s="136"/>
      <c r="FFI238" s="136"/>
      <c r="FFJ238" s="136"/>
      <c r="FFK238" s="136"/>
      <c r="FFL238" s="136"/>
      <c r="FFM238" s="136"/>
      <c r="FFN238" s="136"/>
      <c r="FFO238" s="136"/>
      <c r="FFP238" s="136"/>
      <c r="FFQ238" s="136"/>
      <c r="FFR238" s="136"/>
      <c r="FFS238" s="136"/>
      <c r="FFT238" s="136"/>
      <c r="FFU238" s="136"/>
      <c r="FFV238" s="136"/>
      <c r="FFW238" s="136"/>
      <c r="FFX238" s="136"/>
      <c r="FFY238" s="136"/>
      <c r="FFZ238" s="136"/>
      <c r="FGA238" s="136"/>
      <c r="FGB238" s="136"/>
      <c r="FGC238" s="136"/>
      <c r="FGD238" s="136"/>
      <c r="FGE238" s="136"/>
      <c r="FGF238" s="136"/>
      <c r="FGG238" s="136"/>
      <c r="FGH238" s="136"/>
      <c r="FGI238" s="136"/>
      <c r="FGJ238" s="136"/>
      <c r="FGK238" s="136"/>
      <c r="FGL238" s="136"/>
      <c r="FGM238" s="136"/>
      <c r="FGN238" s="136"/>
      <c r="FGO238" s="136"/>
      <c r="FGP238" s="136"/>
      <c r="FGQ238" s="136"/>
      <c r="FGR238" s="136"/>
      <c r="FGS238" s="136"/>
      <c r="FGT238" s="136"/>
      <c r="FGU238" s="136"/>
      <c r="FGV238" s="136"/>
      <c r="FGW238" s="136"/>
      <c r="FGX238" s="136"/>
      <c r="FGY238" s="136"/>
      <c r="FGZ238" s="136"/>
      <c r="FHA238" s="136"/>
      <c r="FHB238" s="136"/>
      <c r="FHC238" s="136"/>
      <c r="FHD238" s="136"/>
      <c r="FHE238" s="136"/>
      <c r="FHF238" s="136"/>
      <c r="FHG238" s="136"/>
      <c r="FHH238" s="136"/>
      <c r="FHI238" s="136"/>
      <c r="FHJ238" s="136"/>
      <c r="FHK238" s="136"/>
      <c r="FHL238" s="136"/>
      <c r="FHM238" s="136"/>
      <c r="FHN238" s="136"/>
      <c r="FHO238" s="136"/>
      <c r="FHP238" s="136"/>
      <c r="FHQ238" s="136"/>
      <c r="FHR238" s="136"/>
      <c r="FHS238" s="136"/>
      <c r="FHT238" s="136"/>
      <c r="FHU238" s="136"/>
      <c r="FHV238" s="136"/>
      <c r="FHW238" s="136"/>
      <c r="FHX238" s="136"/>
      <c r="FHY238" s="136"/>
      <c r="FHZ238" s="136"/>
      <c r="FIA238" s="136"/>
      <c r="FIB238" s="136"/>
      <c r="FIC238" s="136"/>
      <c r="FID238" s="136"/>
      <c r="FIE238" s="136"/>
      <c r="FIF238" s="136"/>
      <c r="FIG238" s="136"/>
      <c r="FIH238" s="136"/>
      <c r="FII238" s="136"/>
      <c r="FIJ238" s="136"/>
      <c r="FIK238" s="136"/>
      <c r="FIL238" s="136"/>
      <c r="FIM238" s="136"/>
      <c r="FIN238" s="136"/>
      <c r="FIO238" s="136"/>
      <c r="FIP238" s="136"/>
      <c r="FIQ238" s="136"/>
      <c r="FIR238" s="136"/>
      <c r="FIS238" s="136"/>
      <c r="FIT238" s="136"/>
      <c r="FIU238" s="136"/>
      <c r="FIV238" s="136"/>
      <c r="FIW238" s="136"/>
      <c r="FIX238" s="136"/>
      <c r="FIY238" s="136"/>
      <c r="FIZ238" s="136"/>
      <c r="FJA238" s="136"/>
      <c r="FJB238" s="136"/>
      <c r="FJC238" s="136"/>
      <c r="FJD238" s="136"/>
      <c r="FJE238" s="136"/>
      <c r="FJF238" s="136"/>
      <c r="FJG238" s="136"/>
      <c r="FJH238" s="136"/>
      <c r="FJI238" s="136"/>
      <c r="FJJ238" s="136"/>
      <c r="FJK238" s="136"/>
      <c r="FJL238" s="136"/>
      <c r="FJM238" s="136"/>
      <c r="FJN238" s="136"/>
      <c r="FJO238" s="136"/>
      <c r="FJP238" s="136"/>
      <c r="FJQ238" s="136"/>
      <c r="FJR238" s="136"/>
      <c r="FJS238" s="136"/>
      <c r="FJT238" s="136"/>
      <c r="FJU238" s="136"/>
      <c r="FJV238" s="136"/>
      <c r="FJW238" s="136"/>
      <c r="FJX238" s="136"/>
      <c r="FJY238" s="136"/>
      <c r="FJZ238" s="136"/>
      <c r="FKA238" s="136"/>
      <c r="FKB238" s="136"/>
      <c r="FKC238" s="136"/>
      <c r="FKD238" s="136"/>
      <c r="FKE238" s="136"/>
      <c r="FKF238" s="136"/>
      <c r="FKG238" s="136"/>
      <c r="FKH238" s="136"/>
      <c r="FKI238" s="136"/>
      <c r="FKJ238" s="136"/>
      <c r="FKK238" s="136"/>
      <c r="FKL238" s="136"/>
      <c r="FKM238" s="136"/>
      <c r="FKN238" s="136"/>
      <c r="FKO238" s="136"/>
      <c r="FKP238" s="136"/>
      <c r="FKQ238" s="136"/>
      <c r="FKR238" s="136"/>
      <c r="FKS238" s="136"/>
      <c r="FKT238" s="136"/>
      <c r="FKU238" s="136"/>
      <c r="FKV238" s="136"/>
      <c r="FKW238" s="136"/>
      <c r="FKX238" s="136"/>
      <c r="FKY238" s="136"/>
      <c r="FKZ238" s="136"/>
      <c r="FLA238" s="136"/>
      <c r="FLB238" s="136"/>
      <c r="FLC238" s="136"/>
      <c r="FLD238" s="136"/>
      <c r="FLE238" s="136"/>
      <c r="FLF238" s="136"/>
      <c r="FLG238" s="136"/>
      <c r="FLH238" s="136"/>
      <c r="FLI238" s="136"/>
      <c r="FLJ238" s="136"/>
      <c r="FLK238" s="136"/>
      <c r="FLL238" s="136"/>
      <c r="FLM238" s="136"/>
      <c r="FLN238" s="136"/>
      <c r="FLO238" s="136"/>
      <c r="FLP238" s="136"/>
      <c r="FLQ238" s="136"/>
      <c r="FLR238" s="136"/>
      <c r="FLS238" s="136"/>
      <c r="FLT238" s="136"/>
      <c r="FLU238" s="136"/>
      <c r="FLV238" s="136"/>
      <c r="FLW238" s="136"/>
      <c r="FLX238" s="136"/>
      <c r="FLY238" s="136"/>
      <c r="FLZ238" s="136"/>
      <c r="FMA238" s="136"/>
      <c r="FMB238" s="136"/>
      <c r="FMC238" s="136"/>
      <c r="FMD238" s="136"/>
      <c r="FME238" s="136"/>
      <c r="FMF238" s="136"/>
      <c r="FMG238" s="136"/>
      <c r="FMH238" s="136"/>
      <c r="FMI238" s="136"/>
      <c r="FMJ238" s="136"/>
      <c r="FMK238" s="136"/>
      <c r="FML238" s="136"/>
      <c r="FMM238" s="136"/>
      <c r="FMN238" s="136"/>
      <c r="FMO238" s="136"/>
      <c r="FMP238" s="136"/>
      <c r="FMQ238" s="136"/>
      <c r="FMR238" s="136"/>
      <c r="FMS238" s="136"/>
      <c r="FMT238" s="136"/>
      <c r="FMU238" s="136"/>
      <c r="FMV238" s="136"/>
      <c r="FMW238" s="136"/>
      <c r="FMX238" s="136"/>
      <c r="FMY238" s="136"/>
      <c r="FMZ238" s="136"/>
      <c r="FNA238" s="136"/>
      <c r="FNB238" s="136"/>
      <c r="FNC238" s="136"/>
      <c r="FND238" s="136"/>
      <c r="FNE238" s="136"/>
      <c r="FNF238" s="136"/>
      <c r="FNG238" s="136"/>
      <c r="FNH238" s="136"/>
      <c r="FNI238" s="136"/>
      <c r="FNJ238" s="136"/>
      <c r="FNK238" s="136"/>
      <c r="FNL238" s="136"/>
      <c r="FNM238" s="136"/>
      <c r="FNN238" s="136"/>
      <c r="FNO238" s="136"/>
      <c r="FNP238" s="136"/>
      <c r="FNQ238" s="136"/>
      <c r="FNR238" s="136"/>
      <c r="FNS238" s="136"/>
      <c r="FNT238" s="136"/>
      <c r="FNU238" s="136"/>
      <c r="FNV238" s="136"/>
      <c r="FNW238" s="136"/>
      <c r="FNX238" s="136"/>
      <c r="FNY238" s="136"/>
      <c r="FNZ238" s="136"/>
      <c r="FOA238" s="136"/>
      <c r="FOB238" s="136"/>
      <c r="FOC238" s="136"/>
      <c r="FOD238" s="136"/>
      <c r="FOE238" s="136"/>
      <c r="FOF238" s="136"/>
      <c r="FOG238" s="136"/>
      <c r="FOH238" s="136"/>
      <c r="FOI238" s="136"/>
      <c r="FOJ238" s="136"/>
      <c r="FOK238" s="136"/>
      <c r="FOL238" s="136"/>
      <c r="FOM238" s="136"/>
      <c r="FON238" s="136"/>
      <c r="FOO238" s="136"/>
      <c r="FOP238" s="136"/>
      <c r="FOQ238" s="136"/>
      <c r="FOR238" s="136"/>
      <c r="FOS238" s="136"/>
      <c r="FOT238" s="136"/>
      <c r="FOU238" s="136"/>
      <c r="FOV238" s="136"/>
      <c r="FOW238" s="136"/>
      <c r="FOX238" s="136"/>
      <c r="FOY238" s="136"/>
      <c r="FOZ238" s="136"/>
      <c r="FPA238" s="136"/>
      <c r="FPB238" s="136"/>
      <c r="FPC238" s="136"/>
      <c r="FPD238" s="136"/>
      <c r="FPE238" s="136"/>
      <c r="FPF238" s="136"/>
      <c r="FPG238" s="136"/>
      <c r="FPH238" s="136"/>
      <c r="FPI238" s="136"/>
      <c r="FPJ238" s="136"/>
      <c r="FPK238" s="136"/>
      <c r="FPL238" s="136"/>
      <c r="FPM238" s="136"/>
      <c r="FPN238" s="136"/>
      <c r="FPO238" s="136"/>
      <c r="FPP238" s="136"/>
      <c r="FPQ238" s="136"/>
      <c r="FPR238" s="136"/>
      <c r="FPS238" s="136"/>
      <c r="FPT238" s="136"/>
      <c r="FPU238" s="136"/>
      <c r="FPV238" s="136"/>
      <c r="FPW238" s="136"/>
      <c r="FPX238" s="136"/>
      <c r="FPY238" s="136"/>
      <c r="FPZ238" s="136"/>
      <c r="FQA238" s="136"/>
      <c r="FQB238" s="136"/>
      <c r="FQC238" s="136"/>
      <c r="FQD238" s="136"/>
      <c r="FQE238" s="136"/>
      <c r="FQF238" s="136"/>
      <c r="FQG238" s="136"/>
      <c r="FQH238" s="136"/>
      <c r="FQI238" s="136"/>
      <c r="FQJ238" s="136"/>
      <c r="FQK238" s="136"/>
      <c r="FQL238" s="136"/>
      <c r="FQM238" s="136"/>
      <c r="FQN238" s="136"/>
      <c r="FQO238" s="136"/>
      <c r="FQP238" s="136"/>
      <c r="FQQ238" s="136"/>
      <c r="FQR238" s="136"/>
      <c r="FQS238" s="136"/>
      <c r="FQT238" s="136"/>
      <c r="FQU238" s="136"/>
      <c r="FQV238" s="136"/>
      <c r="FQW238" s="136"/>
      <c r="FQX238" s="136"/>
      <c r="FQY238" s="136"/>
      <c r="FQZ238" s="136"/>
      <c r="FRA238" s="136"/>
      <c r="FRB238" s="136"/>
      <c r="FRC238" s="136"/>
      <c r="FRD238" s="136"/>
      <c r="FRE238" s="136"/>
      <c r="FRF238" s="136"/>
      <c r="FRG238" s="136"/>
      <c r="FRH238" s="136"/>
      <c r="FRI238" s="136"/>
      <c r="FRJ238" s="136"/>
      <c r="FRK238" s="136"/>
      <c r="FRL238" s="136"/>
      <c r="FRM238" s="136"/>
      <c r="FRN238" s="136"/>
      <c r="FRO238" s="136"/>
      <c r="FRP238" s="136"/>
      <c r="FRQ238" s="136"/>
      <c r="FRR238" s="136"/>
      <c r="FRS238" s="136"/>
      <c r="FRT238" s="136"/>
      <c r="FRU238" s="136"/>
      <c r="FRV238" s="136"/>
      <c r="FRW238" s="136"/>
      <c r="FRX238" s="136"/>
      <c r="FRY238" s="136"/>
      <c r="FRZ238" s="136"/>
      <c r="FSA238" s="136"/>
      <c r="FSB238" s="136"/>
      <c r="FSC238" s="136"/>
      <c r="FSD238" s="136"/>
      <c r="FSE238" s="136"/>
      <c r="FSF238" s="136"/>
      <c r="FSG238" s="136"/>
      <c r="FSH238" s="136"/>
      <c r="FSI238" s="136"/>
      <c r="FSJ238" s="136"/>
      <c r="FSK238" s="136"/>
      <c r="FSL238" s="136"/>
      <c r="FSM238" s="136"/>
      <c r="FSN238" s="136"/>
      <c r="FSO238" s="136"/>
      <c r="FSP238" s="136"/>
      <c r="FSQ238" s="136"/>
      <c r="FSR238" s="136"/>
      <c r="FSS238" s="136"/>
      <c r="FST238" s="136"/>
      <c r="FSU238" s="136"/>
      <c r="FSV238" s="136"/>
      <c r="FSW238" s="136"/>
      <c r="FSX238" s="136"/>
      <c r="FSY238" s="136"/>
      <c r="FSZ238" s="136"/>
      <c r="FTA238" s="136"/>
      <c r="FTB238" s="136"/>
      <c r="FTC238" s="136"/>
      <c r="FTD238" s="136"/>
      <c r="FTE238" s="136"/>
      <c r="FTF238" s="136"/>
      <c r="FTG238" s="136"/>
      <c r="FTH238" s="136"/>
      <c r="FTI238" s="136"/>
      <c r="FTJ238" s="136"/>
      <c r="FTK238" s="136"/>
      <c r="FTL238" s="136"/>
      <c r="FTM238" s="136"/>
      <c r="FTN238" s="136"/>
      <c r="FTO238" s="136"/>
      <c r="FTP238" s="136"/>
      <c r="FTQ238" s="136"/>
      <c r="FTR238" s="136"/>
      <c r="FTS238" s="136"/>
      <c r="FTT238" s="136"/>
      <c r="FTU238" s="136"/>
      <c r="FTV238" s="136"/>
      <c r="FTW238" s="136"/>
      <c r="FTX238" s="136"/>
      <c r="FTY238" s="136"/>
      <c r="FTZ238" s="136"/>
      <c r="FUA238" s="136"/>
      <c r="FUB238" s="136"/>
      <c r="FUC238" s="136"/>
      <c r="FUD238" s="136"/>
      <c r="FUE238" s="136"/>
      <c r="FUF238" s="136"/>
      <c r="FUG238" s="136"/>
      <c r="FUH238" s="136"/>
      <c r="FUI238" s="136"/>
      <c r="FUJ238" s="136"/>
      <c r="FUK238" s="136"/>
      <c r="FUL238" s="136"/>
      <c r="FUM238" s="136"/>
      <c r="FUN238" s="136"/>
      <c r="FUO238" s="136"/>
      <c r="FUP238" s="136"/>
      <c r="FUQ238" s="136"/>
      <c r="FUR238" s="136"/>
      <c r="FUS238" s="136"/>
      <c r="FUT238" s="136"/>
      <c r="FUU238" s="136"/>
      <c r="FUV238" s="136"/>
      <c r="FUW238" s="136"/>
      <c r="FUX238" s="136"/>
      <c r="FUY238" s="136"/>
      <c r="FUZ238" s="136"/>
      <c r="FVA238" s="136"/>
      <c r="FVB238" s="136"/>
      <c r="FVC238" s="136"/>
      <c r="FVD238" s="136"/>
      <c r="FVE238" s="136"/>
      <c r="FVF238" s="136"/>
      <c r="FVG238" s="136"/>
      <c r="FVH238" s="136"/>
      <c r="FVI238" s="136"/>
      <c r="FVJ238" s="136"/>
      <c r="FVK238" s="136"/>
      <c r="FVL238" s="136"/>
      <c r="FVM238" s="136"/>
      <c r="FVN238" s="136"/>
      <c r="FVO238" s="136"/>
      <c r="FVP238" s="136"/>
      <c r="FVQ238" s="136"/>
      <c r="FVR238" s="136"/>
      <c r="FVS238" s="136"/>
      <c r="FVT238" s="136"/>
      <c r="FVU238" s="136"/>
      <c r="FVV238" s="136"/>
      <c r="FVW238" s="136"/>
      <c r="FVX238" s="136"/>
      <c r="FVY238" s="136"/>
      <c r="FVZ238" s="136"/>
      <c r="FWA238" s="136"/>
      <c r="FWB238" s="136"/>
      <c r="FWC238" s="136"/>
      <c r="FWD238" s="136"/>
      <c r="FWE238" s="136"/>
      <c r="FWF238" s="136"/>
      <c r="FWG238" s="136"/>
      <c r="FWH238" s="136"/>
      <c r="FWI238" s="136"/>
      <c r="FWJ238" s="136"/>
      <c r="FWK238" s="136"/>
      <c r="FWL238" s="136"/>
      <c r="FWM238" s="136"/>
      <c r="FWN238" s="136"/>
      <c r="FWO238" s="136"/>
      <c r="FWP238" s="136"/>
      <c r="FWQ238" s="136"/>
      <c r="FWR238" s="136"/>
      <c r="FWS238" s="136"/>
      <c r="FWT238" s="136"/>
      <c r="FWU238" s="136"/>
      <c r="FWV238" s="136"/>
      <c r="FWW238" s="136"/>
      <c r="FWX238" s="136"/>
      <c r="FWY238" s="136"/>
      <c r="FWZ238" s="136"/>
      <c r="FXA238" s="136"/>
      <c r="FXB238" s="136"/>
      <c r="FXC238" s="136"/>
      <c r="FXD238" s="136"/>
      <c r="FXE238" s="136"/>
      <c r="FXF238" s="136"/>
      <c r="FXG238" s="136"/>
      <c r="FXH238" s="136"/>
      <c r="FXI238" s="136"/>
      <c r="FXJ238" s="136"/>
      <c r="FXK238" s="136"/>
      <c r="FXL238" s="136"/>
      <c r="FXM238" s="136"/>
      <c r="FXN238" s="136"/>
      <c r="FXO238" s="136"/>
      <c r="FXP238" s="136"/>
      <c r="FXQ238" s="136"/>
      <c r="FXR238" s="136"/>
      <c r="FXS238" s="136"/>
      <c r="FXT238" s="136"/>
      <c r="FXU238" s="136"/>
      <c r="FXV238" s="136"/>
      <c r="FXW238" s="136"/>
      <c r="FXX238" s="136"/>
      <c r="FXY238" s="136"/>
      <c r="FXZ238" s="136"/>
      <c r="FYA238" s="136"/>
      <c r="FYB238" s="136"/>
      <c r="FYC238" s="136"/>
      <c r="FYD238" s="136"/>
      <c r="FYE238" s="136"/>
      <c r="FYF238" s="136"/>
      <c r="FYG238" s="136"/>
      <c r="FYH238" s="136"/>
      <c r="FYI238" s="136"/>
      <c r="FYJ238" s="136"/>
      <c r="FYK238" s="136"/>
      <c r="FYL238" s="136"/>
      <c r="FYM238" s="136"/>
      <c r="FYN238" s="136"/>
      <c r="FYO238" s="136"/>
      <c r="FYP238" s="136"/>
      <c r="FYQ238" s="136"/>
      <c r="FYR238" s="136"/>
      <c r="FYS238" s="136"/>
      <c r="FYT238" s="136"/>
      <c r="FYU238" s="136"/>
      <c r="FYV238" s="136"/>
      <c r="FYW238" s="136"/>
      <c r="FYX238" s="136"/>
      <c r="FYY238" s="136"/>
      <c r="FYZ238" s="136"/>
      <c r="FZA238" s="136"/>
      <c r="FZB238" s="136"/>
      <c r="FZC238" s="136"/>
      <c r="FZD238" s="136"/>
      <c r="FZE238" s="136"/>
      <c r="FZF238" s="136"/>
      <c r="FZG238" s="136"/>
      <c r="FZH238" s="136"/>
      <c r="FZI238" s="136"/>
      <c r="FZJ238" s="136"/>
      <c r="FZK238" s="136"/>
      <c r="FZL238" s="136"/>
      <c r="FZM238" s="136"/>
      <c r="FZN238" s="136"/>
      <c r="FZO238" s="136"/>
      <c r="FZP238" s="136"/>
      <c r="FZQ238" s="136"/>
      <c r="FZR238" s="136"/>
      <c r="FZS238" s="136"/>
      <c r="FZT238" s="136"/>
      <c r="FZU238" s="136"/>
      <c r="FZV238" s="136"/>
      <c r="FZW238" s="136"/>
      <c r="FZX238" s="136"/>
      <c r="FZY238" s="136"/>
      <c r="FZZ238" s="136"/>
      <c r="GAA238" s="136"/>
      <c r="GAB238" s="136"/>
      <c r="GAC238" s="136"/>
      <c r="GAD238" s="136"/>
      <c r="GAE238" s="136"/>
      <c r="GAF238" s="136"/>
      <c r="GAG238" s="136"/>
      <c r="GAH238" s="136"/>
      <c r="GAI238" s="136"/>
      <c r="GAJ238" s="136"/>
      <c r="GAK238" s="136"/>
      <c r="GAL238" s="136"/>
      <c r="GAM238" s="136"/>
      <c r="GAN238" s="136"/>
      <c r="GAO238" s="136"/>
      <c r="GAP238" s="136"/>
      <c r="GAQ238" s="136"/>
      <c r="GAR238" s="136"/>
      <c r="GAS238" s="136"/>
      <c r="GAT238" s="136"/>
      <c r="GAU238" s="136"/>
      <c r="GAV238" s="136"/>
      <c r="GAW238" s="136"/>
      <c r="GAX238" s="136"/>
      <c r="GAY238" s="136"/>
      <c r="GAZ238" s="136"/>
      <c r="GBA238" s="136"/>
      <c r="GBB238" s="136"/>
      <c r="GBC238" s="136"/>
      <c r="GBD238" s="136"/>
      <c r="GBE238" s="136"/>
      <c r="GBF238" s="136"/>
      <c r="GBG238" s="136"/>
      <c r="GBH238" s="136"/>
      <c r="GBI238" s="136"/>
      <c r="GBJ238" s="136"/>
      <c r="GBK238" s="136"/>
      <c r="GBL238" s="136"/>
      <c r="GBM238" s="136"/>
      <c r="GBN238" s="136"/>
      <c r="GBO238" s="136"/>
      <c r="GBP238" s="136"/>
      <c r="GBQ238" s="136"/>
      <c r="GBR238" s="136"/>
      <c r="GBS238" s="136"/>
      <c r="GBT238" s="136"/>
      <c r="GBU238" s="136"/>
      <c r="GBV238" s="136"/>
      <c r="GBW238" s="136"/>
      <c r="GBX238" s="136"/>
      <c r="GBY238" s="136"/>
      <c r="GBZ238" s="136"/>
      <c r="GCA238" s="136"/>
      <c r="GCB238" s="136"/>
      <c r="GCC238" s="136"/>
      <c r="GCD238" s="136"/>
      <c r="GCE238" s="136"/>
      <c r="GCF238" s="136"/>
      <c r="GCG238" s="136"/>
      <c r="GCH238" s="136"/>
      <c r="GCI238" s="136"/>
      <c r="GCJ238" s="136"/>
      <c r="GCK238" s="136"/>
      <c r="GCL238" s="136"/>
      <c r="GCM238" s="136"/>
      <c r="GCN238" s="136"/>
      <c r="GCO238" s="136"/>
      <c r="GCP238" s="136"/>
      <c r="GCQ238" s="136"/>
      <c r="GCR238" s="136"/>
      <c r="GCS238" s="136"/>
      <c r="GCT238" s="136"/>
      <c r="GCU238" s="136"/>
      <c r="GCV238" s="136"/>
      <c r="GCW238" s="136"/>
      <c r="GCX238" s="136"/>
      <c r="GCY238" s="136"/>
      <c r="GCZ238" s="136"/>
      <c r="GDA238" s="136"/>
      <c r="GDB238" s="136"/>
      <c r="GDC238" s="136"/>
      <c r="GDD238" s="136"/>
      <c r="GDE238" s="136"/>
      <c r="GDF238" s="136"/>
      <c r="GDG238" s="136"/>
      <c r="GDH238" s="136"/>
      <c r="GDI238" s="136"/>
      <c r="GDJ238" s="136"/>
      <c r="GDK238" s="136"/>
      <c r="GDL238" s="136"/>
      <c r="GDM238" s="136"/>
      <c r="GDN238" s="136"/>
      <c r="GDO238" s="136"/>
      <c r="GDP238" s="136"/>
      <c r="GDQ238" s="136"/>
      <c r="GDR238" s="136"/>
      <c r="GDS238" s="136"/>
      <c r="GDT238" s="136"/>
      <c r="GDU238" s="136"/>
      <c r="GDV238" s="136"/>
      <c r="GDW238" s="136"/>
      <c r="GDX238" s="136"/>
      <c r="GDY238" s="136"/>
      <c r="GDZ238" s="136"/>
      <c r="GEA238" s="136"/>
      <c r="GEB238" s="136"/>
      <c r="GEC238" s="136"/>
      <c r="GED238" s="136"/>
      <c r="GEE238" s="136"/>
      <c r="GEF238" s="136"/>
      <c r="GEG238" s="136"/>
      <c r="GEH238" s="136"/>
      <c r="GEI238" s="136"/>
      <c r="GEJ238" s="136"/>
      <c r="GEK238" s="136"/>
      <c r="GEL238" s="136"/>
      <c r="GEM238" s="136"/>
      <c r="GEN238" s="136"/>
      <c r="GEO238" s="136"/>
      <c r="GEP238" s="136"/>
      <c r="GEQ238" s="136"/>
      <c r="GER238" s="136"/>
      <c r="GES238" s="136"/>
      <c r="GET238" s="136"/>
      <c r="GEU238" s="136"/>
      <c r="GEV238" s="136"/>
      <c r="GEW238" s="136"/>
      <c r="GEX238" s="136"/>
      <c r="GEY238" s="136"/>
      <c r="GEZ238" s="136"/>
      <c r="GFA238" s="136"/>
      <c r="GFB238" s="136"/>
      <c r="GFC238" s="136"/>
      <c r="GFD238" s="136"/>
      <c r="GFE238" s="136"/>
      <c r="GFF238" s="136"/>
      <c r="GFG238" s="136"/>
      <c r="GFH238" s="136"/>
      <c r="GFI238" s="136"/>
      <c r="GFJ238" s="136"/>
      <c r="GFK238" s="136"/>
      <c r="GFL238" s="136"/>
      <c r="GFM238" s="136"/>
      <c r="GFN238" s="136"/>
      <c r="GFO238" s="136"/>
      <c r="GFP238" s="136"/>
      <c r="GFQ238" s="136"/>
      <c r="GFR238" s="136"/>
      <c r="GFS238" s="136"/>
      <c r="GFT238" s="136"/>
      <c r="GFU238" s="136"/>
      <c r="GFV238" s="136"/>
      <c r="GFW238" s="136"/>
      <c r="GFX238" s="136"/>
      <c r="GFY238" s="136"/>
      <c r="GFZ238" s="136"/>
      <c r="GGA238" s="136"/>
      <c r="GGB238" s="136"/>
      <c r="GGC238" s="136"/>
      <c r="GGD238" s="136"/>
      <c r="GGE238" s="136"/>
      <c r="GGF238" s="136"/>
      <c r="GGG238" s="136"/>
      <c r="GGH238" s="136"/>
      <c r="GGI238" s="136"/>
      <c r="GGJ238" s="136"/>
      <c r="GGK238" s="136"/>
      <c r="GGL238" s="136"/>
      <c r="GGM238" s="136"/>
      <c r="GGN238" s="136"/>
      <c r="GGO238" s="136"/>
      <c r="GGP238" s="136"/>
      <c r="GGQ238" s="136"/>
      <c r="GGR238" s="136"/>
      <c r="GGS238" s="136"/>
      <c r="GGT238" s="136"/>
      <c r="GGU238" s="136"/>
      <c r="GGV238" s="136"/>
      <c r="GGW238" s="136"/>
      <c r="GGX238" s="136"/>
      <c r="GGY238" s="136"/>
      <c r="GGZ238" s="136"/>
      <c r="GHA238" s="136"/>
      <c r="GHB238" s="136"/>
      <c r="GHC238" s="136"/>
      <c r="GHD238" s="136"/>
      <c r="GHE238" s="136"/>
      <c r="GHF238" s="136"/>
      <c r="GHG238" s="136"/>
      <c r="GHH238" s="136"/>
      <c r="GHI238" s="136"/>
      <c r="GHJ238" s="136"/>
      <c r="GHK238" s="136"/>
      <c r="GHL238" s="136"/>
      <c r="GHM238" s="136"/>
      <c r="GHN238" s="136"/>
      <c r="GHO238" s="136"/>
      <c r="GHP238" s="136"/>
      <c r="GHQ238" s="136"/>
      <c r="GHR238" s="136"/>
      <c r="GHS238" s="136"/>
      <c r="GHT238" s="136"/>
      <c r="GHU238" s="136"/>
      <c r="GHV238" s="136"/>
      <c r="GHW238" s="136"/>
      <c r="GHX238" s="136"/>
      <c r="GHY238" s="136"/>
      <c r="GHZ238" s="136"/>
      <c r="GIA238" s="136"/>
      <c r="GIB238" s="136"/>
      <c r="GIC238" s="136"/>
      <c r="GID238" s="136"/>
      <c r="GIE238" s="136"/>
      <c r="GIF238" s="136"/>
      <c r="GIG238" s="136"/>
      <c r="GIH238" s="136"/>
      <c r="GII238" s="136"/>
      <c r="GIJ238" s="136"/>
      <c r="GIK238" s="136"/>
      <c r="GIL238" s="136"/>
      <c r="GIM238" s="136"/>
      <c r="GIN238" s="136"/>
      <c r="GIO238" s="136"/>
      <c r="GIP238" s="136"/>
      <c r="GIQ238" s="136"/>
      <c r="GIR238" s="136"/>
      <c r="GIS238" s="136"/>
      <c r="GIT238" s="136"/>
      <c r="GIU238" s="136"/>
      <c r="GIV238" s="136"/>
      <c r="GIW238" s="136"/>
      <c r="GIX238" s="136"/>
      <c r="GIY238" s="136"/>
      <c r="GIZ238" s="136"/>
      <c r="GJA238" s="136"/>
      <c r="GJB238" s="136"/>
      <c r="GJC238" s="136"/>
      <c r="GJD238" s="136"/>
      <c r="GJE238" s="136"/>
      <c r="GJF238" s="136"/>
      <c r="GJG238" s="136"/>
      <c r="GJH238" s="136"/>
      <c r="GJI238" s="136"/>
      <c r="GJJ238" s="136"/>
      <c r="GJK238" s="136"/>
      <c r="GJL238" s="136"/>
      <c r="GJM238" s="136"/>
      <c r="GJN238" s="136"/>
      <c r="GJO238" s="136"/>
      <c r="GJP238" s="136"/>
      <c r="GJQ238" s="136"/>
      <c r="GJR238" s="136"/>
      <c r="GJS238" s="136"/>
      <c r="GJT238" s="136"/>
      <c r="GJU238" s="136"/>
      <c r="GJV238" s="136"/>
      <c r="GJW238" s="136"/>
      <c r="GJX238" s="136"/>
      <c r="GJY238" s="136"/>
      <c r="GJZ238" s="136"/>
      <c r="GKA238" s="136"/>
      <c r="GKB238" s="136"/>
      <c r="GKC238" s="136"/>
      <c r="GKD238" s="136"/>
      <c r="GKE238" s="136"/>
      <c r="GKF238" s="136"/>
      <c r="GKG238" s="136"/>
      <c r="GKH238" s="136"/>
      <c r="GKI238" s="136"/>
      <c r="GKJ238" s="136"/>
      <c r="GKK238" s="136"/>
      <c r="GKL238" s="136"/>
      <c r="GKM238" s="136"/>
      <c r="GKN238" s="136"/>
      <c r="GKO238" s="136"/>
      <c r="GKP238" s="136"/>
      <c r="GKQ238" s="136"/>
      <c r="GKR238" s="136"/>
      <c r="GKS238" s="136"/>
      <c r="GKT238" s="136"/>
      <c r="GKU238" s="136"/>
      <c r="GKV238" s="136"/>
      <c r="GKW238" s="136"/>
      <c r="GKX238" s="136"/>
      <c r="GKY238" s="136"/>
      <c r="GKZ238" s="136"/>
      <c r="GLA238" s="136"/>
      <c r="GLB238" s="136"/>
      <c r="GLC238" s="136"/>
      <c r="GLD238" s="136"/>
      <c r="GLE238" s="136"/>
      <c r="GLF238" s="136"/>
      <c r="GLG238" s="136"/>
      <c r="GLH238" s="136"/>
      <c r="GLI238" s="136"/>
      <c r="GLJ238" s="136"/>
      <c r="GLK238" s="136"/>
      <c r="GLL238" s="136"/>
      <c r="GLM238" s="136"/>
      <c r="GLN238" s="136"/>
      <c r="GLO238" s="136"/>
      <c r="GLP238" s="136"/>
      <c r="GLQ238" s="136"/>
      <c r="GLR238" s="136"/>
      <c r="GLS238" s="136"/>
      <c r="GLT238" s="136"/>
      <c r="GLU238" s="136"/>
      <c r="GLV238" s="136"/>
      <c r="GLW238" s="136"/>
      <c r="GLX238" s="136"/>
      <c r="GLY238" s="136"/>
      <c r="GLZ238" s="136"/>
      <c r="GMA238" s="136"/>
      <c r="GMB238" s="136"/>
      <c r="GMC238" s="136"/>
      <c r="GMD238" s="136"/>
      <c r="GME238" s="136"/>
      <c r="GMF238" s="136"/>
      <c r="GMG238" s="136"/>
      <c r="GMH238" s="136"/>
      <c r="GMI238" s="136"/>
      <c r="GMJ238" s="136"/>
      <c r="GMK238" s="136"/>
      <c r="GML238" s="136"/>
      <c r="GMM238" s="136"/>
      <c r="GMN238" s="136"/>
      <c r="GMO238" s="136"/>
      <c r="GMP238" s="136"/>
      <c r="GMQ238" s="136"/>
      <c r="GMR238" s="136"/>
      <c r="GMS238" s="136"/>
      <c r="GMT238" s="136"/>
      <c r="GMU238" s="136"/>
      <c r="GMV238" s="136"/>
      <c r="GMW238" s="136"/>
      <c r="GMX238" s="136"/>
      <c r="GMY238" s="136"/>
      <c r="GMZ238" s="136"/>
      <c r="GNA238" s="136"/>
      <c r="GNB238" s="136"/>
      <c r="GNC238" s="136"/>
      <c r="GND238" s="136"/>
      <c r="GNE238" s="136"/>
      <c r="GNF238" s="136"/>
      <c r="GNG238" s="136"/>
      <c r="GNH238" s="136"/>
      <c r="GNI238" s="136"/>
      <c r="GNJ238" s="136"/>
      <c r="GNK238" s="136"/>
      <c r="GNL238" s="136"/>
      <c r="GNM238" s="136"/>
      <c r="GNN238" s="136"/>
      <c r="GNO238" s="136"/>
      <c r="GNP238" s="136"/>
      <c r="GNQ238" s="136"/>
      <c r="GNR238" s="136"/>
      <c r="GNS238" s="136"/>
      <c r="GNT238" s="136"/>
      <c r="GNU238" s="136"/>
      <c r="GNV238" s="136"/>
      <c r="GNW238" s="136"/>
      <c r="GNX238" s="136"/>
      <c r="GNY238" s="136"/>
      <c r="GNZ238" s="136"/>
      <c r="GOA238" s="136"/>
      <c r="GOB238" s="136"/>
      <c r="GOC238" s="136"/>
      <c r="GOD238" s="136"/>
      <c r="GOE238" s="136"/>
      <c r="GOF238" s="136"/>
      <c r="GOG238" s="136"/>
      <c r="GOH238" s="136"/>
      <c r="GOI238" s="136"/>
      <c r="GOJ238" s="136"/>
      <c r="GOK238" s="136"/>
      <c r="GOL238" s="136"/>
      <c r="GOM238" s="136"/>
      <c r="GON238" s="136"/>
      <c r="GOO238" s="136"/>
      <c r="GOP238" s="136"/>
      <c r="GOQ238" s="136"/>
      <c r="GOR238" s="136"/>
      <c r="GOS238" s="136"/>
      <c r="GOT238" s="136"/>
      <c r="GOU238" s="136"/>
      <c r="GOV238" s="136"/>
      <c r="GOW238" s="136"/>
      <c r="GOX238" s="136"/>
      <c r="GOY238" s="136"/>
      <c r="GOZ238" s="136"/>
      <c r="GPA238" s="136"/>
      <c r="GPB238" s="136"/>
      <c r="GPC238" s="136"/>
      <c r="GPD238" s="136"/>
      <c r="GPE238" s="136"/>
      <c r="GPF238" s="136"/>
      <c r="GPG238" s="136"/>
      <c r="GPH238" s="136"/>
      <c r="GPI238" s="136"/>
      <c r="GPJ238" s="136"/>
      <c r="GPK238" s="136"/>
      <c r="GPL238" s="136"/>
      <c r="GPM238" s="136"/>
      <c r="GPN238" s="136"/>
      <c r="GPO238" s="136"/>
      <c r="GPP238" s="136"/>
      <c r="GPQ238" s="136"/>
      <c r="GPR238" s="136"/>
      <c r="GPS238" s="136"/>
      <c r="GPT238" s="136"/>
      <c r="GPU238" s="136"/>
      <c r="GPV238" s="136"/>
      <c r="GPW238" s="136"/>
      <c r="GPX238" s="136"/>
      <c r="GPY238" s="136"/>
      <c r="GPZ238" s="136"/>
      <c r="GQA238" s="136"/>
      <c r="GQB238" s="136"/>
      <c r="GQC238" s="136"/>
      <c r="GQD238" s="136"/>
      <c r="GQE238" s="136"/>
      <c r="GQF238" s="136"/>
      <c r="GQG238" s="136"/>
      <c r="GQH238" s="136"/>
      <c r="GQI238" s="136"/>
      <c r="GQJ238" s="136"/>
      <c r="GQK238" s="136"/>
      <c r="GQL238" s="136"/>
      <c r="GQM238" s="136"/>
      <c r="GQN238" s="136"/>
      <c r="GQO238" s="136"/>
      <c r="GQP238" s="136"/>
      <c r="GQQ238" s="136"/>
      <c r="GQR238" s="136"/>
      <c r="GQS238" s="136"/>
      <c r="GQT238" s="136"/>
      <c r="GQU238" s="136"/>
      <c r="GQV238" s="136"/>
      <c r="GQW238" s="136"/>
      <c r="GQX238" s="136"/>
      <c r="GQY238" s="136"/>
      <c r="GQZ238" s="136"/>
      <c r="GRA238" s="136"/>
      <c r="GRB238" s="136"/>
      <c r="GRC238" s="136"/>
      <c r="GRD238" s="136"/>
      <c r="GRE238" s="136"/>
      <c r="GRF238" s="136"/>
      <c r="GRG238" s="136"/>
      <c r="GRH238" s="136"/>
      <c r="GRI238" s="136"/>
      <c r="GRJ238" s="136"/>
      <c r="GRK238" s="136"/>
      <c r="GRL238" s="136"/>
      <c r="GRM238" s="136"/>
      <c r="GRN238" s="136"/>
      <c r="GRO238" s="136"/>
      <c r="GRP238" s="136"/>
      <c r="GRQ238" s="136"/>
      <c r="GRR238" s="136"/>
      <c r="GRS238" s="136"/>
      <c r="GRT238" s="136"/>
      <c r="GRU238" s="136"/>
      <c r="GRV238" s="136"/>
      <c r="GRW238" s="136"/>
      <c r="GRX238" s="136"/>
      <c r="GRY238" s="136"/>
      <c r="GRZ238" s="136"/>
      <c r="GSA238" s="136"/>
      <c r="GSB238" s="136"/>
      <c r="GSC238" s="136"/>
      <c r="GSD238" s="136"/>
      <c r="GSE238" s="136"/>
      <c r="GSF238" s="136"/>
      <c r="GSG238" s="136"/>
      <c r="GSH238" s="136"/>
      <c r="GSI238" s="136"/>
      <c r="GSJ238" s="136"/>
      <c r="GSK238" s="136"/>
      <c r="GSL238" s="136"/>
      <c r="GSM238" s="136"/>
      <c r="GSN238" s="136"/>
      <c r="GSO238" s="136"/>
      <c r="GSP238" s="136"/>
      <c r="GSQ238" s="136"/>
      <c r="GSR238" s="136"/>
      <c r="GSS238" s="136"/>
      <c r="GST238" s="136"/>
      <c r="GSU238" s="136"/>
      <c r="GSV238" s="136"/>
      <c r="GSW238" s="136"/>
      <c r="GSX238" s="136"/>
      <c r="GSY238" s="136"/>
      <c r="GSZ238" s="136"/>
      <c r="GTA238" s="136"/>
      <c r="GTB238" s="136"/>
      <c r="GTC238" s="136"/>
      <c r="GTD238" s="136"/>
      <c r="GTE238" s="136"/>
      <c r="GTF238" s="136"/>
      <c r="GTG238" s="136"/>
      <c r="GTH238" s="136"/>
      <c r="GTI238" s="136"/>
      <c r="GTJ238" s="136"/>
      <c r="GTK238" s="136"/>
      <c r="GTL238" s="136"/>
      <c r="GTM238" s="136"/>
      <c r="GTN238" s="136"/>
      <c r="GTO238" s="136"/>
      <c r="GTP238" s="136"/>
      <c r="GTQ238" s="136"/>
      <c r="GTR238" s="136"/>
      <c r="GTS238" s="136"/>
      <c r="GTT238" s="136"/>
      <c r="GTU238" s="136"/>
      <c r="GTV238" s="136"/>
      <c r="GTW238" s="136"/>
      <c r="GTX238" s="136"/>
      <c r="GTY238" s="136"/>
      <c r="GTZ238" s="136"/>
      <c r="GUA238" s="136"/>
      <c r="GUB238" s="136"/>
      <c r="GUC238" s="136"/>
      <c r="GUD238" s="136"/>
      <c r="GUE238" s="136"/>
      <c r="GUF238" s="136"/>
      <c r="GUG238" s="136"/>
      <c r="GUH238" s="136"/>
      <c r="GUI238" s="136"/>
      <c r="GUJ238" s="136"/>
      <c r="GUK238" s="136"/>
      <c r="GUL238" s="136"/>
      <c r="GUM238" s="136"/>
      <c r="GUN238" s="136"/>
      <c r="GUO238" s="136"/>
      <c r="GUP238" s="136"/>
      <c r="GUQ238" s="136"/>
      <c r="GUR238" s="136"/>
      <c r="GUS238" s="136"/>
      <c r="GUT238" s="136"/>
      <c r="GUU238" s="136"/>
      <c r="GUV238" s="136"/>
      <c r="GUW238" s="136"/>
      <c r="GUX238" s="136"/>
      <c r="GUY238" s="136"/>
      <c r="GUZ238" s="136"/>
      <c r="GVA238" s="136"/>
      <c r="GVB238" s="136"/>
      <c r="GVC238" s="136"/>
      <c r="GVD238" s="136"/>
      <c r="GVE238" s="136"/>
      <c r="GVF238" s="136"/>
      <c r="GVG238" s="136"/>
      <c r="GVH238" s="136"/>
      <c r="GVI238" s="136"/>
      <c r="GVJ238" s="136"/>
      <c r="GVK238" s="136"/>
      <c r="GVL238" s="136"/>
      <c r="GVM238" s="136"/>
      <c r="GVN238" s="136"/>
      <c r="GVO238" s="136"/>
      <c r="GVP238" s="136"/>
      <c r="GVQ238" s="136"/>
      <c r="GVR238" s="136"/>
      <c r="GVS238" s="136"/>
      <c r="GVT238" s="136"/>
      <c r="GVU238" s="136"/>
      <c r="GVV238" s="136"/>
      <c r="GVW238" s="136"/>
      <c r="GVX238" s="136"/>
      <c r="GVY238" s="136"/>
      <c r="GVZ238" s="136"/>
      <c r="GWA238" s="136"/>
      <c r="GWB238" s="136"/>
      <c r="GWC238" s="136"/>
      <c r="GWD238" s="136"/>
      <c r="GWE238" s="136"/>
      <c r="GWF238" s="136"/>
      <c r="GWG238" s="136"/>
      <c r="GWH238" s="136"/>
      <c r="GWI238" s="136"/>
      <c r="GWJ238" s="136"/>
      <c r="GWK238" s="136"/>
      <c r="GWL238" s="136"/>
      <c r="GWM238" s="136"/>
      <c r="GWN238" s="136"/>
      <c r="GWO238" s="136"/>
      <c r="GWP238" s="136"/>
      <c r="GWQ238" s="136"/>
      <c r="GWR238" s="136"/>
      <c r="GWS238" s="136"/>
      <c r="GWT238" s="136"/>
      <c r="GWU238" s="136"/>
      <c r="GWV238" s="136"/>
      <c r="GWW238" s="136"/>
      <c r="GWX238" s="136"/>
      <c r="GWY238" s="136"/>
      <c r="GWZ238" s="136"/>
      <c r="GXA238" s="136"/>
      <c r="GXB238" s="136"/>
      <c r="GXC238" s="136"/>
      <c r="GXD238" s="136"/>
      <c r="GXE238" s="136"/>
      <c r="GXF238" s="136"/>
      <c r="GXG238" s="136"/>
      <c r="GXH238" s="136"/>
      <c r="GXI238" s="136"/>
      <c r="GXJ238" s="136"/>
      <c r="GXK238" s="136"/>
      <c r="GXL238" s="136"/>
      <c r="GXM238" s="136"/>
      <c r="GXN238" s="136"/>
      <c r="GXO238" s="136"/>
      <c r="GXP238" s="136"/>
      <c r="GXQ238" s="136"/>
      <c r="GXR238" s="136"/>
      <c r="GXS238" s="136"/>
      <c r="GXT238" s="136"/>
      <c r="GXU238" s="136"/>
      <c r="GXV238" s="136"/>
      <c r="GXW238" s="136"/>
      <c r="GXX238" s="136"/>
      <c r="GXY238" s="136"/>
      <c r="GXZ238" s="136"/>
      <c r="GYA238" s="136"/>
      <c r="GYB238" s="136"/>
      <c r="GYC238" s="136"/>
      <c r="GYD238" s="136"/>
      <c r="GYE238" s="136"/>
      <c r="GYF238" s="136"/>
      <c r="GYG238" s="136"/>
      <c r="GYH238" s="136"/>
      <c r="GYI238" s="136"/>
      <c r="GYJ238" s="136"/>
      <c r="GYK238" s="136"/>
      <c r="GYL238" s="136"/>
      <c r="GYM238" s="136"/>
      <c r="GYN238" s="136"/>
      <c r="GYO238" s="136"/>
      <c r="GYP238" s="136"/>
      <c r="GYQ238" s="136"/>
      <c r="GYR238" s="136"/>
      <c r="GYS238" s="136"/>
      <c r="GYT238" s="136"/>
      <c r="GYU238" s="136"/>
      <c r="GYV238" s="136"/>
      <c r="GYW238" s="136"/>
      <c r="GYX238" s="136"/>
      <c r="GYY238" s="136"/>
      <c r="GYZ238" s="136"/>
      <c r="GZA238" s="136"/>
      <c r="GZB238" s="136"/>
      <c r="GZC238" s="136"/>
      <c r="GZD238" s="136"/>
      <c r="GZE238" s="136"/>
      <c r="GZF238" s="136"/>
      <c r="GZG238" s="136"/>
      <c r="GZH238" s="136"/>
      <c r="GZI238" s="136"/>
      <c r="GZJ238" s="136"/>
      <c r="GZK238" s="136"/>
      <c r="GZL238" s="136"/>
      <c r="GZM238" s="136"/>
      <c r="GZN238" s="136"/>
      <c r="GZO238" s="136"/>
      <c r="GZP238" s="136"/>
      <c r="GZQ238" s="136"/>
      <c r="GZR238" s="136"/>
      <c r="GZS238" s="136"/>
      <c r="GZT238" s="136"/>
      <c r="GZU238" s="136"/>
      <c r="GZV238" s="136"/>
      <c r="GZW238" s="136"/>
      <c r="GZX238" s="136"/>
      <c r="GZY238" s="136"/>
      <c r="GZZ238" s="136"/>
      <c r="HAA238" s="136"/>
      <c r="HAB238" s="136"/>
      <c r="HAC238" s="136"/>
      <c r="HAD238" s="136"/>
      <c r="HAE238" s="136"/>
      <c r="HAF238" s="136"/>
      <c r="HAG238" s="136"/>
      <c r="HAH238" s="136"/>
      <c r="HAI238" s="136"/>
      <c r="HAJ238" s="136"/>
      <c r="HAK238" s="136"/>
      <c r="HAL238" s="136"/>
      <c r="HAM238" s="136"/>
      <c r="HAN238" s="136"/>
      <c r="HAO238" s="136"/>
      <c r="HAP238" s="136"/>
      <c r="HAQ238" s="136"/>
      <c r="HAR238" s="136"/>
      <c r="HAS238" s="136"/>
      <c r="HAT238" s="136"/>
      <c r="HAU238" s="136"/>
      <c r="HAV238" s="136"/>
      <c r="HAW238" s="136"/>
      <c r="HAX238" s="136"/>
      <c r="HAY238" s="136"/>
      <c r="HAZ238" s="136"/>
      <c r="HBA238" s="136"/>
      <c r="HBB238" s="136"/>
      <c r="HBC238" s="136"/>
      <c r="HBD238" s="136"/>
      <c r="HBE238" s="136"/>
      <c r="HBF238" s="136"/>
      <c r="HBG238" s="136"/>
      <c r="HBH238" s="136"/>
      <c r="HBI238" s="136"/>
      <c r="HBJ238" s="136"/>
      <c r="HBK238" s="136"/>
      <c r="HBL238" s="136"/>
      <c r="HBM238" s="136"/>
      <c r="HBN238" s="136"/>
      <c r="HBO238" s="136"/>
      <c r="HBP238" s="136"/>
      <c r="HBQ238" s="136"/>
      <c r="HBR238" s="136"/>
      <c r="HBS238" s="136"/>
      <c r="HBT238" s="136"/>
      <c r="HBU238" s="136"/>
      <c r="HBV238" s="136"/>
      <c r="HBW238" s="136"/>
      <c r="HBX238" s="136"/>
      <c r="HBY238" s="136"/>
      <c r="HBZ238" s="136"/>
      <c r="HCA238" s="136"/>
      <c r="HCB238" s="136"/>
      <c r="HCC238" s="136"/>
      <c r="HCD238" s="136"/>
      <c r="HCE238" s="136"/>
      <c r="HCF238" s="136"/>
      <c r="HCG238" s="136"/>
      <c r="HCH238" s="136"/>
      <c r="HCI238" s="136"/>
      <c r="HCJ238" s="136"/>
      <c r="HCK238" s="136"/>
      <c r="HCL238" s="136"/>
      <c r="HCM238" s="136"/>
      <c r="HCN238" s="136"/>
      <c r="HCO238" s="136"/>
      <c r="HCP238" s="136"/>
      <c r="HCQ238" s="136"/>
      <c r="HCR238" s="136"/>
      <c r="HCS238" s="136"/>
      <c r="HCT238" s="136"/>
      <c r="HCU238" s="136"/>
      <c r="HCV238" s="136"/>
      <c r="HCW238" s="136"/>
      <c r="HCX238" s="136"/>
      <c r="HCY238" s="136"/>
      <c r="HCZ238" s="136"/>
      <c r="HDA238" s="136"/>
      <c r="HDB238" s="136"/>
      <c r="HDC238" s="136"/>
      <c r="HDD238" s="136"/>
      <c r="HDE238" s="136"/>
      <c r="HDF238" s="136"/>
      <c r="HDG238" s="136"/>
      <c r="HDH238" s="136"/>
      <c r="HDI238" s="136"/>
      <c r="HDJ238" s="136"/>
      <c r="HDK238" s="136"/>
      <c r="HDL238" s="136"/>
      <c r="HDM238" s="136"/>
      <c r="HDN238" s="136"/>
      <c r="HDO238" s="136"/>
      <c r="HDP238" s="136"/>
      <c r="HDQ238" s="136"/>
      <c r="HDR238" s="136"/>
      <c r="HDS238" s="136"/>
      <c r="HDT238" s="136"/>
      <c r="HDU238" s="136"/>
      <c r="HDV238" s="136"/>
      <c r="HDW238" s="136"/>
      <c r="HDX238" s="136"/>
      <c r="HDY238" s="136"/>
      <c r="HDZ238" s="136"/>
      <c r="HEA238" s="136"/>
      <c r="HEB238" s="136"/>
      <c r="HEC238" s="136"/>
      <c r="HED238" s="136"/>
      <c r="HEE238" s="136"/>
      <c r="HEF238" s="136"/>
      <c r="HEG238" s="136"/>
      <c r="HEH238" s="136"/>
      <c r="HEI238" s="136"/>
      <c r="HEJ238" s="136"/>
      <c r="HEK238" s="136"/>
      <c r="HEL238" s="136"/>
      <c r="HEM238" s="136"/>
      <c r="HEN238" s="136"/>
      <c r="HEO238" s="136"/>
      <c r="HEP238" s="136"/>
      <c r="HEQ238" s="136"/>
      <c r="HER238" s="136"/>
      <c r="HES238" s="136"/>
      <c r="HET238" s="136"/>
      <c r="HEU238" s="136"/>
      <c r="HEV238" s="136"/>
      <c r="HEW238" s="136"/>
      <c r="HEX238" s="136"/>
      <c r="HEY238" s="136"/>
      <c r="HEZ238" s="136"/>
      <c r="HFA238" s="136"/>
      <c r="HFB238" s="136"/>
      <c r="HFC238" s="136"/>
      <c r="HFD238" s="136"/>
      <c r="HFE238" s="136"/>
      <c r="HFF238" s="136"/>
      <c r="HFG238" s="136"/>
      <c r="HFH238" s="136"/>
      <c r="HFI238" s="136"/>
      <c r="HFJ238" s="136"/>
      <c r="HFK238" s="136"/>
      <c r="HFL238" s="136"/>
      <c r="HFM238" s="136"/>
      <c r="HFN238" s="136"/>
      <c r="HFO238" s="136"/>
      <c r="HFP238" s="136"/>
      <c r="HFQ238" s="136"/>
      <c r="HFR238" s="136"/>
      <c r="HFS238" s="136"/>
      <c r="HFT238" s="136"/>
      <c r="HFU238" s="136"/>
      <c r="HFV238" s="136"/>
      <c r="HFW238" s="136"/>
      <c r="HFX238" s="136"/>
      <c r="HFY238" s="136"/>
      <c r="HFZ238" s="136"/>
      <c r="HGA238" s="136"/>
      <c r="HGB238" s="136"/>
      <c r="HGC238" s="136"/>
      <c r="HGD238" s="136"/>
      <c r="HGE238" s="136"/>
      <c r="HGF238" s="136"/>
      <c r="HGG238" s="136"/>
      <c r="HGH238" s="136"/>
      <c r="HGI238" s="136"/>
      <c r="HGJ238" s="136"/>
      <c r="HGK238" s="136"/>
      <c r="HGL238" s="136"/>
      <c r="HGM238" s="136"/>
      <c r="HGN238" s="136"/>
      <c r="HGO238" s="136"/>
      <c r="HGP238" s="136"/>
      <c r="HGQ238" s="136"/>
      <c r="HGR238" s="136"/>
      <c r="HGS238" s="136"/>
      <c r="HGT238" s="136"/>
      <c r="HGU238" s="136"/>
      <c r="HGV238" s="136"/>
      <c r="HGW238" s="136"/>
      <c r="HGX238" s="136"/>
      <c r="HGY238" s="136"/>
      <c r="HGZ238" s="136"/>
      <c r="HHA238" s="136"/>
      <c r="HHB238" s="136"/>
      <c r="HHC238" s="136"/>
      <c r="HHD238" s="136"/>
      <c r="HHE238" s="136"/>
      <c r="HHF238" s="136"/>
      <c r="HHG238" s="136"/>
      <c r="HHH238" s="136"/>
      <c r="HHI238" s="136"/>
      <c r="HHJ238" s="136"/>
      <c r="HHK238" s="136"/>
      <c r="HHL238" s="136"/>
      <c r="HHM238" s="136"/>
      <c r="HHN238" s="136"/>
      <c r="HHO238" s="136"/>
      <c r="HHP238" s="136"/>
      <c r="HHQ238" s="136"/>
      <c r="HHR238" s="136"/>
      <c r="HHS238" s="136"/>
      <c r="HHT238" s="136"/>
      <c r="HHU238" s="136"/>
      <c r="HHV238" s="136"/>
      <c r="HHW238" s="136"/>
      <c r="HHX238" s="136"/>
      <c r="HHY238" s="136"/>
      <c r="HHZ238" s="136"/>
      <c r="HIA238" s="136"/>
      <c r="HIB238" s="136"/>
      <c r="HIC238" s="136"/>
      <c r="HID238" s="136"/>
      <c r="HIE238" s="136"/>
      <c r="HIF238" s="136"/>
      <c r="HIG238" s="136"/>
      <c r="HIH238" s="136"/>
      <c r="HII238" s="136"/>
      <c r="HIJ238" s="136"/>
      <c r="HIK238" s="136"/>
      <c r="HIL238" s="136"/>
      <c r="HIM238" s="136"/>
      <c r="HIN238" s="136"/>
      <c r="HIO238" s="136"/>
      <c r="HIP238" s="136"/>
      <c r="HIQ238" s="136"/>
      <c r="HIR238" s="136"/>
      <c r="HIS238" s="136"/>
      <c r="HIT238" s="136"/>
      <c r="HIU238" s="136"/>
      <c r="HIV238" s="136"/>
      <c r="HIW238" s="136"/>
      <c r="HIX238" s="136"/>
      <c r="HIY238" s="136"/>
      <c r="HIZ238" s="136"/>
      <c r="HJA238" s="136"/>
      <c r="HJB238" s="136"/>
      <c r="HJC238" s="136"/>
      <c r="HJD238" s="136"/>
      <c r="HJE238" s="136"/>
      <c r="HJF238" s="136"/>
      <c r="HJG238" s="136"/>
      <c r="HJH238" s="136"/>
      <c r="HJI238" s="136"/>
      <c r="HJJ238" s="136"/>
      <c r="HJK238" s="136"/>
      <c r="HJL238" s="136"/>
      <c r="HJM238" s="136"/>
      <c r="HJN238" s="136"/>
      <c r="HJO238" s="136"/>
      <c r="HJP238" s="136"/>
      <c r="HJQ238" s="136"/>
      <c r="HJR238" s="136"/>
      <c r="HJS238" s="136"/>
      <c r="HJT238" s="136"/>
      <c r="HJU238" s="136"/>
      <c r="HJV238" s="136"/>
      <c r="HJW238" s="136"/>
      <c r="HJX238" s="136"/>
      <c r="HJY238" s="136"/>
      <c r="HJZ238" s="136"/>
      <c r="HKA238" s="136"/>
      <c r="HKB238" s="136"/>
      <c r="HKC238" s="136"/>
      <c r="HKD238" s="136"/>
      <c r="HKE238" s="136"/>
      <c r="HKF238" s="136"/>
      <c r="HKG238" s="136"/>
      <c r="HKH238" s="136"/>
      <c r="HKI238" s="136"/>
      <c r="HKJ238" s="136"/>
      <c r="HKK238" s="136"/>
      <c r="HKL238" s="136"/>
      <c r="HKM238" s="136"/>
      <c r="HKN238" s="136"/>
      <c r="HKO238" s="136"/>
      <c r="HKP238" s="136"/>
      <c r="HKQ238" s="136"/>
      <c r="HKR238" s="136"/>
      <c r="HKS238" s="136"/>
      <c r="HKT238" s="136"/>
      <c r="HKU238" s="136"/>
      <c r="HKV238" s="136"/>
      <c r="HKW238" s="136"/>
      <c r="HKX238" s="136"/>
      <c r="HKY238" s="136"/>
      <c r="HKZ238" s="136"/>
      <c r="HLA238" s="136"/>
      <c r="HLB238" s="136"/>
      <c r="HLC238" s="136"/>
      <c r="HLD238" s="136"/>
      <c r="HLE238" s="136"/>
      <c r="HLF238" s="136"/>
      <c r="HLG238" s="136"/>
      <c r="HLH238" s="136"/>
      <c r="HLI238" s="136"/>
      <c r="HLJ238" s="136"/>
      <c r="HLK238" s="136"/>
      <c r="HLL238" s="136"/>
      <c r="HLM238" s="136"/>
      <c r="HLN238" s="136"/>
      <c r="HLO238" s="136"/>
      <c r="HLP238" s="136"/>
      <c r="HLQ238" s="136"/>
      <c r="HLR238" s="136"/>
      <c r="HLS238" s="136"/>
      <c r="HLT238" s="136"/>
      <c r="HLU238" s="136"/>
      <c r="HLV238" s="136"/>
      <c r="HLW238" s="136"/>
      <c r="HLX238" s="136"/>
      <c r="HLY238" s="136"/>
      <c r="HLZ238" s="136"/>
      <c r="HMA238" s="136"/>
      <c r="HMB238" s="136"/>
      <c r="HMC238" s="136"/>
      <c r="HMD238" s="136"/>
      <c r="HME238" s="136"/>
      <c r="HMF238" s="136"/>
      <c r="HMG238" s="136"/>
      <c r="HMH238" s="136"/>
      <c r="HMI238" s="136"/>
      <c r="HMJ238" s="136"/>
      <c r="HMK238" s="136"/>
      <c r="HML238" s="136"/>
      <c r="HMM238" s="136"/>
      <c r="HMN238" s="136"/>
      <c r="HMO238" s="136"/>
      <c r="HMP238" s="136"/>
      <c r="HMQ238" s="136"/>
      <c r="HMR238" s="136"/>
      <c r="HMS238" s="136"/>
      <c r="HMT238" s="136"/>
      <c r="HMU238" s="136"/>
      <c r="HMV238" s="136"/>
      <c r="HMW238" s="136"/>
      <c r="HMX238" s="136"/>
      <c r="HMY238" s="136"/>
      <c r="HMZ238" s="136"/>
      <c r="HNA238" s="136"/>
      <c r="HNB238" s="136"/>
      <c r="HNC238" s="136"/>
      <c r="HND238" s="136"/>
      <c r="HNE238" s="136"/>
      <c r="HNF238" s="136"/>
      <c r="HNG238" s="136"/>
      <c r="HNH238" s="136"/>
      <c r="HNI238" s="136"/>
      <c r="HNJ238" s="136"/>
      <c r="HNK238" s="136"/>
      <c r="HNL238" s="136"/>
      <c r="HNM238" s="136"/>
      <c r="HNN238" s="136"/>
      <c r="HNO238" s="136"/>
      <c r="HNP238" s="136"/>
      <c r="HNQ238" s="136"/>
      <c r="HNR238" s="136"/>
      <c r="HNS238" s="136"/>
      <c r="HNT238" s="136"/>
      <c r="HNU238" s="136"/>
      <c r="HNV238" s="136"/>
      <c r="HNW238" s="136"/>
      <c r="HNX238" s="136"/>
      <c r="HNY238" s="136"/>
      <c r="HNZ238" s="136"/>
      <c r="HOA238" s="136"/>
      <c r="HOB238" s="136"/>
      <c r="HOC238" s="136"/>
      <c r="HOD238" s="136"/>
      <c r="HOE238" s="136"/>
      <c r="HOF238" s="136"/>
      <c r="HOG238" s="136"/>
      <c r="HOH238" s="136"/>
      <c r="HOI238" s="136"/>
      <c r="HOJ238" s="136"/>
      <c r="HOK238" s="136"/>
      <c r="HOL238" s="136"/>
      <c r="HOM238" s="136"/>
      <c r="HON238" s="136"/>
      <c r="HOO238" s="136"/>
      <c r="HOP238" s="136"/>
      <c r="HOQ238" s="136"/>
      <c r="HOR238" s="136"/>
      <c r="HOS238" s="136"/>
      <c r="HOT238" s="136"/>
      <c r="HOU238" s="136"/>
      <c r="HOV238" s="136"/>
      <c r="HOW238" s="136"/>
      <c r="HOX238" s="136"/>
      <c r="HOY238" s="136"/>
      <c r="HOZ238" s="136"/>
      <c r="HPA238" s="136"/>
      <c r="HPB238" s="136"/>
      <c r="HPC238" s="136"/>
      <c r="HPD238" s="136"/>
      <c r="HPE238" s="136"/>
      <c r="HPF238" s="136"/>
      <c r="HPG238" s="136"/>
      <c r="HPH238" s="136"/>
      <c r="HPI238" s="136"/>
      <c r="HPJ238" s="136"/>
      <c r="HPK238" s="136"/>
      <c r="HPL238" s="136"/>
      <c r="HPM238" s="136"/>
      <c r="HPN238" s="136"/>
      <c r="HPO238" s="136"/>
      <c r="HPP238" s="136"/>
      <c r="HPQ238" s="136"/>
      <c r="HPR238" s="136"/>
      <c r="HPS238" s="136"/>
      <c r="HPT238" s="136"/>
      <c r="HPU238" s="136"/>
      <c r="HPV238" s="136"/>
      <c r="HPW238" s="136"/>
      <c r="HPX238" s="136"/>
      <c r="HPY238" s="136"/>
      <c r="HPZ238" s="136"/>
      <c r="HQA238" s="136"/>
      <c r="HQB238" s="136"/>
      <c r="HQC238" s="136"/>
      <c r="HQD238" s="136"/>
      <c r="HQE238" s="136"/>
      <c r="HQF238" s="136"/>
      <c r="HQG238" s="136"/>
      <c r="HQH238" s="136"/>
      <c r="HQI238" s="136"/>
      <c r="HQJ238" s="136"/>
      <c r="HQK238" s="136"/>
      <c r="HQL238" s="136"/>
      <c r="HQM238" s="136"/>
      <c r="HQN238" s="136"/>
      <c r="HQO238" s="136"/>
      <c r="HQP238" s="136"/>
      <c r="HQQ238" s="136"/>
      <c r="HQR238" s="136"/>
      <c r="HQS238" s="136"/>
      <c r="HQT238" s="136"/>
      <c r="HQU238" s="136"/>
      <c r="HQV238" s="136"/>
      <c r="HQW238" s="136"/>
      <c r="HQX238" s="136"/>
      <c r="HQY238" s="136"/>
      <c r="HQZ238" s="136"/>
      <c r="HRA238" s="136"/>
      <c r="HRB238" s="136"/>
      <c r="HRC238" s="136"/>
      <c r="HRD238" s="136"/>
      <c r="HRE238" s="136"/>
      <c r="HRF238" s="136"/>
      <c r="HRG238" s="136"/>
      <c r="HRH238" s="136"/>
      <c r="HRI238" s="136"/>
      <c r="HRJ238" s="136"/>
      <c r="HRK238" s="136"/>
      <c r="HRL238" s="136"/>
      <c r="HRM238" s="136"/>
      <c r="HRN238" s="136"/>
      <c r="HRO238" s="136"/>
      <c r="HRP238" s="136"/>
      <c r="HRQ238" s="136"/>
      <c r="HRR238" s="136"/>
      <c r="HRS238" s="136"/>
      <c r="HRT238" s="136"/>
      <c r="HRU238" s="136"/>
      <c r="HRV238" s="136"/>
      <c r="HRW238" s="136"/>
      <c r="HRX238" s="136"/>
      <c r="HRY238" s="136"/>
      <c r="HRZ238" s="136"/>
      <c r="HSA238" s="136"/>
      <c r="HSB238" s="136"/>
      <c r="HSC238" s="136"/>
      <c r="HSD238" s="136"/>
      <c r="HSE238" s="136"/>
      <c r="HSF238" s="136"/>
      <c r="HSG238" s="136"/>
      <c r="HSH238" s="136"/>
      <c r="HSI238" s="136"/>
      <c r="HSJ238" s="136"/>
      <c r="HSK238" s="136"/>
      <c r="HSL238" s="136"/>
      <c r="HSM238" s="136"/>
      <c r="HSN238" s="136"/>
      <c r="HSO238" s="136"/>
      <c r="HSP238" s="136"/>
      <c r="HSQ238" s="136"/>
      <c r="HSR238" s="136"/>
      <c r="HSS238" s="136"/>
      <c r="HST238" s="136"/>
      <c r="HSU238" s="136"/>
      <c r="HSV238" s="136"/>
      <c r="HSW238" s="136"/>
      <c r="HSX238" s="136"/>
      <c r="HSY238" s="136"/>
      <c r="HSZ238" s="136"/>
      <c r="HTA238" s="136"/>
      <c r="HTB238" s="136"/>
      <c r="HTC238" s="136"/>
      <c r="HTD238" s="136"/>
      <c r="HTE238" s="136"/>
      <c r="HTF238" s="136"/>
      <c r="HTG238" s="136"/>
      <c r="HTH238" s="136"/>
      <c r="HTI238" s="136"/>
      <c r="HTJ238" s="136"/>
      <c r="HTK238" s="136"/>
      <c r="HTL238" s="136"/>
      <c r="HTM238" s="136"/>
      <c r="HTN238" s="136"/>
      <c r="HTO238" s="136"/>
      <c r="HTP238" s="136"/>
      <c r="HTQ238" s="136"/>
      <c r="HTR238" s="136"/>
      <c r="HTS238" s="136"/>
      <c r="HTT238" s="136"/>
      <c r="HTU238" s="136"/>
      <c r="HTV238" s="136"/>
      <c r="HTW238" s="136"/>
      <c r="HTX238" s="136"/>
      <c r="HTY238" s="136"/>
      <c r="HTZ238" s="136"/>
      <c r="HUA238" s="136"/>
      <c r="HUB238" s="136"/>
      <c r="HUC238" s="136"/>
      <c r="HUD238" s="136"/>
      <c r="HUE238" s="136"/>
      <c r="HUF238" s="136"/>
      <c r="HUG238" s="136"/>
      <c r="HUH238" s="136"/>
      <c r="HUI238" s="136"/>
      <c r="HUJ238" s="136"/>
      <c r="HUK238" s="136"/>
      <c r="HUL238" s="136"/>
      <c r="HUM238" s="136"/>
      <c r="HUN238" s="136"/>
      <c r="HUO238" s="136"/>
      <c r="HUP238" s="136"/>
      <c r="HUQ238" s="136"/>
      <c r="HUR238" s="136"/>
      <c r="HUS238" s="136"/>
      <c r="HUT238" s="136"/>
      <c r="HUU238" s="136"/>
      <c r="HUV238" s="136"/>
      <c r="HUW238" s="136"/>
      <c r="HUX238" s="136"/>
      <c r="HUY238" s="136"/>
      <c r="HUZ238" s="136"/>
      <c r="HVA238" s="136"/>
      <c r="HVB238" s="136"/>
      <c r="HVC238" s="136"/>
      <c r="HVD238" s="136"/>
      <c r="HVE238" s="136"/>
      <c r="HVF238" s="136"/>
      <c r="HVG238" s="136"/>
      <c r="HVH238" s="136"/>
      <c r="HVI238" s="136"/>
      <c r="HVJ238" s="136"/>
      <c r="HVK238" s="136"/>
      <c r="HVL238" s="136"/>
      <c r="HVM238" s="136"/>
      <c r="HVN238" s="136"/>
      <c r="HVO238" s="136"/>
      <c r="HVP238" s="136"/>
      <c r="HVQ238" s="136"/>
      <c r="HVR238" s="136"/>
      <c r="HVS238" s="136"/>
      <c r="HVT238" s="136"/>
      <c r="HVU238" s="136"/>
      <c r="HVV238" s="136"/>
      <c r="HVW238" s="136"/>
      <c r="HVX238" s="136"/>
      <c r="HVY238" s="136"/>
      <c r="HVZ238" s="136"/>
      <c r="HWA238" s="136"/>
      <c r="HWB238" s="136"/>
      <c r="HWC238" s="136"/>
      <c r="HWD238" s="136"/>
      <c r="HWE238" s="136"/>
      <c r="HWF238" s="136"/>
      <c r="HWG238" s="136"/>
      <c r="HWH238" s="136"/>
      <c r="HWI238" s="136"/>
      <c r="HWJ238" s="136"/>
      <c r="HWK238" s="136"/>
      <c r="HWL238" s="136"/>
      <c r="HWM238" s="136"/>
      <c r="HWN238" s="136"/>
      <c r="HWO238" s="136"/>
      <c r="HWP238" s="136"/>
      <c r="HWQ238" s="136"/>
      <c r="HWR238" s="136"/>
      <c r="HWS238" s="136"/>
      <c r="HWT238" s="136"/>
      <c r="HWU238" s="136"/>
      <c r="HWV238" s="136"/>
      <c r="HWW238" s="136"/>
      <c r="HWX238" s="136"/>
      <c r="HWY238" s="136"/>
      <c r="HWZ238" s="136"/>
      <c r="HXA238" s="136"/>
      <c r="HXB238" s="136"/>
      <c r="HXC238" s="136"/>
      <c r="HXD238" s="136"/>
      <c r="HXE238" s="136"/>
      <c r="HXF238" s="136"/>
      <c r="HXG238" s="136"/>
      <c r="HXH238" s="136"/>
      <c r="HXI238" s="136"/>
      <c r="HXJ238" s="136"/>
      <c r="HXK238" s="136"/>
      <c r="HXL238" s="136"/>
      <c r="HXM238" s="136"/>
      <c r="HXN238" s="136"/>
      <c r="HXO238" s="136"/>
      <c r="HXP238" s="136"/>
      <c r="HXQ238" s="136"/>
      <c r="HXR238" s="136"/>
      <c r="HXS238" s="136"/>
      <c r="HXT238" s="136"/>
      <c r="HXU238" s="136"/>
      <c r="HXV238" s="136"/>
      <c r="HXW238" s="136"/>
      <c r="HXX238" s="136"/>
      <c r="HXY238" s="136"/>
      <c r="HXZ238" s="136"/>
      <c r="HYA238" s="136"/>
      <c r="HYB238" s="136"/>
      <c r="HYC238" s="136"/>
      <c r="HYD238" s="136"/>
      <c r="HYE238" s="136"/>
      <c r="HYF238" s="136"/>
      <c r="HYG238" s="136"/>
      <c r="HYH238" s="136"/>
      <c r="HYI238" s="136"/>
      <c r="HYJ238" s="136"/>
      <c r="HYK238" s="136"/>
      <c r="HYL238" s="136"/>
      <c r="HYM238" s="136"/>
      <c r="HYN238" s="136"/>
      <c r="HYO238" s="136"/>
      <c r="HYP238" s="136"/>
      <c r="HYQ238" s="136"/>
      <c r="HYR238" s="136"/>
      <c r="HYS238" s="136"/>
      <c r="HYT238" s="136"/>
      <c r="HYU238" s="136"/>
      <c r="HYV238" s="136"/>
      <c r="HYW238" s="136"/>
      <c r="HYX238" s="136"/>
      <c r="HYY238" s="136"/>
      <c r="HYZ238" s="136"/>
      <c r="HZA238" s="136"/>
      <c r="HZB238" s="136"/>
      <c r="HZC238" s="136"/>
      <c r="HZD238" s="136"/>
      <c r="HZE238" s="136"/>
      <c r="HZF238" s="136"/>
      <c r="HZG238" s="136"/>
      <c r="HZH238" s="136"/>
      <c r="HZI238" s="136"/>
      <c r="HZJ238" s="136"/>
      <c r="HZK238" s="136"/>
      <c r="HZL238" s="136"/>
      <c r="HZM238" s="136"/>
      <c r="HZN238" s="136"/>
      <c r="HZO238" s="136"/>
      <c r="HZP238" s="136"/>
      <c r="HZQ238" s="136"/>
      <c r="HZR238" s="136"/>
      <c r="HZS238" s="136"/>
      <c r="HZT238" s="136"/>
      <c r="HZU238" s="136"/>
      <c r="HZV238" s="136"/>
      <c r="HZW238" s="136"/>
      <c r="HZX238" s="136"/>
      <c r="HZY238" s="136"/>
      <c r="HZZ238" s="136"/>
      <c r="IAA238" s="136"/>
      <c r="IAB238" s="136"/>
      <c r="IAC238" s="136"/>
      <c r="IAD238" s="136"/>
      <c r="IAE238" s="136"/>
      <c r="IAF238" s="136"/>
      <c r="IAG238" s="136"/>
      <c r="IAH238" s="136"/>
      <c r="IAI238" s="136"/>
      <c r="IAJ238" s="136"/>
      <c r="IAK238" s="136"/>
      <c r="IAL238" s="136"/>
      <c r="IAM238" s="136"/>
      <c r="IAN238" s="136"/>
      <c r="IAO238" s="136"/>
      <c r="IAP238" s="136"/>
      <c r="IAQ238" s="136"/>
      <c r="IAR238" s="136"/>
      <c r="IAS238" s="136"/>
      <c r="IAT238" s="136"/>
      <c r="IAU238" s="136"/>
      <c r="IAV238" s="136"/>
      <c r="IAW238" s="136"/>
      <c r="IAX238" s="136"/>
      <c r="IAY238" s="136"/>
      <c r="IAZ238" s="136"/>
      <c r="IBA238" s="136"/>
      <c r="IBB238" s="136"/>
      <c r="IBC238" s="136"/>
      <c r="IBD238" s="136"/>
      <c r="IBE238" s="136"/>
      <c r="IBF238" s="136"/>
      <c r="IBG238" s="136"/>
      <c r="IBH238" s="136"/>
      <c r="IBI238" s="136"/>
      <c r="IBJ238" s="136"/>
      <c r="IBK238" s="136"/>
      <c r="IBL238" s="136"/>
      <c r="IBM238" s="136"/>
      <c r="IBN238" s="136"/>
      <c r="IBO238" s="136"/>
      <c r="IBP238" s="136"/>
      <c r="IBQ238" s="136"/>
      <c r="IBR238" s="136"/>
      <c r="IBS238" s="136"/>
      <c r="IBT238" s="136"/>
      <c r="IBU238" s="136"/>
      <c r="IBV238" s="136"/>
      <c r="IBW238" s="136"/>
      <c r="IBX238" s="136"/>
      <c r="IBY238" s="136"/>
      <c r="IBZ238" s="136"/>
      <c r="ICA238" s="136"/>
      <c r="ICB238" s="136"/>
      <c r="ICC238" s="136"/>
      <c r="ICD238" s="136"/>
      <c r="ICE238" s="136"/>
      <c r="ICF238" s="136"/>
      <c r="ICG238" s="136"/>
      <c r="ICH238" s="136"/>
      <c r="ICI238" s="136"/>
      <c r="ICJ238" s="136"/>
      <c r="ICK238" s="136"/>
      <c r="ICL238" s="136"/>
      <c r="ICM238" s="136"/>
      <c r="ICN238" s="136"/>
      <c r="ICO238" s="136"/>
      <c r="ICP238" s="136"/>
      <c r="ICQ238" s="136"/>
      <c r="ICR238" s="136"/>
      <c r="ICS238" s="136"/>
      <c r="ICT238" s="136"/>
      <c r="ICU238" s="136"/>
      <c r="ICV238" s="136"/>
      <c r="ICW238" s="136"/>
      <c r="ICX238" s="136"/>
      <c r="ICY238" s="136"/>
      <c r="ICZ238" s="136"/>
      <c r="IDA238" s="136"/>
      <c r="IDB238" s="136"/>
      <c r="IDC238" s="136"/>
      <c r="IDD238" s="136"/>
      <c r="IDE238" s="136"/>
      <c r="IDF238" s="136"/>
      <c r="IDG238" s="136"/>
      <c r="IDH238" s="136"/>
      <c r="IDI238" s="136"/>
      <c r="IDJ238" s="136"/>
      <c r="IDK238" s="136"/>
      <c r="IDL238" s="136"/>
      <c r="IDM238" s="136"/>
      <c r="IDN238" s="136"/>
      <c r="IDO238" s="136"/>
      <c r="IDP238" s="136"/>
      <c r="IDQ238" s="136"/>
      <c r="IDR238" s="136"/>
      <c r="IDS238" s="136"/>
      <c r="IDT238" s="136"/>
      <c r="IDU238" s="136"/>
      <c r="IDV238" s="136"/>
      <c r="IDW238" s="136"/>
      <c r="IDX238" s="136"/>
      <c r="IDY238" s="136"/>
      <c r="IDZ238" s="136"/>
      <c r="IEA238" s="136"/>
      <c r="IEB238" s="136"/>
      <c r="IEC238" s="136"/>
      <c r="IED238" s="136"/>
      <c r="IEE238" s="136"/>
      <c r="IEF238" s="136"/>
      <c r="IEG238" s="136"/>
      <c r="IEH238" s="136"/>
      <c r="IEI238" s="136"/>
      <c r="IEJ238" s="136"/>
      <c r="IEK238" s="136"/>
      <c r="IEL238" s="136"/>
      <c r="IEM238" s="136"/>
      <c r="IEN238" s="136"/>
      <c r="IEO238" s="136"/>
      <c r="IEP238" s="136"/>
      <c r="IEQ238" s="136"/>
      <c r="IER238" s="136"/>
      <c r="IES238" s="136"/>
      <c r="IET238" s="136"/>
      <c r="IEU238" s="136"/>
      <c r="IEV238" s="136"/>
      <c r="IEW238" s="136"/>
      <c r="IEX238" s="136"/>
      <c r="IEY238" s="136"/>
      <c r="IEZ238" s="136"/>
      <c r="IFA238" s="136"/>
      <c r="IFB238" s="136"/>
      <c r="IFC238" s="136"/>
      <c r="IFD238" s="136"/>
      <c r="IFE238" s="136"/>
      <c r="IFF238" s="136"/>
      <c r="IFG238" s="136"/>
      <c r="IFH238" s="136"/>
      <c r="IFI238" s="136"/>
      <c r="IFJ238" s="136"/>
      <c r="IFK238" s="136"/>
      <c r="IFL238" s="136"/>
      <c r="IFM238" s="136"/>
      <c r="IFN238" s="136"/>
      <c r="IFO238" s="136"/>
      <c r="IFP238" s="136"/>
      <c r="IFQ238" s="136"/>
      <c r="IFR238" s="136"/>
      <c r="IFS238" s="136"/>
      <c r="IFT238" s="136"/>
      <c r="IFU238" s="136"/>
      <c r="IFV238" s="136"/>
      <c r="IFW238" s="136"/>
      <c r="IFX238" s="136"/>
      <c r="IFY238" s="136"/>
      <c r="IFZ238" s="136"/>
      <c r="IGA238" s="136"/>
      <c r="IGB238" s="136"/>
      <c r="IGC238" s="136"/>
      <c r="IGD238" s="136"/>
      <c r="IGE238" s="136"/>
      <c r="IGF238" s="136"/>
      <c r="IGG238" s="136"/>
      <c r="IGH238" s="136"/>
      <c r="IGI238" s="136"/>
      <c r="IGJ238" s="136"/>
      <c r="IGK238" s="136"/>
      <c r="IGL238" s="136"/>
      <c r="IGM238" s="136"/>
      <c r="IGN238" s="136"/>
      <c r="IGO238" s="136"/>
      <c r="IGP238" s="136"/>
      <c r="IGQ238" s="136"/>
      <c r="IGR238" s="136"/>
      <c r="IGS238" s="136"/>
      <c r="IGT238" s="136"/>
      <c r="IGU238" s="136"/>
      <c r="IGV238" s="136"/>
      <c r="IGW238" s="136"/>
      <c r="IGX238" s="136"/>
      <c r="IGY238" s="136"/>
      <c r="IGZ238" s="136"/>
      <c r="IHA238" s="136"/>
      <c r="IHB238" s="136"/>
      <c r="IHC238" s="136"/>
      <c r="IHD238" s="136"/>
      <c r="IHE238" s="136"/>
      <c r="IHF238" s="136"/>
      <c r="IHG238" s="136"/>
      <c r="IHH238" s="136"/>
      <c r="IHI238" s="136"/>
      <c r="IHJ238" s="136"/>
      <c r="IHK238" s="136"/>
      <c r="IHL238" s="136"/>
      <c r="IHM238" s="136"/>
      <c r="IHN238" s="136"/>
      <c r="IHO238" s="136"/>
      <c r="IHP238" s="136"/>
      <c r="IHQ238" s="136"/>
      <c r="IHR238" s="136"/>
      <c r="IHS238" s="136"/>
      <c r="IHT238" s="136"/>
      <c r="IHU238" s="136"/>
      <c r="IHV238" s="136"/>
      <c r="IHW238" s="136"/>
      <c r="IHX238" s="136"/>
      <c r="IHY238" s="136"/>
      <c r="IHZ238" s="136"/>
      <c r="IIA238" s="136"/>
      <c r="IIB238" s="136"/>
      <c r="IIC238" s="136"/>
      <c r="IID238" s="136"/>
      <c r="IIE238" s="136"/>
      <c r="IIF238" s="136"/>
      <c r="IIG238" s="136"/>
      <c r="IIH238" s="136"/>
      <c r="III238" s="136"/>
      <c r="IIJ238" s="136"/>
      <c r="IIK238" s="136"/>
      <c r="IIL238" s="136"/>
      <c r="IIM238" s="136"/>
      <c r="IIN238" s="136"/>
      <c r="IIO238" s="136"/>
      <c r="IIP238" s="136"/>
      <c r="IIQ238" s="136"/>
      <c r="IIR238" s="136"/>
      <c r="IIS238" s="136"/>
      <c r="IIT238" s="136"/>
      <c r="IIU238" s="136"/>
      <c r="IIV238" s="136"/>
      <c r="IIW238" s="136"/>
      <c r="IIX238" s="136"/>
      <c r="IIY238" s="136"/>
      <c r="IIZ238" s="136"/>
      <c r="IJA238" s="136"/>
      <c r="IJB238" s="136"/>
      <c r="IJC238" s="136"/>
      <c r="IJD238" s="136"/>
      <c r="IJE238" s="136"/>
      <c r="IJF238" s="136"/>
      <c r="IJG238" s="136"/>
      <c r="IJH238" s="136"/>
      <c r="IJI238" s="136"/>
      <c r="IJJ238" s="136"/>
      <c r="IJK238" s="136"/>
      <c r="IJL238" s="136"/>
      <c r="IJM238" s="136"/>
      <c r="IJN238" s="136"/>
      <c r="IJO238" s="136"/>
      <c r="IJP238" s="136"/>
      <c r="IJQ238" s="136"/>
      <c r="IJR238" s="136"/>
      <c r="IJS238" s="136"/>
      <c r="IJT238" s="136"/>
      <c r="IJU238" s="136"/>
      <c r="IJV238" s="136"/>
      <c r="IJW238" s="136"/>
      <c r="IJX238" s="136"/>
      <c r="IJY238" s="136"/>
      <c r="IJZ238" s="136"/>
      <c r="IKA238" s="136"/>
      <c r="IKB238" s="136"/>
      <c r="IKC238" s="136"/>
      <c r="IKD238" s="136"/>
      <c r="IKE238" s="136"/>
      <c r="IKF238" s="136"/>
      <c r="IKG238" s="136"/>
      <c r="IKH238" s="136"/>
      <c r="IKI238" s="136"/>
      <c r="IKJ238" s="136"/>
      <c r="IKK238" s="136"/>
      <c r="IKL238" s="136"/>
      <c r="IKM238" s="136"/>
      <c r="IKN238" s="136"/>
      <c r="IKO238" s="136"/>
      <c r="IKP238" s="136"/>
      <c r="IKQ238" s="136"/>
      <c r="IKR238" s="136"/>
      <c r="IKS238" s="136"/>
      <c r="IKT238" s="136"/>
      <c r="IKU238" s="136"/>
      <c r="IKV238" s="136"/>
      <c r="IKW238" s="136"/>
      <c r="IKX238" s="136"/>
      <c r="IKY238" s="136"/>
      <c r="IKZ238" s="136"/>
      <c r="ILA238" s="136"/>
      <c r="ILB238" s="136"/>
      <c r="ILC238" s="136"/>
      <c r="ILD238" s="136"/>
      <c r="ILE238" s="136"/>
      <c r="ILF238" s="136"/>
      <c r="ILG238" s="136"/>
      <c r="ILH238" s="136"/>
      <c r="ILI238" s="136"/>
      <c r="ILJ238" s="136"/>
      <c r="ILK238" s="136"/>
      <c r="ILL238" s="136"/>
      <c r="ILM238" s="136"/>
      <c r="ILN238" s="136"/>
      <c r="ILO238" s="136"/>
      <c r="ILP238" s="136"/>
      <c r="ILQ238" s="136"/>
      <c r="ILR238" s="136"/>
      <c r="ILS238" s="136"/>
      <c r="ILT238" s="136"/>
      <c r="ILU238" s="136"/>
      <c r="ILV238" s="136"/>
      <c r="ILW238" s="136"/>
      <c r="ILX238" s="136"/>
      <c r="ILY238" s="136"/>
      <c r="ILZ238" s="136"/>
      <c r="IMA238" s="136"/>
      <c r="IMB238" s="136"/>
      <c r="IMC238" s="136"/>
      <c r="IMD238" s="136"/>
      <c r="IME238" s="136"/>
      <c r="IMF238" s="136"/>
      <c r="IMG238" s="136"/>
      <c r="IMH238" s="136"/>
      <c r="IMI238" s="136"/>
      <c r="IMJ238" s="136"/>
      <c r="IMK238" s="136"/>
      <c r="IML238" s="136"/>
      <c r="IMM238" s="136"/>
      <c r="IMN238" s="136"/>
      <c r="IMO238" s="136"/>
      <c r="IMP238" s="136"/>
      <c r="IMQ238" s="136"/>
      <c r="IMR238" s="136"/>
      <c r="IMS238" s="136"/>
      <c r="IMT238" s="136"/>
      <c r="IMU238" s="136"/>
      <c r="IMV238" s="136"/>
      <c r="IMW238" s="136"/>
      <c r="IMX238" s="136"/>
      <c r="IMY238" s="136"/>
      <c r="IMZ238" s="136"/>
      <c r="INA238" s="136"/>
      <c r="INB238" s="136"/>
      <c r="INC238" s="136"/>
      <c r="IND238" s="136"/>
      <c r="INE238" s="136"/>
      <c r="INF238" s="136"/>
      <c r="ING238" s="136"/>
      <c r="INH238" s="136"/>
      <c r="INI238" s="136"/>
      <c r="INJ238" s="136"/>
      <c r="INK238" s="136"/>
      <c r="INL238" s="136"/>
      <c r="INM238" s="136"/>
      <c r="INN238" s="136"/>
      <c r="INO238" s="136"/>
      <c r="INP238" s="136"/>
      <c r="INQ238" s="136"/>
      <c r="INR238" s="136"/>
      <c r="INS238" s="136"/>
      <c r="INT238" s="136"/>
      <c r="INU238" s="136"/>
      <c r="INV238" s="136"/>
      <c r="INW238" s="136"/>
      <c r="INX238" s="136"/>
      <c r="INY238" s="136"/>
      <c r="INZ238" s="136"/>
      <c r="IOA238" s="136"/>
      <c r="IOB238" s="136"/>
      <c r="IOC238" s="136"/>
      <c r="IOD238" s="136"/>
      <c r="IOE238" s="136"/>
      <c r="IOF238" s="136"/>
      <c r="IOG238" s="136"/>
      <c r="IOH238" s="136"/>
      <c r="IOI238" s="136"/>
      <c r="IOJ238" s="136"/>
      <c r="IOK238" s="136"/>
      <c r="IOL238" s="136"/>
      <c r="IOM238" s="136"/>
      <c r="ION238" s="136"/>
      <c r="IOO238" s="136"/>
      <c r="IOP238" s="136"/>
      <c r="IOQ238" s="136"/>
      <c r="IOR238" s="136"/>
      <c r="IOS238" s="136"/>
      <c r="IOT238" s="136"/>
      <c r="IOU238" s="136"/>
      <c r="IOV238" s="136"/>
      <c r="IOW238" s="136"/>
      <c r="IOX238" s="136"/>
      <c r="IOY238" s="136"/>
      <c r="IOZ238" s="136"/>
      <c r="IPA238" s="136"/>
      <c r="IPB238" s="136"/>
      <c r="IPC238" s="136"/>
      <c r="IPD238" s="136"/>
      <c r="IPE238" s="136"/>
      <c r="IPF238" s="136"/>
      <c r="IPG238" s="136"/>
      <c r="IPH238" s="136"/>
      <c r="IPI238" s="136"/>
      <c r="IPJ238" s="136"/>
      <c r="IPK238" s="136"/>
      <c r="IPL238" s="136"/>
      <c r="IPM238" s="136"/>
      <c r="IPN238" s="136"/>
      <c r="IPO238" s="136"/>
      <c r="IPP238" s="136"/>
      <c r="IPQ238" s="136"/>
      <c r="IPR238" s="136"/>
      <c r="IPS238" s="136"/>
      <c r="IPT238" s="136"/>
      <c r="IPU238" s="136"/>
      <c r="IPV238" s="136"/>
      <c r="IPW238" s="136"/>
      <c r="IPX238" s="136"/>
      <c r="IPY238" s="136"/>
      <c r="IPZ238" s="136"/>
      <c r="IQA238" s="136"/>
      <c r="IQB238" s="136"/>
      <c r="IQC238" s="136"/>
      <c r="IQD238" s="136"/>
      <c r="IQE238" s="136"/>
      <c r="IQF238" s="136"/>
      <c r="IQG238" s="136"/>
      <c r="IQH238" s="136"/>
      <c r="IQI238" s="136"/>
      <c r="IQJ238" s="136"/>
      <c r="IQK238" s="136"/>
      <c r="IQL238" s="136"/>
      <c r="IQM238" s="136"/>
      <c r="IQN238" s="136"/>
      <c r="IQO238" s="136"/>
      <c r="IQP238" s="136"/>
      <c r="IQQ238" s="136"/>
      <c r="IQR238" s="136"/>
      <c r="IQS238" s="136"/>
      <c r="IQT238" s="136"/>
      <c r="IQU238" s="136"/>
      <c r="IQV238" s="136"/>
      <c r="IQW238" s="136"/>
      <c r="IQX238" s="136"/>
      <c r="IQY238" s="136"/>
      <c r="IQZ238" s="136"/>
      <c r="IRA238" s="136"/>
      <c r="IRB238" s="136"/>
      <c r="IRC238" s="136"/>
      <c r="IRD238" s="136"/>
      <c r="IRE238" s="136"/>
      <c r="IRF238" s="136"/>
      <c r="IRG238" s="136"/>
      <c r="IRH238" s="136"/>
      <c r="IRI238" s="136"/>
      <c r="IRJ238" s="136"/>
      <c r="IRK238" s="136"/>
      <c r="IRL238" s="136"/>
      <c r="IRM238" s="136"/>
      <c r="IRN238" s="136"/>
      <c r="IRO238" s="136"/>
      <c r="IRP238" s="136"/>
      <c r="IRQ238" s="136"/>
      <c r="IRR238" s="136"/>
      <c r="IRS238" s="136"/>
      <c r="IRT238" s="136"/>
      <c r="IRU238" s="136"/>
      <c r="IRV238" s="136"/>
      <c r="IRW238" s="136"/>
      <c r="IRX238" s="136"/>
      <c r="IRY238" s="136"/>
      <c r="IRZ238" s="136"/>
      <c r="ISA238" s="136"/>
      <c r="ISB238" s="136"/>
      <c r="ISC238" s="136"/>
      <c r="ISD238" s="136"/>
      <c r="ISE238" s="136"/>
      <c r="ISF238" s="136"/>
      <c r="ISG238" s="136"/>
      <c r="ISH238" s="136"/>
      <c r="ISI238" s="136"/>
      <c r="ISJ238" s="136"/>
      <c r="ISK238" s="136"/>
      <c r="ISL238" s="136"/>
      <c r="ISM238" s="136"/>
      <c r="ISN238" s="136"/>
      <c r="ISO238" s="136"/>
      <c r="ISP238" s="136"/>
      <c r="ISQ238" s="136"/>
      <c r="ISR238" s="136"/>
      <c r="ISS238" s="136"/>
      <c r="IST238" s="136"/>
      <c r="ISU238" s="136"/>
      <c r="ISV238" s="136"/>
      <c r="ISW238" s="136"/>
      <c r="ISX238" s="136"/>
      <c r="ISY238" s="136"/>
      <c r="ISZ238" s="136"/>
      <c r="ITA238" s="136"/>
      <c r="ITB238" s="136"/>
      <c r="ITC238" s="136"/>
      <c r="ITD238" s="136"/>
      <c r="ITE238" s="136"/>
      <c r="ITF238" s="136"/>
      <c r="ITG238" s="136"/>
      <c r="ITH238" s="136"/>
      <c r="ITI238" s="136"/>
      <c r="ITJ238" s="136"/>
      <c r="ITK238" s="136"/>
      <c r="ITL238" s="136"/>
      <c r="ITM238" s="136"/>
      <c r="ITN238" s="136"/>
      <c r="ITO238" s="136"/>
      <c r="ITP238" s="136"/>
      <c r="ITQ238" s="136"/>
      <c r="ITR238" s="136"/>
      <c r="ITS238" s="136"/>
      <c r="ITT238" s="136"/>
      <c r="ITU238" s="136"/>
      <c r="ITV238" s="136"/>
      <c r="ITW238" s="136"/>
      <c r="ITX238" s="136"/>
      <c r="ITY238" s="136"/>
      <c r="ITZ238" s="136"/>
      <c r="IUA238" s="136"/>
      <c r="IUB238" s="136"/>
      <c r="IUC238" s="136"/>
      <c r="IUD238" s="136"/>
      <c r="IUE238" s="136"/>
      <c r="IUF238" s="136"/>
      <c r="IUG238" s="136"/>
      <c r="IUH238" s="136"/>
      <c r="IUI238" s="136"/>
      <c r="IUJ238" s="136"/>
      <c r="IUK238" s="136"/>
      <c r="IUL238" s="136"/>
      <c r="IUM238" s="136"/>
      <c r="IUN238" s="136"/>
      <c r="IUO238" s="136"/>
      <c r="IUP238" s="136"/>
      <c r="IUQ238" s="136"/>
      <c r="IUR238" s="136"/>
      <c r="IUS238" s="136"/>
      <c r="IUT238" s="136"/>
      <c r="IUU238" s="136"/>
      <c r="IUV238" s="136"/>
      <c r="IUW238" s="136"/>
      <c r="IUX238" s="136"/>
      <c r="IUY238" s="136"/>
      <c r="IUZ238" s="136"/>
      <c r="IVA238" s="136"/>
      <c r="IVB238" s="136"/>
      <c r="IVC238" s="136"/>
      <c r="IVD238" s="136"/>
      <c r="IVE238" s="136"/>
      <c r="IVF238" s="136"/>
      <c r="IVG238" s="136"/>
      <c r="IVH238" s="136"/>
      <c r="IVI238" s="136"/>
      <c r="IVJ238" s="136"/>
      <c r="IVK238" s="136"/>
      <c r="IVL238" s="136"/>
      <c r="IVM238" s="136"/>
      <c r="IVN238" s="136"/>
      <c r="IVO238" s="136"/>
      <c r="IVP238" s="136"/>
      <c r="IVQ238" s="136"/>
      <c r="IVR238" s="136"/>
      <c r="IVS238" s="136"/>
      <c r="IVT238" s="136"/>
      <c r="IVU238" s="136"/>
      <c r="IVV238" s="136"/>
      <c r="IVW238" s="136"/>
      <c r="IVX238" s="136"/>
      <c r="IVY238" s="136"/>
      <c r="IVZ238" s="136"/>
      <c r="IWA238" s="136"/>
      <c r="IWB238" s="136"/>
      <c r="IWC238" s="136"/>
      <c r="IWD238" s="136"/>
      <c r="IWE238" s="136"/>
      <c r="IWF238" s="136"/>
      <c r="IWG238" s="136"/>
      <c r="IWH238" s="136"/>
      <c r="IWI238" s="136"/>
      <c r="IWJ238" s="136"/>
      <c r="IWK238" s="136"/>
      <c r="IWL238" s="136"/>
      <c r="IWM238" s="136"/>
      <c r="IWN238" s="136"/>
      <c r="IWO238" s="136"/>
      <c r="IWP238" s="136"/>
      <c r="IWQ238" s="136"/>
      <c r="IWR238" s="136"/>
      <c r="IWS238" s="136"/>
      <c r="IWT238" s="136"/>
      <c r="IWU238" s="136"/>
      <c r="IWV238" s="136"/>
      <c r="IWW238" s="136"/>
      <c r="IWX238" s="136"/>
      <c r="IWY238" s="136"/>
      <c r="IWZ238" s="136"/>
      <c r="IXA238" s="136"/>
      <c r="IXB238" s="136"/>
      <c r="IXC238" s="136"/>
      <c r="IXD238" s="136"/>
      <c r="IXE238" s="136"/>
      <c r="IXF238" s="136"/>
      <c r="IXG238" s="136"/>
      <c r="IXH238" s="136"/>
      <c r="IXI238" s="136"/>
      <c r="IXJ238" s="136"/>
      <c r="IXK238" s="136"/>
      <c r="IXL238" s="136"/>
      <c r="IXM238" s="136"/>
      <c r="IXN238" s="136"/>
      <c r="IXO238" s="136"/>
      <c r="IXP238" s="136"/>
      <c r="IXQ238" s="136"/>
      <c r="IXR238" s="136"/>
      <c r="IXS238" s="136"/>
      <c r="IXT238" s="136"/>
      <c r="IXU238" s="136"/>
      <c r="IXV238" s="136"/>
      <c r="IXW238" s="136"/>
      <c r="IXX238" s="136"/>
      <c r="IXY238" s="136"/>
      <c r="IXZ238" s="136"/>
      <c r="IYA238" s="136"/>
      <c r="IYB238" s="136"/>
      <c r="IYC238" s="136"/>
      <c r="IYD238" s="136"/>
      <c r="IYE238" s="136"/>
      <c r="IYF238" s="136"/>
      <c r="IYG238" s="136"/>
      <c r="IYH238" s="136"/>
      <c r="IYI238" s="136"/>
      <c r="IYJ238" s="136"/>
      <c r="IYK238" s="136"/>
      <c r="IYL238" s="136"/>
      <c r="IYM238" s="136"/>
      <c r="IYN238" s="136"/>
      <c r="IYO238" s="136"/>
      <c r="IYP238" s="136"/>
      <c r="IYQ238" s="136"/>
      <c r="IYR238" s="136"/>
      <c r="IYS238" s="136"/>
      <c r="IYT238" s="136"/>
      <c r="IYU238" s="136"/>
      <c r="IYV238" s="136"/>
      <c r="IYW238" s="136"/>
      <c r="IYX238" s="136"/>
      <c r="IYY238" s="136"/>
      <c r="IYZ238" s="136"/>
      <c r="IZA238" s="136"/>
      <c r="IZB238" s="136"/>
      <c r="IZC238" s="136"/>
      <c r="IZD238" s="136"/>
      <c r="IZE238" s="136"/>
      <c r="IZF238" s="136"/>
      <c r="IZG238" s="136"/>
      <c r="IZH238" s="136"/>
      <c r="IZI238" s="136"/>
      <c r="IZJ238" s="136"/>
      <c r="IZK238" s="136"/>
      <c r="IZL238" s="136"/>
      <c r="IZM238" s="136"/>
      <c r="IZN238" s="136"/>
      <c r="IZO238" s="136"/>
      <c r="IZP238" s="136"/>
      <c r="IZQ238" s="136"/>
      <c r="IZR238" s="136"/>
      <c r="IZS238" s="136"/>
      <c r="IZT238" s="136"/>
      <c r="IZU238" s="136"/>
      <c r="IZV238" s="136"/>
      <c r="IZW238" s="136"/>
      <c r="IZX238" s="136"/>
      <c r="IZY238" s="136"/>
      <c r="IZZ238" s="136"/>
      <c r="JAA238" s="136"/>
      <c r="JAB238" s="136"/>
      <c r="JAC238" s="136"/>
      <c r="JAD238" s="136"/>
      <c r="JAE238" s="136"/>
      <c r="JAF238" s="136"/>
      <c r="JAG238" s="136"/>
      <c r="JAH238" s="136"/>
      <c r="JAI238" s="136"/>
      <c r="JAJ238" s="136"/>
      <c r="JAK238" s="136"/>
      <c r="JAL238" s="136"/>
      <c r="JAM238" s="136"/>
      <c r="JAN238" s="136"/>
      <c r="JAO238" s="136"/>
      <c r="JAP238" s="136"/>
      <c r="JAQ238" s="136"/>
      <c r="JAR238" s="136"/>
      <c r="JAS238" s="136"/>
      <c r="JAT238" s="136"/>
      <c r="JAU238" s="136"/>
      <c r="JAV238" s="136"/>
      <c r="JAW238" s="136"/>
      <c r="JAX238" s="136"/>
      <c r="JAY238" s="136"/>
      <c r="JAZ238" s="136"/>
      <c r="JBA238" s="136"/>
      <c r="JBB238" s="136"/>
      <c r="JBC238" s="136"/>
      <c r="JBD238" s="136"/>
      <c r="JBE238" s="136"/>
      <c r="JBF238" s="136"/>
      <c r="JBG238" s="136"/>
      <c r="JBH238" s="136"/>
      <c r="JBI238" s="136"/>
      <c r="JBJ238" s="136"/>
      <c r="JBK238" s="136"/>
      <c r="JBL238" s="136"/>
      <c r="JBM238" s="136"/>
      <c r="JBN238" s="136"/>
      <c r="JBO238" s="136"/>
      <c r="JBP238" s="136"/>
      <c r="JBQ238" s="136"/>
      <c r="JBR238" s="136"/>
      <c r="JBS238" s="136"/>
      <c r="JBT238" s="136"/>
      <c r="JBU238" s="136"/>
      <c r="JBV238" s="136"/>
      <c r="JBW238" s="136"/>
      <c r="JBX238" s="136"/>
      <c r="JBY238" s="136"/>
      <c r="JBZ238" s="136"/>
      <c r="JCA238" s="136"/>
      <c r="JCB238" s="136"/>
      <c r="JCC238" s="136"/>
      <c r="JCD238" s="136"/>
      <c r="JCE238" s="136"/>
      <c r="JCF238" s="136"/>
      <c r="JCG238" s="136"/>
      <c r="JCH238" s="136"/>
      <c r="JCI238" s="136"/>
      <c r="JCJ238" s="136"/>
      <c r="JCK238" s="136"/>
      <c r="JCL238" s="136"/>
      <c r="JCM238" s="136"/>
      <c r="JCN238" s="136"/>
      <c r="JCO238" s="136"/>
      <c r="JCP238" s="136"/>
      <c r="JCQ238" s="136"/>
      <c r="JCR238" s="136"/>
      <c r="JCS238" s="136"/>
      <c r="JCT238" s="136"/>
      <c r="JCU238" s="136"/>
      <c r="JCV238" s="136"/>
      <c r="JCW238" s="136"/>
      <c r="JCX238" s="136"/>
      <c r="JCY238" s="136"/>
      <c r="JCZ238" s="136"/>
      <c r="JDA238" s="136"/>
      <c r="JDB238" s="136"/>
      <c r="JDC238" s="136"/>
      <c r="JDD238" s="136"/>
      <c r="JDE238" s="136"/>
      <c r="JDF238" s="136"/>
      <c r="JDG238" s="136"/>
      <c r="JDH238" s="136"/>
      <c r="JDI238" s="136"/>
      <c r="JDJ238" s="136"/>
      <c r="JDK238" s="136"/>
      <c r="JDL238" s="136"/>
      <c r="JDM238" s="136"/>
      <c r="JDN238" s="136"/>
      <c r="JDO238" s="136"/>
      <c r="JDP238" s="136"/>
      <c r="JDQ238" s="136"/>
      <c r="JDR238" s="136"/>
      <c r="JDS238" s="136"/>
      <c r="JDT238" s="136"/>
      <c r="JDU238" s="136"/>
      <c r="JDV238" s="136"/>
      <c r="JDW238" s="136"/>
      <c r="JDX238" s="136"/>
      <c r="JDY238" s="136"/>
      <c r="JDZ238" s="136"/>
      <c r="JEA238" s="136"/>
      <c r="JEB238" s="136"/>
      <c r="JEC238" s="136"/>
      <c r="JED238" s="136"/>
      <c r="JEE238" s="136"/>
      <c r="JEF238" s="136"/>
      <c r="JEG238" s="136"/>
      <c r="JEH238" s="136"/>
      <c r="JEI238" s="136"/>
      <c r="JEJ238" s="136"/>
      <c r="JEK238" s="136"/>
      <c r="JEL238" s="136"/>
      <c r="JEM238" s="136"/>
      <c r="JEN238" s="136"/>
      <c r="JEO238" s="136"/>
      <c r="JEP238" s="136"/>
      <c r="JEQ238" s="136"/>
      <c r="JER238" s="136"/>
      <c r="JES238" s="136"/>
      <c r="JET238" s="136"/>
      <c r="JEU238" s="136"/>
      <c r="JEV238" s="136"/>
      <c r="JEW238" s="136"/>
      <c r="JEX238" s="136"/>
      <c r="JEY238" s="136"/>
      <c r="JEZ238" s="136"/>
      <c r="JFA238" s="136"/>
      <c r="JFB238" s="136"/>
      <c r="JFC238" s="136"/>
      <c r="JFD238" s="136"/>
      <c r="JFE238" s="136"/>
      <c r="JFF238" s="136"/>
      <c r="JFG238" s="136"/>
      <c r="JFH238" s="136"/>
      <c r="JFI238" s="136"/>
      <c r="JFJ238" s="136"/>
      <c r="JFK238" s="136"/>
      <c r="JFL238" s="136"/>
      <c r="JFM238" s="136"/>
      <c r="JFN238" s="136"/>
      <c r="JFO238" s="136"/>
      <c r="JFP238" s="136"/>
      <c r="JFQ238" s="136"/>
      <c r="JFR238" s="136"/>
      <c r="JFS238" s="136"/>
      <c r="JFT238" s="136"/>
      <c r="JFU238" s="136"/>
      <c r="JFV238" s="136"/>
      <c r="JFW238" s="136"/>
      <c r="JFX238" s="136"/>
      <c r="JFY238" s="136"/>
      <c r="JFZ238" s="136"/>
      <c r="JGA238" s="136"/>
      <c r="JGB238" s="136"/>
      <c r="JGC238" s="136"/>
      <c r="JGD238" s="136"/>
      <c r="JGE238" s="136"/>
      <c r="JGF238" s="136"/>
      <c r="JGG238" s="136"/>
      <c r="JGH238" s="136"/>
      <c r="JGI238" s="136"/>
      <c r="JGJ238" s="136"/>
      <c r="JGK238" s="136"/>
      <c r="JGL238" s="136"/>
      <c r="JGM238" s="136"/>
      <c r="JGN238" s="136"/>
      <c r="JGO238" s="136"/>
      <c r="JGP238" s="136"/>
      <c r="JGQ238" s="136"/>
      <c r="JGR238" s="136"/>
      <c r="JGS238" s="136"/>
      <c r="JGT238" s="136"/>
      <c r="JGU238" s="136"/>
      <c r="JGV238" s="136"/>
      <c r="JGW238" s="136"/>
      <c r="JGX238" s="136"/>
      <c r="JGY238" s="136"/>
      <c r="JGZ238" s="136"/>
      <c r="JHA238" s="136"/>
      <c r="JHB238" s="136"/>
      <c r="JHC238" s="136"/>
      <c r="JHD238" s="136"/>
      <c r="JHE238" s="136"/>
      <c r="JHF238" s="136"/>
      <c r="JHG238" s="136"/>
      <c r="JHH238" s="136"/>
      <c r="JHI238" s="136"/>
      <c r="JHJ238" s="136"/>
      <c r="JHK238" s="136"/>
      <c r="JHL238" s="136"/>
      <c r="JHM238" s="136"/>
      <c r="JHN238" s="136"/>
      <c r="JHO238" s="136"/>
      <c r="JHP238" s="136"/>
      <c r="JHQ238" s="136"/>
      <c r="JHR238" s="136"/>
      <c r="JHS238" s="136"/>
      <c r="JHT238" s="136"/>
      <c r="JHU238" s="136"/>
      <c r="JHV238" s="136"/>
      <c r="JHW238" s="136"/>
      <c r="JHX238" s="136"/>
      <c r="JHY238" s="136"/>
      <c r="JHZ238" s="136"/>
      <c r="JIA238" s="136"/>
      <c r="JIB238" s="136"/>
      <c r="JIC238" s="136"/>
      <c r="JID238" s="136"/>
      <c r="JIE238" s="136"/>
      <c r="JIF238" s="136"/>
      <c r="JIG238" s="136"/>
      <c r="JIH238" s="136"/>
      <c r="JII238" s="136"/>
      <c r="JIJ238" s="136"/>
      <c r="JIK238" s="136"/>
      <c r="JIL238" s="136"/>
      <c r="JIM238" s="136"/>
      <c r="JIN238" s="136"/>
      <c r="JIO238" s="136"/>
      <c r="JIP238" s="136"/>
      <c r="JIQ238" s="136"/>
      <c r="JIR238" s="136"/>
      <c r="JIS238" s="136"/>
      <c r="JIT238" s="136"/>
      <c r="JIU238" s="136"/>
      <c r="JIV238" s="136"/>
      <c r="JIW238" s="136"/>
      <c r="JIX238" s="136"/>
      <c r="JIY238" s="136"/>
      <c r="JIZ238" s="136"/>
      <c r="JJA238" s="136"/>
      <c r="JJB238" s="136"/>
      <c r="JJC238" s="136"/>
      <c r="JJD238" s="136"/>
      <c r="JJE238" s="136"/>
      <c r="JJF238" s="136"/>
      <c r="JJG238" s="136"/>
      <c r="JJH238" s="136"/>
      <c r="JJI238" s="136"/>
      <c r="JJJ238" s="136"/>
      <c r="JJK238" s="136"/>
      <c r="JJL238" s="136"/>
      <c r="JJM238" s="136"/>
      <c r="JJN238" s="136"/>
      <c r="JJO238" s="136"/>
      <c r="JJP238" s="136"/>
      <c r="JJQ238" s="136"/>
      <c r="JJR238" s="136"/>
      <c r="JJS238" s="136"/>
      <c r="JJT238" s="136"/>
      <c r="JJU238" s="136"/>
      <c r="JJV238" s="136"/>
      <c r="JJW238" s="136"/>
      <c r="JJX238" s="136"/>
      <c r="JJY238" s="136"/>
      <c r="JJZ238" s="136"/>
      <c r="JKA238" s="136"/>
      <c r="JKB238" s="136"/>
      <c r="JKC238" s="136"/>
      <c r="JKD238" s="136"/>
      <c r="JKE238" s="136"/>
      <c r="JKF238" s="136"/>
      <c r="JKG238" s="136"/>
      <c r="JKH238" s="136"/>
      <c r="JKI238" s="136"/>
      <c r="JKJ238" s="136"/>
      <c r="JKK238" s="136"/>
      <c r="JKL238" s="136"/>
      <c r="JKM238" s="136"/>
      <c r="JKN238" s="136"/>
      <c r="JKO238" s="136"/>
      <c r="JKP238" s="136"/>
      <c r="JKQ238" s="136"/>
      <c r="JKR238" s="136"/>
      <c r="JKS238" s="136"/>
      <c r="JKT238" s="136"/>
      <c r="JKU238" s="136"/>
      <c r="JKV238" s="136"/>
      <c r="JKW238" s="136"/>
      <c r="JKX238" s="136"/>
      <c r="JKY238" s="136"/>
      <c r="JKZ238" s="136"/>
      <c r="JLA238" s="136"/>
      <c r="JLB238" s="136"/>
      <c r="JLC238" s="136"/>
      <c r="JLD238" s="136"/>
      <c r="JLE238" s="136"/>
      <c r="JLF238" s="136"/>
      <c r="JLG238" s="136"/>
      <c r="JLH238" s="136"/>
      <c r="JLI238" s="136"/>
      <c r="JLJ238" s="136"/>
      <c r="JLK238" s="136"/>
      <c r="JLL238" s="136"/>
      <c r="JLM238" s="136"/>
      <c r="JLN238" s="136"/>
      <c r="JLO238" s="136"/>
      <c r="JLP238" s="136"/>
      <c r="JLQ238" s="136"/>
      <c r="JLR238" s="136"/>
      <c r="JLS238" s="136"/>
      <c r="JLT238" s="136"/>
      <c r="JLU238" s="136"/>
      <c r="JLV238" s="136"/>
      <c r="JLW238" s="136"/>
      <c r="JLX238" s="136"/>
      <c r="JLY238" s="136"/>
      <c r="JLZ238" s="136"/>
      <c r="JMA238" s="136"/>
      <c r="JMB238" s="136"/>
      <c r="JMC238" s="136"/>
      <c r="JMD238" s="136"/>
      <c r="JME238" s="136"/>
      <c r="JMF238" s="136"/>
      <c r="JMG238" s="136"/>
      <c r="JMH238" s="136"/>
      <c r="JMI238" s="136"/>
      <c r="JMJ238" s="136"/>
      <c r="JMK238" s="136"/>
      <c r="JML238" s="136"/>
      <c r="JMM238" s="136"/>
      <c r="JMN238" s="136"/>
      <c r="JMO238" s="136"/>
      <c r="JMP238" s="136"/>
      <c r="JMQ238" s="136"/>
      <c r="JMR238" s="136"/>
      <c r="JMS238" s="136"/>
      <c r="JMT238" s="136"/>
      <c r="JMU238" s="136"/>
      <c r="JMV238" s="136"/>
      <c r="JMW238" s="136"/>
      <c r="JMX238" s="136"/>
      <c r="JMY238" s="136"/>
      <c r="JMZ238" s="136"/>
      <c r="JNA238" s="136"/>
      <c r="JNB238" s="136"/>
      <c r="JNC238" s="136"/>
      <c r="JND238" s="136"/>
      <c r="JNE238" s="136"/>
      <c r="JNF238" s="136"/>
      <c r="JNG238" s="136"/>
      <c r="JNH238" s="136"/>
      <c r="JNI238" s="136"/>
      <c r="JNJ238" s="136"/>
      <c r="JNK238" s="136"/>
      <c r="JNL238" s="136"/>
      <c r="JNM238" s="136"/>
      <c r="JNN238" s="136"/>
      <c r="JNO238" s="136"/>
      <c r="JNP238" s="136"/>
      <c r="JNQ238" s="136"/>
      <c r="JNR238" s="136"/>
      <c r="JNS238" s="136"/>
      <c r="JNT238" s="136"/>
      <c r="JNU238" s="136"/>
      <c r="JNV238" s="136"/>
      <c r="JNW238" s="136"/>
      <c r="JNX238" s="136"/>
      <c r="JNY238" s="136"/>
      <c r="JNZ238" s="136"/>
      <c r="JOA238" s="136"/>
      <c r="JOB238" s="136"/>
      <c r="JOC238" s="136"/>
      <c r="JOD238" s="136"/>
      <c r="JOE238" s="136"/>
      <c r="JOF238" s="136"/>
      <c r="JOG238" s="136"/>
      <c r="JOH238" s="136"/>
      <c r="JOI238" s="136"/>
      <c r="JOJ238" s="136"/>
      <c r="JOK238" s="136"/>
      <c r="JOL238" s="136"/>
      <c r="JOM238" s="136"/>
      <c r="JON238" s="136"/>
      <c r="JOO238" s="136"/>
      <c r="JOP238" s="136"/>
      <c r="JOQ238" s="136"/>
      <c r="JOR238" s="136"/>
      <c r="JOS238" s="136"/>
      <c r="JOT238" s="136"/>
      <c r="JOU238" s="136"/>
      <c r="JOV238" s="136"/>
      <c r="JOW238" s="136"/>
      <c r="JOX238" s="136"/>
      <c r="JOY238" s="136"/>
      <c r="JOZ238" s="136"/>
      <c r="JPA238" s="136"/>
      <c r="JPB238" s="136"/>
      <c r="JPC238" s="136"/>
      <c r="JPD238" s="136"/>
      <c r="JPE238" s="136"/>
      <c r="JPF238" s="136"/>
      <c r="JPG238" s="136"/>
      <c r="JPH238" s="136"/>
      <c r="JPI238" s="136"/>
      <c r="JPJ238" s="136"/>
      <c r="JPK238" s="136"/>
      <c r="JPL238" s="136"/>
      <c r="JPM238" s="136"/>
      <c r="JPN238" s="136"/>
      <c r="JPO238" s="136"/>
      <c r="JPP238" s="136"/>
      <c r="JPQ238" s="136"/>
      <c r="JPR238" s="136"/>
      <c r="JPS238" s="136"/>
      <c r="JPT238" s="136"/>
      <c r="JPU238" s="136"/>
      <c r="JPV238" s="136"/>
      <c r="JPW238" s="136"/>
      <c r="JPX238" s="136"/>
      <c r="JPY238" s="136"/>
      <c r="JPZ238" s="136"/>
      <c r="JQA238" s="136"/>
      <c r="JQB238" s="136"/>
      <c r="JQC238" s="136"/>
      <c r="JQD238" s="136"/>
      <c r="JQE238" s="136"/>
      <c r="JQF238" s="136"/>
      <c r="JQG238" s="136"/>
      <c r="JQH238" s="136"/>
      <c r="JQI238" s="136"/>
      <c r="JQJ238" s="136"/>
      <c r="JQK238" s="136"/>
      <c r="JQL238" s="136"/>
      <c r="JQM238" s="136"/>
      <c r="JQN238" s="136"/>
      <c r="JQO238" s="136"/>
      <c r="JQP238" s="136"/>
      <c r="JQQ238" s="136"/>
      <c r="JQR238" s="136"/>
      <c r="JQS238" s="136"/>
      <c r="JQT238" s="136"/>
      <c r="JQU238" s="136"/>
      <c r="JQV238" s="136"/>
      <c r="JQW238" s="136"/>
      <c r="JQX238" s="136"/>
      <c r="JQY238" s="136"/>
      <c r="JQZ238" s="136"/>
      <c r="JRA238" s="136"/>
      <c r="JRB238" s="136"/>
      <c r="JRC238" s="136"/>
      <c r="JRD238" s="136"/>
      <c r="JRE238" s="136"/>
      <c r="JRF238" s="136"/>
      <c r="JRG238" s="136"/>
      <c r="JRH238" s="136"/>
      <c r="JRI238" s="136"/>
      <c r="JRJ238" s="136"/>
      <c r="JRK238" s="136"/>
      <c r="JRL238" s="136"/>
      <c r="JRM238" s="136"/>
      <c r="JRN238" s="136"/>
      <c r="JRO238" s="136"/>
      <c r="JRP238" s="136"/>
      <c r="JRQ238" s="136"/>
      <c r="JRR238" s="136"/>
      <c r="JRS238" s="136"/>
      <c r="JRT238" s="136"/>
      <c r="JRU238" s="136"/>
      <c r="JRV238" s="136"/>
      <c r="JRW238" s="136"/>
      <c r="JRX238" s="136"/>
      <c r="JRY238" s="136"/>
      <c r="JRZ238" s="136"/>
      <c r="JSA238" s="136"/>
      <c r="JSB238" s="136"/>
      <c r="JSC238" s="136"/>
      <c r="JSD238" s="136"/>
      <c r="JSE238" s="136"/>
      <c r="JSF238" s="136"/>
      <c r="JSG238" s="136"/>
      <c r="JSH238" s="136"/>
      <c r="JSI238" s="136"/>
      <c r="JSJ238" s="136"/>
      <c r="JSK238" s="136"/>
      <c r="JSL238" s="136"/>
      <c r="JSM238" s="136"/>
      <c r="JSN238" s="136"/>
      <c r="JSO238" s="136"/>
      <c r="JSP238" s="136"/>
      <c r="JSQ238" s="136"/>
      <c r="JSR238" s="136"/>
      <c r="JSS238" s="136"/>
      <c r="JST238" s="136"/>
      <c r="JSU238" s="136"/>
      <c r="JSV238" s="136"/>
      <c r="JSW238" s="136"/>
      <c r="JSX238" s="136"/>
      <c r="JSY238" s="136"/>
      <c r="JSZ238" s="136"/>
      <c r="JTA238" s="136"/>
      <c r="JTB238" s="136"/>
      <c r="JTC238" s="136"/>
      <c r="JTD238" s="136"/>
      <c r="JTE238" s="136"/>
      <c r="JTF238" s="136"/>
      <c r="JTG238" s="136"/>
      <c r="JTH238" s="136"/>
      <c r="JTI238" s="136"/>
      <c r="JTJ238" s="136"/>
      <c r="JTK238" s="136"/>
      <c r="JTL238" s="136"/>
      <c r="JTM238" s="136"/>
      <c r="JTN238" s="136"/>
      <c r="JTO238" s="136"/>
      <c r="JTP238" s="136"/>
      <c r="JTQ238" s="136"/>
      <c r="JTR238" s="136"/>
      <c r="JTS238" s="136"/>
      <c r="JTT238" s="136"/>
      <c r="JTU238" s="136"/>
      <c r="JTV238" s="136"/>
      <c r="JTW238" s="136"/>
      <c r="JTX238" s="136"/>
      <c r="JTY238" s="136"/>
      <c r="JTZ238" s="136"/>
      <c r="JUA238" s="136"/>
      <c r="JUB238" s="136"/>
      <c r="JUC238" s="136"/>
      <c r="JUD238" s="136"/>
      <c r="JUE238" s="136"/>
      <c r="JUF238" s="136"/>
      <c r="JUG238" s="136"/>
      <c r="JUH238" s="136"/>
      <c r="JUI238" s="136"/>
      <c r="JUJ238" s="136"/>
      <c r="JUK238" s="136"/>
      <c r="JUL238" s="136"/>
      <c r="JUM238" s="136"/>
      <c r="JUN238" s="136"/>
      <c r="JUO238" s="136"/>
      <c r="JUP238" s="136"/>
      <c r="JUQ238" s="136"/>
      <c r="JUR238" s="136"/>
      <c r="JUS238" s="136"/>
      <c r="JUT238" s="136"/>
      <c r="JUU238" s="136"/>
      <c r="JUV238" s="136"/>
      <c r="JUW238" s="136"/>
      <c r="JUX238" s="136"/>
      <c r="JUY238" s="136"/>
      <c r="JUZ238" s="136"/>
      <c r="JVA238" s="136"/>
      <c r="JVB238" s="136"/>
      <c r="JVC238" s="136"/>
      <c r="JVD238" s="136"/>
      <c r="JVE238" s="136"/>
      <c r="JVF238" s="136"/>
      <c r="JVG238" s="136"/>
      <c r="JVH238" s="136"/>
      <c r="JVI238" s="136"/>
      <c r="JVJ238" s="136"/>
      <c r="JVK238" s="136"/>
      <c r="JVL238" s="136"/>
      <c r="JVM238" s="136"/>
      <c r="JVN238" s="136"/>
      <c r="JVO238" s="136"/>
      <c r="JVP238" s="136"/>
      <c r="JVQ238" s="136"/>
      <c r="JVR238" s="136"/>
      <c r="JVS238" s="136"/>
      <c r="JVT238" s="136"/>
      <c r="JVU238" s="136"/>
      <c r="JVV238" s="136"/>
      <c r="JVW238" s="136"/>
      <c r="JVX238" s="136"/>
      <c r="JVY238" s="136"/>
      <c r="JVZ238" s="136"/>
      <c r="JWA238" s="136"/>
      <c r="JWB238" s="136"/>
      <c r="JWC238" s="136"/>
      <c r="JWD238" s="136"/>
      <c r="JWE238" s="136"/>
      <c r="JWF238" s="136"/>
      <c r="JWG238" s="136"/>
      <c r="JWH238" s="136"/>
      <c r="JWI238" s="136"/>
      <c r="JWJ238" s="136"/>
      <c r="JWK238" s="136"/>
      <c r="JWL238" s="136"/>
      <c r="JWM238" s="136"/>
      <c r="JWN238" s="136"/>
      <c r="JWO238" s="136"/>
      <c r="JWP238" s="136"/>
      <c r="JWQ238" s="136"/>
      <c r="JWR238" s="136"/>
      <c r="JWS238" s="136"/>
      <c r="JWT238" s="136"/>
      <c r="JWU238" s="136"/>
      <c r="JWV238" s="136"/>
      <c r="JWW238" s="136"/>
      <c r="JWX238" s="136"/>
      <c r="JWY238" s="136"/>
      <c r="JWZ238" s="136"/>
      <c r="JXA238" s="136"/>
      <c r="JXB238" s="136"/>
      <c r="JXC238" s="136"/>
      <c r="JXD238" s="136"/>
      <c r="JXE238" s="136"/>
      <c r="JXF238" s="136"/>
      <c r="JXG238" s="136"/>
      <c r="JXH238" s="136"/>
      <c r="JXI238" s="136"/>
      <c r="JXJ238" s="136"/>
      <c r="JXK238" s="136"/>
      <c r="JXL238" s="136"/>
      <c r="JXM238" s="136"/>
      <c r="JXN238" s="136"/>
      <c r="JXO238" s="136"/>
      <c r="JXP238" s="136"/>
      <c r="JXQ238" s="136"/>
      <c r="JXR238" s="136"/>
      <c r="JXS238" s="136"/>
      <c r="JXT238" s="136"/>
      <c r="JXU238" s="136"/>
      <c r="JXV238" s="136"/>
      <c r="JXW238" s="136"/>
      <c r="JXX238" s="136"/>
      <c r="JXY238" s="136"/>
      <c r="JXZ238" s="136"/>
      <c r="JYA238" s="136"/>
      <c r="JYB238" s="136"/>
      <c r="JYC238" s="136"/>
      <c r="JYD238" s="136"/>
      <c r="JYE238" s="136"/>
      <c r="JYF238" s="136"/>
      <c r="JYG238" s="136"/>
      <c r="JYH238" s="136"/>
      <c r="JYI238" s="136"/>
      <c r="JYJ238" s="136"/>
      <c r="JYK238" s="136"/>
      <c r="JYL238" s="136"/>
      <c r="JYM238" s="136"/>
      <c r="JYN238" s="136"/>
      <c r="JYO238" s="136"/>
      <c r="JYP238" s="136"/>
      <c r="JYQ238" s="136"/>
      <c r="JYR238" s="136"/>
      <c r="JYS238" s="136"/>
      <c r="JYT238" s="136"/>
      <c r="JYU238" s="136"/>
      <c r="JYV238" s="136"/>
      <c r="JYW238" s="136"/>
      <c r="JYX238" s="136"/>
      <c r="JYY238" s="136"/>
      <c r="JYZ238" s="136"/>
      <c r="JZA238" s="136"/>
      <c r="JZB238" s="136"/>
      <c r="JZC238" s="136"/>
      <c r="JZD238" s="136"/>
      <c r="JZE238" s="136"/>
      <c r="JZF238" s="136"/>
      <c r="JZG238" s="136"/>
      <c r="JZH238" s="136"/>
      <c r="JZI238" s="136"/>
      <c r="JZJ238" s="136"/>
      <c r="JZK238" s="136"/>
      <c r="JZL238" s="136"/>
      <c r="JZM238" s="136"/>
      <c r="JZN238" s="136"/>
      <c r="JZO238" s="136"/>
      <c r="JZP238" s="136"/>
      <c r="JZQ238" s="136"/>
      <c r="JZR238" s="136"/>
      <c r="JZS238" s="136"/>
      <c r="JZT238" s="136"/>
      <c r="JZU238" s="136"/>
      <c r="JZV238" s="136"/>
      <c r="JZW238" s="136"/>
      <c r="JZX238" s="136"/>
      <c r="JZY238" s="136"/>
      <c r="JZZ238" s="136"/>
      <c r="KAA238" s="136"/>
      <c r="KAB238" s="136"/>
      <c r="KAC238" s="136"/>
      <c r="KAD238" s="136"/>
      <c r="KAE238" s="136"/>
      <c r="KAF238" s="136"/>
      <c r="KAG238" s="136"/>
      <c r="KAH238" s="136"/>
      <c r="KAI238" s="136"/>
      <c r="KAJ238" s="136"/>
      <c r="KAK238" s="136"/>
      <c r="KAL238" s="136"/>
      <c r="KAM238" s="136"/>
      <c r="KAN238" s="136"/>
      <c r="KAO238" s="136"/>
      <c r="KAP238" s="136"/>
      <c r="KAQ238" s="136"/>
      <c r="KAR238" s="136"/>
      <c r="KAS238" s="136"/>
      <c r="KAT238" s="136"/>
      <c r="KAU238" s="136"/>
      <c r="KAV238" s="136"/>
      <c r="KAW238" s="136"/>
      <c r="KAX238" s="136"/>
      <c r="KAY238" s="136"/>
      <c r="KAZ238" s="136"/>
      <c r="KBA238" s="136"/>
      <c r="KBB238" s="136"/>
      <c r="KBC238" s="136"/>
      <c r="KBD238" s="136"/>
      <c r="KBE238" s="136"/>
      <c r="KBF238" s="136"/>
      <c r="KBG238" s="136"/>
      <c r="KBH238" s="136"/>
      <c r="KBI238" s="136"/>
      <c r="KBJ238" s="136"/>
      <c r="KBK238" s="136"/>
      <c r="KBL238" s="136"/>
      <c r="KBM238" s="136"/>
      <c r="KBN238" s="136"/>
      <c r="KBO238" s="136"/>
      <c r="KBP238" s="136"/>
      <c r="KBQ238" s="136"/>
      <c r="KBR238" s="136"/>
      <c r="KBS238" s="136"/>
      <c r="KBT238" s="136"/>
      <c r="KBU238" s="136"/>
      <c r="KBV238" s="136"/>
      <c r="KBW238" s="136"/>
      <c r="KBX238" s="136"/>
      <c r="KBY238" s="136"/>
      <c r="KBZ238" s="136"/>
      <c r="KCA238" s="136"/>
      <c r="KCB238" s="136"/>
      <c r="KCC238" s="136"/>
      <c r="KCD238" s="136"/>
      <c r="KCE238" s="136"/>
      <c r="KCF238" s="136"/>
      <c r="KCG238" s="136"/>
      <c r="KCH238" s="136"/>
      <c r="KCI238" s="136"/>
      <c r="KCJ238" s="136"/>
      <c r="KCK238" s="136"/>
      <c r="KCL238" s="136"/>
      <c r="KCM238" s="136"/>
      <c r="KCN238" s="136"/>
      <c r="KCO238" s="136"/>
      <c r="KCP238" s="136"/>
      <c r="KCQ238" s="136"/>
      <c r="KCR238" s="136"/>
      <c r="KCS238" s="136"/>
      <c r="KCT238" s="136"/>
      <c r="KCU238" s="136"/>
      <c r="KCV238" s="136"/>
      <c r="KCW238" s="136"/>
      <c r="KCX238" s="136"/>
      <c r="KCY238" s="136"/>
      <c r="KCZ238" s="136"/>
      <c r="KDA238" s="136"/>
      <c r="KDB238" s="136"/>
      <c r="KDC238" s="136"/>
      <c r="KDD238" s="136"/>
      <c r="KDE238" s="136"/>
      <c r="KDF238" s="136"/>
      <c r="KDG238" s="136"/>
      <c r="KDH238" s="136"/>
      <c r="KDI238" s="136"/>
      <c r="KDJ238" s="136"/>
      <c r="KDK238" s="136"/>
      <c r="KDL238" s="136"/>
      <c r="KDM238" s="136"/>
      <c r="KDN238" s="136"/>
      <c r="KDO238" s="136"/>
      <c r="KDP238" s="136"/>
      <c r="KDQ238" s="136"/>
      <c r="KDR238" s="136"/>
      <c r="KDS238" s="136"/>
      <c r="KDT238" s="136"/>
      <c r="KDU238" s="136"/>
      <c r="KDV238" s="136"/>
      <c r="KDW238" s="136"/>
      <c r="KDX238" s="136"/>
      <c r="KDY238" s="136"/>
      <c r="KDZ238" s="136"/>
      <c r="KEA238" s="136"/>
      <c r="KEB238" s="136"/>
      <c r="KEC238" s="136"/>
      <c r="KED238" s="136"/>
      <c r="KEE238" s="136"/>
      <c r="KEF238" s="136"/>
      <c r="KEG238" s="136"/>
      <c r="KEH238" s="136"/>
      <c r="KEI238" s="136"/>
      <c r="KEJ238" s="136"/>
      <c r="KEK238" s="136"/>
      <c r="KEL238" s="136"/>
      <c r="KEM238" s="136"/>
      <c r="KEN238" s="136"/>
      <c r="KEO238" s="136"/>
      <c r="KEP238" s="136"/>
      <c r="KEQ238" s="136"/>
      <c r="KER238" s="136"/>
      <c r="KES238" s="136"/>
      <c r="KET238" s="136"/>
      <c r="KEU238" s="136"/>
      <c r="KEV238" s="136"/>
      <c r="KEW238" s="136"/>
      <c r="KEX238" s="136"/>
      <c r="KEY238" s="136"/>
      <c r="KEZ238" s="136"/>
      <c r="KFA238" s="136"/>
      <c r="KFB238" s="136"/>
      <c r="KFC238" s="136"/>
      <c r="KFD238" s="136"/>
      <c r="KFE238" s="136"/>
      <c r="KFF238" s="136"/>
      <c r="KFG238" s="136"/>
      <c r="KFH238" s="136"/>
      <c r="KFI238" s="136"/>
      <c r="KFJ238" s="136"/>
      <c r="KFK238" s="136"/>
      <c r="KFL238" s="136"/>
      <c r="KFM238" s="136"/>
      <c r="KFN238" s="136"/>
      <c r="KFO238" s="136"/>
      <c r="KFP238" s="136"/>
      <c r="KFQ238" s="136"/>
      <c r="KFR238" s="136"/>
      <c r="KFS238" s="136"/>
      <c r="KFT238" s="136"/>
      <c r="KFU238" s="136"/>
      <c r="KFV238" s="136"/>
      <c r="KFW238" s="136"/>
      <c r="KFX238" s="136"/>
      <c r="KFY238" s="136"/>
      <c r="KFZ238" s="136"/>
      <c r="KGA238" s="136"/>
      <c r="KGB238" s="136"/>
      <c r="KGC238" s="136"/>
      <c r="KGD238" s="136"/>
      <c r="KGE238" s="136"/>
      <c r="KGF238" s="136"/>
      <c r="KGG238" s="136"/>
      <c r="KGH238" s="136"/>
      <c r="KGI238" s="136"/>
      <c r="KGJ238" s="136"/>
      <c r="KGK238" s="136"/>
      <c r="KGL238" s="136"/>
      <c r="KGM238" s="136"/>
      <c r="KGN238" s="136"/>
      <c r="KGO238" s="136"/>
      <c r="KGP238" s="136"/>
      <c r="KGQ238" s="136"/>
      <c r="KGR238" s="136"/>
      <c r="KGS238" s="136"/>
      <c r="KGT238" s="136"/>
      <c r="KGU238" s="136"/>
      <c r="KGV238" s="136"/>
      <c r="KGW238" s="136"/>
      <c r="KGX238" s="136"/>
      <c r="KGY238" s="136"/>
      <c r="KGZ238" s="136"/>
      <c r="KHA238" s="136"/>
      <c r="KHB238" s="136"/>
      <c r="KHC238" s="136"/>
      <c r="KHD238" s="136"/>
      <c r="KHE238" s="136"/>
      <c r="KHF238" s="136"/>
      <c r="KHG238" s="136"/>
      <c r="KHH238" s="136"/>
      <c r="KHI238" s="136"/>
      <c r="KHJ238" s="136"/>
      <c r="KHK238" s="136"/>
      <c r="KHL238" s="136"/>
      <c r="KHM238" s="136"/>
      <c r="KHN238" s="136"/>
      <c r="KHO238" s="136"/>
      <c r="KHP238" s="136"/>
      <c r="KHQ238" s="136"/>
      <c r="KHR238" s="136"/>
      <c r="KHS238" s="136"/>
      <c r="KHT238" s="136"/>
      <c r="KHU238" s="136"/>
      <c r="KHV238" s="136"/>
      <c r="KHW238" s="136"/>
      <c r="KHX238" s="136"/>
      <c r="KHY238" s="136"/>
      <c r="KHZ238" s="136"/>
      <c r="KIA238" s="136"/>
      <c r="KIB238" s="136"/>
      <c r="KIC238" s="136"/>
      <c r="KID238" s="136"/>
      <c r="KIE238" s="136"/>
      <c r="KIF238" s="136"/>
      <c r="KIG238" s="136"/>
      <c r="KIH238" s="136"/>
      <c r="KII238" s="136"/>
      <c r="KIJ238" s="136"/>
      <c r="KIK238" s="136"/>
      <c r="KIL238" s="136"/>
      <c r="KIM238" s="136"/>
      <c r="KIN238" s="136"/>
      <c r="KIO238" s="136"/>
      <c r="KIP238" s="136"/>
      <c r="KIQ238" s="136"/>
      <c r="KIR238" s="136"/>
      <c r="KIS238" s="136"/>
      <c r="KIT238" s="136"/>
      <c r="KIU238" s="136"/>
      <c r="KIV238" s="136"/>
      <c r="KIW238" s="136"/>
      <c r="KIX238" s="136"/>
      <c r="KIY238" s="136"/>
      <c r="KIZ238" s="136"/>
      <c r="KJA238" s="136"/>
      <c r="KJB238" s="136"/>
      <c r="KJC238" s="136"/>
      <c r="KJD238" s="136"/>
      <c r="KJE238" s="136"/>
      <c r="KJF238" s="136"/>
      <c r="KJG238" s="136"/>
      <c r="KJH238" s="136"/>
      <c r="KJI238" s="136"/>
      <c r="KJJ238" s="136"/>
      <c r="KJK238" s="136"/>
      <c r="KJL238" s="136"/>
      <c r="KJM238" s="136"/>
      <c r="KJN238" s="136"/>
      <c r="KJO238" s="136"/>
      <c r="KJP238" s="136"/>
      <c r="KJQ238" s="136"/>
      <c r="KJR238" s="136"/>
      <c r="KJS238" s="136"/>
      <c r="KJT238" s="136"/>
      <c r="KJU238" s="136"/>
      <c r="KJV238" s="136"/>
      <c r="KJW238" s="136"/>
      <c r="KJX238" s="136"/>
      <c r="KJY238" s="136"/>
      <c r="KJZ238" s="136"/>
      <c r="KKA238" s="136"/>
      <c r="KKB238" s="136"/>
      <c r="KKC238" s="136"/>
      <c r="KKD238" s="136"/>
      <c r="KKE238" s="136"/>
      <c r="KKF238" s="136"/>
      <c r="KKG238" s="136"/>
      <c r="KKH238" s="136"/>
      <c r="KKI238" s="136"/>
      <c r="KKJ238" s="136"/>
      <c r="KKK238" s="136"/>
      <c r="KKL238" s="136"/>
      <c r="KKM238" s="136"/>
      <c r="KKN238" s="136"/>
      <c r="KKO238" s="136"/>
      <c r="KKP238" s="136"/>
      <c r="KKQ238" s="136"/>
      <c r="KKR238" s="136"/>
      <c r="KKS238" s="136"/>
      <c r="KKT238" s="136"/>
      <c r="KKU238" s="136"/>
      <c r="KKV238" s="136"/>
      <c r="KKW238" s="136"/>
      <c r="KKX238" s="136"/>
      <c r="KKY238" s="136"/>
      <c r="KKZ238" s="136"/>
      <c r="KLA238" s="136"/>
      <c r="KLB238" s="136"/>
      <c r="KLC238" s="136"/>
      <c r="KLD238" s="136"/>
      <c r="KLE238" s="136"/>
      <c r="KLF238" s="136"/>
      <c r="KLG238" s="136"/>
      <c r="KLH238" s="136"/>
      <c r="KLI238" s="136"/>
      <c r="KLJ238" s="136"/>
      <c r="KLK238" s="136"/>
      <c r="KLL238" s="136"/>
      <c r="KLM238" s="136"/>
      <c r="KLN238" s="136"/>
      <c r="KLO238" s="136"/>
      <c r="KLP238" s="136"/>
      <c r="KLQ238" s="136"/>
      <c r="KLR238" s="136"/>
      <c r="KLS238" s="136"/>
      <c r="KLT238" s="136"/>
      <c r="KLU238" s="136"/>
      <c r="KLV238" s="136"/>
      <c r="KLW238" s="136"/>
      <c r="KLX238" s="136"/>
      <c r="KLY238" s="136"/>
      <c r="KLZ238" s="136"/>
      <c r="KMA238" s="136"/>
      <c r="KMB238" s="136"/>
      <c r="KMC238" s="136"/>
      <c r="KMD238" s="136"/>
      <c r="KME238" s="136"/>
      <c r="KMF238" s="136"/>
      <c r="KMG238" s="136"/>
      <c r="KMH238" s="136"/>
      <c r="KMI238" s="136"/>
      <c r="KMJ238" s="136"/>
      <c r="KMK238" s="136"/>
      <c r="KML238" s="136"/>
      <c r="KMM238" s="136"/>
      <c r="KMN238" s="136"/>
      <c r="KMO238" s="136"/>
      <c r="KMP238" s="136"/>
      <c r="KMQ238" s="136"/>
      <c r="KMR238" s="136"/>
      <c r="KMS238" s="136"/>
      <c r="KMT238" s="136"/>
      <c r="KMU238" s="136"/>
      <c r="KMV238" s="136"/>
      <c r="KMW238" s="136"/>
      <c r="KMX238" s="136"/>
      <c r="KMY238" s="136"/>
      <c r="KMZ238" s="136"/>
      <c r="KNA238" s="136"/>
      <c r="KNB238" s="136"/>
      <c r="KNC238" s="136"/>
      <c r="KND238" s="136"/>
      <c r="KNE238" s="136"/>
      <c r="KNF238" s="136"/>
      <c r="KNG238" s="136"/>
      <c r="KNH238" s="136"/>
      <c r="KNI238" s="136"/>
      <c r="KNJ238" s="136"/>
      <c r="KNK238" s="136"/>
      <c r="KNL238" s="136"/>
      <c r="KNM238" s="136"/>
      <c r="KNN238" s="136"/>
      <c r="KNO238" s="136"/>
      <c r="KNP238" s="136"/>
      <c r="KNQ238" s="136"/>
      <c r="KNR238" s="136"/>
      <c r="KNS238" s="136"/>
      <c r="KNT238" s="136"/>
      <c r="KNU238" s="136"/>
      <c r="KNV238" s="136"/>
      <c r="KNW238" s="136"/>
      <c r="KNX238" s="136"/>
      <c r="KNY238" s="136"/>
      <c r="KNZ238" s="136"/>
      <c r="KOA238" s="136"/>
      <c r="KOB238" s="136"/>
      <c r="KOC238" s="136"/>
      <c r="KOD238" s="136"/>
      <c r="KOE238" s="136"/>
      <c r="KOF238" s="136"/>
      <c r="KOG238" s="136"/>
      <c r="KOH238" s="136"/>
      <c r="KOI238" s="136"/>
      <c r="KOJ238" s="136"/>
      <c r="KOK238" s="136"/>
      <c r="KOL238" s="136"/>
      <c r="KOM238" s="136"/>
      <c r="KON238" s="136"/>
      <c r="KOO238" s="136"/>
      <c r="KOP238" s="136"/>
      <c r="KOQ238" s="136"/>
      <c r="KOR238" s="136"/>
      <c r="KOS238" s="136"/>
      <c r="KOT238" s="136"/>
      <c r="KOU238" s="136"/>
      <c r="KOV238" s="136"/>
      <c r="KOW238" s="136"/>
      <c r="KOX238" s="136"/>
      <c r="KOY238" s="136"/>
      <c r="KOZ238" s="136"/>
      <c r="KPA238" s="136"/>
      <c r="KPB238" s="136"/>
      <c r="KPC238" s="136"/>
      <c r="KPD238" s="136"/>
      <c r="KPE238" s="136"/>
      <c r="KPF238" s="136"/>
      <c r="KPG238" s="136"/>
      <c r="KPH238" s="136"/>
      <c r="KPI238" s="136"/>
      <c r="KPJ238" s="136"/>
      <c r="KPK238" s="136"/>
      <c r="KPL238" s="136"/>
      <c r="KPM238" s="136"/>
      <c r="KPN238" s="136"/>
      <c r="KPO238" s="136"/>
      <c r="KPP238" s="136"/>
      <c r="KPQ238" s="136"/>
      <c r="KPR238" s="136"/>
      <c r="KPS238" s="136"/>
      <c r="KPT238" s="136"/>
      <c r="KPU238" s="136"/>
      <c r="KPV238" s="136"/>
      <c r="KPW238" s="136"/>
      <c r="KPX238" s="136"/>
      <c r="KPY238" s="136"/>
      <c r="KPZ238" s="136"/>
      <c r="KQA238" s="136"/>
      <c r="KQB238" s="136"/>
      <c r="KQC238" s="136"/>
      <c r="KQD238" s="136"/>
      <c r="KQE238" s="136"/>
      <c r="KQF238" s="136"/>
      <c r="KQG238" s="136"/>
      <c r="KQH238" s="136"/>
      <c r="KQI238" s="136"/>
      <c r="KQJ238" s="136"/>
      <c r="KQK238" s="136"/>
      <c r="KQL238" s="136"/>
      <c r="KQM238" s="136"/>
      <c r="KQN238" s="136"/>
      <c r="KQO238" s="136"/>
      <c r="KQP238" s="136"/>
      <c r="KQQ238" s="136"/>
      <c r="KQR238" s="136"/>
      <c r="KQS238" s="136"/>
      <c r="KQT238" s="136"/>
      <c r="KQU238" s="136"/>
      <c r="KQV238" s="136"/>
      <c r="KQW238" s="136"/>
      <c r="KQX238" s="136"/>
      <c r="KQY238" s="136"/>
      <c r="KQZ238" s="136"/>
      <c r="KRA238" s="136"/>
      <c r="KRB238" s="136"/>
      <c r="KRC238" s="136"/>
      <c r="KRD238" s="136"/>
      <c r="KRE238" s="136"/>
      <c r="KRF238" s="136"/>
      <c r="KRG238" s="136"/>
      <c r="KRH238" s="136"/>
      <c r="KRI238" s="136"/>
      <c r="KRJ238" s="136"/>
      <c r="KRK238" s="136"/>
      <c r="KRL238" s="136"/>
      <c r="KRM238" s="136"/>
      <c r="KRN238" s="136"/>
      <c r="KRO238" s="136"/>
      <c r="KRP238" s="136"/>
      <c r="KRQ238" s="136"/>
      <c r="KRR238" s="136"/>
      <c r="KRS238" s="136"/>
      <c r="KRT238" s="136"/>
      <c r="KRU238" s="136"/>
      <c r="KRV238" s="136"/>
      <c r="KRW238" s="136"/>
      <c r="KRX238" s="136"/>
      <c r="KRY238" s="136"/>
      <c r="KRZ238" s="136"/>
      <c r="KSA238" s="136"/>
      <c r="KSB238" s="136"/>
      <c r="KSC238" s="136"/>
      <c r="KSD238" s="136"/>
      <c r="KSE238" s="136"/>
      <c r="KSF238" s="136"/>
      <c r="KSG238" s="136"/>
      <c r="KSH238" s="136"/>
      <c r="KSI238" s="136"/>
      <c r="KSJ238" s="136"/>
      <c r="KSK238" s="136"/>
      <c r="KSL238" s="136"/>
      <c r="KSM238" s="136"/>
      <c r="KSN238" s="136"/>
      <c r="KSO238" s="136"/>
      <c r="KSP238" s="136"/>
      <c r="KSQ238" s="136"/>
      <c r="KSR238" s="136"/>
      <c r="KSS238" s="136"/>
      <c r="KST238" s="136"/>
      <c r="KSU238" s="136"/>
      <c r="KSV238" s="136"/>
      <c r="KSW238" s="136"/>
      <c r="KSX238" s="136"/>
      <c r="KSY238" s="136"/>
      <c r="KSZ238" s="136"/>
      <c r="KTA238" s="136"/>
      <c r="KTB238" s="136"/>
      <c r="KTC238" s="136"/>
      <c r="KTD238" s="136"/>
      <c r="KTE238" s="136"/>
      <c r="KTF238" s="136"/>
      <c r="KTG238" s="136"/>
      <c r="KTH238" s="136"/>
      <c r="KTI238" s="136"/>
      <c r="KTJ238" s="136"/>
      <c r="KTK238" s="136"/>
      <c r="KTL238" s="136"/>
      <c r="KTM238" s="136"/>
      <c r="KTN238" s="136"/>
      <c r="KTO238" s="136"/>
      <c r="KTP238" s="136"/>
      <c r="KTQ238" s="136"/>
      <c r="KTR238" s="136"/>
      <c r="KTS238" s="136"/>
      <c r="KTT238" s="136"/>
      <c r="KTU238" s="136"/>
      <c r="KTV238" s="136"/>
      <c r="KTW238" s="136"/>
      <c r="KTX238" s="136"/>
      <c r="KTY238" s="136"/>
      <c r="KTZ238" s="136"/>
      <c r="KUA238" s="136"/>
      <c r="KUB238" s="136"/>
      <c r="KUC238" s="136"/>
      <c r="KUD238" s="136"/>
      <c r="KUE238" s="136"/>
      <c r="KUF238" s="136"/>
      <c r="KUG238" s="136"/>
      <c r="KUH238" s="136"/>
      <c r="KUI238" s="136"/>
      <c r="KUJ238" s="136"/>
      <c r="KUK238" s="136"/>
      <c r="KUL238" s="136"/>
      <c r="KUM238" s="136"/>
      <c r="KUN238" s="136"/>
      <c r="KUO238" s="136"/>
      <c r="KUP238" s="136"/>
      <c r="KUQ238" s="136"/>
      <c r="KUR238" s="136"/>
      <c r="KUS238" s="136"/>
      <c r="KUT238" s="136"/>
      <c r="KUU238" s="136"/>
      <c r="KUV238" s="136"/>
      <c r="KUW238" s="136"/>
      <c r="KUX238" s="136"/>
      <c r="KUY238" s="136"/>
      <c r="KUZ238" s="136"/>
      <c r="KVA238" s="136"/>
      <c r="KVB238" s="136"/>
      <c r="KVC238" s="136"/>
      <c r="KVD238" s="136"/>
      <c r="KVE238" s="136"/>
      <c r="KVF238" s="136"/>
      <c r="KVG238" s="136"/>
      <c r="KVH238" s="136"/>
      <c r="KVI238" s="136"/>
      <c r="KVJ238" s="136"/>
      <c r="KVK238" s="136"/>
      <c r="KVL238" s="136"/>
      <c r="KVM238" s="136"/>
      <c r="KVN238" s="136"/>
      <c r="KVO238" s="136"/>
      <c r="KVP238" s="136"/>
      <c r="KVQ238" s="136"/>
      <c r="KVR238" s="136"/>
      <c r="KVS238" s="136"/>
      <c r="KVT238" s="136"/>
      <c r="KVU238" s="136"/>
      <c r="KVV238" s="136"/>
      <c r="KVW238" s="136"/>
      <c r="KVX238" s="136"/>
      <c r="KVY238" s="136"/>
      <c r="KVZ238" s="136"/>
      <c r="KWA238" s="136"/>
      <c r="KWB238" s="136"/>
      <c r="KWC238" s="136"/>
      <c r="KWD238" s="136"/>
      <c r="KWE238" s="136"/>
      <c r="KWF238" s="136"/>
      <c r="KWG238" s="136"/>
      <c r="KWH238" s="136"/>
      <c r="KWI238" s="136"/>
      <c r="KWJ238" s="136"/>
      <c r="KWK238" s="136"/>
      <c r="KWL238" s="136"/>
      <c r="KWM238" s="136"/>
      <c r="KWN238" s="136"/>
      <c r="KWO238" s="136"/>
      <c r="KWP238" s="136"/>
      <c r="KWQ238" s="136"/>
      <c r="KWR238" s="136"/>
      <c r="KWS238" s="136"/>
      <c r="KWT238" s="136"/>
      <c r="KWU238" s="136"/>
      <c r="KWV238" s="136"/>
      <c r="KWW238" s="136"/>
      <c r="KWX238" s="136"/>
      <c r="KWY238" s="136"/>
      <c r="KWZ238" s="136"/>
      <c r="KXA238" s="136"/>
      <c r="KXB238" s="136"/>
      <c r="KXC238" s="136"/>
      <c r="KXD238" s="136"/>
      <c r="KXE238" s="136"/>
      <c r="KXF238" s="136"/>
      <c r="KXG238" s="136"/>
      <c r="KXH238" s="136"/>
      <c r="KXI238" s="136"/>
      <c r="KXJ238" s="136"/>
      <c r="KXK238" s="136"/>
      <c r="KXL238" s="136"/>
      <c r="KXM238" s="136"/>
      <c r="KXN238" s="136"/>
      <c r="KXO238" s="136"/>
      <c r="KXP238" s="136"/>
      <c r="KXQ238" s="136"/>
      <c r="KXR238" s="136"/>
      <c r="KXS238" s="136"/>
      <c r="KXT238" s="136"/>
      <c r="KXU238" s="136"/>
      <c r="KXV238" s="136"/>
      <c r="KXW238" s="136"/>
      <c r="KXX238" s="136"/>
      <c r="KXY238" s="136"/>
      <c r="KXZ238" s="136"/>
      <c r="KYA238" s="136"/>
      <c r="KYB238" s="136"/>
      <c r="KYC238" s="136"/>
      <c r="KYD238" s="136"/>
      <c r="KYE238" s="136"/>
      <c r="KYF238" s="136"/>
      <c r="KYG238" s="136"/>
      <c r="KYH238" s="136"/>
      <c r="KYI238" s="136"/>
      <c r="KYJ238" s="136"/>
      <c r="KYK238" s="136"/>
      <c r="KYL238" s="136"/>
      <c r="KYM238" s="136"/>
      <c r="KYN238" s="136"/>
      <c r="KYO238" s="136"/>
      <c r="KYP238" s="136"/>
      <c r="KYQ238" s="136"/>
      <c r="KYR238" s="136"/>
      <c r="KYS238" s="136"/>
      <c r="KYT238" s="136"/>
      <c r="KYU238" s="136"/>
      <c r="KYV238" s="136"/>
      <c r="KYW238" s="136"/>
      <c r="KYX238" s="136"/>
      <c r="KYY238" s="136"/>
      <c r="KYZ238" s="136"/>
      <c r="KZA238" s="136"/>
      <c r="KZB238" s="136"/>
      <c r="KZC238" s="136"/>
      <c r="KZD238" s="136"/>
      <c r="KZE238" s="136"/>
      <c r="KZF238" s="136"/>
      <c r="KZG238" s="136"/>
      <c r="KZH238" s="136"/>
      <c r="KZI238" s="136"/>
      <c r="KZJ238" s="136"/>
      <c r="KZK238" s="136"/>
      <c r="KZL238" s="136"/>
      <c r="KZM238" s="136"/>
      <c r="KZN238" s="136"/>
      <c r="KZO238" s="136"/>
      <c r="KZP238" s="136"/>
      <c r="KZQ238" s="136"/>
      <c r="KZR238" s="136"/>
      <c r="KZS238" s="136"/>
      <c r="KZT238" s="136"/>
      <c r="KZU238" s="136"/>
      <c r="KZV238" s="136"/>
      <c r="KZW238" s="136"/>
      <c r="KZX238" s="136"/>
      <c r="KZY238" s="136"/>
      <c r="KZZ238" s="136"/>
      <c r="LAA238" s="136"/>
      <c r="LAB238" s="136"/>
      <c r="LAC238" s="136"/>
      <c r="LAD238" s="136"/>
      <c r="LAE238" s="136"/>
      <c r="LAF238" s="136"/>
      <c r="LAG238" s="136"/>
      <c r="LAH238" s="136"/>
      <c r="LAI238" s="136"/>
      <c r="LAJ238" s="136"/>
      <c r="LAK238" s="136"/>
      <c r="LAL238" s="136"/>
      <c r="LAM238" s="136"/>
      <c r="LAN238" s="136"/>
      <c r="LAO238" s="136"/>
      <c r="LAP238" s="136"/>
      <c r="LAQ238" s="136"/>
      <c r="LAR238" s="136"/>
      <c r="LAS238" s="136"/>
      <c r="LAT238" s="136"/>
      <c r="LAU238" s="136"/>
      <c r="LAV238" s="136"/>
      <c r="LAW238" s="136"/>
      <c r="LAX238" s="136"/>
      <c r="LAY238" s="136"/>
      <c r="LAZ238" s="136"/>
      <c r="LBA238" s="136"/>
      <c r="LBB238" s="136"/>
      <c r="LBC238" s="136"/>
      <c r="LBD238" s="136"/>
      <c r="LBE238" s="136"/>
      <c r="LBF238" s="136"/>
      <c r="LBG238" s="136"/>
      <c r="LBH238" s="136"/>
      <c r="LBI238" s="136"/>
      <c r="LBJ238" s="136"/>
      <c r="LBK238" s="136"/>
      <c r="LBL238" s="136"/>
      <c r="LBM238" s="136"/>
      <c r="LBN238" s="136"/>
      <c r="LBO238" s="136"/>
      <c r="LBP238" s="136"/>
      <c r="LBQ238" s="136"/>
      <c r="LBR238" s="136"/>
      <c r="LBS238" s="136"/>
      <c r="LBT238" s="136"/>
      <c r="LBU238" s="136"/>
      <c r="LBV238" s="136"/>
      <c r="LBW238" s="136"/>
      <c r="LBX238" s="136"/>
      <c r="LBY238" s="136"/>
      <c r="LBZ238" s="136"/>
      <c r="LCA238" s="136"/>
      <c r="LCB238" s="136"/>
      <c r="LCC238" s="136"/>
      <c r="LCD238" s="136"/>
      <c r="LCE238" s="136"/>
      <c r="LCF238" s="136"/>
      <c r="LCG238" s="136"/>
      <c r="LCH238" s="136"/>
      <c r="LCI238" s="136"/>
      <c r="LCJ238" s="136"/>
      <c r="LCK238" s="136"/>
      <c r="LCL238" s="136"/>
      <c r="LCM238" s="136"/>
      <c r="LCN238" s="136"/>
      <c r="LCO238" s="136"/>
      <c r="LCP238" s="136"/>
      <c r="LCQ238" s="136"/>
      <c r="LCR238" s="136"/>
      <c r="LCS238" s="136"/>
      <c r="LCT238" s="136"/>
      <c r="LCU238" s="136"/>
      <c r="LCV238" s="136"/>
      <c r="LCW238" s="136"/>
      <c r="LCX238" s="136"/>
      <c r="LCY238" s="136"/>
      <c r="LCZ238" s="136"/>
      <c r="LDA238" s="136"/>
      <c r="LDB238" s="136"/>
      <c r="LDC238" s="136"/>
      <c r="LDD238" s="136"/>
      <c r="LDE238" s="136"/>
      <c r="LDF238" s="136"/>
      <c r="LDG238" s="136"/>
      <c r="LDH238" s="136"/>
      <c r="LDI238" s="136"/>
      <c r="LDJ238" s="136"/>
      <c r="LDK238" s="136"/>
      <c r="LDL238" s="136"/>
      <c r="LDM238" s="136"/>
      <c r="LDN238" s="136"/>
      <c r="LDO238" s="136"/>
      <c r="LDP238" s="136"/>
      <c r="LDQ238" s="136"/>
      <c r="LDR238" s="136"/>
      <c r="LDS238" s="136"/>
      <c r="LDT238" s="136"/>
      <c r="LDU238" s="136"/>
      <c r="LDV238" s="136"/>
      <c r="LDW238" s="136"/>
      <c r="LDX238" s="136"/>
      <c r="LDY238" s="136"/>
      <c r="LDZ238" s="136"/>
      <c r="LEA238" s="136"/>
      <c r="LEB238" s="136"/>
      <c r="LEC238" s="136"/>
      <c r="LED238" s="136"/>
      <c r="LEE238" s="136"/>
      <c r="LEF238" s="136"/>
      <c r="LEG238" s="136"/>
      <c r="LEH238" s="136"/>
      <c r="LEI238" s="136"/>
      <c r="LEJ238" s="136"/>
      <c r="LEK238" s="136"/>
      <c r="LEL238" s="136"/>
      <c r="LEM238" s="136"/>
      <c r="LEN238" s="136"/>
      <c r="LEO238" s="136"/>
      <c r="LEP238" s="136"/>
      <c r="LEQ238" s="136"/>
      <c r="LER238" s="136"/>
      <c r="LES238" s="136"/>
      <c r="LET238" s="136"/>
      <c r="LEU238" s="136"/>
      <c r="LEV238" s="136"/>
      <c r="LEW238" s="136"/>
      <c r="LEX238" s="136"/>
      <c r="LEY238" s="136"/>
      <c r="LEZ238" s="136"/>
      <c r="LFA238" s="136"/>
      <c r="LFB238" s="136"/>
      <c r="LFC238" s="136"/>
      <c r="LFD238" s="136"/>
      <c r="LFE238" s="136"/>
      <c r="LFF238" s="136"/>
      <c r="LFG238" s="136"/>
      <c r="LFH238" s="136"/>
      <c r="LFI238" s="136"/>
      <c r="LFJ238" s="136"/>
      <c r="LFK238" s="136"/>
      <c r="LFL238" s="136"/>
      <c r="LFM238" s="136"/>
      <c r="LFN238" s="136"/>
      <c r="LFO238" s="136"/>
      <c r="LFP238" s="136"/>
      <c r="LFQ238" s="136"/>
      <c r="LFR238" s="136"/>
      <c r="LFS238" s="136"/>
      <c r="LFT238" s="136"/>
      <c r="LFU238" s="136"/>
      <c r="LFV238" s="136"/>
      <c r="LFW238" s="136"/>
      <c r="LFX238" s="136"/>
      <c r="LFY238" s="136"/>
      <c r="LFZ238" s="136"/>
      <c r="LGA238" s="136"/>
      <c r="LGB238" s="136"/>
      <c r="LGC238" s="136"/>
      <c r="LGD238" s="136"/>
      <c r="LGE238" s="136"/>
      <c r="LGF238" s="136"/>
      <c r="LGG238" s="136"/>
      <c r="LGH238" s="136"/>
      <c r="LGI238" s="136"/>
      <c r="LGJ238" s="136"/>
      <c r="LGK238" s="136"/>
      <c r="LGL238" s="136"/>
      <c r="LGM238" s="136"/>
      <c r="LGN238" s="136"/>
      <c r="LGO238" s="136"/>
      <c r="LGP238" s="136"/>
      <c r="LGQ238" s="136"/>
      <c r="LGR238" s="136"/>
      <c r="LGS238" s="136"/>
      <c r="LGT238" s="136"/>
      <c r="LGU238" s="136"/>
      <c r="LGV238" s="136"/>
      <c r="LGW238" s="136"/>
      <c r="LGX238" s="136"/>
      <c r="LGY238" s="136"/>
      <c r="LGZ238" s="136"/>
      <c r="LHA238" s="136"/>
      <c r="LHB238" s="136"/>
      <c r="LHC238" s="136"/>
      <c r="LHD238" s="136"/>
      <c r="LHE238" s="136"/>
      <c r="LHF238" s="136"/>
      <c r="LHG238" s="136"/>
      <c r="LHH238" s="136"/>
      <c r="LHI238" s="136"/>
      <c r="LHJ238" s="136"/>
      <c r="LHK238" s="136"/>
      <c r="LHL238" s="136"/>
      <c r="LHM238" s="136"/>
      <c r="LHN238" s="136"/>
      <c r="LHO238" s="136"/>
      <c r="LHP238" s="136"/>
      <c r="LHQ238" s="136"/>
      <c r="LHR238" s="136"/>
      <c r="LHS238" s="136"/>
      <c r="LHT238" s="136"/>
      <c r="LHU238" s="136"/>
      <c r="LHV238" s="136"/>
      <c r="LHW238" s="136"/>
      <c r="LHX238" s="136"/>
      <c r="LHY238" s="136"/>
      <c r="LHZ238" s="136"/>
      <c r="LIA238" s="136"/>
      <c r="LIB238" s="136"/>
      <c r="LIC238" s="136"/>
      <c r="LID238" s="136"/>
      <c r="LIE238" s="136"/>
      <c r="LIF238" s="136"/>
      <c r="LIG238" s="136"/>
      <c r="LIH238" s="136"/>
      <c r="LII238" s="136"/>
      <c r="LIJ238" s="136"/>
      <c r="LIK238" s="136"/>
      <c r="LIL238" s="136"/>
      <c r="LIM238" s="136"/>
      <c r="LIN238" s="136"/>
      <c r="LIO238" s="136"/>
      <c r="LIP238" s="136"/>
      <c r="LIQ238" s="136"/>
      <c r="LIR238" s="136"/>
      <c r="LIS238" s="136"/>
      <c r="LIT238" s="136"/>
      <c r="LIU238" s="136"/>
      <c r="LIV238" s="136"/>
      <c r="LIW238" s="136"/>
      <c r="LIX238" s="136"/>
      <c r="LIY238" s="136"/>
      <c r="LIZ238" s="136"/>
      <c r="LJA238" s="136"/>
      <c r="LJB238" s="136"/>
      <c r="LJC238" s="136"/>
      <c r="LJD238" s="136"/>
      <c r="LJE238" s="136"/>
      <c r="LJF238" s="136"/>
      <c r="LJG238" s="136"/>
      <c r="LJH238" s="136"/>
      <c r="LJI238" s="136"/>
      <c r="LJJ238" s="136"/>
      <c r="LJK238" s="136"/>
      <c r="LJL238" s="136"/>
      <c r="LJM238" s="136"/>
      <c r="LJN238" s="136"/>
      <c r="LJO238" s="136"/>
      <c r="LJP238" s="136"/>
      <c r="LJQ238" s="136"/>
      <c r="LJR238" s="136"/>
      <c r="LJS238" s="136"/>
      <c r="LJT238" s="136"/>
      <c r="LJU238" s="136"/>
      <c r="LJV238" s="136"/>
      <c r="LJW238" s="136"/>
      <c r="LJX238" s="136"/>
      <c r="LJY238" s="136"/>
      <c r="LJZ238" s="136"/>
      <c r="LKA238" s="136"/>
      <c r="LKB238" s="136"/>
      <c r="LKC238" s="136"/>
      <c r="LKD238" s="136"/>
      <c r="LKE238" s="136"/>
      <c r="LKF238" s="136"/>
      <c r="LKG238" s="136"/>
      <c r="LKH238" s="136"/>
      <c r="LKI238" s="136"/>
      <c r="LKJ238" s="136"/>
      <c r="LKK238" s="136"/>
      <c r="LKL238" s="136"/>
      <c r="LKM238" s="136"/>
      <c r="LKN238" s="136"/>
      <c r="LKO238" s="136"/>
      <c r="LKP238" s="136"/>
      <c r="LKQ238" s="136"/>
      <c r="LKR238" s="136"/>
      <c r="LKS238" s="136"/>
      <c r="LKT238" s="136"/>
      <c r="LKU238" s="136"/>
      <c r="LKV238" s="136"/>
      <c r="LKW238" s="136"/>
      <c r="LKX238" s="136"/>
      <c r="LKY238" s="136"/>
      <c r="LKZ238" s="136"/>
      <c r="LLA238" s="136"/>
      <c r="LLB238" s="136"/>
      <c r="LLC238" s="136"/>
      <c r="LLD238" s="136"/>
      <c r="LLE238" s="136"/>
      <c r="LLF238" s="136"/>
      <c r="LLG238" s="136"/>
      <c r="LLH238" s="136"/>
      <c r="LLI238" s="136"/>
      <c r="LLJ238" s="136"/>
      <c r="LLK238" s="136"/>
      <c r="LLL238" s="136"/>
      <c r="LLM238" s="136"/>
      <c r="LLN238" s="136"/>
      <c r="LLO238" s="136"/>
      <c r="LLP238" s="136"/>
      <c r="LLQ238" s="136"/>
      <c r="LLR238" s="136"/>
      <c r="LLS238" s="136"/>
      <c r="LLT238" s="136"/>
      <c r="LLU238" s="136"/>
      <c r="LLV238" s="136"/>
      <c r="LLW238" s="136"/>
      <c r="LLX238" s="136"/>
      <c r="LLY238" s="136"/>
      <c r="LLZ238" s="136"/>
      <c r="LMA238" s="136"/>
      <c r="LMB238" s="136"/>
      <c r="LMC238" s="136"/>
      <c r="LMD238" s="136"/>
      <c r="LME238" s="136"/>
      <c r="LMF238" s="136"/>
      <c r="LMG238" s="136"/>
      <c r="LMH238" s="136"/>
      <c r="LMI238" s="136"/>
      <c r="LMJ238" s="136"/>
      <c r="LMK238" s="136"/>
      <c r="LML238" s="136"/>
      <c r="LMM238" s="136"/>
      <c r="LMN238" s="136"/>
      <c r="LMO238" s="136"/>
      <c r="LMP238" s="136"/>
      <c r="LMQ238" s="136"/>
      <c r="LMR238" s="136"/>
      <c r="LMS238" s="136"/>
      <c r="LMT238" s="136"/>
      <c r="LMU238" s="136"/>
      <c r="LMV238" s="136"/>
      <c r="LMW238" s="136"/>
      <c r="LMX238" s="136"/>
      <c r="LMY238" s="136"/>
      <c r="LMZ238" s="136"/>
      <c r="LNA238" s="136"/>
      <c r="LNB238" s="136"/>
      <c r="LNC238" s="136"/>
      <c r="LND238" s="136"/>
      <c r="LNE238" s="136"/>
      <c r="LNF238" s="136"/>
      <c r="LNG238" s="136"/>
      <c r="LNH238" s="136"/>
      <c r="LNI238" s="136"/>
      <c r="LNJ238" s="136"/>
      <c r="LNK238" s="136"/>
      <c r="LNL238" s="136"/>
      <c r="LNM238" s="136"/>
      <c r="LNN238" s="136"/>
      <c r="LNO238" s="136"/>
      <c r="LNP238" s="136"/>
      <c r="LNQ238" s="136"/>
      <c r="LNR238" s="136"/>
      <c r="LNS238" s="136"/>
      <c r="LNT238" s="136"/>
      <c r="LNU238" s="136"/>
      <c r="LNV238" s="136"/>
      <c r="LNW238" s="136"/>
      <c r="LNX238" s="136"/>
      <c r="LNY238" s="136"/>
      <c r="LNZ238" s="136"/>
      <c r="LOA238" s="136"/>
      <c r="LOB238" s="136"/>
      <c r="LOC238" s="136"/>
      <c r="LOD238" s="136"/>
      <c r="LOE238" s="136"/>
      <c r="LOF238" s="136"/>
      <c r="LOG238" s="136"/>
      <c r="LOH238" s="136"/>
      <c r="LOI238" s="136"/>
      <c r="LOJ238" s="136"/>
      <c r="LOK238" s="136"/>
      <c r="LOL238" s="136"/>
      <c r="LOM238" s="136"/>
      <c r="LON238" s="136"/>
      <c r="LOO238" s="136"/>
      <c r="LOP238" s="136"/>
      <c r="LOQ238" s="136"/>
      <c r="LOR238" s="136"/>
      <c r="LOS238" s="136"/>
      <c r="LOT238" s="136"/>
      <c r="LOU238" s="136"/>
      <c r="LOV238" s="136"/>
      <c r="LOW238" s="136"/>
      <c r="LOX238" s="136"/>
      <c r="LOY238" s="136"/>
      <c r="LOZ238" s="136"/>
      <c r="LPA238" s="136"/>
      <c r="LPB238" s="136"/>
      <c r="LPC238" s="136"/>
      <c r="LPD238" s="136"/>
      <c r="LPE238" s="136"/>
      <c r="LPF238" s="136"/>
      <c r="LPG238" s="136"/>
      <c r="LPH238" s="136"/>
      <c r="LPI238" s="136"/>
      <c r="LPJ238" s="136"/>
      <c r="LPK238" s="136"/>
      <c r="LPL238" s="136"/>
      <c r="LPM238" s="136"/>
      <c r="LPN238" s="136"/>
      <c r="LPO238" s="136"/>
      <c r="LPP238" s="136"/>
      <c r="LPQ238" s="136"/>
      <c r="LPR238" s="136"/>
      <c r="LPS238" s="136"/>
      <c r="LPT238" s="136"/>
      <c r="LPU238" s="136"/>
      <c r="LPV238" s="136"/>
      <c r="LPW238" s="136"/>
      <c r="LPX238" s="136"/>
      <c r="LPY238" s="136"/>
      <c r="LPZ238" s="136"/>
      <c r="LQA238" s="136"/>
      <c r="LQB238" s="136"/>
      <c r="LQC238" s="136"/>
      <c r="LQD238" s="136"/>
      <c r="LQE238" s="136"/>
      <c r="LQF238" s="136"/>
      <c r="LQG238" s="136"/>
      <c r="LQH238" s="136"/>
      <c r="LQI238" s="136"/>
      <c r="LQJ238" s="136"/>
      <c r="LQK238" s="136"/>
      <c r="LQL238" s="136"/>
      <c r="LQM238" s="136"/>
      <c r="LQN238" s="136"/>
      <c r="LQO238" s="136"/>
      <c r="LQP238" s="136"/>
      <c r="LQQ238" s="136"/>
      <c r="LQR238" s="136"/>
      <c r="LQS238" s="136"/>
      <c r="LQT238" s="136"/>
      <c r="LQU238" s="136"/>
      <c r="LQV238" s="136"/>
      <c r="LQW238" s="136"/>
      <c r="LQX238" s="136"/>
      <c r="LQY238" s="136"/>
      <c r="LQZ238" s="136"/>
      <c r="LRA238" s="136"/>
      <c r="LRB238" s="136"/>
      <c r="LRC238" s="136"/>
      <c r="LRD238" s="136"/>
      <c r="LRE238" s="136"/>
      <c r="LRF238" s="136"/>
      <c r="LRG238" s="136"/>
      <c r="LRH238" s="136"/>
      <c r="LRI238" s="136"/>
      <c r="LRJ238" s="136"/>
      <c r="LRK238" s="136"/>
      <c r="LRL238" s="136"/>
      <c r="LRM238" s="136"/>
      <c r="LRN238" s="136"/>
      <c r="LRO238" s="136"/>
      <c r="LRP238" s="136"/>
      <c r="LRQ238" s="136"/>
      <c r="LRR238" s="136"/>
      <c r="LRS238" s="136"/>
      <c r="LRT238" s="136"/>
      <c r="LRU238" s="136"/>
      <c r="LRV238" s="136"/>
      <c r="LRW238" s="136"/>
      <c r="LRX238" s="136"/>
      <c r="LRY238" s="136"/>
      <c r="LRZ238" s="136"/>
      <c r="LSA238" s="136"/>
      <c r="LSB238" s="136"/>
      <c r="LSC238" s="136"/>
      <c r="LSD238" s="136"/>
      <c r="LSE238" s="136"/>
      <c r="LSF238" s="136"/>
      <c r="LSG238" s="136"/>
      <c r="LSH238" s="136"/>
      <c r="LSI238" s="136"/>
      <c r="LSJ238" s="136"/>
      <c r="LSK238" s="136"/>
      <c r="LSL238" s="136"/>
      <c r="LSM238" s="136"/>
      <c r="LSN238" s="136"/>
      <c r="LSO238" s="136"/>
      <c r="LSP238" s="136"/>
      <c r="LSQ238" s="136"/>
      <c r="LSR238" s="136"/>
      <c r="LSS238" s="136"/>
      <c r="LST238" s="136"/>
      <c r="LSU238" s="136"/>
      <c r="LSV238" s="136"/>
      <c r="LSW238" s="136"/>
      <c r="LSX238" s="136"/>
      <c r="LSY238" s="136"/>
      <c r="LSZ238" s="136"/>
      <c r="LTA238" s="136"/>
      <c r="LTB238" s="136"/>
      <c r="LTC238" s="136"/>
      <c r="LTD238" s="136"/>
      <c r="LTE238" s="136"/>
      <c r="LTF238" s="136"/>
      <c r="LTG238" s="136"/>
      <c r="LTH238" s="136"/>
      <c r="LTI238" s="136"/>
      <c r="LTJ238" s="136"/>
      <c r="LTK238" s="136"/>
      <c r="LTL238" s="136"/>
      <c r="LTM238" s="136"/>
      <c r="LTN238" s="136"/>
      <c r="LTO238" s="136"/>
      <c r="LTP238" s="136"/>
      <c r="LTQ238" s="136"/>
      <c r="LTR238" s="136"/>
      <c r="LTS238" s="136"/>
      <c r="LTT238" s="136"/>
      <c r="LTU238" s="136"/>
      <c r="LTV238" s="136"/>
      <c r="LTW238" s="136"/>
      <c r="LTX238" s="136"/>
      <c r="LTY238" s="136"/>
      <c r="LTZ238" s="136"/>
      <c r="LUA238" s="136"/>
      <c r="LUB238" s="136"/>
      <c r="LUC238" s="136"/>
      <c r="LUD238" s="136"/>
      <c r="LUE238" s="136"/>
      <c r="LUF238" s="136"/>
      <c r="LUG238" s="136"/>
      <c r="LUH238" s="136"/>
      <c r="LUI238" s="136"/>
      <c r="LUJ238" s="136"/>
      <c r="LUK238" s="136"/>
      <c r="LUL238" s="136"/>
      <c r="LUM238" s="136"/>
      <c r="LUN238" s="136"/>
      <c r="LUO238" s="136"/>
      <c r="LUP238" s="136"/>
      <c r="LUQ238" s="136"/>
      <c r="LUR238" s="136"/>
      <c r="LUS238" s="136"/>
      <c r="LUT238" s="136"/>
      <c r="LUU238" s="136"/>
      <c r="LUV238" s="136"/>
      <c r="LUW238" s="136"/>
      <c r="LUX238" s="136"/>
      <c r="LUY238" s="136"/>
      <c r="LUZ238" s="136"/>
      <c r="LVA238" s="136"/>
      <c r="LVB238" s="136"/>
      <c r="LVC238" s="136"/>
      <c r="LVD238" s="136"/>
      <c r="LVE238" s="136"/>
      <c r="LVF238" s="136"/>
      <c r="LVG238" s="136"/>
      <c r="LVH238" s="136"/>
      <c r="LVI238" s="136"/>
      <c r="LVJ238" s="136"/>
      <c r="LVK238" s="136"/>
      <c r="LVL238" s="136"/>
      <c r="LVM238" s="136"/>
      <c r="LVN238" s="136"/>
      <c r="LVO238" s="136"/>
      <c r="LVP238" s="136"/>
      <c r="LVQ238" s="136"/>
      <c r="LVR238" s="136"/>
      <c r="LVS238" s="136"/>
      <c r="LVT238" s="136"/>
      <c r="LVU238" s="136"/>
      <c r="LVV238" s="136"/>
      <c r="LVW238" s="136"/>
      <c r="LVX238" s="136"/>
      <c r="LVY238" s="136"/>
      <c r="LVZ238" s="136"/>
      <c r="LWA238" s="136"/>
      <c r="LWB238" s="136"/>
      <c r="LWC238" s="136"/>
      <c r="LWD238" s="136"/>
      <c r="LWE238" s="136"/>
      <c r="LWF238" s="136"/>
      <c r="LWG238" s="136"/>
      <c r="LWH238" s="136"/>
      <c r="LWI238" s="136"/>
      <c r="LWJ238" s="136"/>
      <c r="LWK238" s="136"/>
      <c r="LWL238" s="136"/>
      <c r="LWM238" s="136"/>
      <c r="LWN238" s="136"/>
      <c r="LWO238" s="136"/>
      <c r="LWP238" s="136"/>
      <c r="LWQ238" s="136"/>
      <c r="LWR238" s="136"/>
      <c r="LWS238" s="136"/>
      <c r="LWT238" s="136"/>
      <c r="LWU238" s="136"/>
      <c r="LWV238" s="136"/>
      <c r="LWW238" s="136"/>
      <c r="LWX238" s="136"/>
      <c r="LWY238" s="136"/>
      <c r="LWZ238" s="136"/>
      <c r="LXA238" s="136"/>
      <c r="LXB238" s="136"/>
      <c r="LXC238" s="136"/>
      <c r="LXD238" s="136"/>
      <c r="LXE238" s="136"/>
      <c r="LXF238" s="136"/>
      <c r="LXG238" s="136"/>
      <c r="LXH238" s="136"/>
      <c r="LXI238" s="136"/>
      <c r="LXJ238" s="136"/>
      <c r="LXK238" s="136"/>
      <c r="LXL238" s="136"/>
      <c r="LXM238" s="136"/>
      <c r="LXN238" s="136"/>
      <c r="LXO238" s="136"/>
      <c r="LXP238" s="136"/>
      <c r="LXQ238" s="136"/>
      <c r="LXR238" s="136"/>
      <c r="LXS238" s="136"/>
      <c r="LXT238" s="136"/>
      <c r="LXU238" s="136"/>
      <c r="LXV238" s="136"/>
      <c r="LXW238" s="136"/>
      <c r="LXX238" s="136"/>
      <c r="LXY238" s="136"/>
      <c r="LXZ238" s="136"/>
      <c r="LYA238" s="136"/>
      <c r="LYB238" s="136"/>
      <c r="LYC238" s="136"/>
      <c r="LYD238" s="136"/>
      <c r="LYE238" s="136"/>
      <c r="LYF238" s="136"/>
      <c r="LYG238" s="136"/>
      <c r="LYH238" s="136"/>
      <c r="LYI238" s="136"/>
      <c r="LYJ238" s="136"/>
      <c r="LYK238" s="136"/>
      <c r="LYL238" s="136"/>
      <c r="LYM238" s="136"/>
      <c r="LYN238" s="136"/>
      <c r="LYO238" s="136"/>
      <c r="LYP238" s="136"/>
      <c r="LYQ238" s="136"/>
      <c r="LYR238" s="136"/>
      <c r="LYS238" s="136"/>
      <c r="LYT238" s="136"/>
      <c r="LYU238" s="136"/>
      <c r="LYV238" s="136"/>
      <c r="LYW238" s="136"/>
      <c r="LYX238" s="136"/>
      <c r="LYY238" s="136"/>
      <c r="LYZ238" s="136"/>
      <c r="LZA238" s="136"/>
      <c r="LZB238" s="136"/>
      <c r="LZC238" s="136"/>
      <c r="LZD238" s="136"/>
      <c r="LZE238" s="136"/>
      <c r="LZF238" s="136"/>
      <c r="LZG238" s="136"/>
      <c r="LZH238" s="136"/>
      <c r="LZI238" s="136"/>
      <c r="LZJ238" s="136"/>
      <c r="LZK238" s="136"/>
      <c r="LZL238" s="136"/>
      <c r="LZM238" s="136"/>
      <c r="LZN238" s="136"/>
      <c r="LZO238" s="136"/>
      <c r="LZP238" s="136"/>
      <c r="LZQ238" s="136"/>
      <c r="LZR238" s="136"/>
      <c r="LZS238" s="136"/>
      <c r="LZT238" s="136"/>
      <c r="LZU238" s="136"/>
      <c r="LZV238" s="136"/>
      <c r="LZW238" s="136"/>
      <c r="LZX238" s="136"/>
      <c r="LZY238" s="136"/>
      <c r="LZZ238" s="136"/>
      <c r="MAA238" s="136"/>
      <c r="MAB238" s="136"/>
      <c r="MAC238" s="136"/>
      <c r="MAD238" s="136"/>
      <c r="MAE238" s="136"/>
      <c r="MAF238" s="136"/>
      <c r="MAG238" s="136"/>
      <c r="MAH238" s="136"/>
      <c r="MAI238" s="136"/>
      <c r="MAJ238" s="136"/>
      <c r="MAK238" s="136"/>
      <c r="MAL238" s="136"/>
      <c r="MAM238" s="136"/>
      <c r="MAN238" s="136"/>
      <c r="MAO238" s="136"/>
      <c r="MAP238" s="136"/>
      <c r="MAQ238" s="136"/>
      <c r="MAR238" s="136"/>
      <c r="MAS238" s="136"/>
      <c r="MAT238" s="136"/>
      <c r="MAU238" s="136"/>
      <c r="MAV238" s="136"/>
      <c r="MAW238" s="136"/>
      <c r="MAX238" s="136"/>
      <c r="MAY238" s="136"/>
      <c r="MAZ238" s="136"/>
      <c r="MBA238" s="136"/>
      <c r="MBB238" s="136"/>
      <c r="MBC238" s="136"/>
      <c r="MBD238" s="136"/>
      <c r="MBE238" s="136"/>
      <c r="MBF238" s="136"/>
      <c r="MBG238" s="136"/>
      <c r="MBH238" s="136"/>
      <c r="MBI238" s="136"/>
      <c r="MBJ238" s="136"/>
      <c r="MBK238" s="136"/>
      <c r="MBL238" s="136"/>
      <c r="MBM238" s="136"/>
      <c r="MBN238" s="136"/>
      <c r="MBO238" s="136"/>
      <c r="MBP238" s="136"/>
      <c r="MBQ238" s="136"/>
      <c r="MBR238" s="136"/>
      <c r="MBS238" s="136"/>
      <c r="MBT238" s="136"/>
      <c r="MBU238" s="136"/>
      <c r="MBV238" s="136"/>
      <c r="MBW238" s="136"/>
      <c r="MBX238" s="136"/>
      <c r="MBY238" s="136"/>
      <c r="MBZ238" s="136"/>
      <c r="MCA238" s="136"/>
      <c r="MCB238" s="136"/>
      <c r="MCC238" s="136"/>
      <c r="MCD238" s="136"/>
      <c r="MCE238" s="136"/>
      <c r="MCF238" s="136"/>
      <c r="MCG238" s="136"/>
      <c r="MCH238" s="136"/>
      <c r="MCI238" s="136"/>
      <c r="MCJ238" s="136"/>
      <c r="MCK238" s="136"/>
      <c r="MCL238" s="136"/>
      <c r="MCM238" s="136"/>
      <c r="MCN238" s="136"/>
      <c r="MCO238" s="136"/>
      <c r="MCP238" s="136"/>
      <c r="MCQ238" s="136"/>
      <c r="MCR238" s="136"/>
      <c r="MCS238" s="136"/>
      <c r="MCT238" s="136"/>
      <c r="MCU238" s="136"/>
      <c r="MCV238" s="136"/>
      <c r="MCW238" s="136"/>
      <c r="MCX238" s="136"/>
      <c r="MCY238" s="136"/>
      <c r="MCZ238" s="136"/>
      <c r="MDA238" s="136"/>
      <c r="MDB238" s="136"/>
      <c r="MDC238" s="136"/>
      <c r="MDD238" s="136"/>
      <c r="MDE238" s="136"/>
      <c r="MDF238" s="136"/>
      <c r="MDG238" s="136"/>
      <c r="MDH238" s="136"/>
      <c r="MDI238" s="136"/>
      <c r="MDJ238" s="136"/>
      <c r="MDK238" s="136"/>
      <c r="MDL238" s="136"/>
      <c r="MDM238" s="136"/>
      <c r="MDN238" s="136"/>
      <c r="MDO238" s="136"/>
      <c r="MDP238" s="136"/>
      <c r="MDQ238" s="136"/>
      <c r="MDR238" s="136"/>
      <c r="MDS238" s="136"/>
      <c r="MDT238" s="136"/>
      <c r="MDU238" s="136"/>
      <c r="MDV238" s="136"/>
      <c r="MDW238" s="136"/>
      <c r="MDX238" s="136"/>
      <c r="MDY238" s="136"/>
      <c r="MDZ238" s="136"/>
      <c r="MEA238" s="136"/>
      <c r="MEB238" s="136"/>
      <c r="MEC238" s="136"/>
      <c r="MED238" s="136"/>
      <c r="MEE238" s="136"/>
      <c r="MEF238" s="136"/>
      <c r="MEG238" s="136"/>
      <c r="MEH238" s="136"/>
      <c r="MEI238" s="136"/>
      <c r="MEJ238" s="136"/>
      <c r="MEK238" s="136"/>
      <c r="MEL238" s="136"/>
      <c r="MEM238" s="136"/>
      <c r="MEN238" s="136"/>
      <c r="MEO238" s="136"/>
      <c r="MEP238" s="136"/>
      <c r="MEQ238" s="136"/>
      <c r="MER238" s="136"/>
      <c r="MES238" s="136"/>
      <c r="MET238" s="136"/>
      <c r="MEU238" s="136"/>
      <c r="MEV238" s="136"/>
      <c r="MEW238" s="136"/>
      <c r="MEX238" s="136"/>
      <c r="MEY238" s="136"/>
      <c r="MEZ238" s="136"/>
      <c r="MFA238" s="136"/>
      <c r="MFB238" s="136"/>
      <c r="MFC238" s="136"/>
      <c r="MFD238" s="136"/>
      <c r="MFE238" s="136"/>
      <c r="MFF238" s="136"/>
      <c r="MFG238" s="136"/>
      <c r="MFH238" s="136"/>
      <c r="MFI238" s="136"/>
      <c r="MFJ238" s="136"/>
      <c r="MFK238" s="136"/>
      <c r="MFL238" s="136"/>
      <c r="MFM238" s="136"/>
      <c r="MFN238" s="136"/>
      <c r="MFO238" s="136"/>
      <c r="MFP238" s="136"/>
      <c r="MFQ238" s="136"/>
      <c r="MFR238" s="136"/>
      <c r="MFS238" s="136"/>
      <c r="MFT238" s="136"/>
      <c r="MFU238" s="136"/>
      <c r="MFV238" s="136"/>
      <c r="MFW238" s="136"/>
      <c r="MFX238" s="136"/>
      <c r="MFY238" s="136"/>
      <c r="MFZ238" s="136"/>
      <c r="MGA238" s="136"/>
      <c r="MGB238" s="136"/>
      <c r="MGC238" s="136"/>
      <c r="MGD238" s="136"/>
      <c r="MGE238" s="136"/>
      <c r="MGF238" s="136"/>
      <c r="MGG238" s="136"/>
      <c r="MGH238" s="136"/>
      <c r="MGI238" s="136"/>
      <c r="MGJ238" s="136"/>
      <c r="MGK238" s="136"/>
      <c r="MGL238" s="136"/>
      <c r="MGM238" s="136"/>
      <c r="MGN238" s="136"/>
      <c r="MGO238" s="136"/>
      <c r="MGP238" s="136"/>
      <c r="MGQ238" s="136"/>
      <c r="MGR238" s="136"/>
      <c r="MGS238" s="136"/>
      <c r="MGT238" s="136"/>
      <c r="MGU238" s="136"/>
      <c r="MGV238" s="136"/>
      <c r="MGW238" s="136"/>
      <c r="MGX238" s="136"/>
      <c r="MGY238" s="136"/>
      <c r="MGZ238" s="136"/>
      <c r="MHA238" s="136"/>
      <c r="MHB238" s="136"/>
      <c r="MHC238" s="136"/>
      <c r="MHD238" s="136"/>
      <c r="MHE238" s="136"/>
      <c r="MHF238" s="136"/>
      <c r="MHG238" s="136"/>
      <c r="MHH238" s="136"/>
      <c r="MHI238" s="136"/>
      <c r="MHJ238" s="136"/>
      <c r="MHK238" s="136"/>
      <c r="MHL238" s="136"/>
      <c r="MHM238" s="136"/>
      <c r="MHN238" s="136"/>
      <c r="MHO238" s="136"/>
      <c r="MHP238" s="136"/>
      <c r="MHQ238" s="136"/>
      <c r="MHR238" s="136"/>
      <c r="MHS238" s="136"/>
      <c r="MHT238" s="136"/>
      <c r="MHU238" s="136"/>
      <c r="MHV238" s="136"/>
      <c r="MHW238" s="136"/>
      <c r="MHX238" s="136"/>
      <c r="MHY238" s="136"/>
      <c r="MHZ238" s="136"/>
      <c r="MIA238" s="136"/>
      <c r="MIB238" s="136"/>
      <c r="MIC238" s="136"/>
      <c r="MID238" s="136"/>
      <c r="MIE238" s="136"/>
      <c r="MIF238" s="136"/>
      <c r="MIG238" s="136"/>
      <c r="MIH238" s="136"/>
      <c r="MII238" s="136"/>
      <c r="MIJ238" s="136"/>
      <c r="MIK238" s="136"/>
      <c r="MIL238" s="136"/>
      <c r="MIM238" s="136"/>
      <c r="MIN238" s="136"/>
      <c r="MIO238" s="136"/>
      <c r="MIP238" s="136"/>
      <c r="MIQ238" s="136"/>
      <c r="MIR238" s="136"/>
      <c r="MIS238" s="136"/>
      <c r="MIT238" s="136"/>
      <c r="MIU238" s="136"/>
      <c r="MIV238" s="136"/>
      <c r="MIW238" s="136"/>
      <c r="MIX238" s="136"/>
      <c r="MIY238" s="136"/>
      <c r="MIZ238" s="136"/>
      <c r="MJA238" s="136"/>
      <c r="MJB238" s="136"/>
      <c r="MJC238" s="136"/>
      <c r="MJD238" s="136"/>
      <c r="MJE238" s="136"/>
      <c r="MJF238" s="136"/>
      <c r="MJG238" s="136"/>
      <c r="MJH238" s="136"/>
      <c r="MJI238" s="136"/>
      <c r="MJJ238" s="136"/>
      <c r="MJK238" s="136"/>
      <c r="MJL238" s="136"/>
      <c r="MJM238" s="136"/>
      <c r="MJN238" s="136"/>
      <c r="MJO238" s="136"/>
      <c r="MJP238" s="136"/>
      <c r="MJQ238" s="136"/>
      <c r="MJR238" s="136"/>
      <c r="MJS238" s="136"/>
      <c r="MJT238" s="136"/>
      <c r="MJU238" s="136"/>
      <c r="MJV238" s="136"/>
      <c r="MJW238" s="136"/>
      <c r="MJX238" s="136"/>
      <c r="MJY238" s="136"/>
      <c r="MJZ238" s="136"/>
      <c r="MKA238" s="136"/>
      <c r="MKB238" s="136"/>
      <c r="MKC238" s="136"/>
      <c r="MKD238" s="136"/>
      <c r="MKE238" s="136"/>
      <c r="MKF238" s="136"/>
      <c r="MKG238" s="136"/>
      <c r="MKH238" s="136"/>
      <c r="MKI238" s="136"/>
      <c r="MKJ238" s="136"/>
      <c r="MKK238" s="136"/>
      <c r="MKL238" s="136"/>
      <c r="MKM238" s="136"/>
      <c r="MKN238" s="136"/>
      <c r="MKO238" s="136"/>
      <c r="MKP238" s="136"/>
      <c r="MKQ238" s="136"/>
      <c r="MKR238" s="136"/>
      <c r="MKS238" s="136"/>
      <c r="MKT238" s="136"/>
      <c r="MKU238" s="136"/>
      <c r="MKV238" s="136"/>
      <c r="MKW238" s="136"/>
      <c r="MKX238" s="136"/>
      <c r="MKY238" s="136"/>
      <c r="MKZ238" s="136"/>
      <c r="MLA238" s="136"/>
      <c r="MLB238" s="136"/>
      <c r="MLC238" s="136"/>
      <c r="MLD238" s="136"/>
      <c r="MLE238" s="136"/>
      <c r="MLF238" s="136"/>
      <c r="MLG238" s="136"/>
      <c r="MLH238" s="136"/>
      <c r="MLI238" s="136"/>
      <c r="MLJ238" s="136"/>
      <c r="MLK238" s="136"/>
      <c r="MLL238" s="136"/>
      <c r="MLM238" s="136"/>
      <c r="MLN238" s="136"/>
      <c r="MLO238" s="136"/>
      <c r="MLP238" s="136"/>
      <c r="MLQ238" s="136"/>
      <c r="MLR238" s="136"/>
      <c r="MLS238" s="136"/>
      <c r="MLT238" s="136"/>
      <c r="MLU238" s="136"/>
      <c r="MLV238" s="136"/>
      <c r="MLW238" s="136"/>
      <c r="MLX238" s="136"/>
      <c r="MLY238" s="136"/>
      <c r="MLZ238" s="136"/>
      <c r="MMA238" s="136"/>
      <c r="MMB238" s="136"/>
      <c r="MMC238" s="136"/>
      <c r="MMD238" s="136"/>
      <c r="MME238" s="136"/>
      <c r="MMF238" s="136"/>
      <c r="MMG238" s="136"/>
      <c r="MMH238" s="136"/>
      <c r="MMI238" s="136"/>
      <c r="MMJ238" s="136"/>
      <c r="MMK238" s="136"/>
      <c r="MML238" s="136"/>
      <c r="MMM238" s="136"/>
      <c r="MMN238" s="136"/>
      <c r="MMO238" s="136"/>
      <c r="MMP238" s="136"/>
      <c r="MMQ238" s="136"/>
      <c r="MMR238" s="136"/>
      <c r="MMS238" s="136"/>
      <c r="MMT238" s="136"/>
      <c r="MMU238" s="136"/>
      <c r="MMV238" s="136"/>
      <c r="MMW238" s="136"/>
      <c r="MMX238" s="136"/>
      <c r="MMY238" s="136"/>
      <c r="MMZ238" s="136"/>
      <c r="MNA238" s="136"/>
      <c r="MNB238" s="136"/>
      <c r="MNC238" s="136"/>
      <c r="MND238" s="136"/>
      <c r="MNE238" s="136"/>
      <c r="MNF238" s="136"/>
      <c r="MNG238" s="136"/>
      <c r="MNH238" s="136"/>
      <c r="MNI238" s="136"/>
      <c r="MNJ238" s="136"/>
      <c r="MNK238" s="136"/>
      <c r="MNL238" s="136"/>
      <c r="MNM238" s="136"/>
      <c r="MNN238" s="136"/>
      <c r="MNO238" s="136"/>
      <c r="MNP238" s="136"/>
      <c r="MNQ238" s="136"/>
      <c r="MNR238" s="136"/>
      <c r="MNS238" s="136"/>
      <c r="MNT238" s="136"/>
      <c r="MNU238" s="136"/>
      <c r="MNV238" s="136"/>
      <c r="MNW238" s="136"/>
      <c r="MNX238" s="136"/>
      <c r="MNY238" s="136"/>
      <c r="MNZ238" s="136"/>
      <c r="MOA238" s="136"/>
      <c r="MOB238" s="136"/>
      <c r="MOC238" s="136"/>
      <c r="MOD238" s="136"/>
      <c r="MOE238" s="136"/>
      <c r="MOF238" s="136"/>
      <c r="MOG238" s="136"/>
      <c r="MOH238" s="136"/>
      <c r="MOI238" s="136"/>
      <c r="MOJ238" s="136"/>
      <c r="MOK238" s="136"/>
      <c r="MOL238" s="136"/>
      <c r="MOM238" s="136"/>
      <c r="MON238" s="136"/>
      <c r="MOO238" s="136"/>
      <c r="MOP238" s="136"/>
      <c r="MOQ238" s="136"/>
      <c r="MOR238" s="136"/>
      <c r="MOS238" s="136"/>
      <c r="MOT238" s="136"/>
      <c r="MOU238" s="136"/>
      <c r="MOV238" s="136"/>
      <c r="MOW238" s="136"/>
      <c r="MOX238" s="136"/>
      <c r="MOY238" s="136"/>
      <c r="MOZ238" s="136"/>
      <c r="MPA238" s="136"/>
      <c r="MPB238" s="136"/>
      <c r="MPC238" s="136"/>
      <c r="MPD238" s="136"/>
      <c r="MPE238" s="136"/>
      <c r="MPF238" s="136"/>
      <c r="MPG238" s="136"/>
      <c r="MPH238" s="136"/>
      <c r="MPI238" s="136"/>
      <c r="MPJ238" s="136"/>
      <c r="MPK238" s="136"/>
      <c r="MPL238" s="136"/>
      <c r="MPM238" s="136"/>
      <c r="MPN238" s="136"/>
      <c r="MPO238" s="136"/>
      <c r="MPP238" s="136"/>
      <c r="MPQ238" s="136"/>
      <c r="MPR238" s="136"/>
      <c r="MPS238" s="136"/>
      <c r="MPT238" s="136"/>
      <c r="MPU238" s="136"/>
      <c r="MPV238" s="136"/>
      <c r="MPW238" s="136"/>
      <c r="MPX238" s="136"/>
      <c r="MPY238" s="136"/>
      <c r="MPZ238" s="136"/>
      <c r="MQA238" s="136"/>
      <c r="MQB238" s="136"/>
      <c r="MQC238" s="136"/>
      <c r="MQD238" s="136"/>
      <c r="MQE238" s="136"/>
      <c r="MQF238" s="136"/>
      <c r="MQG238" s="136"/>
      <c r="MQH238" s="136"/>
      <c r="MQI238" s="136"/>
      <c r="MQJ238" s="136"/>
      <c r="MQK238" s="136"/>
      <c r="MQL238" s="136"/>
      <c r="MQM238" s="136"/>
      <c r="MQN238" s="136"/>
      <c r="MQO238" s="136"/>
      <c r="MQP238" s="136"/>
      <c r="MQQ238" s="136"/>
      <c r="MQR238" s="136"/>
      <c r="MQS238" s="136"/>
      <c r="MQT238" s="136"/>
      <c r="MQU238" s="136"/>
      <c r="MQV238" s="136"/>
      <c r="MQW238" s="136"/>
      <c r="MQX238" s="136"/>
      <c r="MQY238" s="136"/>
      <c r="MQZ238" s="136"/>
      <c r="MRA238" s="136"/>
      <c r="MRB238" s="136"/>
      <c r="MRC238" s="136"/>
      <c r="MRD238" s="136"/>
      <c r="MRE238" s="136"/>
      <c r="MRF238" s="136"/>
      <c r="MRG238" s="136"/>
      <c r="MRH238" s="136"/>
      <c r="MRI238" s="136"/>
      <c r="MRJ238" s="136"/>
      <c r="MRK238" s="136"/>
      <c r="MRL238" s="136"/>
      <c r="MRM238" s="136"/>
      <c r="MRN238" s="136"/>
      <c r="MRO238" s="136"/>
      <c r="MRP238" s="136"/>
      <c r="MRQ238" s="136"/>
      <c r="MRR238" s="136"/>
      <c r="MRS238" s="136"/>
      <c r="MRT238" s="136"/>
      <c r="MRU238" s="136"/>
      <c r="MRV238" s="136"/>
      <c r="MRW238" s="136"/>
      <c r="MRX238" s="136"/>
      <c r="MRY238" s="136"/>
      <c r="MRZ238" s="136"/>
      <c r="MSA238" s="136"/>
      <c r="MSB238" s="136"/>
      <c r="MSC238" s="136"/>
      <c r="MSD238" s="136"/>
      <c r="MSE238" s="136"/>
      <c r="MSF238" s="136"/>
      <c r="MSG238" s="136"/>
      <c r="MSH238" s="136"/>
      <c r="MSI238" s="136"/>
      <c r="MSJ238" s="136"/>
      <c r="MSK238" s="136"/>
      <c r="MSL238" s="136"/>
      <c r="MSM238" s="136"/>
      <c r="MSN238" s="136"/>
      <c r="MSO238" s="136"/>
      <c r="MSP238" s="136"/>
      <c r="MSQ238" s="136"/>
      <c r="MSR238" s="136"/>
      <c r="MSS238" s="136"/>
      <c r="MST238" s="136"/>
      <c r="MSU238" s="136"/>
      <c r="MSV238" s="136"/>
      <c r="MSW238" s="136"/>
      <c r="MSX238" s="136"/>
      <c r="MSY238" s="136"/>
      <c r="MSZ238" s="136"/>
      <c r="MTA238" s="136"/>
      <c r="MTB238" s="136"/>
      <c r="MTC238" s="136"/>
      <c r="MTD238" s="136"/>
      <c r="MTE238" s="136"/>
      <c r="MTF238" s="136"/>
      <c r="MTG238" s="136"/>
      <c r="MTH238" s="136"/>
      <c r="MTI238" s="136"/>
      <c r="MTJ238" s="136"/>
      <c r="MTK238" s="136"/>
      <c r="MTL238" s="136"/>
      <c r="MTM238" s="136"/>
      <c r="MTN238" s="136"/>
      <c r="MTO238" s="136"/>
      <c r="MTP238" s="136"/>
      <c r="MTQ238" s="136"/>
      <c r="MTR238" s="136"/>
      <c r="MTS238" s="136"/>
      <c r="MTT238" s="136"/>
      <c r="MTU238" s="136"/>
      <c r="MTV238" s="136"/>
      <c r="MTW238" s="136"/>
      <c r="MTX238" s="136"/>
      <c r="MTY238" s="136"/>
      <c r="MTZ238" s="136"/>
      <c r="MUA238" s="136"/>
      <c r="MUB238" s="136"/>
      <c r="MUC238" s="136"/>
      <c r="MUD238" s="136"/>
      <c r="MUE238" s="136"/>
      <c r="MUF238" s="136"/>
      <c r="MUG238" s="136"/>
      <c r="MUH238" s="136"/>
      <c r="MUI238" s="136"/>
      <c r="MUJ238" s="136"/>
      <c r="MUK238" s="136"/>
      <c r="MUL238" s="136"/>
      <c r="MUM238" s="136"/>
      <c r="MUN238" s="136"/>
      <c r="MUO238" s="136"/>
      <c r="MUP238" s="136"/>
      <c r="MUQ238" s="136"/>
      <c r="MUR238" s="136"/>
      <c r="MUS238" s="136"/>
      <c r="MUT238" s="136"/>
      <c r="MUU238" s="136"/>
      <c r="MUV238" s="136"/>
      <c r="MUW238" s="136"/>
      <c r="MUX238" s="136"/>
      <c r="MUY238" s="136"/>
      <c r="MUZ238" s="136"/>
      <c r="MVA238" s="136"/>
      <c r="MVB238" s="136"/>
      <c r="MVC238" s="136"/>
      <c r="MVD238" s="136"/>
      <c r="MVE238" s="136"/>
      <c r="MVF238" s="136"/>
      <c r="MVG238" s="136"/>
      <c r="MVH238" s="136"/>
      <c r="MVI238" s="136"/>
      <c r="MVJ238" s="136"/>
      <c r="MVK238" s="136"/>
      <c r="MVL238" s="136"/>
      <c r="MVM238" s="136"/>
      <c r="MVN238" s="136"/>
      <c r="MVO238" s="136"/>
      <c r="MVP238" s="136"/>
      <c r="MVQ238" s="136"/>
      <c r="MVR238" s="136"/>
      <c r="MVS238" s="136"/>
      <c r="MVT238" s="136"/>
      <c r="MVU238" s="136"/>
      <c r="MVV238" s="136"/>
      <c r="MVW238" s="136"/>
      <c r="MVX238" s="136"/>
      <c r="MVY238" s="136"/>
      <c r="MVZ238" s="136"/>
      <c r="MWA238" s="136"/>
      <c r="MWB238" s="136"/>
      <c r="MWC238" s="136"/>
      <c r="MWD238" s="136"/>
      <c r="MWE238" s="136"/>
      <c r="MWF238" s="136"/>
      <c r="MWG238" s="136"/>
      <c r="MWH238" s="136"/>
      <c r="MWI238" s="136"/>
      <c r="MWJ238" s="136"/>
      <c r="MWK238" s="136"/>
      <c r="MWL238" s="136"/>
      <c r="MWM238" s="136"/>
      <c r="MWN238" s="136"/>
      <c r="MWO238" s="136"/>
      <c r="MWP238" s="136"/>
      <c r="MWQ238" s="136"/>
      <c r="MWR238" s="136"/>
      <c r="MWS238" s="136"/>
      <c r="MWT238" s="136"/>
      <c r="MWU238" s="136"/>
      <c r="MWV238" s="136"/>
      <c r="MWW238" s="136"/>
      <c r="MWX238" s="136"/>
      <c r="MWY238" s="136"/>
      <c r="MWZ238" s="136"/>
      <c r="MXA238" s="136"/>
      <c r="MXB238" s="136"/>
      <c r="MXC238" s="136"/>
      <c r="MXD238" s="136"/>
      <c r="MXE238" s="136"/>
      <c r="MXF238" s="136"/>
      <c r="MXG238" s="136"/>
      <c r="MXH238" s="136"/>
      <c r="MXI238" s="136"/>
      <c r="MXJ238" s="136"/>
      <c r="MXK238" s="136"/>
      <c r="MXL238" s="136"/>
      <c r="MXM238" s="136"/>
      <c r="MXN238" s="136"/>
      <c r="MXO238" s="136"/>
      <c r="MXP238" s="136"/>
      <c r="MXQ238" s="136"/>
      <c r="MXR238" s="136"/>
      <c r="MXS238" s="136"/>
      <c r="MXT238" s="136"/>
      <c r="MXU238" s="136"/>
      <c r="MXV238" s="136"/>
      <c r="MXW238" s="136"/>
      <c r="MXX238" s="136"/>
      <c r="MXY238" s="136"/>
      <c r="MXZ238" s="136"/>
      <c r="MYA238" s="136"/>
      <c r="MYB238" s="136"/>
      <c r="MYC238" s="136"/>
      <c r="MYD238" s="136"/>
      <c r="MYE238" s="136"/>
      <c r="MYF238" s="136"/>
      <c r="MYG238" s="136"/>
      <c r="MYH238" s="136"/>
      <c r="MYI238" s="136"/>
      <c r="MYJ238" s="136"/>
      <c r="MYK238" s="136"/>
      <c r="MYL238" s="136"/>
      <c r="MYM238" s="136"/>
      <c r="MYN238" s="136"/>
      <c r="MYO238" s="136"/>
      <c r="MYP238" s="136"/>
      <c r="MYQ238" s="136"/>
      <c r="MYR238" s="136"/>
      <c r="MYS238" s="136"/>
      <c r="MYT238" s="136"/>
      <c r="MYU238" s="136"/>
      <c r="MYV238" s="136"/>
      <c r="MYW238" s="136"/>
      <c r="MYX238" s="136"/>
      <c r="MYY238" s="136"/>
      <c r="MYZ238" s="136"/>
      <c r="MZA238" s="136"/>
      <c r="MZB238" s="136"/>
      <c r="MZC238" s="136"/>
      <c r="MZD238" s="136"/>
      <c r="MZE238" s="136"/>
      <c r="MZF238" s="136"/>
      <c r="MZG238" s="136"/>
      <c r="MZH238" s="136"/>
      <c r="MZI238" s="136"/>
      <c r="MZJ238" s="136"/>
      <c r="MZK238" s="136"/>
      <c r="MZL238" s="136"/>
      <c r="MZM238" s="136"/>
      <c r="MZN238" s="136"/>
      <c r="MZO238" s="136"/>
      <c r="MZP238" s="136"/>
      <c r="MZQ238" s="136"/>
      <c r="MZR238" s="136"/>
      <c r="MZS238" s="136"/>
      <c r="MZT238" s="136"/>
      <c r="MZU238" s="136"/>
      <c r="MZV238" s="136"/>
      <c r="MZW238" s="136"/>
      <c r="MZX238" s="136"/>
      <c r="MZY238" s="136"/>
      <c r="MZZ238" s="136"/>
      <c r="NAA238" s="136"/>
      <c r="NAB238" s="136"/>
      <c r="NAC238" s="136"/>
      <c r="NAD238" s="136"/>
      <c r="NAE238" s="136"/>
      <c r="NAF238" s="136"/>
      <c r="NAG238" s="136"/>
      <c r="NAH238" s="136"/>
      <c r="NAI238" s="136"/>
      <c r="NAJ238" s="136"/>
      <c r="NAK238" s="136"/>
      <c r="NAL238" s="136"/>
      <c r="NAM238" s="136"/>
      <c r="NAN238" s="136"/>
      <c r="NAO238" s="136"/>
      <c r="NAP238" s="136"/>
      <c r="NAQ238" s="136"/>
      <c r="NAR238" s="136"/>
      <c r="NAS238" s="136"/>
      <c r="NAT238" s="136"/>
      <c r="NAU238" s="136"/>
      <c r="NAV238" s="136"/>
      <c r="NAW238" s="136"/>
      <c r="NAX238" s="136"/>
      <c r="NAY238" s="136"/>
      <c r="NAZ238" s="136"/>
      <c r="NBA238" s="136"/>
      <c r="NBB238" s="136"/>
      <c r="NBC238" s="136"/>
      <c r="NBD238" s="136"/>
      <c r="NBE238" s="136"/>
      <c r="NBF238" s="136"/>
      <c r="NBG238" s="136"/>
      <c r="NBH238" s="136"/>
      <c r="NBI238" s="136"/>
      <c r="NBJ238" s="136"/>
      <c r="NBK238" s="136"/>
      <c r="NBL238" s="136"/>
      <c r="NBM238" s="136"/>
      <c r="NBN238" s="136"/>
      <c r="NBO238" s="136"/>
      <c r="NBP238" s="136"/>
      <c r="NBQ238" s="136"/>
      <c r="NBR238" s="136"/>
      <c r="NBS238" s="136"/>
      <c r="NBT238" s="136"/>
      <c r="NBU238" s="136"/>
      <c r="NBV238" s="136"/>
      <c r="NBW238" s="136"/>
      <c r="NBX238" s="136"/>
      <c r="NBY238" s="136"/>
      <c r="NBZ238" s="136"/>
      <c r="NCA238" s="136"/>
      <c r="NCB238" s="136"/>
      <c r="NCC238" s="136"/>
      <c r="NCD238" s="136"/>
      <c r="NCE238" s="136"/>
      <c r="NCF238" s="136"/>
      <c r="NCG238" s="136"/>
      <c r="NCH238" s="136"/>
      <c r="NCI238" s="136"/>
      <c r="NCJ238" s="136"/>
      <c r="NCK238" s="136"/>
      <c r="NCL238" s="136"/>
      <c r="NCM238" s="136"/>
      <c r="NCN238" s="136"/>
      <c r="NCO238" s="136"/>
      <c r="NCP238" s="136"/>
      <c r="NCQ238" s="136"/>
      <c r="NCR238" s="136"/>
      <c r="NCS238" s="136"/>
      <c r="NCT238" s="136"/>
      <c r="NCU238" s="136"/>
      <c r="NCV238" s="136"/>
      <c r="NCW238" s="136"/>
      <c r="NCX238" s="136"/>
      <c r="NCY238" s="136"/>
      <c r="NCZ238" s="136"/>
      <c r="NDA238" s="136"/>
      <c r="NDB238" s="136"/>
      <c r="NDC238" s="136"/>
      <c r="NDD238" s="136"/>
      <c r="NDE238" s="136"/>
      <c r="NDF238" s="136"/>
      <c r="NDG238" s="136"/>
      <c r="NDH238" s="136"/>
      <c r="NDI238" s="136"/>
      <c r="NDJ238" s="136"/>
      <c r="NDK238" s="136"/>
      <c r="NDL238" s="136"/>
      <c r="NDM238" s="136"/>
      <c r="NDN238" s="136"/>
      <c r="NDO238" s="136"/>
      <c r="NDP238" s="136"/>
      <c r="NDQ238" s="136"/>
      <c r="NDR238" s="136"/>
      <c r="NDS238" s="136"/>
      <c r="NDT238" s="136"/>
      <c r="NDU238" s="136"/>
      <c r="NDV238" s="136"/>
      <c r="NDW238" s="136"/>
      <c r="NDX238" s="136"/>
      <c r="NDY238" s="136"/>
      <c r="NDZ238" s="136"/>
      <c r="NEA238" s="136"/>
      <c r="NEB238" s="136"/>
      <c r="NEC238" s="136"/>
      <c r="NED238" s="136"/>
      <c r="NEE238" s="136"/>
      <c r="NEF238" s="136"/>
      <c r="NEG238" s="136"/>
      <c r="NEH238" s="136"/>
      <c r="NEI238" s="136"/>
      <c r="NEJ238" s="136"/>
      <c r="NEK238" s="136"/>
      <c r="NEL238" s="136"/>
      <c r="NEM238" s="136"/>
      <c r="NEN238" s="136"/>
      <c r="NEO238" s="136"/>
      <c r="NEP238" s="136"/>
      <c r="NEQ238" s="136"/>
      <c r="NER238" s="136"/>
      <c r="NES238" s="136"/>
      <c r="NET238" s="136"/>
      <c r="NEU238" s="136"/>
      <c r="NEV238" s="136"/>
      <c r="NEW238" s="136"/>
      <c r="NEX238" s="136"/>
      <c r="NEY238" s="136"/>
      <c r="NEZ238" s="136"/>
      <c r="NFA238" s="136"/>
      <c r="NFB238" s="136"/>
      <c r="NFC238" s="136"/>
      <c r="NFD238" s="136"/>
      <c r="NFE238" s="136"/>
      <c r="NFF238" s="136"/>
      <c r="NFG238" s="136"/>
      <c r="NFH238" s="136"/>
      <c r="NFI238" s="136"/>
      <c r="NFJ238" s="136"/>
      <c r="NFK238" s="136"/>
      <c r="NFL238" s="136"/>
      <c r="NFM238" s="136"/>
      <c r="NFN238" s="136"/>
      <c r="NFO238" s="136"/>
      <c r="NFP238" s="136"/>
      <c r="NFQ238" s="136"/>
      <c r="NFR238" s="136"/>
      <c r="NFS238" s="136"/>
      <c r="NFT238" s="136"/>
      <c r="NFU238" s="136"/>
      <c r="NFV238" s="136"/>
      <c r="NFW238" s="136"/>
      <c r="NFX238" s="136"/>
      <c r="NFY238" s="136"/>
      <c r="NFZ238" s="136"/>
      <c r="NGA238" s="136"/>
      <c r="NGB238" s="136"/>
      <c r="NGC238" s="136"/>
      <c r="NGD238" s="136"/>
      <c r="NGE238" s="136"/>
      <c r="NGF238" s="136"/>
      <c r="NGG238" s="136"/>
      <c r="NGH238" s="136"/>
      <c r="NGI238" s="136"/>
      <c r="NGJ238" s="136"/>
      <c r="NGK238" s="136"/>
      <c r="NGL238" s="136"/>
      <c r="NGM238" s="136"/>
      <c r="NGN238" s="136"/>
      <c r="NGO238" s="136"/>
      <c r="NGP238" s="136"/>
      <c r="NGQ238" s="136"/>
      <c r="NGR238" s="136"/>
      <c r="NGS238" s="136"/>
      <c r="NGT238" s="136"/>
      <c r="NGU238" s="136"/>
      <c r="NGV238" s="136"/>
      <c r="NGW238" s="136"/>
      <c r="NGX238" s="136"/>
      <c r="NGY238" s="136"/>
      <c r="NGZ238" s="136"/>
      <c r="NHA238" s="136"/>
      <c r="NHB238" s="136"/>
      <c r="NHC238" s="136"/>
      <c r="NHD238" s="136"/>
      <c r="NHE238" s="136"/>
      <c r="NHF238" s="136"/>
      <c r="NHG238" s="136"/>
      <c r="NHH238" s="136"/>
      <c r="NHI238" s="136"/>
      <c r="NHJ238" s="136"/>
      <c r="NHK238" s="136"/>
      <c r="NHL238" s="136"/>
      <c r="NHM238" s="136"/>
      <c r="NHN238" s="136"/>
      <c r="NHO238" s="136"/>
      <c r="NHP238" s="136"/>
      <c r="NHQ238" s="136"/>
      <c r="NHR238" s="136"/>
      <c r="NHS238" s="136"/>
      <c r="NHT238" s="136"/>
      <c r="NHU238" s="136"/>
      <c r="NHV238" s="136"/>
      <c r="NHW238" s="136"/>
      <c r="NHX238" s="136"/>
      <c r="NHY238" s="136"/>
      <c r="NHZ238" s="136"/>
      <c r="NIA238" s="136"/>
      <c r="NIB238" s="136"/>
      <c r="NIC238" s="136"/>
      <c r="NID238" s="136"/>
      <c r="NIE238" s="136"/>
      <c r="NIF238" s="136"/>
      <c r="NIG238" s="136"/>
      <c r="NIH238" s="136"/>
      <c r="NII238" s="136"/>
      <c r="NIJ238" s="136"/>
      <c r="NIK238" s="136"/>
      <c r="NIL238" s="136"/>
      <c r="NIM238" s="136"/>
      <c r="NIN238" s="136"/>
      <c r="NIO238" s="136"/>
      <c r="NIP238" s="136"/>
      <c r="NIQ238" s="136"/>
      <c r="NIR238" s="136"/>
      <c r="NIS238" s="136"/>
      <c r="NIT238" s="136"/>
      <c r="NIU238" s="136"/>
      <c r="NIV238" s="136"/>
      <c r="NIW238" s="136"/>
      <c r="NIX238" s="136"/>
      <c r="NIY238" s="136"/>
      <c r="NIZ238" s="136"/>
      <c r="NJA238" s="136"/>
      <c r="NJB238" s="136"/>
      <c r="NJC238" s="136"/>
      <c r="NJD238" s="136"/>
      <c r="NJE238" s="136"/>
      <c r="NJF238" s="136"/>
      <c r="NJG238" s="136"/>
      <c r="NJH238" s="136"/>
      <c r="NJI238" s="136"/>
      <c r="NJJ238" s="136"/>
      <c r="NJK238" s="136"/>
      <c r="NJL238" s="136"/>
      <c r="NJM238" s="136"/>
      <c r="NJN238" s="136"/>
      <c r="NJO238" s="136"/>
      <c r="NJP238" s="136"/>
      <c r="NJQ238" s="136"/>
      <c r="NJR238" s="136"/>
      <c r="NJS238" s="136"/>
      <c r="NJT238" s="136"/>
      <c r="NJU238" s="136"/>
      <c r="NJV238" s="136"/>
      <c r="NJW238" s="136"/>
      <c r="NJX238" s="136"/>
      <c r="NJY238" s="136"/>
      <c r="NJZ238" s="136"/>
      <c r="NKA238" s="136"/>
      <c r="NKB238" s="136"/>
      <c r="NKC238" s="136"/>
      <c r="NKD238" s="136"/>
      <c r="NKE238" s="136"/>
      <c r="NKF238" s="136"/>
      <c r="NKG238" s="136"/>
      <c r="NKH238" s="136"/>
      <c r="NKI238" s="136"/>
      <c r="NKJ238" s="136"/>
      <c r="NKK238" s="136"/>
      <c r="NKL238" s="136"/>
      <c r="NKM238" s="136"/>
      <c r="NKN238" s="136"/>
      <c r="NKO238" s="136"/>
      <c r="NKP238" s="136"/>
      <c r="NKQ238" s="136"/>
      <c r="NKR238" s="136"/>
      <c r="NKS238" s="136"/>
      <c r="NKT238" s="136"/>
      <c r="NKU238" s="136"/>
      <c r="NKV238" s="136"/>
      <c r="NKW238" s="136"/>
      <c r="NKX238" s="136"/>
      <c r="NKY238" s="136"/>
      <c r="NKZ238" s="136"/>
      <c r="NLA238" s="136"/>
      <c r="NLB238" s="136"/>
      <c r="NLC238" s="136"/>
      <c r="NLD238" s="136"/>
      <c r="NLE238" s="136"/>
      <c r="NLF238" s="136"/>
      <c r="NLG238" s="136"/>
      <c r="NLH238" s="136"/>
      <c r="NLI238" s="136"/>
      <c r="NLJ238" s="136"/>
      <c r="NLK238" s="136"/>
      <c r="NLL238" s="136"/>
      <c r="NLM238" s="136"/>
      <c r="NLN238" s="136"/>
      <c r="NLO238" s="136"/>
      <c r="NLP238" s="136"/>
      <c r="NLQ238" s="136"/>
      <c r="NLR238" s="136"/>
      <c r="NLS238" s="136"/>
      <c r="NLT238" s="136"/>
      <c r="NLU238" s="136"/>
      <c r="NLV238" s="136"/>
      <c r="NLW238" s="136"/>
      <c r="NLX238" s="136"/>
      <c r="NLY238" s="136"/>
      <c r="NLZ238" s="136"/>
      <c r="NMA238" s="136"/>
      <c r="NMB238" s="136"/>
      <c r="NMC238" s="136"/>
      <c r="NMD238" s="136"/>
      <c r="NME238" s="136"/>
      <c r="NMF238" s="136"/>
      <c r="NMG238" s="136"/>
      <c r="NMH238" s="136"/>
      <c r="NMI238" s="136"/>
      <c r="NMJ238" s="136"/>
      <c r="NMK238" s="136"/>
      <c r="NML238" s="136"/>
      <c r="NMM238" s="136"/>
      <c r="NMN238" s="136"/>
      <c r="NMO238" s="136"/>
      <c r="NMP238" s="136"/>
      <c r="NMQ238" s="136"/>
      <c r="NMR238" s="136"/>
      <c r="NMS238" s="136"/>
      <c r="NMT238" s="136"/>
      <c r="NMU238" s="136"/>
      <c r="NMV238" s="136"/>
      <c r="NMW238" s="136"/>
      <c r="NMX238" s="136"/>
      <c r="NMY238" s="136"/>
      <c r="NMZ238" s="136"/>
      <c r="NNA238" s="136"/>
      <c r="NNB238" s="136"/>
      <c r="NNC238" s="136"/>
      <c r="NND238" s="136"/>
      <c r="NNE238" s="136"/>
      <c r="NNF238" s="136"/>
      <c r="NNG238" s="136"/>
      <c r="NNH238" s="136"/>
      <c r="NNI238" s="136"/>
      <c r="NNJ238" s="136"/>
      <c r="NNK238" s="136"/>
      <c r="NNL238" s="136"/>
      <c r="NNM238" s="136"/>
      <c r="NNN238" s="136"/>
      <c r="NNO238" s="136"/>
      <c r="NNP238" s="136"/>
      <c r="NNQ238" s="136"/>
      <c r="NNR238" s="136"/>
      <c r="NNS238" s="136"/>
      <c r="NNT238" s="136"/>
      <c r="NNU238" s="136"/>
      <c r="NNV238" s="136"/>
      <c r="NNW238" s="136"/>
      <c r="NNX238" s="136"/>
      <c r="NNY238" s="136"/>
      <c r="NNZ238" s="136"/>
      <c r="NOA238" s="136"/>
      <c r="NOB238" s="136"/>
      <c r="NOC238" s="136"/>
      <c r="NOD238" s="136"/>
      <c r="NOE238" s="136"/>
      <c r="NOF238" s="136"/>
      <c r="NOG238" s="136"/>
      <c r="NOH238" s="136"/>
      <c r="NOI238" s="136"/>
      <c r="NOJ238" s="136"/>
      <c r="NOK238" s="136"/>
      <c r="NOL238" s="136"/>
      <c r="NOM238" s="136"/>
      <c r="NON238" s="136"/>
      <c r="NOO238" s="136"/>
      <c r="NOP238" s="136"/>
      <c r="NOQ238" s="136"/>
      <c r="NOR238" s="136"/>
      <c r="NOS238" s="136"/>
      <c r="NOT238" s="136"/>
      <c r="NOU238" s="136"/>
      <c r="NOV238" s="136"/>
      <c r="NOW238" s="136"/>
      <c r="NOX238" s="136"/>
      <c r="NOY238" s="136"/>
      <c r="NOZ238" s="136"/>
      <c r="NPA238" s="136"/>
      <c r="NPB238" s="136"/>
      <c r="NPC238" s="136"/>
      <c r="NPD238" s="136"/>
      <c r="NPE238" s="136"/>
      <c r="NPF238" s="136"/>
      <c r="NPG238" s="136"/>
      <c r="NPH238" s="136"/>
      <c r="NPI238" s="136"/>
      <c r="NPJ238" s="136"/>
      <c r="NPK238" s="136"/>
      <c r="NPL238" s="136"/>
      <c r="NPM238" s="136"/>
      <c r="NPN238" s="136"/>
      <c r="NPO238" s="136"/>
      <c r="NPP238" s="136"/>
      <c r="NPQ238" s="136"/>
      <c r="NPR238" s="136"/>
      <c r="NPS238" s="136"/>
      <c r="NPT238" s="136"/>
      <c r="NPU238" s="136"/>
      <c r="NPV238" s="136"/>
      <c r="NPW238" s="136"/>
      <c r="NPX238" s="136"/>
      <c r="NPY238" s="136"/>
      <c r="NPZ238" s="136"/>
      <c r="NQA238" s="136"/>
      <c r="NQB238" s="136"/>
      <c r="NQC238" s="136"/>
      <c r="NQD238" s="136"/>
      <c r="NQE238" s="136"/>
      <c r="NQF238" s="136"/>
      <c r="NQG238" s="136"/>
      <c r="NQH238" s="136"/>
      <c r="NQI238" s="136"/>
      <c r="NQJ238" s="136"/>
      <c r="NQK238" s="136"/>
      <c r="NQL238" s="136"/>
      <c r="NQM238" s="136"/>
      <c r="NQN238" s="136"/>
      <c r="NQO238" s="136"/>
      <c r="NQP238" s="136"/>
      <c r="NQQ238" s="136"/>
      <c r="NQR238" s="136"/>
      <c r="NQS238" s="136"/>
      <c r="NQT238" s="136"/>
      <c r="NQU238" s="136"/>
      <c r="NQV238" s="136"/>
      <c r="NQW238" s="136"/>
      <c r="NQX238" s="136"/>
      <c r="NQY238" s="136"/>
      <c r="NQZ238" s="136"/>
      <c r="NRA238" s="136"/>
      <c r="NRB238" s="136"/>
      <c r="NRC238" s="136"/>
      <c r="NRD238" s="136"/>
      <c r="NRE238" s="136"/>
      <c r="NRF238" s="136"/>
      <c r="NRG238" s="136"/>
      <c r="NRH238" s="136"/>
      <c r="NRI238" s="136"/>
      <c r="NRJ238" s="136"/>
      <c r="NRK238" s="136"/>
      <c r="NRL238" s="136"/>
      <c r="NRM238" s="136"/>
      <c r="NRN238" s="136"/>
      <c r="NRO238" s="136"/>
      <c r="NRP238" s="136"/>
      <c r="NRQ238" s="136"/>
      <c r="NRR238" s="136"/>
      <c r="NRS238" s="136"/>
      <c r="NRT238" s="136"/>
      <c r="NRU238" s="136"/>
      <c r="NRV238" s="136"/>
      <c r="NRW238" s="136"/>
      <c r="NRX238" s="136"/>
      <c r="NRY238" s="136"/>
      <c r="NRZ238" s="136"/>
      <c r="NSA238" s="136"/>
      <c r="NSB238" s="136"/>
      <c r="NSC238" s="136"/>
      <c r="NSD238" s="136"/>
      <c r="NSE238" s="136"/>
      <c r="NSF238" s="136"/>
      <c r="NSG238" s="136"/>
      <c r="NSH238" s="136"/>
      <c r="NSI238" s="136"/>
      <c r="NSJ238" s="136"/>
      <c r="NSK238" s="136"/>
      <c r="NSL238" s="136"/>
      <c r="NSM238" s="136"/>
      <c r="NSN238" s="136"/>
      <c r="NSO238" s="136"/>
      <c r="NSP238" s="136"/>
      <c r="NSQ238" s="136"/>
      <c r="NSR238" s="136"/>
      <c r="NSS238" s="136"/>
      <c r="NST238" s="136"/>
      <c r="NSU238" s="136"/>
      <c r="NSV238" s="136"/>
      <c r="NSW238" s="136"/>
      <c r="NSX238" s="136"/>
      <c r="NSY238" s="136"/>
      <c r="NSZ238" s="136"/>
      <c r="NTA238" s="136"/>
      <c r="NTB238" s="136"/>
      <c r="NTC238" s="136"/>
      <c r="NTD238" s="136"/>
      <c r="NTE238" s="136"/>
      <c r="NTF238" s="136"/>
      <c r="NTG238" s="136"/>
      <c r="NTH238" s="136"/>
      <c r="NTI238" s="136"/>
      <c r="NTJ238" s="136"/>
      <c r="NTK238" s="136"/>
      <c r="NTL238" s="136"/>
      <c r="NTM238" s="136"/>
      <c r="NTN238" s="136"/>
      <c r="NTO238" s="136"/>
      <c r="NTP238" s="136"/>
      <c r="NTQ238" s="136"/>
      <c r="NTR238" s="136"/>
      <c r="NTS238" s="136"/>
      <c r="NTT238" s="136"/>
      <c r="NTU238" s="136"/>
      <c r="NTV238" s="136"/>
      <c r="NTW238" s="136"/>
      <c r="NTX238" s="136"/>
      <c r="NTY238" s="136"/>
      <c r="NTZ238" s="136"/>
      <c r="NUA238" s="136"/>
      <c r="NUB238" s="136"/>
      <c r="NUC238" s="136"/>
      <c r="NUD238" s="136"/>
      <c r="NUE238" s="136"/>
      <c r="NUF238" s="136"/>
      <c r="NUG238" s="136"/>
      <c r="NUH238" s="136"/>
      <c r="NUI238" s="136"/>
      <c r="NUJ238" s="136"/>
      <c r="NUK238" s="136"/>
      <c r="NUL238" s="136"/>
      <c r="NUM238" s="136"/>
      <c r="NUN238" s="136"/>
      <c r="NUO238" s="136"/>
      <c r="NUP238" s="136"/>
      <c r="NUQ238" s="136"/>
      <c r="NUR238" s="136"/>
      <c r="NUS238" s="136"/>
      <c r="NUT238" s="136"/>
      <c r="NUU238" s="136"/>
      <c r="NUV238" s="136"/>
      <c r="NUW238" s="136"/>
      <c r="NUX238" s="136"/>
      <c r="NUY238" s="136"/>
      <c r="NUZ238" s="136"/>
      <c r="NVA238" s="136"/>
      <c r="NVB238" s="136"/>
      <c r="NVC238" s="136"/>
      <c r="NVD238" s="136"/>
      <c r="NVE238" s="136"/>
      <c r="NVF238" s="136"/>
      <c r="NVG238" s="136"/>
      <c r="NVH238" s="136"/>
      <c r="NVI238" s="136"/>
      <c r="NVJ238" s="136"/>
      <c r="NVK238" s="136"/>
      <c r="NVL238" s="136"/>
      <c r="NVM238" s="136"/>
      <c r="NVN238" s="136"/>
      <c r="NVO238" s="136"/>
      <c r="NVP238" s="136"/>
      <c r="NVQ238" s="136"/>
      <c r="NVR238" s="136"/>
      <c r="NVS238" s="136"/>
      <c r="NVT238" s="136"/>
      <c r="NVU238" s="136"/>
      <c r="NVV238" s="136"/>
      <c r="NVW238" s="136"/>
      <c r="NVX238" s="136"/>
      <c r="NVY238" s="136"/>
      <c r="NVZ238" s="136"/>
      <c r="NWA238" s="136"/>
      <c r="NWB238" s="136"/>
      <c r="NWC238" s="136"/>
      <c r="NWD238" s="136"/>
      <c r="NWE238" s="136"/>
      <c r="NWF238" s="136"/>
      <c r="NWG238" s="136"/>
      <c r="NWH238" s="136"/>
      <c r="NWI238" s="136"/>
      <c r="NWJ238" s="136"/>
      <c r="NWK238" s="136"/>
      <c r="NWL238" s="136"/>
      <c r="NWM238" s="136"/>
      <c r="NWN238" s="136"/>
      <c r="NWO238" s="136"/>
      <c r="NWP238" s="136"/>
      <c r="NWQ238" s="136"/>
      <c r="NWR238" s="136"/>
      <c r="NWS238" s="136"/>
      <c r="NWT238" s="136"/>
      <c r="NWU238" s="136"/>
      <c r="NWV238" s="136"/>
      <c r="NWW238" s="136"/>
      <c r="NWX238" s="136"/>
      <c r="NWY238" s="136"/>
      <c r="NWZ238" s="136"/>
      <c r="NXA238" s="136"/>
      <c r="NXB238" s="136"/>
      <c r="NXC238" s="136"/>
      <c r="NXD238" s="136"/>
      <c r="NXE238" s="136"/>
      <c r="NXF238" s="136"/>
      <c r="NXG238" s="136"/>
      <c r="NXH238" s="136"/>
      <c r="NXI238" s="136"/>
      <c r="NXJ238" s="136"/>
      <c r="NXK238" s="136"/>
      <c r="NXL238" s="136"/>
      <c r="NXM238" s="136"/>
      <c r="NXN238" s="136"/>
      <c r="NXO238" s="136"/>
      <c r="NXP238" s="136"/>
      <c r="NXQ238" s="136"/>
      <c r="NXR238" s="136"/>
      <c r="NXS238" s="136"/>
      <c r="NXT238" s="136"/>
      <c r="NXU238" s="136"/>
      <c r="NXV238" s="136"/>
      <c r="NXW238" s="136"/>
      <c r="NXX238" s="136"/>
      <c r="NXY238" s="136"/>
      <c r="NXZ238" s="136"/>
      <c r="NYA238" s="136"/>
      <c r="NYB238" s="136"/>
      <c r="NYC238" s="136"/>
      <c r="NYD238" s="136"/>
      <c r="NYE238" s="136"/>
      <c r="NYF238" s="136"/>
      <c r="NYG238" s="136"/>
      <c r="NYH238" s="136"/>
      <c r="NYI238" s="136"/>
      <c r="NYJ238" s="136"/>
      <c r="NYK238" s="136"/>
      <c r="NYL238" s="136"/>
      <c r="NYM238" s="136"/>
      <c r="NYN238" s="136"/>
      <c r="NYO238" s="136"/>
      <c r="NYP238" s="136"/>
      <c r="NYQ238" s="136"/>
      <c r="NYR238" s="136"/>
      <c r="NYS238" s="136"/>
      <c r="NYT238" s="136"/>
      <c r="NYU238" s="136"/>
      <c r="NYV238" s="136"/>
      <c r="NYW238" s="136"/>
      <c r="NYX238" s="136"/>
      <c r="NYY238" s="136"/>
      <c r="NYZ238" s="136"/>
      <c r="NZA238" s="136"/>
      <c r="NZB238" s="136"/>
      <c r="NZC238" s="136"/>
      <c r="NZD238" s="136"/>
      <c r="NZE238" s="136"/>
      <c r="NZF238" s="136"/>
      <c r="NZG238" s="136"/>
      <c r="NZH238" s="136"/>
      <c r="NZI238" s="136"/>
      <c r="NZJ238" s="136"/>
      <c r="NZK238" s="136"/>
      <c r="NZL238" s="136"/>
      <c r="NZM238" s="136"/>
      <c r="NZN238" s="136"/>
      <c r="NZO238" s="136"/>
      <c r="NZP238" s="136"/>
      <c r="NZQ238" s="136"/>
      <c r="NZR238" s="136"/>
      <c r="NZS238" s="136"/>
      <c r="NZT238" s="136"/>
      <c r="NZU238" s="136"/>
      <c r="NZV238" s="136"/>
      <c r="NZW238" s="136"/>
      <c r="NZX238" s="136"/>
      <c r="NZY238" s="136"/>
      <c r="NZZ238" s="136"/>
      <c r="OAA238" s="136"/>
      <c r="OAB238" s="136"/>
      <c r="OAC238" s="136"/>
      <c r="OAD238" s="136"/>
      <c r="OAE238" s="136"/>
      <c r="OAF238" s="136"/>
      <c r="OAG238" s="136"/>
      <c r="OAH238" s="136"/>
      <c r="OAI238" s="136"/>
      <c r="OAJ238" s="136"/>
      <c r="OAK238" s="136"/>
      <c r="OAL238" s="136"/>
      <c r="OAM238" s="136"/>
      <c r="OAN238" s="136"/>
      <c r="OAO238" s="136"/>
      <c r="OAP238" s="136"/>
      <c r="OAQ238" s="136"/>
      <c r="OAR238" s="136"/>
      <c r="OAS238" s="136"/>
      <c r="OAT238" s="136"/>
      <c r="OAU238" s="136"/>
      <c r="OAV238" s="136"/>
      <c r="OAW238" s="136"/>
      <c r="OAX238" s="136"/>
      <c r="OAY238" s="136"/>
      <c r="OAZ238" s="136"/>
      <c r="OBA238" s="136"/>
      <c r="OBB238" s="136"/>
      <c r="OBC238" s="136"/>
      <c r="OBD238" s="136"/>
      <c r="OBE238" s="136"/>
      <c r="OBF238" s="136"/>
      <c r="OBG238" s="136"/>
      <c r="OBH238" s="136"/>
      <c r="OBI238" s="136"/>
      <c r="OBJ238" s="136"/>
      <c r="OBK238" s="136"/>
      <c r="OBL238" s="136"/>
      <c r="OBM238" s="136"/>
      <c r="OBN238" s="136"/>
      <c r="OBO238" s="136"/>
      <c r="OBP238" s="136"/>
      <c r="OBQ238" s="136"/>
      <c r="OBR238" s="136"/>
      <c r="OBS238" s="136"/>
      <c r="OBT238" s="136"/>
      <c r="OBU238" s="136"/>
      <c r="OBV238" s="136"/>
      <c r="OBW238" s="136"/>
      <c r="OBX238" s="136"/>
      <c r="OBY238" s="136"/>
      <c r="OBZ238" s="136"/>
      <c r="OCA238" s="136"/>
      <c r="OCB238" s="136"/>
      <c r="OCC238" s="136"/>
      <c r="OCD238" s="136"/>
      <c r="OCE238" s="136"/>
      <c r="OCF238" s="136"/>
      <c r="OCG238" s="136"/>
      <c r="OCH238" s="136"/>
      <c r="OCI238" s="136"/>
      <c r="OCJ238" s="136"/>
      <c r="OCK238" s="136"/>
      <c r="OCL238" s="136"/>
      <c r="OCM238" s="136"/>
      <c r="OCN238" s="136"/>
      <c r="OCO238" s="136"/>
      <c r="OCP238" s="136"/>
      <c r="OCQ238" s="136"/>
      <c r="OCR238" s="136"/>
      <c r="OCS238" s="136"/>
      <c r="OCT238" s="136"/>
      <c r="OCU238" s="136"/>
      <c r="OCV238" s="136"/>
      <c r="OCW238" s="136"/>
      <c r="OCX238" s="136"/>
      <c r="OCY238" s="136"/>
      <c r="OCZ238" s="136"/>
      <c r="ODA238" s="136"/>
      <c r="ODB238" s="136"/>
      <c r="ODC238" s="136"/>
      <c r="ODD238" s="136"/>
      <c r="ODE238" s="136"/>
      <c r="ODF238" s="136"/>
      <c r="ODG238" s="136"/>
      <c r="ODH238" s="136"/>
      <c r="ODI238" s="136"/>
      <c r="ODJ238" s="136"/>
      <c r="ODK238" s="136"/>
      <c r="ODL238" s="136"/>
      <c r="ODM238" s="136"/>
      <c r="ODN238" s="136"/>
      <c r="ODO238" s="136"/>
      <c r="ODP238" s="136"/>
      <c r="ODQ238" s="136"/>
      <c r="ODR238" s="136"/>
      <c r="ODS238" s="136"/>
      <c r="ODT238" s="136"/>
      <c r="ODU238" s="136"/>
      <c r="ODV238" s="136"/>
      <c r="ODW238" s="136"/>
      <c r="ODX238" s="136"/>
      <c r="ODY238" s="136"/>
      <c r="ODZ238" s="136"/>
      <c r="OEA238" s="136"/>
      <c r="OEB238" s="136"/>
      <c r="OEC238" s="136"/>
      <c r="OED238" s="136"/>
      <c r="OEE238" s="136"/>
      <c r="OEF238" s="136"/>
      <c r="OEG238" s="136"/>
      <c r="OEH238" s="136"/>
      <c r="OEI238" s="136"/>
      <c r="OEJ238" s="136"/>
      <c r="OEK238" s="136"/>
      <c r="OEL238" s="136"/>
      <c r="OEM238" s="136"/>
      <c r="OEN238" s="136"/>
      <c r="OEO238" s="136"/>
      <c r="OEP238" s="136"/>
      <c r="OEQ238" s="136"/>
      <c r="OER238" s="136"/>
      <c r="OES238" s="136"/>
      <c r="OET238" s="136"/>
      <c r="OEU238" s="136"/>
      <c r="OEV238" s="136"/>
      <c r="OEW238" s="136"/>
      <c r="OEX238" s="136"/>
      <c r="OEY238" s="136"/>
      <c r="OEZ238" s="136"/>
      <c r="OFA238" s="136"/>
      <c r="OFB238" s="136"/>
      <c r="OFC238" s="136"/>
      <c r="OFD238" s="136"/>
      <c r="OFE238" s="136"/>
      <c r="OFF238" s="136"/>
      <c r="OFG238" s="136"/>
      <c r="OFH238" s="136"/>
      <c r="OFI238" s="136"/>
      <c r="OFJ238" s="136"/>
      <c r="OFK238" s="136"/>
      <c r="OFL238" s="136"/>
      <c r="OFM238" s="136"/>
      <c r="OFN238" s="136"/>
      <c r="OFO238" s="136"/>
      <c r="OFP238" s="136"/>
      <c r="OFQ238" s="136"/>
      <c r="OFR238" s="136"/>
      <c r="OFS238" s="136"/>
      <c r="OFT238" s="136"/>
      <c r="OFU238" s="136"/>
      <c r="OFV238" s="136"/>
      <c r="OFW238" s="136"/>
      <c r="OFX238" s="136"/>
      <c r="OFY238" s="136"/>
      <c r="OFZ238" s="136"/>
      <c r="OGA238" s="136"/>
      <c r="OGB238" s="136"/>
      <c r="OGC238" s="136"/>
      <c r="OGD238" s="136"/>
      <c r="OGE238" s="136"/>
      <c r="OGF238" s="136"/>
      <c r="OGG238" s="136"/>
      <c r="OGH238" s="136"/>
      <c r="OGI238" s="136"/>
      <c r="OGJ238" s="136"/>
      <c r="OGK238" s="136"/>
      <c r="OGL238" s="136"/>
      <c r="OGM238" s="136"/>
      <c r="OGN238" s="136"/>
      <c r="OGO238" s="136"/>
      <c r="OGP238" s="136"/>
      <c r="OGQ238" s="136"/>
      <c r="OGR238" s="136"/>
      <c r="OGS238" s="136"/>
      <c r="OGT238" s="136"/>
      <c r="OGU238" s="136"/>
      <c r="OGV238" s="136"/>
      <c r="OGW238" s="136"/>
      <c r="OGX238" s="136"/>
      <c r="OGY238" s="136"/>
      <c r="OGZ238" s="136"/>
      <c r="OHA238" s="136"/>
      <c r="OHB238" s="136"/>
      <c r="OHC238" s="136"/>
      <c r="OHD238" s="136"/>
      <c r="OHE238" s="136"/>
      <c r="OHF238" s="136"/>
      <c r="OHG238" s="136"/>
      <c r="OHH238" s="136"/>
      <c r="OHI238" s="136"/>
      <c r="OHJ238" s="136"/>
      <c r="OHK238" s="136"/>
      <c r="OHL238" s="136"/>
      <c r="OHM238" s="136"/>
      <c r="OHN238" s="136"/>
      <c r="OHO238" s="136"/>
      <c r="OHP238" s="136"/>
      <c r="OHQ238" s="136"/>
      <c r="OHR238" s="136"/>
      <c r="OHS238" s="136"/>
      <c r="OHT238" s="136"/>
      <c r="OHU238" s="136"/>
      <c r="OHV238" s="136"/>
      <c r="OHW238" s="136"/>
      <c r="OHX238" s="136"/>
      <c r="OHY238" s="136"/>
      <c r="OHZ238" s="136"/>
      <c r="OIA238" s="136"/>
      <c r="OIB238" s="136"/>
      <c r="OIC238" s="136"/>
      <c r="OID238" s="136"/>
      <c r="OIE238" s="136"/>
      <c r="OIF238" s="136"/>
      <c r="OIG238" s="136"/>
      <c r="OIH238" s="136"/>
      <c r="OII238" s="136"/>
      <c r="OIJ238" s="136"/>
      <c r="OIK238" s="136"/>
      <c r="OIL238" s="136"/>
      <c r="OIM238" s="136"/>
      <c r="OIN238" s="136"/>
      <c r="OIO238" s="136"/>
      <c r="OIP238" s="136"/>
      <c r="OIQ238" s="136"/>
      <c r="OIR238" s="136"/>
      <c r="OIS238" s="136"/>
      <c r="OIT238" s="136"/>
      <c r="OIU238" s="136"/>
      <c r="OIV238" s="136"/>
      <c r="OIW238" s="136"/>
      <c r="OIX238" s="136"/>
      <c r="OIY238" s="136"/>
      <c r="OIZ238" s="136"/>
      <c r="OJA238" s="136"/>
      <c r="OJB238" s="136"/>
      <c r="OJC238" s="136"/>
      <c r="OJD238" s="136"/>
      <c r="OJE238" s="136"/>
      <c r="OJF238" s="136"/>
      <c r="OJG238" s="136"/>
      <c r="OJH238" s="136"/>
      <c r="OJI238" s="136"/>
      <c r="OJJ238" s="136"/>
      <c r="OJK238" s="136"/>
      <c r="OJL238" s="136"/>
      <c r="OJM238" s="136"/>
      <c r="OJN238" s="136"/>
      <c r="OJO238" s="136"/>
      <c r="OJP238" s="136"/>
      <c r="OJQ238" s="136"/>
      <c r="OJR238" s="136"/>
      <c r="OJS238" s="136"/>
      <c r="OJT238" s="136"/>
      <c r="OJU238" s="136"/>
      <c r="OJV238" s="136"/>
      <c r="OJW238" s="136"/>
      <c r="OJX238" s="136"/>
      <c r="OJY238" s="136"/>
      <c r="OJZ238" s="136"/>
      <c r="OKA238" s="136"/>
      <c r="OKB238" s="136"/>
      <c r="OKC238" s="136"/>
      <c r="OKD238" s="136"/>
      <c r="OKE238" s="136"/>
      <c r="OKF238" s="136"/>
      <c r="OKG238" s="136"/>
      <c r="OKH238" s="136"/>
      <c r="OKI238" s="136"/>
      <c r="OKJ238" s="136"/>
      <c r="OKK238" s="136"/>
      <c r="OKL238" s="136"/>
      <c r="OKM238" s="136"/>
      <c r="OKN238" s="136"/>
      <c r="OKO238" s="136"/>
      <c r="OKP238" s="136"/>
      <c r="OKQ238" s="136"/>
      <c r="OKR238" s="136"/>
      <c r="OKS238" s="136"/>
      <c r="OKT238" s="136"/>
      <c r="OKU238" s="136"/>
      <c r="OKV238" s="136"/>
      <c r="OKW238" s="136"/>
      <c r="OKX238" s="136"/>
      <c r="OKY238" s="136"/>
      <c r="OKZ238" s="136"/>
      <c r="OLA238" s="136"/>
      <c r="OLB238" s="136"/>
      <c r="OLC238" s="136"/>
      <c r="OLD238" s="136"/>
      <c r="OLE238" s="136"/>
      <c r="OLF238" s="136"/>
      <c r="OLG238" s="136"/>
      <c r="OLH238" s="136"/>
      <c r="OLI238" s="136"/>
      <c r="OLJ238" s="136"/>
      <c r="OLK238" s="136"/>
      <c r="OLL238" s="136"/>
      <c r="OLM238" s="136"/>
      <c r="OLN238" s="136"/>
      <c r="OLO238" s="136"/>
      <c r="OLP238" s="136"/>
      <c r="OLQ238" s="136"/>
      <c r="OLR238" s="136"/>
      <c r="OLS238" s="136"/>
      <c r="OLT238" s="136"/>
      <c r="OLU238" s="136"/>
      <c r="OLV238" s="136"/>
      <c r="OLW238" s="136"/>
      <c r="OLX238" s="136"/>
      <c r="OLY238" s="136"/>
      <c r="OLZ238" s="136"/>
      <c r="OMA238" s="136"/>
      <c r="OMB238" s="136"/>
      <c r="OMC238" s="136"/>
      <c r="OMD238" s="136"/>
      <c r="OME238" s="136"/>
      <c r="OMF238" s="136"/>
      <c r="OMG238" s="136"/>
      <c r="OMH238" s="136"/>
      <c r="OMI238" s="136"/>
      <c r="OMJ238" s="136"/>
      <c r="OMK238" s="136"/>
      <c r="OML238" s="136"/>
      <c r="OMM238" s="136"/>
      <c r="OMN238" s="136"/>
      <c r="OMO238" s="136"/>
      <c r="OMP238" s="136"/>
      <c r="OMQ238" s="136"/>
      <c r="OMR238" s="136"/>
      <c r="OMS238" s="136"/>
      <c r="OMT238" s="136"/>
      <c r="OMU238" s="136"/>
      <c r="OMV238" s="136"/>
      <c r="OMW238" s="136"/>
      <c r="OMX238" s="136"/>
      <c r="OMY238" s="136"/>
      <c r="OMZ238" s="136"/>
      <c r="ONA238" s="136"/>
      <c r="ONB238" s="136"/>
      <c r="ONC238" s="136"/>
      <c r="OND238" s="136"/>
      <c r="ONE238" s="136"/>
      <c r="ONF238" s="136"/>
      <c r="ONG238" s="136"/>
      <c r="ONH238" s="136"/>
      <c r="ONI238" s="136"/>
      <c r="ONJ238" s="136"/>
      <c r="ONK238" s="136"/>
      <c r="ONL238" s="136"/>
      <c r="ONM238" s="136"/>
      <c r="ONN238" s="136"/>
      <c r="ONO238" s="136"/>
      <c r="ONP238" s="136"/>
      <c r="ONQ238" s="136"/>
      <c r="ONR238" s="136"/>
      <c r="ONS238" s="136"/>
      <c r="ONT238" s="136"/>
      <c r="ONU238" s="136"/>
      <c r="ONV238" s="136"/>
      <c r="ONW238" s="136"/>
      <c r="ONX238" s="136"/>
      <c r="ONY238" s="136"/>
      <c r="ONZ238" s="136"/>
      <c r="OOA238" s="136"/>
      <c r="OOB238" s="136"/>
      <c r="OOC238" s="136"/>
      <c r="OOD238" s="136"/>
      <c r="OOE238" s="136"/>
      <c r="OOF238" s="136"/>
      <c r="OOG238" s="136"/>
      <c r="OOH238" s="136"/>
      <c r="OOI238" s="136"/>
      <c r="OOJ238" s="136"/>
      <c r="OOK238" s="136"/>
      <c r="OOL238" s="136"/>
      <c r="OOM238" s="136"/>
      <c r="OON238" s="136"/>
      <c r="OOO238" s="136"/>
      <c r="OOP238" s="136"/>
      <c r="OOQ238" s="136"/>
      <c r="OOR238" s="136"/>
      <c r="OOS238" s="136"/>
      <c r="OOT238" s="136"/>
      <c r="OOU238" s="136"/>
      <c r="OOV238" s="136"/>
      <c r="OOW238" s="136"/>
      <c r="OOX238" s="136"/>
      <c r="OOY238" s="136"/>
      <c r="OOZ238" s="136"/>
      <c r="OPA238" s="136"/>
      <c r="OPB238" s="136"/>
      <c r="OPC238" s="136"/>
      <c r="OPD238" s="136"/>
      <c r="OPE238" s="136"/>
      <c r="OPF238" s="136"/>
      <c r="OPG238" s="136"/>
      <c r="OPH238" s="136"/>
      <c r="OPI238" s="136"/>
      <c r="OPJ238" s="136"/>
      <c r="OPK238" s="136"/>
      <c r="OPL238" s="136"/>
      <c r="OPM238" s="136"/>
      <c r="OPN238" s="136"/>
      <c r="OPO238" s="136"/>
      <c r="OPP238" s="136"/>
      <c r="OPQ238" s="136"/>
      <c r="OPR238" s="136"/>
      <c r="OPS238" s="136"/>
      <c r="OPT238" s="136"/>
      <c r="OPU238" s="136"/>
      <c r="OPV238" s="136"/>
      <c r="OPW238" s="136"/>
      <c r="OPX238" s="136"/>
      <c r="OPY238" s="136"/>
      <c r="OPZ238" s="136"/>
      <c r="OQA238" s="136"/>
      <c r="OQB238" s="136"/>
      <c r="OQC238" s="136"/>
      <c r="OQD238" s="136"/>
      <c r="OQE238" s="136"/>
      <c r="OQF238" s="136"/>
      <c r="OQG238" s="136"/>
      <c r="OQH238" s="136"/>
      <c r="OQI238" s="136"/>
      <c r="OQJ238" s="136"/>
      <c r="OQK238" s="136"/>
      <c r="OQL238" s="136"/>
      <c r="OQM238" s="136"/>
      <c r="OQN238" s="136"/>
      <c r="OQO238" s="136"/>
      <c r="OQP238" s="136"/>
      <c r="OQQ238" s="136"/>
      <c r="OQR238" s="136"/>
      <c r="OQS238" s="136"/>
      <c r="OQT238" s="136"/>
      <c r="OQU238" s="136"/>
      <c r="OQV238" s="136"/>
      <c r="OQW238" s="136"/>
      <c r="OQX238" s="136"/>
      <c r="OQY238" s="136"/>
      <c r="OQZ238" s="136"/>
      <c r="ORA238" s="136"/>
      <c r="ORB238" s="136"/>
      <c r="ORC238" s="136"/>
      <c r="ORD238" s="136"/>
      <c r="ORE238" s="136"/>
      <c r="ORF238" s="136"/>
      <c r="ORG238" s="136"/>
      <c r="ORH238" s="136"/>
      <c r="ORI238" s="136"/>
      <c r="ORJ238" s="136"/>
      <c r="ORK238" s="136"/>
      <c r="ORL238" s="136"/>
      <c r="ORM238" s="136"/>
      <c r="ORN238" s="136"/>
      <c r="ORO238" s="136"/>
      <c r="ORP238" s="136"/>
      <c r="ORQ238" s="136"/>
      <c r="ORR238" s="136"/>
      <c r="ORS238" s="136"/>
      <c r="ORT238" s="136"/>
      <c r="ORU238" s="136"/>
      <c r="ORV238" s="136"/>
      <c r="ORW238" s="136"/>
      <c r="ORX238" s="136"/>
      <c r="ORY238" s="136"/>
      <c r="ORZ238" s="136"/>
      <c r="OSA238" s="136"/>
      <c r="OSB238" s="136"/>
      <c r="OSC238" s="136"/>
      <c r="OSD238" s="136"/>
      <c r="OSE238" s="136"/>
      <c r="OSF238" s="136"/>
      <c r="OSG238" s="136"/>
      <c r="OSH238" s="136"/>
      <c r="OSI238" s="136"/>
      <c r="OSJ238" s="136"/>
      <c r="OSK238" s="136"/>
      <c r="OSL238" s="136"/>
      <c r="OSM238" s="136"/>
      <c r="OSN238" s="136"/>
      <c r="OSO238" s="136"/>
      <c r="OSP238" s="136"/>
      <c r="OSQ238" s="136"/>
      <c r="OSR238" s="136"/>
      <c r="OSS238" s="136"/>
      <c r="OST238" s="136"/>
      <c r="OSU238" s="136"/>
      <c r="OSV238" s="136"/>
      <c r="OSW238" s="136"/>
      <c r="OSX238" s="136"/>
      <c r="OSY238" s="136"/>
      <c r="OSZ238" s="136"/>
      <c r="OTA238" s="136"/>
      <c r="OTB238" s="136"/>
      <c r="OTC238" s="136"/>
      <c r="OTD238" s="136"/>
      <c r="OTE238" s="136"/>
      <c r="OTF238" s="136"/>
      <c r="OTG238" s="136"/>
      <c r="OTH238" s="136"/>
      <c r="OTI238" s="136"/>
      <c r="OTJ238" s="136"/>
      <c r="OTK238" s="136"/>
      <c r="OTL238" s="136"/>
      <c r="OTM238" s="136"/>
      <c r="OTN238" s="136"/>
      <c r="OTO238" s="136"/>
      <c r="OTP238" s="136"/>
      <c r="OTQ238" s="136"/>
      <c r="OTR238" s="136"/>
      <c r="OTS238" s="136"/>
      <c r="OTT238" s="136"/>
      <c r="OTU238" s="136"/>
      <c r="OTV238" s="136"/>
      <c r="OTW238" s="136"/>
      <c r="OTX238" s="136"/>
      <c r="OTY238" s="136"/>
      <c r="OTZ238" s="136"/>
      <c r="OUA238" s="136"/>
      <c r="OUB238" s="136"/>
      <c r="OUC238" s="136"/>
      <c r="OUD238" s="136"/>
      <c r="OUE238" s="136"/>
      <c r="OUF238" s="136"/>
      <c r="OUG238" s="136"/>
      <c r="OUH238" s="136"/>
      <c r="OUI238" s="136"/>
      <c r="OUJ238" s="136"/>
      <c r="OUK238" s="136"/>
      <c r="OUL238" s="136"/>
      <c r="OUM238" s="136"/>
      <c r="OUN238" s="136"/>
      <c r="OUO238" s="136"/>
      <c r="OUP238" s="136"/>
      <c r="OUQ238" s="136"/>
      <c r="OUR238" s="136"/>
      <c r="OUS238" s="136"/>
      <c r="OUT238" s="136"/>
      <c r="OUU238" s="136"/>
      <c r="OUV238" s="136"/>
      <c r="OUW238" s="136"/>
      <c r="OUX238" s="136"/>
      <c r="OUY238" s="136"/>
      <c r="OUZ238" s="136"/>
      <c r="OVA238" s="136"/>
      <c r="OVB238" s="136"/>
      <c r="OVC238" s="136"/>
      <c r="OVD238" s="136"/>
      <c r="OVE238" s="136"/>
      <c r="OVF238" s="136"/>
      <c r="OVG238" s="136"/>
      <c r="OVH238" s="136"/>
      <c r="OVI238" s="136"/>
      <c r="OVJ238" s="136"/>
      <c r="OVK238" s="136"/>
      <c r="OVL238" s="136"/>
      <c r="OVM238" s="136"/>
      <c r="OVN238" s="136"/>
      <c r="OVO238" s="136"/>
      <c r="OVP238" s="136"/>
      <c r="OVQ238" s="136"/>
      <c r="OVR238" s="136"/>
      <c r="OVS238" s="136"/>
      <c r="OVT238" s="136"/>
      <c r="OVU238" s="136"/>
      <c r="OVV238" s="136"/>
      <c r="OVW238" s="136"/>
      <c r="OVX238" s="136"/>
      <c r="OVY238" s="136"/>
      <c r="OVZ238" s="136"/>
      <c r="OWA238" s="136"/>
      <c r="OWB238" s="136"/>
      <c r="OWC238" s="136"/>
      <c r="OWD238" s="136"/>
      <c r="OWE238" s="136"/>
      <c r="OWF238" s="136"/>
      <c r="OWG238" s="136"/>
      <c r="OWH238" s="136"/>
      <c r="OWI238" s="136"/>
      <c r="OWJ238" s="136"/>
      <c r="OWK238" s="136"/>
      <c r="OWL238" s="136"/>
      <c r="OWM238" s="136"/>
      <c r="OWN238" s="136"/>
      <c r="OWO238" s="136"/>
      <c r="OWP238" s="136"/>
      <c r="OWQ238" s="136"/>
      <c r="OWR238" s="136"/>
      <c r="OWS238" s="136"/>
      <c r="OWT238" s="136"/>
      <c r="OWU238" s="136"/>
      <c r="OWV238" s="136"/>
      <c r="OWW238" s="136"/>
      <c r="OWX238" s="136"/>
      <c r="OWY238" s="136"/>
      <c r="OWZ238" s="136"/>
      <c r="OXA238" s="136"/>
      <c r="OXB238" s="136"/>
      <c r="OXC238" s="136"/>
      <c r="OXD238" s="136"/>
      <c r="OXE238" s="136"/>
      <c r="OXF238" s="136"/>
      <c r="OXG238" s="136"/>
      <c r="OXH238" s="136"/>
      <c r="OXI238" s="136"/>
      <c r="OXJ238" s="136"/>
      <c r="OXK238" s="136"/>
      <c r="OXL238" s="136"/>
      <c r="OXM238" s="136"/>
      <c r="OXN238" s="136"/>
      <c r="OXO238" s="136"/>
      <c r="OXP238" s="136"/>
      <c r="OXQ238" s="136"/>
      <c r="OXR238" s="136"/>
      <c r="OXS238" s="136"/>
      <c r="OXT238" s="136"/>
      <c r="OXU238" s="136"/>
      <c r="OXV238" s="136"/>
      <c r="OXW238" s="136"/>
      <c r="OXX238" s="136"/>
      <c r="OXY238" s="136"/>
      <c r="OXZ238" s="136"/>
      <c r="OYA238" s="136"/>
      <c r="OYB238" s="136"/>
      <c r="OYC238" s="136"/>
      <c r="OYD238" s="136"/>
      <c r="OYE238" s="136"/>
      <c r="OYF238" s="136"/>
      <c r="OYG238" s="136"/>
      <c r="OYH238" s="136"/>
      <c r="OYI238" s="136"/>
      <c r="OYJ238" s="136"/>
      <c r="OYK238" s="136"/>
      <c r="OYL238" s="136"/>
      <c r="OYM238" s="136"/>
      <c r="OYN238" s="136"/>
      <c r="OYO238" s="136"/>
      <c r="OYP238" s="136"/>
      <c r="OYQ238" s="136"/>
      <c r="OYR238" s="136"/>
      <c r="OYS238" s="136"/>
      <c r="OYT238" s="136"/>
      <c r="OYU238" s="136"/>
      <c r="OYV238" s="136"/>
      <c r="OYW238" s="136"/>
      <c r="OYX238" s="136"/>
      <c r="OYY238" s="136"/>
      <c r="OYZ238" s="136"/>
      <c r="OZA238" s="136"/>
      <c r="OZB238" s="136"/>
      <c r="OZC238" s="136"/>
      <c r="OZD238" s="136"/>
      <c r="OZE238" s="136"/>
      <c r="OZF238" s="136"/>
      <c r="OZG238" s="136"/>
      <c r="OZH238" s="136"/>
      <c r="OZI238" s="136"/>
      <c r="OZJ238" s="136"/>
      <c r="OZK238" s="136"/>
      <c r="OZL238" s="136"/>
      <c r="OZM238" s="136"/>
      <c r="OZN238" s="136"/>
      <c r="OZO238" s="136"/>
      <c r="OZP238" s="136"/>
      <c r="OZQ238" s="136"/>
      <c r="OZR238" s="136"/>
      <c r="OZS238" s="136"/>
      <c r="OZT238" s="136"/>
      <c r="OZU238" s="136"/>
      <c r="OZV238" s="136"/>
      <c r="OZW238" s="136"/>
      <c r="OZX238" s="136"/>
      <c r="OZY238" s="136"/>
      <c r="OZZ238" s="136"/>
      <c r="PAA238" s="136"/>
      <c r="PAB238" s="136"/>
      <c r="PAC238" s="136"/>
      <c r="PAD238" s="136"/>
      <c r="PAE238" s="136"/>
      <c r="PAF238" s="136"/>
      <c r="PAG238" s="136"/>
      <c r="PAH238" s="136"/>
      <c r="PAI238" s="136"/>
      <c r="PAJ238" s="136"/>
      <c r="PAK238" s="136"/>
      <c r="PAL238" s="136"/>
      <c r="PAM238" s="136"/>
      <c r="PAN238" s="136"/>
      <c r="PAO238" s="136"/>
      <c r="PAP238" s="136"/>
      <c r="PAQ238" s="136"/>
      <c r="PAR238" s="136"/>
      <c r="PAS238" s="136"/>
      <c r="PAT238" s="136"/>
      <c r="PAU238" s="136"/>
      <c r="PAV238" s="136"/>
      <c r="PAW238" s="136"/>
      <c r="PAX238" s="136"/>
      <c r="PAY238" s="136"/>
      <c r="PAZ238" s="136"/>
      <c r="PBA238" s="136"/>
      <c r="PBB238" s="136"/>
      <c r="PBC238" s="136"/>
      <c r="PBD238" s="136"/>
      <c r="PBE238" s="136"/>
      <c r="PBF238" s="136"/>
      <c r="PBG238" s="136"/>
      <c r="PBH238" s="136"/>
      <c r="PBI238" s="136"/>
      <c r="PBJ238" s="136"/>
      <c r="PBK238" s="136"/>
      <c r="PBL238" s="136"/>
      <c r="PBM238" s="136"/>
      <c r="PBN238" s="136"/>
      <c r="PBO238" s="136"/>
      <c r="PBP238" s="136"/>
      <c r="PBQ238" s="136"/>
      <c r="PBR238" s="136"/>
      <c r="PBS238" s="136"/>
      <c r="PBT238" s="136"/>
      <c r="PBU238" s="136"/>
      <c r="PBV238" s="136"/>
      <c r="PBW238" s="136"/>
      <c r="PBX238" s="136"/>
      <c r="PBY238" s="136"/>
      <c r="PBZ238" s="136"/>
      <c r="PCA238" s="136"/>
      <c r="PCB238" s="136"/>
      <c r="PCC238" s="136"/>
      <c r="PCD238" s="136"/>
      <c r="PCE238" s="136"/>
      <c r="PCF238" s="136"/>
      <c r="PCG238" s="136"/>
      <c r="PCH238" s="136"/>
      <c r="PCI238" s="136"/>
      <c r="PCJ238" s="136"/>
      <c r="PCK238" s="136"/>
      <c r="PCL238" s="136"/>
      <c r="PCM238" s="136"/>
      <c r="PCN238" s="136"/>
      <c r="PCO238" s="136"/>
      <c r="PCP238" s="136"/>
      <c r="PCQ238" s="136"/>
      <c r="PCR238" s="136"/>
      <c r="PCS238" s="136"/>
      <c r="PCT238" s="136"/>
      <c r="PCU238" s="136"/>
      <c r="PCV238" s="136"/>
      <c r="PCW238" s="136"/>
      <c r="PCX238" s="136"/>
      <c r="PCY238" s="136"/>
      <c r="PCZ238" s="136"/>
      <c r="PDA238" s="136"/>
      <c r="PDB238" s="136"/>
      <c r="PDC238" s="136"/>
      <c r="PDD238" s="136"/>
      <c r="PDE238" s="136"/>
      <c r="PDF238" s="136"/>
      <c r="PDG238" s="136"/>
      <c r="PDH238" s="136"/>
      <c r="PDI238" s="136"/>
      <c r="PDJ238" s="136"/>
      <c r="PDK238" s="136"/>
      <c r="PDL238" s="136"/>
      <c r="PDM238" s="136"/>
      <c r="PDN238" s="136"/>
      <c r="PDO238" s="136"/>
      <c r="PDP238" s="136"/>
      <c r="PDQ238" s="136"/>
      <c r="PDR238" s="136"/>
      <c r="PDS238" s="136"/>
      <c r="PDT238" s="136"/>
      <c r="PDU238" s="136"/>
      <c r="PDV238" s="136"/>
      <c r="PDW238" s="136"/>
      <c r="PDX238" s="136"/>
      <c r="PDY238" s="136"/>
      <c r="PDZ238" s="136"/>
      <c r="PEA238" s="136"/>
      <c r="PEB238" s="136"/>
      <c r="PEC238" s="136"/>
      <c r="PED238" s="136"/>
      <c r="PEE238" s="136"/>
      <c r="PEF238" s="136"/>
      <c r="PEG238" s="136"/>
      <c r="PEH238" s="136"/>
      <c r="PEI238" s="136"/>
      <c r="PEJ238" s="136"/>
      <c r="PEK238" s="136"/>
      <c r="PEL238" s="136"/>
      <c r="PEM238" s="136"/>
      <c r="PEN238" s="136"/>
      <c r="PEO238" s="136"/>
      <c r="PEP238" s="136"/>
      <c r="PEQ238" s="136"/>
      <c r="PER238" s="136"/>
      <c r="PES238" s="136"/>
      <c r="PET238" s="136"/>
      <c r="PEU238" s="136"/>
      <c r="PEV238" s="136"/>
      <c r="PEW238" s="136"/>
      <c r="PEX238" s="136"/>
      <c r="PEY238" s="136"/>
      <c r="PEZ238" s="136"/>
      <c r="PFA238" s="136"/>
      <c r="PFB238" s="136"/>
      <c r="PFC238" s="136"/>
      <c r="PFD238" s="136"/>
      <c r="PFE238" s="136"/>
      <c r="PFF238" s="136"/>
      <c r="PFG238" s="136"/>
      <c r="PFH238" s="136"/>
      <c r="PFI238" s="136"/>
      <c r="PFJ238" s="136"/>
      <c r="PFK238" s="136"/>
      <c r="PFL238" s="136"/>
      <c r="PFM238" s="136"/>
      <c r="PFN238" s="136"/>
      <c r="PFO238" s="136"/>
      <c r="PFP238" s="136"/>
      <c r="PFQ238" s="136"/>
      <c r="PFR238" s="136"/>
      <c r="PFS238" s="136"/>
      <c r="PFT238" s="136"/>
      <c r="PFU238" s="136"/>
      <c r="PFV238" s="136"/>
      <c r="PFW238" s="136"/>
      <c r="PFX238" s="136"/>
      <c r="PFY238" s="136"/>
      <c r="PFZ238" s="136"/>
      <c r="PGA238" s="136"/>
      <c r="PGB238" s="136"/>
      <c r="PGC238" s="136"/>
      <c r="PGD238" s="136"/>
      <c r="PGE238" s="136"/>
      <c r="PGF238" s="136"/>
      <c r="PGG238" s="136"/>
      <c r="PGH238" s="136"/>
      <c r="PGI238" s="136"/>
      <c r="PGJ238" s="136"/>
      <c r="PGK238" s="136"/>
      <c r="PGL238" s="136"/>
      <c r="PGM238" s="136"/>
      <c r="PGN238" s="136"/>
      <c r="PGO238" s="136"/>
      <c r="PGP238" s="136"/>
      <c r="PGQ238" s="136"/>
      <c r="PGR238" s="136"/>
      <c r="PGS238" s="136"/>
      <c r="PGT238" s="136"/>
      <c r="PGU238" s="136"/>
      <c r="PGV238" s="136"/>
      <c r="PGW238" s="136"/>
      <c r="PGX238" s="136"/>
      <c r="PGY238" s="136"/>
      <c r="PGZ238" s="136"/>
      <c r="PHA238" s="136"/>
      <c r="PHB238" s="136"/>
      <c r="PHC238" s="136"/>
      <c r="PHD238" s="136"/>
      <c r="PHE238" s="136"/>
      <c r="PHF238" s="136"/>
      <c r="PHG238" s="136"/>
      <c r="PHH238" s="136"/>
      <c r="PHI238" s="136"/>
      <c r="PHJ238" s="136"/>
      <c r="PHK238" s="136"/>
      <c r="PHL238" s="136"/>
      <c r="PHM238" s="136"/>
      <c r="PHN238" s="136"/>
      <c r="PHO238" s="136"/>
      <c r="PHP238" s="136"/>
      <c r="PHQ238" s="136"/>
      <c r="PHR238" s="136"/>
      <c r="PHS238" s="136"/>
      <c r="PHT238" s="136"/>
      <c r="PHU238" s="136"/>
      <c r="PHV238" s="136"/>
      <c r="PHW238" s="136"/>
      <c r="PHX238" s="136"/>
      <c r="PHY238" s="136"/>
      <c r="PHZ238" s="136"/>
      <c r="PIA238" s="136"/>
      <c r="PIB238" s="136"/>
      <c r="PIC238" s="136"/>
      <c r="PID238" s="136"/>
      <c r="PIE238" s="136"/>
      <c r="PIF238" s="136"/>
      <c r="PIG238" s="136"/>
      <c r="PIH238" s="136"/>
      <c r="PII238" s="136"/>
      <c r="PIJ238" s="136"/>
      <c r="PIK238" s="136"/>
      <c r="PIL238" s="136"/>
      <c r="PIM238" s="136"/>
      <c r="PIN238" s="136"/>
      <c r="PIO238" s="136"/>
      <c r="PIP238" s="136"/>
      <c r="PIQ238" s="136"/>
      <c r="PIR238" s="136"/>
      <c r="PIS238" s="136"/>
      <c r="PIT238" s="136"/>
      <c r="PIU238" s="136"/>
      <c r="PIV238" s="136"/>
      <c r="PIW238" s="136"/>
      <c r="PIX238" s="136"/>
      <c r="PIY238" s="136"/>
      <c r="PIZ238" s="136"/>
      <c r="PJA238" s="136"/>
      <c r="PJB238" s="136"/>
      <c r="PJC238" s="136"/>
      <c r="PJD238" s="136"/>
      <c r="PJE238" s="136"/>
      <c r="PJF238" s="136"/>
      <c r="PJG238" s="136"/>
      <c r="PJH238" s="136"/>
      <c r="PJI238" s="136"/>
      <c r="PJJ238" s="136"/>
      <c r="PJK238" s="136"/>
      <c r="PJL238" s="136"/>
      <c r="PJM238" s="136"/>
      <c r="PJN238" s="136"/>
      <c r="PJO238" s="136"/>
      <c r="PJP238" s="136"/>
      <c r="PJQ238" s="136"/>
      <c r="PJR238" s="136"/>
      <c r="PJS238" s="136"/>
      <c r="PJT238" s="136"/>
      <c r="PJU238" s="136"/>
      <c r="PJV238" s="136"/>
      <c r="PJW238" s="136"/>
      <c r="PJX238" s="136"/>
      <c r="PJY238" s="136"/>
      <c r="PJZ238" s="136"/>
      <c r="PKA238" s="136"/>
      <c r="PKB238" s="136"/>
      <c r="PKC238" s="136"/>
      <c r="PKD238" s="136"/>
      <c r="PKE238" s="136"/>
      <c r="PKF238" s="136"/>
      <c r="PKG238" s="136"/>
      <c r="PKH238" s="136"/>
      <c r="PKI238" s="136"/>
      <c r="PKJ238" s="136"/>
      <c r="PKK238" s="136"/>
      <c r="PKL238" s="136"/>
      <c r="PKM238" s="136"/>
      <c r="PKN238" s="136"/>
      <c r="PKO238" s="136"/>
      <c r="PKP238" s="136"/>
      <c r="PKQ238" s="136"/>
      <c r="PKR238" s="136"/>
      <c r="PKS238" s="136"/>
      <c r="PKT238" s="136"/>
      <c r="PKU238" s="136"/>
      <c r="PKV238" s="136"/>
      <c r="PKW238" s="136"/>
      <c r="PKX238" s="136"/>
      <c r="PKY238" s="136"/>
      <c r="PKZ238" s="136"/>
      <c r="PLA238" s="136"/>
      <c r="PLB238" s="136"/>
      <c r="PLC238" s="136"/>
      <c r="PLD238" s="136"/>
      <c r="PLE238" s="136"/>
      <c r="PLF238" s="136"/>
      <c r="PLG238" s="136"/>
      <c r="PLH238" s="136"/>
      <c r="PLI238" s="136"/>
      <c r="PLJ238" s="136"/>
      <c r="PLK238" s="136"/>
      <c r="PLL238" s="136"/>
      <c r="PLM238" s="136"/>
      <c r="PLN238" s="136"/>
      <c r="PLO238" s="136"/>
      <c r="PLP238" s="136"/>
      <c r="PLQ238" s="136"/>
      <c r="PLR238" s="136"/>
      <c r="PLS238" s="136"/>
      <c r="PLT238" s="136"/>
      <c r="PLU238" s="136"/>
      <c r="PLV238" s="136"/>
      <c r="PLW238" s="136"/>
      <c r="PLX238" s="136"/>
      <c r="PLY238" s="136"/>
      <c r="PLZ238" s="136"/>
      <c r="PMA238" s="136"/>
      <c r="PMB238" s="136"/>
      <c r="PMC238" s="136"/>
      <c r="PMD238" s="136"/>
      <c r="PME238" s="136"/>
      <c r="PMF238" s="136"/>
      <c r="PMG238" s="136"/>
      <c r="PMH238" s="136"/>
      <c r="PMI238" s="136"/>
      <c r="PMJ238" s="136"/>
      <c r="PMK238" s="136"/>
      <c r="PML238" s="136"/>
      <c r="PMM238" s="136"/>
      <c r="PMN238" s="136"/>
      <c r="PMO238" s="136"/>
      <c r="PMP238" s="136"/>
      <c r="PMQ238" s="136"/>
      <c r="PMR238" s="136"/>
      <c r="PMS238" s="136"/>
      <c r="PMT238" s="136"/>
      <c r="PMU238" s="136"/>
      <c r="PMV238" s="136"/>
      <c r="PMW238" s="136"/>
      <c r="PMX238" s="136"/>
      <c r="PMY238" s="136"/>
      <c r="PMZ238" s="136"/>
      <c r="PNA238" s="136"/>
      <c r="PNB238" s="136"/>
      <c r="PNC238" s="136"/>
      <c r="PND238" s="136"/>
      <c r="PNE238" s="136"/>
      <c r="PNF238" s="136"/>
      <c r="PNG238" s="136"/>
      <c r="PNH238" s="136"/>
      <c r="PNI238" s="136"/>
      <c r="PNJ238" s="136"/>
      <c r="PNK238" s="136"/>
      <c r="PNL238" s="136"/>
      <c r="PNM238" s="136"/>
      <c r="PNN238" s="136"/>
      <c r="PNO238" s="136"/>
      <c r="PNP238" s="136"/>
      <c r="PNQ238" s="136"/>
      <c r="PNR238" s="136"/>
      <c r="PNS238" s="136"/>
      <c r="PNT238" s="136"/>
      <c r="PNU238" s="136"/>
      <c r="PNV238" s="136"/>
      <c r="PNW238" s="136"/>
      <c r="PNX238" s="136"/>
      <c r="PNY238" s="136"/>
      <c r="PNZ238" s="136"/>
      <c r="POA238" s="136"/>
      <c r="POB238" s="136"/>
      <c r="POC238" s="136"/>
      <c r="POD238" s="136"/>
      <c r="POE238" s="136"/>
      <c r="POF238" s="136"/>
      <c r="POG238" s="136"/>
      <c r="POH238" s="136"/>
      <c r="POI238" s="136"/>
      <c r="POJ238" s="136"/>
      <c r="POK238" s="136"/>
      <c r="POL238" s="136"/>
      <c r="POM238" s="136"/>
      <c r="PON238" s="136"/>
      <c r="POO238" s="136"/>
      <c r="POP238" s="136"/>
      <c r="POQ238" s="136"/>
      <c r="POR238" s="136"/>
      <c r="POS238" s="136"/>
      <c r="POT238" s="136"/>
      <c r="POU238" s="136"/>
      <c r="POV238" s="136"/>
      <c r="POW238" s="136"/>
      <c r="POX238" s="136"/>
      <c r="POY238" s="136"/>
      <c r="POZ238" s="136"/>
      <c r="PPA238" s="136"/>
      <c r="PPB238" s="136"/>
      <c r="PPC238" s="136"/>
      <c r="PPD238" s="136"/>
      <c r="PPE238" s="136"/>
      <c r="PPF238" s="136"/>
      <c r="PPG238" s="136"/>
      <c r="PPH238" s="136"/>
      <c r="PPI238" s="136"/>
      <c r="PPJ238" s="136"/>
      <c r="PPK238" s="136"/>
      <c r="PPL238" s="136"/>
      <c r="PPM238" s="136"/>
      <c r="PPN238" s="136"/>
      <c r="PPO238" s="136"/>
      <c r="PPP238" s="136"/>
      <c r="PPQ238" s="136"/>
      <c r="PPR238" s="136"/>
      <c r="PPS238" s="136"/>
      <c r="PPT238" s="136"/>
      <c r="PPU238" s="136"/>
      <c r="PPV238" s="136"/>
      <c r="PPW238" s="136"/>
      <c r="PPX238" s="136"/>
      <c r="PPY238" s="136"/>
      <c r="PPZ238" s="136"/>
      <c r="PQA238" s="136"/>
      <c r="PQB238" s="136"/>
      <c r="PQC238" s="136"/>
      <c r="PQD238" s="136"/>
      <c r="PQE238" s="136"/>
      <c r="PQF238" s="136"/>
      <c r="PQG238" s="136"/>
      <c r="PQH238" s="136"/>
      <c r="PQI238" s="136"/>
      <c r="PQJ238" s="136"/>
      <c r="PQK238" s="136"/>
      <c r="PQL238" s="136"/>
      <c r="PQM238" s="136"/>
      <c r="PQN238" s="136"/>
      <c r="PQO238" s="136"/>
      <c r="PQP238" s="136"/>
      <c r="PQQ238" s="136"/>
      <c r="PQR238" s="136"/>
      <c r="PQS238" s="136"/>
      <c r="PQT238" s="136"/>
      <c r="PQU238" s="136"/>
      <c r="PQV238" s="136"/>
      <c r="PQW238" s="136"/>
      <c r="PQX238" s="136"/>
      <c r="PQY238" s="136"/>
      <c r="PQZ238" s="136"/>
      <c r="PRA238" s="136"/>
      <c r="PRB238" s="136"/>
      <c r="PRC238" s="136"/>
      <c r="PRD238" s="136"/>
      <c r="PRE238" s="136"/>
      <c r="PRF238" s="136"/>
      <c r="PRG238" s="136"/>
      <c r="PRH238" s="136"/>
      <c r="PRI238" s="136"/>
      <c r="PRJ238" s="136"/>
      <c r="PRK238" s="136"/>
      <c r="PRL238" s="136"/>
      <c r="PRM238" s="136"/>
      <c r="PRN238" s="136"/>
      <c r="PRO238" s="136"/>
      <c r="PRP238" s="136"/>
      <c r="PRQ238" s="136"/>
      <c r="PRR238" s="136"/>
      <c r="PRS238" s="136"/>
      <c r="PRT238" s="136"/>
      <c r="PRU238" s="136"/>
      <c r="PRV238" s="136"/>
      <c r="PRW238" s="136"/>
      <c r="PRX238" s="136"/>
      <c r="PRY238" s="136"/>
      <c r="PRZ238" s="136"/>
      <c r="PSA238" s="136"/>
      <c r="PSB238" s="136"/>
      <c r="PSC238" s="136"/>
      <c r="PSD238" s="136"/>
      <c r="PSE238" s="136"/>
      <c r="PSF238" s="136"/>
      <c r="PSG238" s="136"/>
      <c r="PSH238" s="136"/>
      <c r="PSI238" s="136"/>
      <c r="PSJ238" s="136"/>
      <c r="PSK238" s="136"/>
      <c r="PSL238" s="136"/>
      <c r="PSM238" s="136"/>
      <c r="PSN238" s="136"/>
      <c r="PSO238" s="136"/>
      <c r="PSP238" s="136"/>
      <c r="PSQ238" s="136"/>
      <c r="PSR238" s="136"/>
      <c r="PSS238" s="136"/>
      <c r="PST238" s="136"/>
      <c r="PSU238" s="136"/>
      <c r="PSV238" s="136"/>
      <c r="PSW238" s="136"/>
      <c r="PSX238" s="136"/>
      <c r="PSY238" s="136"/>
      <c r="PSZ238" s="136"/>
      <c r="PTA238" s="136"/>
      <c r="PTB238" s="136"/>
      <c r="PTC238" s="136"/>
      <c r="PTD238" s="136"/>
      <c r="PTE238" s="136"/>
      <c r="PTF238" s="136"/>
      <c r="PTG238" s="136"/>
      <c r="PTH238" s="136"/>
      <c r="PTI238" s="136"/>
      <c r="PTJ238" s="136"/>
      <c r="PTK238" s="136"/>
      <c r="PTL238" s="136"/>
      <c r="PTM238" s="136"/>
      <c r="PTN238" s="136"/>
      <c r="PTO238" s="136"/>
      <c r="PTP238" s="136"/>
      <c r="PTQ238" s="136"/>
      <c r="PTR238" s="136"/>
      <c r="PTS238" s="136"/>
      <c r="PTT238" s="136"/>
      <c r="PTU238" s="136"/>
      <c r="PTV238" s="136"/>
      <c r="PTW238" s="136"/>
      <c r="PTX238" s="136"/>
      <c r="PTY238" s="136"/>
      <c r="PTZ238" s="136"/>
      <c r="PUA238" s="136"/>
      <c r="PUB238" s="136"/>
      <c r="PUC238" s="136"/>
      <c r="PUD238" s="136"/>
      <c r="PUE238" s="136"/>
      <c r="PUF238" s="136"/>
      <c r="PUG238" s="136"/>
      <c r="PUH238" s="136"/>
      <c r="PUI238" s="136"/>
      <c r="PUJ238" s="136"/>
      <c r="PUK238" s="136"/>
      <c r="PUL238" s="136"/>
      <c r="PUM238" s="136"/>
      <c r="PUN238" s="136"/>
      <c r="PUO238" s="136"/>
      <c r="PUP238" s="136"/>
      <c r="PUQ238" s="136"/>
      <c r="PUR238" s="136"/>
      <c r="PUS238" s="136"/>
      <c r="PUT238" s="136"/>
      <c r="PUU238" s="136"/>
      <c r="PUV238" s="136"/>
      <c r="PUW238" s="136"/>
      <c r="PUX238" s="136"/>
      <c r="PUY238" s="136"/>
      <c r="PUZ238" s="136"/>
      <c r="PVA238" s="136"/>
      <c r="PVB238" s="136"/>
      <c r="PVC238" s="136"/>
      <c r="PVD238" s="136"/>
      <c r="PVE238" s="136"/>
      <c r="PVF238" s="136"/>
      <c r="PVG238" s="136"/>
      <c r="PVH238" s="136"/>
      <c r="PVI238" s="136"/>
      <c r="PVJ238" s="136"/>
      <c r="PVK238" s="136"/>
      <c r="PVL238" s="136"/>
      <c r="PVM238" s="136"/>
      <c r="PVN238" s="136"/>
      <c r="PVO238" s="136"/>
      <c r="PVP238" s="136"/>
      <c r="PVQ238" s="136"/>
      <c r="PVR238" s="136"/>
      <c r="PVS238" s="136"/>
      <c r="PVT238" s="136"/>
      <c r="PVU238" s="136"/>
      <c r="PVV238" s="136"/>
      <c r="PVW238" s="136"/>
      <c r="PVX238" s="136"/>
      <c r="PVY238" s="136"/>
      <c r="PVZ238" s="136"/>
      <c r="PWA238" s="136"/>
      <c r="PWB238" s="136"/>
      <c r="PWC238" s="136"/>
      <c r="PWD238" s="136"/>
      <c r="PWE238" s="136"/>
      <c r="PWF238" s="136"/>
      <c r="PWG238" s="136"/>
      <c r="PWH238" s="136"/>
      <c r="PWI238" s="136"/>
      <c r="PWJ238" s="136"/>
      <c r="PWK238" s="136"/>
      <c r="PWL238" s="136"/>
      <c r="PWM238" s="136"/>
      <c r="PWN238" s="136"/>
      <c r="PWO238" s="136"/>
      <c r="PWP238" s="136"/>
      <c r="PWQ238" s="136"/>
      <c r="PWR238" s="136"/>
      <c r="PWS238" s="136"/>
      <c r="PWT238" s="136"/>
      <c r="PWU238" s="136"/>
      <c r="PWV238" s="136"/>
      <c r="PWW238" s="136"/>
      <c r="PWX238" s="136"/>
      <c r="PWY238" s="136"/>
      <c r="PWZ238" s="136"/>
      <c r="PXA238" s="136"/>
      <c r="PXB238" s="136"/>
      <c r="PXC238" s="136"/>
      <c r="PXD238" s="136"/>
      <c r="PXE238" s="136"/>
      <c r="PXF238" s="136"/>
      <c r="PXG238" s="136"/>
      <c r="PXH238" s="136"/>
      <c r="PXI238" s="136"/>
      <c r="PXJ238" s="136"/>
      <c r="PXK238" s="136"/>
      <c r="PXL238" s="136"/>
      <c r="PXM238" s="136"/>
      <c r="PXN238" s="136"/>
      <c r="PXO238" s="136"/>
      <c r="PXP238" s="136"/>
      <c r="PXQ238" s="136"/>
      <c r="PXR238" s="136"/>
      <c r="PXS238" s="136"/>
      <c r="PXT238" s="136"/>
      <c r="PXU238" s="136"/>
      <c r="PXV238" s="136"/>
      <c r="PXW238" s="136"/>
      <c r="PXX238" s="136"/>
      <c r="PXY238" s="136"/>
      <c r="PXZ238" s="136"/>
      <c r="PYA238" s="136"/>
      <c r="PYB238" s="136"/>
      <c r="PYC238" s="136"/>
      <c r="PYD238" s="136"/>
      <c r="PYE238" s="136"/>
      <c r="PYF238" s="136"/>
      <c r="PYG238" s="136"/>
      <c r="PYH238" s="136"/>
      <c r="PYI238" s="136"/>
      <c r="PYJ238" s="136"/>
      <c r="PYK238" s="136"/>
      <c r="PYL238" s="136"/>
      <c r="PYM238" s="136"/>
      <c r="PYN238" s="136"/>
      <c r="PYO238" s="136"/>
      <c r="PYP238" s="136"/>
      <c r="PYQ238" s="136"/>
      <c r="PYR238" s="136"/>
      <c r="PYS238" s="136"/>
      <c r="PYT238" s="136"/>
      <c r="PYU238" s="136"/>
      <c r="PYV238" s="136"/>
      <c r="PYW238" s="136"/>
      <c r="PYX238" s="136"/>
      <c r="PYY238" s="136"/>
      <c r="PYZ238" s="136"/>
      <c r="PZA238" s="136"/>
      <c r="PZB238" s="136"/>
      <c r="PZC238" s="136"/>
      <c r="PZD238" s="136"/>
      <c r="PZE238" s="136"/>
      <c r="PZF238" s="136"/>
      <c r="PZG238" s="136"/>
      <c r="PZH238" s="136"/>
      <c r="PZI238" s="136"/>
      <c r="PZJ238" s="136"/>
      <c r="PZK238" s="136"/>
      <c r="PZL238" s="136"/>
      <c r="PZM238" s="136"/>
      <c r="PZN238" s="136"/>
      <c r="PZO238" s="136"/>
      <c r="PZP238" s="136"/>
      <c r="PZQ238" s="136"/>
      <c r="PZR238" s="136"/>
      <c r="PZS238" s="136"/>
      <c r="PZT238" s="136"/>
      <c r="PZU238" s="136"/>
      <c r="PZV238" s="136"/>
      <c r="PZW238" s="136"/>
      <c r="PZX238" s="136"/>
      <c r="PZY238" s="136"/>
      <c r="PZZ238" s="136"/>
      <c r="QAA238" s="136"/>
      <c r="QAB238" s="136"/>
      <c r="QAC238" s="136"/>
      <c r="QAD238" s="136"/>
      <c r="QAE238" s="136"/>
      <c r="QAF238" s="136"/>
      <c r="QAG238" s="136"/>
      <c r="QAH238" s="136"/>
      <c r="QAI238" s="136"/>
      <c r="QAJ238" s="136"/>
      <c r="QAK238" s="136"/>
      <c r="QAL238" s="136"/>
      <c r="QAM238" s="136"/>
      <c r="QAN238" s="136"/>
      <c r="QAO238" s="136"/>
      <c r="QAP238" s="136"/>
      <c r="QAQ238" s="136"/>
      <c r="QAR238" s="136"/>
      <c r="QAS238" s="136"/>
      <c r="QAT238" s="136"/>
      <c r="QAU238" s="136"/>
      <c r="QAV238" s="136"/>
      <c r="QAW238" s="136"/>
      <c r="QAX238" s="136"/>
      <c r="QAY238" s="136"/>
      <c r="QAZ238" s="136"/>
      <c r="QBA238" s="136"/>
      <c r="QBB238" s="136"/>
      <c r="QBC238" s="136"/>
      <c r="QBD238" s="136"/>
      <c r="QBE238" s="136"/>
      <c r="QBF238" s="136"/>
      <c r="QBG238" s="136"/>
      <c r="QBH238" s="136"/>
      <c r="QBI238" s="136"/>
      <c r="QBJ238" s="136"/>
      <c r="QBK238" s="136"/>
      <c r="QBL238" s="136"/>
      <c r="QBM238" s="136"/>
      <c r="QBN238" s="136"/>
      <c r="QBO238" s="136"/>
      <c r="QBP238" s="136"/>
      <c r="QBQ238" s="136"/>
      <c r="QBR238" s="136"/>
      <c r="QBS238" s="136"/>
      <c r="QBT238" s="136"/>
      <c r="QBU238" s="136"/>
      <c r="QBV238" s="136"/>
      <c r="QBW238" s="136"/>
      <c r="QBX238" s="136"/>
      <c r="QBY238" s="136"/>
      <c r="QBZ238" s="136"/>
      <c r="QCA238" s="136"/>
      <c r="QCB238" s="136"/>
      <c r="QCC238" s="136"/>
      <c r="QCD238" s="136"/>
      <c r="QCE238" s="136"/>
      <c r="QCF238" s="136"/>
      <c r="QCG238" s="136"/>
      <c r="QCH238" s="136"/>
      <c r="QCI238" s="136"/>
      <c r="QCJ238" s="136"/>
      <c r="QCK238" s="136"/>
      <c r="QCL238" s="136"/>
      <c r="QCM238" s="136"/>
      <c r="QCN238" s="136"/>
      <c r="QCO238" s="136"/>
      <c r="QCP238" s="136"/>
      <c r="QCQ238" s="136"/>
      <c r="QCR238" s="136"/>
      <c r="QCS238" s="136"/>
      <c r="QCT238" s="136"/>
      <c r="QCU238" s="136"/>
      <c r="QCV238" s="136"/>
      <c r="QCW238" s="136"/>
      <c r="QCX238" s="136"/>
      <c r="QCY238" s="136"/>
      <c r="QCZ238" s="136"/>
      <c r="QDA238" s="136"/>
      <c r="QDB238" s="136"/>
      <c r="QDC238" s="136"/>
      <c r="QDD238" s="136"/>
      <c r="QDE238" s="136"/>
      <c r="QDF238" s="136"/>
      <c r="QDG238" s="136"/>
      <c r="QDH238" s="136"/>
      <c r="QDI238" s="136"/>
      <c r="QDJ238" s="136"/>
      <c r="QDK238" s="136"/>
      <c r="QDL238" s="136"/>
      <c r="QDM238" s="136"/>
      <c r="QDN238" s="136"/>
      <c r="QDO238" s="136"/>
      <c r="QDP238" s="136"/>
      <c r="QDQ238" s="136"/>
      <c r="QDR238" s="136"/>
      <c r="QDS238" s="136"/>
      <c r="QDT238" s="136"/>
      <c r="QDU238" s="136"/>
      <c r="QDV238" s="136"/>
      <c r="QDW238" s="136"/>
      <c r="QDX238" s="136"/>
      <c r="QDY238" s="136"/>
      <c r="QDZ238" s="136"/>
      <c r="QEA238" s="136"/>
      <c r="QEB238" s="136"/>
      <c r="QEC238" s="136"/>
      <c r="QED238" s="136"/>
      <c r="QEE238" s="136"/>
      <c r="QEF238" s="136"/>
      <c r="QEG238" s="136"/>
      <c r="QEH238" s="136"/>
      <c r="QEI238" s="136"/>
      <c r="QEJ238" s="136"/>
      <c r="QEK238" s="136"/>
      <c r="QEL238" s="136"/>
      <c r="QEM238" s="136"/>
      <c r="QEN238" s="136"/>
      <c r="QEO238" s="136"/>
      <c r="QEP238" s="136"/>
      <c r="QEQ238" s="136"/>
      <c r="QER238" s="136"/>
      <c r="QES238" s="136"/>
      <c r="QET238" s="136"/>
      <c r="QEU238" s="136"/>
      <c r="QEV238" s="136"/>
      <c r="QEW238" s="136"/>
      <c r="QEX238" s="136"/>
      <c r="QEY238" s="136"/>
      <c r="QEZ238" s="136"/>
      <c r="QFA238" s="136"/>
      <c r="QFB238" s="136"/>
      <c r="QFC238" s="136"/>
      <c r="QFD238" s="136"/>
      <c r="QFE238" s="136"/>
      <c r="QFF238" s="136"/>
      <c r="QFG238" s="136"/>
      <c r="QFH238" s="136"/>
      <c r="QFI238" s="136"/>
      <c r="QFJ238" s="136"/>
      <c r="QFK238" s="136"/>
      <c r="QFL238" s="136"/>
      <c r="QFM238" s="136"/>
      <c r="QFN238" s="136"/>
      <c r="QFO238" s="136"/>
      <c r="QFP238" s="136"/>
      <c r="QFQ238" s="136"/>
      <c r="QFR238" s="136"/>
      <c r="QFS238" s="136"/>
      <c r="QFT238" s="136"/>
      <c r="QFU238" s="136"/>
      <c r="QFV238" s="136"/>
      <c r="QFW238" s="136"/>
      <c r="QFX238" s="136"/>
      <c r="QFY238" s="136"/>
      <c r="QFZ238" s="136"/>
      <c r="QGA238" s="136"/>
      <c r="QGB238" s="136"/>
      <c r="QGC238" s="136"/>
      <c r="QGD238" s="136"/>
      <c r="QGE238" s="136"/>
      <c r="QGF238" s="136"/>
      <c r="QGG238" s="136"/>
      <c r="QGH238" s="136"/>
      <c r="QGI238" s="136"/>
      <c r="QGJ238" s="136"/>
      <c r="QGK238" s="136"/>
      <c r="QGL238" s="136"/>
      <c r="QGM238" s="136"/>
      <c r="QGN238" s="136"/>
      <c r="QGO238" s="136"/>
      <c r="QGP238" s="136"/>
      <c r="QGQ238" s="136"/>
      <c r="QGR238" s="136"/>
      <c r="QGS238" s="136"/>
      <c r="QGT238" s="136"/>
      <c r="QGU238" s="136"/>
      <c r="QGV238" s="136"/>
      <c r="QGW238" s="136"/>
      <c r="QGX238" s="136"/>
      <c r="QGY238" s="136"/>
      <c r="QGZ238" s="136"/>
      <c r="QHA238" s="136"/>
      <c r="QHB238" s="136"/>
      <c r="QHC238" s="136"/>
      <c r="QHD238" s="136"/>
      <c r="QHE238" s="136"/>
      <c r="QHF238" s="136"/>
      <c r="QHG238" s="136"/>
      <c r="QHH238" s="136"/>
      <c r="QHI238" s="136"/>
      <c r="QHJ238" s="136"/>
      <c r="QHK238" s="136"/>
      <c r="QHL238" s="136"/>
      <c r="QHM238" s="136"/>
      <c r="QHN238" s="136"/>
      <c r="QHO238" s="136"/>
      <c r="QHP238" s="136"/>
      <c r="QHQ238" s="136"/>
      <c r="QHR238" s="136"/>
      <c r="QHS238" s="136"/>
      <c r="QHT238" s="136"/>
      <c r="QHU238" s="136"/>
      <c r="QHV238" s="136"/>
      <c r="QHW238" s="136"/>
      <c r="QHX238" s="136"/>
      <c r="QHY238" s="136"/>
      <c r="QHZ238" s="136"/>
      <c r="QIA238" s="136"/>
      <c r="QIB238" s="136"/>
      <c r="QIC238" s="136"/>
      <c r="QID238" s="136"/>
      <c r="QIE238" s="136"/>
      <c r="QIF238" s="136"/>
      <c r="QIG238" s="136"/>
      <c r="QIH238" s="136"/>
      <c r="QII238" s="136"/>
      <c r="QIJ238" s="136"/>
      <c r="QIK238" s="136"/>
      <c r="QIL238" s="136"/>
      <c r="QIM238" s="136"/>
      <c r="QIN238" s="136"/>
      <c r="QIO238" s="136"/>
      <c r="QIP238" s="136"/>
      <c r="QIQ238" s="136"/>
      <c r="QIR238" s="136"/>
      <c r="QIS238" s="136"/>
      <c r="QIT238" s="136"/>
      <c r="QIU238" s="136"/>
      <c r="QIV238" s="136"/>
      <c r="QIW238" s="136"/>
      <c r="QIX238" s="136"/>
      <c r="QIY238" s="136"/>
      <c r="QIZ238" s="136"/>
      <c r="QJA238" s="136"/>
      <c r="QJB238" s="136"/>
      <c r="QJC238" s="136"/>
      <c r="QJD238" s="136"/>
      <c r="QJE238" s="136"/>
      <c r="QJF238" s="136"/>
      <c r="QJG238" s="136"/>
      <c r="QJH238" s="136"/>
      <c r="QJI238" s="136"/>
      <c r="QJJ238" s="136"/>
      <c r="QJK238" s="136"/>
      <c r="QJL238" s="136"/>
      <c r="QJM238" s="136"/>
      <c r="QJN238" s="136"/>
      <c r="QJO238" s="136"/>
      <c r="QJP238" s="136"/>
      <c r="QJQ238" s="136"/>
      <c r="QJR238" s="136"/>
      <c r="QJS238" s="136"/>
      <c r="QJT238" s="136"/>
      <c r="QJU238" s="136"/>
      <c r="QJV238" s="136"/>
      <c r="QJW238" s="136"/>
      <c r="QJX238" s="136"/>
      <c r="QJY238" s="136"/>
      <c r="QJZ238" s="136"/>
      <c r="QKA238" s="136"/>
      <c r="QKB238" s="136"/>
      <c r="QKC238" s="136"/>
      <c r="QKD238" s="136"/>
      <c r="QKE238" s="136"/>
      <c r="QKF238" s="136"/>
      <c r="QKG238" s="136"/>
      <c r="QKH238" s="136"/>
      <c r="QKI238" s="136"/>
      <c r="QKJ238" s="136"/>
      <c r="QKK238" s="136"/>
      <c r="QKL238" s="136"/>
      <c r="QKM238" s="136"/>
      <c r="QKN238" s="136"/>
      <c r="QKO238" s="136"/>
      <c r="QKP238" s="136"/>
      <c r="QKQ238" s="136"/>
      <c r="QKR238" s="136"/>
      <c r="QKS238" s="136"/>
      <c r="QKT238" s="136"/>
      <c r="QKU238" s="136"/>
      <c r="QKV238" s="136"/>
      <c r="QKW238" s="136"/>
      <c r="QKX238" s="136"/>
      <c r="QKY238" s="136"/>
      <c r="QKZ238" s="136"/>
      <c r="QLA238" s="136"/>
      <c r="QLB238" s="136"/>
      <c r="QLC238" s="136"/>
      <c r="QLD238" s="136"/>
      <c r="QLE238" s="136"/>
      <c r="QLF238" s="136"/>
      <c r="QLG238" s="136"/>
      <c r="QLH238" s="136"/>
      <c r="QLI238" s="136"/>
      <c r="QLJ238" s="136"/>
      <c r="QLK238" s="136"/>
      <c r="QLL238" s="136"/>
      <c r="QLM238" s="136"/>
      <c r="QLN238" s="136"/>
      <c r="QLO238" s="136"/>
      <c r="QLP238" s="136"/>
      <c r="QLQ238" s="136"/>
      <c r="QLR238" s="136"/>
      <c r="QLS238" s="136"/>
      <c r="QLT238" s="136"/>
      <c r="QLU238" s="136"/>
      <c r="QLV238" s="136"/>
      <c r="QLW238" s="136"/>
      <c r="QLX238" s="136"/>
      <c r="QLY238" s="136"/>
      <c r="QLZ238" s="136"/>
      <c r="QMA238" s="136"/>
      <c r="QMB238" s="136"/>
      <c r="QMC238" s="136"/>
      <c r="QMD238" s="136"/>
      <c r="QME238" s="136"/>
      <c r="QMF238" s="136"/>
      <c r="QMG238" s="136"/>
      <c r="QMH238" s="136"/>
      <c r="QMI238" s="136"/>
      <c r="QMJ238" s="136"/>
      <c r="QMK238" s="136"/>
      <c r="QML238" s="136"/>
      <c r="QMM238" s="136"/>
      <c r="QMN238" s="136"/>
      <c r="QMO238" s="136"/>
      <c r="QMP238" s="136"/>
      <c r="QMQ238" s="136"/>
      <c r="QMR238" s="136"/>
      <c r="QMS238" s="136"/>
      <c r="QMT238" s="136"/>
      <c r="QMU238" s="136"/>
      <c r="QMV238" s="136"/>
      <c r="QMW238" s="136"/>
      <c r="QMX238" s="136"/>
      <c r="QMY238" s="136"/>
      <c r="QMZ238" s="136"/>
      <c r="QNA238" s="136"/>
      <c r="QNB238" s="136"/>
      <c r="QNC238" s="136"/>
      <c r="QND238" s="136"/>
      <c r="QNE238" s="136"/>
      <c r="QNF238" s="136"/>
      <c r="QNG238" s="136"/>
      <c r="QNH238" s="136"/>
      <c r="QNI238" s="136"/>
      <c r="QNJ238" s="136"/>
      <c r="QNK238" s="136"/>
      <c r="QNL238" s="136"/>
      <c r="QNM238" s="136"/>
      <c r="QNN238" s="136"/>
      <c r="QNO238" s="136"/>
      <c r="QNP238" s="136"/>
      <c r="QNQ238" s="136"/>
      <c r="QNR238" s="136"/>
      <c r="QNS238" s="136"/>
      <c r="QNT238" s="136"/>
      <c r="QNU238" s="136"/>
      <c r="QNV238" s="136"/>
      <c r="QNW238" s="136"/>
      <c r="QNX238" s="136"/>
      <c r="QNY238" s="136"/>
      <c r="QNZ238" s="136"/>
      <c r="QOA238" s="136"/>
      <c r="QOB238" s="136"/>
      <c r="QOC238" s="136"/>
      <c r="QOD238" s="136"/>
      <c r="QOE238" s="136"/>
      <c r="QOF238" s="136"/>
      <c r="QOG238" s="136"/>
      <c r="QOH238" s="136"/>
      <c r="QOI238" s="136"/>
      <c r="QOJ238" s="136"/>
      <c r="QOK238" s="136"/>
      <c r="QOL238" s="136"/>
      <c r="QOM238" s="136"/>
      <c r="QON238" s="136"/>
      <c r="QOO238" s="136"/>
      <c r="QOP238" s="136"/>
      <c r="QOQ238" s="136"/>
      <c r="QOR238" s="136"/>
      <c r="QOS238" s="136"/>
      <c r="QOT238" s="136"/>
      <c r="QOU238" s="136"/>
      <c r="QOV238" s="136"/>
      <c r="QOW238" s="136"/>
      <c r="QOX238" s="136"/>
      <c r="QOY238" s="136"/>
      <c r="QOZ238" s="136"/>
      <c r="QPA238" s="136"/>
      <c r="QPB238" s="136"/>
      <c r="QPC238" s="136"/>
      <c r="QPD238" s="136"/>
      <c r="QPE238" s="136"/>
      <c r="QPF238" s="136"/>
      <c r="QPG238" s="136"/>
      <c r="QPH238" s="136"/>
      <c r="QPI238" s="136"/>
      <c r="QPJ238" s="136"/>
      <c r="QPK238" s="136"/>
      <c r="QPL238" s="136"/>
      <c r="QPM238" s="136"/>
      <c r="QPN238" s="136"/>
      <c r="QPO238" s="136"/>
      <c r="QPP238" s="136"/>
      <c r="QPQ238" s="136"/>
      <c r="QPR238" s="136"/>
      <c r="QPS238" s="136"/>
      <c r="QPT238" s="136"/>
      <c r="QPU238" s="136"/>
      <c r="QPV238" s="136"/>
      <c r="QPW238" s="136"/>
      <c r="QPX238" s="136"/>
      <c r="QPY238" s="136"/>
      <c r="QPZ238" s="136"/>
      <c r="QQA238" s="136"/>
      <c r="QQB238" s="136"/>
      <c r="QQC238" s="136"/>
      <c r="QQD238" s="136"/>
      <c r="QQE238" s="136"/>
      <c r="QQF238" s="136"/>
      <c r="QQG238" s="136"/>
      <c r="QQH238" s="136"/>
      <c r="QQI238" s="136"/>
      <c r="QQJ238" s="136"/>
      <c r="QQK238" s="136"/>
      <c r="QQL238" s="136"/>
      <c r="QQM238" s="136"/>
      <c r="QQN238" s="136"/>
      <c r="QQO238" s="136"/>
      <c r="QQP238" s="136"/>
      <c r="QQQ238" s="136"/>
      <c r="QQR238" s="136"/>
      <c r="QQS238" s="136"/>
      <c r="QQT238" s="136"/>
      <c r="QQU238" s="136"/>
      <c r="QQV238" s="136"/>
      <c r="QQW238" s="136"/>
      <c r="QQX238" s="136"/>
      <c r="QQY238" s="136"/>
      <c r="QQZ238" s="136"/>
      <c r="QRA238" s="136"/>
      <c r="QRB238" s="136"/>
      <c r="QRC238" s="136"/>
      <c r="QRD238" s="136"/>
      <c r="QRE238" s="136"/>
      <c r="QRF238" s="136"/>
      <c r="QRG238" s="136"/>
      <c r="QRH238" s="136"/>
      <c r="QRI238" s="136"/>
      <c r="QRJ238" s="136"/>
      <c r="QRK238" s="136"/>
      <c r="QRL238" s="136"/>
      <c r="QRM238" s="136"/>
      <c r="QRN238" s="136"/>
      <c r="QRO238" s="136"/>
      <c r="QRP238" s="136"/>
      <c r="QRQ238" s="136"/>
      <c r="QRR238" s="136"/>
      <c r="QRS238" s="136"/>
      <c r="QRT238" s="136"/>
      <c r="QRU238" s="136"/>
      <c r="QRV238" s="136"/>
      <c r="QRW238" s="136"/>
      <c r="QRX238" s="136"/>
      <c r="QRY238" s="136"/>
      <c r="QRZ238" s="136"/>
      <c r="QSA238" s="136"/>
      <c r="QSB238" s="136"/>
      <c r="QSC238" s="136"/>
      <c r="QSD238" s="136"/>
      <c r="QSE238" s="136"/>
      <c r="QSF238" s="136"/>
      <c r="QSG238" s="136"/>
      <c r="QSH238" s="136"/>
      <c r="QSI238" s="136"/>
      <c r="QSJ238" s="136"/>
      <c r="QSK238" s="136"/>
      <c r="QSL238" s="136"/>
      <c r="QSM238" s="136"/>
      <c r="QSN238" s="136"/>
      <c r="QSO238" s="136"/>
      <c r="QSP238" s="136"/>
      <c r="QSQ238" s="136"/>
      <c r="QSR238" s="136"/>
      <c r="QSS238" s="136"/>
      <c r="QST238" s="136"/>
      <c r="QSU238" s="136"/>
      <c r="QSV238" s="136"/>
      <c r="QSW238" s="136"/>
      <c r="QSX238" s="136"/>
      <c r="QSY238" s="136"/>
      <c r="QSZ238" s="136"/>
      <c r="QTA238" s="136"/>
      <c r="QTB238" s="136"/>
      <c r="QTC238" s="136"/>
      <c r="QTD238" s="136"/>
      <c r="QTE238" s="136"/>
      <c r="QTF238" s="136"/>
      <c r="QTG238" s="136"/>
      <c r="QTH238" s="136"/>
      <c r="QTI238" s="136"/>
      <c r="QTJ238" s="136"/>
      <c r="QTK238" s="136"/>
      <c r="QTL238" s="136"/>
      <c r="QTM238" s="136"/>
      <c r="QTN238" s="136"/>
      <c r="QTO238" s="136"/>
      <c r="QTP238" s="136"/>
      <c r="QTQ238" s="136"/>
      <c r="QTR238" s="136"/>
      <c r="QTS238" s="136"/>
      <c r="QTT238" s="136"/>
      <c r="QTU238" s="136"/>
      <c r="QTV238" s="136"/>
      <c r="QTW238" s="136"/>
      <c r="QTX238" s="136"/>
      <c r="QTY238" s="136"/>
      <c r="QTZ238" s="136"/>
      <c r="QUA238" s="136"/>
      <c r="QUB238" s="136"/>
      <c r="QUC238" s="136"/>
      <c r="QUD238" s="136"/>
      <c r="QUE238" s="136"/>
      <c r="QUF238" s="136"/>
      <c r="QUG238" s="136"/>
      <c r="QUH238" s="136"/>
      <c r="QUI238" s="136"/>
      <c r="QUJ238" s="136"/>
      <c r="QUK238" s="136"/>
      <c r="QUL238" s="136"/>
      <c r="QUM238" s="136"/>
      <c r="QUN238" s="136"/>
      <c r="QUO238" s="136"/>
      <c r="QUP238" s="136"/>
      <c r="QUQ238" s="136"/>
      <c r="QUR238" s="136"/>
      <c r="QUS238" s="136"/>
      <c r="QUT238" s="136"/>
      <c r="QUU238" s="136"/>
      <c r="QUV238" s="136"/>
      <c r="QUW238" s="136"/>
      <c r="QUX238" s="136"/>
      <c r="QUY238" s="136"/>
      <c r="QUZ238" s="136"/>
      <c r="QVA238" s="136"/>
      <c r="QVB238" s="136"/>
      <c r="QVC238" s="136"/>
      <c r="QVD238" s="136"/>
      <c r="QVE238" s="136"/>
      <c r="QVF238" s="136"/>
      <c r="QVG238" s="136"/>
      <c r="QVH238" s="136"/>
      <c r="QVI238" s="136"/>
      <c r="QVJ238" s="136"/>
      <c r="QVK238" s="136"/>
      <c r="QVL238" s="136"/>
      <c r="QVM238" s="136"/>
      <c r="QVN238" s="136"/>
      <c r="QVO238" s="136"/>
      <c r="QVP238" s="136"/>
      <c r="QVQ238" s="136"/>
      <c r="QVR238" s="136"/>
      <c r="QVS238" s="136"/>
      <c r="QVT238" s="136"/>
      <c r="QVU238" s="136"/>
      <c r="QVV238" s="136"/>
      <c r="QVW238" s="136"/>
      <c r="QVX238" s="136"/>
      <c r="QVY238" s="136"/>
      <c r="QVZ238" s="136"/>
      <c r="QWA238" s="136"/>
      <c r="QWB238" s="136"/>
      <c r="QWC238" s="136"/>
      <c r="QWD238" s="136"/>
      <c r="QWE238" s="136"/>
      <c r="QWF238" s="136"/>
      <c r="QWG238" s="136"/>
      <c r="QWH238" s="136"/>
      <c r="QWI238" s="136"/>
      <c r="QWJ238" s="136"/>
      <c r="QWK238" s="136"/>
      <c r="QWL238" s="136"/>
      <c r="QWM238" s="136"/>
      <c r="QWN238" s="136"/>
      <c r="QWO238" s="136"/>
      <c r="QWP238" s="136"/>
      <c r="QWQ238" s="136"/>
      <c r="QWR238" s="136"/>
      <c r="QWS238" s="136"/>
      <c r="QWT238" s="136"/>
      <c r="QWU238" s="136"/>
      <c r="QWV238" s="136"/>
      <c r="QWW238" s="136"/>
      <c r="QWX238" s="136"/>
      <c r="QWY238" s="136"/>
      <c r="QWZ238" s="136"/>
      <c r="QXA238" s="136"/>
      <c r="QXB238" s="136"/>
      <c r="QXC238" s="136"/>
      <c r="QXD238" s="136"/>
      <c r="QXE238" s="136"/>
      <c r="QXF238" s="136"/>
      <c r="QXG238" s="136"/>
      <c r="QXH238" s="136"/>
      <c r="QXI238" s="136"/>
      <c r="QXJ238" s="136"/>
      <c r="QXK238" s="136"/>
      <c r="QXL238" s="136"/>
      <c r="QXM238" s="136"/>
      <c r="QXN238" s="136"/>
      <c r="QXO238" s="136"/>
      <c r="QXP238" s="136"/>
      <c r="QXQ238" s="136"/>
      <c r="QXR238" s="136"/>
      <c r="QXS238" s="136"/>
      <c r="QXT238" s="136"/>
      <c r="QXU238" s="136"/>
      <c r="QXV238" s="136"/>
      <c r="QXW238" s="136"/>
      <c r="QXX238" s="136"/>
      <c r="QXY238" s="136"/>
      <c r="QXZ238" s="136"/>
      <c r="QYA238" s="136"/>
      <c r="QYB238" s="136"/>
      <c r="QYC238" s="136"/>
      <c r="QYD238" s="136"/>
      <c r="QYE238" s="136"/>
      <c r="QYF238" s="136"/>
      <c r="QYG238" s="136"/>
      <c r="QYH238" s="136"/>
      <c r="QYI238" s="136"/>
      <c r="QYJ238" s="136"/>
      <c r="QYK238" s="136"/>
      <c r="QYL238" s="136"/>
      <c r="QYM238" s="136"/>
      <c r="QYN238" s="136"/>
      <c r="QYO238" s="136"/>
      <c r="QYP238" s="136"/>
      <c r="QYQ238" s="136"/>
      <c r="QYR238" s="136"/>
      <c r="QYS238" s="136"/>
      <c r="QYT238" s="136"/>
      <c r="QYU238" s="136"/>
      <c r="QYV238" s="136"/>
      <c r="QYW238" s="136"/>
      <c r="QYX238" s="136"/>
      <c r="QYY238" s="136"/>
      <c r="QYZ238" s="136"/>
      <c r="QZA238" s="136"/>
      <c r="QZB238" s="136"/>
      <c r="QZC238" s="136"/>
      <c r="QZD238" s="136"/>
      <c r="QZE238" s="136"/>
      <c r="QZF238" s="136"/>
      <c r="QZG238" s="136"/>
      <c r="QZH238" s="136"/>
      <c r="QZI238" s="136"/>
      <c r="QZJ238" s="136"/>
      <c r="QZK238" s="136"/>
      <c r="QZL238" s="136"/>
      <c r="QZM238" s="136"/>
      <c r="QZN238" s="136"/>
      <c r="QZO238" s="136"/>
      <c r="QZP238" s="136"/>
      <c r="QZQ238" s="136"/>
      <c r="QZR238" s="136"/>
      <c r="QZS238" s="136"/>
      <c r="QZT238" s="136"/>
      <c r="QZU238" s="136"/>
      <c r="QZV238" s="136"/>
      <c r="QZW238" s="136"/>
      <c r="QZX238" s="136"/>
      <c r="QZY238" s="136"/>
      <c r="QZZ238" s="136"/>
      <c r="RAA238" s="136"/>
      <c r="RAB238" s="136"/>
      <c r="RAC238" s="136"/>
      <c r="RAD238" s="136"/>
      <c r="RAE238" s="136"/>
      <c r="RAF238" s="136"/>
      <c r="RAG238" s="136"/>
      <c r="RAH238" s="136"/>
      <c r="RAI238" s="136"/>
      <c r="RAJ238" s="136"/>
      <c r="RAK238" s="136"/>
      <c r="RAL238" s="136"/>
      <c r="RAM238" s="136"/>
      <c r="RAN238" s="136"/>
      <c r="RAO238" s="136"/>
      <c r="RAP238" s="136"/>
      <c r="RAQ238" s="136"/>
      <c r="RAR238" s="136"/>
      <c r="RAS238" s="136"/>
      <c r="RAT238" s="136"/>
      <c r="RAU238" s="136"/>
      <c r="RAV238" s="136"/>
      <c r="RAW238" s="136"/>
      <c r="RAX238" s="136"/>
      <c r="RAY238" s="136"/>
      <c r="RAZ238" s="136"/>
      <c r="RBA238" s="136"/>
      <c r="RBB238" s="136"/>
      <c r="RBC238" s="136"/>
      <c r="RBD238" s="136"/>
      <c r="RBE238" s="136"/>
      <c r="RBF238" s="136"/>
      <c r="RBG238" s="136"/>
      <c r="RBH238" s="136"/>
      <c r="RBI238" s="136"/>
      <c r="RBJ238" s="136"/>
      <c r="RBK238" s="136"/>
      <c r="RBL238" s="136"/>
      <c r="RBM238" s="136"/>
      <c r="RBN238" s="136"/>
      <c r="RBO238" s="136"/>
      <c r="RBP238" s="136"/>
      <c r="RBQ238" s="136"/>
      <c r="RBR238" s="136"/>
      <c r="RBS238" s="136"/>
      <c r="RBT238" s="136"/>
      <c r="RBU238" s="136"/>
      <c r="RBV238" s="136"/>
      <c r="RBW238" s="136"/>
      <c r="RBX238" s="136"/>
      <c r="RBY238" s="136"/>
      <c r="RBZ238" s="136"/>
      <c r="RCA238" s="136"/>
      <c r="RCB238" s="136"/>
      <c r="RCC238" s="136"/>
      <c r="RCD238" s="136"/>
      <c r="RCE238" s="136"/>
      <c r="RCF238" s="136"/>
      <c r="RCG238" s="136"/>
      <c r="RCH238" s="136"/>
      <c r="RCI238" s="136"/>
      <c r="RCJ238" s="136"/>
      <c r="RCK238" s="136"/>
      <c r="RCL238" s="136"/>
      <c r="RCM238" s="136"/>
      <c r="RCN238" s="136"/>
      <c r="RCO238" s="136"/>
      <c r="RCP238" s="136"/>
      <c r="RCQ238" s="136"/>
      <c r="RCR238" s="136"/>
      <c r="RCS238" s="136"/>
      <c r="RCT238" s="136"/>
      <c r="RCU238" s="136"/>
      <c r="RCV238" s="136"/>
      <c r="RCW238" s="136"/>
      <c r="RCX238" s="136"/>
      <c r="RCY238" s="136"/>
      <c r="RCZ238" s="136"/>
      <c r="RDA238" s="136"/>
      <c r="RDB238" s="136"/>
      <c r="RDC238" s="136"/>
      <c r="RDD238" s="136"/>
      <c r="RDE238" s="136"/>
      <c r="RDF238" s="136"/>
      <c r="RDG238" s="136"/>
      <c r="RDH238" s="136"/>
      <c r="RDI238" s="136"/>
      <c r="RDJ238" s="136"/>
      <c r="RDK238" s="136"/>
      <c r="RDL238" s="136"/>
      <c r="RDM238" s="136"/>
      <c r="RDN238" s="136"/>
      <c r="RDO238" s="136"/>
      <c r="RDP238" s="136"/>
      <c r="RDQ238" s="136"/>
      <c r="RDR238" s="136"/>
      <c r="RDS238" s="136"/>
      <c r="RDT238" s="136"/>
      <c r="RDU238" s="136"/>
      <c r="RDV238" s="136"/>
      <c r="RDW238" s="136"/>
      <c r="RDX238" s="136"/>
      <c r="RDY238" s="136"/>
      <c r="RDZ238" s="136"/>
      <c r="REA238" s="136"/>
      <c r="REB238" s="136"/>
      <c r="REC238" s="136"/>
      <c r="RED238" s="136"/>
      <c r="REE238" s="136"/>
      <c r="REF238" s="136"/>
      <c r="REG238" s="136"/>
      <c r="REH238" s="136"/>
      <c r="REI238" s="136"/>
      <c r="REJ238" s="136"/>
      <c r="REK238" s="136"/>
      <c r="REL238" s="136"/>
      <c r="REM238" s="136"/>
      <c r="REN238" s="136"/>
      <c r="REO238" s="136"/>
      <c r="REP238" s="136"/>
      <c r="REQ238" s="136"/>
      <c r="RER238" s="136"/>
      <c r="RES238" s="136"/>
      <c r="RET238" s="136"/>
      <c r="REU238" s="136"/>
      <c r="REV238" s="136"/>
      <c r="REW238" s="136"/>
      <c r="REX238" s="136"/>
      <c r="REY238" s="136"/>
      <c r="REZ238" s="136"/>
      <c r="RFA238" s="136"/>
      <c r="RFB238" s="136"/>
      <c r="RFC238" s="136"/>
      <c r="RFD238" s="136"/>
      <c r="RFE238" s="136"/>
      <c r="RFF238" s="136"/>
      <c r="RFG238" s="136"/>
      <c r="RFH238" s="136"/>
      <c r="RFI238" s="136"/>
      <c r="RFJ238" s="136"/>
      <c r="RFK238" s="136"/>
      <c r="RFL238" s="136"/>
      <c r="RFM238" s="136"/>
      <c r="RFN238" s="136"/>
      <c r="RFO238" s="136"/>
      <c r="RFP238" s="136"/>
      <c r="RFQ238" s="136"/>
      <c r="RFR238" s="136"/>
      <c r="RFS238" s="136"/>
      <c r="RFT238" s="136"/>
      <c r="RFU238" s="136"/>
      <c r="RFV238" s="136"/>
      <c r="RFW238" s="136"/>
      <c r="RFX238" s="136"/>
      <c r="RFY238" s="136"/>
      <c r="RFZ238" s="136"/>
      <c r="RGA238" s="136"/>
      <c r="RGB238" s="136"/>
      <c r="RGC238" s="136"/>
      <c r="RGD238" s="136"/>
      <c r="RGE238" s="136"/>
      <c r="RGF238" s="136"/>
      <c r="RGG238" s="136"/>
      <c r="RGH238" s="136"/>
      <c r="RGI238" s="136"/>
      <c r="RGJ238" s="136"/>
      <c r="RGK238" s="136"/>
      <c r="RGL238" s="136"/>
      <c r="RGM238" s="136"/>
      <c r="RGN238" s="136"/>
      <c r="RGO238" s="136"/>
      <c r="RGP238" s="136"/>
      <c r="RGQ238" s="136"/>
      <c r="RGR238" s="136"/>
      <c r="RGS238" s="136"/>
      <c r="RGT238" s="136"/>
      <c r="RGU238" s="136"/>
      <c r="RGV238" s="136"/>
      <c r="RGW238" s="136"/>
      <c r="RGX238" s="136"/>
      <c r="RGY238" s="136"/>
      <c r="RGZ238" s="136"/>
      <c r="RHA238" s="136"/>
      <c r="RHB238" s="136"/>
      <c r="RHC238" s="136"/>
      <c r="RHD238" s="136"/>
      <c r="RHE238" s="136"/>
      <c r="RHF238" s="136"/>
      <c r="RHG238" s="136"/>
      <c r="RHH238" s="136"/>
      <c r="RHI238" s="136"/>
      <c r="RHJ238" s="136"/>
      <c r="RHK238" s="136"/>
      <c r="RHL238" s="136"/>
      <c r="RHM238" s="136"/>
      <c r="RHN238" s="136"/>
      <c r="RHO238" s="136"/>
      <c r="RHP238" s="136"/>
      <c r="RHQ238" s="136"/>
      <c r="RHR238" s="136"/>
      <c r="RHS238" s="136"/>
      <c r="RHT238" s="136"/>
      <c r="RHU238" s="136"/>
      <c r="RHV238" s="136"/>
      <c r="RHW238" s="136"/>
      <c r="RHX238" s="136"/>
      <c r="RHY238" s="136"/>
      <c r="RHZ238" s="136"/>
      <c r="RIA238" s="136"/>
      <c r="RIB238" s="136"/>
      <c r="RIC238" s="136"/>
      <c r="RID238" s="136"/>
      <c r="RIE238" s="136"/>
      <c r="RIF238" s="136"/>
      <c r="RIG238" s="136"/>
      <c r="RIH238" s="136"/>
      <c r="RII238" s="136"/>
      <c r="RIJ238" s="136"/>
      <c r="RIK238" s="136"/>
      <c r="RIL238" s="136"/>
      <c r="RIM238" s="136"/>
      <c r="RIN238" s="136"/>
      <c r="RIO238" s="136"/>
      <c r="RIP238" s="136"/>
      <c r="RIQ238" s="136"/>
      <c r="RIR238" s="136"/>
      <c r="RIS238" s="136"/>
      <c r="RIT238" s="136"/>
      <c r="RIU238" s="136"/>
      <c r="RIV238" s="136"/>
      <c r="RIW238" s="136"/>
      <c r="RIX238" s="136"/>
      <c r="RIY238" s="136"/>
      <c r="RIZ238" s="136"/>
      <c r="RJA238" s="136"/>
      <c r="RJB238" s="136"/>
      <c r="RJC238" s="136"/>
      <c r="RJD238" s="136"/>
      <c r="RJE238" s="136"/>
      <c r="RJF238" s="136"/>
      <c r="RJG238" s="136"/>
      <c r="RJH238" s="136"/>
      <c r="RJI238" s="136"/>
      <c r="RJJ238" s="136"/>
      <c r="RJK238" s="136"/>
      <c r="RJL238" s="136"/>
      <c r="RJM238" s="136"/>
      <c r="RJN238" s="136"/>
      <c r="RJO238" s="136"/>
      <c r="RJP238" s="136"/>
      <c r="RJQ238" s="136"/>
      <c r="RJR238" s="136"/>
      <c r="RJS238" s="136"/>
      <c r="RJT238" s="136"/>
      <c r="RJU238" s="136"/>
      <c r="RJV238" s="136"/>
      <c r="RJW238" s="136"/>
      <c r="RJX238" s="136"/>
      <c r="RJY238" s="136"/>
      <c r="RJZ238" s="136"/>
      <c r="RKA238" s="136"/>
      <c r="RKB238" s="136"/>
      <c r="RKC238" s="136"/>
      <c r="RKD238" s="136"/>
      <c r="RKE238" s="136"/>
      <c r="RKF238" s="136"/>
      <c r="RKG238" s="136"/>
      <c r="RKH238" s="136"/>
      <c r="RKI238" s="136"/>
      <c r="RKJ238" s="136"/>
      <c r="RKK238" s="136"/>
      <c r="RKL238" s="136"/>
      <c r="RKM238" s="136"/>
      <c r="RKN238" s="136"/>
      <c r="RKO238" s="136"/>
      <c r="RKP238" s="136"/>
      <c r="RKQ238" s="136"/>
      <c r="RKR238" s="136"/>
      <c r="RKS238" s="136"/>
      <c r="RKT238" s="136"/>
      <c r="RKU238" s="136"/>
      <c r="RKV238" s="136"/>
      <c r="RKW238" s="136"/>
      <c r="RKX238" s="136"/>
      <c r="RKY238" s="136"/>
      <c r="RKZ238" s="136"/>
      <c r="RLA238" s="136"/>
      <c r="RLB238" s="136"/>
      <c r="RLC238" s="136"/>
      <c r="RLD238" s="136"/>
      <c r="RLE238" s="136"/>
      <c r="RLF238" s="136"/>
      <c r="RLG238" s="136"/>
      <c r="RLH238" s="136"/>
      <c r="RLI238" s="136"/>
      <c r="RLJ238" s="136"/>
      <c r="RLK238" s="136"/>
      <c r="RLL238" s="136"/>
      <c r="RLM238" s="136"/>
      <c r="RLN238" s="136"/>
      <c r="RLO238" s="136"/>
      <c r="RLP238" s="136"/>
      <c r="RLQ238" s="136"/>
      <c r="RLR238" s="136"/>
      <c r="RLS238" s="136"/>
      <c r="RLT238" s="136"/>
      <c r="RLU238" s="136"/>
      <c r="RLV238" s="136"/>
      <c r="RLW238" s="136"/>
      <c r="RLX238" s="136"/>
      <c r="RLY238" s="136"/>
      <c r="RLZ238" s="136"/>
      <c r="RMA238" s="136"/>
      <c r="RMB238" s="136"/>
      <c r="RMC238" s="136"/>
      <c r="RMD238" s="136"/>
      <c r="RME238" s="136"/>
      <c r="RMF238" s="136"/>
      <c r="RMG238" s="136"/>
      <c r="RMH238" s="136"/>
      <c r="RMI238" s="136"/>
      <c r="RMJ238" s="136"/>
      <c r="RMK238" s="136"/>
      <c r="RML238" s="136"/>
      <c r="RMM238" s="136"/>
      <c r="RMN238" s="136"/>
      <c r="RMO238" s="136"/>
      <c r="RMP238" s="136"/>
      <c r="RMQ238" s="136"/>
      <c r="RMR238" s="136"/>
      <c r="RMS238" s="136"/>
      <c r="RMT238" s="136"/>
      <c r="RMU238" s="136"/>
      <c r="RMV238" s="136"/>
      <c r="RMW238" s="136"/>
      <c r="RMX238" s="136"/>
      <c r="RMY238" s="136"/>
      <c r="RMZ238" s="136"/>
      <c r="RNA238" s="136"/>
      <c r="RNB238" s="136"/>
      <c r="RNC238" s="136"/>
      <c r="RND238" s="136"/>
      <c r="RNE238" s="136"/>
      <c r="RNF238" s="136"/>
      <c r="RNG238" s="136"/>
      <c r="RNH238" s="136"/>
      <c r="RNI238" s="136"/>
      <c r="RNJ238" s="136"/>
      <c r="RNK238" s="136"/>
      <c r="RNL238" s="136"/>
      <c r="RNM238" s="136"/>
      <c r="RNN238" s="136"/>
      <c r="RNO238" s="136"/>
      <c r="RNP238" s="136"/>
      <c r="RNQ238" s="136"/>
      <c r="RNR238" s="136"/>
      <c r="RNS238" s="136"/>
      <c r="RNT238" s="136"/>
      <c r="RNU238" s="136"/>
      <c r="RNV238" s="136"/>
      <c r="RNW238" s="136"/>
      <c r="RNX238" s="136"/>
      <c r="RNY238" s="136"/>
      <c r="RNZ238" s="136"/>
      <c r="ROA238" s="136"/>
      <c r="ROB238" s="136"/>
      <c r="ROC238" s="136"/>
      <c r="ROD238" s="136"/>
      <c r="ROE238" s="136"/>
      <c r="ROF238" s="136"/>
      <c r="ROG238" s="136"/>
      <c r="ROH238" s="136"/>
      <c r="ROI238" s="136"/>
      <c r="ROJ238" s="136"/>
      <c r="ROK238" s="136"/>
      <c r="ROL238" s="136"/>
      <c r="ROM238" s="136"/>
      <c r="RON238" s="136"/>
      <c r="ROO238" s="136"/>
      <c r="ROP238" s="136"/>
      <c r="ROQ238" s="136"/>
      <c r="ROR238" s="136"/>
      <c r="ROS238" s="136"/>
      <c r="ROT238" s="136"/>
      <c r="ROU238" s="136"/>
      <c r="ROV238" s="136"/>
      <c r="ROW238" s="136"/>
      <c r="ROX238" s="136"/>
      <c r="ROY238" s="136"/>
      <c r="ROZ238" s="136"/>
      <c r="RPA238" s="136"/>
      <c r="RPB238" s="136"/>
      <c r="RPC238" s="136"/>
      <c r="RPD238" s="136"/>
      <c r="RPE238" s="136"/>
      <c r="RPF238" s="136"/>
      <c r="RPG238" s="136"/>
      <c r="RPH238" s="136"/>
      <c r="RPI238" s="136"/>
      <c r="RPJ238" s="136"/>
      <c r="RPK238" s="136"/>
      <c r="RPL238" s="136"/>
      <c r="RPM238" s="136"/>
      <c r="RPN238" s="136"/>
      <c r="RPO238" s="136"/>
      <c r="RPP238" s="136"/>
      <c r="RPQ238" s="136"/>
      <c r="RPR238" s="136"/>
      <c r="RPS238" s="136"/>
      <c r="RPT238" s="136"/>
      <c r="RPU238" s="136"/>
      <c r="RPV238" s="136"/>
      <c r="RPW238" s="136"/>
      <c r="RPX238" s="136"/>
      <c r="RPY238" s="136"/>
      <c r="RPZ238" s="136"/>
      <c r="RQA238" s="136"/>
      <c r="RQB238" s="136"/>
      <c r="RQC238" s="136"/>
      <c r="RQD238" s="136"/>
      <c r="RQE238" s="136"/>
      <c r="RQF238" s="136"/>
      <c r="RQG238" s="136"/>
      <c r="RQH238" s="136"/>
      <c r="RQI238" s="136"/>
      <c r="RQJ238" s="136"/>
      <c r="RQK238" s="136"/>
      <c r="RQL238" s="136"/>
      <c r="RQM238" s="136"/>
      <c r="RQN238" s="136"/>
      <c r="RQO238" s="136"/>
      <c r="RQP238" s="136"/>
      <c r="RQQ238" s="136"/>
      <c r="RQR238" s="136"/>
      <c r="RQS238" s="136"/>
      <c r="RQT238" s="136"/>
      <c r="RQU238" s="136"/>
      <c r="RQV238" s="136"/>
      <c r="RQW238" s="136"/>
      <c r="RQX238" s="136"/>
      <c r="RQY238" s="136"/>
      <c r="RQZ238" s="136"/>
      <c r="RRA238" s="136"/>
      <c r="RRB238" s="136"/>
      <c r="RRC238" s="136"/>
      <c r="RRD238" s="136"/>
      <c r="RRE238" s="136"/>
      <c r="RRF238" s="136"/>
      <c r="RRG238" s="136"/>
      <c r="RRH238" s="136"/>
      <c r="RRI238" s="136"/>
      <c r="RRJ238" s="136"/>
      <c r="RRK238" s="136"/>
      <c r="RRL238" s="136"/>
      <c r="RRM238" s="136"/>
      <c r="RRN238" s="136"/>
      <c r="RRO238" s="136"/>
      <c r="RRP238" s="136"/>
      <c r="RRQ238" s="136"/>
      <c r="RRR238" s="136"/>
      <c r="RRS238" s="136"/>
      <c r="RRT238" s="136"/>
      <c r="RRU238" s="136"/>
      <c r="RRV238" s="136"/>
      <c r="RRW238" s="136"/>
      <c r="RRX238" s="136"/>
      <c r="RRY238" s="136"/>
      <c r="RRZ238" s="136"/>
      <c r="RSA238" s="136"/>
      <c r="RSB238" s="136"/>
      <c r="RSC238" s="136"/>
      <c r="RSD238" s="136"/>
      <c r="RSE238" s="136"/>
      <c r="RSF238" s="136"/>
      <c r="RSG238" s="136"/>
      <c r="RSH238" s="136"/>
      <c r="RSI238" s="136"/>
      <c r="RSJ238" s="136"/>
      <c r="RSK238" s="136"/>
      <c r="RSL238" s="136"/>
      <c r="RSM238" s="136"/>
      <c r="RSN238" s="136"/>
      <c r="RSO238" s="136"/>
      <c r="RSP238" s="136"/>
      <c r="RSQ238" s="136"/>
      <c r="RSR238" s="136"/>
      <c r="RSS238" s="136"/>
      <c r="RST238" s="136"/>
      <c r="RSU238" s="136"/>
      <c r="RSV238" s="136"/>
      <c r="RSW238" s="136"/>
      <c r="RSX238" s="136"/>
      <c r="RSY238" s="136"/>
      <c r="RSZ238" s="136"/>
      <c r="RTA238" s="136"/>
      <c r="RTB238" s="136"/>
      <c r="RTC238" s="136"/>
      <c r="RTD238" s="136"/>
      <c r="RTE238" s="136"/>
      <c r="RTF238" s="136"/>
      <c r="RTG238" s="136"/>
      <c r="RTH238" s="136"/>
      <c r="RTI238" s="136"/>
      <c r="RTJ238" s="136"/>
      <c r="RTK238" s="136"/>
      <c r="RTL238" s="136"/>
      <c r="RTM238" s="136"/>
      <c r="RTN238" s="136"/>
      <c r="RTO238" s="136"/>
      <c r="RTP238" s="136"/>
      <c r="RTQ238" s="136"/>
      <c r="RTR238" s="136"/>
      <c r="RTS238" s="136"/>
      <c r="RTT238" s="136"/>
      <c r="RTU238" s="136"/>
      <c r="RTV238" s="136"/>
      <c r="RTW238" s="136"/>
      <c r="RTX238" s="136"/>
      <c r="RTY238" s="136"/>
      <c r="RTZ238" s="136"/>
      <c r="RUA238" s="136"/>
      <c r="RUB238" s="136"/>
      <c r="RUC238" s="136"/>
      <c r="RUD238" s="136"/>
      <c r="RUE238" s="136"/>
      <c r="RUF238" s="136"/>
      <c r="RUG238" s="136"/>
      <c r="RUH238" s="136"/>
      <c r="RUI238" s="136"/>
      <c r="RUJ238" s="136"/>
      <c r="RUK238" s="136"/>
      <c r="RUL238" s="136"/>
      <c r="RUM238" s="136"/>
      <c r="RUN238" s="136"/>
      <c r="RUO238" s="136"/>
      <c r="RUP238" s="136"/>
      <c r="RUQ238" s="136"/>
      <c r="RUR238" s="136"/>
      <c r="RUS238" s="136"/>
      <c r="RUT238" s="136"/>
      <c r="RUU238" s="136"/>
      <c r="RUV238" s="136"/>
      <c r="RUW238" s="136"/>
      <c r="RUX238" s="136"/>
      <c r="RUY238" s="136"/>
      <c r="RUZ238" s="136"/>
      <c r="RVA238" s="136"/>
      <c r="RVB238" s="136"/>
      <c r="RVC238" s="136"/>
      <c r="RVD238" s="136"/>
      <c r="RVE238" s="136"/>
      <c r="RVF238" s="136"/>
      <c r="RVG238" s="136"/>
      <c r="RVH238" s="136"/>
      <c r="RVI238" s="136"/>
      <c r="RVJ238" s="136"/>
      <c r="RVK238" s="136"/>
      <c r="RVL238" s="136"/>
      <c r="RVM238" s="136"/>
      <c r="RVN238" s="136"/>
      <c r="RVO238" s="136"/>
      <c r="RVP238" s="136"/>
      <c r="RVQ238" s="136"/>
      <c r="RVR238" s="136"/>
      <c r="RVS238" s="136"/>
      <c r="RVT238" s="136"/>
      <c r="RVU238" s="136"/>
      <c r="RVV238" s="136"/>
      <c r="RVW238" s="136"/>
      <c r="RVX238" s="136"/>
      <c r="RVY238" s="136"/>
      <c r="RVZ238" s="136"/>
      <c r="RWA238" s="136"/>
      <c r="RWB238" s="136"/>
      <c r="RWC238" s="136"/>
      <c r="RWD238" s="136"/>
      <c r="RWE238" s="136"/>
      <c r="RWF238" s="136"/>
      <c r="RWG238" s="136"/>
      <c r="RWH238" s="136"/>
      <c r="RWI238" s="136"/>
      <c r="RWJ238" s="136"/>
      <c r="RWK238" s="136"/>
      <c r="RWL238" s="136"/>
      <c r="RWM238" s="136"/>
      <c r="RWN238" s="136"/>
      <c r="RWO238" s="136"/>
      <c r="RWP238" s="136"/>
      <c r="RWQ238" s="136"/>
      <c r="RWR238" s="136"/>
      <c r="RWS238" s="136"/>
      <c r="RWT238" s="136"/>
      <c r="RWU238" s="136"/>
      <c r="RWV238" s="136"/>
      <c r="RWW238" s="136"/>
      <c r="RWX238" s="136"/>
      <c r="RWY238" s="136"/>
      <c r="RWZ238" s="136"/>
      <c r="RXA238" s="136"/>
      <c r="RXB238" s="136"/>
      <c r="RXC238" s="136"/>
      <c r="RXD238" s="136"/>
      <c r="RXE238" s="136"/>
      <c r="RXF238" s="136"/>
      <c r="RXG238" s="136"/>
      <c r="RXH238" s="136"/>
      <c r="RXI238" s="136"/>
      <c r="RXJ238" s="136"/>
      <c r="RXK238" s="136"/>
      <c r="RXL238" s="136"/>
      <c r="RXM238" s="136"/>
      <c r="RXN238" s="136"/>
      <c r="RXO238" s="136"/>
      <c r="RXP238" s="136"/>
      <c r="RXQ238" s="136"/>
      <c r="RXR238" s="136"/>
      <c r="RXS238" s="136"/>
      <c r="RXT238" s="136"/>
      <c r="RXU238" s="136"/>
      <c r="RXV238" s="136"/>
      <c r="RXW238" s="136"/>
      <c r="RXX238" s="136"/>
      <c r="RXY238" s="136"/>
      <c r="RXZ238" s="136"/>
      <c r="RYA238" s="136"/>
      <c r="RYB238" s="136"/>
      <c r="RYC238" s="136"/>
      <c r="RYD238" s="136"/>
      <c r="RYE238" s="136"/>
      <c r="RYF238" s="136"/>
      <c r="RYG238" s="136"/>
      <c r="RYH238" s="136"/>
      <c r="RYI238" s="136"/>
      <c r="RYJ238" s="136"/>
      <c r="RYK238" s="136"/>
      <c r="RYL238" s="136"/>
      <c r="RYM238" s="136"/>
      <c r="RYN238" s="136"/>
      <c r="RYO238" s="136"/>
      <c r="RYP238" s="136"/>
      <c r="RYQ238" s="136"/>
      <c r="RYR238" s="136"/>
      <c r="RYS238" s="136"/>
      <c r="RYT238" s="136"/>
      <c r="RYU238" s="136"/>
      <c r="RYV238" s="136"/>
      <c r="RYW238" s="136"/>
      <c r="RYX238" s="136"/>
      <c r="RYY238" s="136"/>
      <c r="RYZ238" s="136"/>
      <c r="RZA238" s="136"/>
      <c r="RZB238" s="136"/>
      <c r="RZC238" s="136"/>
      <c r="RZD238" s="136"/>
      <c r="RZE238" s="136"/>
      <c r="RZF238" s="136"/>
      <c r="RZG238" s="136"/>
      <c r="RZH238" s="136"/>
      <c r="RZI238" s="136"/>
      <c r="RZJ238" s="136"/>
      <c r="RZK238" s="136"/>
      <c r="RZL238" s="136"/>
      <c r="RZM238" s="136"/>
      <c r="RZN238" s="136"/>
      <c r="RZO238" s="136"/>
      <c r="RZP238" s="136"/>
      <c r="RZQ238" s="136"/>
      <c r="RZR238" s="136"/>
      <c r="RZS238" s="136"/>
      <c r="RZT238" s="136"/>
      <c r="RZU238" s="136"/>
      <c r="RZV238" s="136"/>
      <c r="RZW238" s="136"/>
      <c r="RZX238" s="136"/>
      <c r="RZY238" s="136"/>
      <c r="RZZ238" s="136"/>
      <c r="SAA238" s="136"/>
      <c r="SAB238" s="136"/>
      <c r="SAC238" s="136"/>
      <c r="SAD238" s="136"/>
      <c r="SAE238" s="136"/>
      <c r="SAF238" s="136"/>
      <c r="SAG238" s="136"/>
      <c r="SAH238" s="136"/>
      <c r="SAI238" s="136"/>
      <c r="SAJ238" s="136"/>
      <c r="SAK238" s="136"/>
      <c r="SAL238" s="136"/>
      <c r="SAM238" s="136"/>
      <c r="SAN238" s="136"/>
      <c r="SAO238" s="136"/>
      <c r="SAP238" s="136"/>
      <c r="SAQ238" s="136"/>
      <c r="SAR238" s="136"/>
      <c r="SAS238" s="136"/>
      <c r="SAT238" s="136"/>
      <c r="SAU238" s="136"/>
      <c r="SAV238" s="136"/>
      <c r="SAW238" s="136"/>
      <c r="SAX238" s="136"/>
      <c r="SAY238" s="136"/>
      <c r="SAZ238" s="136"/>
      <c r="SBA238" s="136"/>
      <c r="SBB238" s="136"/>
      <c r="SBC238" s="136"/>
      <c r="SBD238" s="136"/>
      <c r="SBE238" s="136"/>
      <c r="SBF238" s="136"/>
      <c r="SBG238" s="136"/>
      <c r="SBH238" s="136"/>
      <c r="SBI238" s="136"/>
      <c r="SBJ238" s="136"/>
      <c r="SBK238" s="136"/>
      <c r="SBL238" s="136"/>
      <c r="SBM238" s="136"/>
      <c r="SBN238" s="136"/>
      <c r="SBO238" s="136"/>
      <c r="SBP238" s="136"/>
      <c r="SBQ238" s="136"/>
      <c r="SBR238" s="136"/>
      <c r="SBS238" s="136"/>
      <c r="SBT238" s="136"/>
      <c r="SBU238" s="136"/>
      <c r="SBV238" s="136"/>
      <c r="SBW238" s="136"/>
      <c r="SBX238" s="136"/>
      <c r="SBY238" s="136"/>
      <c r="SBZ238" s="136"/>
      <c r="SCA238" s="136"/>
      <c r="SCB238" s="136"/>
      <c r="SCC238" s="136"/>
      <c r="SCD238" s="136"/>
      <c r="SCE238" s="136"/>
      <c r="SCF238" s="136"/>
      <c r="SCG238" s="136"/>
      <c r="SCH238" s="136"/>
      <c r="SCI238" s="136"/>
      <c r="SCJ238" s="136"/>
      <c r="SCK238" s="136"/>
      <c r="SCL238" s="136"/>
      <c r="SCM238" s="136"/>
      <c r="SCN238" s="136"/>
      <c r="SCO238" s="136"/>
      <c r="SCP238" s="136"/>
      <c r="SCQ238" s="136"/>
      <c r="SCR238" s="136"/>
      <c r="SCS238" s="136"/>
      <c r="SCT238" s="136"/>
      <c r="SCU238" s="136"/>
      <c r="SCV238" s="136"/>
      <c r="SCW238" s="136"/>
      <c r="SCX238" s="136"/>
      <c r="SCY238" s="136"/>
      <c r="SCZ238" s="136"/>
      <c r="SDA238" s="136"/>
      <c r="SDB238" s="136"/>
      <c r="SDC238" s="136"/>
      <c r="SDD238" s="136"/>
      <c r="SDE238" s="136"/>
      <c r="SDF238" s="136"/>
      <c r="SDG238" s="136"/>
      <c r="SDH238" s="136"/>
      <c r="SDI238" s="136"/>
      <c r="SDJ238" s="136"/>
      <c r="SDK238" s="136"/>
      <c r="SDL238" s="136"/>
      <c r="SDM238" s="136"/>
      <c r="SDN238" s="136"/>
      <c r="SDO238" s="136"/>
      <c r="SDP238" s="136"/>
      <c r="SDQ238" s="136"/>
      <c r="SDR238" s="136"/>
      <c r="SDS238" s="136"/>
      <c r="SDT238" s="136"/>
      <c r="SDU238" s="136"/>
      <c r="SDV238" s="136"/>
      <c r="SDW238" s="136"/>
      <c r="SDX238" s="136"/>
      <c r="SDY238" s="136"/>
      <c r="SDZ238" s="136"/>
      <c r="SEA238" s="136"/>
      <c r="SEB238" s="136"/>
      <c r="SEC238" s="136"/>
      <c r="SED238" s="136"/>
      <c r="SEE238" s="136"/>
      <c r="SEF238" s="136"/>
      <c r="SEG238" s="136"/>
      <c r="SEH238" s="136"/>
      <c r="SEI238" s="136"/>
      <c r="SEJ238" s="136"/>
      <c r="SEK238" s="136"/>
      <c r="SEL238" s="136"/>
      <c r="SEM238" s="136"/>
      <c r="SEN238" s="136"/>
      <c r="SEO238" s="136"/>
      <c r="SEP238" s="136"/>
      <c r="SEQ238" s="136"/>
      <c r="SER238" s="136"/>
      <c r="SES238" s="136"/>
      <c r="SET238" s="136"/>
      <c r="SEU238" s="136"/>
      <c r="SEV238" s="136"/>
      <c r="SEW238" s="136"/>
      <c r="SEX238" s="136"/>
      <c r="SEY238" s="136"/>
      <c r="SEZ238" s="136"/>
      <c r="SFA238" s="136"/>
      <c r="SFB238" s="136"/>
      <c r="SFC238" s="136"/>
      <c r="SFD238" s="136"/>
      <c r="SFE238" s="136"/>
      <c r="SFF238" s="136"/>
      <c r="SFG238" s="136"/>
      <c r="SFH238" s="136"/>
      <c r="SFI238" s="136"/>
      <c r="SFJ238" s="136"/>
      <c r="SFK238" s="136"/>
      <c r="SFL238" s="136"/>
      <c r="SFM238" s="136"/>
      <c r="SFN238" s="136"/>
      <c r="SFO238" s="136"/>
      <c r="SFP238" s="136"/>
      <c r="SFQ238" s="136"/>
      <c r="SFR238" s="136"/>
      <c r="SFS238" s="136"/>
      <c r="SFT238" s="136"/>
      <c r="SFU238" s="136"/>
      <c r="SFV238" s="136"/>
      <c r="SFW238" s="136"/>
      <c r="SFX238" s="136"/>
      <c r="SFY238" s="136"/>
      <c r="SFZ238" s="136"/>
      <c r="SGA238" s="136"/>
      <c r="SGB238" s="136"/>
      <c r="SGC238" s="136"/>
      <c r="SGD238" s="136"/>
      <c r="SGE238" s="136"/>
      <c r="SGF238" s="136"/>
      <c r="SGG238" s="136"/>
      <c r="SGH238" s="136"/>
      <c r="SGI238" s="136"/>
      <c r="SGJ238" s="136"/>
      <c r="SGK238" s="136"/>
      <c r="SGL238" s="136"/>
      <c r="SGM238" s="136"/>
      <c r="SGN238" s="136"/>
      <c r="SGO238" s="136"/>
      <c r="SGP238" s="136"/>
      <c r="SGQ238" s="136"/>
      <c r="SGR238" s="136"/>
      <c r="SGS238" s="136"/>
      <c r="SGT238" s="136"/>
      <c r="SGU238" s="136"/>
      <c r="SGV238" s="136"/>
      <c r="SGW238" s="136"/>
      <c r="SGX238" s="136"/>
      <c r="SGY238" s="136"/>
      <c r="SGZ238" s="136"/>
      <c r="SHA238" s="136"/>
      <c r="SHB238" s="136"/>
      <c r="SHC238" s="136"/>
      <c r="SHD238" s="136"/>
      <c r="SHE238" s="136"/>
      <c r="SHF238" s="136"/>
      <c r="SHG238" s="136"/>
      <c r="SHH238" s="136"/>
      <c r="SHI238" s="136"/>
      <c r="SHJ238" s="136"/>
      <c r="SHK238" s="136"/>
      <c r="SHL238" s="136"/>
      <c r="SHM238" s="136"/>
      <c r="SHN238" s="136"/>
      <c r="SHO238" s="136"/>
      <c r="SHP238" s="136"/>
      <c r="SHQ238" s="136"/>
      <c r="SHR238" s="136"/>
      <c r="SHS238" s="136"/>
      <c r="SHT238" s="136"/>
      <c r="SHU238" s="136"/>
      <c r="SHV238" s="136"/>
      <c r="SHW238" s="136"/>
      <c r="SHX238" s="136"/>
      <c r="SHY238" s="136"/>
      <c r="SHZ238" s="136"/>
      <c r="SIA238" s="136"/>
      <c r="SIB238" s="136"/>
      <c r="SIC238" s="136"/>
      <c r="SID238" s="136"/>
      <c r="SIE238" s="136"/>
      <c r="SIF238" s="136"/>
      <c r="SIG238" s="136"/>
      <c r="SIH238" s="136"/>
      <c r="SII238" s="136"/>
      <c r="SIJ238" s="136"/>
      <c r="SIK238" s="136"/>
      <c r="SIL238" s="136"/>
      <c r="SIM238" s="136"/>
      <c r="SIN238" s="136"/>
      <c r="SIO238" s="136"/>
      <c r="SIP238" s="136"/>
      <c r="SIQ238" s="136"/>
      <c r="SIR238" s="136"/>
      <c r="SIS238" s="136"/>
      <c r="SIT238" s="136"/>
      <c r="SIU238" s="136"/>
      <c r="SIV238" s="136"/>
      <c r="SIW238" s="136"/>
      <c r="SIX238" s="136"/>
      <c r="SIY238" s="136"/>
      <c r="SIZ238" s="136"/>
      <c r="SJA238" s="136"/>
      <c r="SJB238" s="136"/>
      <c r="SJC238" s="136"/>
      <c r="SJD238" s="136"/>
      <c r="SJE238" s="136"/>
      <c r="SJF238" s="136"/>
      <c r="SJG238" s="136"/>
      <c r="SJH238" s="136"/>
      <c r="SJI238" s="136"/>
      <c r="SJJ238" s="136"/>
      <c r="SJK238" s="136"/>
      <c r="SJL238" s="136"/>
      <c r="SJM238" s="136"/>
      <c r="SJN238" s="136"/>
      <c r="SJO238" s="136"/>
      <c r="SJP238" s="136"/>
      <c r="SJQ238" s="136"/>
      <c r="SJR238" s="136"/>
      <c r="SJS238" s="136"/>
      <c r="SJT238" s="136"/>
      <c r="SJU238" s="136"/>
      <c r="SJV238" s="136"/>
      <c r="SJW238" s="136"/>
      <c r="SJX238" s="136"/>
      <c r="SJY238" s="136"/>
      <c r="SJZ238" s="136"/>
      <c r="SKA238" s="136"/>
      <c r="SKB238" s="136"/>
      <c r="SKC238" s="136"/>
      <c r="SKD238" s="136"/>
      <c r="SKE238" s="136"/>
      <c r="SKF238" s="136"/>
      <c r="SKG238" s="136"/>
      <c r="SKH238" s="136"/>
      <c r="SKI238" s="136"/>
      <c r="SKJ238" s="136"/>
      <c r="SKK238" s="136"/>
      <c r="SKL238" s="136"/>
      <c r="SKM238" s="136"/>
      <c r="SKN238" s="136"/>
      <c r="SKO238" s="136"/>
      <c r="SKP238" s="136"/>
      <c r="SKQ238" s="136"/>
      <c r="SKR238" s="136"/>
      <c r="SKS238" s="136"/>
      <c r="SKT238" s="136"/>
      <c r="SKU238" s="136"/>
      <c r="SKV238" s="136"/>
      <c r="SKW238" s="136"/>
      <c r="SKX238" s="136"/>
      <c r="SKY238" s="136"/>
      <c r="SKZ238" s="136"/>
      <c r="SLA238" s="136"/>
      <c r="SLB238" s="136"/>
      <c r="SLC238" s="136"/>
      <c r="SLD238" s="136"/>
      <c r="SLE238" s="136"/>
      <c r="SLF238" s="136"/>
      <c r="SLG238" s="136"/>
      <c r="SLH238" s="136"/>
      <c r="SLI238" s="136"/>
      <c r="SLJ238" s="136"/>
      <c r="SLK238" s="136"/>
      <c r="SLL238" s="136"/>
      <c r="SLM238" s="136"/>
      <c r="SLN238" s="136"/>
      <c r="SLO238" s="136"/>
      <c r="SLP238" s="136"/>
      <c r="SLQ238" s="136"/>
      <c r="SLR238" s="136"/>
      <c r="SLS238" s="136"/>
      <c r="SLT238" s="136"/>
      <c r="SLU238" s="136"/>
      <c r="SLV238" s="136"/>
      <c r="SLW238" s="136"/>
      <c r="SLX238" s="136"/>
      <c r="SLY238" s="136"/>
      <c r="SLZ238" s="136"/>
      <c r="SMA238" s="136"/>
      <c r="SMB238" s="136"/>
      <c r="SMC238" s="136"/>
      <c r="SMD238" s="136"/>
      <c r="SME238" s="136"/>
      <c r="SMF238" s="136"/>
      <c r="SMG238" s="136"/>
      <c r="SMH238" s="136"/>
      <c r="SMI238" s="136"/>
      <c r="SMJ238" s="136"/>
      <c r="SMK238" s="136"/>
      <c r="SML238" s="136"/>
      <c r="SMM238" s="136"/>
      <c r="SMN238" s="136"/>
      <c r="SMO238" s="136"/>
      <c r="SMP238" s="136"/>
      <c r="SMQ238" s="136"/>
      <c r="SMR238" s="136"/>
      <c r="SMS238" s="136"/>
      <c r="SMT238" s="136"/>
      <c r="SMU238" s="136"/>
      <c r="SMV238" s="136"/>
      <c r="SMW238" s="136"/>
      <c r="SMX238" s="136"/>
      <c r="SMY238" s="136"/>
      <c r="SMZ238" s="136"/>
      <c r="SNA238" s="136"/>
      <c r="SNB238" s="136"/>
      <c r="SNC238" s="136"/>
      <c r="SND238" s="136"/>
      <c r="SNE238" s="136"/>
      <c r="SNF238" s="136"/>
      <c r="SNG238" s="136"/>
      <c r="SNH238" s="136"/>
      <c r="SNI238" s="136"/>
      <c r="SNJ238" s="136"/>
      <c r="SNK238" s="136"/>
      <c r="SNL238" s="136"/>
      <c r="SNM238" s="136"/>
      <c r="SNN238" s="136"/>
      <c r="SNO238" s="136"/>
      <c r="SNP238" s="136"/>
      <c r="SNQ238" s="136"/>
      <c r="SNR238" s="136"/>
      <c r="SNS238" s="136"/>
      <c r="SNT238" s="136"/>
      <c r="SNU238" s="136"/>
      <c r="SNV238" s="136"/>
      <c r="SNW238" s="136"/>
      <c r="SNX238" s="136"/>
      <c r="SNY238" s="136"/>
      <c r="SNZ238" s="136"/>
      <c r="SOA238" s="136"/>
      <c r="SOB238" s="136"/>
      <c r="SOC238" s="136"/>
      <c r="SOD238" s="136"/>
      <c r="SOE238" s="136"/>
      <c r="SOF238" s="136"/>
      <c r="SOG238" s="136"/>
      <c r="SOH238" s="136"/>
      <c r="SOI238" s="136"/>
      <c r="SOJ238" s="136"/>
      <c r="SOK238" s="136"/>
      <c r="SOL238" s="136"/>
      <c r="SOM238" s="136"/>
      <c r="SON238" s="136"/>
      <c r="SOO238" s="136"/>
      <c r="SOP238" s="136"/>
      <c r="SOQ238" s="136"/>
      <c r="SOR238" s="136"/>
      <c r="SOS238" s="136"/>
      <c r="SOT238" s="136"/>
      <c r="SOU238" s="136"/>
      <c r="SOV238" s="136"/>
      <c r="SOW238" s="136"/>
      <c r="SOX238" s="136"/>
      <c r="SOY238" s="136"/>
      <c r="SOZ238" s="136"/>
      <c r="SPA238" s="136"/>
      <c r="SPB238" s="136"/>
      <c r="SPC238" s="136"/>
      <c r="SPD238" s="136"/>
      <c r="SPE238" s="136"/>
      <c r="SPF238" s="136"/>
      <c r="SPG238" s="136"/>
      <c r="SPH238" s="136"/>
      <c r="SPI238" s="136"/>
      <c r="SPJ238" s="136"/>
      <c r="SPK238" s="136"/>
      <c r="SPL238" s="136"/>
      <c r="SPM238" s="136"/>
      <c r="SPN238" s="136"/>
      <c r="SPO238" s="136"/>
      <c r="SPP238" s="136"/>
      <c r="SPQ238" s="136"/>
      <c r="SPR238" s="136"/>
      <c r="SPS238" s="136"/>
      <c r="SPT238" s="136"/>
      <c r="SPU238" s="136"/>
      <c r="SPV238" s="136"/>
      <c r="SPW238" s="136"/>
      <c r="SPX238" s="136"/>
      <c r="SPY238" s="136"/>
      <c r="SPZ238" s="136"/>
      <c r="SQA238" s="136"/>
      <c r="SQB238" s="136"/>
      <c r="SQC238" s="136"/>
      <c r="SQD238" s="136"/>
      <c r="SQE238" s="136"/>
      <c r="SQF238" s="136"/>
      <c r="SQG238" s="136"/>
      <c r="SQH238" s="136"/>
      <c r="SQI238" s="136"/>
      <c r="SQJ238" s="136"/>
      <c r="SQK238" s="136"/>
      <c r="SQL238" s="136"/>
      <c r="SQM238" s="136"/>
      <c r="SQN238" s="136"/>
      <c r="SQO238" s="136"/>
      <c r="SQP238" s="136"/>
      <c r="SQQ238" s="136"/>
      <c r="SQR238" s="136"/>
      <c r="SQS238" s="136"/>
      <c r="SQT238" s="136"/>
      <c r="SQU238" s="136"/>
      <c r="SQV238" s="136"/>
      <c r="SQW238" s="136"/>
      <c r="SQX238" s="136"/>
      <c r="SQY238" s="136"/>
      <c r="SQZ238" s="136"/>
      <c r="SRA238" s="136"/>
      <c r="SRB238" s="136"/>
      <c r="SRC238" s="136"/>
      <c r="SRD238" s="136"/>
      <c r="SRE238" s="136"/>
      <c r="SRF238" s="136"/>
      <c r="SRG238" s="136"/>
      <c r="SRH238" s="136"/>
      <c r="SRI238" s="136"/>
      <c r="SRJ238" s="136"/>
      <c r="SRK238" s="136"/>
      <c r="SRL238" s="136"/>
      <c r="SRM238" s="136"/>
      <c r="SRN238" s="136"/>
      <c r="SRO238" s="136"/>
      <c r="SRP238" s="136"/>
      <c r="SRQ238" s="136"/>
      <c r="SRR238" s="136"/>
      <c r="SRS238" s="136"/>
      <c r="SRT238" s="136"/>
      <c r="SRU238" s="136"/>
      <c r="SRV238" s="136"/>
      <c r="SRW238" s="136"/>
      <c r="SRX238" s="136"/>
      <c r="SRY238" s="136"/>
      <c r="SRZ238" s="136"/>
      <c r="SSA238" s="136"/>
      <c r="SSB238" s="136"/>
      <c r="SSC238" s="136"/>
      <c r="SSD238" s="136"/>
      <c r="SSE238" s="136"/>
      <c r="SSF238" s="136"/>
      <c r="SSG238" s="136"/>
      <c r="SSH238" s="136"/>
      <c r="SSI238" s="136"/>
      <c r="SSJ238" s="136"/>
      <c r="SSK238" s="136"/>
      <c r="SSL238" s="136"/>
      <c r="SSM238" s="136"/>
      <c r="SSN238" s="136"/>
      <c r="SSO238" s="136"/>
      <c r="SSP238" s="136"/>
      <c r="SSQ238" s="136"/>
      <c r="SSR238" s="136"/>
      <c r="SSS238" s="136"/>
      <c r="SST238" s="136"/>
      <c r="SSU238" s="136"/>
      <c r="SSV238" s="136"/>
      <c r="SSW238" s="136"/>
      <c r="SSX238" s="136"/>
      <c r="SSY238" s="136"/>
      <c r="SSZ238" s="136"/>
      <c r="STA238" s="136"/>
      <c r="STB238" s="136"/>
      <c r="STC238" s="136"/>
      <c r="STD238" s="136"/>
      <c r="STE238" s="136"/>
      <c r="STF238" s="136"/>
      <c r="STG238" s="136"/>
      <c r="STH238" s="136"/>
      <c r="STI238" s="136"/>
      <c r="STJ238" s="136"/>
      <c r="STK238" s="136"/>
      <c r="STL238" s="136"/>
      <c r="STM238" s="136"/>
      <c r="STN238" s="136"/>
      <c r="STO238" s="136"/>
      <c r="STP238" s="136"/>
      <c r="STQ238" s="136"/>
      <c r="STR238" s="136"/>
      <c r="STS238" s="136"/>
      <c r="STT238" s="136"/>
      <c r="STU238" s="136"/>
      <c r="STV238" s="136"/>
      <c r="STW238" s="136"/>
      <c r="STX238" s="136"/>
      <c r="STY238" s="136"/>
      <c r="STZ238" s="136"/>
      <c r="SUA238" s="136"/>
      <c r="SUB238" s="136"/>
      <c r="SUC238" s="136"/>
      <c r="SUD238" s="136"/>
      <c r="SUE238" s="136"/>
      <c r="SUF238" s="136"/>
      <c r="SUG238" s="136"/>
      <c r="SUH238" s="136"/>
      <c r="SUI238" s="136"/>
      <c r="SUJ238" s="136"/>
      <c r="SUK238" s="136"/>
      <c r="SUL238" s="136"/>
      <c r="SUM238" s="136"/>
      <c r="SUN238" s="136"/>
      <c r="SUO238" s="136"/>
      <c r="SUP238" s="136"/>
      <c r="SUQ238" s="136"/>
      <c r="SUR238" s="136"/>
      <c r="SUS238" s="136"/>
      <c r="SUT238" s="136"/>
      <c r="SUU238" s="136"/>
      <c r="SUV238" s="136"/>
      <c r="SUW238" s="136"/>
      <c r="SUX238" s="136"/>
      <c r="SUY238" s="136"/>
      <c r="SUZ238" s="136"/>
      <c r="SVA238" s="136"/>
      <c r="SVB238" s="136"/>
      <c r="SVC238" s="136"/>
      <c r="SVD238" s="136"/>
      <c r="SVE238" s="136"/>
      <c r="SVF238" s="136"/>
      <c r="SVG238" s="136"/>
      <c r="SVH238" s="136"/>
      <c r="SVI238" s="136"/>
      <c r="SVJ238" s="136"/>
      <c r="SVK238" s="136"/>
      <c r="SVL238" s="136"/>
      <c r="SVM238" s="136"/>
      <c r="SVN238" s="136"/>
      <c r="SVO238" s="136"/>
      <c r="SVP238" s="136"/>
      <c r="SVQ238" s="136"/>
      <c r="SVR238" s="136"/>
      <c r="SVS238" s="136"/>
      <c r="SVT238" s="136"/>
      <c r="SVU238" s="136"/>
      <c r="SVV238" s="136"/>
      <c r="SVW238" s="136"/>
      <c r="SVX238" s="136"/>
      <c r="SVY238" s="136"/>
      <c r="SVZ238" s="136"/>
      <c r="SWA238" s="136"/>
      <c r="SWB238" s="136"/>
      <c r="SWC238" s="136"/>
      <c r="SWD238" s="136"/>
      <c r="SWE238" s="136"/>
      <c r="SWF238" s="136"/>
      <c r="SWG238" s="136"/>
      <c r="SWH238" s="136"/>
      <c r="SWI238" s="136"/>
      <c r="SWJ238" s="136"/>
      <c r="SWK238" s="136"/>
      <c r="SWL238" s="136"/>
      <c r="SWM238" s="136"/>
      <c r="SWN238" s="136"/>
      <c r="SWO238" s="136"/>
      <c r="SWP238" s="136"/>
      <c r="SWQ238" s="136"/>
      <c r="SWR238" s="136"/>
      <c r="SWS238" s="136"/>
      <c r="SWT238" s="136"/>
      <c r="SWU238" s="136"/>
      <c r="SWV238" s="136"/>
      <c r="SWW238" s="136"/>
      <c r="SWX238" s="136"/>
      <c r="SWY238" s="136"/>
      <c r="SWZ238" s="136"/>
      <c r="SXA238" s="136"/>
      <c r="SXB238" s="136"/>
      <c r="SXC238" s="136"/>
      <c r="SXD238" s="136"/>
      <c r="SXE238" s="136"/>
      <c r="SXF238" s="136"/>
      <c r="SXG238" s="136"/>
      <c r="SXH238" s="136"/>
      <c r="SXI238" s="136"/>
      <c r="SXJ238" s="136"/>
      <c r="SXK238" s="136"/>
      <c r="SXL238" s="136"/>
      <c r="SXM238" s="136"/>
      <c r="SXN238" s="136"/>
      <c r="SXO238" s="136"/>
      <c r="SXP238" s="136"/>
      <c r="SXQ238" s="136"/>
      <c r="SXR238" s="136"/>
      <c r="SXS238" s="136"/>
      <c r="SXT238" s="136"/>
      <c r="SXU238" s="136"/>
      <c r="SXV238" s="136"/>
      <c r="SXW238" s="136"/>
      <c r="SXX238" s="136"/>
      <c r="SXY238" s="136"/>
      <c r="SXZ238" s="136"/>
      <c r="SYA238" s="136"/>
      <c r="SYB238" s="136"/>
      <c r="SYC238" s="136"/>
      <c r="SYD238" s="136"/>
      <c r="SYE238" s="136"/>
      <c r="SYF238" s="136"/>
      <c r="SYG238" s="136"/>
      <c r="SYH238" s="136"/>
      <c r="SYI238" s="136"/>
      <c r="SYJ238" s="136"/>
      <c r="SYK238" s="136"/>
      <c r="SYL238" s="136"/>
      <c r="SYM238" s="136"/>
      <c r="SYN238" s="136"/>
      <c r="SYO238" s="136"/>
      <c r="SYP238" s="136"/>
      <c r="SYQ238" s="136"/>
      <c r="SYR238" s="136"/>
      <c r="SYS238" s="136"/>
      <c r="SYT238" s="136"/>
      <c r="SYU238" s="136"/>
      <c r="SYV238" s="136"/>
      <c r="SYW238" s="136"/>
      <c r="SYX238" s="136"/>
      <c r="SYY238" s="136"/>
      <c r="SYZ238" s="136"/>
      <c r="SZA238" s="136"/>
      <c r="SZB238" s="136"/>
      <c r="SZC238" s="136"/>
      <c r="SZD238" s="136"/>
      <c r="SZE238" s="136"/>
      <c r="SZF238" s="136"/>
      <c r="SZG238" s="136"/>
      <c r="SZH238" s="136"/>
      <c r="SZI238" s="136"/>
      <c r="SZJ238" s="136"/>
      <c r="SZK238" s="136"/>
      <c r="SZL238" s="136"/>
      <c r="SZM238" s="136"/>
      <c r="SZN238" s="136"/>
      <c r="SZO238" s="136"/>
      <c r="SZP238" s="136"/>
      <c r="SZQ238" s="136"/>
      <c r="SZR238" s="136"/>
      <c r="SZS238" s="136"/>
      <c r="SZT238" s="136"/>
      <c r="SZU238" s="136"/>
      <c r="SZV238" s="136"/>
      <c r="SZW238" s="136"/>
      <c r="SZX238" s="136"/>
      <c r="SZY238" s="136"/>
      <c r="SZZ238" s="136"/>
      <c r="TAA238" s="136"/>
      <c r="TAB238" s="136"/>
      <c r="TAC238" s="136"/>
      <c r="TAD238" s="136"/>
      <c r="TAE238" s="136"/>
      <c r="TAF238" s="136"/>
      <c r="TAG238" s="136"/>
      <c r="TAH238" s="136"/>
      <c r="TAI238" s="136"/>
      <c r="TAJ238" s="136"/>
      <c r="TAK238" s="136"/>
      <c r="TAL238" s="136"/>
      <c r="TAM238" s="136"/>
      <c r="TAN238" s="136"/>
      <c r="TAO238" s="136"/>
      <c r="TAP238" s="136"/>
      <c r="TAQ238" s="136"/>
      <c r="TAR238" s="136"/>
      <c r="TAS238" s="136"/>
      <c r="TAT238" s="136"/>
      <c r="TAU238" s="136"/>
      <c r="TAV238" s="136"/>
      <c r="TAW238" s="136"/>
      <c r="TAX238" s="136"/>
      <c r="TAY238" s="136"/>
      <c r="TAZ238" s="136"/>
      <c r="TBA238" s="136"/>
      <c r="TBB238" s="136"/>
      <c r="TBC238" s="136"/>
      <c r="TBD238" s="136"/>
      <c r="TBE238" s="136"/>
      <c r="TBF238" s="136"/>
      <c r="TBG238" s="136"/>
      <c r="TBH238" s="136"/>
      <c r="TBI238" s="136"/>
      <c r="TBJ238" s="136"/>
      <c r="TBK238" s="136"/>
      <c r="TBL238" s="136"/>
      <c r="TBM238" s="136"/>
      <c r="TBN238" s="136"/>
      <c r="TBO238" s="136"/>
      <c r="TBP238" s="136"/>
      <c r="TBQ238" s="136"/>
      <c r="TBR238" s="136"/>
      <c r="TBS238" s="136"/>
      <c r="TBT238" s="136"/>
      <c r="TBU238" s="136"/>
      <c r="TBV238" s="136"/>
      <c r="TBW238" s="136"/>
      <c r="TBX238" s="136"/>
      <c r="TBY238" s="136"/>
      <c r="TBZ238" s="136"/>
      <c r="TCA238" s="136"/>
      <c r="TCB238" s="136"/>
      <c r="TCC238" s="136"/>
      <c r="TCD238" s="136"/>
      <c r="TCE238" s="136"/>
      <c r="TCF238" s="136"/>
      <c r="TCG238" s="136"/>
      <c r="TCH238" s="136"/>
      <c r="TCI238" s="136"/>
      <c r="TCJ238" s="136"/>
      <c r="TCK238" s="136"/>
      <c r="TCL238" s="136"/>
      <c r="TCM238" s="136"/>
      <c r="TCN238" s="136"/>
      <c r="TCO238" s="136"/>
      <c r="TCP238" s="136"/>
      <c r="TCQ238" s="136"/>
      <c r="TCR238" s="136"/>
      <c r="TCS238" s="136"/>
      <c r="TCT238" s="136"/>
      <c r="TCU238" s="136"/>
      <c r="TCV238" s="136"/>
      <c r="TCW238" s="136"/>
      <c r="TCX238" s="136"/>
      <c r="TCY238" s="136"/>
      <c r="TCZ238" s="136"/>
      <c r="TDA238" s="136"/>
      <c r="TDB238" s="136"/>
      <c r="TDC238" s="136"/>
      <c r="TDD238" s="136"/>
      <c r="TDE238" s="136"/>
      <c r="TDF238" s="136"/>
      <c r="TDG238" s="136"/>
      <c r="TDH238" s="136"/>
      <c r="TDI238" s="136"/>
      <c r="TDJ238" s="136"/>
      <c r="TDK238" s="136"/>
      <c r="TDL238" s="136"/>
      <c r="TDM238" s="136"/>
      <c r="TDN238" s="136"/>
      <c r="TDO238" s="136"/>
      <c r="TDP238" s="136"/>
      <c r="TDQ238" s="136"/>
      <c r="TDR238" s="136"/>
      <c r="TDS238" s="136"/>
      <c r="TDT238" s="136"/>
      <c r="TDU238" s="136"/>
      <c r="TDV238" s="136"/>
      <c r="TDW238" s="136"/>
      <c r="TDX238" s="136"/>
      <c r="TDY238" s="136"/>
      <c r="TDZ238" s="136"/>
      <c r="TEA238" s="136"/>
      <c r="TEB238" s="136"/>
      <c r="TEC238" s="136"/>
      <c r="TED238" s="136"/>
      <c r="TEE238" s="136"/>
      <c r="TEF238" s="136"/>
      <c r="TEG238" s="136"/>
      <c r="TEH238" s="136"/>
      <c r="TEI238" s="136"/>
      <c r="TEJ238" s="136"/>
      <c r="TEK238" s="136"/>
      <c r="TEL238" s="136"/>
      <c r="TEM238" s="136"/>
      <c r="TEN238" s="136"/>
      <c r="TEO238" s="136"/>
      <c r="TEP238" s="136"/>
      <c r="TEQ238" s="136"/>
      <c r="TER238" s="136"/>
      <c r="TES238" s="136"/>
      <c r="TET238" s="136"/>
      <c r="TEU238" s="136"/>
      <c r="TEV238" s="136"/>
      <c r="TEW238" s="136"/>
      <c r="TEX238" s="136"/>
      <c r="TEY238" s="136"/>
      <c r="TEZ238" s="136"/>
      <c r="TFA238" s="136"/>
      <c r="TFB238" s="136"/>
      <c r="TFC238" s="136"/>
      <c r="TFD238" s="136"/>
      <c r="TFE238" s="136"/>
      <c r="TFF238" s="136"/>
      <c r="TFG238" s="136"/>
      <c r="TFH238" s="136"/>
      <c r="TFI238" s="136"/>
      <c r="TFJ238" s="136"/>
      <c r="TFK238" s="136"/>
      <c r="TFL238" s="136"/>
      <c r="TFM238" s="136"/>
      <c r="TFN238" s="136"/>
      <c r="TFO238" s="136"/>
      <c r="TFP238" s="136"/>
      <c r="TFQ238" s="136"/>
      <c r="TFR238" s="136"/>
      <c r="TFS238" s="136"/>
      <c r="TFT238" s="136"/>
      <c r="TFU238" s="136"/>
      <c r="TFV238" s="136"/>
      <c r="TFW238" s="136"/>
      <c r="TFX238" s="136"/>
      <c r="TFY238" s="136"/>
      <c r="TFZ238" s="136"/>
      <c r="TGA238" s="136"/>
      <c r="TGB238" s="136"/>
      <c r="TGC238" s="136"/>
      <c r="TGD238" s="136"/>
      <c r="TGE238" s="136"/>
      <c r="TGF238" s="136"/>
      <c r="TGG238" s="136"/>
      <c r="TGH238" s="136"/>
      <c r="TGI238" s="136"/>
      <c r="TGJ238" s="136"/>
      <c r="TGK238" s="136"/>
      <c r="TGL238" s="136"/>
      <c r="TGM238" s="136"/>
      <c r="TGN238" s="136"/>
      <c r="TGO238" s="136"/>
      <c r="TGP238" s="136"/>
      <c r="TGQ238" s="136"/>
      <c r="TGR238" s="136"/>
      <c r="TGS238" s="136"/>
      <c r="TGT238" s="136"/>
      <c r="TGU238" s="136"/>
      <c r="TGV238" s="136"/>
      <c r="TGW238" s="136"/>
      <c r="TGX238" s="136"/>
      <c r="TGY238" s="136"/>
      <c r="TGZ238" s="136"/>
      <c r="THA238" s="136"/>
      <c r="THB238" s="136"/>
      <c r="THC238" s="136"/>
      <c r="THD238" s="136"/>
      <c r="THE238" s="136"/>
      <c r="THF238" s="136"/>
      <c r="THG238" s="136"/>
      <c r="THH238" s="136"/>
      <c r="THI238" s="136"/>
      <c r="THJ238" s="136"/>
      <c r="THK238" s="136"/>
      <c r="THL238" s="136"/>
      <c r="THM238" s="136"/>
      <c r="THN238" s="136"/>
      <c r="THO238" s="136"/>
      <c r="THP238" s="136"/>
      <c r="THQ238" s="136"/>
      <c r="THR238" s="136"/>
      <c r="THS238" s="136"/>
      <c r="THT238" s="136"/>
      <c r="THU238" s="136"/>
      <c r="THV238" s="136"/>
      <c r="THW238" s="136"/>
      <c r="THX238" s="136"/>
      <c r="THY238" s="136"/>
      <c r="THZ238" s="136"/>
      <c r="TIA238" s="136"/>
      <c r="TIB238" s="136"/>
      <c r="TIC238" s="136"/>
      <c r="TID238" s="136"/>
      <c r="TIE238" s="136"/>
      <c r="TIF238" s="136"/>
      <c r="TIG238" s="136"/>
      <c r="TIH238" s="136"/>
      <c r="TII238" s="136"/>
      <c r="TIJ238" s="136"/>
      <c r="TIK238" s="136"/>
      <c r="TIL238" s="136"/>
      <c r="TIM238" s="136"/>
      <c r="TIN238" s="136"/>
      <c r="TIO238" s="136"/>
      <c r="TIP238" s="136"/>
      <c r="TIQ238" s="136"/>
      <c r="TIR238" s="136"/>
      <c r="TIS238" s="136"/>
      <c r="TIT238" s="136"/>
      <c r="TIU238" s="136"/>
      <c r="TIV238" s="136"/>
      <c r="TIW238" s="136"/>
      <c r="TIX238" s="136"/>
      <c r="TIY238" s="136"/>
      <c r="TIZ238" s="136"/>
      <c r="TJA238" s="136"/>
      <c r="TJB238" s="136"/>
      <c r="TJC238" s="136"/>
      <c r="TJD238" s="136"/>
      <c r="TJE238" s="136"/>
      <c r="TJF238" s="136"/>
      <c r="TJG238" s="136"/>
      <c r="TJH238" s="136"/>
      <c r="TJI238" s="136"/>
      <c r="TJJ238" s="136"/>
      <c r="TJK238" s="136"/>
      <c r="TJL238" s="136"/>
      <c r="TJM238" s="136"/>
      <c r="TJN238" s="136"/>
      <c r="TJO238" s="136"/>
      <c r="TJP238" s="136"/>
      <c r="TJQ238" s="136"/>
      <c r="TJR238" s="136"/>
      <c r="TJS238" s="136"/>
      <c r="TJT238" s="136"/>
      <c r="TJU238" s="136"/>
      <c r="TJV238" s="136"/>
      <c r="TJW238" s="136"/>
      <c r="TJX238" s="136"/>
      <c r="TJY238" s="136"/>
      <c r="TJZ238" s="136"/>
      <c r="TKA238" s="136"/>
      <c r="TKB238" s="136"/>
      <c r="TKC238" s="136"/>
      <c r="TKD238" s="136"/>
      <c r="TKE238" s="136"/>
      <c r="TKF238" s="136"/>
      <c r="TKG238" s="136"/>
      <c r="TKH238" s="136"/>
      <c r="TKI238" s="136"/>
      <c r="TKJ238" s="136"/>
      <c r="TKK238" s="136"/>
      <c r="TKL238" s="136"/>
      <c r="TKM238" s="136"/>
      <c r="TKN238" s="136"/>
      <c r="TKO238" s="136"/>
      <c r="TKP238" s="136"/>
      <c r="TKQ238" s="136"/>
      <c r="TKR238" s="136"/>
      <c r="TKS238" s="136"/>
      <c r="TKT238" s="136"/>
      <c r="TKU238" s="136"/>
      <c r="TKV238" s="136"/>
      <c r="TKW238" s="136"/>
      <c r="TKX238" s="136"/>
      <c r="TKY238" s="136"/>
      <c r="TKZ238" s="136"/>
      <c r="TLA238" s="136"/>
      <c r="TLB238" s="136"/>
      <c r="TLC238" s="136"/>
      <c r="TLD238" s="136"/>
      <c r="TLE238" s="136"/>
      <c r="TLF238" s="136"/>
      <c r="TLG238" s="136"/>
      <c r="TLH238" s="136"/>
      <c r="TLI238" s="136"/>
      <c r="TLJ238" s="136"/>
      <c r="TLK238" s="136"/>
      <c r="TLL238" s="136"/>
      <c r="TLM238" s="136"/>
      <c r="TLN238" s="136"/>
      <c r="TLO238" s="136"/>
      <c r="TLP238" s="136"/>
      <c r="TLQ238" s="136"/>
      <c r="TLR238" s="136"/>
      <c r="TLS238" s="136"/>
      <c r="TLT238" s="136"/>
      <c r="TLU238" s="136"/>
      <c r="TLV238" s="136"/>
      <c r="TLW238" s="136"/>
      <c r="TLX238" s="136"/>
      <c r="TLY238" s="136"/>
      <c r="TLZ238" s="136"/>
      <c r="TMA238" s="136"/>
      <c r="TMB238" s="136"/>
      <c r="TMC238" s="136"/>
      <c r="TMD238" s="136"/>
      <c r="TME238" s="136"/>
      <c r="TMF238" s="136"/>
      <c r="TMG238" s="136"/>
      <c r="TMH238" s="136"/>
      <c r="TMI238" s="136"/>
      <c r="TMJ238" s="136"/>
      <c r="TMK238" s="136"/>
      <c r="TML238" s="136"/>
      <c r="TMM238" s="136"/>
      <c r="TMN238" s="136"/>
      <c r="TMO238" s="136"/>
      <c r="TMP238" s="136"/>
      <c r="TMQ238" s="136"/>
      <c r="TMR238" s="136"/>
      <c r="TMS238" s="136"/>
      <c r="TMT238" s="136"/>
      <c r="TMU238" s="136"/>
      <c r="TMV238" s="136"/>
      <c r="TMW238" s="136"/>
      <c r="TMX238" s="136"/>
      <c r="TMY238" s="136"/>
      <c r="TMZ238" s="136"/>
      <c r="TNA238" s="136"/>
      <c r="TNB238" s="136"/>
      <c r="TNC238" s="136"/>
      <c r="TND238" s="136"/>
      <c r="TNE238" s="136"/>
      <c r="TNF238" s="136"/>
      <c r="TNG238" s="136"/>
      <c r="TNH238" s="136"/>
      <c r="TNI238" s="136"/>
      <c r="TNJ238" s="136"/>
      <c r="TNK238" s="136"/>
      <c r="TNL238" s="136"/>
      <c r="TNM238" s="136"/>
      <c r="TNN238" s="136"/>
      <c r="TNO238" s="136"/>
      <c r="TNP238" s="136"/>
      <c r="TNQ238" s="136"/>
      <c r="TNR238" s="136"/>
      <c r="TNS238" s="136"/>
      <c r="TNT238" s="136"/>
      <c r="TNU238" s="136"/>
      <c r="TNV238" s="136"/>
      <c r="TNW238" s="136"/>
      <c r="TNX238" s="136"/>
      <c r="TNY238" s="136"/>
      <c r="TNZ238" s="136"/>
      <c r="TOA238" s="136"/>
      <c r="TOB238" s="136"/>
      <c r="TOC238" s="136"/>
      <c r="TOD238" s="136"/>
      <c r="TOE238" s="136"/>
      <c r="TOF238" s="136"/>
      <c r="TOG238" s="136"/>
      <c r="TOH238" s="136"/>
      <c r="TOI238" s="136"/>
      <c r="TOJ238" s="136"/>
      <c r="TOK238" s="136"/>
      <c r="TOL238" s="136"/>
      <c r="TOM238" s="136"/>
      <c r="TON238" s="136"/>
      <c r="TOO238" s="136"/>
      <c r="TOP238" s="136"/>
      <c r="TOQ238" s="136"/>
      <c r="TOR238" s="136"/>
      <c r="TOS238" s="136"/>
      <c r="TOT238" s="136"/>
      <c r="TOU238" s="136"/>
      <c r="TOV238" s="136"/>
      <c r="TOW238" s="136"/>
      <c r="TOX238" s="136"/>
      <c r="TOY238" s="136"/>
      <c r="TOZ238" s="136"/>
      <c r="TPA238" s="136"/>
      <c r="TPB238" s="136"/>
      <c r="TPC238" s="136"/>
      <c r="TPD238" s="136"/>
      <c r="TPE238" s="136"/>
      <c r="TPF238" s="136"/>
      <c r="TPG238" s="136"/>
      <c r="TPH238" s="136"/>
      <c r="TPI238" s="136"/>
      <c r="TPJ238" s="136"/>
      <c r="TPK238" s="136"/>
      <c r="TPL238" s="136"/>
      <c r="TPM238" s="136"/>
      <c r="TPN238" s="136"/>
      <c r="TPO238" s="136"/>
      <c r="TPP238" s="136"/>
      <c r="TPQ238" s="136"/>
      <c r="TPR238" s="136"/>
      <c r="TPS238" s="136"/>
      <c r="TPT238" s="136"/>
      <c r="TPU238" s="136"/>
      <c r="TPV238" s="136"/>
      <c r="TPW238" s="136"/>
      <c r="TPX238" s="136"/>
      <c r="TPY238" s="136"/>
      <c r="TPZ238" s="136"/>
      <c r="TQA238" s="136"/>
      <c r="TQB238" s="136"/>
      <c r="TQC238" s="136"/>
      <c r="TQD238" s="136"/>
      <c r="TQE238" s="136"/>
      <c r="TQF238" s="136"/>
      <c r="TQG238" s="136"/>
      <c r="TQH238" s="136"/>
      <c r="TQI238" s="136"/>
      <c r="TQJ238" s="136"/>
      <c r="TQK238" s="136"/>
      <c r="TQL238" s="136"/>
      <c r="TQM238" s="136"/>
      <c r="TQN238" s="136"/>
      <c r="TQO238" s="136"/>
      <c r="TQP238" s="136"/>
      <c r="TQQ238" s="136"/>
      <c r="TQR238" s="136"/>
      <c r="TQS238" s="136"/>
      <c r="TQT238" s="136"/>
      <c r="TQU238" s="136"/>
      <c r="TQV238" s="136"/>
      <c r="TQW238" s="136"/>
      <c r="TQX238" s="136"/>
      <c r="TQY238" s="136"/>
      <c r="TQZ238" s="136"/>
      <c r="TRA238" s="136"/>
      <c r="TRB238" s="136"/>
      <c r="TRC238" s="136"/>
      <c r="TRD238" s="136"/>
      <c r="TRE238" s="136"/>
      <c r="TRF238" s="136"/>
      <c r="TRG238" s="136"/>
      <c r="TRH238" s="136"/>
      <c r="TRI238" s="136"/>
      <c r="TRJ238" s="136"/>
      <c r="TRK238" s="136"/>
      <c r="TRL238" s="136"/>
      <c r="TRM238" s="136"/>
      <c r="TRN238" s="136"/>
      <c r="TRO238" s="136"/>
      <c r="TRP238" s="136"/>
      <c r="TRQ238" s="136"/>
      <c r="TRR238" s="136"/>
      <c r="TRS238" s="136"/>
      <c r="TRT238" s="136"/>
      <c r="TRU238" s="136"/>
      <c r="TRV238" s="136"/>
      <c r="TRW238" s="136"/>
      <c r="TRX238" s="136"/>
      <c r="TRY238" s="136"/>
      <c r="TRZ238" s="136"/>
      <c r="TSA238" s="136"/>
      <c r="TSB238" s="136"/>
      <c r="TSC238" s="136"/>
      <c r="TSD238" s="136"/>
      <c r="TSE238" s="136"/>
      <c r="TSF238" s="136"/>
      <c r="TSG238" s="136"/>
      <c r="TSH238" s="136"/>
      <c r="TSI238" s="136"/>
      <c r="TSJ238" s="136"/>
      <c r="TSK238" s="136"/>
      <c r="TSL238" s="136"/>
      <c r="TSM238" s="136"/>
      <c r="TSN238" s="136"/>
      <c r="TSO238" s="136"/>
      <c r="TSP238" s="136"/>
      <c r="TSQ238" s="136"/>
      <c r="TSR238" s="136"/>
      <c r="TSS238" s="136"/>
      <c r="TST238" s="136"/>
      <c r="TSU238" s="136"/>
      <c r="TSV238" s="136"/>
      <c r="TSW238" s="136"/>
      <c r="TSX238" s="136"/>
      <c r="TSY238" s="136"/>
      <c r="TSZ238" s="136"/>
      <c r="TTA238" s="136"/>
      <c r="TTB238" s="136"/>
      <c r="TTC238" s="136"/>
      <c r="TTD238" s="136"/>
      <c r="TTE238" s="136"/>
      <c r="TTF238" s="136"/>
      <c r="TTG238" s="136"/>
      <c r="TTH238" s="136"/>
      <c r="TTI238" s="136"/>
      <c r="TTJ238" s="136"/>
      <c r="TTK238" s="136"/>
      <c r="TTL238" s="136"/>
      <c r="TTM238" s="136"/>
      <c r="TTN238" s="136"/>
      <c r="TTO238" s="136"/>
      <c r="TTP238" s="136"/>
      <c r="TTQ238" s="136"/>
      <c r="TTR238" s="136"/>
      <c r="TTS238" s="136"/>
      <c r="TTT238" s="136"/>
      <c r="TTU238" s="136"/>
      <c r="TTV238" s="136"/>
      <c r="TTW238" s="136"/>
      <c r="TTX238" s="136"/>
      <c r="TTY238" s="136"/>
      <c r="TTZ238" s="136"/>
      <c r="TUA238" s="136"/>
      <c r="TUB238" s="136"/>
      <c r="TUC238" s="136"/>
      <c r="TUD238" s="136"/>
      <c r="TUE238" s="136"/>
      <c r="TUF238" s="136"/>
      <c r="TUG238" s="136"/>
      <c r="TUH238" s="136"/>
      <c r="TUI238" s="136"/>
      <c r="TUJ238" s="136"/>
      <c r="TUK238" s="136"/>
      <c r="TUL238" s="136"/>
      <c r="TUM238" s="136"/>
      <c r="TUN238" s="136"/>
      <c r="TUO238" s="136"/>
      <c r="TUP238" s="136"/>
      <c r="TUQ238" s="136"/>
      <c r="TUR238" s="136"/>
      <c r="TUS238" s="136"/>
      <c r="TUT238" s="136"/>
      <c r="TUU238" s="136"/>
      <c r="TUV238" s="136"/>
      <c r="TUW238" s="136"/>
      <c r="TUX238" s="136"/>
      <c r="TUY238" s="136"/>
      <c r="TUZ238" s="136"/>
      <c r="TVA238" s="136"/>
      <c r="TVB238" s="136"/>
      <c r="TVC238" s="136"/>
      <c r="TVD238" s="136"/>
      <c r="TVE238" s="136"/>
      <c r="TVF238" s="136"/>
      <c r="TVG238" s="136"/>
      <c r="TVH238" s="136"/>
      <c r="TVI238" s="136"/>
      <c r="TVJ238" s="136"/>
      <c r="TVK238" s="136"/>
      <c r="TVL238" s="136"/>
      <c r="TVM238" s="136"/>
      <c r="TVN238" s="136"/>
      <c r="TVO238" s="136"/>
      <c r="TVP238" s="136"/>
      <c r="TVQ238" s="136"/>
      <c r="TVR238" s="136"/>
      <c r="TVS238" s="136"/>
      <c r="TVT238" s="136"/>
      <c r="TVU238" s="136"/>
      <c r="TVV238" s="136"/>
      <c r="TVW238" s="136"/>
      <c r="TVX238" s="136"/>
      <c r="TVY238" s="136"/>
      <c r="TVZ238" s="136"/>
      <c r="TWA238" s="136"/>
      <c r="TWB238" s="136"/>
      <c r="TWC238" s="136"/>
      <c r="TWD238" s="136"/>
      <c r="TWE238" s="136"/>
      <c r="TWF238" s="136"/>
      <c r="TWG238" s="136"/>
      <c r="TWH238" s="136"/>
      <c r="TWI238" s="136"/>
      <c r="TWJ238" s="136"/>
      <c r="TWK238" s="136"/>
      <c r="TWL238" s="136"/>
      <c r="TWM238" s="136"/>
      <c r="TWN238" s="136"/>
      <c r="TWO238" s="136"/>
      <c r="TWP238" s="136"/>
      <c r="TWQ238" s="136"/>
      <c r="TWR238" s="136"/>
      <c r="TWS238" s="136"/>
      <c r="TWT238" s="136"/>
      <c r="TWU238" s="136"/>
      <c r="TWV238" s="136"/>
      <c r="TWW238" s="136"/>
      <c r="TWX238" s="136"/>
      <c r="TWY238" s="136"/>
      <c r="TWZ238" s="136"/>
      <c r="TXA238" s="136"/>
      <c r="TXB238" s="136"/>
      <c r="TXC238" s="136"/>
      <c r="TXD238" s="136"/>
      <c r="TXE238" s="136"/>
      <c r="TXF238" s="136"/>
      <c r="TXG238" s="136"/>
      <c r="TXH238" s="136"/>
      <c r="TXI238" s="136"/>
      <c r="TXJ238" s="136"/>
      <c r="TXK238" s="136"/>
      <c r="TXL238" s="136"/>
      <c r="TXM238" s="136"/>
      <c r="TXN238" s="136"/>
      <c r="TXO238" s="136"/>
      <c r="TXP238" s="136"/>
      <c r="TXQ238" s="136"/>
      <c r="TXR238" s="136"/>
      <c r="TXS238" s="136"/>
      <c r="TXT238" s="136"/>
      <c r="TXU238" s="136"/>
      <c r="TXV238" s="136"/>
      <c r="TXW238" s="136"/>
      <c r="TXX238" s="136"/>
      <c r="TXY238" s="136"/>
      <c r="TXZ238" s="136"/>
      <c r="TYA238" s="136"/>
      <c r="TYB238" s="136"/>
      <c r="TYC238" s="136"/>
      <c r="TYD238" s="136"/>
      <c r="TYE238" s="136"/>
      <c r="TYF238" s="136"/>
      <c r="TYG238" s="136"/>
      <c r="TYH238" s="136"/>
      <c r="TYI238" s="136"/>
      <c r="TYJ238" s="136"/>
      <c r="TYK238" s="136"/>
      <c r="TYL238" s="136"/>
      <c r="TYM238" s="136"/>
      <c r="TYN238" s="136"/>
      <c r="TYO238" s="136"/>
      <c r="TYP238" s="136"/>
      <c r="TYQ238" s="136"/>
      <c r="TYR238" s="136"/>
      <c r="TYS238" s="136"/>
      <c r="TYT238" s="136"/>
      <c r="TYU238" s="136"/>
      <c r="TYV238" s="136"/>
      <c r="TYW238" s="136"/>
      <c r="TYX238" s="136"/>
      <c r="TYY238" s="136"/>
      <c r="TYZ238" s="136"/>
      <c r="TZA238" s="136"/>
      <c r="TZB238" s="136"/>
      <c r="TZC238" s="136"/>
      <c r="TZD238" s="136"/>
      <c r="TZE238" s="136"/>
      <c r="TZF238" s="136"/>
      <c r="TZG238" s="136"/>
      <c r="TZH238" s="136"/>
      <c r="TZI238" s="136"/>
      <c r="TZJ238" s="136"/>
      <c r="TZK238" s="136"/>
      <c r="TZL238" s="136"/>
      <c r="TZM238" s="136"/>
      <c r="TZN238" s="136"/>
      <c r="TZO238" s="136"/>
      <c r="TZP238" s="136"/>
      <c r="TZQ238" s="136"/>
      <c r="TZR238" s="136"/>
      <c r="TZS238" s="136"/>
      <c r="TZT238" s="136"/>
      <c r="TZU238" s="136"/>
      <c r="TZV238" s="136"/>
      <c r="TZW238" s="136"/>
      <c r="TZX238" s="136"/>
      <c r="TZY238" s="136"/>
      <c r="TZZ238" s="136"/>
      <c r="UAA238" s="136"/>
      <c r="UAB238" s="136"/>
      <c r="UAC238" s="136"/>
      <c r="UAD238" s="136"/>
      <c r="UAE238" s="136"/>
      <c r="UAF238" s="136"/>
      <c r="UAG238" s="136"/>
      <c r="UAH238" s="136"/>
      <c r="UAI238" s="136"/>
      <c r="UAJ238" s="136"/>
      <c r="UAK238" s="136"/>
      <c r="UAL238" s="136"/>
      <c r="UAM238" s="136"/>
      <c r="UAN238" s="136"/>
      <c r="UAO238" s="136"/>
      <c r="UAP238" s="136"/>
      <c r="UAQ238" s="136"/>
      <c r="UAR238" s="136"/>
      <c r="UAS238" s="136"/>
      <c r="UAT238" s="136"/>
      <c r="UAU238" s="136"/>
      <c r="UAV238" s="136"/>
      <c r="UAW238" s="136"/>
      <c r="UAX238" s="136"/>
      <c r="UAY238" s="136"/>
      <c r="UAZ238" s="136"/>
      <c r="UBA238" s="136"/>
      <c r="UBB238" s="136"/>
      <c r="UBC238" s="136"/>
      <c r="UBD238" s="136"/>
      <c r="UBE238" s="136"/>
      <c r="UBF238" s="136"/>
      <c r="UBG238" s="136"/>
      <c r="UBH238" s="136"/>
      <c r="UBI238" s="136"/>
      <c r="UBJ238" s="136"/>
      <c r="UBK238" s="136"/>
      <c r="UBL238" s="136"/>
      <c r="UBM238" s="136"/>
      <c r="UBN238" s="136"/>
      <c r="UBO238" s="136"/>
      <c r="UBP238" s="136"/>
      <c r="UBQ238" s="136"/>
      <c r="UBR238" s="136"/>
      <c r="UBS238" s="136"/>
      <c r="UBT238" s="136"/>
      <c r="UBU238" s="136"/>
      <c r="UBV238" s="136"/>
      <c r="UBW238" s="136"/>
      <c r="UBX238" s="136"/>
      <c r="UBY238" s="136"/>
      <c r="UBZ238" s="136"/>
      <c r="UCA238" s="136"/>
      <c r="UCB238" s="136"/>
      <c r="UCC238" s="136"/>
      <c r="UCD238" s="136"/>
      <c r="UCE238" s="136"/>
      <c r="UCF238" s="136"/>
      <c r="UCG238" s="136"/>
      <c r="UCH238" s="136"/>
      <c r="UCI238" s="136"/>
      <c r="UCJ238" s="136"/>
      <c r="UCK238" s="136"/>
      <c r="UCL238" s="136"/>
      <c r="UCM238" s="136"/>
      <c r="UCN238" s="136"/>
      <c r="UCO238" s="136"/>
      <c r="UCP238" s="136"/>
      <c r="UCQ238" s="136"/>
      <c r="UCR238" s="136"/>
      <c r="UCS238" s="136"/>
      <c r="UCT238" s="136"/>
      <c r="UCU238" s="136"/>
      <c r="UCV238" s="136"/>
      <c r="UCW238" s="136"/>
      <c r="UCX238" s="136"/>
      <c r="UCY238" s="136"/>
      <c r="UCZ238" s="136"/>
      <c r="UDA238" s="136"/>
      <c r="UDB238" s="136"/>
      <c r="UDC238" s="136"/>
      <c r="UDD238" s="136"/>
      <c r="UDE238" s="136"/>
      <c r="UDF238" s="136"/>
      <c r="UDG238" s="136"/>
      <c r="UDH238" s="136"/>
      <c r="UDI238" s="136"/>
      <c r="UDJ238" s="136"/>
      <c r="UDK238" s="136"/>
      <c r="UDL238" s="136"/>
      <c r="UDM238" s="136"/>
      <c r="UDN238" s="136"/>
      <c r="UDO238" s="136"/>
      <c r="UDP238" s="136"/>
      <c r="UDQ238" s="136"/>
      <c r="UDR238" s="136"/>
      <c r="UDS238" s="136"/>
      <c r="UDT238" s="136"/>
      <c r="UDU238" s="136"/>
      <c r="UDV238" s="136"/>
      <c r="UDW238" s="136"/>
      <c r="UDX238" s="136"/>
      <c r="UDY238" s="136"/>
      <c r="UDZ238" s="136"/>
      <c r="UEA238" s="136"/>
      <c r="UEB238" s="136"/>
      <c r="UEC238" s="136"/>
      <c r="UED238" s="136"/>
      <c r="UEE238" s="136"/>
      <c r="UEF238" s="136"/>
      <c r="UEG238" s="136"/>
      <c r="UEH238" s="136"/>
      <c r="UEI238" s="136"/>
      <c r="UEJ238" s="136"/>
      <c r="UEK238" s="136"/>
      <c r="UEL238" s="136"/>
      <c r="UEM238" s="136"/>
      <c r="UEN238" s="136"/>
      <c r="UEO238" s="136"/>
      <c r="UEP238" s="136"/>
      <c r="UEQ238" s="136"/>
      <c r="UER238" s="136"/>
      <c r="UES238" s="136"/>
      <c r="UET238" s="136"/>
      <c r="UEU238" s="136"/>
      <c r="UEV238" s="136"/>
      <c r="UEW238" s="136"/>
      <c r="UEX238" s="136"/>
      <c r="UEY238" s="136"/>
      <c r="UEZ238" s="136"/>
      <c r="UFA238" s="136"/>
      <c r="UFB238" s="136"/>
      <c r="UFC238" s="136"/>
      <c r="UFD238" s="136"/>
      <c r="UFE238" s="136"/>
      <c r="UFF238" s="136"/>
      <c r="UFG238" s="136"/>
      <c r="UFH238" s="136"/>
      <c r="UFI238" s="136"/>
      <c r="UFJ238" s="136"/>
      <c r="UFK238" s="136"/>
      <c r="UFL238" s="136"/>
      <c r="UFM238" s="136"/>
      <c r="UFN238" s="136"/>
      <c r="UFO238" s="136"/>
      <c r="UFP238" s="136"/>
      <c r="UFQ238" s="136"/>
      <c r="UFR238" s="136"/>
      <c r="UFS238" s="136"/>
      <c r="UFT238" s="136"/>
      <c r="UFU238" s="136"/>
      <c r="UFV238" s="136"/>
      <c r="UFW238" s="136"/>
      <c r="UFX238" s="136"/>
      <c r="UFY238" s="136"/>
      <c r="UFZ238" s="136"/>
      <c r="UGA238" s="136"/>
      <c r="UGB238" s="136"/>
      <c r="UGC238" s="136"/>
      <c r="UGD238" s="136"/>
      <c r="UGE238" s="136"/>
      <c r="UGF238" s="136"/>
      <c r="UGG238" s="136"/>
      <c r="UGH238" s="136"/>
      <c r="UGI238" s="136"/>
      <c r="UGJ238" s="136"/>
      <c r="UGK238" s="136"/>
      <c r="UGL238" s="136"/>
      <c r="UGM238" s="136"/>
      <c r="UGN238" s="136"/>
      <c r="UGO238" s="136"/>
      <c r="UGP238" s="136"/>
      <c r="UGQ238" s="136"/>
      <c r="UGR238" s="136"/>
      <c r="UGS238" s="136"/>
      <c r="UGT238" s="136"/>
      <c r="UGU238" s="136"/>
      <c r="UGV238" s="136"/>
      <c r="UGW238" s="136"/>
      <c r="UGX238" s="136"/>
      <c r="UGY238" s="136"/>
      <c r="UGZ238" s="136"/>
      <c r="UHA238" s="136"/>
      <c r="UHB238" s="136"/>
      <c r="UHC238" s="136"/>
      <c r="UHD238" s="136"/>
      <c r="UHE238" s="136"/>
      <c r="UHF238" s="136"/>
      <c r="UHG238" s="136"/>
      <c r="UHH238" s="136"/>
      <c r="UHI238" s="136"/>
      <c r="UHJ238" s="136"/>
      <c r="UHK238" s="136"/>
      <c r="UHL238" s="136"/>
      <c r="UHM238" s="136"/>
      <c r="UHN238" s="136"/>
      <c r="UHO238" s="136"/>
      <c r="UHP238" s="136"/>
      <c r="UHQ238" s="136"/>
      <c r="UHR238" s="136"/>
      <c r="UHS238" s="136"/>
      <c r="UHT238" s="136"/>
      <c r="UHU238" s="136"/>
      <c r="UHV238" s="136"/>
      <c r="UHW238" s="136"/>
      <c r="UHX238" s="136"/>
      <c r="UHY238" s="136"/>
      <c r="UHZ238" s="136"/>
      <c r="UIA238" s="136"/>
      <c r="UIB238" s="136"/>
      <c r="UIC238" s="136"/>
      <c r="UID238" s="136"/>
      <c r="UIE238" s="136"/>
      <c r="UIF238" s="136"/>
      <c r="UIG238" s="136"/>
      <c r="UIH238" s="136"/>
      <c r="UII238" s="136"/>
      <c r="UIJ238" s="136"/>
      <c r="UIK238" s="136"/>
      <c r="UIL238" s="136"/>
      <c r="UIM238" s="136"/>
      <c r="UIN238" s="136"/>
      <c r="UIO238" s="136"/>
      <c r="UIP238" s="136"/>
      <c r="UIQ238" s="136"/>
      <c r="UIR238" s="136"/>
      <c r="UIS238" s="136"/>
      <c r="UIT238" s="136"/>
      <c r="UIU238" s="136"/>
      <c r="UIV238" s="136"/>
      <c r="UIW238" s="136"/>
      <c r="UIX238" s="136"/>
      <c r="UIY238" s="136"/>
      <c r="UIZ238" s="136"/>
      <c r="UJA238" s="136"/>
      <c r="UJB238" s="136"/>
      <c r="UJC238" s="136"/>
      <c r="UJD238" s="136"/>
      <c r="UJE238" s="136"/>
      <c r="UJF238" s="136"/>
      <c r="UJG238" s="136"/>
      <c r="UJH238" s="136"/>
      <c r="UJI238" s="136"/>
      <c r="UJJ238" s="136"/>
      <c r="UJK238" s="136"/>
      <c r="UJL238" s="136"/>
      <c r="UJM238" s="136"/>
      <c r="UJN238" s="136"/>
      <c r="UJO238" s="136"/>
      <c r="UJP238" s="136"/>
      <c r="UJQ238" s="136"/>
      <c r="UJR238" s="136"/>
      <c r="UJS238" s="136"/>
      <c r="UJT238" s="136"/>
      <c r="UJU238" s="136"/>
      <c r="UJV238" s="136"/>
      <c r="UJW238" s="136"/>
      <c r="UJX238" s="136"/>
      <c r="UJY238" s="136"/>
      <c r="UJZ238" s="136"/>
      <c r="UKA238" s="136"/>
      <c r="UKB238" s="136"/>
      <c r="UKC238" s="136"/>
      <c r="UKD238" s="136"/>
      <c r="UKE238" s="136"/>
      <c r="UKF238" s="136"/>
      <c r="UKG238" s="136"/>
      <c r="UKH238" s="136"/>
      <c r="UKI238" s="136"/>
      <c r="UKJ238" s="136"/>
      <c r="UKK238" s="136"/>
      <c r="UKL238" s="136"/>
      <c r="UKM238" s="136"/>
      <c r="UKN238" s="136"/>
      <c r="UKO238" s="136"/>
      <c r="UKP238" s="136"/>
      <c r="UKQ238" s="136"/>
      <c r="UKR238" s="136"/>
      <c r="UKS238" s="136"/>
      <c r="UKT238" s="136"/>
      <c r="UKU238" s="136"/>
      <c r="UKV238" s="136"/>
      <c r="UKW238" s="136"/>
      <c r="UKX238" s="136"/>
      <c r="UKY238" s="136"/>
      <c r="UKZ238" s="136"/>
      <c r="ULA238" s="136"/>
      <c r="ULB238" s="136"/>
      <c r="ULC238" s="136"/>
      <c r="ULD238" s="136"/>
      <c r="ULE238" s="136"/>
      <c r="ULF238" s="136"/>
      <c r="ULG238" s="136"/>
      <c r="ULH238" s="136"/>
      <c r="ULI238" s="136"/>
      <c r="ULJ238" s="136"/>
      <c r="ULK238" s="136"/>
      <c r="ULL238" s="136"/>
      <c r="ULM238" s="136"/>
      <c r="ULN238" s="136"/>
      <c r="ULO238" s="136"/>
      <c r="ULP238" s="136"/>
      <c r="ULQ238" s="136"/>
      <c r="ULR238" s="136"/>
      <c r="ULS238" s="136"/>
      <c r="ULT238" s="136"/>
      <c r="ULU238" s="136"/>
      <c r="ULV238" s="136"/>
      <c r="ULW238" s="136"/>
      <c r="ULX238" s="136"/>
      <c r="ULY238" s="136"/>
      <c r="ULZ238" s="136"/>
      <c r="UMA238" s="136"/>
      <c r="UMB238" s="136"/>
      <c r="UMC238" s="136"/>
      <c r="UMD238" s="136"/>
      <c r="UME238" s="136"/>
      <c r="UMF238" s="136"/>
      <c r="UMG238" s="136"/>
      <c r="UMH238" s="136"/>
      <c r="UMI238" s="136"/>
      <c r="UMJ238" s="136"/>
      <c r="UMK238" s="136"/>
      <c r="UML238" s="136"/>
      <c r="UMM238" s="136"/>
      <c r="UMN238" s="136"/>
      <c r="UMO238" s="136"/>
      <c r="UMP238" s="136"/>
      <c r="UMQ238" s="136"/>
      <c r="UMR238" s="136"/>
      <c r="UMS238" s="136"/>
      <c r="UMT238" s="136"/>
      <c r="UMU238" s="136"/>
      <c r="UMV238" s="136"/>
      <c r="UMW238" s="136"/>
      <c r="UMX238" s="136"/>
      <c r="UMY238" s="136"/>
      <c r="UMZ238" s="136"/>
      <c r="UNA238" s="136"/>
      <c r="UNB238" s="136"/>
      <c r="UNC238" s="136"/>
      <c r="UND238" s="136"/>
      <c r="UNE238" s="136"/>
      <c r="UNF238" s="136"/>
      <c r="UNG238" s="136"/>
      <c r="UNH238" s="136"/>
      <c r="UNI238" s="136"/>
      <c r="UNJ238" s="136"/>
      <c r="UNK238" s="136"/>
      <c r="UNL238" s="136"/>
      <c r="UNM238" s="136"/>
      <c r="UNN238" s="136"/>
      <c r="UNO238" s="136"/>
      <c r="UNP238" s="136"/>
      <c r="UNQ238" s="136"/>
      <c r="UNR238" s="136"/>
      <c r="UNS238" s="136"/>
      <c r="UNT238" s="136"/>
      <c r="UNU238" s="136"/>
      <c r="UNV238" s="136"/>
      <c r="UNW238" s="136"/>
      <c r="UNX238" s="136"/>
      <c r="UNY238" s="136"/>
      <c r="UNZ238" s="136"/>
      <c r="UOA238" s="136"/>
      <c r="UOB238" s="136"/>
      <c r="UOC238" s="136"/>
      <c r="UOD238" s="136"/>
      <c r="UOE238" s="136"/>
      <c r="UOF238" s="136"/>
      <c r="UOG238" s="136"/>
      <c r="UOH238" s="136"/>
      <c r="UOI238" s="136"/>
      <c r="UOJ238" s="136"/>
      <c r="UOK238" s="136"/>
      <c r="UOL238" s="136"/>
      <c r="UOM238" s="136"/>
      <c r="UON238" s="136"/>
      <c r="UOO238" s="136"/>
      <c r="UOP238" s="136"/>
      <c r="UOQ238" s="136"/>
      <c r="UOR238" s="136"/>
      <c r="UOS238" s="136"/>
      <c r="UOT238" s="136"/>
      <c r="UOU238" s="136"/>
      <c r="UOV238" s="136"/>
      <c r="UOW238" s="136"/>
      <c r="UOX238" s="136"/>
      <c r="UOY238" s="136"/>
      <c r="UOZ238" s="136"/>
      <c r="UPA238" s="136"/>
      <c r="UPB238" s="136"/>
      <c r="UPC238" s="136"/>
      <c r="UPD238" s="136"/>
      <c r="UPE238" s="136"/>
      <c r="UPF238" s="136"/>
      <c r="UPG238" s="136"/>
      <c r="UPH238" s="136"/>
      <c r="UPI238" s="136"/>
      <c r="UPJ238" s="136"/>
      <c r="UPK238" s="136"/>
      <c r="UPL238" s="136"/>
      <c r="UPM238" s="136"/>
      <c r="UPN238" s="136"/>
      <c r="UPO238" s="136"/>
      <c r="UPP238" s="136"/>
      <c r="UPQ238" s="136"/>
      <c r="UPR238" s="136"/>
      <c r="UPS238" s="136"/>
      <c r="UPT238" s="136"/>
      <c r="UPU238" s="136"/>
      <c r="UPV238" s="136"/>
      <c r="UPW238" s="136"/>
      <c r="UPX238" s="136"/>
      <c r="UPY238" s="136"/>
      <c r="UPZ238" s="136"/>
      <c r="UQA238" s="136"/>
      <c r="UQB238" s="136"/>
      <c r="UQC238" s="136"/>
      <c r="UQD238" s="136"/>
      <c r="UQE238" s="136"/>
      <c r="UQF238" s="136"/>
      <c r="UQG238" s="136"/>
      <c r="UQH238" s="136"/>
      <c r="UQI238" s="136"/>
      <c r="UQJ238" s="136"/>
      <c r="UQK238" s="136"/>
      <c r="UQL238" s="136"/>
      <c r="UQM238" s="136"/>
      <c r="UQN238" s="136"/>
      <c r="UQO238" s="136"/>
      <c r="UQP238" s="136"/>
      <c r="UQQ238" s="136"/>
      <c r="UQR238" s="136"/>
      <c r="UQS238" s="136"/>
      <c r="UQT238" s="136"/>
      <c r="UQU238" s="136"/>
      <c r="UQV238" s="136"/>
      <c r="UQW238" s="136"/>
      <c r="UQX238" s="136"/>
      <c r="UQY238" s="136"/>
      <c r="UQZ238" s="136"/>
      <c r="URA238" s="136"/>
      <c r="URB238" s="136"/>
      <c r="URC238" s="136"/>
      <c r="URD238" s="136"/>
      <c r="URE238" s="136"/>
      <c r="URF238" s="136"/>
      <c r="URG238" s="136"/>
      <c r="URH238" s="136"/>
      <c r="URI238" s="136"/>
      <c r="URJ238" s="136"/>
      <c r="URK238" s="136"/>
      <c r="URL238" s="136"/>
      <c r="URM238" s="136"/>
      <c r="URN238" s="136"/>
      <c r="URO238" s="136"/>
      <c r="URP238" s="136"/>
      <c r="URQ238" s="136"/>
      <c r="URR238" s="136"/>
      <c r="URS238" s="136"/>
      <c r="URT238" s="136"/>
      <c r="URU238" s="136"/>
      <c r="URV238" s="136"/>
      <c r="URW238" s="136"/>
      <c r="URX238" s="136"/>
      <c r="URY238" s="136"/>
      <c r="URZ238" s="136"/>
      <c r="USA238" s="136"/>
      <c r="USB238" s="136"/>
      <c r="USC238" s="136"/>
      <c r="USD238" s="136"/>
      <c r="USE238" s="136"/>
      <c r="USF238" s="136"/>
      <c r="USG238" s="136"/>
      <c r="USH238" s="136"/>
      <c r="USI238" s="136"/>
      <c r="USJ238" s="136"/>
      <c r="USK238" s="136"/>
      <c r="USL238" s="136"/>
      <c r="USM238" s="136"/>
      <c r="USN238" s="136"/>
      <c r="USO238" s="136"/>
      <c r="USP238" s="136"/>
      <c r="USQ238" s="136"/>
      <c r="USR238" s="136"/>
      <c r="USS238" s="136"/>
      <c r="UST238" s="136"/>
      <c r="USU238" s="136"/>
      <c r="USV238" s="136"/>
      <c r="USW238" s="136"/>
      <c r="USX238" s="136"/>
      <c r="USY238" s="136"/>
      <c r="USZ238" s="136"/>
      <c r="UTA238" s="136"/>
      <c r="UTB238" s="136"/>
      <c r="UTC238" s="136"/>
      <c r="UTD238" s="136"/>
      <c r="UTE238" s="136"/>
      <c r="UTF238" s="136"/>
      <c r="UTG238" s="136"/>
      <c r="UTH238" s="136"/>
      <c r="UTI238" s="136"/>
      <c r="UTJ238" s="136"/>
      <c r="UTK238" s="136"/>
      <c r="UTL238" s="136"/>
      <c r="UTM238" s="136"/>
      <c r="UTN238" s="136"/>
      <c r="UTO238" s="136"/>
      <c r="UTP238" s="136"/>
      <c r="UTQ238" s="136"/>
      <c r="UTR238" s="136"/>
      <c r="UTS238" s="136"/>
      <c r="UTT238" s="136"/>
      <c r="UTU238" s="136"/>
      <c r="UTV238" s="136"/>
      <c r="UTW238" s="136"/>
      <c r="UTX238" s="136"/>
      <c r="UTY238" s="136"/>
      <c r="UTZ238" s="136"/>
      <c r="UUA238" s="136"/>
      <c r="UUB238" s="136"/>
      <c r="UUC238" s="136"/>
      <c r="UUD238" s="136"/>
      <c r="UUE238" s="136"/>
      <c r="UUF238" s="136"/>
      <c r="UUG238" s="136"/>
      <c r="UUH238" s="136"/>
      <c r="UUI238" s="136"/>
      <c r="UUJ238" s="136"/>
      <c r="UUK238" s="136"/>
      <c r="UUL238" s="136"/>
      <c r="UUM238" s="136"/>
      <c r="UUN238" s="136"/>
      <c r="UUO238" s="136"/>
      <c r="UUP238" s="136"/>
      <c r="UUQ238" s="136"/>
      <c r="UUR238" s="136"/>
      <c r="UUS238" s="136"/>
      <c r="UUT238" s="136"/>
      <c r="UUU238" s="136"/>
      <c r="UUV238" s="136"/>
      <c r="UUW238" s="136"/>
      <c r="UUX238" s="136"/>
      <c r="UUY238" s="136"/>
      <c r="UUZ238" s="136"/>
      <c r="UVA238" s="136"/>
      <c r="UVB238" s="136"/>
      <c r="UVC238" s="136"/>
      <c r="UVD238" s="136"/>
      <c r="UVE238" s="136"/>
      <c r="UVF238" s="136"/>
      <c r="UVG238" s="136"/>
      <c r="UVH238" s="136"/>
      <c r="UVI238" s="136"/>
      <c r="UVJ238" s="136"/>
      <c r="UVK238" s="136"/>
      <c r="UVL238" s="136"/>
      <c r="UVM238" s="136"/>
      <c r="UVN238" s="136"/>
      <c r="UVO238" s="136"/>
      <c r="UVP238" s="136"/>
      <c r="UVQ238" s="136"/>
      <c r="UVR238" s="136"/>
      <c r="UVS238" s="136"/>
      <c r="UVT238" s="136"/>
      <c r="UVU238" s="136"/>
      <c r="UVV238" s="136"/>
      <c r="UVW238" s="136"/>
      <c r="UVX238" s="136"/>
      <c r="UVY238" s="136"/>
      <c r="UVZ238" s="136"/>
      <c r="UWA238" s="136"/>
      <c r="UWB238" s="136"/>
      <c r="UWC238" s="136"/>
      <c r="UWD238" s="136"/>
      <c r="UWE238" s="136"/>
      <c r="UWF238" s="136"/>
      <c r="UWG238" s="136"/>
      <c r="UWH238" s="136"/>
      <c r="UWI238" s="136"/>
      <c r="UWJ238" s="136"/>
      <c r="UWK238" s="136"/>
      <c r="UWL238" s="136"/>
      <c r="UWM238" s="136"/>
      <c r="UWN238" s="136"/>
      <c r="UWO238" s="136"/>
      <c r="UWP238" s="136"/>
      <c r="UWQ238" s="136"/>
      <c r="UWR238" s="136"/>
      <c r="UWS238" s="136"/>
      <c r="UWT238" s="136"/>
      <c r="UWU238" s="136"/>
      <c r="UWV238" s="136"/>
      <c r="UWW238" s="136"/>
      <c r="UWX238" s="136"/>
      <c r="UWY238" s="136"/>
      <c r="UWZ238" s="136"/>
      <c r="UXA238" s="136"/>
      <c r="UXB238" s="136"/>
      <c r="UXC238" s="136"/>
      <c r="UXD238" s="136"/>
      <c r="UXE238" s="136"/>
      <c r="UXF238" s="136"/>
      <c r="UXG238" s="136"/>
      <c r="UXH238" s="136"/>
      <c r="UXI238" s="136"/>
      <c r="UXJ238" s="136"/>
      <c r="UXK238" s="136"/>
      <c r="UXL238" s="136"/>
      <c r="UXM238" s="136"/>
      <c r="UXN238" s="136"/>
      <c r="UXO238" s="136"/>
      <c r="UXP238" s="136"/>
      <c r="UXQ238" s="136"/>
      <c r="UXR238" s="136"/>
      <c r="UXS238" s="136"/>
      <c r="UXT238" s="136"/>
      <c r="UXU238" s="136"/>
      <c r="UXV238" s="136"/>
      <c r="UXW238" s="136"/>
      <c r="UXX238" s="136"/>
      <c r="UXY238" s="136"/>
      <c r="UXZ238" s="136"/>
      <c r="UYA238" s="136"/>
      <c r="UYB238" s="136"/>
      <c r="UYC238" s="136"/>
      <c r="UYD238" s="136"/>
      <c r="UYE238" s="136"/>
      <c r="UYF238" s="136"/>
      <c r="UYG238" s="136"/>
      <c r="UYH238" s="136"/>
      <c r="UYI238" s="136"/>
      <c r="UYJ238" s="136"/>
      <c r="UYK238" s="136"/>
      <c r="UYL238" s="136"/>
      <c r="UYM238" s="136"/>
      <c r="UYN238" s="136"/>
      <c r="UYO238" s="136"/>
      <c r="UYP238" s="136"/>
      <c r="UYQ238" s="136"/>
      <c r="UYR238" s="136"/>
      <c r="UYS238" s="136"/>
      <c r="UYT238" s="136"/>
      <c r="UYU238" s="136"/>
      <c r="UYV238" s="136"/>
      <c r="UYW238" s="136"/>
      <c r="UYX238" s="136"/>
      <c r="UYY238" s="136"/>
      <c r="UYZ238" s="136"/>
      <c r="UZA238" s="136"/>
      <c r="UZB238" s="136"/>
      <c r="UZC238" s="136"/>
      <c r="UZD238" s="136"/>
      <c r="UZE238" s="136"/>
      <c r="UZF238" s="136"/>
      <c r="UZG238" s="136"/>
      <c r="UZH238" s="136"/>
      <c r="UZI238" s="136"/>
      <c r="UZJ238" s="136"/>
      <c r="UZK238" s="136"/>
      <c r="UZL238" s="136"/>
      <c r="UZM238" s="136"/>
      <c r="UZN238" s="136"/>
      <c r="UZO238" s="136"/>
      <c r="UZP238" s="136"/>
      <c r="UZQ238" s="136"/>
      <c r="UZR238" s="136"/>
      <c r="UZS238" s="136"/>
      <c r="UZT238" s="136"/>
      <c r="UZU238" s="136"/>
      <c r="UZV238" s="136"/>
      <c r="UZW238" s="136"/>
      <c r="UZX238" s="136"/>
      <c r="UZY238" s="136"/>
      <c r="UZZ238" s="136"/>
      <c r="VAA238" s="136"/>
      <c r="VAB238" s="136"/>
      <c r="VAC238" s="136"/>
      <c r="VAD238" s="136"/>
      <c r="VAE238" s="136"/>
      <c r="VAF238" s="136"/>
      <c r="VAG238" s="136"/>
      <c r="VAH238" s="136"/>
      <c r="VAI238" s="136"/>
      <c r="VAJ238" s="136"/>
      <c r="VAK238" s="136"/>
      <c r="VAL238" s="136"/>
      <c r="VAM238" s="136"/>
      <c r="VAN238" s="136"/>
      <c r="VAO238" s="136"/>
      <c r="VAP238" s="136"/>
      <c r="VAQ238" s="136"/>
      <c r="VAR238" s="136"/>
      <c r="VAS238" s="136"/>
      <c r="VAT238" s="136"/>
      <c r="VAU238" s="136"/>
      <c r="VAV238" s="136"/>
      <c r="VAW238" s="136"/>
      <c r="VAX238" s="136"/>
      <c r="VAY238" s="136"/>
      <c r="VAZ238" s="136"/>
      <c r="VBA238" s="136"/>
      <c r="VBB238" s="136"/>
      <c r="VBC238" s="136"/>
      <c r="VBD238" s="136"/>
      <c r="VBE238" s="136"/>
      <c r="VBF238" s="136"/>
      <c r="VBG238" s="136"/>
      <c r="VBH238" s="136"/>
      <c r="VBI238" s="136"/>
      <c r="VBJ238" s="136"/>
      <c r="VBK238" s="136"/>
      <c r="VBL238" s="136"/>
      <c r="VBM238" s="136"/>
      <c r="VBN238" s="136"/>
      <c r="VBO238" s="136"/>
      <c r="VBP238" s="136"/>
      <c r="VBQ238" s="136"/>
      <c r="VBR238" s="136"/>
      <c r="VBS238" s="136"/>
      <c r="VBT238" s="136"/>
      <c r="VBU238" s="136"/>
      <c r="VBV238" s="136"/>
      <c r="VBW238" s="136"/>
      <c r="VBX238" s="136"/>
      <c r="VBY238" s="136"/>
      <c r="VBZ238" s="136"/>
      <c r="VCA238" s="136"/>
      <c r="VCB238" s="136"/>
      <c r="VCC238" s="136"/>
      <c r="VCD238" s="136"/>
      <c r="VCE238" s="136"/>
      <c r="VCF238" s="136"/>
      <c r="VCG238" s="136"/>
      <c r="VCH238" s="136"/>
      <c r="VCI238" s="136"/>
      <c r="VCJ238" s="136"/>
      <c r="VCK238" s="136"/>
      <c r="VCL238" s="136"/>
      <c r="VCM238" s="136"/>
      <c r="VCN238" s="136"/>
      <c r="VCO238" s="136"/>
      <c r="VCP238" s="136"/>
      <c r="VCQ238" s="136"/>
      <c r="VCR238" s="136"/>
      <c r="VCS238" s="136"/>
      <c r="VCT238" s="136"/>
      <c r="VCU238" s="136"/>
      <c r="VCV238" s="136"/>
      <c r="VCW238" s="136"/>
      <c r="VCX238" s="136"/>
      <c r="VCY238" s="136"/>
      <c r="VCZ238" s="136"/>
      <c r="VDA238" s="136"/>
      <c r="VDB238" s="136"/>
      <c r="VDC238" s="136"/>
      <c r="VDD238" s="136"/>
      <c r="VDE238" s="136"/>
      <c r="VDF238" s="136"/>
      <c r="VDG238" s="136"/>
      <c r="VDH238" s="136"/>
      <c r="VDI238" s="136"/>
      <c r="VDJ238" s="136"/>
      <c r="VDK238" s="136"/>
      <c r="VDL238" s="136"/>
      <c r="VDM238" s="136"/>
      <c r="VDN238" s="136"/>
      <c r="VDO238" s="136"/>
      <c r="VDP238" s="136"/>
      <c r="VDQ238" s="136"/>
      <c r="VDR238" s="136"/>
      <c r="VDS238" s="136"/>
      <c r="VDT238" s="136"/>
      <c r="VDU238" s="136"/>
      <c r="VDV238" s="136"/>
      <c r="VDW238" s="136"/>
      <c r="VDX238" s="136"/>
      <c r="VDY238" s="136"/>
      <c r="VDZ238" s="136"/>
      <c r="VEA238" s="136"/>
      <c r="VEB238" s="136"/>
      <c r="VEC238" s="136"/>
      <c r="VED238" s="136"/>
      <c r="VEE238" s="136"/>
      <c r="VEF238" s="136"/>
      <c r="VEG238" s="136"/>
      <c r="VEH238" s="136"/>
      <c r="VEI238" s="136"/>
      <c r="VEJ238" s="136"/>
      <c r="VEK238" s="136"/>
      <c r="VEL238" s="136"/>
      <c r="VEM238" s="136"/>
      <c r="VEN238" s="136"/>
      <c r="VEO238" s="136"/>
      <c r="VEP238" s="136"/>
      <c r="VEQ238" s="136"/>
      <c r="VER238" s="136"/>
      <c r="VES238" s="136"/>
      <c r="VET238" s="136"/>
      <c r="VEU238" s="136"/>
      <c r="VEV238" s="136"/>
      <c r="VEW238" s="136"/>
      <c r="VEX238" s="136"/>
      <c r="VEY238" s="136"/>
      <c r="VEZ238" s="136"/>
      <c r="VFA238" s="136"/>
      <c r="VFB238" s="136"/>
      <c r="VFC238" s="136"/>
      <c r="VFD238" s="136"/>
      <c r="VFE238" s="136"/>
      <c r="VFF238" s="136"/>
      <c r="VFG238" s="136"/>
      <c r="VFH238" s="136"/>
      <c r="VFI238" s="136"/>
      <c r="VFJ238" s="136"/>
      <c r="VFK238" s="136"/>
      <c r="VFL238" s="136"/>
      <c r="VFM238" s="136"/>
      <c r="VFN238" s="136"/>
      <c r="VFO238" s="136"/>
      <c r="VFP238" s="136"/>
      <c r="VFQ238" s="136"/>
      <c r="VFR238" s="136"/>
      <c r="VFS238" s="136"/>
      <c r="VFT238" s="136"/>
      <c r="VFU238" s="136"/>
      <c r="VFV238" s="136"/>
      <c r="VFW238" s="136"/>
      <c r="VFX238" s="136"/>
      <c r="VFY238" s="136"/>
      <c r="VFZ238" s="136"/>
      <c r="VGA238" s="136"/>
      <c r="VGB238" s="136"/>
      <c r="VGC238" s="136"/>
      <c r="VGD238" s="136"/>
      <c r="VGE238" s="136"/>
      <c r="VGF238" s="136"/>
      <c r="VGG238" s="136"/>
      <c r="VGH238" s="136"/>
      <c r="VGI238" s="136"/>
      <c r="VGJ238" s="136"/>
      <c r="VGK238" s="136"/>
      <c r="VGL238" s="136"/>
      <c r="VGM238" s="136"/>
      <c r="VGN238" s="136"/>
      <c r="VGO238" s="136"/>
      <c r="VGP238" s="136"/>
      <c r="VGQ238" s="136"/>
      <c r="VGR238" s="136"/>
      <c r="VGS238" s="136"/>
      <c r="VGT238" s="136"/>
      <c r="VGU238" s="136"/>
      <c r="VGV238" s="136"/>
      <c r="VGW238" s="136"/>
      <c r="VGX238" s="136"/>
      <c r="VGY238" s="136"/>
      <c r="VGZ238" s="136"/>
      <c r="VHA238" s="136"/>
      <c r="VHB238" s="136"/>
      <c r="VHC238" s="136"/>
      <c r="VHD238" s="136"/>
      <c r="VHE238" s="136"/>
      <c r="VHF238" s="136"/>
      <c r="VHG238" s="136"/>
      <c r="VHH238" s="136"/>
      <c r="VHI238" s="136"/>
      <c r="VHJ238" s="136"/>
      <c r="VHK238" s="136"/>
      <c r="VHL238" s="136"/>
      <c r="VHM238" s="136"/>
      <c r="VHN238" s="136"/>
      <c r="VHO238" s="136"/>
      <c r="VHP238" s="136"/>
      <c r="VHQ238" s="136"/>
      <c r="VHR238" s="136"/>
      <c r="VHS238" s="136"/>
      <c r="VHT238" s="136"/>
      <c r="VHU238" s="136"/>
      <c r="VHV238" s="136"/>
      <c r="VHW238" s="136"/>
      <c r="VHX238" s="136"/>
      <c r="VHY238" s="136"/>
      <c r="VHZ238" s="136"/>
      <c r="VIA238" s="136"/>
      <c r="VIB238" s="136"/>
      <c r="VIC238" s="136"/>
      <c r="VID238" s="136"/>
      <c r="VIE238" s="136"/>
      <c r="VIF238" s="136"/>
      <c r="VIG238" s="136"/>
      <c r="VIH238" s="136"/>
      <c r="VII238" s="136"/>
      <c r="VIJ238" s="136"/>
      <c r="VIK238" s="136"/>
      <c r="VIL238" s="136"/>
      <c r="VIM238" s="136"/>
      <c r="VIN238" s="136"/>
      <c r="VIO238" s="136"/>
      <c r="VIP238" s="136"/>
      <c r="VIQ238" s="136"/>
      <c r="VIR238" s="136"/>
      <c r="VIS238" s="136"/>
      <c r="VIT238" s="136"/>
      <c r="VIU238" s="136"/>
      <c r="VIV238" s="136"/>
      <c r="VIW238" s="136"/>
      <c r="VIX238" s="136"/>
      <c r="VIY238" s="136"/>
      <c r="VIZ238" s="136"/>
      <c r="VJA238" s="136"/>
      <c r="VJB238" s="136"/>
      <c r="VJC238" s="136"/>
      <c r="VJD238" s="136"/>
      <c r="VJE238" s="136"/>
      <c r="VJF238" s="136"/>
      <c r="VJG238" s="136"/>
      <c r="VJH238" s="136"/>
      <c r="VJI238" s="136"/>
      <c r="VJJ238" s="136"/>
      <c r="VJK238" s="136"/>
      <c r="VJL238" s="136"/>
      <c r="VJM238" s="136"/>
      <c r="VJN238" s="136"/>
      <c r="VJO238" s="136"/>
      <c r="VJP238" s="136"/>
      <c r="VJQ238" s="136"/>
      <c r="VJR238" s="136"/>
      <c r="VJS238" s="136"/>
      <c r="VJT238" s="136"/>
      <c r="VJU238" s="136"/>
      <c r="VJV238" s="136"/>
      <c r="VJW238" s="136"/>
      <c r="VJX238" s="136"/>
      <c r="VJY238" s="136"/>
      <c r="VJZ238" s="136"/>
      <c r="VKA238" s="136"/>
      <c r="VKB238" s="136"/>
      <c r="VKC238" s="136"/>
      <c r="VKD238" s="136"/>
      <c r="VKE238" s="136"/>
      <c r="VKF238" s="136"/>
      <c r="VKG238" s="136"/>
      <c r="VKH238" s="136"/>
      <c r="VKI238" s="136"/>
      <c r="VKJ238" s="136"/>
      <c r="VKK238" s="136"/>
      <c r="VKL238" s="136"/>
      <c r="VKM238" s="136"/>
      <c r="VKN238" s="136"/>
      <c r="VKO238" s="136"/>
      <c r="VKP238" s="136"/>
      <c r="VKQ238" s="136"/>
      <c r="VKR238" s="136"/>
      <c r="VKS238" s="136"/>
      <c r="VKT238" s="136"/>
      <c r="VKU238" s="136"/>
      <c r="VKV238" s="136"/>
      <c r="VKW238" s="136"/>
      <c r="VKX238" s="136"/>
      <c r="VKY238" s="136"/>
      <c r="VKZ238" s="136"/>
      <c r="VLA238" s="136"/>
      <c r="VLB238" s="136"/>
      <c r="VLC238" s="136"/>
      <c r="VLD238" s="136"/>
      <c r="VLE238" s="136"/>
      <c r="VLF238" s="136"/>
      <c r="VLG238" s="136"/>
      <c r="VLH238" s="136"/>
      <c r="VLI238" s="136"/>
      <c r="VLJ238" s="136"/>
      <c r="VLK238" s="136"/>
      <c r="VLL238" s="136"/>
      <c r="VLM238" s="136"/>
      <c r="VLN238" s="136"/>
      <c r="VLO238" s="136"/>
      <c r="VLP238" s="136"/>
      <c r="VLQ238" s="136"/>
      <c r="VLR238" s="136"/>
      <c r="VLS238" s="136"/>
      <c r="VLT238" s="136"/>
      <c r="VLU238" s="136"/>
      <c r="VLV238" s="136"/>
      <c r="VLW238" s="136"/>
      <c r="VLX238" s="136"/>
      <c r="VLY238" s="136"/>
      <c r="VLZ238" s="136"/>
      <c r="VMA238" s="136"/>
      <c r="VMB238" s="136"/>
      <c r="VMC238" s="136"/>
      <c r="VMD238" s="136"/>
      <c r="VME238" s="136"/>
      <c r="VMF238" s="136"/>
      <c r="VMG238" s="136"/>
      <c r="VMH238" s="136"/>
      <c r="VMI238" s="136"/>
      <c r="VMJ238" s="136"/>
      <c r="VMK238" s="136"/>
      <c r="VML238" s="136"/>
      <c r="VMM238" s="136"/>
      <c r="VMN238" s="136"/>
      <c r="VMO238" s="136"/>
      <c r="VMP238" s="136"/>
      <c r="VMQ238" s="136"/>
      <c r="VMR238" s="136"/>
      <c r="VMS238" s="136"/>
      <c r="VMT238" s="136"/>
      <c r="VMU238" s="136"/>
      <c r="VMV238" s="136"/>
      <c r="VMW238" s="136"/>
      <c r="VMX238" s="136"/>
      <c r="VMY238" s="136"/>
      <c r="VMZ238" s="136"/>
      <c r="VNA238" s="136"/>
      <c r="VNB238" s="136"/>
      <c r="VNC238" s="136"/>
      <c r="VND238" s="136"/>
      <c r="VNE238" s="136"/>
      <c r="VNF238" s="136"/>
      <c r="VNG238" s="136"/>
      <c r="VNH238" s="136"/>
      <c r="VNI238" s="136"/>
      <c r="VNJ238" s="136"/>
      <c r="VNK238" s="136"/>
      <c r="VNL238" s="136"/>
      <c r="VNM238" s="136"/>
      <c r="VNN238" s="136"/>
      <c r="VNO238" s="136"/>
      <c r="VNP238" s="136"/>
      <c r="VNQ238" s="136"/>
      <c r="VNR238" s="136"/>
      <c r="VNS238" s="136"/>
      <c r="VNT238" s="136"/>
      <c r="VNU238" s="136"/>
      <c r="VNV238" s="136"/>
      <c r="VNW238" s="136"/>
      <c r="VNX238" s="136"/>
      <c r="VNY238" s="136"/>
      <c r="VNZ238" s="136"/>
      <c r="VOA238" s="136"/>
      <c r="VOB238" s="136"/>
      <c r="VOC238" s="136"/>
      <c r="VOD238" s="136"/>
      <c r="VOE238" s="136"/>
      <c r="VOF238" s="136"/>
      <c r="VOG238" s="136"/>
      <c r="VOH238" s="136"/>
      <c r="VOI238" s="136"/>
      <c r="VOJ238" s="136"/>
      <c r="VOK238" s="136"/>
      <c r="VOL238" s="136"/>
      <c r="VOM238" s="136"/>
      <c r="VON238" s="136"/>
      <c r="VOO238" s="136"/>
      <c r="VOP238" s="136"/>
      <c r="VOQ238" s="136"/>
      <c r="VOR238" s="136"/>
      <c r="VOS238" s="136"/>
      <c r="VOT238" s="136"/>
      <c r="VOU238" s="136"/>
      <c r="VOV238" s="136"/>
      <c r="VOW238" s="136"/>
      <c r="VOX238" s="136"/>
      <c r="VOY238" s="136"/>
      <c r="VOZ238" s="136"/>
      <c r="VPA238" s="136"/>
      <c r="VPB238" s="136"/>
      <c r="VPC238" s="136"/>
      <c r="VPD238" s="136"/>
      <c r="VPE238" s="136"/>
      <c r="VPF238" s="136"/>
      <c r="VPG238" s="136"/>
      <c r="VPH238" s="136"/>
      <c r="VPI238" s="136"/>
      <c r="VPJ238" s="136"/>
      <c r="VPK238" s="136"/>
      <c r="VPL238" s="136"/>
      <c r="VPM238" s="136"/>
      <c r="VPN238" s="136"/>
      <c r="VPO238" s="136"/>
      <c r="VPP238" s="136"/>
      <c r="VPQ238" s="136"/>
      <c r="VPR238" s="136"/>
      <c r="VPS238" s="136"/>
      <c r="VPT238" s="136"/>
      <c r="VPU238" s="136"/>
      <c r="VPV238" s="136"/>
      <c r="VPW238" s="136"/>
      <c r="VPX238" s="136"/>
      <c r="VPY238" s="136"/>
      <c r="VPZ238" s="136"/>
      <c r="VQA238" s="136"/>
      <c r="VQB238" s="136"/>
      <c r="VQC238" s="136"/>
      <c r="VQD238" s="136"/>
      <c r="VQE238" s="136"/>
      <c r="VQF238" s="136"/>
      <c r="VQG238" s="136"/>
      <c r="VQH238" s="136"/>
      <c r="VQI238" s="136"/>
      <c r="VQJ238" s="136"/>
      <c r="VQK238" s="136"/>
      <c r="VQL238" s="136"/>
      <c r="VQM238" s="136"/>
      <c r="VQN238" s="136"/>
      <c r="VQO238" s="136"/>
      <c r="VQP238" s="136"/>
      <c r="VQQ238" s="136"/>
      <c r="VQR238" s="136"/>
      <c r="VQS238" s="136"/>
      <c r="VQT238" s="136"/>
      <c r="VQU238" s="136"/>
      <c r="VQV238" s="136"/>
      <c r="VQW238" s="136"/>
      <c r="VQX238" s="136"/>
      <c r="VQY238" s="136"/>
      <c r="VQZ238" s="136"/>
      <c r="VRA238" s="136"/>
      <c r="VRB238" s="136"/>
      <c r="VRC238" s="136"/>
      <c r="VRD238" s="136"/>
      <c r="VRE238" s="136"/>
      <c r="VRF238" s="136"/>
      <c r="VRG238" s="136"/>
      <c r="VRH238" s="136"/>
      <c r="VRI238" s="136"/>
      <c r="VRJ238" s="136"/>
      <c r="VRK238" s="136"/>
      <c r="VRL238" s="136"/>
      <c r="VRM238" s="136"/>
      <c r="VRN238" s="136"/>
      <c r="VRO238" s="136"/>
      <c r="VRP238" s="136"/>
      <c r="VRQ238" s="136"/>
      <c r="VRR238" s="136"/>
      <c r="VRS238" s="136"/>
      <c r="VRT238" s="136"/>
      <c r="VRU238" s="136"/>
      <c r="VRV238" s="136"/>
      <c r="VRW238" s="136"/>
      <c r="VRX238" s="136"/>
      <c r="VRY238" s="136"/>
      <c r="VRZ238" s="136"/>
      <c r="VSA238" s="136"/>
      <c r="VSB238" s="136"/>
      <c r="VSC238" s="136"/>
      <c r="VSD238" s="136"/>
      <c r="VSE238" s="136"/>
      <c r="VSF238" s="136"/>
      <c r="VSG238" s="136"/>
      <c r="VSH238" s="136"/>
      <c r="VSI238" s="136"/>
      <c r="VSJ238" s="136"/>
      <c r="VSK238" s="136"/>
      <c r="VSL238" s="136"/>
      <c r="VSM238" s="136"/>
      <c r="VSN238" s="136"/>
      <c r="VSO238" s="136"/>
      <c r="VSP238" s="136"/>
      <c r="VSQ238" s="136"/>
      <c r="VSR238" s="136"/>
      <c r="VSS238" s="136"/>
      <c r="VST238" s="136"/>
      <c r="VSU238" s="136"/>
      <c r="VSV238" s="136"/>
      <c r="VSW238" s="136"/>
      <c r="VSX238" s="136"/>
      <c r="VSY238" s="136"/>
      <c r="VSZ238" s="136"/>
      <c r="VTA238" s="136"/>
      <c r="VTB238" s="136"/>
      <c r="VTC238" s="136"/>
      <c r="VTD238" s="136"/>
      <c r="VTE238" s="136"/>
      <c r="VTF238" s="136"/>
      <c r="VTG238" s="136"/>
      <c r="VTH238" s="136"/>
      <c r="VTI238" s="136"/>
      <c r="VTJ238" s="136"/>
      <c r="VTK238" s="136"/>
      <c r="VTL238" s="136"/>
      <c r="VTM238" s="136"/>
      <c r="VTN238" s="136"/>
      <c r="VTO238" s="136"/>
      <c r="VTP238" s="136"/>
      <c r="VTQ238" s="136"/>
      <c r="VTR238" s="136"/>
      <c r="VTS238" s="136"/>
      <c r="VTT238" s="136"/>
      <c r="VTU238" s="136"/>
      <c r="VTV238" s="136"/>
      <c r="VTW238" s="136"/>
      <c r="VTX238" s="136"/>
      <c r="VTY238" s="136"/>
      <c r="VTZ238" s="136"/>
      <c r="VUA238" s="136"/>
      <c r="VUB238" s="136"/>
      <c r="VUC238" s="136"/>
      <c r="VUD238" s="136"/>
      <c r="VUE238" s="136"/>
      <c r="VUF238" s="136"/>
      <c r="VUG238" s="136"/>
      <c r="VUH238" s="136"/>
      <c r="VUI238" s="136"/>
      <c r="VUJ238" s="136"/>
      <c r="VUK238" s="136"/>
      <c r="VUL238" s="136"/>
      <c r="VUM238" s="136"/>
      <c r="VUN238" s="136"/>
      <c r="VUO238" s="136"/>
      <c r="VUP238" s="136"/>
      <c r="VUQ238" s="136"/>
      <c r="VUR238" s="136"/>
      <c r="VUS238" s="136"/>
      <c r="VUT238" s="136"/>
      <c r="VUU238" s="136"/>
      <c r="VUV238" s="136"/>
      <c r="VUW238" s="136"/>
      <c r="VUX238" s="136"/>
      <c r="VUY238" s="136"/>
      <c r="VUZ238" s="136"/>
      <c r="VVA238" s="136"/>
      <c r="VVB238" s="136"/>
      <c r="VVC238" s="136"/>
      <c r="VVD238" s="136"/>
      <c r="VVE238" s="136"/>
      <c r="VVF238" s="136"/>
      <c r="VVG238" s="136"/>
      <c r="VVH238" s="136"/>
      <c r="VVI238" s="136"/>
      <c r="VVJ238" s="136"/>
      <c r="VVK238" s="136"/>
      <c r="VVL238" s="136"/>
      <c r="VVM238" s="136"/>
      <c r="VVN238" s="136"/>
      <c r="VVO238" s="136"/>
      <c r="VVP238" s="136"/>
      <c r="VVQ238" s="136"/>
      <c r="VVR238" s="136"/>
      <c r="VVS238" s="136"/>
      <c r="VVT238" s="136"/>
      <c r="VVU238" s="136"/>
      <c r="VVV238" s="136"/>
      <c r="VVW238" s="136"/>
      <c r="VVX238" s="136"/>
      <c r="VVY238" s="136"/>
      <c r="VVZ238" s="136"/>
      <c r="VWA238" s="136"/>
      <c r="VWB238" s="136"/>
      <c r="VWC238" s="136"/>
      <c r="VWD238" s="136"/>
      <c r="VWE238" s="136"/>
      <c r="VWF238" s="136"/>
      <c r="VWG238" s="136"/>
      <c r="VWH238" s="136"/>
      <c r="VWI238" s="136"/>
      <c r="VWJ238" s="136"/>
      <c r="VWK238" s="136"/>
      <c r="VWL238" s="136"/>
      <c r="VWM238" s="136"/>
      <c r="VWN238" s="136"/>
      <c r="VWO238" s="136"/>
      <c r="VWP238" s="136"/>
      <c r="VWQ238" s="136"/>
      <c r="VWR238" s="136"/>
      <c r="VWS238" s="136"/>
      <c r="VWT238" s="136"/>
      <c r="VWU238" s="136"/>
      <c r="VWV238" s="136"/>
      <c r="VWW238" s="136"/>
      <c r="VWX238" s="136"/>
      <c r="VWY238" s="136"/>
      <c r="VWZ238" s="136"/>
      <c r="VXA238" s="136"/>
      <c r="VXB238" s="136"/>
      <c r="VXC238" s="136"/>
      <c r="VXD238" s="136"/>
      <c r="VXE238" s="136"/>
      <c r="VXF238" s="136"/>
      <c r="VXG238" s="136"/>
      <c r="VXH238" s="136"/>
      <c r="VXI238" s="136"/>
      <c r="VXJ238" s="136"/>
      <c r="VXK238" s="136"/>
      <c r="VXL238" s="136"/>
      <c r="VXM238" s="136"/>
      <c r="VXN238" s="136"/>
      <c r="VXO238" s="136"/>
      <c r="VXP238" s="136"/>
      <c r="VXQ238" s="136"/>
      <c r="VXR238" s="136"/>
      <c r="VXS238" s="136"/>
      <c r="VXT238" s="136"/>
      <c r="VXU238" s="136"/>
      <c r="VXV238" s="136"/>
      <c r="VXW238" s="136"/>
      <c r="VXX238" s="136"/>
      <c r="VXY238" s="136"/>
      <c r="VXZ238" s="136"/>
      <c r="VYA238" s="136"/>
      <c r="VYB238" s="136"/>
      <c r="VYC238" s="136"/>
      <c r="VYD238" s="136"/>
      <c r="VYE238" s="136"/>
      <c r="VYF238" s="136"/>
      <c r="VYG238" s="136"/>
      <c r="VYH238" s="136"/>
      <c r="VYI238" s="136"/>
      <c r="VYJ238" s="136"/>
      <c r="VYK238" s="136"/>
      <c r="VYL238" s="136"/>
      <c r="VYM238" s="136"/>
      <c r="VYN238" s="136"/>
      <c r="VYO238" s="136"/>
      <c r="VYP238" s="136"/>
      <c r="VYQ238" s="136"/>
      <c r="VYR238" s="136"/>
      <c r="VYS238" s="136"/>
      <c r="VYT238" s="136"/>
      <c r="VYU238" s="136"/>
      <c r="VYV238" s="136"/>
      <c r="VYW238" s="136"/>
      <c r="VYX238" s="136"/>
      <c r="VYY238" s="136"/>
      <c r="VYZ238" s="136"/>
      <c r="VZA238" s="136"/>
      <c r="VZB238" s="136"/>
      <c r="VZC238" s="136"/>
      <c r="VZD238" s="136"/>
      <c r="VZE238" s="136"/>
      <c r="VZF238" s="136"/>
      <c r="VZG238" s="136"/>
      <c r="VZH238" s="136"/>
      <c r="VZI238" s="136"/>
      <c r="VZJ238" s="136"/>
      <c r="VZK238" s="136"/>
      <c r="VZL238" s="136"/>
      <c r="VZM238" s="136"/>
      <c r="VZN238" s="136"/>
      <c r="VZO238" s="136"/>
      <c r="VZP238" s="136"/>
      <c r="VZQ238" s="136"/>
      <c r="VZR238" s="136"/>
      <c r="VZS238" s="136"/>
      <c r="VZT238" s="136"/>
      <c r="VZU238" s="136"/>
      <c r="VZV238" s="136"/>
      <c r="VZW238" s="136"/>
      <c r="VZX238" s="136"/>
      <c r="VZY238" s="136"/>
      <c r="VZZ238" s="136"/>
      <c r="WAA238" s="136"/>
      <c r="WAB238" s="136"/>
      <c r="WAC238" s="136"/>
      <c r="WAD238" s="136"/>
      <c r="WAE238" s="136"/>
      <c r="WAF238" s="136"/>
      <c r="WAG238" s="136"/>
      <c r="WAH238" s="136"/>
      <c r="WAI238" s="136"/>
      <c r="WAJ238" s="136"/>
      <c r="WAK238" s="136"/>
      <c r="WAL238" s="136"/>
      <c r="WAM238" s="136"/>
      <c r="WAN238" s="136"/>
      <c r="WAO238" s="136"/>
      <c r="WAP238" s="136"/>
      <c r="WAQ238" s="136"/>
      <c r="WAR238" s="136"/>
      <c r="WAS238" s="136"/>
      <c r="WAT238" s="136"/>
      <c r="WAU238" s="136"/>
      <c r="WAV238" s="136"/>
      <c r="WAW238" s="136"/>
      <c r="WAX238" s="136"/>
      <c r="WAY238" s="136"/>
      <c r="WAZ238" s="136"/>
      <c r="WBA238" s="136"/>
      <c r="WBB238" s="136"/>
      <c r="WBC238" s="136"/>
      <c r="WBD238" s="136"/>
      <c r="WBE238" s="136"/>
      <c r="WBF238" s="136"/>
      <c r="WBG238" s="136"/>
      <c r="WBH238" s="136"/>
      <c r="WBI238" s="136"/>
      <c r="WBJ238" s="136"/>
      <c r="WBK238" s="136"/>
      <c r="WBL238" s="136"/>
      <c r="WBM238" s="136"/>
      <c r="WBN238" s="136"/>
      <c r="WBO238" s="136"/>
      <c r="WBP238" s="136"/>
      <c r="WBQ238" s="136"/>
      <c r="WBR238" s="136"/>
      <c r="WBS238" s="136"/>
      <c r="WBT238" s="136"/>
      <c r="WBU238" s="136"/>
      <c r="WBV238" s="136"/>
      <c r="WBW238" s="136"/>
      <c r="WBX238" s="136"/>
      <c r="WBY238" s="136"/>
      <c r="WBZ238" s="136"/>
      <c r="WCA238" s="136"/>
      <c r="WCB238" s="136"/>
      <c r="WCC238" s="136"/>
      <c r="WCD238" s="136"/>
      <c r="WCE238" s="136"/>
      <c r="WCF238" s="136"/>
      <c r="WCG238" s="136"/>
      <c r="WCH238" s="136"/>
      <c r="WCI238" s="136"/>
      <c r="WCJ238" s="136"/>
      <c r="WCK238" s="136"/>
      <c r="WCL238" s="136"/>
      <c r="WCM238" s="136"/>
      <c r="WCN238" s="136"/>
      <c r="WCO238" s="136"/>
      <c r="WCP238" s="136"/>
      <c r="WCQ238" s="136"/>
      <c r="WCR238" s="136"/>
      <c r="WCS238" s="136"/>
      <c r="WCT238" s="136"/>
      <c r="WCU238" s="136"/>
      <c r="WCV238" s="136"/>
      <c r="WCW238" s="136"/>
      <c r="WCX238" s="136"/>
      <c r="WCY238" s="136"/>
      <c r="WCZ238" s="136"/>
      <c r="WDA238" s="136"/>
      <c r="WDB238" s="136"/>
      <c r="WDC238" s="136"/>
      <c r="WDD238" s="136"/>
      <c r="WDE238" s="136"/>
      <c r="WDF238" s="136"/>
      <c r="WDG238" s="136"/>
      <c r="WDH238" s="136"/>
      <c r="WDI238" s="136"/>
      <c r="WDJ238" s="136"/>
      <c r="WDK238" s="136"/>
      <c r="WDL238" s="136"/>
      <c r="WDM238" s="136"/>
      <c r="WDN238" s="136"/>
      <c r="WDO238" s="136"/>
      <c r="WDP238" s="136"/>
      <c r="WDQ238" s="136"/>
      <c r="WDR238" s="136"/>
      <c r="WDS238" s="136"/>
      <c r="WDT238" s="136"/>
      <c r="WDU238" s="136"/>
      <c r="WDV238" s="136"/>
      <c r="WDW238" s="136"/>
      <c r="WDX238" s="136"/>
      <c r="WDY238" s="136"/>
      <c r="WDZ238" s="136"/>
      <c r="WEA238" s="136"/>
      <c r="WEB238" s="136"/>
      <c r="WEC238" s="136"/>
      <c r="WED238" s="136"/>
      <c r="WEE238" s="136"/>
      <c r="WEF238" s="136"/>
      <c r="WEG238" s="136"/>
      <c r="WEH238" s="136"/>
      <c r="WEI238" s="136"/>
      <c r="WEJ238" s="136"/>
      <c r="WEK238" s="136"/>
      <c r="WEL238" s="136"/>
      <c r="WEM238" s="136"/>
      <c r="WEN238" s="136"/>
      <c r="WEO238" s="136"/>
      <c r="WEP238" s="136"/>
      <c r="WEQ238" s="136"/>
      <c r="WER238" s="136"/>
      <c r="WES238" s="136"/>
      <c r="WET238" s="136"/>
      <c r="WEU238" s="136"/>
      <c r="WEV238" s="136"/>
      <c r="WEW238" s="136"/>
      <c r="WEX238" s="136"/>
      <c r="WEY238" s="136"/>
      <c r="WEZ238" s="136"/>
      <c r="WFA238" s="136"/>
      <c r="WFB238" s="136"/>
      <c r="WFC238" s="136"/>
      <c r="WFD238" s="136"/>
      <c r="WFE238" s="136"/>
      <c r="WFF238" s="136"/>
      <c r="WFG238" s="136"/>
      <c r="WFH238" s="136"/>
      <c r="WFI238" s="136"/>
      <c r="WFJ238" s="136"/>
      <c r="WFK238" s="136"/>
      <c r="WFL238" s="136"/>
      <c r="WFM238" s="136"/>
      <c r="WFN238" s="136"/>
      <c r="WFO238" s="136"/>
      <c r="WFP238" s="136"/>
      <c r="WFQ238" s="136"/>
      <c r="WFR238" s="136"/>
      <c r="WFS238" s="136"/>
      <c r="WFT238" s="136"/>
      <c r="WFU238" s="136"/>
      <c r="WFV238" s="136"/>
      <c r="WFW238" s="136"/>
      <c r="WFX238" s="136"/>
      <c r="WFY238" s="136"/>
      <c r="WFZ238" s="136"/>
      <c r="WGA238" s="136"/>
      <c r="WGB238" s="136"/>
      <c r="WGC238" s="136"/>
      <c r="WGD238" s="136"/>
      <c r="WGE238" s="136"/>
      <c r="WGF238" s="136"/>
      <c r="WGG238" s="136"/>
      <c r="WGH238" s="136"/>
      <c r="WGI238" s="136"/>
      <c r="WGJ238" s="136"/>
      <c r="WGK238" s="136"/>
      <c r="WGL238" s="136"/>
      <c r="WGM238" s="136"/>
      <c r="WGN238" s="136"/>
      <c r="WGO238" s="136"/>
      <c r="WGP238" s="136"/>
      <c r="WGQ238" s="136"/>
      <c r="WGR238" s="136"/>
      <c r="WGS238" s="136"/>
      <c r="WGT238" s="136"/>
      <c r="WGU238" s="136"/>
      <c r="WGV238" s="136"/>
      <c r="WGW238" s="136"/>
      <c r="WGX238" s="136"/>
      <c r="WGY238" s="136"/>
      <c r="WGZ238" s="136"/>
      <c r="WHA238" s="136"/>
      <c r="WHB238" s="136"/>
      <c r="WHC238" s="136"/>
      <c r="WHD238" s="136"/>
      <c r="WHE238" s="136"/>
      <c r="WHF238" s="136"/>
      <c r="WHG238" s="136"/>
      <c r="WHH238" s="136"/>
      <c r="WHI238" s="136"/>
      <c r="WHJ238" s="136"/>
      <c r="WHK238" s="136"/>
      <c r="WHL238" s="136"/>
      <c r="WHM238" s="136"/>
      <c r="WHN238" s="136"/>
      <c r="WHO238" s="136"/>
      <c r="WHP238" s="136"/>
      <c r="WHQ238" s="136"/>
      <c r="WHR238" s="136"/>
      <c r="WHS238" s="136"/>
      <c r="WHT238" s="136"/>
      <c r="WHU238" s="136"/>
      <c r="WHV238" s="136"/>
      <c r="WHW238" s="136"/>
      <c r="WHX238" s="136"/>
      <c r="WHY238" s="136"/>
      <c r="WHZ238" s="136"/>
      <c r="WIA238" s="136"/>
      <c r="WIB238" s="136"/>
      <c r="WIC238" s="136"/>
      <c r="WID238" s="136"/>
      <c r="WIE238" s="136"/>
      <c r="WIF238" s="136"/>
      <c r="WIG238" s="136"/>
      <c r="WIH238" s="136"/>
      <c r="WII238" s="136"/>
      <c r="WIJ238" s="136"/>
      <c r="WIK238" s="136"/>
      <c r="WIL238" s="136"/>
      <c r="WIM238" s="136"/>
      <c r="WIN238" s="136"/>
      <c r="WIO238" s="136"/>
      <c r="WIP238" s="136"/>
      <c r="WIQ238" s="136"/>
      <c r="WIR238" s="136"/>
      <c r="WIS238" s="136"/>
      <c r="WIT238" s="136"/>
      <c r="WIU238" s="136"/>
      <c r="WIV238" s="136"/>
      <c r="WIW238" s="136"/>
      <c r="WIX238" s="136"/>
      <c r="WIY238" s="136"/>
      <c r="WIZ238" s="136"/>
      <c r="WJA238" s="136"/>
      <c r="WJB238" s="136"/>
      <c r="WJC238" s="136"/>
      <c r="WJD238" s="136"/>
      <c r="WJE238" s="136"/>
      <c r="WJF238" s="136"/>
      <c r="WJG238" s="136"/>
      <c r="WJH238" s="136"/>
      <c r="WJI238" s="136"/>
      <c r="WJJ238" s="136"/>
      <c r="WJK238" s="136"/>
      <c r="WJL238" s="136"/>
      <c r="WJM238" s="136"/>
      <c r="WJN238" s="136"/>
      <c r="WJO238" s="136"/>
      <c r="WJP238" s="136"/>
      <c r="WJQ238" s="136"/>
      <c r="WJR238" s="136"/>
      <c r="WJS238" s="136"/>
      <c r="WJT238" s="136"/>
      <c r="WJU238" s="136"/>
      <c r="WJV238" s="136"/>
      <c r="WJW238" s="136"/>
      <c r="WJX238" s="136"/>
      <c r="WJY238" s="136"/>
      <c r="WJZ238" s="136"/>
      <c r="WKA238" s="136"/>
      <c r="WKB238" s="136"/>
      <c r="WKC238" s="136"/>
      <c r="WKD238" s="136"/>
      <c r="WKE238" s="136"/>
      <c r="WKF238" s="136"/>
      <c r="WKG238" s="136"/>
      <c r="WKH238" s="136"/>
      <c r="WKI238" s="136"/>
      <c r="WKJ238" s="136"/>
      <c r="WKK238" s="136"/>
      <c r="WKL238" s="136"/>
      <c r="WKM238" s="136"/>
      <c r="WKN238" s="136"/>
      <c r="WKO238" s="136"/>
      <c r="WKP238" s="136"/>
      <c r="WKQ238" s="136"/>
      <c r="WKR238" s="136"/>
      <c r="WKS238" s="136"/>
      <c r="WKT238" s="136"/>
      <c r="WKU238" s="136"/>
      <c r="WKV238" s="136"/>
      <c r="WKW238" s="136"/>
      <c r="WKX238" s="136"/>
      <c r="WKY238" s="136"/>
      <c r="WKZ238" s="136"/>
      <c r="WLA238" s="136"/>
      <c r="WLB238" s="136"/>
      <c r="WLC238" s="136"/>
      <c r="WLD238" s="136"/>
      <c r="WLE238" s="136"/>
      <c r="WLF238" s="136"/>
      <c r="WLG238" s="136"/>
      <c r="WLH238" s="136"/>
      <c r="WLI238" s="136"/>
      <c r="WLJ238" s="136"/>
      <c r="WLK238" s="136"/>
      <c r="WLL238" s="136"/>
      <c r="WLM238" s="136"/>
      <c r="WLN238" s="136"/>
      <c r="WLO238" s="136"/>
      <c r="WLP238" s="136"/>
      <c r="WLQ238" s="136"/>
      <c r="WLR238" s="136"/>
      <c r="WLS238" s="136"/>
      <c r="WLT238" s="136"/>
      <c r="WLU238" s="136"/>
      <c r="WLV238" s="136"/>
      <c r="WLW238" s="136"/>
      <c r="WLX238" s="136"/>
      <c r="WLY238" s="136"/>
      <c r="WLZ238" s="136"/>
      <c r="WMA238" s="136"/>
      <c r="WMB238" s="136"/>
      <c r="WMC238" s="136"/>
      <c r="WMD238" s="136"/>
      <c r="WME238" s="136"/>
      <c r="WMF238" s="136"/>
      <c r="WMG238" s="136"/>
      <c r="WMH238" s="136"/>
      <c r="WMI238" s="136"/>
      <c r="WMJ238" s="136"/>
      <c r="WMK238" s="136"/>
      <c r="WML238" s="136"/>
      <c r="WMM238" s="136"/>
      <c r="WMN238" s="136"/>
      <c r="WMO238" s="136"/>
      <c r="WMP238" s="136"/>
      <c r="WMQ238" s="136"/>
      <c r="WMR238" s="136"/>
      <c r="WMS238" s="136"/>
      <c r="WMT238" s="136"/>
      <c r="WMU238" s="136"/>
      <c r="WMV238" s="136"/>
      <c r="WMW238" s="136"/>
      <c r="WMX238" s="136"/>
      <c r="WMY238" s="136"/>
      <c r="WMZ238" s="136"/>
      <c r="WNA238" s="136"/>
      <c r="WNB238" s="136"/>
      <c r="WNC238" s="136"/>
      <c r="WND238" s="136"/>
      <c r="WNE238" s="136"/>
      <c r="WNF238" s="136"/>
      <c r="WNG238" s="136"/>
      <c r="WNH238" s="136"/>
      <c r="WNI238" s="136"/>
      <c r="WNJ238" s="136"/>
      <c r="WNK238" s="136"/>
      <c r="WNL238" s="136"/>
      <c r="WNM238" s="136"/>
      <c r="WNN238" s="136"/>
      <c r="WNO238" s="136"/>
      <c r="WNP238" s="136"/>
      <c r="WNQ238" s="136"/>
      <c r="WNR238" s="136"/>
      <c r="WNS238" s="136"/>
      <c r="WNT238" s="136"/>
      <c r="WNU238" s="136"/>
      <c r="WNV238" s="136"/>
      <c r="WNW238" s="136"/>
      <c r="WNX238" s="136"/>
      <c r="WNY238" s="136"/>
      <c r="WNZ238" s="136"/>
      <c r="WOA238" s="136"/>
      <c r="WOB238" s="136"/>
      <c r="WOC238" s="136"/>
      <c r="WOD238" s="136"/>
      <c r="WOE238" s="136"/>
      <c r="WOF238" s="136"/>
      <c r="WOG238" s="136"/>
      <c r="WOH238" s="136"/>
      <c r="WOI238" s="136"/>
      <c r="WOJ238" s="136"/>
      <c r="WOK238" s="136"/>
      <c r="WOL238" s="136"/>
      <c r="WOM238" s="136"/>
      <c r="WON238" s="136"/>
      <c r="WOO238" s="136"/>
      <c r="WOP238" s="136"/>
      <c r="WOQ238" s="136"/>
      <c r="WOR238" s="136"/>
      <c r="WOS238" s="136"/>
      <c r="WOT238" s="136"/>
      <c r="WOU238" s="136"/>
      <c r="WOV238" s="136"/>
      <c r="WOW238" s="136"/>
      <c r="WOX238" s="136"/>
      <c r="WOY238" s="136"/>
      <c r="WOZ238" s="136"/>
      <c r="WPA238" s="136"/>
      <c r="WPB238" s="136"/>
      <c r="WPC238" s="136"/>
      <c r="WPD238" s="136"/>
      <c r="WPE238" s="136"/>
      <c r="WPF238" s="136"/>
      <c r="WPG238" s="136"/>
      <c r="WPH238" s="136"/>
      <c r="WPI238" s="136"/>
      <c r="WPJ238" s="136"/>
      <c r="WPK238" s="136"/>
      <c r="WPL238" s="136"/>
      <c r="WPM238" s="136"/>
      <c r="WPN238" s="136"/>
      <c r="WPO238" s="136"/>
      <c r="WPP238" s="136"/>
      <c r="WPQ238" s="136"/>
      <c r="WPR238" s="136"/>
      <c r="WPS238" s="136"/>
      <c r="WPT238" s="136"/>
      <c r="WPU238" s="136"/>
      <c r="WPV238" s="136"/>
      <c r="WPW238" s="136"/>
      <c r="WPX238" s="136"/>
      <c r="WPY238" s="136"/>
      <c r="WPZ238" s="136"/>
      <c r="WQA238" s="136"/>
      <c r="WQB238" s="136"/>
      <c r="WQC238" s="136"/>
      <c r="WQD238" s="136"/>
      <c r="WQE238" s="136"/>
      <c r="WQF238" s="136"/>
      <c r="WQG238" s="136"/>
      <c r="WQH238" s="136"/>
      <c r="WQI238" s="136"/>
      <c r="WQJ238" s="136"/>
      <c r="WQK238" s="136"/>
      <c r="WQL238" s="136"/>
      <c r="WQM238" s="136"/>
      <c r="WQN238" s="136"/>
      <c r="WQO238" s="136"/>
      <c r="WQP238" s="136"/>
      <c r="WQQ238" s="136"/>
      <c r="WQR238" s="136"/>
      <c r="WQS238" s="136"/>
      <c r="WQT238" s="136"/>
      <c r="WQU238" s="136"/>
      <c r="WQV238" s="136"/>
      <c r="WQW238" s="136"/>
      <c r="WQX238" s="136"/>
      <c r="WQY238" s="136"/>
      <c r="WQZ238" s="136"/>
      <c r="WRA238" s="136"/>
      <c r="WRB238" s="136"/>
      <c r="WRC238" s="136"/>
      <c r="WRD238" s="136"/>
      <c r="WRE238" s="136"/>
      <c r="WRF238" s="136"/>
      <c r="WRG238" s="136"/>
      <c r="WRH238" s="136"/>
      <c r="WRI238" s="136"/>
      <c r="WRJ238" s="136"/>
      <c r="WRK238" s="136"/>
      <c r="WRL238" s="136"/>
      <c r="WRM238" s="136"/>
      <c r="WRN238" s="136"/>
      <c r="WRO238" s="136"/>
      <c r="WRP238" s="136"/>
      <c r="WRQ238" s="136"/>
      <c r="WRR238" s="136"/>
      <c r="WRS238" s="136"/>
      <c r="WRT238" s="136"/>
      <c r="WRU238" s="136"/>
      <c r="WRV238" s="136"/>
      <c r="WRW238" s="136"/>
      <c r="WRX238" s="136"/>
      <c r="WRY238" s="136"/>
      <c r="WRZ238" s="136"/>
      <c r="WSA238" s="136"/>
      <c r="WSB238" s="136"/>
      <c r="WSC238" s="136"/>
      <c r="WSD238" s="136"/>
      <c r="WSE238" s="136"/>
      <c r="WSF238" s="136"/>
      <c r="WSG238" s="136"/>
      <c r="WSH238" s="136"/>
      <c r="WSI238" s="136"/>
      <c r="WSJ238" s="136"/>
      <c r="WSK238" s="136"/>
      <c r="WSL238" s="136"/>
      <c r="WSM238" s="136"/>
      <c r="WSN238" s="136"/>
      <c r="WSO238" s="136"/>
      <c r="WSP238" s="136"/>
      <c r="WSQ238" s="136"/>
      <c r="WSR238" s="136"/>
      <c r="WSS238" s="136"/>
      <c r="WST238" s="136"/>
      <c r="WSU238" s="136"/>
      <c r="WSV238" s="136"/>
      <c r="WSW238" s="136"/>
      <c r="WSX238" s="136"/>
      <c r="WSY238" s="136"/>
      <c r="WSZ238" s="136"/>
      <c r="WTA238" s="136"/>
      <c r="WTB238" s="136"/>
      <c r="WTC238" s="136"/>
      <c r="WTD238" s="136"/>
      <c r="WTE238" s="136"/>
      <c r="WTF238" s="136"/>
      <c r="WTG238" s="136"/>
      <c r="WTH238" s="136"/>
      <c r="WTI238" s="136"/>
      <c r="WTJ238" s="136"/>
      <c r="WTK238" s="136"/>
      <c r="WTL238" s="136"/>
      <c r="WTM238" s="136"/>
      <c r="WTN238" s="136"/>
      <c r="WTO238" s="136"/>
      <c r="WTP238" s="136"/>
      <c r="WTQ238" s="136"/>
      <c r="WTR238" s="136"/>
      <c r="WTS238" s="136"/>
      <c r="WTT238" s="136"/>
      <c r="WTU238" s="136"/>
      <c r="WTV238" s="136"/>
      <c r="WTW238" s="136"/>
      <c r="WTX238" s="136"/>
      <c r="WTY238" s="136"/>
      <c r="WTZ238" s="136"/>
      <c r="WUA238" s="136"/>
      <c r="WUB238" s="136"/>
      <c r="WUC238" s="136"/>
      <c r="WUD238" s="136"/>
      <c r="WUE238" s="136"/>
      <c r="WUF238" s="136"/>
      <c r="WUG238" s="136"/>
      <c r="WUH238" s="136"/>
      <c r="WUI238" s="136"/>
      <c r="WUJ238" s="136"/>
      <c r="WUK238" s="136"/>
      <c r="WUL238" s="136"/>
      <c r="WUM238" s="136"/>
      <c r="WUN238" s="136"/>
      <c r="WUO238" s="136"/>
      <c r="WUP238" s="136"/>
      <c r="WUQ238" s="136"/>
      <c r="WUR238" s="136"/>
      <c r="WUS238" s="136"/>
      <c r="WUT238" s="136"/>
      <c r="WUU238" s="136"/>
      <c r="WUV238" s="136"/>
      <c r="WUW238" s="136"/>
      <c r="WUX238" s="136"/>
      <c r="WUY238" s="136"/>
      <c r="WUZ238" s="136"/>
      <c r="WVA238" s="136"/>
      <c r="WVB238" s="136"/>
      <c r="WVC238" s="136"/>
      <c r="WVD238" s="136"/>
      <c r="WVE238" s="136"/>
      <c r="WVF238" s="136"/>
      <c r="WVG238" s="136"/>
      <c r="WVH238" s="136"/>
      <c r="WVI238" s="136"/>
      <c r="WVJ238" s="136"/>
      <c r="WVK238" s="136"/>
      <c r="WVL238" s="136"/>
      <c r="WVM238" s="136"/>
    </row>
    <row r="239" spans="1:16133" s="136" customFormat="1" ht="38.25" x14ac:dyDescent="0.2">
      <c r="A239" s="682" t="s">
        <v>557</v>
      </c>
      <c r="B239" s="565" t="s">
        <v>558</v>
      </c>
      <c r="C239" s="683" t="s">
        <v>200</v>
      </c>
      <c r="D239" s="664" t="s">
        <v>21</v>
      </c>
      <c r="E239" s="684" t="s">
        <v>21</v>
      </c>
      <c r="F239" s="684" t="s">
        <v>21</v>
      </c>
      <c r="G239" s="684" t="s">
        <v>21</v>
      </c>
      <c r="H239" s="685" t="s">
        <v>21</v>
      </c>
      <c r="I239" s="686" t="s">
        <v>67</v>
      </c>
      <c r="J239" s="687" t="s">
        <v>67</v>
      </c>
      <c r="K239" s="664" t="s">
        <v>67</v>
      </c>
      <c r="L239" s="684" t="s">
        <v>67</v>
      </c>
      <c r="M239" s="684" t="s">
        <v>67</v>
      </c>
      <c r="N239" s="684" t="s">
        <v>67</v>
      </c>
      <c r="O239" s="685" t="s">
        <v>67</v>
      </c>
      <c r="P239" s="686" t="s">
        <v>67</v>
      </c>
      <c r="Q239" s="687" t="s">
        <v>67</v>
      </c>
      <c r="R239" s="664">
        <v>81</v>
      </c>
      <c r="S239" s="684">
        <v>78</v>
      </c>
      <c r="T239" s="684">
        <v>68</v>
      </c>
      <c r="U239" s="684">
        <v>66</v>
      </c>
      <c r="V239" s="685">
        <v>52</v>
      </c>
      <c r="W239" s="686">
        <f t="shared" si="136"/>
        <v>0.84615384615384615</v>
      </c>
      <c r="X239" s="687">
        <f t="shared" si="137"/>
        <v>0.97058823529411764</v>
      </c>
      <c r="Y239" s="664" t="s">
        <v>67</v>
      </c>
      <c r="Z239" s="684" t="s">
        <v>67</v>
      </c>
      <c r="AA239" s="684" t="s">
        <v>67</v>
      </c>
      <c r="AB239" s="684" t="s">
        <v>67</v>
      </c>
      <c r="AC239" s="685" t="s">
        <v>67</v>
      </c>
      <c r="AD239" s="686" t="s">
        <v>67</v>
      </c>
      <c r="AE239" s="687" t="s">
        <v>67</v>
      </c>
      <c r="AF239" s="664" t="s">
        <v>67</v>
      </c>
      <c r="AG239" s="684" t="s">
        <v>67</v>
      </c>
      <c r="AH239" s="684" t="s">
        <v>67</v>
      </c>
      <c r="AI239" s="684" t="s">
        <v>67</v>
      </c>
      <c r="AJ239" s="685" t="s">
        <v>67</v>
      </c>
      <c r="AK239" s="686" t="s">
        <v>67</v>
      </c>
      <c r="AL239" s="687" t="s">
        <v>67</v>
      </c>
      <c r="AM239" s="664" t="s">
        <v>67</v>
      </c>
      <c r="AN239" s="684" t="s">
        <v>67</v>
      </c>
      <c r="AO239" s="684" t="s">
        <v>67</v>
      </c>
      <c r="AP239" s="684" t="s">
        <v>67</v>
      </c>
      <c r="AQ239" s="685" t="s">
        <v>67</v>
      </c>
      <c r="AR239" s="686" t="s">
        <v>67</v>
      </c>
      <c r="AS239" s="687" t="s">
        <v>67</v>
      </c>
      <c r="AT239" s="664" t="s">
        <v>67</v>
      </c>
      <c r="AU239" s="684" t="s">
        <v>67</v>
      </c>
      <c r="AV239" s="684" t="s">
        <v>67</v>
      </c>
      <c r="AW239" s="684" t="s">
        <v>67</v>
      </c>
      <c r="AX239" s="685" t="s">
        <v>67</v>
      </c>
      <c r="AY239" s="686" t="s">
        <v>67</v>
      </c>
      <c r="AZ239" s="687" t="s">
        <v>67</v>
      </c>
      <c r="BA239" s="664" t="s">
        <v>67</v>
      </c>
      <c r="BB239" s="684" t="s">
        <v>67</v>
      </c>
      <c r="BC239" s="684" t="s">
        <v>67</v>
      </c>
      <c r="BD239" s="684" t="s">
        <v>67</v>
      </c>
      <c r="BE239" s="685" t="s">
        <v>67</v>
      </c>
      <c r="BF239" s="686" t="s">
        <v>67</v>
      </c>
      <c r="BG239" s="687" t="s">
        <v>67</v>
      </c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  <c r="CW239" s="44"/>
      <c r="CX239" s="44"/>
      <c r="CY239" s="44"/>
      <c r="CZ239" s="44"/>
      <c r="DA239" s="44"/>
      <c r="DB239" s="44"/>
      <c r="DC239" s="44"/>
      <c r="DD239" s="44"/>
      <c r="DE239" s="44"/>
      <c r="DF239" s="44"/>
      <c r="DG239" s="44"/>
      <c r="DH239" s="44"/>
      <c r="DI239" s="44"/>
      <c r="DJ239" s="44"/>
      <c r="DK239" s="44"/>
      <c r="DL239" s="44"/>
      <c r="DM239" s="44"/>
      <c r="DN239" s="44"/>
      <c r="DO239" s="44"/>
      <c r="DP239" s="44"/>
      <c r="DQ239" s="44"/>
      <c r="DR239" s="44"/>
      <c r="DS239" s="44"/>
      <c r="DT239" s="44"/>
      <c r="DU239" s="44"/>
      <c r="DV239" s="44"/>
      <c r="DW239" s="44"/>
      <c r="DX239" s="44"/>
      <c r="DY239" s="44"/>
      <c r="DZ239" s="44"/>
      <c r="EA239" s="44"/>
      <c r="EB239" s="44"/>
      <c r="EC239" s="44"/>
      <c r="ED239" s="44"/>
      <c r="EE239" s="44"/>
      <c r="EF239" s="44"/>
      <c r="EG239" s="44"/>
      <c r="EH239" s="44"/>
      <c r="EI239" s="44"/>
      <c r="EJ239" s="44"/>
      <c r="EK239" s="44"/>
      <c r="EL239" s="44"/>
      <c r="EM239" s="44"/>
      <c r="EN239" s="44"/>
      <c r="EO239" s="44"/>
      <c r="EP239" s="44"/>
      <c r="EQ239" s="44"/>
      <c r="ER239" s="44"/>
      <c r="ES239" s="44"/>
      <c r="ET239" s="44"/>
      <c r="EU239" s="44"/>
      <c r="EV239" s="44"/>
      <c r="EW239" s="44"/>
      <c r="EX239" s="44"/>
      <c r="EY239" s="44"/>
      <c r="EZ239" s="44"/>
      <c r="FA239" s="44"/>
      <c r="FB239" s="44"/>
      <c r="FC239" s="44"/>
      <c r="FD239" s="44"/>
      <c r="FE239" s="44"/>
      <c r="FF239" s="44"/>
      <c r="FG239" s="44"/>
      <c r="FH239" s="44"/>
      <c r="FI239" s="44"/>
      <c r="FJ239" s="44"/>
      <c r="FK239" s="44"/>
      <c r="FL239" s="44"/>
      <c r="FM239" s="44"/>
      <c r="FN239" s="44"/>
      <c r="FO239" s="44"/>
      <c r="FP239" s="44"/>
      <c r="FQ239" s="44"/>
      <c r="FR239" s="44"/>
      <c r="FS239" s="44"/>
      <c r="FT239" s="44"/>
      <c r="FU239" s="44"/>
      <c r="FV239" s="44"/>
      <c r="FW239" s="44"/>
      <c r="FX239" s="44"/>
      <c r="FY239" s="44"/>
      <c r="FZ239" s="44"/>
      <c r="GA239" s="44"/>
      <c r="GB239" s="44"/>
      <c r="GC239" s="44"/>
      <c r="GD239" s="44"/>
      <c r="GE239" s="44"/>
      <c r="GF239" s="44"/>
      <c r="GG239" s="44"/>
      <c r="GH239" s="44"/>
      <c r="GI239" s="44"/>
      <c r="GJ239" s="44"/>
      <c r="GK239" s="44"/>
      <c r="GL239" s="44"/>
      <c r="GM239" s="44"/>
      <c r="GN239" s="44"/>
      <c r="GO239" s="44"/>
      <c r="GP239" s="44"/>
      <c r="GQ239" s="44"/>
      <c r="GR239" s="44"/>
      <c r="GS239" s="44"/>
      <c r="GT239" s="44"/>
      <c r="GU239" s="44"/>
      <c r="GV239" s="44"/>
      <c r="GW239" s="44"/>
      <c r="GX239" s="44"/>
      <c r="GY239" s="44"/>
      <c r="GZ239" s="44"/>
      <c r="HA239" s="44"/>
      <c r="HB239" s="44"/>
      <c r="HC239" s="44"/>
      <c r="HD239" s="44"/>
      <c r="HE239" s="44"/>
      <c r="HF239" s="44"/>
      <c r="HG239" s="44"/>
      <c r="HH239" s="44"/>
      <c r="HI239" s="44"/>
      <c r="HJ239" s="44"/>
      <c r="HK239" s="44"/>
      <c r="HL239" s="44"/>
      <c r="HM239" s="44"/>
      <c r="HN239" s="44"/>
      <c r="HO239" s="44"/>
      <c r="HP239" s="44"/>
      <c r="HQ239" s="44"/>
      <c r="HR239" s="44"/>
      <c r="HS239" s="44"/>
      <c r="HT239" s="44"/>
      <c r="HU239" s="44"/>
      <c r="HV239" s="44"/>
      <c r="HW239" s="44"/>
      <c r="HX239" s="44"/>
      <c r="HY239" s="44"/>
      <c r="HZ239" s="44"/>
      <c r="IA239" s="44"/>
      <c r="IB239" s="44"/>
      <c r="IC239" s="44"/>
      <c r="ID239" s="44"/>
      <c r="IE239" s="44"/>
      <c r="IF239" s="44"/>
      <c r="IG239" s="44"/>
      <c r="IH239" s="44"/>
      <c r="II239" s="44"/>
      <c r="IJ239" s="44"/>
      <c r="IK239" s="44"/>
      <c r="IL239" s="44"/>
      <c r="IM239" s="44"/>
      <c r="IN239" s="44"/>
      <c r="IO239" s="44"/>
      <c r="IP239" s="44"/>
      <c r="IQ239" s="44"/>
      <c r="IR239" s="44"/>
      <c r="IS239" s="44"/>
      <c r="IT239" s="44"/>
      <c r="IU239" s="44"/>
      <c r="IV239" s="44"/>
      <c r="IW239" s="44"/>
      <c r="IX239" s="44"/>
      <c r="IY239" s="44"/>
      <c r="IZ239" s="44"/>
      <c r="JA239" s="44"/>
      <c r="JB239" s="44"/>
      <c r="JC239" s="44"/>
      <c r="JD239" s="44"/>
      <c r="JE239" s="44"/>
      <c r="JF239" s="44"/>
      <c r="JG239" s="44"/>
      <c r="JH239" s="44"/>
      <c r="JI239" s="44"/>
      <c r="JJ239" s="44"/>
      <c r="JK239" s="44"/>
      <c r="JL239" s="44"/>
      <c r="JM239" s="44"/>
      <c r="JN239" s="44"/>
      <c r="JO239" s="44"/>
      <c r="JP239" s="44"/>
      <c r="JQ239" s="44"/>
      <c r="JR239" s="44"/>
      <c r="JS239" s="44"/>
      <c r="JT239" s="44"/>
      <c r="JU239" s="44"/>
      <c r="JV239" s="44"/>
      <c r="JW239" s="44"/>
      <c r="JX239" s="44"/>
      <c r="JY239" s="44"/>
      <c r="JZ239" s="44"/>
      <c r="KA239" s="44"/>
      <c r="KB239" s="44"/>
      <c r="KC239" s="44"/>
      <c r="KD239" s="44"/>
      <c r="KE239" s="44"/>
      <c r="KF239" s="44"/>
      <c r="KG239" s="44"/>
      <c r="KH239" s="44"/>
      <c r="KI239" s="44"/>
      <c r="KJ239" s="44"/>
      <c r="KK239" s="44"/>
      <c r="KL239" s="44"/>
      <c r="KM239" s="44"/>
      <c r="KN239" s="44"/>
      <c r="KO239" s="44"/>
      <c r="KP239" s="44"/>
      <c r="KQ239" s="44"/>
      <c r="KR239" s="44"/>
      <c r="KS239" s="44"/>
      <c r="KT239" s="44"/>
      <c r="KU239" s="44"/>
      <c r="KV239" s="44"/>
      <c r="KW239" s="44"/>
      <c r="KX239" s="44"/>
      <c r="KY239" s="44"/>
      <c r="KZ239" s="44"/>
      <c r="LA239" s="44"/>
      <c r="LB239" s="44"/>
      <c r="LC239" s="44"/>
      <c r="LD239" s="44"/>
      <c r="LE239" s="44"/>
      <c r="LF239" s="44"/>
      <c r="LG239" s="44"/>
      <c r="LH239" s="44"/>
      <c r="LI239" s="44"/>
      <c r="LJ239" s="44"/>
      <c r="LK239" s="44"/>
      <c r="LL239" s="44"/>
      <c r="LM239" s="44"/>
      <c r="LN239" s="44"/>
      <c r="LO239" s="44"/>
      <c r="LP239" s="44"/>
      <c r="LQ239" s="44"/>
      <c r="LR239" s="44"/>
      <c r="LS239" s="44"/>
      <c r="LT239" s="44"/>
      <c r="LU239" s="44"/>
      <c r="LV239" s="44"/>
      <c r="LW239" s="44"/>
      <c r="LX239" s="44"/>
      <c r="LY239" s="44"/>
      <c r="LZ239" s="44"/>
      <c r="MA239" s="44"/>
      <c r="MB239" s="44"/>
      <c r="MC239" s="44"/>
      <c r="MD239" s="44"/>
      <c r="ME239" s="44"/>
      <c r="MF239" s="44"/>
      <c r="MG239" s="44"/>
      <c r="MH239" s="44"/>
      <c r="MI239" s="44"/>
      <c r="MJ239" s="44"/>
      <c r="MK239" s="44"/>
      <c r="ML239" s="44"/>
      <c r="MM239" s="44"/>
      <c r="MN239" s="44"/>
      <c r="MO239" s="44"/>
      <c r="MP239" s="44"/>
      <c r="MQ239" s="44"/>
      <c r="MR239" s="44"/>
      <c r="MS239" s="44"/>
      <c r="MT239" s="44"/>
      <c r="MU239" s="44"/>
      <c r="MV239" s="44"/>
      <c r="MW239" s="44"/>
      <c r="MX239" s="44"/>
      <c r="MY239" s="44"/>
      <c r="MZ239" s="44"/>
      <c r="NA239" s="44"/>
      <c r="NB239" s="44"/>
      <c r="NC239" s="44"/>
      <c r="ND239" s="44"/>
      <c r="NE239" s="44"/>
      <c r="NF239" s="44"/>
      <c r="NG239" s="44"/>
      <c r="NH239" s="44"/>
      <c r="NI239" s="44"/>
      <c r="NJ239" s="44"/>
      <c r="NK239" s="44"/>
      <c r="NL239" s="44"/>
      <c r="NM239" s="44"/>
      <c r="NN239" s="44"/>
      <c r="NO239" s="44"/>
      <c r="NP239" s="44"/>
      <c r="NQ239" s="44"/>
      <c r="NR239" s="44"/>
      <c r="NS239" s="44"/>
      <c r="NT239" s="44"/>
      <c r="NU239" s="44"/>
      <c r="NV239" s="44"/>
      <c r="NW239" s="44"/>
      <c r="NX239" s="44"/>
      <c r="NY239" s="44"/>
      <c r="NZ239" s="44"/>
      <c r="OA239" s="44"/>
      <c r="OB239" s="44"/>
      <c r="OC239" s="44"/>
      <c r="OD239" s="44"/>
      <c r="OE239" s="44"/>
      <c r="OF239" s="44"/>
      <c r="OG239" s="44"/>
      <c r="OH239" s="44"/>
      <c r="OI239" s="44"/>
      <c r="OJ239" s="44"/>
      <c r="OK239" s="44"/>
      <c r="OL239" s="44"/>
      <c r="OM239" s="44"/>
      <c r="ON239" s="44"/>
      <c r="OO239" s="44"/>
      <c r="OP239" s="44"/>
      <c r="OQ239" s="44"/>
      <c r="OR239" s="44"/>
      <c r="OS239" s="44"/>
      <c r="OT239" s="44"/>
      <c r="OU239" s="44"/>
      <c r="OV239" s="44"/>
      <c r="OW239" s="44"/>
      <c r="OX239" s="44"/>
      <c r="OY239" s="44"/>
      <c r="OZ239" s="44"/>
      <c r="PA239" s="44"/>
      <c r="PB239" s="44"/>
      <c r="PC239" s="44"/>
      <c r="PD239" s="44"/>
      <c r="PE239" s="44"/>
      <c r="PF239" s="44"/>
      <c r="PG239" s="44"/>
      <c r="PH239" s="44"/>
      <c r="PI239" s="44"/>
      <c r="PJ239" s="44"/>
      <c r="PK239" s="44"/>
      <c r="PL239" s="44"/>
      <c r="PM239" s="44"/>
      <c r="PN239" s="44"/>
      <c r="PO239" s="44"/>
      <c r="PP239" s="44"/>
      <c r="PQ239" s="44"/>
      <c r="PR239" s="44"/>
      <c r="PS239" s="44"/>
      <c r="PT239" s="44"/>
      <c r="PU239" s="44"/>
      <c r="PV239" s="44"/>
      <c r="PW239" s="44"/>
      <c r="PX239" s="44"/>
      <c r="PY239" s="44"/>
      <c r="PZ239" s="44"/>
      <c r="QA239" s="44"/>
      <c r="QB239" s="44"/>
      <c r="QC239" s="44"/>
      <c r="QD239" s="44"/>
      <c r="QE239" s="44"/>
      <c r="QF239" s="44"/>
      <c r="QG239" s="44"/>
      <c r="QH239" s="44"/>
      <c r="QI239" s="44"/>
      <c r="QJ239" s="44"/>
      <c r="QK239" s="44"/>
      <c r="QL239" s="44"/>
      <c r="QM239" s="44"/>
      <c r="QN239" s="44"/>
      <c r="QO239" s="44"/>
      <c r="QP239" s="44"/>
      <c r="QQ239" s="44"/>
      <c r="QR239" s="44"/>
      <c r="QS239" s="44"/>
      <c r="QT239" s="44"/>
      <c r="QU239" s="44"/>
      <c r="QV239" s="44"/>
      <c r="QW239" s="44"/>
      <c r="QX239" s="44"/>
      <c r="QY239" s="44"/>
      <c r="QZ239" s="44"/>
      <c r="RA239" s="44"/>
      <c r="RB239" s="44"/>
      <c r="RC239" s="44"/>
      <c r="RD239" s="44"/>
      <c r="RE239" s="44"/>
      <c r="RF239" s="44"/>
      <c r="RG239" s="44"/>
      <c r="RH239" s="44"/>
      <c r="RI239" s="44"/>
      <c r="RJ239" s="44"/>
      <c r="RK239" s="44"/>
      <c r="RL239" s="44"/>
      <c r="RM239" s="44"/>
      <c r="RN239" s="44"/>
      <c r="RO239" s="44"/>
      <c r="RP239" s="44"/>
      <c r="RQ239" s="44"/>
      <c r="RR239" s="44"/>
      <c r="RS239" s="44"/>
      <c r="RT239" s="44"/>
      <c r="RU239" s="44"/>
      <c r="RV239" s="44"/>
      <c r="RW239" s="44"/>
      <c r="RX239" s="44"/>
      <c r="RY239" s="44"/>
      <c r="RZ239" s="44"/>
      <c r="SA239" s="44"/>
      <c r="SB239" s="44"/>
      <c r="SC239" s="44"/>
      <c r="SD239" s="44"/>
      <c r="SE239" s="44"/>
      <c r="SF239" s="44"/>
      <c r="SG239" s="44"/>
      <c r="SH239" s="44"/>
      <c r="SI239" s="44"/>
      <c r="SJ239" s="44"/>
      <c r="SK239" s="44"/>
      <c r="SL239" s="44"/>
      <c r="SM239" s="44"/>
      <c r="SN239" s="44"/>
      <c r="SO239" s="44"/>
      <c r="SP239" s="44"/>
      <c r="SQ239" s="44"/>
      <c r="SR239" s="44"/>
      <c r="SS239" s="44"/>
      <c r="ST239" s="44"/>
      <c r="SU239" s="44"/>
      <c r="SV239" s="44"/>
      <c r="SW239" s="44"/>
      <c r="SX239" s="44"/>
      <c r="SY239" s="44"/>
      <c r="SZ239" s="44"/>
      <c r="TA239" s="44"/>
      <c r="TB239" s="44"/>
      <c r="TC239" s="44"/>
      <c r="TD239" s="44"/>
      <c r="TE239" s="44"/>
      <c r="TF239" s="44"/>
      <c r="TG239" s="44"/>
      <c r="TH239" s="44"/>
      <c r="TI239" s="44"/>
      <c r="TJ239" s="44"/>
      <c r="TK239" s="44"/>
      <c r="TL239" s="44"/>
      <c r="TM239" s="44"/>
      <c r="TN239" s="44"/>
      <c r="TO239" s="44"/>
      <c r="TP239" s="44"/>
      <c r="TQ239" s="44"/>
      <c r="TR239" s="44"/>
      <c r="TS239" s="44"/>
      <c r="TT239" s="44"/>
      <c r="TU239" s="44"/>
      <c r="TV239" s="44"/>
      <c r="TW239" s="44"/>
      <c r="TX239" s="44"/>
      <c r="TY239" s="44"/>
      <c r="TZ239" s="44"/>
      <c r="UA239" s="44"/>
      <c r="UB239" s="44"/>
      <c r="UC239" s="44"/>
      <c r="UD239" s="44"/>
      <c r="UE239" s="44"/>
      <c r="UF239" s="44"/>
      <c r="UG239" s="44"/>
      <c r="UH239" s="44"/>
      <c r="UI239" s="44"/>
      <c r="UJ239" s="44"/>
      <c r="UK239" s="44"/>
      <c r="UL239" s="44"/>
      <c r="UM239" s="44"/>
      <c r="UN239" s="44"/>
      <c r="UO239" s="44"/>
      <c r="UP239" s="44"/>
      <c r="UQ239" s="44"/>
      <c r="UR239" s="44"/>
      <c r="US239" s="44"/>
      <c r="UT239" s="44"/>
      <c r="UU239" s="44"/>
      <c r="UV239" s="44"/>
      <c r="UW239" s="44"/>
      <c r="UX239" s="44"/>
      <c r="UY239" s="44"/>
      <c r="UZ239" s="44"/>
      <c r="VA239" s="44"/>
      <c r="VB239" s="44"/>
      <c r="VC239" s="44"/>
      <c r="VD239" s="44"/>
      <c r="VE239" s="44"/>
      <c r="VF239" s="44"/>
      <c r="VG239" s="44"/>
      <c r="VH239" s="44"/>
      <c r="VI239" s="44"/>
      <c r="VJ239" s="44"/>
      <c r="VK239" s="44"/>
      <c r="VL239" s="44"/>
      <c r="VM239" s="44"/>
      <c r="VN239" s="44"/>
      <c r="VO239" s="44"/>
      <c r="VP239" s="44"/>
      <c r="VQ239" s="44"/>
      <c r="VR239" s="44"/>
      <c r="VS239" s="44"/>
      <c r="VT239" s="44"/>
      <c r="VU239" s="44"/>
      <c r="VV239" s="44"/>
      <c r="VW239" s="44"/>
      <c r="VX239" s="44"/>
      <c r="VY239" s="44"/>
      <c r="VZ239" s="44"/>
      <c r="WA239" s="44"/>
      <c r="WB239" s="44"/>
      <c r="WC239" s="44"/>
      <c r="WD239" s="44"/>
      <c r="WE239" s="44"/>
      <c r="WF239" s="44"/>
      <c r="WG239" s="44"/>
      <c r="WH239" s="44"/>
      <c r="WI239" s="44"/>
      <c r="WJ239" s="44"/>
      <c r="WK239" s="44"/>
      <c r="WL239" s="44"/>
      <c r="WM239" s="44"/>
      <c r="WN239" s="44"/>
      <c r="WO239" s="44"/>
      <c r="WP239" s="44"/>
      <c r="WQ239" s="44"/>
      <c r="WR239" s="44"/>
      <c r="WS239" s="44"/>
      <c r="WT239" s="44"/>
      <c r="WU239" s="44"/>
      <c r="WV239" s="44"/>
      <c r="WW239" s="44"/>
      <c r="WX239" s="44"/>
      <c r="WY239" s="44"/>
      <c r="WZ239" s="44"/>
      <c r="XA239" s="44"/>
      <c r="XB239" s="44"/>
      <c r="XC239" s="44"/>
      <c r="XD239" s="44"/>
      <c r="XE239" s="44"/>
      <c r="XF239" s="44"/>
      <c r="XG239" s="44"/>
      <c r="XH239" s="44"/>
      <c r="XI239" s="44"/>
      <c r="XJ239" s="44"/>
      <c r="XK239" s="44"/>
      <c r="XL239" s="44"/>
      <c r="XM239" s="44"/>
      <c r="XN239" s="44"/>
      <c r="XO239" s="44"/>
      <c r="XP239" s="44"/>
      <c r="XQ239" s="44"/>
      <c r="XR239" s="44"/>
      <c r="XS239" s="44"/>
      <c r="XT239" s="44"/>
      <c r="XU239" s="44"/>
      <c r="XV239" s="44"/>
      <c r="XW239" s="44"/>
      <c r="XX239" s="44"/>
      <c r="XY239" s="44"/>
      <c r="XZ239" s="44"/>
      <c r="YA239" s="44"/>
      <c r="YB239" s="44"/>
      <c r="YC239" s="44"/>
      <c r="YD239" s="44"/>
      <c r="YE239" s="44"/>
      <c r="YF239" s="44"/>
      <c r="YG239" s="44"/>
      <c r="YH239" s="44"/>
      <c r="YI239" s="44"/>
      <c r="YJ239" s="44"/>
      <c r="YK239" s="44"/>
      <c r="YL239" s="44"/>
      <c r="YM239" s="44"/>
      <c r="YN239" s="44"/>
      <c r="YO239" s="44"/>
      <c r="YP239" s="44"/>
      <c r="YQ239" s="44"/>
      <c r="YR239" s="44"/>
      <c r="YS239" s="44"/>
      <c r="YT239" s="44"/>
      <c r="YU239" s="44"/>
      <c r="YV239" s="44"/>
      <c r="YW239" s="44"/>
      <c r="YX239" s="44"/>
      <c r="YY239" s="44"/>
      <c r="YZ239" s="44"/>
      <c r="ZA239" s="44"/>
      <c r="ZB239" s="44"/>
      <c r="ZC239" s="44"/>
      <c r="ZD239" s="44"/>
      <c r="ZE239" s="44"/>
      <c r="ZF239" s="44"/>
      <c r="ZG239" s="44"/>
      <c r="ZH239" s="44"/>
      <c r="ZI239" s="44"/>
      <c r="ZJ239" s="44"/>
      <c r="ZK239" s="44"/>
      <c r="ZL239" s="44"/>
      <c r="ZM239" s="44"/>
      <c r="ZN239" s="44"/>
      <c r="ZO239" s="44"/>
      <c r="ZP239" s="44"/>
      <c r="ZQ239" s="44"/>
      <c r="ZR239" s="44"/>
      <c r="ZS239" s="44"/>
      <c r="ZT239" s="44"/>
      <c r="ZU239" s="44"/>
      <c r="ZV239" s="44"/>
      <c r="ZW239" s="44"/>
      <c r="ZX239" s="44"/>
      <c r="ZY239" s="44"/>
      <c r="ZZ239" s="44"/>
      <c r="AAA239" s="44"/>
      <c r="AAB239" s="44"/>
      <c r="AAC239" s="44"/>
      <c r="AAD239" s="44"/>
      <c r="AAE239" s="44"/>
      <c r="AAF239" s="44"/>
      <c r="AAG239" s="44"/>
      <c r="AAH239" s="44"/>
      <c r="AAI239" s="44"/>
      <c r="AAJ239" s="44"/>
      <c r="AAK239" s="44"/>
      <c r="AAL239" s="44"/>
      <c r="AAM239" s="44"/>
      <c r="AAN239" s="44"/>
      <c r="AAO239" s="44"/>
      <c r="AAP239" s="44"/>
      <c r="AAQ239" s="44"/>
      <c r="AAR239" s="44"/>
      <c r="AAS239" s="44"/>
      <c r="AAT239" s="44"/>
      <c r="AAU239" s="44"/>
      <c r="AAV239" s="44"/>
      <c r="AAW239" s="44"/>
      <c r="AAX239" s="44"/>
      <c r="AAY239" s="44"/>
      <c r="AAZ239" s="44"/>
      <c r="ABA239" s="44"/>
      <c r="ABB239" s="44"/>
      <c r="ABC239" s="44"/>
      <c r="ABD239" s="44"/>
      <c r="ABE239" s="44"/>
      <c r="ABF239" s="44"/>
      <c r="ABG239" s="44"/>
      <c r="ABH239" s="44"/>
      <c r="ABI239" s="44"/>
      <c r="ABJ239" s="44"/>
      <c r="ABK239" s="44"/>
      <c r="ABL239" s="44"/>
      <c r="ABM239" s="44"/>
      <c r="ABN239" s="44"/>
      <c r="ABO239" s="44"/>
      <c r="ABP239" s="44"/>
      <c r="ABQ239" s="44"/>
      <c r="ABR239" s="44"/>
      <c r="ABS239" s="44"/>
      <c r="ABT239" s="44"/>
      <c r="ABU239" s="44"/>
      <c r="ABV239" s="44"/>
      <c r="ABW239" s="44"/>
      <c r="ABX239" s="44"/>
      <c r="ABY239" s="44"/>
      <c r="ABZ239" s="44"/>
      <c r="ACA239" s="44"/>
      <c r="ACB239" s="44"/>
      <c r="ACC239" s="44"/>
      <c r="ACD239" s="44"/>
      <c r="ACE239" s="44"/>
      <c r="ACF239" s="44"/>
      <c r="ACG239" s="44"/>
      <c r="ACH239" s="44"/>
      <c r="ACI239" s="44"/>
      <c r="ACJ239" s="44"/>
      <c r="ACK239" s="44"/>
      <c r="ACL239" s="44"/>
      <c r="ACM239" s="44"/>
      <c r="ACN239" s="44"/>
      <c r="ACO239" s="44"/>
      <c r="ACP239" s="44"/>
      <c r="ACQ239" s="44"/>
      <c r="ACR239" s="44"/>
      <c r="ACS239" s="44"/>
      <c r="ACT239" s="44"/>
      <c r="ACU239" s="44"/>
      <c r="ACV239" s="44"/>
      <c r="ACW239" s="44"/>
      <c r="ACX239" s="44"/>
      <c r="ACY239" s="44"/>
      <c r="ACZ239" s="44"/>
      <c r="ADA239" s="44"/>
      <c r="ADB239" s="44"/>
      <c r="ADC239" s="44"/>
      <c r="ADD239" s="44"/>
      <c r="ADE239" s="44"/>
      <c r="ADF239" s="44"/>
      <c r="ADG239" s="44"/>
      <c r="ADH239" s="44"/>
      <c r="ADI239" s="44"/>
      <c r="ADJ239" s="44"/>
      <c r="ADK239" s="44"/>
      <c r="ADL239" s="44"/>
      <c r="ADM239" s="44"/>
      <c r="ADN239" s="44"/>
      <c r="ADO239" s="44"/>
      <c r="ADP239" s="44"/>
      <c r="ADQ239" s="44"/>
      <c r="ADR239" s="44"/>
      <c r="ADS239" s="44"/>
      <c r="ADT239" s="44"/>
      <c r="ADU239" s="44"/>
      <c r="ADV239" s="44"/>
      <c r="ADW239" s="44"/>
      <c r="ADX239" s="44"/>
      <c r="ADY239" s="44"/>
      <c r="ADZ239" s="44"/>
      <c r="AEA239" s="44"/>
      <c r="AEB239" s="44"/>
      <c r="AEC239" s="44"/>
      <c r="AED239" s="44"/>
      <c r="AEE239" s="44"/>
      <c r="AEF239" s="44"/>
      <c r="AEG239" s="44"/>
      <c r="AEH239" s="44"/>
      <c r="AEI239" s="44"/>
      <c r="AEJ239" s="44"/>
      <c r="AEK239" s="44"/>
      <c r="AEL239" s="44"/>
      <c r="AEM239" s="44"/>
      <c r="AEN239" s="44"/>
      <c r="AEO239" s="44"/>
      <c r="AEP239" s="44"/>
      <c r="AEQ239" s="44"/>
      <c r="AER239" s="44"/>
      <c r="AES239" s="44"/>
      <c r="AET239" s="44"/>
      <c r="AEU239" s="44"/>
      <c r="AEV239" s="44"/>
      <c r="AEW239" s="44"/>
      <c r="AEX239" s="44"/>
      <c r="AEY239" s="44"/>
      <c r="AEZ239" s="44"/>
      <c r="AFA239" s="44"/>
      <c r="AFB239" s="44"/>
      <c r="AFC239" s="44"/>
      <c r="AFD239" s="44"/>
      <c r="AFE239" s="44"/>
      <c r="AFF239" s="44"/>
      <c r="AFG239" s="44"/>
      <c r="AFH239" s="44"/>
      <c r="AFI239" s="44"/>
      <c r="AFJ239" s="44"/>
      <c r="AFK239" s="44"/>
      <c r="AFL239" s="44"/>
      <c r="AFM239" s="44"/>
      <c r="AFN239" s="44"/>
      <c r="AFO239" s="44"/>
      <c r="AFP239" s="44"/>
      <c r="AFQ239" s="44"/>
      <c r="AFR239" s="44"/>
      <c r="AFS239" s="44"/>
      <c r="AFT239" s="44"/>
      <c r="AFU239" s="44"/>
      <c r="AFV239" s="44"/>
      <c r="AFW239" s="44"/>
      <c r="AFX239" s="44"/>
      <c r="AFY239" s="44"/>
      <c r="AFZ239" s="44"/>
      <c r="AGA239" s="44"/>
      <c r="AGB239" s="44"/>
      <c r="AGC239" s="44"/>
      <c r="AGD239" s="44"/>
      <c r="AGE239" s="44"/>
      <c r="AGF239" s="44"/>
      <c r="AGG239" s="44"/>
      <c r="AGH239" s="44"/>
      <c r="AGI239" s="44"/>
      <c r="AGJ239" s="44"/>
      <c r="AGK239" s="44"/>
      <c r="AGL239" s="44"/>
      <c r="AGM239" s="44"/>
      <c r="AGN239" s="44"/>
      <c r="AGO239" s="44"/>
      <c r="AGP239" s="44"/>
      <c r="AGQ239" s="44"/>
      <c r="AGR239" s="44"/>
      <c r="AGS239" s="44"/>
      <c r="AGT239" s="44"/>
      <c r="AGU239" s="44"/>
      <c r="AGV239" s="44"/>
      <c r="AGW239" s="44"/>
      <c r="AGX239" s="44"/>
      <c r="AGY239" s="44"/>
      <c r="AGZ239" s="44"/>
      <c r="AHA239" s="44"/>
      <c r="AHB239" s="44"/>
      <c r="AHC239" s="44"/>
      <c r="AHD239" s="44"/>
      <c r="AHE239" s="44"/>
      <c r="AHF239" s="44"/>
      <c r="AHG239" s="44"/>
      <c r="AHH239" s="44"/>
      <c r="AHI239" s="44"/>
      <c r="AHJ239" s="44"/>
      <c r="AHK239" s="44"/>
      <c r="AHL239" s="44"/>
      <c r="AHM239" s="44"/>
      <c r="AHN239" s="44"/>
      <c r="AHO239" s="44"/>
      <c r="AHP239" s="44"/>
      <c r="AHQ239" s="44"/>
      <c r="AHR239" s="44"/>
      <c r="AHS239" s="44"/>
      <c r="AHT239" s="44"/>
      <c r="AHU239" s="44"/>
      <c r="AHV239" s="44"/>
      <c r="AHW239" s="44"/>
      <c r="AHX239" s="44"/>
      <c r="AHY239" s="44"/>
      <c r="AHZ239" s="44"/>
      <c r="AIA239" s="44"/>
      <c r="AIB239" s="44"/>
      <c r="AIC239" s="44"/>
      <c r="AID239" s="44"/>
      <c r="AIE239" s="44"/>
      <c r="AIF239" s="44"/>
      <c r="AIG239" s="44"/>
      <c r="AIH239" s="44"/>
      <c r="AII239" s="44"/>
      <c r="AIJ239" s="44"/>
      <c r="AIK239" s="44"/>
      <c r="AIL239" s="44"/>
      <c r="AIM239" s="44"/>
      <c r="AIN239" s="44"/>
      <c r="AIO239" s="44"/>
      <c r="AIP239" s="44"/>
      <c r="AIQ239" s="44"/>
      <c r="AIR239" s="44"/>
      <c r="AIS239" s="44"/>
      <c r="AIT239" s="44"/>
      <c r="AIU239" s="44"/>
      <c r="AIV239" s="44"/>
      <c r="AIW239" s="44"/>
      <c r="AIX239" s="44"/>
      <c r="AIY239" s="44"/>
      <c r="AIZ239" s="44"/>
      <c r="AJA239" s="44"/>
      <c r="AJB239" s="44"/>
      <c r="AJC239" s="44"/>
      <c r="AJD239" s="44"/>
      <c r="AJE239" s="44"/>
      <c r="AJF239" s="44"/>
      <c r="AJG239" s="44"/>
      <c r="AJH239" s="44"/>
      <c r="AJI239" s="44"/>
      <c r="AJJ239" s="44"/>
      <c r="AJK239" s="44"/>
      <c r="AJL239" s="44"/>
      <c r="AJM239" s="44"/>
      <c r="AJN239" s="44"/>
      <c r="AJO239" s="44"/>
      <c r="AJP239" s="44"/>
      <c r="AJQ239" s="44"/>
      <c r="AJR239" s="44"/>
      <c r="AJS239" s="44"/>
      <c r="AJT239" s="44"/>
      <c r="AJU239" s="44"/>
      <c r="AJV239" s="44"/>
      <c r="AJW239" s="44"/>
      <c r="AJX239" s="44"/>
      <c r="AJY239" s="44"/>
      <c r="AJZ239" s="44"/>
      <c r="AKA239" s="44"/>
      <c r="AKB239" s="44"/>
      <c r="AKC239" s="44"/>
      <c r="AKD239" s="44"/>
      <c r="AKE239" s="44"/>
      <c r="AKF239" s="44"/>
      <c r="AKG239" s="44"/>
      <c r="AKH239" s="44"/>
      <c r="AKI239" s="44"/>
      <c r="AKJ239" s="44"/>
      <c r="AKK239" s="44"/>
      <c r="AKL239" s="44"/>
      <c r="AKM239" s="44"/>
      <c r="AKN239" s="44"/>
      <c r="AKO239" s="44"/>
      <c r="AKP239" s="44"/>
      <c r="AKQ239" s="44"/>
      <c r="AKR239" s="44"/>
      <c r="AKS239" s="44"/>
      <c r="AKT239" s="44"/>
      <c r="AKU239" s="44"/>
      <c r="AKV239" s="44"/>
      <c r="AKW239" s="44"/>
      <c r="AKX239" s="44"/>
      <c r="AKY239" s="44"/>
      <c r="AKZ239" s="44"/>
      <c r="ALA239" s="44"/>
      <c r="ALB239" s="44"/>
      <c r="ALC239" s="44"/>
      <c r="ALD239" s="44"/>
      <c r="ALE239" s="44"/>
      <c r="ALF239" s="44"/>
      <c r="ALG239" s="44"/>
      <c r="ALH239" s="44"/>
      <c r="ALI239" s="44"/>
      <c r="ALJ239" s="44"/>
      <c r="ALK239" s="44"/>
      <c r="ALL239" s="44"/>
      <c r="ALM239" s="44"/>
      <c r="ALN239" s="44"/>
      <c r="ALO239" s="44"/>
      <c r="ALP239" s="44"/>
      <c r="ALQ239" s="44"/>
      <c r="ALR239" s="44"/>
      <c r="ALS239" s="44"/>
      <c r="ALT239" s="44"/>
      <c r="ALU239" s="44"/>
      <c r="ALV239" s="44"/>
      <c r="ALW239" s="44"/>
      <c r="ALX239" s="44"/>
      <c r="ALY239" s="44"/>
      <c r="ALZ239" s="44"/>
      <c r="AMA239" s="44"/>
      <c r="AMB239" s="44"/>
      <c r="AMC239" s="44"/>
      <c r="AMD239" s="44"/>
      <c r="AME239" s="44"/>
      <c r="AMF239" s="44"/>
      <c r="AMG239" s="44"/>
      <c r="AMH239" s="44"/>
      <c r="AMI239" s="44"/>
      <c r="AMJ239" s="44"/>
      <c r="AMK239" s="44"/>
      <c r="AML239" s="44"/>
      <c r="AMM239" s="44"/>
      <c r="AMN239" s="44"/>
      <c r="AMO239" s="44"/>
      <c r="AMP239" s="44"/>
      <c r="AMQ239" s="44"/>
      <c r="AMR239" s="44"/>
      <c r="AMS239" s="44"/>
      <c r="AMT239" s="44"/>
      <c r="AMU239" s="44"/>
      <c r="AMV239" s="44"/>
      <c r="AMW239" s="44"/>
      <c r="AMX239" s="44"/>
      <c r="AMY239" s="44"/>
      <c r="AMZ239" s="44"/>
      <c r="ANA239" s="44"/>
      <c r="ANB239" s="44"/>
      <c r="ANC239" s="44"/>
      <c r="AND239" s="44"/>
      <c r="ANE239" s="44"/>
      <c r="ANF239" s="44"/>
      <c r="ANG239" s="44"/>
      <c r="ANH239" s="44"/>
      <c r="ANI239" s="44"/>
      <c r="ANJ239" s="44"/>
      <c r="ANK239" s="44"/>
      <c r="ANL239" s="44"/>
      <c r="ANM239" s="44"/>
      <c r="ANN239" s="44"/>
      <c r="ANO239" s="44"/>
      <c r="ANP239" s="44"/>
      <c r="ANQ239" s="44"/>
      <c r="ANR239" s="44"/>
      <c r="ANS239" s="44"/>
      <c r="ANT239" s="44"/>
      <c r="ANU239" s="44"/>
      <c r="ANV239" s="44"/>
      <c r="ANW239" s="44"/>
      <c r="ANX239" s="44"/>
      <c r="ANY239" s="44"/>
      <c r="ANZ239" s="44"/>
      <c r="AOA239" s="44"/>
      <c r="AOB239" s="44"/>
      <c r="AOC239" s="44"/>
      <c r="AOD239" s="44"/>
      <c r="AOE239" s="44"/>
      <c r="AOF239" s="44"/>
      <c r="AOG239" s="44"/>
      <c r="AOH239" s="44"/>
      <c r="AOI239" s="44"/>
      <c r="AOJ239" s="44"/>
      <c r="AOK239" s="44"/>
      <c r="AOL239" s="44"/>
      <c r="AOM239" s="44"/>
      <c r="AON239" s="44"/>
      <c r="AOO239" s="44"/>
      <c r="AOP239" s="44"/>
      <c r="AOQ239" s="44"/>
      <c r="AOR239" s="44"/>
      <c r="AOS239" s="44"/>
      <c r="AOT239" s="44"/>
      <c r="AOU239" s="44"/>
      <c r="AOV239" s="44"/>
      <c r="AOW239" s="44"/>
      <c r="AOX239" s="44"/>
      <c r="AOY239" s="44"/>
      <c r="AOZ239" s="44"/>
      <c r="APA239" s="44"/>
      <c r="APB239" s="44"/>
      <c r="APC239" s="44"/>
      <c r="APD239" s="44"/>
      <c r="APE239" s="44"/>
      <c r="APF239" s="44"/>
      <c r="APG239" s="44"/>
      <c r="APH239" s="44"/>
      <c r="API239" s="44"/>
      <c r="APJ239" s="44"/>
      <c r="APK239" s="44"/>
      <c r="APL239" s="44"/>
      <c r="APM239" s="44"/>
      <c r="APN239" s="44"/>
      <c r="APO239" s="44"/>
      <c r="APP239" s="44"/>
      <c r="APQ239" s="44"/>
      <c r="APR239" s="44"/>
      <c r="APS239" s="44"/>
      <c r="APT239" s="44"/>
      <c r="APU239" s="44"/>
      <c r="APV239" s="44"/>
      <c r="APW239" s="44"/>
      <c r="APX239" s="44"/>
      <c r="APY239" s="44"/>
      <c r="APZ239" s="44"/>
      <c r="AQA239" s="44"/>
      <c r="AQB239" s="44"/>
      <c r="AQC239" s="44"/>
      <c r="AQD239" s="44"/>
      <c r="AQE239" s="44"/>
      <c r="AQF239" s="44"/>
      <c r="AQG239" s="44"/>
      <c r="AQH239" s="44"/>
      <c r="AQI239" s="44"/>
      <c r="AQJ239" s="44"/>
      <c r="AQK239" s="44"/>
      <c r="AQL239" s="44"/>
      <c r="AQM239" s="44"/>
      <c r="AQN239" s="44"/>
      <c r="AQO239" s="44"/>
      <c r="AQP239" s="44"/>
      <c r="AQQ239" s="44"/>
      <c r="AQR239" s="44"/>
      <c r="AQS239" s="44"/>
      <c r="AQT239" s="44"/>
      <c r="AQU239" s="44"/>
      <c r="AQV239" s="44"/>
      <c r="AQW239" s="44"/>
      <c r="AQX239" s="44"/>
      <c r="AQY239" s="44"/>
      <c r="AQZ239" s="44"/>
      <c r="ARA239" s="44"/>
      <c r="ARB239" s="44"/>
      <c r="ARC239" s="44"/>
      <c r="ARD239" s="44"/>
      <c r="ARE239" s="44"/>
      <c r="ARF239" s="44"/>
      <c r="ARG239" s="44"/>
      <c r="ARH239" s="44"/>
      <c r="ARI239" s="44"/>
      <c r="ARJ239" s="44"/>
      <c r="ARK239" s="44"/>
      <c r="ARL239" s="44"/>
      <c r="ARM239" s="44"/>
      <c r="ARN239" s="44"/>
      <c r="ARO239" s="44"/>
      <c r="ARP239" s="44"/>
      <c r="ARQ239" s="44"/>
      <c r="ARR239" s="44"/>
      <c r="ARS239" s="44"/>
      <c r="ART239" s="44"/>
      <c r="ARU239" s="44"/>
      <c r="ARV239" s="44"/>
      <c r="ARW239" s="44"/>
      <c r="ARX239" s="44"/>
      <c r="ARY239" s="44"/>
      <c r="ARZ239" s="44"/>
      <c r="ASA239" s="44"/>
      <c r="ASB239" s="44"/>
      <c r="ASC239" s="44"/>
      <c r="ASD239" s="44"/>
      <c r="ASE239" s="44"/>
      <c r="ASF239" s="44"/>
      <c r="ASG239" s="44"/>
      <c r="ASH239" s="44"/>
      <c r="ASI239" s="44"/>
      <c r="ASJ239" s="44"/>
      <c r="ASK239" s="44"/>
      <c r="ASL239" s="44"/>
      <c r="ASM239" s="44"/>
      <c r="ASN239" s="44"/>
      <c r="ASO239" s="44"/>
      <c r="ASP239" s="44"/>
      <c r="ASQ239" s="44"/>
      <c r="ASR239" s="44"/>
      <c r="ASS239" s="44"/>
      <c r="AST239" s="44"/>
      <c r="ASU239" s="44"/>
      <c r="ASV239" s="44"/>
      <c r="ASW239" s="44"/>
      <c r="ASX239" s="44"/>
      <c r="ASY239" s="44"/>
      <c r="ASZ239" s="44"/>
      <c r="ATA239" s="44"/>
      <c r="ATB239" s="44"/>
      <c r="ATC239" s="44"/>
      <c r="ATD239" s="44"/>
      <c r="ATE239" s="44"/>
      <c r="ATF239" s="44"/>
      <c r="ATG239" s="44"/>
      <c r="ATH239" s="44"/>
      <c r="ATI239" s="44"/>
      <c r="ATJ239" s="44"/>
      <c r="ATK239" s="44"/>
      <c r="ATL239" s="44"/>
      <c r="ATM239" s="44"/>
      <c r="ATN239" s="44"/>
      <c r="ATO239" s="44"/>
      <c r="ATP239" s="44"/>
      <c r="ATQ239" s="44"/>
      <c r="ATR239" s="44"/>
      <c r="ATS239" s="44"/>
      <c r="ATT239" s="44"/>
      <c r="ATU239" s="44"/>
      <c r="ATV239" s="44"/>
      <c r="ATW239" s="44"/>
      <c r="ATX239" s="44"/>
      <c r="ATY239" s="44"/>
      <c r="ATZ239" s="44"/>
      <c r="AUA239" s="44"/>
      <c r="AUB239" s="44"/>
      <c r="AUC239" s="44"/>
      <c r="AUD239" s="44"/>
      <c r="AUE239" s="44"/>
      <c r="AUF239" s="44"/>
      <c r="AUG239" s="44"/>
      <c r="AUH239" s="44"/>
      <c r="AUI239" s="44"/>
      <c r="AUJ239" s="44"/>
      <c r="AUK239" s="44"/>
      <c r="AUL239" s="44"/>
      <c r="AUM239" s="44"/>
      <c r="AUN239" s="44"/>
      <c r="AUO239" s="44"/>
      <c r="AUP239" s="44"/>
      <c r="AUQ239" s="44"/>
      <c r="AUR239" s="44"/>
      <c r="AUS239" s="44"/>
      <c r="AUT239" s="44"/>
      <c r="AUU239" s="44"/>
      <c r="AUV239" s="44"/>
      <c r="AUW239" s="44"/>
      <c r="AUX239" s="44"/>
      <c r="AUY239" s="44"/>
      <c r="AUZ239" s="44"/>
      <c r="AVA239" s="44"/>
      <c r="AVB239" s="44"/>
      <c r="AVC239" s="44"/>
      <c r="AVD239" s="44"/>
      <c r="AVE239" s="44"/>
      <c r="AVF239" s="44"/>
      <c r="AVG239" s="44"/>
      <c r="AVH239" s="44"/>
      <c r="AVI239" s="44"/>
      <c r="AVJ239" s="44"/>
      <c r="AVK239" s="44"/>
      <c r="AVL239" s="44"/>
      <c r="AVM239" s="44"/>
      <c r="AVN239" s="44"/>
      <c r="AVO239" s="44"/>
      <c r="AVP239" s="44"/>
      <c r="AVQ239" s="44"/>
      <c r="AVR239" s="44"/>
      <c r="AVS239" s="44"/>
      <c r="AVT239" s="44"/>
      <c r="AVU239" s="44"/>
      <c r="AVV239" s="44"/>
      <c r="AVW239" s="44"/>
      <c r="AVX239" s="44"/>
      <c r="AVY239" s="44"/>
      <c r="AVZ239" s="44"/>
      <c r="AWA239" s="44"/>
      <c r="AWB239" s="44"/>
      <c r="AWC239" s="44"/>
      <c r="AWD239" s="44"/>
      <c r="AWE239" s="44"/>
      <c r="AWF239" s="44"/>
      <c r="AWG239" s="44"/>
      <c r="AWH239" s="44"/>
      <c r="AWI239" s="44"/>
      <c r="AWJ239" s="44"/>
      <c r="AWK239" s="44"/>
      <c r="AWL239" s="44"/>
      <c r="AWM239" s="44"/>
      <c r="AWN239" s="44"/>
      <c r="AWO239" s="44"/>
      <c r="AWP239" s="44"/>
      <c r="AWQ239" s="44"/>
      <c r="AWR239" s="44"/>
      <c r="AWS239" s="44"/>
      <c r="AWT239" s="44"/>
      <c r="AWU239" s="44"/>
      <c r="AWV239" s="44"/>
      <c r="AWW239" s="44"/>
      <c r="AWX239" s="44"/>
      <c r="AWY239" s="44"/>
      <c r="AWZ239" s="44"/>
      <c r="AXA239" s="44"/>
      <c r="AXB239" s="44"/>
      <c r="AXC239" s="44"/>
      <c r="AXD239" s="44"/>
      <c r="AXE239" s="44"/>
      <c r="AXF239" s="44"/>
      <c r="AXG239" s="44"/>
      <c r="AXH239" s="44"/>
      <c r="AXI239" s="44"/>
      <c r="AXJ239" s="44"/>
      <c r="AXK239" s="44"/>
      <c r="AXL239" s="44"/>
      <c r="AXM239" s="44"/>
      <c r="AXN239" s="44"/>
      <c r="AXO239" s="44"/>
      <c r="AXP239" s="44"/>
      <c r="AXQ239" s="44"/>
      <c r="AXR239" s="44"/>
      <c r="AXS239" s="44"/>
      <c r="AXT239" s="44"/>
      <c r="AXU239" s="44"/>
      <c r="AXV239" s="44"/>
      <c r="AXW239" s="44"/>
      <c r="AXX239" s="44"/>
      <c r="AXY239" s="44"/>
      <c r="AXZ239" s="44"/>
      <c r="AYA239" s="44"/>
      <c r="AYB239" s="44"/>
      <c r="AYC239" s="44"/>
      <c r="AYD239" s="44"/>
      <c r="AYE239" s="44"/>
      <c r="AYF239" s="44"/>
      <c r="AYG239" s="44"/>
      <c r="AYH239" s="44"/>
      <c r="AYI239" s="44"/>
      <c r="AYJ239" s="44"/>
      <c r="AYK239" s="44"/>
      <c r="AYL239" s="44"/>
      <c r="AYM239" s="44"/>
      <c r="AYN239" s="44"/>
      <c r="AYO239" s="44"/>
      <c r="AYP239" s="44"/>
      <c r="AYQ239" s="44"/>
      <c r="AYR239" s="44"/>
      <c r="AYS239" s="44"/>
      <c r="AYT239" s="44"/>
      <c r="AYU239" s="44"/>
      <c r="AYV239" s="44"/>
      <c r="AYW239" s="44"/>
      <c r="AYX239" s="44"/>
      <c r="AYY239" s="44"/>
      <c r="AYZ239" s="44"/>
      <c r="AZA239" s="44"/>
      <c r="AZB239" s="44"/>
      <c r="AZC239" s="44"/>
      <c r="AZD239" s="44"/>
      <c r="AZE239" s="44"/>
      <c r="AZF239" s="44"/>
      <c r="AZG239" s="44"/>
      <c r="AZH239" s="44"/>
      <c r="AZI239" s="44"/>
      <c r="AZJ239" s="44"/>
      <c r="AZK239" s="44"/>
      <c r="AZL239" s="44"/>
      <c r="AZM239" s="44"/>
      <c r="AZN239" s="44"/>
      <c r="AZO239" s="44"/>
      <c r="AZP239" s="44"/>
      <c r="AZQ239" s="44"/>
      <c r="AZR239" s="44"/>
      <c r="AZS239" s="44"/>
      <c r="AZT239" s="44"/>
      <c r="AZU239" s="44"/>
      <c r="AZV239" s="44"/>
      <c r="AZW239" s="44"/>
      <c r="AZX239" s="44"/>
      <c r="AZY239" s="44"/>
      <c r="AZZ239" s="44"/>
      <c r="BAA239" s="44"/>
      <c r="BAB239" s="44"/>
      <c r="BAC239" s="44"/>
      <c r="BAD239" s="44"/>
      <c r="BAE239" s="44"/>
      <c r="BAF239" s="44"/>
      <c r="BAG239" s="44"/>
      <c r="BAH239" s="44"/>
      <c r="BAI239" s="44"/>
      <c r="BAJ239" s="44"/>
      <c r="BAK239" s="44"/>
      <c r="BAL239" s="44"/>
      <c r="BAM239" s="44"/>
      <c r="BAN239" s="44"/>
      <c r="BAO239" s="44"/>
      <c r="BAP239" s="44"/>
      <c r="BAQ239" s="44"/>
      <c r="BAR239" s="44"/>
      <c r="BAS239" s="44"/>
      <c r="BAT239" s="44"/>
      <c r="BAU239" s="44"/>
      <c r="BAV239" s="44"/>
      <c r="BAW239" s="44"/>
      <c r="BAX239" s="44"/>
      <c r="BAY239" s="44"/>
      <c r="BAZ239" s="44"/>
      <c r="BBA239" s="44"/>
      <c r="BBB239" s="44"/>
      <c r="BBC239" s="44"/>
      <c r="BBD239" s="44"/>
      <c r="BBE239" s="44"/>
      <c r="BBF239" s="44"/>
      <c r="BBG239" s="44"/>
      <c r="BBH239" s="44"/>
      <c r="BBI239" s="44"/>
      <c r="BBJ239" s="44"/>
      <c r="BBK239" s="44"/>
      <c r="BBL239" s="44"/>
      <c r="BBM239" s="44"/>
      <c r="BBN239" s="44"/>
      <c r="BBO239" s="44"/>
      <c r="BBP239" s="44"/>
      <c r="BBQ239" s="44"/>
      <c r="BBR239" s="44"/>
      <c r="BBS239" s="44"/>
      <c r="BBT239" s="44"/>
      <c r="BBU239" s="44"/>
      <c r="BBV239" s="44"/>
      <c r="BBW239" s="44"/>
      <c r="BBX239" s="44"/>
      <c r="BBY239" s="44"/>
      <c r="BBZ239" s="44"/>
      <c r="BCA239" s="44"/>
      <c r="BCB239" s="44"/>
      <c r="BCC239" s="44"/>
      <c r="BCD239" s="44"/>
      <c r="BCE239" s="44"/>
      <c r="BCF239" s="44"/>
      <c r="BCG239" s="44"/>
      <c r="BCH239" s="44"/>
      <c r="BCI239" s="44"/>
      <c r="BCJ239" s="44"/>
      <c r="BCK239" s="44"/>
      <c r="BCL239" s="44"/>
      <c r="BCM239" s="44"/>
      <c r="BCN239" s="44"/>
      <c r="BCO239" s="44"/>
      <c r="BCP239" s="44"/>
      <c r="BCQ239" s="44"/>
      <c r="BCR239" s="44"/>
      <c r="BCS239" s="44"/>
      <c r="BCT239" s="44"/>
      <c r="BCU239" s="44"/>
      <c r="BCV239" s="44"/>
      <c r="BCW239" s="44"/>
      <c r="BCX239" s="44"/>
      <c r="BCY239" s="44"/>
      <c r="BCZ239" s="44"/>
      <c r="BDA239" s="44"/>
      <c r="BDB239" s="44"/>
      <c r="BDC239" s="44"/>
      <c r="BDD239" s="44"/>
      <c r="BDE239" s="44"/>
      <c r="BDF239" s="44"/>
      <c r="BDG239" s="44"/>
      <c r="BDH239" s="44"/>
      <c r="BDI239" s="44"/>
      <c r="BDJ239" s="44"/>
      <c r="BDK239" s="44"/>
      <c r="BDL239" s="44"/>
      <c r="BDM239" s="44"/>
      <c r="BDN239" s="44"/>
      <c r="BDO239" s="44"/>
      <c r="BDP239" s="44"/>
      <c r="BDQ239" s="44"/>
      <c r="BDR239" s="44"/>
      <c r="BDS239" s="44"/>
      <c r="BDT239" s="44"/>
      <c r="BDU239" s="44"/>
      <c r="BDV239" s="44"/>
      <c r="BDW239" s="44"/>
      <c r="BDX239" s="44"/>
      <c r="BDY239" s="44"/>
      <c r="BDZ239" s="44"/>
      <c r="BEA239" s="44"/>
      <c r="BEB239" s="44"/>
      <c r="BEC239" s="44"/>
      <c r="BED239" s="44"/>
      <c r="BEE239" s="44"/>
      <c r="BEF239" s="44"/>
      <c r="BEG239" s="44"/>
      <c r="BEH239" s="44"/>
      <c r="BEI239" s="44"/>
      <c r="BEJ239" s="44"/>
      <c r="BEK239" s="44"/>
      <c r="BEL239" s="44"/>
      <c r="BEM239" s="44"/>
      <c r="BEN239" s="44"/>
      <c r="BEO239" s="44"/>
      <c r="BEP239" s="44"/>
      <c r="BEQ239" s="44"/>
      <c r="BER239" s="44"/>
      <c r="BES239" s="44"/>
      <c r="BET239" s="44"/>
      <c r="BEU239" s="44"/>
      <c r="BEV239" s="44"/>
      <c r="BEW239" s="44"/>
      <c r="BEX239" s="44"/>
      <c r="BEY239" s="44"/>
      <c r="BEZ239" s="44"/>
      <c r="BFA239" s="44"/>
      <c r="BFB239" s="44"/>
      <c r="BFC239" s="44"/>
      <c r="BFD239" s="44"/>
      <c r="BFE239" s="44"/>
      <c r="BFF239" s="44"/>
      <c r="BFG239" s="44"/>
      <c r="BFH239" s="44"/>
      <c r="BFI239" s="44"/>
      <c r="BFJ239" s="44"/>
      <c r="BFK239" s="44"/>
      <c r="BFL239" s="44"/>
      <c r="BFM239" s="44"/>
      <c r="BFN239" s="44"/>
      <c r="BFO239" s="44"/>
      <c r="BFP239" s="44"/>
      <c r="BFQ239" s="44"/>
      <c r="BFR239" s="44"/>
      <c r="BFS239" s="44"/>
      <c r="BFT239" s="44"/>
      <c r="BFU239" s="44"/>
      <c r="BFV239" s="44"/>
      <c r="BFW239" s="44"/>
      <c r="BFX239" s="44"/>
      <c r="BFY239" s="44"/>
      <c r="BFZ239" s="44"/>
      <c r="BGA239" s="44"/>
      <c r="BGB239" s="44"/>
      <c r="BGC239" s="44"/>
      <c r="BGD239" s="44"/>
      <c r="BGE239" s="44"/>
      <c r="BGF239" s="44"/>
      <c r="BGG239" s="44"/>
      <c r="BGH239" s="44"/>
      <c r="BGI239" s="44"/>
      <c r="BGJ239" s="44"/>
      <c r="BGK239" s="44"/>
      <c r="BGL239" s="44"/>
      <c r="BGM239" s="44"/>
      <c r="BGN239" s="44"/>
      <c r="BGO239" s="44"/>
      <c r="BGP239" s="44"/>
      <c r="BGQ239" s="44"/>
      <c r="BGR239" s="44"/>
      <c r="BGS239" s="44"/>
      <c r="BGT239" s="44"/>
      <c r="BGU239" s="44"/>
      <c r="BGV239" s="44"/>
      <c r="BGW239" s="44"/>
      <c r="BGX239" s="44"/>
      <c r="BGY239" s="44"/>
      <c r="BGZ239" s="44"/>
      <c r="BHA239" s="44"/>
      <c r="BHB239" s="44"/>
      <c r="BHC239" s="44"/>
      <c r="BHD239" s="44"/>
      <c r="BHE239" s="44"/>
      <c r="BHF239" s="44"/>
      <c r="BHG239" s="44"/>
      <c r="BHH239" s="44"/>
      <c r="BHI239" s="44"/>
      <c r="BHJ239" s="44"/>
      <c r="BHK239" s="44"/>
      <c r="BHL239" s="44"/>
      <c r="BHM239" s="44"/>
      <c r="BHN239" s="44"/>
      <c r="BHO239" s="44"/>
      <c r="BHP239" s="44"/>
      <c r="BHQ239" s="44"/>
      <c r="BHR239" s="44"/>
      <c r="BHS239" s="44"/>
      <c r="BHT239" s="44"/>
      <c r="BHU239" s="44"/>
      <c r="BHV239" s="44"/>
      <c r="BHW239" s="44"/>
      <c r="BHX239" s="44"/>
      <c r="BHY239" s="44"/>
      <c r="BHZ239" s="44"/>
      <c r="BIA239" s="44"/>
      <c r="BIB239" s="44"/>
      <c r="BIC239" s="44"/>
      <c r="BID239" s="44"/>
      <c r="BIE239" s="44"/>
      <c r="BIF239" s="44"/>
      <c r="BIG239" s="44"/>
      <c r="BIH239" s="44"/>
      <c r="BII239" s="44"/>
      <c r="BIJ239" s="44"/>
      <c r="BIK239" s="44"/>
      <c r="BIL239" s="44"/>
      <c r="BIM239" s="44"/>
      <c r="BIN239" s="44"/>
      <c r="BIO239" s="44"/>
      <c r="BIP239" s="44"/>
      <c r="BIQ239" s="44"/>
      <c r="BIR239" s="44"/>
      <c r="BIS239" s="44"/>
      <c r="BIT239" s="44"/>
      <c r="BIU239" s="44"/>
      <c r="BIV239" s="44"/>
      <c r="BIW239" s="44"/>
      <c r="BIX239" s="44"/>
      <c r="BIY239" s="44"/>
      <c r="BIZ239" s="44"/>
      <c r="BJA239" s="44"/>
      <c r="BJB239" s="44"/>
      <c r="BJC239" s="44"/>
      <c r="BJD239" s="44"/>
      <c r="BJE239" s="44"/>
      <c r="BJF239" s="44"/>
      <c r="BJG239" s="44"/>
      <c r="BJH239" s="44"/>
      <c r="BJI239" s="44"/>
      <c r="BJJ239" s="44"/>
      <c r="BJK239" s="44"/>
      <c r="BJL239" s="44"/>
      <c r="BJM239" s="44"/>
      <c r="BJN239" s="44"/>
      <c r="BJO239" s="44"/>
      <c r="BJP239" s="44"/>
      <c r="BJQ239" s="44"/>
      <c r="BJR239" s="44"/>
      <c r="BJS239" s="44"/>
      <c r="BJT239" s="44"/>
      <c r="BJU239" s="44"/>
      <c r="BJV239" s="44"/>
      <c r="BJW239" s="44"/>
      <c r="BJX239" s="44"/>
      <c r="BJY239" s="44"/>
      <c r="BJZ239" s="44"/>
      <c r="BKA239" s="44"/>
      <c r="BKB239" s="44"/>
      <c r="BKC239" s="44"/>
      <c r="BKD239" s="44"/>
      <c r="BKE239" s="44"/>
      <c r="BKF239" s="44"/>
      <c r="BKG239" s="44"/>
      <c r="BKH239" s="44"/>
      <c r="BKI239" s="44"/>
      <c r="BKJ239" s="44"/>
      <c r="BKK239" s="44"/>
      <c r="BKL239" s="44"/>
      <c r="BKM239" s="44"/>
      <c r="BKN239" s="44"/>
      <c r="BKO239" s="44"/>
      <c r="BKP239" s="44"/>
      <c r="BKQ239" s="44"/>
      <c r="BKR239" s="44"/>
      <c r="BKS239" s="44"/>
      <c r="BKT239" s="44"/>
      <c r="BKU239" s="44"/>
      <c r="BKV239" s="44"/>
      <c r="BKW239" s="44"/>
      <c r="BKX239" s="44"/>
      <c r="BKY239" s="44"/>
      <c r="BKZ239" s="44"/>
      <c r="BLA239" s="44"/>
      <c r="BLB239" s="44"/>
      <c r="BLC239" s="44"/>
      <c r="BLD239" s="44"/>
      <c r="BLE239" s="44"/>
      <c r="BLF239" s="44"/>
      <c r="BLG239" s="44"/>
      <c r="BLH239" s="44"/>
      <c r="BLI239" s="44"/>
      <c r="BLJ239" s="44"/>
      <c r="BLK239" s="44"/>
      <c r="BLL239" s="44"/>
      <c r="BLM239" s="44"/>
      <c r="BLN239" s="44"/>
      <c r="BLO239" s="44"/>
      <c r="BLP239" s="44"/>
      <c r="BLQ239" s="44"/>
      <c r="BLR239" s="44"/>
      <c r="BLS239" s="44"/>
      <c r="BLT239" s="44"/>
      <c r="BLU239" s="44"/>
      <c r="BLV239" s="44"/>
      <c r="BLW239" s="44"/>
      <c r="BLX239" s="44"/>
      <c r="BLY239" s="44"/>
      <c r="BLZ239" s="44"/>
      <c r="BMA239" s="44"/>
      <c r="BMB239" s="44"/>
      <c r="BMC239" s="44"/>
      <c r="BMD239" s="44"/>
      <c r="BME239" s="44"/>
      <c r="BMF239" s="44"/>
      <c r="BMG239" s="44"/>
      <c r="BMH239" s="44"/>
      <c r="BMI239" s="44"/>
      <c r="BMJ239" s="44"/>
      <c r="BMK239" s="44"/>
      <c r="BML239" s="44"/>
      <c r="BMM239" s="44"/>
      <c r="BMN239" s="44"/>
      <c r="BMO239" s="44"/>
      <c r="BMP239" s="44"/>
      <c r="BMQ239" s="44"/>
      <c r="BMR239" s="44"/>
      <c r="BMS239" s="44"/>
      <c r="BMT239" s="44"/>
      <c r="BMU239" s="44"/>
      <c r="BMV239" s="44"/>
      <c r="BMW239" s="44"/>
      <c r="BMX239" s="44"/>
      <c r="BMY239" s="44"/>
      <c r="BMZ239" s="44"/>
      <c r="BNA239" s="44"/>
      <c r="BNB239" s="44"/>
      <c r="BNC239" s="44"/>
      <c r="BND239" s="44"/>
      <c r="BNE239" s="44"/>
      <c r="BNF239" s="44"/>
      <c r="BNG239" s="44"/>
      <c r="BNH239" s="44"/>
      <c r="BNI239" s="44"/>
      <c r="BNJ239" s="44"/>
      <c r="BNK239" s="44"/>
      <c r="BNL239" s="44"/>
      <c r="BNM239" s="44"/>
      <c r="BNN239" s="44"/>
      <c r="BNO239" s="44"/>
      <c r="BNP239" s="44"/>
      <c r="BNQ239" s="44"/>
      <c r="BNR239" s="44"/>
      <c r="BNS239" s="44"/>
      <c r="BNT239" s="44"/>
      <c r="BNU239" s="44"/>
      <c r="BNV239" s="44"/>
      <c r="BNW239" s="44"/>
      <c r="BNX239" s="44"/>
      <c r="BNY239" s="44"/>
      <c r="BNZ239" s="44"/>
      <c r="BOA239" s="44"/>
      <c r="BOB239" s="44"/>
      <c r="BOC239" s="44"/>
      <c r="BOD239" s="44"/>
      <c r="BOE239" s="44"/>
      <c r="BOF239" s="44"/>
      <c r="BOG239" s="44"/>
      <c r="BOH239" s="44"/>
      <c r="BOI239" s="44"/>
      <c r="BOJ239" s="44"/>
      <c r="BOK239" s="44"/>
      <c r="BOL239" s="44"/>
      <c r="BOM239" s="44"/>
      <c r="BON239" s="44"/>
      <c r="BOO239" s="44"/>
      <c r="BOP239" s="44"/>
      <c r="BOQ239" s="44"/>
      <c r="BOR239" s="44"/>
      <c r="BOS239" s="44"/>
      <c r="BOT239" s="44"/>
      <c r="BOU239" s="44"/>
      <c r="BOV239" s="44"/>
      <c r="BOW239" s="44"/>
      <c r="BOX239" s="44"/>
      <c r="BOY239" s="44"/>
      <c r="BOZ239" s="44"/>
      <c r="BPA239" s="44"/>
      <c r="BPB239" s="44"/>
      <c r="BPC239" s="44"/>
      <c r="BPD239" s="44"/>
      <c r="BPE239" s="44"/>
      <c r="BPF239" s="44"/>
      <c r="BPG239" s="44"/>
      <c r="BPH239" s="44"/>
      <c r="BPI239" s="44"/>
      <c r="BPJ239" s="44"/>
      <c r="BPK239" s="44"/>
      <c r="BPL239" s="44"/>
      <c r="BPM239" s="44"/>
      <c r="BPN239" s="44"/>
      <c r="BPO239" s="44"/>
      <c r="BPP239" s="44"/>
      <c r="BPQ239" s="44"/>
      <c r="BPR239" s="44"/>
      <c r="BPS239" s="44"/>
      <c r="BPT239" s="44"/>
      <c r="BPU239" s="44"/>
      <c r="BPV239" s="44"/>
      <c r="BPW239" s="44"/>
      <c r="BPX239" s="44"/>
      <c r="BPY239" s="44"/>
      <c r="BPZ239" s="44"/>
      <c r="BQA239" s="44"/>
      <c r="BQB239" s="44"/>
      <c r="BQC239" s="44"/>
      <c r="BQD239" s="44"/>
      <c r="BQE239" s="44"/>
      <c r="BQF239" s="44"/>
      <c r="BQG239" s="44"/>
      <c r="BQH239" s="44"/>
      <c r="BQI239" s="44"/>
      <c r="BQJ239" s="44"/>
      <c r="BQK239" s="44"/>
      <c r="BQL239" s="44"/>
      <c r="BQM239" s="44"/>
      <c r="BQN239" s="44"/>
      <c r="BQO239" s="44"/>
      <c r="BQP239" s="44"/>
      <c r="BQQ239" s="44"/>
      <c r="BQR239" s="44"/>
      <c r="BQS239" s="44"/>
      <c r="BQT239" s="44"/>
      <c r="BQU239" s="44"/>
      <c r="BQV239" s="44"/>
      <c r="BQW239" s="44"/>
      <c r="BQX239" s="44"/>
      <c r="BQY239" s="44"/>
      <c r="BQZ239" s="44"/>
      <c r="BRA239" s="44"/>
      <c r="BRB239" s="44"/>
      <c r="BRC239" s="44"/>
      <c r="BRD239" s="44"/>
      <c r="BRE239" s="44"/>
      <c r="BRF239" s="44"/>
      <c r="BRG239" s="44"/>
      <c r="BRH239" s="44"/>
      <c r="BRI239" s="44"/>
      <c r="BRJ239" s="44"/>
      <c r="BRK239" s="44"/>
      <c r="BRL239" s="44"/>
      <c r="BRM239" s="44"/>
      <c r="BRN239" s="44"/>
      <c r="BRO239" s="44"/>
      <c r="BRP239" s="44"/>
      <c r="BRQ239" s="44"/>
      <c r="BRR239" s="44"/>
      <c r="BRS239" s="44"/>
      <c r="BRT239" s="44"/>
      <c r="BRU239" s="44"/>
      <c r="BRV239" s="44"/>
      <c r="BRW239" s="44"/>
      <c r="BRX239" s="44"/>
      <c r="BRY239" s="44"/>
      <c r="BRZ239" s="44"/>
      <c r="BSA239" s="44"/>
      <c r="BSB239" s="44"/>
      <c r="BSC239" s="44"/>
      <c r="BSD239" s="44"/>
      <c r="BSE239" s="44"/>
      <c r="BSF239" s="44"/>
      <c r="BSG239" s="44"/>
      <c r="BSH239" s="44"/>
      <c r="BSI239" s="44"/>
      <c r="BSJ239" s="44"/>
      <c r="BSK239" s="44"/>
      <c r="BSL239" s="44"/>
      <c r="BSM239" s="44"/>
      <c r="BSN239" s="44"/>
      <c r="BSO239" s="44"/>
      <c r="BSP239" s="44"/>
      <c r="BSQ239" s="44"/>
      <c r="BSR239" s="44"/>
      <c r="BSS239" s="44"/>
      <c r="BST239" s="44"/>
      <c r="BSU239" s="44"/>
      <c r="BSV239" s="44"/>
      <c r="BSW239" s="44"/>
      <c r="BSX239" s="44"/>
      <c r="BSY239" s="44"/>
      <c r="BSZ239" s="44"/>
      <c r="BTA239" s="44"/>
      <c r="BTB239" s="44"/>
      <c r="BTC239" s="44"/>
      <c r="BTD239" s="44"/>
      <c r="BTE239" s="44"/>
      <c r="BTF239" s="44"/>
      <c r="BTG239" s="44"/>
      <c r="BTH239" s="44"/>
      <c r="BTI239" s="44"/>
      <c r="BTJ239" s="44"/>
      <c r="BTK239" s="44"/>
      <c r="BTL239" s="44"/>
      <c r="BTM239" s="44"/>
      <c r="BTN239" s="44"/>
      <c r="BTO239" s="44"/>
      <c r="BTP239" s="44"/>
      <c r="BTQ239" s="44"/>
      <c r="BTR239" s="44"/>
      <c r="BTS239" s="44"/>
      <c r="BTT239" s="44"/>
      <c r="BTU239" s="44"/>
      <c r="BTV239" s="44"/>
      <c r="BTW239" s="44"/>
      <c r="BTX239" s="44"/>
      <c r="BTY239" s="44"/>
      <c r="BTZ239" s="44"/>
      <c r="BUA239" s="44"/>
      <c r="BUB239" s="44"/>
      <c r="BUC239" s="44"/>
      <c r="BUD239" s="44"/>
      <c r="BUE239" s="44"/>
      <c r="BUF239" s="44"/>
      <c r="BUG239" s="44"/>
      <c r="BUH239" s="44"/>
      <c r="BUI239" s="44"/>
      <c r="BUJ239" s="44"/>
      <c r="BUK239" s="44"/>
      <c r="BUL239" s="44"/>
      <c r="BUM239" s="44"/>
      <c r="BUN239" s="44"/>
      <c r="BUO239" s="44"/>
      <c r="BUP239" s="44"/>
      <c r="BUQ239" s="44"/>
      <c r="BUR239" s="44"/>
      <c r="BUS239" s="44"/>
      <c r="BUT239" s="44"/>
      <c r="BUU239" s="44"/>
      <c r="BUV239" s="44"/>
      <c r="BUW239" s="44"/>
      <c r="BUX239" s="44"/>
      <c r="BUY239" s="44"/>
      <c r="BUZ239" s="44"/>
      <c r="BVA239" s="44"/>
      <c r="BVB239" s="44"/>
      <c r="BVC239" s="44"/>
      <c r="BVD239" s="44"/>
      <c r="BVE239" s="44"/>
      <c r="BVF239" s="44"/>
      <c r="BVG239" s="44"/>
      <c r="BVH239" s="44"/>
      <c r="BVI239" s="44"/>
      <c r="BVJ239" s="44"/>
      <c r="BVK239" s="44"/>
      <c r="BVL239" s="44"/>
      <c r="BVM239" s="44"/>
      <c r="BVN239" s="44"/>
      <c r="BVO239" s="44"/>
      <c r="BVP239" s="44"/>
      <c r="BVQ239" s="44"/>
      <c r="BVR239" s="44"/>
      <c r="BVS239" s="44"/>
      <c r="BVT239" s="44"/>
      <c r="BVU239" s="44"/>
      <c r="BVV239" s="44"/>
      <c r="BVW239" s="44"/>
      <c r="BVX239" s="44"/>
      <c r="BVY239" s="44"/>
      <c r="BVZ239" s="44"/>
      <c r="BWA239" s="44"/>
      <c r="BWB239" s="44"/>
      <c r="BWC239" s="44"/>
      <c r="BWD239" s="44"/>
      <c r="BWE239" s="44"/>
      <c r="BWF239" s="44"/>
      <c r="BWG239" s="44"/>
      <c r="BWH239" s="44"/>
      <c r="BWI239" s="44"/>
      <c r="BWJ239" s="44"/>
      <c r="BWK239" s="44"/>
      <c r="BWL239" s="44"/>
      <c r="BWM239" s="44"/>
      <c r="BWN239" s="44"/>
      <c r="BWO239" s="44"/>
      <c r="BWP239" s="44"/>
      <c r="BWQ239" s="44"/>
      <c r="BWR239" s="44"/>
      <c r="BWS239" s="44"/>
      <c r="BWT239" s="44"/>
      <c r="BWU239" s="44"/>
      <c r="BWV239" s="44"/>
      <c r="BWW239" s="44"/>
      <c r="BWX239" s="44"/>
      <c r="BWY239" s="44"/>
      <c r="BWZ239" s="44"/>
      <c r="BXA239" s="44"/>
      <c r="BXB239" s="44"/>
      <c r="BXC239" s="44"/>
      <c r="BXD239" s="44"/>
      <c r="BXE239" s="44"/>
      <c r="BXF239" s="44"/>
      <c r="BXG239" s="44"/>
      <c r="BXH239" s="44"/>
      <c r="BXI239" s="44"/>
      <c r="BXJ239" s="44"/>
      <c r="BXK239" s="44"/>
      <c r="BXL239" s="44"/>
      <c r="BXM239" s="44"/>
      <c r="BXN239" s="44"/>
      <c r="BXO239" s="44"/>
      <c r="BXP239" s="44"/>
      <c r="BXQ239" s="44"/>
      <c r="BXR239" s="44"/>
      <c r="BXS239" s="44"/>
      <c r="BXT239" s="44"/>
      <c r="BXU239" s="44"/>
      <c r="BXV239" s="44"/>
      <c r="BXW239" s="44"/>
      <c r="BXX239" s="44"/>
      <c r="BXY239" s="44"/>
      <c r="BXZ239" s="44"/>
      <c r="BYA239" s="44"/>
      <c r="BYB239" s="44"/>
      <c r="BYC239" s="44"/>
      <c r="BYD239" s="44"/>
      <c r="BYE239" s="44"/>
      <c r="BYF239" s="44"/>
      <c r="BYG239" s="44"/>
      <c r="BYH239" s="44"/>
      <c r="BYI239" s="44"/>
      <c r="BYJ239" s="44"/>
      <c r="BYK239" s="44"/>
      <c r="BYL239" s="44"/>
      <c r="BYM239" s="44"/>
      <c r="BYN239" s="44"/>
      <c r="BYO239" s="44"/>
      <c r="BYP239" s="44"/>
      <c r="BYQ239" s="44"/>
      <c r="BYR239" s="44"/>
      <c r="BYS239" s="44"/>
      <c r="BYT239" s="44"/>
      <c r="BYU239" s="44"/>
      <c r="BYV239" s="44"/>
      <c r="BYW239" s="44"/>
      <c r="BYX239" s="44"/>
      <c r="BYY239" s="44"/>
      <c r="BYZ239" s="44"/>
      <c r="BZA239" s="44"/>
      <c r="BZB239" s="44"/>
      <c r="BZC239" s="44"/>
      <c r="BZD239" s="44"/>
      <c r="BZE239" s="44"/>
      <c r="BZF239" s="44"/>
      <c r="BZG239" s="44"/>
      <c r="BZH239" s="44"/>
      <c r="BZI239" s="44"/>
      <c r="BZJ239" s="44"/>
      <c r="BZK239" s="44"/>
      <c r="BZL239" s="44"/>
      <c r="BZM239" s="44"/>
      <c r="BZN239" s="44"/>
      <c r="BZO239" s="44"/>
      <c r="BZP239" s="44"/>
      <c r="BZQ239" s="44"/>
      <c r="BZR239" s="44"/>
      <c r="BZS239" s="44"/>
      <c r="BZT239" s="44"/>
      <c r="BZU239" s="44"/>
      <c r="BZV239" s="44"/>
      <c r="BZW239" s="44"/>
      <c r="BZX239" s="44"/>
      <c r="BZY239" s="44"/>
      <c r="BZZ239" s="44"/>
      <c r="CAA239" s="44"/>
      <c r="CAB239" s="44"/>
      <c r="CAC239" s="44"/>
      <c r="CAD239" s="44"/>
      <c r="CAE239" s="44"/>
      <c r="CAF239" s="44"/>
      <c r="CAG239" s="44"/>
      <c r="CAH239" s="44"/>
      <c r="CAI239" s="44"/>
      <c r="CAJ239" s="44"/>
      <c r="CAK239" s="44"/>
      <c r="CAL239" s="44"/>
      <c r="CAM239" s="44"/>
      <c r="CAN239" s="44"/>
      <c r="CAO239" s="44"/>
      <c r="CAP239" s="44"/>
      <c r="CAQ239" s="44"/>
      <c r="CAR239" s="44"/>
      <c r="CAS239" s="44"/>
      <c r="CAT239" s="44"/>
      <c r="CAU239" s="44"/>
      <c r="CAV239" s="44"/>
      <c r="CAW239" s="44"/>
      <c r="CAX239" s="44"/>
      <c r="CAY239" s="44"/>
      <c r="CAZ239" s="44"/>
      <c r="CBA239" s="44"/>
      <c r="CBB239" s="44"/>
      <c r="CBC239" s="44"/>
      <c r="CBD239" s="44"/>
      <c r="CBE239" s="44"/>
      <c r="CBF239" s="44"/>
      <c r="CBG239" s="44"/>
      <c r="CBH239" s="44"/>
      <c r="CBI239" s="44"/>
      <c r="CBJ239" s="44"/>
      <c r="CBK239" s="44"/>
      <c r="CBL239" s="44"/>
      <c r="CBM239" s="44"/>
      <c r="CBN239" s="44"/>
      <c r="CBO239" s="44"/>
      <c r="CBP239" s="44"/>
      <c r="CBQ239" s="44"/>
      <c r="CBR239" s="44"/>
      <c r="CBS239" s="44"/>
      <c r="CBT239" s="44"/>
      <c r="CBU239" s="44"/>
      <c r="CBV239" s="44"/>
      <c r="CBW239" s="44"/>
      <c r="CBX239" s="44"/>
      <c r="CBY239" s="44"/>
      <c r="CBZ239" s="44"/>
      <c r="CCA239" s="44"/>
      <c r="CCB239" s="44"/>
      <c r="CCC239" s="44"/>
      <c r="CCD239" s="44"/>
      <c r="CCE239" s="44"/>
      <c r="CCF239" s="44"/>
      <c r="CCG239" s="44"/>
      <c r="CCH239" s="44"/>
      <c r="CCI239" s="44"/>
      <c r="CCJ239" s="44"/>
      <c r="CCK239" s="44"/>
      <c r="CCL239" s="44"/>
      <c r="CCM239" s="44"/>
      <c r="CCN239" s="44"/>
      <c r="CCO239" s="44"/>
      <c r="CCP239" s="44"/>
      <c r="CCQ239" s="44"/>
      <c r="CCR239" s="44"/>
      <c r="CCS239" s="44"/>
      <c r="CCT239" s="44"/>
      <c r="CCU239" s="44"/>
      <c r="CCV239" s="44"/>
      <c r="CCW239" s="44"/>
      <c r="CCX239" s="44"/>
      <c r="CCY239" s="44"/>
      <c r="CCZ239" s="44"/>
      <c r="CDA239" s="44"/>
      <c r="CDB239" s="44"/>
      <c r="CDC239" s="44"/>
      <c r="CDD239" s="44"/>
      <c r="CDE239" s="44"/>
      <c r="CDF239" s="44"/>
      <c r="CDG239" s="44"/>
      <c r="CDH239" s="44"/>
      <c r="CDI239" s="44"/>
      <c r="CDJ239" s="44"/>
      <c r="CDK239" s="44"/>
      <c r="CDL239" s="44"/>
      <c r="CDM239" s="44"/>
      <c r="CDN239" s="44"/>
      <c r="CDO239" s="44"/>
      <c r="CDP239" s="44"/>
      <c r="CDQ239" s="44"/>
      <c r="CDR239" s="44"/>
      <c r="CDS239" s="44"/>
      <c r="CDT239" s="44"/>
      <c r="CDU239" s="44"/>
      <c r="CDV239" s="44"/>
      <c r="CDW239" s="44"/>
      <c r="CDX239" s="44"/>
      <c r="CDY239" s="44"/>
      <c r="CDZ239" s="44"/>
      <c r="CEA239" s="44"/>
      <c r="CEB239" s="44"/>
      <c r="CEC239" s="44"/>
      <c r="CED239" s="44"/>
      <c r="CEE239" s="44"/>
      <c r="CEF239" s="44"/>
      <c r="CEG239" s="44"/>
      <c r="CEH239" s="44"/>
      <c r="CEI239" s="44"/>
      <c r="CEJ239" s="44"/>
      <c r="CEK239" s="44"/>
      <c r="CEL239" s="44"/>
      <c r="CEM239" s="44"/>
      <c r="CEN239" s="44"/>
      <c r="CEO239" s="44"/>
      <c r="CEP239" s="44"/>
      <c r="CEQ239" s="44"/>
      <c r="CER239" s="44"/>
      <c r="CES239" s="44"/>
      <c r="CET239" s="44"/>
      <c r="CEU239" s="44"/>
      <c r="CEV239" s="44"/>
      <c r="CEW239" s="44"/>
      <c r="CEX239" s="44"/>
      <c r="CEY239" s="44"/>
      <c r="CEZ239" s="44"/>
      <c r="CFA239" s="44"/>
      <c r="CFB239" s="44"/>
      <c r="CFC239" s="44"/>
      <c r="CFD239" s="44"/>
      <c r="CFE239" s="44"/>
      <c r="CFF239" s="44"/>
      <c r="CFG239" s="44"/>
      <c r="CFH239" s="44"/>
      <c r="CFI239" s="44"/>
      <c r="CFJ239" s="44"/>
      <c r="CFK239" s="44"/>
      <c r="CFL239" s="44"/>
      <c r="CFM239" s="44"/>
      <c r="CFN239" s="44"/>
      <c r="CFO239" s="44"/>
      <c r="CFP239" s="44"/>
      <c r="CFQ239" s="44"/>
      <c r="CFR239" s="44"/>
      <c r="CFS239" s="44"/>
      <c r="CFT239" s="44"/>
      <c r="CFU239" s="44"/>
      <c r="CFV239" s="44"/>
      <c r="CFW239" s="44"/>
      <c r="CFX239" s="44"/>
      <c r="CFY239" s="44"/>
      <c r="CFZ239" s="44"/>
      <c r="CGA239" s="44"/>
      <c r="CGB239" s="44"/>
      <c r="CGC239" s="44"/>
      <c r="CGD239" s="44"/>
      <c r="CGE239" s="44"/>
      <c r="CGF239" s="44"/>
      <c r="CGG239" s="44"/>
      <c r="CGH239" s="44"/>
      <c r="CGI239" s="44"/>
      <c r="CGJ239" s="44"/>
      <c r="CGK239" s="44"/>
      <c r="CGL239" s="44"/>
      <c r="CGM239" s="44"/>
      <c r="CGN239" s="44"/>
      <c r="CGO239" s="44"/>
      <c r="CGP239" s="44"/>
      <c r="CGQ239" s="44"/>
      <c r="CGR239" s="44"/>
      <c r="CGS239" s="44"/>
      <c r="CGT239" s="44"/>
      <c r="CGU239" s="44"/>
      <c r="CGV239" s="44"/>
      <c r="CGW239" s="44"/>
      <c r="CGX239" s="44"/>
      <c r="CGY239" s="44"/>
      <c r="CGZ239" s="44"/>
      <c r="CHA239" s="44"/>
      <c r="CHB239" s="44"/>
      <c r="CHC239" s="44"/>
      <c r="CHD239" s="44"/>
      <c r="CHE239" s="44"/>
      <c r="CHF239" s="44"/>
      <c r="CHG239" s="44"/>
      <c r="CHH239" s="44"/>
      <c r="CHI239" s="44"/>
      <c r="CHJ239" s="44"/>
      <c r="CHK239" s="44"/>
      <c r="CHL239" s="44"/>
      <c r="CHM239" s="44"/>
      <c r="CHN239" s="44"/>
      <c r="CHO239" s="44"/>
      <c r="CHP239" s="44"/>
      <c r="CHQ239" s="44"/>
      <c r="CHR239" s="44"/>
      <c r="CHS239" s="44"/>
      <c r="CHT239" s="44"/>
      <c r="CHU239" s="44"/>
      <c r="CHV239" s="44"/>
      <c r="CHW239" s="44"/>
      <c r="CHX239" s="44"/>
      <c r="CHY239" s="44"/>
      <c r="CHZ239" s="44"/>
      <c r="CIA239" s="44"/>
      <c r="CIB239" s="44"/>
      <c r="CIC239" s="44"/>
      <c r="CID239" s="44"/>
      <c r="CIE239" s="44"/>
      <c r="CIF239" s="44"/>
      <c r="CIG239" s="44"/>
      <c r="CIH239" s="44"/>
      <c r="CII239" s="44"/>
      <c r="CIJ239" s="44"/>
      <c r="CIK239" s="44"/>
      <c r="CIL239" s="44"/>
      <c r="CIM239" s="44"/>
      <c r="CIN239" s="44"/>
      <c r="CIO239" s="44"/>
      <c r="CIP239" s="44"/>
      <c r="CIQ239" s="44"/>
      <c r="CIR239" s="44"/>
      <c r="CIS239" s="44"/>
      <c r="CIT239" s="44"/>
      <c r="CIU239" s="44"/>
      <c r="CIV239" s="44"/>
      <c r="CIW239" s="44"/>
      <c r="CIX239" s="44"/>
      <c r="CIY239" s="44"/>
      <c r="CIZ239" s="44"/>
      <c r="CJA239" s="44"/>
      <c r="CJB239" s="44"/>
      <c r="CJC239" s="44"/>
      <c r="CJD239" s="44"/>
      <c r="CJE239" s="44"/>
      <c r="CJF239" s="44"/>
      <c r="CJG239" s="44"/>
      <c r="CJH239" s="44"/>
      <c r="CJI239" s="44"/>
      <c r="CJJ239" s="44"/>
      <c r="CJK239" s="44"/>
      <c r="CJL239" s="44"/>
      <c r="CJM239" s="44"/>
      <c r="CJN239" s="44"/>
      <c r="CJO239" s="44"/>
      <c r="CJP239" s="44"/>
      <c r="CJQ239" s="44"/>
      <c r="CJR239" s="44"/>
      <c r="CJS239" s="44"/>
      <c r="CJT239" s="44"/>
      <c r="CJU239" s="44"/>
      <c r="CJV239" s="44"/>
      <c r="CJW239" s="44"/>
      <c r="CJX239" s="44"/>
      <c r="CJY239" s="44"/>
      <c r="CJZ239" s="44"/>
      <c r="CKA239" s="44"/>
      <c r="CKB239" s="44"/>
      <c r="CKC239" s="44"/>
      <c r="CKD239" s="44"/>
      <c r="CKE239" s="44"/>
      <c r="CKF239" s="44"/>
      <c r="CKG239" s="44"/>
      <c r="CKH239" s="44"/>
      <c r="CKI239" s="44"/>
      <c r="CKJ239" s="44"/>
      <c r="CKK239" s="44"/>
      <c r="CKL239" s="44"/>
      <c r="CKM239" s="44"/>
      <c r="CKN239" s="44"/>
      <c r="CKO239" s="44"/>
      <c r="CKP239" s="44"/>
      <c r="CKQ239" s="44"/>
      <c r="CKR239" s="44"/>
      <c r="CKS239" s="44"/>
      <c r="CKT239" s="44"/>
      <c r="CKU239" s="44"/>
      <c r="CKV239" s="44"/>
      <c r="CKW239" s="44"/>
      <c r="CKX239" s="44"/>
      <c r="CKY239" s="44"/>
      <c r="CKZ239" s="44"/>
      <c r="CLA239" s="44"/>
      <c r="CLB239" s="44"/>
      <c r="CLC239" s="44"/>
      <c r="CLD239" s="44"/>
      <c r="CLE239" s="44"/>
      <c r="CLF239" s="44"/>
      <c r="CLG239" s="44"/>
      <c r="CLH239" s="44"/>
      <c r="CLI239" s="44"/>
      <c r="CLJ239" s="44"/>
      <c r="CLK239" s="44"/>
      <c r="CLL239" s="44"/>
      <c r="CLM239" s="44"/>
      <c r="CLN239" s="44"/>
      <c r="CLO239" s="44"/>
      <c r="CLP239" s="44"/>
      <c r="CLQ239" s="44"/>
      <c r="CLR239" s="44"/>
      <c r="CLS239" s="44"/>
      <c r="CLT239" s="44"/>
      <c r="CLU239" s="44"/>
      <c r="CLV239" s="44"/>
      <c r="CLW239" s="44"/>
      <c r="CLX239" s="44"/>
      <c r="CLY239" s="44"/>
      <c r="CLZ239" s="44"/>
      <c r="CMA239" s="44"/>
      <c r="CMB239" s="44"/>
      <c r="CMC239" s="44"/>
      <c r="CMD239" s="44"/>
      <c r="CME239" s="44"/>
      <c r="CMF239" s="44"/>
      <c r="CMG239" s="44"/>
      <c r="CMH239" s="44"/>
      <c r="CMI239" s="44"/>
      <c r="CMJ239" s="44"/>
      <c r="CMK239" s="44"/>
      <c r="CML239" s="44"/>
      <c r="CMM239" s="44"/>
      <c r="CMN239" s="44"/>
      <c r="CMO239" s="44"/>
      <c r="CMP239" s="44"/>
      <c r="CMQ239" s="44"/>
      <c r="CMR239" s="44"/>
      <c r="CMS239" s="44"/>
      <c r="CMT239" s="44"/>
      <c r="CMU239" s="44"/>
      <c r="CMV239" s="44"/>
      <c r="CMW239" s="44"/>
      <c r="CMX239" s="44"/>
      <c r="CMY239" s="44"/>
      <c r="CMZ239" s="44"/>
      <c r="CNA239" s="44"/>
      <c r="CNB239" s="44"/>
      <c r="CNC239" s="44"/>
      <c r="CND239" s="44"/>
      <c r="CNE239" s="44"/>
      <c r="CNF239" s="44"/>
      <c r="CNG239" s="44"/>
      <c r="CNH239" s="44"/>
      <c r="CNI239" s="44"/>
      <c r="CNJ239" s="44"/>
      <c r="CNK239" s="44"/>
      <c r="CNL239" s="44"/>
      <c r="CNM239" s="44"/>
      <c r="CNN239" s="44"/>
      <c r="CNO239" s="44"/>
      <c r="CNP239" s="44"/>
      <c r="CNQ239" s="44"/>
      <c r="CNR239" s="44"/>
      <c r="CNS239" s="44"/>
      <c r="CNT239" s="44"/>
      <c r="CNU239" s="44"/>
      <c r="CNV239" s="44"/>
      <c r="CNW239" s="44"/>
      <c r="CNX239" s="44"/>
      <c r="CNY239" s="44"/>
      <c r="CNZ239" s="44"/>
      <c r="COA239" s="44"/>
      <c r="COB239" s="44"/>
      <c r="COC239" s="44"/>
      <c r="COD239" s="44"/>
      <c r="COE239" s="44"/>
      <c r="COF239" s="44"/>
      <c r="COG239" s="44"/>
      <c r="COH239" s="44"/>
      <c r="COI239" s="44"/>
      <c r="COJ239" s="44"/>
      <c r="COK239" s="44"/>
      <c r="COL239" s="44"/>
      <c r="COM239" s="44"/>
      <c r="CON239" s="44"/>
      <c r="COO239" s="44"/>
      <c r="COP239" s="44"/>
      <c r="COQ239" s="44"/>
      <c r="COR239" s="44"/>
      <c r="COS239" s="44"/>
      <c r="COT239" s="44"/>
      <c r="COU239" s="44"/>
      <c r="COV239" s="44"/>
      <c r="COW239" s="44"/>
      <c r="COX239" s="44"/>
      <c r="COY239" s="44"/>
      <c r="COZ239" s="44"/>
      <c r="CPA239" s="44"/>
      <c r="CPB239" s="44"/>
      <c r="CPC239" s="44"/>
      <c r="CPD239" s="44"/>
      <c r="CPE239" s="44"/>
      <c r="CPF239" s="44"/>
      <c r="CPG239" s="44"/>
      <c r="CPH239" s="44"/>
      <c r="CPI239" s="44"/>
      <c r="CPJ239" s="44"/>
      <c r="CPK239" s="44"/>
      <c r="CPL239" s="44"/>
      <c r="CPM239" s="44"/>
      <c r="CPN239" s="44"/>
      <c r="CPO239" s="44"/>
      <c r="CPP239" s="44"/>
      <c r="CPQ239" s="44"/>
      <c r="CPR239" s="44"/>
      <c r="CPS239" s="44"/>
      <c r="CPT239" s="44"/>
      <c r="CPU239" s="44"/>
      <c r="CPV239" s="44"/>
      <c r="CPW239" s="44"/>
      <c r="CPX239" s="44"/>
      <c r="CPY239" s="44"/>
      <c r="CPZ239" s="44"/>
      <c r="CQA239" s="44"/>
      <c r="CQB239" s="44"/>
      <c r="CQC239" s="44"/>
      <c r="CQD239" s="44"/>
      <c r="CQE239" s="44"/>
      <c r="CQF239" s="44"/>
      <c r="CQG239" s="44"/>
      <c r="CQH239" s="44"/>
      <c r="CQI239" s="44"/>
      <c r="CQJ239" s="44"/>
      <c r="CQK239" s="44"/>
      <c r="CQL239" s="44"/>
      <c r="CQM239" s="44"/>
      <c r="CQN239" s="44"/>
      <c r="CQO239" s="44"/>
      <c r="CQP239" s="44"/>
      <c r="CQQ239" s="44"/>
      <c r="CQR239" s="44"/>
      <c r="CQS239" s="44"/>
      <c r="CQT239" s="44"/>
      <c r="CQU239" s="44"/>
      <c r="CQV239" s="44"/>
      <c r="CQW239" s="44"/>
      <c r="CQX239" s="44"/>
      <c r="CQY239" s="44"/>
      <c r="CQZ239" s="44"/>
      <c r="CRA239" s="44"/>
      <c r="CRB239" s="44"/>
      <c r="CRC239" s="44"/>
      <c r="CRD239" s="44"/>
      <c r="CRE239" s="44"/>
      <c r="CRF239" s="44"/>
      <c r="CRG239" s="44"/>
      <c r="CRH239" s="44"/>
      <c r="CRI239" s="44"/>
      <c r="CRJ239" s="44"/>
      <c r="CRK239" s="44"/>
      <c r="CRL239" s="44"/>
      <c r="CRM239" s="44"/>
      <c r="CRN239" s="44"/>
      <c r="CRO239" s="44"/>
      <c r="CRP239" s="44"/>
      <c r="CRQ239" s="44"/>
      <c r="CRR239" s="44"/>
      <c r="CRS239" s="44"/>
      <c r="CRT239" s="44"/>
      <c r="CRU239" s="44"/>
      <c r="CRV239" s="44"/>
      <c r="CRW239" s="44"/>
      <c r="CRX239" s="44"/>
      <c r="CRY239" s="44"/>
      <c r="CRZ239" s="44"/>
      <c r="CSA239" s="44"/>
      <c r="CSB239" s="44"/>
      <c r="CSC239" s="44"/>
      <c r="CSD239" s="44"/>
      <c r="CSE239" s="44"/>
      <c r="CSF239" s="44"/>
      <c r="CSG239" s="44"/>
      <c r="CSH239" s="44"/>
      <c r="CSI239" s="44"/>
      <c r="CSJ239" s="44"/>
      <c r="CSK239" s="44"/>
      <c r="CSL239" s="44"/>
      <c r="CSM239" s="44"/>
      <c r="CSN239" s="44"/>
      <c r="CSO239" s="44"/>
      <c r="CSP239" s="44"/>
      <c r="CSQ239" s="44"/>
      <c r="CSR239" s="44"/>
      <c r="CSS239" s="44"/>
      <c r="CST239" s="44"/>
      <c r="CSU239" s="44"/>
      <c r="CSV239" s="44"/>
      <c r="CSW239" s="44"/>
      <c r="CSX239" s="44"/>
      <c r="CSY239" s="44"/>
      <c r="CSZ239" s="44"/>
      <c r="CTA239" s="44"/>
      <c r="CTB239" s="44"/>
      <c r="CTC239" s="44"/>
      <c r="CTD239" s="44"/>
      <c r="CTE239" s="44"/>
      <c r="CTF239" s="44"/>
      <c r="CTG239" s="44"/>
      <c r="CTH239" s="44"/>
      <c r="CTI239" s="44"/>
      <c r="CTJ239" s="44"/>
      <c r="CTK239" s="44"/>
      <c r="CTL239" s="44"/>
      <c r="CTM239" s="44"/>
      <c r="CTN239" s="44"/>
      <c r="CTO239" s="44"/>
      <c r="CTP239" s="44"/>
      <c r="CTQ239" s="44"/>
      <c r="CTR239" s="44"/>
      <c r="CTS239" s="44"/>
      <c r="CTT239" s="44"/>
      <c r="CTU239" s="44"/>
      <c r="CTV239" s="44"/>
      <c r="CTW239" s="44"/>
      <c r="CTX239" s="44"/>
      <c r="CTY239" s="44"/>
      <c r="CTZ239" s="44"/>
      <c r="CUA239" s="44"/>
      <c r="CUB239" s="44"/>
      <c r="CUC239" s="44"/>
      <c r="CUD239" s="44"/>
      <c r="CUE239" s="44"/>
      <c r="CUF239" s="44"/>
      <c r="CUG239" s="44"/>
      <c r="CUH239" s="44"/>
      <c r="CUI239" s="44"/>
      <c r="CUJ239" s="44"/>
      <c r="CUK239" s="44"/>
      <c r="CUL239" s="44"/>
      <c r="CUM239" s="44"/>
      <c r="CUN239" s="44"/>
      <c r="CUO239" s="44"/>
      <c r="CUP239" s="44"/>
      <c r="CUQ239" s="44"/>
      <c r="CUR239" s="44"/>
      <c r="CUS239" s="44"/>
      <c r="CUT239" s="44"/>
      <c r="CUU239" s="44"/>
      <c r="CUV239" s="44"/>
      <c r="CUW239" s="44"/>
      <c r="CUX239" s="44"/>
      <c r="CUY239" s="44"/>
      <c r="CUZ239" s="44"/>
      <c r="CVA239" s="44"/>
      <c r="CVB239" s="44"/>
      <c r="CVC239" s="44"/>
      <c r="CVD239" s="44"/>
      <c r="CVE239" s="44"/>
      <c r="CVF239" s="44"/>
      <c r="CVG239" s="44"/>
      <c r="CVH239" s="44"/>
      <c r="CVI239" s="44"/>
      <c r="CVJ239" s="44"/>
      <c r="CVK239" s="44"/>
      <c r="CVL239" s="44"/>
      <c r="CVM239" s="44"/>
      <c r="CVN239" s="44"/>
      <c r="CVO239" s="44"/>
      <c r="CVP239" s="44"/>
      <c r="CVQ239" s="44"/>
      <c r="CVR239" s="44"/>
      <c r="CVS239" s="44"/>
      <c r="CVT239" s="44"/>
      <c r="CVU239" s="44"/>
      <c r="CVV239" s="44"/>
      <c r="CVW239" s="44"/>
      <c r="CVX239" s="44"/>
      <c r="CVY239" s="44"/>
      <c r="CVZ239" s="44"/>
      <c r="CWA239" s="44"/>
      <c r="CWB239" s="44"/>
      <c r="CWC239" s="44"/>
      <c r="CWD239" s="44"/>
      <c r="CWE239" s="44"/>
      <c r="CWF239" s="44"/>
      <c r="CWG239" s="44"/>
      <c r="CWH239" s="44"/>
      <c r="CWI239" s="44"/>
      <c r="CWJ239" s="44"/>
      <c r="CWK239" s="44"/>
      <c r="CWL239" s="44"/>
      <c r="CWM239" s="44"/>
      <c r="CWN239" s="44"/>
      <c r="CWO239" s="44"/>
      <c r="CWP239" s="44"/>
      <c r="CWQ239" s="44"/>
      <c r="CWR239" s="44"/>
      <c r="CWS239" s="44"/>
      <c r="CWT239" s="44"/>
      <c r="CWU239" s="44"/>
      <c r="CWV239" s="44"/>
      <c r="CWW239" s="44"/>
      <c r="CWX239" s="44"/>
      <c r="CWY239" s="44"/>
      <c r="CWZ239" s="44"/>
      <c r="CXA239" s="44"/>
      <c r="CXB239" s="44"/>
      <c r="CXC239" s="44"/>
      <c r="CXD239" s="44"/>
      <c r="CXE239" s="44"/>
      <c r="CXF239" s="44"/>
      <c r="CXG239" s="44"/>
      <c r="CXH239" s="44"/>
      <c r="CXI239" s="44"/>
      <c r="CXJ239" s="44"/>
      <c r="CXK239" s="44"/>
      <c r="CXL239" s="44"/>
      <c r="CXM239" s="44"/>
      <c r="CXN239" s="44"/>
      <c r="CXO239" s="44"/>
      <c r="CXP239" s="44"/>
      <c r="CXQ239" s="44"/>
      <c r="CXR239" s="44"/>
      <c r="CXS239" s="44"/>
      <c r="CXT239" s="44"/>
      <c r="CXU239" s="44"/>
      <c r="CXV239" s="44"/>
      <c r="CXW239" s="44"/>
      <c r="CXX239" s="44"/>
      <c r="CXY239" s="44"/>
      <c r="CXZ239" s="44"/>
      <c r="CYA239" s="44"/>
      <c r="CYB239" s="44"/>
      <c r="CYC239" s="44"/>
      <c r="CYD239" s="44"/>
      <c r="CYE239" s="44"/>
      <c r="CYF239" s="44"/>
      <c r="CYG239" s="44"/>
      <c r="CYH239" s="44"/>
      <c r="CYI239" s="44"/>
      <c r="CYJ239" s="44"/>
      <c r="CYK239" s="44"/>
      <c r="CYL239" s="44"/>
      <c r="CYM239" s="44"/>
      <c r="CYN239" s="44"/>
      <c r="CYO239" s="44"/>
      <c r="CYP239" s="44"/>
      <c r="CYQ239" s="44"/>
      <c r="CYR239" s="44"/>
      <c r="CYS239" s="44"/>
      <c r="CYT239" s="44"/>
      <c r="CYU239" s="44"/>
      <c r="CYV239" s="44"/>
      <c r="CYW239" s="44"/>
      <c r="CYX239" s="44"/>
      <c r="CYY239" s="44"/>
      <c r="CYZ239" s="44"/>
      <c r="CZA239" s="44"/>
      <c r="CZB239" s="44"/>
      <c r="CZC239" s="44"/>
      <c r="CZD239" s="44"/>
      <c r="CZE239" s="44"/>
      <c r="CZF239" s="44"/>
      <c r="CZG239" s="44"/>
      <c r="CZH239" s="44"/>
      <c r="CZI239" s="44"/>
      <c r="CZJ239" s="44"/>
      <c r="CZK239" s="44"/>
      <c r="CZL239" s="44"/>
      <c r="CZM239" s="44"/>
      <c r="CZN239" s="44"/>
      <c r="CZO239" s="44"/>
      <c r="CZP239" s="44"/>
      <c r="CZQ239" s="44"/>
      <c r="CZR239" s="44"/>
      <c r="CZS239" s="44"/>
      <c r="CZT239" s="44"/>
      <c r="CZU239" s="44"/>
      <c r="CZV239" s="44"/>
      <c r="CZW239" s="44"/>
      <c r="CZX239" s="44"/>
      <c r="CZY239" s="44"/>
      <c r="CZZ239" s="44"/>
      <c r="DAA239" s="44"/>
      <c r="DAB239" s="44"/>
      <c r="DAC239" s="44"/>
      <c r="DAD239" s="44"/>
      <c r="DAE239" s="44"/>
      <c r="DAF239" s="44"/>
      <c r="DAG239" s="44"/>
      <c r="DAH239" s="44"/>
      <c r="DAI239" s="44"/>
      <c r="DAJ239" s="44"/>
      <c r="DAK239" s="44"/>
      <c r="DAL239" s="44"/>
      <c r="DAM239" s="44"/>
      <c r="DAN239" s="44"/>
      <c r="DAO239" s="44"/>
      <c r="DAP239" s="44"/>
      <c r="DAQ239" s="44"/>
      <c r="DAR239" s="44"/>
      <c r="DAS239" s="44"/>
      <c r="DAT239" s="44"/>
      <c r="DAU239" s="44"/>
      <c r="DAV239" s="44"/>
      <c r="DAW239" s="44"/>
      <c r="DAX239" s="44"/>
      <c r="DAY239" s="44"/>
      <c r="DAZ239" s="44"/>
      <c r="DBA239" s="44"/>
      <c r="DBB239" s="44"/>
      <c r="DBC239" s="44"/>
      <c r="DBD239" s="44"/>
      <c r="DBE239" s="44"/>
      <c r="DBF239" s="44"/>
      <c r="DBG239" s="44"/>
      <c r="DBH239" s="44"/>
      <c r="DBI239" s="44"/>
      <c r="DBJ239" s="44"/>
      <c r="DBK239" s="44"/>
      <c r="DBL239" s="44"/>
      <c r="DBM239" s="44"/>
      <c r="DBN239" s="44"/>
      <c r="DBO239" s="44"/>
      <c r="DBP239" s="44"/>
      <c r="DBQ239" s="44"/>
      <c r="DBR239" s="44"/>
      <c r="DBS239" s="44"/>
      <c r="DBT239" s="44"/>
      <c r="DBU239" s="44"/>
      <c r="DBV239" s="44"/>
      <c r="DBW239" s="44"/>
      <c r="DBX239" s="44"/>
      <c r="DBY239" s="44"/>
      <c r="DBZ239" s="44"/>
      <c r="DCA239" s="44"/>
      <c r="DCB239" s="44"/>
      <c r="DCC239" s="44"/>
      <c r="DCD239" s="44"/>
      <c r="DCE239" s="44"/>
      <c r="DCF239" s="44"/>
      <c r="DCG239" s="44"/>
      <c r="DCH239" s="44"/>
      <c r="DCI239" s="44"/>
      <c r="DCJ239" s="44"/>
      <c r="DCK239" s="44"/>
      <c r="DCL239" s="44"/>
      <c r="DCM239" s="44"/>
      <c r="DCN239" s="44"/>
      <c r="DCO239" s="44"/>
      <c r="DCP239" s="44"/>
      <c r="DCQ239" s="44"/>
      <c r="DCR239" s="44"/>
      <c r="DCS239" s="44"/>
      <c r="DCT239" s="44"/>
      <c r="DCU239" s="44"/>
      <c r="DCV239" s="44"/>
      <c r="DCW239" s="44"/>
      <c r="DCX239" s="44"/>
      <c r="DCY239" s="44"/>
      <c r="DCZ239" s="44"/>
      <c r="DDA239" s="44"/>
      <c r="DDB239" s="44"/>
      <c r="DDC239" s="44"/>
      <c r="DDD239" s="44"/>
      <c r="DDE239" s="44"/>
      <c r="DDF239" s="44"/>
      <c r="DDG239" s="44"/>
      <c r="DDH239" s="44"/>
      <c r="DDI239" s="44"/>
      <c r="DDJ239" s="44"/>
      <c r="DDK239" s="44"/>
      <c r="DDL239" s="44"/>
      <c r="DDM239" s="44"/>
      <c r="DDN239" s="44"/>
      <c r="DDO239" s="44"/>
      <c r="DDP239" s="44"/>
      <c r="DDQ239" s="44"/>
      <c r="DDR239" s="44"/>
      <c r="DDS239" s="44"/>
      <c r="DDT239" s="44"/>
      <c r="DDU239" s="44"/>
      <c r="DDV239" s="44"/>
      <c r="DDW239" s="44"/>
      <c r="DDX239" s="44"/>
      <c r="DDY239" s="44"/>
      <c r="DDZ239" s="44"/>
      <c r="DEA239" s="44"/>
      <c r="DEB239" s="44"/>
      <c r="DEC239" s="44"/>
      <c r="DED239" s="44"/>
      <c r="DEE239" s="44"/>
      <c r="DEF239" s="44"/>
      <c r="DEG239" s="44"/>
      <c r="DEH239" s="44"/>
      <c r="DEI239" s="44"/>
      <c r="DEJ239" s="44"/>
      <c r="DEK239" s="44"/>
      <c r="DEL239" s="44"/>
      <c r="DEM239" s="44"/>
      <c r="DEN239" s="44"/>
      <c r="DEO239" s="44"/>
      <c r="DEP239" s="44"/>
      <c r="DEQ239" s="44"/>
      <c r="DER239" s="44"/>
      <c r="DES239" s="44"/>
      <c r="DET239" s="44"/>
      <c r="DEU239" s="44"/>
      <c r="DEV239" s="44"/>
      <c r="DEW239" s="44"/>
      <c r="DEX239" s="44"/>
      <c r="DEY239" s="44"/>
      <c r="DEZ239" s="44"/>
      <c r="DFA239" s="44"/>
      <c r="DFB239" s="44"/>
      <c r="DFC239" s="44"/>
      <c r="DFD239" s="44"/>
      <c r="DFE239" s="44"/>
      <c r="DFF239" s="44"/>
      <c r="DFG239" s="44"/>
      <c r="DFH239" s="44"/>
      <c r="DFI239" s="44"/>
      <c r="DFJ239" s="44"/>
      <c r="DFK239" s="44"/>
      <c r="DFL239" s="44"/>
      <c r="DFM239" s="44"/>
      <c r="DFN239" s="44"/>
      <c r="DFO239" s="44"/>
      <c r="DFP239" s="44"/>
      <c r="DFQ239" s="44"/>
      <c r="DFR239" s="44"/>
      <c r="DFS239" s="44"/>
      <c r="DFT239" s="44"/>
      <c r="DFU239" s="44"/>
      <c r="DFV239" s="44"/>
      <c r="DFW239" s="44"/>
      <c r="DFX239" s="44"/>
      <c r="DFY239" s="44"/>
      <c r="DFZ239" s="44"/>
      <c r="DGA239" s="44"/>
      <c r="DGB239" s="44"/>
      <c r="DGC239" s="44"/>
      <c r="DGD239" s="44"/>
      <c r="DGE239" s="44"/>
      <c r="DGF239" s="44"/>
      <c r="DGG239" s="44"/>
      <c r="DGH239" s="44"/>
      <c r="DGI239" s="44"/>
      <c r="DGJ239" s="44"/>
      <c r="DGK239" s="44"/>
      <c r="DGL239" s="44"/>
      <c r="DGM239" s="44"/>
      <c r="DGN239" s="44"/>
      <c r="DGO239" s="44"/>
      <c r="DGP239" s="44"/>
      <c r="DGQ239" s="44"/>
      <c r="DGR239" s="44"/>
      <c r="DGS239" s="44"/>
      <c r="DGT239" s="44"/>
      <c r="DGU239" s="44"/>
      <c r="DGV239" s="44"/>
      <c r="DGW239" s="44"/>
      <c r="DGX239" s="44"/>
      <c r="DGY239" s="44"/>
      <c r="DGZ239" s="44"/>
      <c r="DHA239" s="44"/>
      <c r="DHB239" s="44"/>
      <c r="DHC239" s="44"/>
      <c r="DHD239" s="44"/>
      <c r="DHE239" s="44"/>
      <c r="DHF239" s="44"/>
      <c r="DHG239" s="44"/>
      <c r="DHH239" s="44"/>
      <c r="DHI239" s="44"/>
      <c r="DHJ239" s="44"/>
      <c r="DHK239" s="44"/>
      <c r="DHL239" s="44"/>
      <c r="DHM239" s="44"/>
      <c r="DHN239" s="44"/>
      <c r="DHO239" s="44"/>
      <c r="DHP239" s="44"/>
      <c r="DHQ239" s="44"/>
      <c r="DHR239" s="44"/>
      <c r="DHS239" s="44"/>
      <c r="DHT239" s="44"/>
      <c r="DHU239" s="44"/>
      <c r="DHV239" s="44"/>
      <c r="DHW239" s="44"/>
      <c r="DHX239" s="44"/>
      <c r="DHY239" s="44"/>
      <c r="DHZ239" s="44"/>
      <c r="DIA239" s="44"/>
      <c r="DIB239" s="44"/>
      <c r="DIC239" s="44"/>
      <c r="DID239" s="44"/>
      <c r="DIE239" s="44"/>
      <c r="DIF239" s="44"/>
      <c r="DIG239" s="44"/>
      <c r="DIH239" s="44"/>
      <c r="DII239" s="44"/>
      <c r="DIJ239" s="44"/>
      <c r="DIK239" s="44"/>
      <c r="DIL239" s="44"/>
      <c r="DIM239" s="44"/>
      <c r="DIN239" s="44"/>
      <c r="DIO239" s="44"/>
      <c r="DIP239" s="44"/>
      <c r="DIQ239" s="44"/>
      <c r="DIR239" s="44"/>
      <c r="DIS239" s="44"/>
      <c r="DIT239" s="44"/>
      <c r="DIU239" s="44"/>
      <c r="DIV239" s="44"/>
      <c r="DIW239" s="44"/>
      <c r="DIX239" s="44"/>
      <c r="DIY239" s="44"/>
      <c r="DIZ239" s="44"/>
      <c r="DJA239" s="44"/>
      <c r="DJB239" s="44"/>
      <c r="DJC239" s="44"/>
      <c r="DJD239" s="44"/>
      <c r="DJE239" s="44"/>
      <c r="DJF239" s="44"/>
      <c r="DJG239" s="44"/>
      <c r="DJH239" s="44"/>
      <c r="DJI239" s="44"/>
      <c r="DJJ239" s="44"/>
      <c r="DJK239" s="44"/>
      <c r="DJL239" s="44"/>
      <c r="DJM239" s="44"/>
      <c r="DJN239" s="44"/>
      <c r="DJO239" s="44"/>
      <c r="DJP239" s="44"/>
      <c r="DJQ239" s="44"/>
      <c r="DJR239" s="44"/>
      <c r="DJS239" s="44"/>
      <c r="DJT239" s="44"/>
      <c r="DJU239" s="44"/>
      <c r="DJV239" s="44"/>
      <c r="DJW239" s="44"/>
      <c r="DJX239" s="44"/>
      <c r="DJY239" s="44"/>
      <c r="DJZ239" s="44"/>
      <c r="DKA239" s="44"/>
      <c r="DKB239" s="44"/>
      <c r="DKC239" s="44"/>
      <c r="DKD239" s="44"/>
      <c r="DKE239" s="44"/>
      <c r="DKF239" s="44"/>
      <c r="DKG239" s="44"/>
      <c r="DKH239" s="44"/>
      <c r="DKI239" s="44"/>
      <c r="DKJ239" s="44"/>
      <c r="DKK239" s="44"/>
      <c r="DKL239" s="44"/>
      <c r="DKM239" s="44"/>
      <c r="DKN239" s="44"/>
      <c r="DKO239" s="44"/>
      <c r="DKP239" s="44"/>
      <c r="DKQ239" s="44"/>
      <c r="DKR239" s="44"/>
      <c r="DKS239" s="44"/>
      <c r="DKT239" s="44"/>
      <c r="DKU239" s="44"/>
      <c r="DKV239" s="44"/>
      <c r="DKW239" s="44"/>
      <c r="DKX239" s="44"/>
      <c r="DKY239" s="44"/>
      <c r="DKZ239" s="44"/>
      <c r="DLA239" s="44"/>
      <c r="DLB239" s="44"/>
      <c r="DLC239" s="44"/>
      <c r="DLD239" s="44"/>
      <c r="DLE239" s="44"/>
      <c r="DLF239" s="44"/>
      <c r="DLG239" s="44"/>
      <c r="DLH239" s="44"/>
      <c r="DLI239" s="44"/>
      <c r="DLJ239" s="44"/>
      <c r="DLK239" s="44"/>
      <c r="DLL239" s="44"/>
      <c r="DLM239" s="44"/>
      <c r="DLN239" s="44"/>
      <c r="DLO239" s="44"/>
      <c r="DLP239" s="44"/>
      <c r="DLQ239" s="44"/>
      <c r="DLR239" s="44"/>
      <c r="DLS239" s="44"/>
      <c r="DLT239" s="44"/>
      <c r="DLU239" s="44"/>
      <c r="DLV239" s="44"/>
      <c r="DLW239" s="44"/>
      <c r="DLX239" s="44"/>
      <c r="DLY239" s="44"/>
      <c r="DLZ239" s="44"/>
      <c r="DMA239" s="44"/>
      <c r="DMB239" s="44"/>
      <c r="DMC239" s="44"/>
      <c r="DMD239" s="44"/>
      <c r="DME239" s="44"/>
      <c r="DMF239" s="44"/>
      <c r="DMG239" s="44"/>
      <c r="DMH239" s="44"/>
      <c r="DMI239" s="44"/>
      <c r="DMJ239" s="44"/>
      <c r="DMK239" s="44"/>
      <c r="DML239" s="44"/>
      <c r="DMM239" s="44"/>
      <c r="DMN239" s="44"/>
      <c r="DMO239" s="44"/>
      <c r="DMP239" s="44"/>
      <c r="DMQ239" s="44"/>
      <c r="DMR239" s="44"/>
      <c r="DMS239" s="44"/>
      <c r="DMT239" s="44"/>
      <c r="DMU239" s="44"/>
      <c r="DMV239" s="44"/>
      <c r="DMW239" s="44"/>
      <c r="DMX239" s="44"/>
      <c r="DMY239" s="44"/>
      <c r="DMZ239" s="44"/>
      <c r="DNA239" s="44"/>
      <c r="DNB239" s="44"/>
      <c r="DNC239" s="44"/>
      <c r="DND239" s="44"/>
      <c r="DNE239" s="44"/>
      <c r="DNF239" s="44"/>
      <c r="DNG239" s="44"/>
      <c r="DNH239" s="44"/>
      <c r="DNI239" s="44"/>
      <c r="DNJ239" s="44"/>
      <c r="DNK239" s="44"/>
      <c r="DNL239" s="44"/>
      <c r="DNM239" s="44"/>
      <c r="DNN239" s="44"/>
      <c r="DNO239" s="44"/>
      <c r="DNP239" s="44"/>
      <c r="DNQ239" s="44"/>
      <c r="DNR239" s="44"/>
      <c r="DNS239" s="44"/>
      <c r="DNT239" s="44"/>
      <c r="DNU239" s="44"/>
      <c r="DNV239" s="44"/>
      <c r="DNW239" s="44"/>
      <c r="DNX239" s="44"/>
      <c r="DNY239" s="44"/>
      <c r="DNZ239" s="44"/>
      <c r="DOA239" s="44"/>
      <c r="DOB239" s="44"/>
      <c r="DOC239" s="44"/>
      <c r="DOD239" s="44"/>
      <c r="DOE239" s="44"/>
      <c r="DOF239" s="44"/>
      <c r="DOG239" s="44"/>
      <c r="DOH239" s="44"/>
      <c r="DOI239" s="44"/>
      <c r="DOJ239" s="44"/>
      <c r="DOK239" s="44"/>
      <c r="DOL239" s="44"/>
      <c r="DOM239" s="44"/>
      <c r="DON239" s="44"/>
      <c r="DOO239" s="44"/>
      <c r="DOP239" s="44"/>
      <c r="DOQ239" s="44"/>
      <c r="DOR239" s="44"/>
      <c r="DOS239" s="44"/>
      <c r="DOT239" s="44"/>
      <c r="DOU239" s="44"/>
      <c r="DOV239" s="44"/>
      <c r="DOW239" s="44"/>
      <c r="DOX239" s="44"/>
      <c r="DOY239" s="44"/>
      <c r="DOZ239" s="44"/>
      <c r="DPA239" s="44"/>
      <c r="DPB239" s="44"/>
      <c r="DPC239" s="44"/>
      <c r="DPD239" s="44"/>
      <c r="DPE239" s="44"/>
      <c r="DPF239" s="44"/>
      <c r="DPG239" s="44"/>
      <c r="DPH239" s="44"/>
      <c r="DPI239" s="44"/>
      <c r="DPJ239" s="44"/>
      <c r="DPK239" s="44"/>
      <c r="DPL239" s="44"/>
      <c r="DPM239" s="44"/>
      <c r="DPN239" s="44"/>
      <c r="DPO239" s="44"/>
      <c r="DPP239" s="44"/>
      <c r="DPQ239" s="44"/>
      <c r="DPR239" s="44"/>
      <c r="DPS239" s="44"/>
      <c r="DPT239" s="44"/>
      <c r="DPU239" s="44"/>
      <c r="DPV239" s="44"/>
      <c r="DPW239" s="44"/>
      <c r="DPX239" s="44"/>
      <c r="DPY239" s="44"/>
      <c r="DPZ239" s="44"/>
      <c r="DQA239" s="44"/>
      <c r="DQB239" s="44"/>
      <c r="DQC239" s="44"/>
      <c r="DQD239" s="44"/>
      <c r="DQE239" s="44"/>
      <c r="DQF239" s="44"/>
      <c r="DQG239" s="44"/>
      <c r="DQH239" s="44"/>
      <c r="DQI239" s="44"/>
      <c r="DQJ239" s="44"/>
      <c r="DQK239" s="44"/>
      <c r="DQL239" s="44"/>
      <c r="DQM239" s="44"/>
      <c r="DQN239" s="44"/>
      <c r="DQO239" s="44"/>
      <c r="DQP239" s="44"/>
      <c r="DQQ239" s="44"/>
      <c r="DQR239" s="44"/>
      <c r="DQS239" s="44"/>
      <c r="DQT239" s="44"/>
      <c r="DQU239" s="44"/>
      <c r="DQV239" s="44"/>
      <c r="DQW239" s="44"/>
      <c r="DQX239" s="44"/>
      <c r="DQY239" s="44"/>
      <c r="DQZ239" s="44"/>
      <c r="DRA239" s="44"/>
      <c r="DRB239" s="44"/>
      <c r="DRC239" s="44"/>
      <c r="DRD239" s="44"/>
      <c r="DRE239" s="44"/>
      <c r="DRF239" s="44"/>
      <c r="DRG239" s="44"/>
      <c r="DRH239" s="44"/>
      <c r="DRI239" s="44"/>
      <c r="DRJ239" s="44"/>
      <c r="DRK239" s="44"/>
      <c r="DRL239" s="44"/>
      <c r="DRM239" s="44"/>
      <c r="DRN239" s="44"/>
      <c r="DRO239" s="44"/>
      <c r="DRP239" s="44"/>
      <c r="DRQ239" s="44"/>
      <c r="DRR239" s="44"/>
      <c r="DRS239" s="44"/>
      <c r="DRT239" s="44"/>
      <c r="DRU239" s="44"/>
      <c r="DRV239" s="44"/>
      <c r="DRW239" s="44"/>
      <c r="DRX239" s="44"/>
      <c r="DRY239" s="44"/>
      <c r="DRZ239" s="44"/>
      <c r="DSA239" s="44"/>
      <c r="DSB239" s="44"/>
      <c r="DSC239" s="44"/>
      <c r="DSD239" s="44"/>
      <c r="DSE239" s="44"/>
      <c r="DSF239" s="44"/>
      <c r="DSG239" s="44"/>
      <c r="DSH239" s="44"/>
      <c r="DSI239" s="44"/>
      <c r="DSJ239" s="44"/>
      <c r="DSK239" s="44"/>
      <c r="DSL239" s="44"/>
      <c r="DSM239" s="44"/>
      <c r="DSN239" s="44"/>
      <c r="DSO239" s="44"/>
      <c r="DSP239" s="44"/>
      <c r="DSQ239" s="44"/>
      <c r="DSR239" s="44"/>
      <c r="DSS239" s="44"/>
      <c r="DST239" s="44"/>
      <c r="DSU239" s="44"/>
      <c r="DSV239" s="44"/>
      <c r="DSW239" s="44"/>
      <c r="DSX239" s="44"/>
      <c r="DSY239" s="44"/>
      <c r="DSZ239" s="44"/>
      <c r="DTA239" s="44"/>
      <c r="DTB239" s="44"/>
      <c r="DTC239" s="44"/>
      <c r="DTD239" s="44"/>
      <c r="DTE239" s="44"/>
      <c r="DTF239" s="44"/>
      <c r="DTG239" s="44"/>
      <c r="DTH239" s="44"/>
      <c r="DTI239" s="44"/>
      <c r="DTJ239" s="44"/>
      <c r="DTK239" s="44"/>
      <c r="DTL239" s="44"/>
      <c r="DTM239" s="44"/>
      <c r="DTN239" s="44"/>
      <c r="DTO239" s="44"/>
      <c r="DTP239" s="44"/>
      <c r="DTQ239" s="44"/>
      <c r="DTR239" s="44"/>
      <c r="DTS239" s="44"/>
      <c r="DTT239" s="44"/>
      <c r="DTU239" s="44"/>
      <c r="DTV239" s="44"/>
      <c r="DTW239" s="44"/>
      <c r="DTX239" s="44"/>
      <c r="DTY239" s="44"/>
      <c r="DTZ239" s="44"/>
      <c r="DUA239" s="44"/>
      <c r="DUB239" s="44"/>
      <c r="DUC239" s="44"/>
      <c r="DUD239" s="44"/>
      <c r="DUE239" s="44"/>
      <c r="DUF239" s="44"/>
      <c r="DUG239" s="44"/>
      <c r="DUH239" s="44"/>
      <c r="DUI239" s="44"/>
      <c r="DUJ239" s="44"/>
      <c r="DUK239" s="44"/>
      <c r="DUL239" s="44"/>
      <c r="DUM239" s="44"/>
      <c r="DUN239" s="44"/>
      <c r="DUO239" s="44"/>
      <c r="DUP239" s="44"/>
      <c r="DUQ239" s="44"/>
      <c r="DUR239" s="44"/>
      <c r="DUS239" s="44"/>
      <c r="DUT239" s="44"/>
      <c r="DUU239" s="44"/>
      <c r="DUV239" s="44"/>
      <c r="DUW239" s="44"/>
      <c r="DUX239" s="44"/>
      <c r="DUY239" s="44"/>
      <c r="DUZ239" s="44"/>
      <c r="DVA239" s="44"/>
      <c r="DVB239" s="44"/>
      <c r="DVC239" s="44"/>
      <c r="DVD239" s="44"/>
      <c r="DVE239" s="44"/>
      <c r="DVF239" s="44"/>
      <c r="DVG239" s="44"/>
      <c r="DVH239" s="44"/>
      <c r="DVI239" s="44"/>
      <c r="DVJ239" s="44"/>
      <c r="DVK239" s="44"/>
      <c r="DVL239" s="44"/>
      <c r="DVM239" s="44"/>
      <c r="DVN239" s="44"/>
      <c r="DVO239" s="44"/>
      <c r="DVP239" s="44"/>
      <c r="DVQ239" s="44"/>
      <c r="DVR239" s="44"/>
      <c r="DVS239" s="44"/>
      <c r="DVT239" s="44"/>
      <c r="DVU239" s="44"/>
      <c r="DVV239" s="44"/>
      <c r="DVW239" s="44"/>
      <c r="DVX239" s="44"/>
      <c r="DVY239" s="44"/>
      <c r="DVZ239" s="44"/>
      <c r="DWA239" s="44"/>
      <c r="DWB239" s="44"/>
      <c r="DWC239" s="44"/>
      <c r="DWD239" s="44"/>
      <c r="DWE239" s="44"/>
      <c r="DWF239" s="44"/>
      <c r="DWG239" s="44"/>
      <c r="DWH239" s="44"/>
      <c r="DWI239" s="44"/>
      <c r="DWJ239" s="44"/>
      <c r="DWK239" s="44"/>
      <c r="DWL239" s="44"/>
      <c r="DWM239" s="44"/>
      <c r="DWN239" s="44"/>
      <c r="DWO239" s="44"/>
      <c r="DWP239" s="44"/>
      <c r="DWQ239" s="44"/>
      <c r="DWR239" s="44"/>
      <c r="DWS239" s="44"/>
      <c r="DWT239" s="44"/>
      <c r="DWU239" s="44"/>
      <c r="DWV239" s="44"/>
      <c r="DWW239" s="44"/>
      <c r="DWX239" s="44"/>
      <c r="DWY239" s="44"/>
      <c r="DWZ239" s="44"/>
      <c r="DXA239" s="44"/>
      <c r="DXB239" s="44"/>
      <c r="DXC239" s="44"/>
      <c r="DXD239" s="44"/>
      <c r="DXE239" s="44"/>
      <c r="DXF239" s="44"/>
      <c r="DXG239" s="44"/>
      <c r="DXH239" s="44"/>
      <c r="DXI239" s="44"/>
      <c r="DXJ239" s="44"/>
      <c r="DXK239" s="44"/>
      <c r="DXL239" s="44"/>
      <c r="DXM239" s="44"/>
      <c r="DXN239" s="44"/>
      <c r="DXO239" s="44"/>
      <c r="DXP239" s="44"/>
      <c r="DXQ239" s="44"/>
      <c r="DXR239" s="44"/>
      <c r="DXS239" s="44"/>
      <c r="DXT239" s="44"/>
      <c r="DXU239" s="44"/>
      <c r="DXV239" s="44"/>
      <c r="DXW239" s="44"/>
      <c r="DXX239" s="44"/>
      <c r="DXY239" s="44"/>
      <c r="DXZ239" s="44"/>
      <c r="DYA239" s="44"/>
      <c r="DYB239" s="44"/>
      <c r="DYC239" s="44"/>
      <c r="DYD239" s="44"/>
      <c r="DYE239" s="44"/>
      <c r="DYF239" s="44"/>
      <c r="DYG239" s="44"/>
      <c r="DYH239" s="44"/>
      <c r="DYI239" s="44"/>
      <c r="DYJ239" s="44"/>
      <c r="DYK239" s="44"/>
      <c r="DYL239" s="44"/>
      <c r="DYM239" s="44"/>
      <c r="DYN239" s="44"/>
      <c r="DYO239" s="44"/>
      <c r="DYP239" s="44"/>
      <c r="DYQ239" s="44"/>
      <c r="DYR239" s="44"/>
      <c r="DYS239" s="44"/>
      <c r="DYT239" s="44"/>
      <c r="DYU239" s="44"/>
      <c r="DYV239" s="44"/>
      <c r="DYW239" s="44"/>
      <c r="DYX239" s="44"/>
      <c r="DYY239" s="44"/>
      <c r="DYZ239" s="44"/>
      <c r="DZA239" s="44"/>
      <c r="DZB239" s="44"/>
      <c r="DZC239" s="44"/>
      <c r="DZD239" s="44"/>
      <c r="DZE239" s="44"/>
      <c r="DZF239" s="44"/>
      <c r="DZG239" s="44"/>
      <c r="DZH239" s="44"/>
      <c r="DZI239" s="44"/>
      <c r="DZJ239" s="44"/>
      <c r="DZK239" s="44"/>
      <c r="DZL239" s="44"/>
      <c r="DZM239" s="44"/>
      <c r="DZN239" s="44"/>
      <c r="DZO239" s="44"/>
      <c r="DZP239" s="44"/>
      <c r="DZQ239" s="44"/>
      <c r="DZR239" s="44"/>
      <c r="DZS239" s="44"/>
      <c r="DZT239" s="44"/>
      <c r="DZU239" s="44"/>
      <c r="DZV239" s="44"/>
      <c r="DZW239" s="44"/>
      <c r="DZX239" s="44"/>
      <c r="DZY239" s="44"/>
      <c r="DZZ239" s="44"/>
      <c r="EAA239" s="44"/>
      <c r="EAB239" s="44"/>
      <c r="EAC239" s="44"/>
      <c r="EAD239" s="44"/>
      <c r="EAE239" s="44"/>
      <c r="EAF239" s="44"/>
      <c r="EAG239" s="44"/>
      <c r="EAH239" s="44"/>
      <c r="EAI239" s="44"/>
      <c r="EAJ239" s="44"/>
      <c r="EAK239" s="44"/>
      <c r="EAL239" s="44"/>
      <c r="EAM239" s="44"/>
      <c r="EAN239" s="44"/>
      <c r="EAO239" s="44"/>
      <c r="EAP239" s="44"/>
      <c r="EAQ239" s="44"/>
      <c r="EAR239" s="44"/>
      <c r="EAS239" s="44"/>
      <c r="EAT239" s="44"/>
      <c r="EAU239" s="44"/>
      <c r="EAV239" s="44"/>
      <c r="EAW239" s="44"/>
      <c r="EAX239" s="44"/>
      <c r="EAY239" s="44"/>
      <c r="EAZ239" s="44"/>
      <c r="EBA239" s="44"/>
      <c r="EBB239" s="44"/>
      <c r="EBC239" s="44"/>
      <c r="EBD239" s="44"/>
      <c r="EBE239" s="44"/>
      <c r="EBF239" s="44"/>
      <c r="EBG239" s="44"/>
      <c r="EBH239" s="44"/>
      <c r="EBI239" s="44"/>
      <c r="EBJ239" s="44"/>
      <c r="EBK239" s="44"/>
      <c r="EBL239" s="44"/>
      <c r="EBM239" s="44"/>
      <c r="EBN239" s="44"/>
      <c r="EBO239" s="44"/>
      <c r="EBP239" s="44"/>
      <c r="EBQ239" s="44"/>
      <c r="EBR239" s="44"/>
      <c r="EBS239" s="44"/>
      <c r="EBT239" s="44"/>
      <c r="EBU239" s="44"/>
      <c r="EBV239" s="44"/>
      <c r="EBW239" s="44"/>
      <c r="EBX239" s="44"/>
      <c r="EBY239" s="44"/>
      <c r="EBZ239" s="44"/>
      <c r="ECA239" s="44"/>
      <c r="ECB239" s="44"/>
      <c r="ECC239" s="44"/>
      <c r="ECD239" s="44"/>
      <c r="ECE239" s="44"/>
      <c r="ECF239" s="44"/>
      <c r="ECG239" s="44"/>
      <c r="ECH239" s="44"/>
      <c r="ECI239" s="44"/>
      <c r="ECJ239" s="44"/>
      <c r="ECK239" s="44"/>
      <c r="ECL239" s="44"/>
      <c r="ECM239" s="44"/>
      <c r="ECN239" s="44"/>
      <c r="ECO239" s="44"/>
      <c r="ECP239" s="44"/>
      <c r="ECQ239" s="44"/>
      <c r="ECR239" s="44"/>
      <c r="ECS239" s="44"/>
      <c r="ECT239" s="44"/>
      <c r="ECU239" s="44"/>
      <c r="ECV239" s="44"/>
      <c r="ECW239" s="44"/>
      <c r="ECX239" s="44"/>
      <c r="ECY239" s="44"/>
      <c r="ECZ239" s="44"/>
      <c r="EDA239" s="44"/>
      <c r="EDB239" s="44"/>
      <c r="EDC239" s="44"/>
      <c r="EDD239" s="44"/>
      <c r="EDE239" s="44"/>
      <c r="EDF239" s="44"/>
      <c r="EDG239" s="44"/>
      <c r="EDH239" s="44"/>
      <c r="EDI239" s="44"/>
      <c r="EDJ239" s="44"/>
      <c r="EDK239" s="44"/>
      <c r="EDL239" s="44"/>
      <c r="EDM239" s="44"/>
      <c r="EDN239" s="44"/>
      <c r="EDO239" s="44"/>
      <c r="EDP239" s="44"/>
      <c r="EDQ239" s="44"/>
      <c r="EDR239" s="44"/>
      <c r="EDS239" s="44"/>
      <c r="EDT239" s="44"/>
      <c r="EDU239" s="44"/>
      <c r="EDV239" s="44"/>
      <c r="EDW239" s="44"/>
      <c r="EDX239" s="44"/>
      <c r="EDY239" s="44"/>
      <c r="EDZ239" s="44"/>
      <c r="EEA239" s="44"/>
      <c r="EEB239" s="44"/>
      <c r="EEC239" s="44"/>
      <c r="EED239" s="44"/>
      <c r="EEE239" s="44"/>
      <c r="EEF239" s="44"/>
      <c r="EEG239" s="44"/>
      <c r="EEH239" s="44"/>
      <c r="EEI239" s="44"/>
      <c r="EEJ239" s="44"/>
      <c r="EEK239" s="44"/>
      <c r="EEL239" s="44"/>
      <c r="EEM239" s="44"/>
      <c r="EEN239" s="44"/>
      <c r="EEO239" s="44"/>
      <c r="EEP239" s="44"/>
      <c r="EEQ239" s="44"/>
      <c r="EER239" s="44"/>
      <c r="EES239" s="44"/>
      <c r="EET239" s="44"/>
      <c r="EEU239" s="44"/>
      <c r="EEV239" s="44"/>
      <c r="EEW239" s="44"/>
      <c r="EEX239" s="44"/>
      <c r="EEY239" s="44"/>
      <c r="EEZ239" s="44"/>
      <c r="EFA239" s="44"/>
      <c r="EFB239" s="44"/>
      <c r="EFC239" s="44"/>
      <c r="EFD239" s="44"/>
      <c r="EFE239" s="44"/>
      <c r="EFF239" s="44"/>
      <c r="EFG239" s="44"/>
      <c r="EFH239" s="44"/>
      <c r="EFI239" s="44"/>
      <c r="EFJ239" s="44"/>
      <c r="EFK239" s="44"/>
      <c r="EFL239" s="44"/>
      <c r="EFM239" s="44"/>
      <c r="EFN239" s="44"/>
      <c r="EFO239" s="44"/>
      <c r="EFP239" s="44"/>
      <c r="EFQ239" s="44"/>
      <c r="EFR239" s="44"/>
      <c r="EFS239" s="44"/>
      <c r="EFT239" s="44"/>
      <c r="EFU239" s="44"/>
      <c r="EFV239" s="44"/>
      <c r="EFW239" s="44"/>
      <c r="EFX239" s="44"/>
      <c r="EFY239" s="44"/>
      <c r="EFZ239" s="44"/>
      <c r="EGA239" s="44"/>
      <c r="EGB239" s="44"/>
      <c r="EGC239" s="44"/>
      <c r="EGD239" s="44"/>
      <c r="EGE239" s="44"/>
      <c r="EGF239" s="44"/>
      <c r="EGG239" s="44"/>
      <c r="EGH239" s="44"/>
      <c r="EGI239" s="44"/>
      <c r="EGJ239" s="44"/>
      <c r="EGK239" s="44"/>
      <c r="EGL239" s="44"/>
      <c r="EGM239" s="44"/>
      <c r="EGN239" s="44"/>
      <c r="EGO239" s="44"/>
      <c r="EGP239" s="44"/>
      <c r="EGQ239" s="44"/>
      <c r="EGR239" s="44"/>
      <c r="EGS239" s="44"/>
      <c r="EGT239" s="44"/>
      <c r="EGU239" s="44"/>
      <c r="EGV239" s="44"/>
      <c r="EGW239" s="44"/>
      <c r="EGX239" s="44"/>
      <c r="EGY239" s="44"/>
      <c r="EGZ239" s="44"/>
      <c r="EHA239" s="44"/>
      <c r="EHB239" s="44"/>
      <c r="EHC239" s="44"/>
      <c r="EHD239" s="44"/>
      <c r="EHE239" s="44"/>
      <c r="EHF239" s="44"/>
      <c r="EHG239" s="44"/>
      <c r="EHH239" s="44"/>
      <c r="EHI239" s="44"/>
      <c r="EHJ239" s="44"/>
      <c r="EHK239" s="44"/>
      <c r="EHL239" s="44"/>
      <c r="EHM239" s="44"/>
      <c r="EHN239" s="44"/>
      <c r="EHO239" s="44"/>
      <c r="EHP239" s="44"/>
      <c r="EHQ239" s="44"/>
      <c r="EHR239" s="44"/>
      <c r="EHS239" s="44"/>
      <c r="EHT239" s="44"/>
      <c r="EHU239" s="44"/>
      <c r="EHV239" s="44"/>
      <c r="EHW239" s="44"/>
      <c r="EHX239" s="44"/>
      <c r="EHY239" s="44"/>
      <c r="EHZ239" s="44"/>
      <c r="EIA239" s="44"/>
      <c r="EIB239" s="44"/>
      <c r="EIC239" s="44"/>
      <c r="EID239" s="44"/>
      <c r="EIE239" s="44"/>
      <c r="EIF239" s="44"/>
      <c r="EIG239" s="44"/>
      <c r="EIH239" s="44"/>
      <c r="EII239" s="44"/>
      <c r="EIJ239" s="44"/>
      <c r="EIK239" s="44"/>
      <c r="EIL239" s="44"/>
      <c r="EIM239" s="44"/>
      <c r="EIN239" s="44"/>
      <c r="EIO239" s="44"/>
      <c r="EIP239" s="44"/>
      <c r="EIQ239" s="44"/>
      <c r="EIR239" s="44"/>
      <c r="EIS239" s="44"/>
      <c r="EIT239" s="44"/>
      <c r="EIU239" s="44"/>
      <c r="EIV239" s="44"/>
      <c r="EIW239" s="44"/>
      <c r="EIX239" s="44"/>
      <c r="EIY239" s="44"/>
      <c r="EIZ239" s="44"/>
      <c r="EJA239" s="44"/>
      <c r="EJB239" s="44"/>
      <c r="EJC239" s="44"/>
      <c r="EJD239" s="44"/>
      <c r="EJE239" s="44"/>
      <c r="EJF239" s="44"/>
      <c r="EJG239" s="44"/>
      <c r="EJH239" s="44"/>
      <c r="EJI239" s="44"/>
      <c r="EJJ239" s="44"/>
      <c r="EJK239" s="44"/>
      <c r="EJL239" s="44"/>
      <c r="EJM239" s="44"/>
      <c r="EJN239" s="44"/>
      <c r="EJO239" s="44"/>
      <c r="EJP239" s="44"/>
      <c r="EJQ239" s="44"/>
      <c r="EJR239" s="44"/>
      <c r="EJS239" s="44"/>
      <c r="EJT239" s="44"/>
      <c r="EJU239" s="44"/>
      <c r="EJV239" s="44"/>
      <c r="EJW239" s="44"/>
      <c r="EJX239" s="44"/>
      <c r="EJY239" s="44"/>
      <c r="EJZ239" s="44"/>
      <c r="EKA239" s="44"/>
      <c r="EKB239" s="44"/>
      <c r="EKC239" s="44"/>
      <c r="EKD239" s="44"/>
      <c r="EKE239" s="44"/>
      <c r="EKF239" s="44"/>
      <c r="EKG239" s="44"/>
      <c r="EKH239" s="44"/>
      <c r="EKI239" s="44"/>
      <c r="EKJ239" s="44"/>
      <c r="EKK239" s="44"/>
      <c r="EKL239" s="44"/>
      <c r="EKM239" s="44"/>
      <c r="EKN239" s="44"/>
      <c r="EKO239" s="44"/>
      <c r="EKP239" s="44"/>
      <c r="EKQ239" s="44"/>
      <c r="EKR239" s="44"/>
      <c r="EKS239" s="44"/>
      <c r="EKT239" s="44"/>
      <c r="EKU239" s="44"/>
      <c r="EKV239" s="44"/>
      <c r="EKW239" s="44"/>
      <c r="EKX239" s="44"/>
      <c r="EKY239" s="44"/>
      <c r="EKZ239" s="44"/>
      <c r="ELA239" s="44"/>
      <c r="ELB239" s="44"/>
      <c r="ELC239" s="44"/>
      <c r="ELD239" s="44"/>
      <c r="ELE239" s="44"/>
      <c r="ELF239" s="44"/>
      <c r="ELG239" s="44"/>
      <c r="ELH239" s="44"/>
      <c r="ELI239" s="44"/>
      <c r="ELJ239" s="44"/>
      <c r="ELK239" s="44"/>
      <c r="ELL239" s="44"/>
      <c r="ELM239" s="44"/>
      <c r="ELN239" s="44"/>
      <c r="ELO239" s="44"/>
      <c r="ELP239" s="44"/>
      <c r="ELQ239" s="44"/>
      <c r="ELR239" s="44"/>
      <c r="ELS239" s="44"/>
      <c r="ELT239" s="44"/>
      <c r="ELU239" s="44"/>
      <c r="ELV239" s="44"/>
      <c r="ELW239" s="44"/>
      <c r="ELX239" s="44"/>
      <c r="ELY239" s="44"/>
      <c r="ELZ239" s="44"/>
      <c r="EMA239" s="44"/>
      <c r="EMB239" s="44"/>
      <c r="EMC239" s="44"/>
      <c r="EMD239" s="44"/>
      <c r="EME239" s="44"/>
      <c r="EMF239" s="44"/>
      <c r="EMG239" s="44"/>
      <c r="EMH239" s="44"/>
      <c r="EMI239" s="44"/>
      <c r="EMJ239" s="44"/>
      <c r="EMK239" s="44"/>
      <c r="EML239" s="44"/>
      <c r="EMM239" s="44"/>
      <c r="EMN239" s="44"/>
      <c r="EMO239" s="44"/>
      <c r="EMP239" s="44"/>
      <c r="EMQ239" s="44"/>
      <c r="EMR239" s="44"/>
      <c r="EMS239" s="44"/>
      <c r="EMT239" s="44"/>
      <c r="EMU239" s="44"/>
      <c r="EMV239" s="44"/>
      <c r="EMW239" s="44"/>
      <c r="EMX239" s="44"/>
      <c r="EMY239" s="44"/>
      <c r="EMZ239" s="44"/>
      <c r="ENA239" s="44"/>
      <c r="ENB239" s="44"/>
      <c r="ENC239" s="44"/>
      <c r="END239" s="44"/>
      <c r="ENE239" s="44"/>
      <c r="ENF239" s="44"/>
      <c r="ENG239" s="44"/>
      <c r="ENH239" s="44"/>
      <c r="ENI239" s="44"/>
      <c r="ENJ239" s="44"/>
      <c r="ENK239" s="44"/>
      <c r="ENL239" s="44"/>
      <c r="ENM239" s="44"/>
      <c r="ENN239" s="44"/>
      <c r="ENO239" s="44"/>
      <c r="ENP239" s="44"/>
      <c r="ENQ239" s="44"/>
      <c r="ENR239" s="44"/>
      <c r="ENS239" s="44"/>
      <c r="ENT239" s="44"/>
      <c r="ENU239" s="44"/>
      <c r="ENV239" s="44"/>
      <c r="ENW239" s="44"/>
      <c r="ENX239" s="44"/>
      <c r="ENY239" s="44"/>
      <c r="ENZ239" s="44"/>
      <c r="EOA239" s="44"/>
      <c r="EOB239" s="44"/>
      <c r="EOC239" s="44"/>
      <c r="EOD239" s="44"/>
      <c r="EOE239" s="44"/>
      <c r="EOF239" s="44"/>
      <c r="EOG239" s="44"/>
      <c r="EOH239" s="44"/>
      <c r="EOI239" s="44"/>
      <c r="EOJ239" s="44"/>
      <c r="EOK239" s="44"/>
      <c r="EOL239" s="44"/>
      <c r="EOM239" s="44"/>
      <c r="EON239" s="44"/>
      <c r="EOO239" s="44"/>
      <c r="EOP239" s="44"/>
      <c r="EOQ239" s="44"/>
      <c r="EOR239" s="44"/>
      <c r="EOS239" s="44"/>
      <c r="EOT239" s="44"/>
      <c r="EOU239" s="44"/>
      <c r="EOV239" s="44"/>
      <c r="EOW239" s="44"/>
      <c r="EOX239" s="44"/>
      <c r="EOY239" s="44"/>
      <c r="EOZ239" s="44"/>
      <c r="EPA239" s="44"/>
      <c r="EPB239" s="44"/>
      <c r="EPC239" s="44"/>
      <c r="EPD239" s="44"/>
      <c r="EPE239" s="44"/>
      <c r="EPF239" s="44"/>
      <c r="EPG239" s="44"/>
      <c r="EPH239" s="44"/>
      <c r="EPI239" s="44"/>
      <c r="EPJ239" s="44"/>
      <c r="EPK239" s="44"/>
      <c r="EPL239" s="44"/>
      <c r="EPM239" s="44"/>
      <c r="EPN239" s="44"/>
      <c r="EPO239" s="44"/>
      <c r="EPP239" s="44"/>
      <c r="EPQ239" s="44"/>
      <c r="EPR239" s="44"/>
      <c r="EPS239" s="44"/>
      <c r="EPT239" s="44"/>
      <c r="EPU239" s="44"/>
      <c r="EPV239" s="44"/>
      <c r="EPW239" s="44"/>
      <c r="EPX239" s="44"/>
      <c r="EPY239" s="44"/>
      <c r="EPZ239" s="44"/>
      <c r="EQA239" s="44"/>
      <c r="EQB239" s="44"/>
      <c r="EQC239" s="44"/>
      <c r="EQD239" s="44"/>
      <c r="EQE239" s="44"/>
      <c r="EQF239" s="44"/>
      <c r="EQG239" s="44"/>
      <c r="EQH239" s="44"/>
      <c r="EQI239" s="44"/>
      <c r="EQJ239" s="44"/>
      <c r="EQK239" s="44"/>
      <c r="EQL239" s="44"/>
      <c r="EQM239" s="44"/>
      <c r="EQN239" s="44"/>
      <c r="EQO239" s="44"/>
      <c r="EQP239" s="44"/>
      <c r="EQQ239" s="44"/>
      <c r="EQR239" s="44"/>
      <c r="EQS239" s="44"/>
      <c r="EQT239" s="44"/>
      <c r="EQU239" s="44"/>
      <c r="EQV239" s="44"/>
      <c r="EQW239" s="44"/>
      <c r="EQX239" s="44"/>
      <c r="EQY239" s="44"/>
      <c r="EQZ239" s="44"/>
      <c r="ERA239" s="44"/>
      <c r="ERB239" s="44"/>
      <c r="ERC239" s="44"/>
      <c r="ERD239" s="44"/>
      <c r="ERE239" s="44"/>
      <c r="ERF239" s="44"/>
      <c r="ERG239" s="44"/>
      <c r="ERH239" s="44"/>
      <c r="ERI239" s="44"/>
      <c r="ERJ239" s="44"/>
      <c r="ERK239" s="44"/>
      <c r="ERL239" s="44"/>
      <c r="ERM239" s="44"/>
      <c r="ERN239" s="44"/>
      <c r="ERO239" s="44"/>
      <c r="ERP239" s="44"/>
      <c r="ERQ239" s="44"/>
      <c r="ERR239" s="44"/>
      <c r="ERS239" s="44"/>
      <c r="ERT239" s="44"/>
      <c r="ERU239" s="44"/>
      <c r="ERV239" s="44"/>
      <c r="ERW239" s="44"/>
      <c r="ERX239" s="44"/>
      <c r="ERY239" s="44"/>
      <c r="ERZ239" s="44"/>
      <c r="ESA239" s="44"/>
      <c r="ESB239" s="44"/>
      <c r="ESC239" s="44"/>
      <c r="ESD239" s="44"/>
      <c r="ESE239" s="44"/>
      <c r="ESF239" s="44"/>
      <c r="ESG239" s="44"/>
      <c r="ESH239" s="44"/>
      <c r="ESI239" s="44"/>
      <c r="ESJ239" s="44"/>
      <c r="ESK239" s="44"/>
      <c r="ESL239" s="44"/>
      <c r="ESM239" s="44"/>
      <c r="ESN239" s="44"/>
      <c r="ESO239" s="44"/>
      <c r="ESP239" s="44"/>
      <c r="ESQ239" s="44"/>
      <c r="ESR239" s="44"/>
      <c r="ESS239" s="44"/>
      <c r="EST239" s="44"/>
      <c r="ESU239" s="44"/>
      <c r="ESV239" s="44"/>
      <c r="ESW239" s="44"/>
      <c r="ESX239" s="44"/>
      <c r="ESY239" s="44"/>
      <c r="ESZ239" s="44"/>
      <c r="ETA239" s="44"/>
      <c r="ETB239" s="44"/>
      <c r="ETC239" s="44"/>
      <c r="ETD239" s="44"/>
      <c r="ETE239" s="44"/>
      <c r="ETF239" s="44"/>
      <c r="ETG239" s="44"/>
      <c r="ETH239" s="44"/>
      <c r="ETI239" s="44"/>
      <c r="ETJ239" s="44"/>
      <c r="ETK239" s="44"/>
      <c r="ETL239" s="44"/>
      <c r="ETM239" s="44"/>
      <c r="ETN239" s="44"/>
      <c r="ETO239" s="44"/>
      <c r="ETP239" s="44"/>
      <c r="ETQ239" s="44"/>
      <c r="ETR239" s="44"/>
      <c r="ETS239" s="44"/>
      <c r="ETT239" s="44"/>
      <c r="ETU239" s="44"/>
      <c r="ETV239" s="44"/>
      <c r="ETW239" s="44"/>
      <c r="ETX239" s="44"/>
      <c r="ETY239" s="44"/>
      <c r="ETZ239" s="44"/>
      <c r="EUA239" s="44"/>
      <c r="EUB239" s="44"/>
      <c r="EUC239" s="44"/>
      <c r="EUD239" s="44"/>
      <c r="EUE239" s="44"/>
      <c r="EUF239" s="44"/>
      <c r="EUG239" s="44"/>
      <c r="EUH239" s="44"/>
      <c r="EUI239" s="44"/>
      <c r="EUJ239" s="44"/>
      <c r="EUK239" s="44"/>
      <c r="EUL239" s="44"/>
      <c r="EUM239" s="44"/>
      <c r="EUN239" s="44"/>
      <c r="EUO239" s="44"/>
      <c r="EUP239" s="44"/>
      <c r="EUQ239" s="44"/>
      <c r="EUR239" s="44"/>
      <c r="EUS239" s="44"/>
      <c r="EUT239" s="44"/>
      <c r="EUU239" s="44"/>
      <c r="EUV239" s="44"/>
      <c r="EUW239" s="44"/>
      <c r="EUX239" s="44"/>
      <c r="EUY239" s="44"/>
      <c r="EUZ239" s="44"/>
      <c r="EVA239" s="44"/>
      <c r="EVB239" s="44"/>
      <c r="EVC239" s="44"/>
      <c r="EVD239" s="44"/>
      <c r="EVE239" s="44"/>
      <c r="EVF239" s="44"/>
      <c r="EVG239" s="44"/>
      <c r="EVH239" s="44"/>
      <c r="EVI239" s="44"/>
      <c r="EVJ239" s="44"/>
      <c r="EVK239" s="44"/>
      <c r="EVL239" s="44"/>
      <c r="EVM239" s="44"/>
      <c r="EVN239" s="44"/>
      <c r="EVO239" s="44"/>
      <c r="EVP239" s="44"/>
      <c r="EVQ239" s="44"/>
      <c r="EVR239" s="44"/>
      <c r="EVS239" s="44"/>
      <c r="EVT239" s="44"/>
      <c r="EVU239" s="44"/>
      <c r="EVV239" s="44"/>
      <c r="EVW239" s="44"/>
      <c r="EVX239" s="44"/>
      <c r="EVY239" s="44"/>
      <c r="EVZ239" s="44"/>
      <c r="EWA239" s="44"/>
      <c r="EWB239" s="44"/>
      <c r="EWC239" s="44"/>
      <c r="EWD239" s="44"/>
      <c r="EWE239" s="44"/>
      <c r="EWF239" s="44"/>
      <c r="EWG239" s="44"/>
      <c r="EWH239" s="44"/>
      <c r="EWI239" s="44"/>
      <c r="EWJ239" s="44"/>
      <c r="EWK239" s="44"/>
      <c r="EWL239" s="44"/>
      <c r="EWM239" s="44"/>
      <c r="EWN239" s="44"/>
      <c r="EWO239" s="44"/>
      <c r="EWP239" s="44"/>
      <c r="EWQ239" s="44"/>
      <c r="EWR239" s="44"/>
      <c r="EWS239" s="44"/>
      <c r="EWT239" s="44"/>
      <c r="EWU239" s="44"/>
      <c r="EWV239" s="44"/>
      <c r="EWW239" s="44"/>
      <c r="EWX239" s="44"/>
      <c r="EWY239" s="44"/>
      <c r="EWZ239" s="44"/>
      <c r="EXA239" s="44"/>
      <c r="EXB239" s="44"/>
      <c r="EXC239" s="44"/>
      <c r="EXD239" s="44"/>
      <c r="EXE239" s="44"/>
      <c r="EXF239" s="44"/>
      <c r="EXG239" s="44"/>
      <c r="EXH239" s="44"/>
      <c r="EXI239" s="44"/>
      <c r="EXJ239" s="44"/>
      <c r="EXK239" s="44"/>
      <c r="EXL239" s="44"/>
      <c r="EXM239" s="44"/>
      <c r="EXN239" s="44"/>
      <c r="EXO239" s="44"/>
      <c r="EXP239" s="44"/>
      <c r="EXQ239" s="44"/>
      <c r="EXR239" s="44"/>
      <c r="EXS239" s="44"/>
      <c r="EXT239" s="44"/>
      <c r="EXU239" s="44"/>
      <c r="EXV239" s="44"/>
      <c r="EXW239" s="44"/>
      <c r="EXX239" s="44"/>
      <c r="EXY239" s="44"/>
      <c r="EXZ239" s="44"/>
      <c r="EYA239" s="44"/>
      <c r="EYB239" s="44"/>
      <c r="EYC239" s="44"/>
      <c r="EYD239" s="44"/>
      <c r="EYE239" s="44"/>
      <c r="EYF239" s="44"/>
      <c r="EYG239" s="44"/>
      <c r="EYH239" s="44"/>
      <c r="EYI239" s="44"/>
      <c r="EYJ239" s="44"/>
      <c r="EYK239" s="44"/>
      <c r="EYL239" s="44"/>
      <c r="EYM239" s="44"/>
      <c r="EYN239" s="44"/>
      <c r="EYO239" s="44"/>
      <c r="EYP239" s="44"/>
      <c r="EYQ239" s="44"/>
      <c r="EYR239" s="44"/>
      <c r="EYS239" s="44"/>
      <c r="EYT239" s="44"/>
      <c r="EYU239" s="44"/>
      <c r="EYV239" s="44"/>
      <c r="EYW239" s="44"/>
      <c r="EYX239" s="44"/>
      <c r="EYY239" s="44"/>
      <c r="EYZ239" s="44"/>
      <c r="EZA239" s="44"/>
      <c r="EZB239" s="44"/>
      <c r="EZC239" s="44"/>
      <c r="EZD239" s="44"/>
      <c r="EZE239" s="44"/>
      <c r="EZF239" s="44"/>
      <c r="EZG239" s="44"/>
      <c r="EZH239" s="44"/>
      <c r="EZI239" s="44"/>
      <c r="EZJ239" s="44"/>
      <c r="EZK239" s="44"/>
      <c r="EZL239" s="44"/>
      <c r="EZM239" s="44"/>
      <c r="EZN239" s="44"/>
      <c r="EZO239" s="44"/>
      <c r="EZP239" s="44"/>
      <c r="EZQ239" s="44"/>
      <c r="EZR239" s="44"/>
      <c r="EZS239" s="44"/>
      <c r="EZT239" s="44"/>
      <c r="EZU239" s="44"/>
      <c r="EZV239" s="44"/>
      <c r="EZW239" s="44"/>
      <c r="EZX239" s="44"/>
      <c r="EZY239" s="44"/>
      <c r="EZZ239" s="44"/>
      <c r="FAA239" s="44"/>
      <c r="FAB239" s="44"/>
      <c r="FAC239" s="44"/>
      <c r="FAD239" s="44"/>
      <c r="FAE239" s="44"/>
      <c r="FAF239" s="44"/>
      <c r="FAG239" s="44"/>
      <c r="FAH239" s="44"/>
      <c r="FAI239" s="44"/>
      <c r="FAJ239" s="44"/>
      <c r="FAK239" s="44"/>
      <c r="FAL239" s="44"/>
      <c r="FAM239" s="44"/>
      <c r="FAN239" s="44"/>
      <c r="FAO239" s="44"/>
      <c r="FAP239" s="44"/>
      <c r="FAQ239" s="44"/>
      <c r="FAR239" s="44"/>
      <c r="FAS239" s="44"/>
      <c r="FAT239" s="44"/>
      <c r="FAU239" s="44"/>
      <c r="FAV239" s="44"/>
      <c r="FAW239" s="44"/>
      <c r="FAX239" s="44"/>
      <c r="FAY239" s="44"/>
      <c r="FAZ239" s="44"/>
      <c r="FBA239" s="44"/>
      <c r="FBB239" s="44"/>
      <c r="FBC239" s="44"/>
      <c r="FBD239" s="44"/>
      <c r="FBE239" s="44"/>
      <c r="FBF239" s="44"/>
      <c r="FBG239" s="44"/>
      <c r="FBH239" s="44"/>
      <c r="FBI239" s="44"/>
      <c r="FBJ239" s="44"/>
      <c r="FBK239" s="44"/>
      <c r="FBL239" s="44"/>
      <c r="FBM239" s="44"/>
      <c r="FBN239" s="44"/>
      <c r="FBO239" s="44"/>
      <c r="FBP239" s="44"/>
      <c r="FBQ239" s="44"/>
      <c r="FBR239" s="44"/>
      <c r="FBS239" s="44"/>
      <c r="FBT239" s="44"/>
      <c r="FBU239" s="44"/>
      <c r="FBV239" s="44"/>
      <c r="FBW239" s="44"/>
      <c r="FBX239" s="44"/>
      <c r="FBY239" s="44"/>
      <c r="FBZ239" s="44"/>
      <c r="FCA239" s="44"/>
      <c r="FCB239" s="44"/>
      <c r="FCC239" s="44"/>
      <c r="FCD239" s="44"/>
      <c r="FCE239" s="44"/>
      <c r="FCF239" s="44"/>
      <c r="FCG239" s="44"/>
      <c r="FCH239" s="44"/>
      <c r="FCI239" s="44"/>
      <c r="FCJ239" s="44"/>
      <c r="FCK239" s="44"/>
      <c r="FCL239" s="44"/>
      <c r="FCM239" s="44"/>
      <c r="FCN239" s="44"/>
      <c r="FCO239" s="44"/>
      <c r="FCP239" s="44"/>
      <c r="FCQ239" s="44"/>
      <c r="FCR239" s="44"/>
      <c r="FCS239" s="44"/>
      <c r="FCT239" s="44"/>
      <c r="FCU239" s="44"/>
      <c r="FCV239" s="44"/>
      <c r="FCW239" s="44"/>
      <c r="FCX239" s="44"/>
      <c r="FCY239" s="44"/>
      <c r="FCZ239" s="44"/>
      <c r="FDA239" s="44"/>
      <c r="FDB239" s="44"/>
      <c r="FDC239" s="44"/>
      <c r="FDD239" s="44"/>
      <c r="FDE239" s="44"/>
      <c r="FDF239" s="44"/>
      <c r="FDG239" s="44"/>
      <c r="FDH239" s="44"/>
      <c r="FDI239" s="44"/>
      <c r="FDJ239" s="44"/>
      <c r="FDK239" s="44"/>
      <c r="FDL239" s="44"/>
      <c r="FDM239" s="44"/>
      <c r="FDN239" s="44"/>
      <c r="FDO239" s="44"/>
      <c r="FDP239" s="44"/>
      <c r="FDQ239" s="44"/>
      <c r="FDR239" s="44"/>
      <c r="FDS239" s="44"/>
      <c r="FDT239" s="44"/>
      <c r="FDU239" s="44"/>
      <c r="FDV239" s="44"/>
      <c r="FDW239" s="44"/>
      <c r="FDX239" s="44"/>
      <c r="FDY239" s="44"/>
      <c r="FDZ239" s="44"/>
      <c r="FEA239" s="44"/>
      <c r="FEB239" s="44"/>
      <c r="FEC239" s="44"/>
      <c r="FED239" s="44"/>
      <c r="FEE239" s="44"/>
      <c r="FEF239" s="44"/>
      <c r="FEG239" s="44"/>
      <c r="FEH239" s="44"/>
      <c r="FEI239" s="44"/>
      <c r="FEJ239" s="44"/>
      <c r="FEK239" s="44"/>
      <c r="FEL239" s="44"/>
      <c r="FEM239" s="44"/>
      <c r="FEN239" s="44"/>
      <c r="FEO239" s="44"/>
      <c r="FEP239" s="44"/>
      <c r="FEQ239" s="44"/>
      <c r="FER239" s="44"/>
      <c r="FES239" s="44"/>
      <c r="FET239" s="44"/>
      <c r="FEU239" s="44"/>
      <c r="FEV239" s="44"/>
      <c r="FEW239" s="44"/>
      <c r="FEX239" s="44"/>
      <c r="FEY239" s="44"/>
      <c r="FEZ239" s="44"/>
      <c r="FFA239" s="44"/>
      <c r="FFB239" s="44"/>
      <c r="FFC239" s="44"/>
      <c r="FFD239" s="44"/>
      <c r="FFE239" s="44"/>
      <c r="FFF239" s="44"/>
      <c r="FFG239" s="44"/>
      <c r="FFH239" s="44"/>
      <c r="FFI239" s="44"/>
      <c r="FFJ239" s="44"/>
      <c r="FFK239" s="44"/>
      <c r="FFL239" s="44"/>
      <c r="FFM239" s="44"/>
      <c r="FFN239" s="44"/>
      <c r="FFO239" s="44"/>
      <c r="FFP239" s="44"/>
      <c r="FFQ239" s="44"/>
      <c r="FFR239" s="44"/>
      <c r="FFS239" s="44"/>
      <c r="FFT239" s="44"/>
      <c r="FFU239" s="44"/>
      <c r="FFV239" s="44"/>
      <c r="FFW239" s="44"/>
      <c r="FFX239" s="44"/>
      <c r="FFY239" s="44"/>
      <c r="FFZ239" s="44"/>
      <c r="FGA239" s="44"/>
      <c r="FGB239" s="44"/>
      <c r="FGC239" s="44"/>
      <c r="FGD239" s="44"/>
      <c r="FGE239" s="44"/>
      <c r="FGF239" s="44"/>
      <c r="FGG239" s="44"/>
      <c r="FGH239" s="44"/>
      <c r="FGI239" s="44"/>
      <c r="FGJ239" s="44"/>
      <c r="FGK239" s="44"/>
      <c r="FGL239" s="44"/>
      <c r="FGM239" s="44"/>
      <c r="FGN239" s="44"/>
      <c r="FGO239" s="44"/>
      <c r="FGP239" s="44"/>
      <c r="FGQ239" s="44"/>
      <c r="FGR239" s="44"/>
      <c r="FGS239" s="44"/>
      <c r="FGT239" s="44"/>
      <c r="FGU239" s="44"/>
      <c r="FGV239" s="44"/>
      <c r="FGW239" s="44"/>
      <c r="FGX239" s="44"/>
      <c r="FGY239" s="44"/>
      <c r="FGZ239" s="44"/>
      <c r="FHA239" s="44"/>
      <c r="FHB239" s="44"/>
      <c r="FHC239" s="44"/>
      <c r="FHD239" s="44"/>
      <c r="FHE239" s="44"/>
      <c r="FHF239" s="44"/>
      <c r="FHG239" s="44"/>
      <c r="FHH239" s="44"/>
      <c r="FHI239" s="44"/>
      <c r="FHJ239" s="44"/>
      <c r="FHK239" s="44"/>
      <c r="FHL239" s="44"/>
      <c r="FHM239" s="44"/>
      <c r="FHN239" s="44"/>
      <c r="FHO239" s="44"/>
      <c r="FHP239" s="44"/>
      <c r="FHQ239" s="44"/>
      <c r="FHR239" s="44"/>
      <c r="FHS239" s="44"/>
      <c r="FHT239" s="44"/>
      <c r="FHU239" s="44"/>
      <c r="FHV239" s="44"/>
      <c r="FHW239" s="44"/>
      <c r="FHX239" s="44"/>
      <c r="FHY239" s="44"/>
      <c r="FHZ239" s="44"/>
      <c r="FIA239" s="44"/>
      <c r="FIB239" s="44"/>
      <c r="FIC239" s="44"/>
      <c r="FID239" s="44"/>
      <c r="FIE239" s="44"/>
      <c r="FIF239" s="44"/>
      <c r="FIG239" s="44"/>
      <c r="FIH239" s="44"/>
      <c r="FII239" s="44"/>
      <c r="FIJ239" s="44"/>
      <c r="FIK239" s="44"/>
      <c r="FIL239" s="44"/>
      <c r="FIM239" s="44"/>
      <c r="FIN239" s="44"/>
      <c r="FIO239" s="44"/>
      <c r="FIP239" s="44"/>
      <c r="FIQ239" s="44"/>
      <c r="FIR239" s="44"/>
      <c r="FIS239" s="44"/>
      <c r="FIT239" s="44"/>
      <c r="FIU239" s="44"/>
      <c r="FIV239" s="44"/>
      <c r="FIW239" s="44"/>
      <c r="FIX239" s="44"/>
      <c r="FIY239" s="44"/>
      <c r="FIZ239" s="44"/>
      <c r="FJA239" s="44"/>
      <c r="FJB239" s="44"/>
      <c r="FJC239" s="44"/>
      <c r="FJD239" s="44"/>
      <c r="FJE239" s="44"/>
      <c r="FJF239" s="44"/>
      <c r="FJG239" s="44"/>
      <c r="FJH239" s="44"/>
      <c r="FJI239" s="44"/>
      <c r="FJJ239" s="44"/>
      <c r="FJK239" s="44"/>
      <c r="FJL239" s="44"/>
      <c r="FJM239" s="44"/>
      <c r="FJN239" s="44"/>
      <c r="FJO239" s="44"/>
      <c r="FJP239" s="44"/>
      <c r="FJQ239" s="44"/>
      <c r="FJR239" s="44"/>
      <c r="FJS239" s="44"/>
      <c r="FJT239" s="44"/>
      <c r="FJU239" s="44"/>
      <c r="FJV239" s="44"/>
      <c r="FJW239" s="44"/>
      <c r="FJX239" s="44"/>
      <c r="FJY239" s="44"/>
      <c r="FJZ239" s="44"/>
      <c r="FKA239" s="44"/>
      <c r="FKB239" s="44"/>
      <c r="FKC239" s="44"/>
      <c r="FKD239" s="44"/>
      <c r="FKE239" s="44"/>
      <c r="FKF239" s="44"/>
      <c r="FKG239" s="44"/>
      <c r="FKH239" s="44"/>
      <c r="FKI239" s="44"/>
      <c r="FKJ239" s="44"/>
      <c r="FKK239" s="44"/>
      <c r="FKL239" s="44"/>
      <c r="FKM239" s="44"/>
      <c r="FKN239" s="44"/>
      <c r="FKO239" s="44"/>
      <c r="FKP239" s="44"/>
      <c r="FKQ239" s="44"/>
      <c r="FKR239" s="44"/>
      <c r="FKS239" s="44"/>
      <c r="FKT239" s="44"/>
      <c r="FKU239" s="44"/>
      <c r="FKV239" s="44"/>
      <c r="FKW239" s="44"/>
      <c r="FKX239" s="44"/>
      <c r="FKY239" s="44"/>
      <c r="FKZ239" s="44"/>
      <c r="FLA239" s="44"/>
      <c r="FLB239" s="44"/>
      <c r="FLC239" s="44"/>
      <c r="FLD239" s="44"/>
      <c r="FLE239" s="44"/>
      <c r="FLF239" s="44"/>
      <c r="FLG239" s="44"/>
      <c r="FLH239" s="44"/>
      <c r="FLI239" s="44"/>
      <c r="FLJ239" s="44"/>
      <c r="FLK239" s="44"/>
      <c r="FLL239" s="44"/>
      <c r="FLM239" s="44"/>
      <c r="FLN239" s="44"/>
      <c r="FLO239" s="44"/>
      <c r="FLP239" s="44"/>
      <c r="FLQ239" s="44"/>
      <c r="FLR239" s="44"/>
      <c r="FLS239" s="44"/>
      <c r="FLT239" s="44"/>
      <c r="FLU239" s="44"/>
      <c r="FLV239" s="44"/>
      <c r="FLW239" s="44"/>
      <c r="FLX239" s="44"/>
      <c r="FLY239" s="44"/>
      <c r="FLZ239" s="44"/>
      <c r="FMA239" s="44"/>
      <c r="FMB239" s="44"/>
      <c r="FMC239" s="44"/>
      <c r="FMD239" s="44"/>
      <c r="FME239" s="44"/>
      <c r="FMF239" s="44"/>
      <c r="FMG239" s="44"/>
      <c r="FMH239" s="44"/>
      <c r="FMI239" s="44"/>
      <c r="FMJ239" s="44"/>
      <c r="FMK239" s="44"/>
      <c r="FML239" s="44"/>
      <c r="FMM239" s="44"/>
      <c r="FMN239" s="44"/>
      <c r="FMO239" s="44"/>
      <c r="FMP239" s="44"/>
      <c r="FMQ239" s="44"/>
      <c r="FMR239" s="44"/>
      <c r="FMS239" s="44"/>
      <c r="FMT239" s="44"/>
      <c r="FMU239" s="44"/>
      <c r="FMV239" s="44"/>
      <c r="FMW239" s="44"/>
      <c r="FMX239" s="44"/>
      <c r="FMY239" s="44"/>
      <c r="FMZ239" s="44"/>
      <c r="FNA239" s="44"/>
      <c r="FNB239" s="44"/>
      <c r="FNC239" s="44"/>
      <c r="FND239" s="44"/>
      <c r="FNE239" s="44"/>
      <c r="FNF239" s="44"/>
      <c r="FNG239" s="44"/>
      <c r="FNH239" s="44"/>
      <c r="FNI239" s="44"/>
      <c r="FNJ239" s="44"/>
      <c r="FNK239" s="44"/>
      <c r="FNL239" s="44"/>
      <c r="FNM239" s="44"/>
      <c r="FNN239" s="44"/>
      <c r="FNO239" s="44"/>
      <c r="FNP239" s="44"/>
      <c r="FNQ239" s="44"/>
      <c r="FNR239" s="44"/>
      <c r="FNS239" s="44"/>
      <c r="FNT239" s="44"/>
      <c r="FNU239" s="44"/>
      <c r="FNV239" s="44"/>
      <c r="FNW239" s="44"/>
      <c r="FNX239" s="44"/>
      <c r="FNY239" s="44"/>
      <c r="FNZ239" s="44"/>
      <c r="FOA239" s="44"/>
      <c r="FOB239" s="44"/>
      <c r="FOC239" s="44"/>
      <c r="FOD239" s="44"/>
      <c r="FOE239" s="44"/>
      <c r="FOF239" s="44"/>
      <c r="FOG239" s="44"/>
      <c r="FOH239" s="44"/>
      <c r="FOI239" s="44"/>
      <c r="FOJ239" s="44"/>
      <c r="FOK239" s="44"/>
      <c r="FOL239" s="44"/>
      <c r="FOM239" s="44"/>
      <c r="FON239" s="44"/>
      <c r="FOO239" s="44"/>
      <c r="FOP239" s="44"/>
      <c r="FOQ239" s="44"/>
      <c r="FOR239" s="44"/>
      <c r="FOS239" s="44"/>
      <c r="FOT239" s="44"/>
      <c r="FOU239" s="44"/>
      <c r="FOV239" s="44"/>
      <c r="FOW239" s="44"/>
      <c r="FOX239" s="44"/>
      <c r="FOY239" s="44"/>
      <c r="FOZ239" s="44"/>
      <c r="FPA239" s="44"/>
      <c r="FPB239" s="44"/>
      <c r="FPC239" s="44"/>
      <c r="FPD239" s="44"/>
      <c r="FPE239" s="44"/>
      <c r="FPF239" s="44"/>
      <c r="FPG239" s="44"/>
      <c r="FPH239" s="44"/>
      <c r="FPI239" s="44"/>
      <c r="FPJ239" s="44"/>
      <c r="FPK239" s="44"/>
      <c r="FPL239" s="44"/>
      <c r="FPM239" s="44"/>
      <c r="FPN239" s="44"/>
      <c r="FPO239" s="44"/>
      <c r="FPP239" s="44"/>
      <c r="FPQ239" s="44"/>
      <c r="FPR239" s="44"/>
      <c r="FPS239" s="44"/>
      <c r="FPT239" s="44"/>
      <c r="FPU239" s="44"/>
      <c r="FPV239" s="44"/>
      <c r="FPW239" s="44"/>
      <c r="FPX239" s="44"/>
      <c r="FPY239" s="44"/>
      <c r="FPZ239" s="44"/>
      <c r="FQA239" s="44"/>
      <c r="FQB239" s="44"/>
      <c r="FQC239" s="44"/>
      <c r="FQD239" s="44"/>
      <c r="FQE239" s="44"/>
      <c r="FQF239" s="44"/>
      <c r="FQG239" s="44"/>
      <c r="FQH239" s="44"/>
      <c r="FQI239" s="44"/>
      <c r="FQJ239" s="44"/>
      <c r="FQK239" s="44"/>
      <c r="FQL239" s="44"/>
      <c r="FQM239" s="44"/>
      <c r="FQN239" s="44"/>
      <c r="FQO239" s="44"/>
      <c r="FQP239" s="44"/>
      <c r="FQQ239" s="44"/>
      <c r="FQR239" s="44"/>
      <c r="FQS239" s="44"/>
      <c r="FQT239" s="44"/>
      <c r="FQU239" s="44"/>
      <c r="FQV239" s="44"/>
      <c r="FQW239" s="44"/>
      <c r="FQX239" s="44"/>
      <c r="FQY239" s="44"/>
      <c r="FQZ239" s="44"/>
      <c r="FRA239" s="44"/>
      <c r="FRB239" s="44"/>
      <c r="FRC239" s="44"/>
      <c r="FRD239" s="44"/>
      <c r="FRE239" s="44"/>
      <c r="FRF239" s="44"/>
      <c r="FRG239" s="44"/>
      <c r="FRH239" s="44"/>
      <c r="FRI239" s="44"/>
      <c r="FRJ239" s="44"/>
      <c r="FRK239" s="44"/>
      <c r="FRL239" s="44"/>
      <c r="FRM239" s="44"/>
      <c r="FRN239" s="44"/>
      <c r="FRO239" s="44"/>
      <c r="FRP239" s="44"/>
      <c r="FRQ239" s="44"/>
      <c r="FRR239" s="44"/>
      <c r="FRS239" s="44"/>
      <c r="FRT239" s="44"/>
      <c r="FRU239" s="44"/>
      <c r="FRV239" s="44"/>
      <c r="FRW239" s="44"/>
      <c r="FRX239" s="44"/>
      <c r="FRY239" s="44"/>
      <c r="FRZ239" s="44"/>
      <c r="FSA239" s="44"/>
      <c r="FSB239" s="44"/>
      <c r="FSC239" s="44"/>
      <c r="FSD239" s="44"/>
      <c r="FSE239" s="44"/>
      <c r="FSF239" s="44"/>
      <c r="FSG239" s="44"/>
      <c r="FSH239" s="44"/>
      <c r="FSI239" s="44"/>
      <c r="FSJ239" s="44"/>
      <c r="FSK239" s="44"/>
      <c r="FSL239" s="44"/>
      <c r="FSM239" s="44"/>
      <c r="FSN239" s="44"/>
      <c r="FSO239" s="44"/>
      <c r="FSP239" s="44"/>
      <c r="FSQ239" s="44"/>
      <c r="FSR239" s="44"/>
      <c r="FSS239" s="44"/>
      <c r="FST239" s="44"/>
      <c r="FSU239" s="44"/>
      <c r="FSV239" s="44"/>
      <c r="FSW239" s="44"/>
      <c r="FSX239" s="44"/>
      <c r="FSY239" s="44"/>
      <c r="FSZ239" s="44"/>
      <c r="FTA239" s="44"/>
      <c r="FTB239" s="44"/>
      <c r="FTC239" s="44"/>
      <c r="FTD239" s="44"/>
      <c r="FTE239" s="44"/>
      <c r="FTF239" s="44"/>
      <c r="FTG239" s="44"/>
      <c r="FTH239" s="44"/>
      <c r="FTI239" s="44"/>
      <c r="FTJ239" s="44"/>
      <c r="FTK239" s="44"/>
      <c r="FTL239" s="44"/>
      <c r="FTM239" s="44"/>
      <c r="FTN239" s="44"/>
      <c r="FTO239" s="44"/>
      <c r="FTP239" s="44"/>
      <c r="FTQ239" s="44"/>
      <c r="FTR239" s="44"/>
      <c r="FTS239" s="44"/>
      <c r="FTT239" s="44"/>
      <c r="FTU239" s="44"/>
      <c r="FTV239" s="44"/>
      <c r="FTW239" s="44"/>
      <c r="FTX239" s="44"/>
      <c r="FTY239" s="44"/>
      <c r="FTZ239" s="44"/>
      <c r="FUA239" s="44"/>
      <c r="FUB239" s="44"/>
      <c r="FUC239" s="44"/>
      <c r="FUD239" s="44"/>
      <c r="FUE239" s="44"/>
      <c r="FUF239" s="44"/>
      <c r="FUG239" s="44"/>
      <c r="FUH239" s="44"/>
      <c r="FUI239" s="44"/>
      <c r="FUJ239" s="44"/>
      <c r="FUK239" s="44"/>
      <c r="FUL239" s="44"/>
      <c r="FUM239" s="44"/>
      <c r="FUN239" s="44"/>
      <c r="FUO239" s="44"/>
      <c r="FUP239" s="44"/>
      <c r="FUQ239" s="44"/>
      <c r="FUR239" s="44"/>
      <c r="FUS239" s="44"/>
      <c r="FUT239" s="44"/>
      <c r="FUU239" s="44"/>
      <c r="FUV239" s="44"/>
      <c r="FUW239" s="44"/>
      <c r="FUX239" s="44"/>
      <c r="FUY239" s="44"/>
      <c r="FUZ239" s="44"/>
      <c r="FVA239" s="44"/>
      <c r="FVB239" s="44"/>
      <c r="FVC239" s="44"/>
      <c r="FVD239" s="44"/>
      <c r="FVE239" s="44"/>
      <c r="FVF239" s="44"/>
      <c r="FVG239" s="44"/>
      <c r="FVH239" s="44"/>
      <c r="FVI239" s="44"/>
      <c r="FVJ239" s="44"/>
      <c r="FVK239" s="44"/>
      <c r="FVL239" s="44"/>
      <c r="FVM239" s="44"/>
      <c r="FVN239" s="44"/>
      <c r="FVO239" s="44"/>
      <c r="FVP239" s="44"/>
      <c r="FVQ239" s="44"/>
      <c r="FVR239" s="44"/>
      <c r="FVS239" s="44"/>
      <c r="FVT239" s="44"/>
      <c r="FVU239" s="44"/>
      <c r="FVV239" s="44"/>
      <c r="FVW239" s="44"/>
      <c r="FVX239" s="44"/>
      <c r="FVY239" s="44"/>
      <c r="FVZ239" s="44"/>
      <c r="FWA239" s="44"/>
      <c r="FWB239" s="44"/>
      <c r="FWC239" s="44"/>
      <c r="FWD239" s="44"/>
      <c r="FWE239" s="44"/>
      <c r="FWF239" s="44"/>
      <c r="FWG239" s="44"/>
      <c r="FWH239" s="44"/>
      <c r="FWI239" s="44"/>
      <c r="FWJ239" s="44"/>
      <c r="FWK239" s="44"/>
      <c r="FWL239" s="44"/>
      <c r="FWM239" s="44"/>
      <c r="FWN239" s="44"/>
      <c r="FWO239" s="44"/>
      <c r="FWP239" s="44"/>
      <c r="FWQ239" s="44"/>
      <c r="FWR239" s="44"/>
      <c r="FWS239" s="44"/>
      <c r="FWT239" s="44"/>
      <c r="FWU239" s="44"/>
      <c r="FWV239" s="44"/>
      <c r="FWW239" s="44"/>
      <c r="FWX239" s="44"/>
      <c r="FWY239" s="44"/>
      <c r="FWZ239" s="44"/>
      <c r="FXA239" s="44"/>
      <c r="FXB239" s="44"/>
      <c r="FXC239" s="44"/>
      <c r="FXD239" s="44"/>
      <c r="FXE239" s="44"/>
      <c r="FXF239" s="44"/>
      <c r="FXG239" s="44"/>
      <c r="FXH239" s="44"/>
      <c r="FXI239" s="44"/>
      <c r="FXJ239" s="44"/>
      <c r="FXK239" s="44"/>
      <c r="FXL239" s="44"/>
      <c r="FXM239" s="44"/>
      <c r="FXN239" s="44"/>
      <c r="FXO239" s="44"/>
      <c r="FXP239" s="44"/>
      <c r="FXQ239" s="44"/>
      <c r="FXR239" s="44"/>
      <c r="FXS239" s="44"/>
      <c r="FXT239" s="44"/>
      <c r="FXU239" s="44"/>
      <c r="FXV239" s="44"/>
      <c r="FXW239" s="44"/>
      <c r="FXX239" s="44"/>
      <c r="FXY239" s="44"/>
      <c r="FXZ239" s="44"/>
      <c r="FYA239" s="44"/>
      <c r="FYB239" s="44"/>
      <c r="FYC239" s="44"/>
      <c r="FYD239" s="44"/>
      <c r="FYE239" s="44"/>
      <c r="FYF239" s="44"/>
      <c r="FYG239" s="44"/>
      <c r="FYH239" s="44"/>
      <c r="FYI239" s="44"/>
      <c r="FYJ239" s="44"/>
      <c r="FYK239" s="44"/>
      <c r="FYL239" s="44"/>
      <c r="FYM239" s="44"/>
      <c r="FYN239" s="44"/>
      <c r="FYO239" s="44"/>
      <c r="FYP239" s="44"/>
      <c r="FYQ239" s="44"/>
      <c r="FYR239" s="44"/>
      <c r="FYS239" s="44"/>
      <c r="FYT239" s="44"/>
      <c r="FYU239" s="44"/>
      <c r="FYV239" s="44"/>
      <c r="FYW239" s="44"/>
      <c r="FYX239" s="44"/>
      <c r="FYY239" s="44"/>
      <c r="FYZ239" s="44"/>
      <c r="FZA239" s="44"/>
      <c r="FZB239" s="44"/>
      <c r="FZC239" s="44"/>
      <c r="FZD239" s="44"/>
      <c r="FZE239" s="44"/>
      <c r="FZF239" s="44"/>
      <c r="FZG239" s="44"/>
      <c r="FZH239" s="44"/>
      <c r="FZI239" s="44"/>
      <c r="FZJ239" s="44"/>
      <c r="FZK239" s="44"/>
      <c r="FZL239" s="44"/>
      <c r="FZM239" s="44"/>
      <c r="FZN239" s="44"/>
      <c r="FZO239" s="44"/>
      <c r="FZP239" s="44"/>
      <c r="FZQ239" s="44"/>
      <c r="FZR239" s="44"/>
      <c r="FZS239" s="44"/>
      <c r="FZT239" s="44"/>
      <c r="FZU239" s="44"/>
      <c r="FZV239" s="44"/>
      <c r="FZW239" s="44"/>
      <c r="FZX239" s="44"/>
      <c r="FZY239" s="44"/>
      <c r="FZZ239" s="44"/>
      <c r="GAA239" s="44"/>
      <c r="GAB239" s="44"/>
      <c r="GAC239" s="44"/>
      <c r="GAD239" s="44"/>
      <c r="GAE239" s="44"/>
      <c r="GAF239" s="44"/>
      <c r="GAG239" s="44"/>
      <c r="GAH239" s="44"/>
      <c r="GAI239" s="44"/>
      <c r="GAJ239" s="44"/>
      <c r="GAK239" s="44"/>
      <c r="GAL239" s="44"/>
      <c r="GAM239" s="44"/>
      <c r="GAN239" s="44"/>
      <c r="GAO239" s="44"/>
      <c r="GAP239" s="44"/>
      <c r="GAQ239" s="44"/>
      <c r="GAR239" s="44"/>
      <c r="GAS239" s="44"/>
      <c r="GAT239" s="44"/>
      <c r="GAU239" s="44"/>
      <c r="GAV239" s="44"/>
      <c r="GAW239" s="44"/>
      <c r="GAX239" s="44"/>
      <c r="GAY239" s="44"/>
      <c r="GAZ239" s="44"/>
      <c r="GBA239" s="44"/>
      <c r="GBB239" s="44"/>
      <c r="GBC239" s="44"/>
      <c r="GBD239" s="44"/>
      <c r="GBE239" s="44"/>
      <c r="GBF239" s="44"/>
      <c r="GBG239" s="44"/>
      <c r="GBH239" s="44"/>
      <c r="GBI239" s="44"/>
      <c r="GBJ239" s="44"/>
      <c r="GBK239" s="44"/>
      <c r="GBL239" s="44"/>
      <c r="GBM239" s="44"/>
      <c r="GBN239" s="44"/>
      <c r="GBO239" s="44"/>
      <c r="GBP239" s="44"/>
      <c r="GBQ239" s="44"/>
      <c r="GBR239" s="44"/>
      <c r="GBS239" s="44"/>
      <c r="GBT239" s="44"/>
      <c r="GBU239" s="44"/>
      <c r="GBV239" s="44"/>
      <c r="GBW239" s="44"/>
      <c r="GBX239" s="44"/>
      <c r="GBY239" s="44"/>
      <c r="GBZ239" s="44"/>
      <c r="GCA239" s="44"/>
      <c r="GCB239" s="44"/>
      <c r="GCC239" s="44"/>
      <c r="GCD239" s="44"/>
      <c r="GCE239" s="44"/>
      <c r="GCF239" s="44"/>
      <c r="GCG239" s="44"/>
      <c r="GCH239" s="44"/>
      <c r="GCI239" s="44"/>
      <c r="GCJ239" s="44"/>
      <c r="GCK239" s="44"/>
      <c r="GCL239" s="44"/>
      <c r="GCM239" s="44"/>
      <c r="GCN239" s="44"/>
      <c r="GCO239" s="44"/>
      <c r="GCP239" s="44"/>
      <c r="GCQ239" s="44"/>
      <c r="GCR239" s="44"/>
      <c r="GCS239" s="44"/>
      <c r="GCT239" s="44"/>
      <c r="GCU239" s="44"/>
      <c r="GCV239" s="44"/>
      <c r="GCW239" s="44"/>
      <c r="GCX239" s="44"/>
      <c r="GCY239" s="44"/>
      <c r="GCZ239" s="44"/>
      <c r="GDA239" s="44"/>
      <c r="GDB239" s="44"/>
      <c r="GDC239" s="44"/>
      <c r="GDD239" s="44"/>
      <c r="GDE239" s="44"/>
      <c r="GDF239" s="44"/>
      <c r="GDG239" s="44"/>
      <c r="GDH239" s="44"/>
      <c r="GDI239" s="44"/>
      <c r="GDJ239" s="44"/>
      <c r="GDK239" s="44"/>
      <c r="GDL239" s="44"/>
      <c r="GDM239" s="44"/>
      <c r="GDN239" s="44"/>
      <c r="GDO239" s="44"/>
      <c r="GDP239" s="44"/>
      <c r="GDQ239" s="44"/>
      <c r="GDR239" s="44"/>
      <c r="GDS239" s="44"/>
      <c r="GDT239" s="44"/>
      <c r="GDU239" s="44"/>
      <c r="GDV239" s="44"/>
      <c r="GDW239" s="44"/>
      <c r="GDX239" s="44"/>
      <c r="GDY239" s="44"/>
      <c r="GDZ239" s="44"/>
      <c r="GEA239" s="44"/>
      <c r="GEB239" s="44"/>
      <c r="GEC239" s="44"/>
      <c r="GED239" s="44"/>
      <c r="GEE239" s="44"/>
      <c r="GEF239" s="44"/>
      <c r="GEG239" s="44"/>
      <c r="GEH239" s="44"/>
      <c r="GEI239" s="44"/>
      <c r="GEJ239" s="44"/>
      <c r="GEK239" s="44"/>
      <c r="GEL239" s="44"/>
      <c r="GEM239" s="44"/>
      <c r="GEN239" s="44"/>
      <c r="GEO239" s="44"/>
      <c r="GEP239" s="44"/>
      <c r="GEQ239" s="44"/>
      <c r="GER239" s="44"/>
      <c r="GES239" s="44"/>
      <c r="GET239" s="44"/>
      <c r="GEU239" s="44"/>
      <c r="GEV239" s="44"/>
      <c r="GEW239" s="44"/>
      <c r="GEX239" s="44"/>
      <c r="GEY239" s="44"/>
      <c r="GEZ239" s="44"/>
      <c r="GFA239" s="44"/>
      <c r="GFB239" s="44"/>
      <c r="GFC239" s="44"/>
      <c r="GFD239" s="44"/>
      <c r="GFE239" s="44"/>
      <c r="GFF239" s="44"/>
      <c r="GFG239" s="44"/>
      <c r="GFH239" s="44"/>
      <c r="GFI239" s="44"/>
      <c r="GFJ239" s="44"/>
      <c r="GFK239" s="44"/>
      <c r="GFL239" s="44"/>
      <c r="GFM239" s="44"/>
      <c r="GFN239" s="44"/>
      <c r="GFO239" s="44"/>
      <c r="GFP239" s="44"/>
      <c r="GFQ239" s="44"/>
      <c r="GFR239" s="44"/>
      <c r="GFS239" s="44"/>
      <c r="GFT239" s="44"/>
      <c r="GFU239" s="44"/>
      <c r="GFV239" s="44"/>
      <c r="GFW239" s="44"/>
      <c r="GFX239" s="44"/>
      <c r="GFY239" s="44"/>
      <c r="GFZ239" s="44"/>
      <c r="GGA239" s="44"/>
      <c r="GGB239" s="44"/>
      <c r="GGC239" s="44"/>
      <c r="GGD239" s="44"/>
      <c r="GGE239" s="44"/>
      <c r="GGF239" s="44"/>
      <c r="GGG239" s="44"/>
      <c r="GGH239" s="44"/>
      <c r="GGI239" s="44"/>
      <c r="GGJ239" s="44"/>
      <c r="GGK239" s="44"/>
      <c r="GGL239" s="44"/>
      <c r="GGM239" s="44"/>
      <c r="GGN239" s="44"/>
      <c r="GGO239" s="44"/>
      <c r="GGP239" s="44"/>
      <c r="GGQ239" s="44"/>
      <c r="GGR239" s="44"/>
      <c r="GGS239" s="44"/>
      <c r="GGT239" s="44"/>
      <c r="GGU239" s="44"/>
      <c r="GGV239" s="44"/>
      <c r="GGW239" s="44"/>
      <c r="GGX239" s="44"/>
      <c r="GGY239" s="44"/>
      <c r="GGZ239" s="44"/>
      <c r="GHA239" s="44"/>
      <c r="GHB239" s="44"/>
      <c r="GHC239" s="44"/>
      <c r="GHD239" s="44"/>
      <c r="GHE239" s="44"/>
      <c r="GHF239" s="44"/>
      <c r="GHG239" s="44"/>
      <c r="GHH239" s="44"/>
      <c r="GHI239" s="44"/>
      <c r="GHJ239" s="44"/>
      <c r="GHK239" s="44"/>
      <c r="GHL239" s="44"/>
      <c r="GHM239" s="44"/>
      <c r="GHN239" s="44"/>
      <c r="GHO239" s="44"/>
      <c r="GHP239" s="44"/>
      <c r="GHQ239" s="44"/>
      <c r="GHR239" s="44"/>
      <c r="GHS239" s="44"/>
      <c r="GHT239" s="44"/>
      <c r="GHU239" s="44"/>
      <c r="GHV239" s="44"/>
      <c r="GHW239" s="44"/>
      <c r="GHX239" s="44"/>
      <c r="GHY239" s="44"/>
      <c r="GHZ239" s="44"/>
      <c r="GIA239" s="44"/>
      <c r="GIB239" s="44"/>
      <c r="GIC239" s="44"/>
      <c r="GID239" s="44"/>
      <c r="GIE239" s="44"/>
      <c r="GIF239" s="44"/>
      <c r="GIG239" s="44"/>
      <c r="GIH239" s="44"/>
      <c r="GII239" s="44"/>
      <c r="GIJ239" s="44"/>
      <c r="GIK239" s="44"/>
      <c r="GIL239" s="44"/>
      <c r="GIM239" s="44"/>
      <c r="GIN239" s="44"/>
      <c r="GIO239" s="44"/>
      <c r="GIP239" s="44"/>
      <c r="GIQ239" s="44"/>
      <c r="GIR239" s="44"/>
      <c r="GIS239" s="44"/>
      <c r="GIT239" s="44"/>
      <c r="GIU239" s="44"/>
      <c r="GIV239" s="44"/>
      <c r="GIW239" s="44"/>
      <c r="GIX239" s="44"/>
      <c r="GIY239" s="44"/>
      <c r="GIZ239" s="44"/>
      <c r="GJA239" s="44"/>
      <c r="GJB239" s="44"/>
      <c r="GJC239" s="44"/>
      <c r="GJD239" s="44"/>
      <c r="GJE239" s="44"/>
      <c r="GJF239" s="44"/>
      <c r="GJG239" s="44"/>
      <c r="GJH239" s="44"/>
      <c r="GJI239" s="44"/>
      <c r="GJJ239" s="44"/>
      <c r="GJK239" s="44"/>
      <c r="GJL239" s="44"/>
      <c r="GJM239" s="44"/>
      <c r="GJN239" s="44"/>
      <c r="GJO239" s="44"/>
      <c r="GJP239" s="44"/>
      <c r="GJQ239" s="44"/>
      <c r="GJR239" s="44"/>
      <c r="GJS239" s="44"/>
      <c r="GJT239" s="44"/>
      <c r="GJU239" s="44"/>
      <c r="GJV239" s="44"/>
      <c r="GJW239" s="44"/>
      <c r="GJX239" s="44"/>
      <c r="GJY239" s="44"/>
      <c r="GJZ239" s="44"/>
      <c r="GKA239" s="44"/>
      <c r="GKB239" s="44"/>
      <c r="GKC239" s="44"/>
      <c r="GKD239" s="44"/>
      <c r="GKE239" s="44"/>
      <c r="GKF239" s="44"/>
      <c r="GKG239" s="44"/>
      <c r="GKH239" s="44"/>
      <c r="GKI239" s="44"/>
      <c r="GKJ239" s="44"/>
      <c r="GKK239" s="44"/>
      <c r="GKL239" s="44"/>
      <c r="GKM239" s="44"/>
      <c r="GKN239" s="44"/>
      <c r="GKO239" s="44"/>
      <c r="GKP239" s="44"/>
      <c r="GKQ239" s="44"/>
      <c r="GKR239" s="44"/>
      <c r="GKS239" s="44"/>
      <c r="GKT239" s="44"/>
      <c r="GKU239" s="44"/>
      <c r="GKV239" s="44"/>
      <c r="GKW239" s="44"/>
      <c r="GKX239" s="44"/>
      <c r="GKY239" s="44"/>
      <c r="GKZ239" s="44"/>
      <c r="GLA239" s="44"/>
      <c r="GLB239" s="44"/>
      <c r="GLC239" s="44"/>
      <c r="GLD239" s="44"/>
      <c r="GLE239" s="44"/>
      <c r="GLF239" s="44"/>
      <c r="GLG239" s="44"/>
      <c r="GLH239" s="44"/>
      <c r="GLI239" s="44"/>
      <c r="GLJ239" s="44"/>
      <c r="GLK239" s="44"/>
      <c r="GLL239" s="44"/>
      <c r="GLM239" s="44"/>
      <c r="GLN239" s="44"/>
      <c r="GLO239" s="44"/>
      <c r="GLP239" s="44"/>
      <c r="GLQ239" s="44"/>
      <c r="GLR239" s="44"/>
      <c r="GLS239" s="44"/>
      <c r="GLT239" s="44"/>
      <c r="GLU239" s="44"/>
      <c r="GLV239" s="44"/>
      <c r="GLW239" s="44"/>
      <c r="GLX239" s="44"/>
      <c r="GLY239" s="44"/>
      <c r="GLZ239" s="44"/>
      <c r="GMA239" s="44"/>
      <c r="GMB239" s="44"/>
      <c r="GMC239" s="44"/>
      <c r="GMD239" s="44"/>
      <c r="GME239" s="44"/>
      <c r="GMF239" s="44"/>
      <c r="GMG239" s="44"/>
      <c r="GMH239" s="44"/>
      <c r="GMI239" s="44"/>
      <c r="GMJ239" s="44"/>
      <c r="GMK239" s="44"/>
      <c r="GML239" s="44"/>
      <c r="GMM239" s="44"/>
      <c r="GMN239" s="44"/>
      <c r="GMO239" s="44"/>
      <c r="GMP239" s="44"/>
      <c r="GMQ239" s="44"/>
      <c r="GMR239" s="44"/>
      <c r="GMS239" s="44"/>
      <c r="GMT239" s="44"/>
      <c r="GMU239" s="44"/>
      <c r="GMV239" s="44"/>
      <c r="GMW239" s="44"/>
      <c r="GMX239" s="44"/>
      <c r="GMY239" s="44"/>
      <c r="GMZ239" s="44"/>
      <c r="GNA239" s="44"/>
      <c r="GNB239" s="44"/>
      <c r="GNC239" s="44"/>
      <c r="GND239" s="44"/>
      <c r="GNE239" s="44"/>
      <c r="GNF239" s="44"/>
      <c r="GNG239" s="44"/>
      <c r="GNH239" s="44"/>
      <c r="GNI239" s="44"/>
      <c r="GNJ239" s="44"/>
      <c r="GNK239" s="44"/>
      <c r="GNL239" s="44"/>
      <c r="GNM239" s="44"/>
      <c r="GNN239" s="44"/>
      <c r="GNO239" s="44"/>
      <c r="GNP239" s="44"/>
      <c r="GNQ239" s="44"/>
      <c r="GNR239" s="44"/>
      <c r="GNS239" s="44"/>
      <c r="GNT239" s="44"/>
      <c r="GNU239" s="44"/>
      <c r="GNV239" s="44"/>
      <c r="GNW239" s="44"/>
      <c r="GNX239" s="44"/>
      <c r="GNY239" s="44"/>
      <c r="GNZ239" s="44"/>
      <c r="GOA239" s="44"/>
      <c r="GOB239" s="44"/>
      <c r="GOC239" s="44"/>
      <c r="GOD239" s="44"/>
      <c r="GOE239" s="44"/>
      <c r="GOF239" s="44"/>
      <c r="GOG239" s="44"/>
      <c r="GOH239" s="44"/>
      <c r="GOI239" s="44"/>
      <c r="GOJ239" s="44"/>
      <c r="GOK239" s="44"/>
      <c r="GOL239" s="44"/>
      <c r="GOM239" s="44"/>
      <c r="GON239" s="44"/>
      <c r="GOO239" s="44"/>
      <c r="GOP239" s="44"/>
      <c r="GOQ239" s="44"/>
      <c r="GOR239" s="44"/>
      <c r="GOS239" s="44"/>
      <c r="GOT239" s="44"/>
      <c r="GOU239" s="44"/>
      <c r="GOV239" s="44"/>
      <c r="GOW239" s="44"/>
      <c r="GOX239" s="44"/>
      <c r="GOY239" s="44"/>
      <c r="GOZ239" s="44"/>
      <c r="GPA239" s="44"/>
      <c r="GPB239" s="44"/>
      <c r="GPC239" s="44"/>
      <c r="GPD239" s="44"/>
      <c r="GPE239" s="44"/>
      <c r="GPF239" s="44"/>
      <c r="GPG239" s="44"/>
      <c r="GPH239" s="44"/>
      <c r="GPI239" s="44"/>
      <c r="GPJ239" s="44"/>
      <c r="GPK239" s="44"/>
      <c r="GPL239" s="44"/>
      <c r="GPM239" s="44"/>
      <c r="GPN239" s="44"/>
      <c r="GPO239" s="44"/>
      <c r="GPP239" s="44"/>
      <c r="GPQ239" s="44"/>
      <c r="GPR239" s="44"/>
      <c r="GPS239" s="44"/>
      <c r="GPT239" s="44"/>
      <c r="GPU239" s="44"/>
      <c r="GPV239" s="44"/>
      <c r="GPW239" s="44"/>
      <c r="GPX239" s="44"/>
      <c r="GPY239" s="44"/>
      <c r="GPZ239" s="44"/>
      <c r="GQA239" s="44"/>
      <c r="GQB239" s="44"/>
      <c r="GQC239" s="44"/>
      <c r="GQD239" s="44"/>
      <c r="GQE239" s="44"/>
      <c r="GQF239" s="44"/>
      <c r="GQG239" s="44"/>
      <c r="GQH239" s="44"/>
      <c r="GQI239" s="44"/>
      <c r="GQJ239" s="44"/>
      <c r="GQK239" s="44"/>
      <c r="GQL239" s="44"/>
      <c r="GQM239" s="44"/>
      <c r="GQN239" s="44"/>
      <c r="GQO239" s="44"/>
      <c r="GQP239" s="44"/>
      <c r="GQQ239" s="44"/>
      <c r="GQR239" s="44"/>
      <c r="GQS239" s="44"/>
      <c r="GQT239" s="44"/>
      <c r="GQU239" s="44"/>
      <c r="GQV239" s="44"/>
      <c r="GQW239" s="44"/>
      <c r="GQX239" s="44"/>
      <c r="GQY239" s="44"/>
      <c r="GQZ239" s="44"/>
      <c r="GRA239" s="44"/>
      <c r="GRB239" s="44"/>
      <c r="GRC239" s="44"/>
      <c r="GRD239" s="44"/>
      <c r="GRE239" s="44"/>
      <c r="GRF239" s="44"/>
      <c r="GRG239" s="44"/>
      <c r="GRH239" s="44"/>
      <c r="GRI239" s="44"/>
      <c r="GRJ239" s="44"/>
      <c r="GRK239" s="44"/>
      <c r="GRL239" s="44"/>
      <c r="GRM239" s="44"/>
      <c r="GRN239" s="44"/>
      <c r="GRO239" s="44"/>
      <c r="GRP239" s="44"/>
      <c r="GRQ239" s="44"/>
      <c r="GRR239" s="44"/>
      <c r="GRS239" s="44"/>
      <c r="GRT239" s="44"/>
      <c r="GRU239" s="44"/>
      <c r="GRV239" s="44"/>
      <c r="GRW239" s="44"/>
      <c r="GRX239" s="44"/>
      <c r="GRY239" s="44"/>
      <c r="GRZ239" s="44"/>
      <c r="GSA239" s="44"/>
      <c r="GSB239" s="44"/>
      <c r="GSC239" s="44"/>
      <c r="GSD239" s="44"/>
      <c r="GSE239" s="44"/>
      <c r="GSF239" s="44"/>
      <c r="GSG239" s="44"/>
      <c r="GSH239" s="44"/>
      <c r="GSI239" s="44"/>
      <c r="GSJ239" s="44"/>
      <c r="GSK239" s="44"/>
      <c r="GSL239" s="44"/>
      <c r="GSM239" s="44"/>
      <c r="GSN239" s="44"/>
      <c r="GSO239" s="44"/>
      <c r="GSP239" s="44"/>
      <c r="GSQ239" s="44"/>
      <c r="GSR239" s="44"/>
      <c r="GSS239" s="44"/>
      <c r="GST239" s="44"/>
      <c r="GSU239" s="44"/>
      <c r="GSV239" s="44"/>
      <c r="GSW239" s="44"/>
      <c r="GSX239" s="44"/>
      <c r="GSY239" s="44"/>
      <c r="GSZ239" s="44"/>
      <c r="GTA239" s="44"/>
      <c r="GTB239" s="44"/>
      <c r="GTC239" s="44"/>
      <c r="GTD239" s="44"/>
      <c r="GTE239" s="44"/>
      <c r="GTF239" s="44"/>
      <c r="GTG239" s="44"/>
      <c r="GTH239" s="44"/>
      <c r="GTI239" s="44"/>
      <c r="GTJ239" s="44"/>
      <c r="GTK239" s="44"/>
      <c r="GTL239" s="44"/>
      <c r="GTM239" s="44"/>
      <c r="GTN239" s="44"/>
      <c r="GTO239" s="44"/>
      <c r="GTP239" s="44"/>
      <c r="GTQ239" s="44"/>
      <c r="GTR239" s="44"/>
      <c r="GTS239" s="44"/>
      <c r="GTT239" s="44"/>
      <c r="GTU239" s="44"/>
      <c r="GTV239" s="44"/>
      <c r="GTW239" s="44"/>
      <c r="GTX239" s="44"/>
      <c r="GTY239" s="44"/>
      <c r="GTZ239" s="44"/>
      <c r="GUA239" s="44"/>
      <c r="GUB239" s="44"/>
      <c r="GUC239" s="44"/>
      <c r="GUD239" s="44"/>
      <c r="GUE239" s="44"/>
      <c r="GUF239" s="44"/>
      <c r="GUG239" s="44"/>
      <c r="GUH239" s="44"/>
      <c r="GUI239" s="44"/>
      <c r="GUJ239" s="44"/>
      <c r="GUK239" s="44"/>
      <c r="GUL239" s="44"/>
      <c r="GUM239" s="44"/>
      <c r="GUN239" s="44"/>
      <c r="GUO239" s="44"/>
      <c r="GUP239" s="44"/>
      <c r="GUQ239" s="44"/>
      <c r="GUR239" s="44"/>
      <c r="GUS239" s="44"/>
      <c r="GUT239" s="44"/>
      <c r="GUU239" s="44"/>
      <c r="GUV239" s="44"/>
      <c r="GUW239" s="44"/>
      <c r="GUX239" s="44"/>
      <c r="GUY239" s="44"/>
      <c r="GUZ239" s="44"/>
      <c r="GVA239" s="44"/>
      <c r="GVB239" s="44"/>
      <c r="GVC239" s="44"/>
      <c r="GVD239" s="44"/>
      <c r="GVE239" s="44"/>
      <c r="GVF239" s="44"/>
      <c r="GVG239" s="44"/>
      <c r="GVH239" s="44"/>
      <c r="GVI239" s="44"/>
      <c r="GVJ239" s="44"/>
      <c r="GVK239" s="44"/>
      <c r="GVL239" s="44"/>
      <c r="GVM239" s="44"/>
      <c r="GVN239" s="44"/>
      <c r="GVO239" s="44"/>
      <c r="GVP239" s="44"/>
      <c r="GVQ239" s="44"/>
      <c r="GVR239" s="44"/>
      <c r="GVS239" s="44"/>
      <c r="GVT239" s="44"/>
      <c r="GVU239" s="44"/>
      <c r="GVV239" s="44"/>
      <c r="GVW239" s="44"/>
      <c r="GVX239" s="44"/>
      <c r="GVY239" s="44"/>
      <c r="GVZ239" s="44"/>
      <c r="GWA239" s="44"/>
      <c r="GWB239" s="44"/>
      <c r="GWC239" s="44"/>
      <c r="GWD239" s="44"/>
      <c r="GWE239" s="44"/>
      <c r="GWF239" s="44"/>
      <c r="GWG239" s="44"/>
      <c r="GWH239" s="44"/>
      <c r="GWI239" s="44"/>
      <c r="GWJ239" s="44"/>
      <c r="GWK239" s="44"/>
      <c r="GWL239" s="44"/>
      <c r="GWM239" s="44"/>
      <c r="GWN239" s="44"/>
      <c r="GWO239" s="44"/>
      <c r="GWP239" s="44"/>
      <c r="GWQ239" s="44"/>
      <c r="GWR239" s="44"/>
      <c r="GWS239" s="44"/>
      <c r="GWT239" s="44"/>
      <c r="GWU239" s="44"/>
      <c r="GWV239" s="44"/>
      <c r="GWW239" s="44"/>
      <c r="GWX239" s="44"/>
      <c r="GWY239" s="44"/>
      <c r="GWZ239" s="44"/>
      <c r="GXA239" s="44"/>
      <c r="GXB239" s="44"/>
      <c r="GXC239" s="44"/>
      <c r="GXD239" s="44"/>
      <c r="GXE239" s="44"/>
      <c r="GXF239" s="44"/>
      <c r="GXG239" s="44"/>
      <c r="GXH239" s="44"/>
      <c r="GXI239" s="44"/>
      <c r="GXJ239" s="44"/>
      <c r="GXK239" s="44"/>
      <c r="GXL239" s="44"/>
      <c r="GXM239" s="44"/>
      <c r="GXN239" s="44"/>
      <c r="GXO239" s="44"/>
      <c r="GXP239" s="44"/>
      <c r="GXQ239" s="44"/>
      <c r="GXR239" s="44"/>
      <c r="GXS239" s="44"/>
      <c r="GXT239" s="44"/>
      <c r="GXU239" s="44"/>
      <c r="GXV239" s="44"/>
      <c r="GXW239" s="44"/>
      <c r="GXX239" s="44"/>
      <c r="GXY239" s="44"/>
      <c r="GXZ239" s="44"/>
      <c r="GYA239" s="44"/>
      <c r="GYB239" s="44"/>
      <c r="GYC239" s="44"/>
      <c r="GYD239" s="44"/>
      <c r="GYE239" s="44"/>
      <c r="GYF239" s="44"/>
      <c r="GYG239" s="44"/>
      <c r="GYH239" s="44"/>
      <c r="GYI239" s="44"/>
      <c r="GYJ239" s="44"/>
      <c r="GYK239" s="44"/>
      <c r="GYL239" s="44"/>
      <c r="GYM239" s="44"/>
      <c r="GYN239" s="44"/>
      <c r="GYO239" s="44"/>
      <c r="GYP239" s="44"/>
      <c r="GYQ239" s="44"/>
      <c r="GYR239" s="44"/>
      <c r="GYS239" s="44"/>
      <c r="GYT239" s="44"/>
      <c r="GYU239" s="44"/>
      <c r="GYV239" s="44"/>
      <c r="GYW239" s="44"/>
      <c r="GYX239" s="44"/>
      <c r="GYY239" s="44"/>
      <c r="GYZ239" s="44"/>
      <c r="GZA239" s="44"/>
      <c r="GZB239" s="44"/>
      <c r="GZC239" s="44"/>
      <c r="GZD239" s="44"/>
      <c r="GZE239" s="44"/>
      <c r="GZF239" s="44"/>
      <c r="GZG239" s="44"/>
      <c r="GZH239" s="44"/>
      <c r="GZI239" s="44"/>
      <c r="GZJ239" s="44"/>
      <c r="GZK239" s="44"/>
      <c r="GZL239" s="44"/>
      <c r="GZM239" s="44"/>
      <c r="GZN239" s="44"/>
      <c r="GZO239" s="44"/>
      <c r="GZP239" s="44"/>
      <c r="GZQ239" s="44"/>
      <c r="GZR239" s="44"/>
      <c r="GZS239" s="44"/>
      <c r="GZT239" s="44"/>
      <c r="GZU239" s="44"/>
      <c r="GZV239" s="44"/>
      <c r="GZW239" s="44"/>
      <c r="GZX239" s="44"/>
      <c r="GZY239" s="44"/>
      <c r="GZZ239" s="44"/>
      <c r="HAA239" s="44"/>
      <c r="HAB239" s="44"/>
      <c r="HAC239" s="44"/>
      <c r="HAD239" s="44"/>
      <c r="HAE239" s="44"/>
      <c r="HAF239" s="44"/>
      <c r="HAG239" s="44"/>
      <c r="HAH239" s="44"/>
      <c r="HAI239" s="44"/>
      <c r="HAJ239" s="44"/>
      <c r="HAK239" s="44"/>
      <c r="HAL239" s="44"/>
      <c r="HAM239" s="44"/>
      <c r="HAN239" s="44"/>
      <c r="HAO239" s="44"/>
      <c r="HAP239" s="44"/>
      <c r="HAQ239" s="44"/>
      <c r="HAR239" s="44"/>
      <c r="HAS239" s="44"/>
      <c r="HAT239" s="44"/>
      <c r="HAU239" s="44"/>
      <c r="HAV239" s="44"/>
      <c r="HAW239" s="44"/>
      <c r="HAX239" s="44"/>
      <c r="HAY239" s="44"/>
      <c r="HAZ239" s="44"/>
      <c r="HBA239" s="44"/>
      <c r="HBB239" s="44"/>
      <c r="HBC239" s="44"/>
      <c r="HBD239" s="44"/>
      <c r="HBE239" s="44"/>
      <c r="HBF239" s="44"/>
      <c r="HBG239" s="44"/>
      <c r="HBH239" s="44"/>
      <c r="HBI239" s="44"/>
      <c r="HBJ239" s="44"/>
      <c r="HBK239" s="44"/>
      <c r="HBL239" s="44"/>
      <c r="HBM239" s="44"/>
      <c r="HBN239" s="44"/>
      <c r="HBO239" s="44"/>
      <c r="HBP239" s="44"/>
      <c r="HBQ239" s="44"/>
      <c r="HBR239" s="44"/>
      <c r="HBS239" s="44"/>
      <c r="HBT239" s="44"/>
      <c r="HBU239" s="44"/>
      <c r="HBV239" s="44"/>
      <c r="HBW239" s="44"/>
      <c r="HBX239" s="44"/>
      <c r="HBY239" s="44"/>
      <c r="HBZ239" s="44"/>
      <c r="HCA239" s="44"/>
      <c r="HCB239" s="44"/>
      <c r="HCC239" s="44"/>
      <c r="HCD239" s="44"/>
      <c r="HCE239" s="44"/>
      <c r="HCF239" s="44"/>
      <c r="HCG239" s="44"/>
      <c r="HCH239" s="44"/>
      <c r="HCI239" s="44"/>
      <c r="HCJ239" s="44"/>
      <c r="HCK239" s="44"/>
      <c r="HCL239" s="44"/>
      <c r="HCM239" s="44"/>
      <c r="HCN239" s="44"/>
      <c r="HCO239" s="44"/>
      <c r="HCP239" s="44"/>
      <c r="HCQ239" s="44"/>
      <c r="HCR239" s="44"/>
      <c r="HCS239" s="44"/>
      <c r="HCT239" s="44"/>
      <c r="HCU239" s="44"/>
      <c r="HCV239" s="44"/>
      <c r="HCW239" s="44"/>
      <c r="HCX239" s="44"/>
      <c r="HCY239" s="44"/>
      <c r="HCZ239" s="44"/>
      <c r="HDA239" s="44"/>
      <c r="HDB239" s="44"/>
      <c r="HDC239" s="44"/>
      <c r="HDD239" s="44"/>
      <c r="HDE239" s="44"/>
      <c r="HDF239" s="44"/>
      <c r="HDG239" s="44"/>
      <c r="HDH239" s="44"/>
      <c r="HDI239" s="44"/>
      <c r="HDJ239" s="44"/>
      <c r="HDK239" s="44"/>
      <c r="HDL239" s="44"/>
      <c r="HDM239" s="44"/>
      <c r="HDN239" s="44"/>
      <c r="HDO239" s="44"/>
      <c r="HDP239" s="44"/>
      <c r="HDQ239" s="44"/>
      <c r="HDR239" s="44"/>
      <c r="HDS239" s="44"/>
      <c r="HDT239" s="44"/>
      <c r="HDU239" s="44"/>
      <c r="HDV239" s="44"/>
      <c r="HDW239" s="44"/>
      <c r="HDX239" s="44"/>
      <c r="HDY239" s="44"/>
      <c r="HDZ239" s="44"/>
      <c r="HEA239" s="44"/>
      <c r="HEB239" s="44"/>
      <c r="HEC239" s="44"/>
      <c r="HED239" s="44"/>
      <c r="HEE239" s="44"/>
      <c r="HEF239" s="44"/>
      <c r="HEG239" s="44"/>
      <c r="HEH239" s="44"/>
      <c r="HEI239" s="44"/>
      <c r="HEJ239" s="44"/>
      <c r="HEK239" s="44"/>
      <c r="HEL239" s="44"/>
      <c r="HEM239" s="44"/>
      <c r="HEN239" s="44"/>
      <c r="HEO239" s="44"/>
      <c r="HEP239" s="44"/>
      <c r="HEQ239" s="44"/>
      <c r="HER239" s="44"/>
      <c r="HES239" s="44"/>
      <c r="HET239" s="44"/>
      <c r="HEU239" s="44"/>
      <c r="HEV239" s="44"/>
      <c r="HEW239" s="44"/>
      <c r="HEX239" s="44"/>
      <c r="HEY239" s="44"/>
      <c r="HEZ239" s="44"/>
      <c r="HFA239" s="44"/>
      <c r="HFB239" s="44"/>
      <c r="HFC239" s="44"/>
      <c r="HFD239" s="44"/>
      <c r="HFE239" s="44"/>
      <c r="HFF239" s="44"/>
      <c r="HFG239" s="44"/>
      <c r="HFH239" s="44"/>
      <c r="HFI239" s="44"/>
      <c r="HFJ239" s="44"/>
      <c r="HFK239" s="44"/>
      <c r="HFL239" s="44"/>
      <c r="HFM239" s="44"/>
      <c r="HFN239" s="44"/>
      <c r="HFO239" s="44"/>
      <c r="HFP239" s="44"/>
      <c r="HFQ239" s="44"/>
      <c r="HFR239" s="44"/>
      <c r="HFS239" s="44"/>
      <c r="HFT239" s="44"/>
      <c r="HFU239" s="44"/>
      <c r="HFV239" s="44"/>
      <c r="HFW239" s="44"/>
      <c r="HFX239" s="44"/>
      <c r="HFY239" s="44"/>
      <c r="HFZ239" s="44"/>
      <c r="HGA239" s="44"/>
      <c r="HGB239" s="44"/>
      <c r="HGC239" s="44"/>
      <c r="HGD239" s="44"/>
      <c r="HGE239" s="44"/>
      <c r="HGF239" s="44"/>
      <c r="HGG239" s="44"/>
      <c r="HGH239" s="44"/>
      <c r="HGI239" s="44"/>
      <c r="HGJ239" s="44"/>
      <c r="HGK239" s="44"/>
      <c r="HGL239" s="44"/>
      <c r="HGM239" s="44"/>
      <c r="HGN239" s="44"/>
      <c r="HGO239" s="44"/>
      <c r="HGP239" s="44"/>
      <c r="HGQ239" s="44"/>
      <c r="HGR239" s="44"/>
      <c r="HGS239" s="44"/>
      <c r="HGT239" s="44"/>
      <c r="HGU239" s="44"/>
      <c r="HGV239" s="44"/>
      <c r="HGW239" s="44"/>
      <c r="HGX239" s="44"/>
      <c r="HGY239" s="44"/>
      <c r="HGZ239" s="44"/>
      <c r="HHA239" s="44"/>
      <c r="HHB239" s="44"/>
      <c r="HHC239" s="44"/>
      <c r="HHD239" s="44"/>
      <c r="HHE239" s="44"/>
      <c r="HHF239" s="44"/>
      <c r="HHG239" s="44"/>
      <c r="HHH239" s="44"/>
      <c r="HHI239" s="44"/>
      <c r="HHJ239" s="44"/>
      <c r="HHK239" s="44"/>
      <c r="HHL239" s="44"/>
      <c r="HHM239" s="44"/>
      <c r="HHN239" s="44"/>
      <c r="HHO239" s="44"/>
      <c r="HHP239" s="44"/>
      <c r="HHQ239" s="44"/>
      <c r="HHR239" s="44"/>
      <c r="HHS239" s="44"/>
      <c r="HHT239" s="44"/>
      <c r="HHU239" s="44"/>
      <c r="HHV239" s="44"/>
      <c r="HHW239" s="44"/>
      <c r="HHX239" s="44"/>
      <c r="HHY239" s="44"/>
      <c r="HHZ239" s="44"/>
      <c r="HIA239" s="44"/>
      <c r="HIB239" s="44"/>
      <c r="HIC239" s="44"/>
      <c r="HID239" s="44"/>
      <c r="HIE239" s="44"/>
      <c r="HIF239" s="44"/>
      <c r="HIG239" s="44"/>
      <c r="HIH239" s="44"/>
      <c r="HII239" s="44"/>
      <c r="HIJ239" s="44"/>
      <c r="HIK239" s="44"/>
      <c r="HIL239" s="44"/>
      <c r="HIM239" s="44"/>
      <c r="HIN239" s="44"/>
      <c r="HIO239" s="44"/>
      <c r="HIP239" s="44"/>
      <c r="HIQ239" s="44"/>
      <c r="HIR239" s="44"/>
      <c r="HIS239" s="44"/>
      <c r="HIT239" s="44"/>
      <c r="HIU239" s="44"/>
      <c r="HIV239" s="44"/>
      <c r="HIW239" s="44"/>
      <c r="HIX239" s="44"/>
      <c r="HIY239" s="44"/>
      <c r="HIZ239" s="44"/>
      <c r="HJA239" s="44"/>
      <c r="HJB239" s="44"/>
      <c r="HJC239" s="44"/>
      <c r="HJD239" s="44"/>
      <c r="HJE239" s="44"/>
      <c r="HJF239" s="44"/>
      <c r="HJG239" s="44"/>
      <c r="HJH239" s="44"/>
      <c r="HJI239" s="44"/>
      <c r="HJJ239" s="44"/>
      <c r="HJK239" s="44"/>
      <c r="HJL239" s="44"/>
      <c r="HJM239" s="44"/>
      <c r="HJN239" s="44"/>
      <c r="HJO239" s="44"/>
      <c r="HJP239" s="44"/>
      <c r="HJQ239" s="44"/>
      <c r="HJR239" s="44"/>
      <c r="HJS239" s="44"/>
      <c r="HJT239" s="44"/>
      <c r="HJU239" s="44"/>
      <c r="HJV239" s="44"/>
      <c r="HJW239" s="44"/>
      <c r="HJX239" s="44"/>
      <c r="HJY239" s="44"/>
      <c r="HJZ239" s="44"/>
      <c r="HKA239" s="44"/>
      <c r="HKB239" s="44"/>
      <c r="HKC239" s="44"/>
      <c r="HKD239" s="44"/>
      <c r="HKE239" s="44"/>
      <c r="HKF239" s="44"/>
      <c r="HKG239" s="44"/>
      <c r="HKH239" s="44"/>
      <c r="HKI239" s="44"/>
      <c r="HKJ239" s="44"/>
      <c r="HKK239" s="44"/>
      <c r="HKL239" s="44"/>
      <c r="HKM239" s="44"/>
      <c r="HKN239" s="44"/>
      <c r="HKO239" s="44"/>
      <c r="HKP239" s="44"/>
      <c r="HKQ239" s="44"/>
      <c r="HKR239" s="44"/>
      <c r="HKS239" s="44"/>
      <c r="HKT239" s="44"/>
      <c r="HKU239" s="44"/>
      <c r="HKV239" s="44"/>
      <c r="HKW239" s="44"/>
      <c r="HKX239" s="44"/>
      <c r="HKY239" s="44"/>
      <c r="HKZ239" s="44"/>
      <c r="HLA239" s="44"/>
      <c r="HLB239" s="44"/>
      <c r="HLC239" s="44"/>
      <c r="HLD239" s="44"/>
      <c r="HLE239" s="44"/>
      <c r="HLF239" s="44"/>
      <c r="HLG239" s="44"/>
      <c r="HLH239" s="44"/>
      <c r="HLI239" s="44"/>
      <c r="HLJ239" s="44"/>
      <c r="HLK239" s="44"/>
      <c r="HLL239" s="44"/>
      <c r="HLM239" s="44"/>
      <c r="HLN239" s="44"/>
      <c r="HLO239" s="44"/>
      <c r="HLP239" s="44"/>
      <c r="HLQ239" s="44"/>
      <c r="HLR239" s="44"/>
      <c r="HLS239" s="44"/>
      <c r="HLT239" s="44"/>
      <c r="HLU239" s="44"/>
      <c r="HLV239" s="44"/>
      <c r="HLW239" s="44"/>
      <c r="HLX239" s="44"/>
      <c r="HLY239" s="44"/>
      <c r="HLZ239" s="44"/>
      <c r="HMA239" s="44"/>
      <c r="HMB239" s="44"/>
      <c r="HMC239" s="44"/>
      <c r="HMD239" s="44"/>
      <c r="HME239" s="44"/>
      <c r="HMF239" s="44"/>
      <c r="HMG239" s="44"/>
      <c r="HMH239" s="44"/>
      <c r="HMI239" s="44"/>
      <c r="HMJ239" s="44"/>
      <c r="HMK239" s="44"/>
      <c r="HML239" s="44"/>
      <c r="HMM239" s="44"/>
      <c r="HMN239" s="44"/>
      <c r="HMO239" s="44"/>
      <c r="HMP239" s="44"/>
      <c r="HMQ239" s="44"/>
      <c r="HMR239" s="44"/>
      <c r="HMS239" s="44"/>
      <c r="HMT239" s="44"/>
      <c r="HMU239" s="44"/>
      <c r="HMV239" s="44"/>
      <c r="HMW239" s="44"/>
      <c r="HMX239" s="44"/>
      <c r="HMY239" s="44"/>
      <c r="HMZ239" s="44"/>
      <c r="HNA239" s="44"/>
      <c r="HNB239" s="44"/>
      <c r="HNC239" s="44"/>
      <c r="HND239" s="44"/>
      <c r="HNE239" s="44"/>
      <c r="HNF239" s="44"/>
      <c r="HNG239" s="44"/>
      <c r="HNH239" s="44"/>
      <c r="HNI239" s="44"/>
      <c r="HNJ239" s="44"/>
      <c r="HNK239" s="44"/>
      <c r="HNL239" s="44"/>
      <c r="HNM239" s="44"/>
      <c r="HNN239" s="44"/>
      <c r="HNO239" s="44"/>
      <c r="HNP239" s="44"/>
      <c r="HNQ239" s="44"/>
      <c r="HNR239" s="44"/>
      <c r="HNS239" s="44"/>
      <c r="HNT239" s="44"/>
      <c r="HNU239" s="44"/>
      <c r="HNV239" s="44"/>
      <c r="HNW239" s="44"/>
      <c r="HNX239" s="44"/>
      <c r="HNY239" s="44"/>
      <c r="HNZ239" s="44"/>
      <c r="HOA239" s="44"/>
      <c r="HOB239" s="44"/>
      <c r="HOC239" s="44"/>
      <c r="HOD239" s="44"/>
      <c r="HOE239" s="44"/>
      <c r="HOF239" s="44"/>
      <c r="HOG239" s="44"/>
      <c r="HOH239" s="44"/>
      <c r="HOI239" s="44"/>
      <c r="HOJ239" s="44"/>
      <c r="HOK239" s="44"/>
      <c r="HOL239" s="44"/>
      <c r="HOM239" s="44"/>
      <c r="HON239" s="44"/>
      <c r="HOO239" s="44"/>
      <c r="HOP239" s="44"/>
      <c r="HOQ239" s="44"/>
      <c r="HOR239" s="44"/>
      <c r="HOS239" s="44"/>
      <c r="HOT239" s="44"/>
      <c r="HOU239" s="44"/>
      <c r="HOV239" s="44"/>
      <c r="HOW239" s="44"/>
      <c r="HOX239" s="44"/>
      <c r="HOY239" s="44"/>
      <c r="HOZ239" s="44"/>
      <c r="HPA239" s="44"/>
      <c r="HPB239" s="44"/>
      <c r="HPC239" s="44"/>
      <c r="HPD239" s="44"/>
      <c r="HPE239" s="44"/>
      <c r="HPF239" s="44"/>
      <c r="HPG239" s="44"/>
      <c r="HPH239" s="44"/>
      <c r="HPI239" s="44"/>
      <c r="HPJ239" s="44"/>
      <c r="HPK239" s="44"/>
      <c r="HPL239" s="44"/>
      <c r="HPM239" s="44"/>
      <c r="HPN239" s="44"/>
      <c r="HPO239" s="44"/>
      <c r="HPP239" s="44"/>
      <c r="HPQ239" s="44"/>
      <c r="HPR239" s="44"/>
      <c r="HPS239" s="44"/>
      <c r="HPT239" s="44"/>
      <c r="HPU239" s="44"/>
      <c r="HPV239" s="44"/>
      <c r="HPW239" s="44"/>
      <c r="HPX239" s="44"/>
      <c r="HPY239" s="44"/>
      <c r="HPZ239" s="44"/>
      <c r="HQA239" s="44"/>
      <c r="HQB239" s="44"/>
      <c r="HQC239" s="44"/>
      <c r="HQD239" s="44"/>
      <c r="HQE239" s="44"/>
      <c r="HQF239" s="44"/>
      <c r="HQG239" s="44"/>
      <c r="HQH239" s="44"/>
      <c r="HQI239" s="44"/>
      <c r="HQJ239" s="44"/>
      <c r="HQK239" s="44"/>
      <c r="HQL239" s="44"/>
      <c r="HQM239" s="44"/>
      <c r="HQN239" s="44"/>
      <c r="HQO239" s="44"/>
      <c r="HQP239" s="44"/>
      <c r="HQQ239" s="44"/>
      <c r="HQR239" s="44"/>
      <c r="HQS239" s="44"/>
      <c r="HQT239" s="44"/>
      <c r="HQU239" s="44"/>
      <c r="HQV239" s="44"/>
      <c r="HQW239" s="44"/>
      <c r="HQX239" s="44"/>
      <c r="HQY239" s="44"/>
      <c r="HQZ239" s="44"/>
      <c r="HRA239" s="44"/>
      <c r="HRB239" s="44"/>
      <c r="HRC239" s="44"/>
      <c r="HRD239" s="44"/>
      <c r="HRE239" s="44"/>
      <c r="HRF239" s="44"/>
      <c r="HRG239" s="44"/>
      <c r="HRH239" s="44"/>
      <c r="HRI239" s="44"/>
      <c r="HRJ239" s="44"/>
      <c r="HRK239" s="44"/>
      <c r="HRL239" s="44"/>
      <c r="HRM239" s="44"/>
      <c r="HRN239" s="44"/>
      <c r="HRO239" s="44"/>
      <c r="HRP239" s="44"/>
      <c r="HRQ239" s="44"/>
      <c r="HRR239" s="44"/>
      <c r="HRS239" s="44"/>
      <c r="HRT239" s="44"/>
      <c r="HRU239" s="44"/>
      <c r="HRV239" s="44"/>
      <c r="HRW239" s="44"/>
      <c r="HRX239" s="44"/>
      <c r="HRY239" s="44"/>
      <c r="HRZ239" s="44"/>
      <c r="HSA239" s="44"/>
      <c r="HSB239" s="44"/>
      <c r="HSC239" s="44"/>
      <c r="HSD239" s="44"/>
      <c r="HSE239" s="44"/>
      <c r="HSF239" s="44"/>
      <c r="HSG239" s="44"/>
      <c r="HSH239" s="44"/>
      <c r="HSI239" s="44"/>
      <c r="HSJ239" s="44"/>
      <c r="HSK239" s="44"/>
      <c r="HSL239" s="44"/>
      <c r="HSM239" s="44"/>
      <c r="HSN239" s="44"/>
      <c r="HSO239" s="44"/>
      <c r="HSP239" s="44"/>
      <c r="HSQ239" s="44"/>
      <c r="HSR239" s="44"/>
      <c r="HSS239" s="44"/>
      <c r="HST239" s="44"/>
      <c r="HSU239" s="44"/>
      <c r="HSV239" s="44"/>
      <c r="HSW239" s="44"/>
      <c r="HSX239" s="44"/>
      <c r="HSY239" s="44"/>
      <c r="HSZ239" s="44"/>
      <c r="HTA239" s="44"/>
      <c r="HTB239" s="44"/>
      <c r="HTC239" s="44"/>
      <c r="HTD239" s="44"/>
      <c r="HTE239" s="44"/>
      <c r="HTF239" s="44"/>
      <c r="HTG239" s="44"/>
      <c r="HTH239" s="44"/>
      <c r="HTI239" s="44"/>
      <c r="HTJ239" s="44"/>
      <c r="HTK239" s="44"/>
      <c r="HTL239" s="44"/>
      <c r="HTM239" s="44"/>
      <c r="HTN239" s="44"/>
      <c r="HTO239" s="44"/>
      <c r="HTP239" s="44"/>
      <c r="HTQ239" s="44"/>
      <c r="HTR239" s="44"/>
      <c r="HTS239" s="44"/>
      <c r="HTT239" s="44"/>
      <c r="HTU239" s="44"/>
      <c r="HTV239" s="44"/>
      <c r="HTW239" s="44"/>
      <c r="HTX239" s="44"/>
      <c r="HTY239" s="44"/>
      <c r="HTZ239" s="44"/>
      <c r="HUA239" s="44"/>
      <c r="HUB239" s="44"/>
      <c r="HUC239" s="44"/>
      <c r="HUD239" s="44"/>
      <c r="HUE239" s="44"/>
      <c r="HUF239" s="44"/>
      <c r="HUG239" s="44"/>
      <c r="HUH239" s="44"/>
      <c r="HUI239" s="44"/>
      <c r="HUJ239" s="44"/>
      <c r="HUK239" s="44"/>
      <c r="HUL239" s="44"/>
      <c r="HUM239" s="44"/>
      <c r="HUN239" s="44"/>
      <c r="HUO239" s="44"/>
      <c r="HUP239" s="44"/>
      <c r="HUQ239" s="44"/>
      <c r="HUR239" s="44"/>
      <c r="HUS239" s="44"/>
      <c r="HUT239" s="44"/>
      <c r="HUU239" s="44"/>
      <c r="HUV239" s="44"/>
      <c r="HUW239" s="44"/>
      <c r="HUX239" s="44"/>
      <c r="HUY239" s="44"/>
      <c r="HUZ239" s="44"/>
      <c r="HVA239" s="44"/>
      <c r="HVB239" s="44"/>
      <c r="HVC239" s="44"/>
      <c r="HVD239" s="44"/>
      <c r="HVE239" s="44"/>
      <c r="HVF239" s="44"/>
      <c r="HVG239" s="44"/>
      <c r="HVH239" s="44"/>
      <c r="HVI239" s="44"/>
      <c r="HVJ239" s="44"/>
      <c r="HVK239" s="44"/>
      <c r="HVL239" s="44"/>
      <c r="HVM239" s="44"/>
      <c r="HVN239" s="44"/>
      <c r="HVO239" s="44"/>
      <c r="HVP239" s="44"/>
      <c r="HVQ239" s="44"/>
      <c r="HVR239" s="44"/>
      <c r="HVS239" s="44"/>
      <c r="HVT239" s="44"/>
      <c r="HVU239" s="44"/>
      <c r="HVV239" s="44"/>
      <c r="HVW239" s="44"/>
      <c r="HVX239" s="44"/>
      <c r="HVY239" s="44"/>
      <c r="HVZ239" s="44"/>
      <c r="HWA239" s="44"/>
      <c r="HWB239" s="44"/>
      <c r="HWC239" s="44"/>
      <c r="HWD239" s="44"/>
      <c r="HWE239" s="44"/>
      <c r="HWF239" s="44"/>
      <c r="HWG239" s="44"/>
      <c r="HWH239" s="44"/>
      <c r="HWI239" s="44"/>
      <c r="HWJ239" s="44"/>
      <c r="HWK239" s="44"/>
      <c r="HWL239" s="44"/>
      <c r="HWM239" s="44"/>
      <c r="HWN239" s="44"/>
      <c r="HWO239" s="44"/>
      <c r="HWP239" s="44"/>
      <c r="HWQ239" s="44"/>
      <c r="HWR239" s="44"/>
      <c r="HWS239" s="44"/>
      <c r="HWT239" s="44"/>
      <c r="HWU239" s="44"/>
      <c r="HWV239" s="44"/>
      <c r="HWW239" s="44"/>
      <c r="HWX239" s="44"/>
      <c r="HWY239" s="44"/>
      <c r="HWZ239" s="44"/>
      <c r="HXA239" s="44"/>
      <c r="HXB239" s="44"/>
      <c r="HXC239" s="44"/>
      <c r="HXD239" s="44"/>
      <c r="HXE239" s="44"/>
      <c r="HXF239" s="44"/>
      <c r="HXG239" s="44"/>
      <c r="HXH239" s="44"/>
      <c r="HXI239" s="44"/>
      <c r="HXJ239" s="44"/>
      <c r="HXK239" s="44"/>
      <c r="HXL239" s="44"/>
      <c r="HXM239" s="44"/>
      <c r="HXN239" s="44"/>
      <c r="HXO239" s="44"/>
      <c r="HXP239" s="44"/>
      <c r="HXQ239" s="44"/>
      <c r="HXR239" s="44"/>
      <c r="HXS239" s="44"/>
      <c r="HXT239" s="44"/>
      <c r="HXU239" s="44"/>
      <c r="HXV239" s="44"/>
      <c r="HXW239" s="44"/>
      <c r="HXX239" s="44"/>
      <c r="HXY239" s="44"/>
      <c r="HXZ239" s="44"/>
      <c r="HYA239" s="44"/>
      <c r="HYB239" s="44"/>
      <c r="HYC239" s="44"/>
      <c r="HYD239" s="44"/>
      <c r="HYE239" s="44"/>
      <c r="HYF239" s="44"/>
      <c r="HYG239" s="44"/>
      <c r="HYH239" s="44"/>
      <c r="HYI239" s="44"/>
      <c r="HYJ239" s="44"/>
      <c r="HYK239" s="44"/>
      <c r="HYL239" s="44"/>
      <c r="HYM239" s="44"/>
      <c r="HYN239" s="44"/>
      <c r="HYO239" s="44"/>
      <c r="HYP239" s="44"/>
      <c r="HYQ239" s="44"/>
      <c r="HYR239" s="44"/>
      <c r="HYS239" s="44"/>
      <c r="HYT239" s="44"/>
      <c r="HYU239" s="44"/>
      <c r="HYV239" s="44"/>
      <c r="HYW239" s="44"/>
      <c r="HYX239" s="44"/>
      <c r="HYY239" s="44"/>
      <c r="HYZ239" s="44"/>
      <c r="HZA239" s="44"/>
      <c r="HZB239" s="44"/>
      <c r="HZC239" s="44"/>
      <c r="HZD239" s="44"/>
      <c r="HZE239" s="44"/>
      <c r="HZF239" s="44"/>
      <c r="HZG239" s="44"/>
      <c r="HZH239" s="44"/>
      <c r="HZI239" s="44"/>
      <c r="HZJ239" s="44"/>
      <c r="HZK239" s="44"/>
      <c r="HZL239" s="44"/>
      <c r="HZM239" s="44"/>
      <c r="HZN239" s="44"/>
      <c r="HZO239" s="44"/>
      <c r="HZP239" s="44"/>
      <c r="HZQ239" s="44"/>
      <c r="HZR239" s="44"/>
      <c r="HZS239" s="44"/>
      <c r="HZT239" s="44"/>
      <c r="HZU239" s="44"/>
      <c r="HZV239" s="44"/>
      <c r="HZW239" s="44"/>
      <c r="HZX239" s="44"/>
      <c r="HZY239" s="44"/>
      <c r="HZZ239" s="44"/>
      <c r="IAA239" s="44"/>
      <c r="IAB239" s="44"/>
      <c r="IAC239" s="44"/>
      <c r="IAD239" s="44"/>
      <c r="IAE239" s="44"/>
      <c r="IAF239" s="44"/>
      <c r="IAG239" s="44"/>
      <c r="IAH239" s="44"/>
      <c r="IAI239" s="44"/>
      <c r="IAJ239" s="44"/>
      <c r="IAK239" s="44"/>
      <c r="IAL239" s="44"/>
      <c r="IAM239" s="44"/>
      <c r="IAN239" s="44"/>
      <c r="IAO239" s="44"/>
      <c r="IAP239" s="44"/>
      <c r="IAQ239" s="44"/>
      <c r="IAR239" s="44"/>
      <c r="IAS239" s="44"/>
      <c r="IAT239" s="44"/>
      <c r="IAU239" s="44"/>
      <c r="IAV239" s="44"/>
      <c r="IAW239" s="44"/>
      <c r="IAX239" s="44"/>
      <c r="IAY239" s="44"/>
      <c r="IAZ239" s="44"/>
      <c r="IBA239" s="44"/>
      <c r="IBB239" s="44"/>
      <c r="IBC239" s="44"/>
      <c r="IBD239" s="44"/>
      <c r="IBE239" s="44"/>
      <c r="IBF239" s="44"/>
      <c r="IBG239" s="44"/>
      <c r="IBH239" s="44"/>
      <c r="IBI239" s="44"/>
      <c r="IBJ239" s="44"/>
      <c r="IBK239" s="44"/>
      <c r="IBL239" s="44"/>
      <c r="IBM239" s="44"/>
      <c r="IBN239" s="44"/>
      <c r="IBO239" s="44"/>
      <c r="IBP239" s="44"/>
      <c r="IBQ239" s="44"/>
      <c r="IBR239" s="44"/>
      <c r="IBS239" s="44"/>
      <c r="IBT239" s="44"/>
      <c r="IBU239" s="44"/>
      <c r="IBV239" s="44"/>
      <c r="IBW239" s="44"/>
      <c r="IBX239" s="44"/>
      <c r="IBY239" s="44"/>
      <c r="IBZ239" s="44"/>
      <c r="ICA239" s="44"/>
      <c r="ICB239" s="44"/>
      <c r="ICC239" s="44"/>
      <c r="ICD239" s="44"/>
      <c r="ICE239" s="44"/>
      <c r="ICF239" s="44"/>
      <c r="ICG239" s="44"/>
      <c r="ICH239" s="44"/>
      <c r="ICI239" s="44"/>
      <c r="ICJ239" s="44"/>
      <c r="ICK239" s="44"/>
      <c r="ICL239" s="44"/>
      <c r="ICM239" s="44"/>
      <c r="ICN239" s="44"/>
      <c r="ICO239" s="44"/>
      <c r="ICP239" s="44"/>
      <c r="ICQ239" s="44"/>
      <c r="ICR239" s="44"/>
      <c r="ICS239" s="44"/>
      <c r="ICT239" s="44"/>
      <c r="ICU239" s="44"/>
      <c r="ICV239" s="44"/>
      <c r="ICW239" s="44"/>
      <c r="ICX239" s="44"/>
      <c r="ICY239" s="44"/>
      <c r="ICZ239" s="44"/>
      <c r="IDA239" s="44"/>
      <c r="IDB239" s="44"/>
      <c r="IDC239" s="44"/>
      <c r="IDD239" s="44"/>
      <c r="IDE239" s="44"/>
      <c r="IDF239" s="44"/>
      <c r="IDG239" s="44"/>
      <c r="IDH239" s="44"/>
      <c r="IDI239" s="44"/>
      <c r="IDJ239" s="44"/>
      <c r="IDK239" s="44"/>
      <c r="IDL239" s="44"/>
      <c r="IDM239" s="44"/>
      <c r="IDN239" s="44"/>
      <c r="IDO239" s="44"/>
      <c r="IDP239" s="44"/>
      <c r="IDQ239" s="44"/>
      <c r="IDR239" s="44"/>
      <c r="IDS239" s="44"/>
      <c r="IDT239" s="44"/>
      <c r="IDU239" s="44"/>
      <c r="IDV239" s="44"/>
      <c r="IDW239" s="44"/>
      <c r="IDX239" s="44"/>
      <c r="IDY239" s="44"/>
      <c r="IDZ239" s="44"/>
      <c r="IEA239" s="44"/>
      <c r="IEB239" s="44"/>
      <c r="IEC239" s="44"/>
      <c r="IED239" s="44"/>
      <c r="IEE239" s="44"/>
      <c r="IEF239" s="44"/>
      <c r="IEG239" s="44"/>
      <c r="IEH239" s="44"/>
      <c r="IEI239" s="44"/>
      <c r="IEJ239" s="44"/>
      <c r="IEK239" s="44"/>
      <c r="IEL239" s="44"/>
      <c r="IEM239" s="44"/>
      <c r="IEN239" s="44"/>
      <c r="IEO239" s="44"/>
      <c r="IEP239" s="44"/>
      <c r="IEQ239" s="44"/>
      <c r="IER239" s="44"/>
      <c r="IES239" s="44"/>
      <c r="IET239" s="44"/>
      <c r="IEU239" s="44"/>
      <c r="IEV239" s="44"/>
      <c r="IEW239" s="44"/>
      <c r="IEX239" s="44"/>
      <c r="IEY239" s="44"/>
      <c r="IEZ239" s="44"/>
      <c r="IFA239" s="44"/>
      <c r="IFB239" s="44"/>
      <c r="IFC239" s="44"/>
      <c r="IFD239" s="44"/>
      <c r="IFE239" s="44"/>
      <c r="IFF239" s="44"/>
      <c r="IFG239" s="44"/>
      <c r="IFH239" s="44"/>
      <c r="IFI239" s="44"/>
      <c r="IFJ239" s="44"/>
      <c r="IFK239" s="44"/>
      <c r="IFL239" s="44"/>
      <c r="IFM239" s="44"/>
      <c r="IFN239" s="44"/>
      <c r="IFO239" s="44"/>
      <c r="IFP239" s="44"/>
      <c r="IFQ239" s="44"/>
      <c r="IFR239" s="44"/>
      <c r="IFS239" s="44"/>
      <c r="IFT239" s="44"/>
      <c r="IFU239" s="44"/>
      <c r="IFV239" s="44"/>
      <c r="IFW239" s="44"/>
      <c r="IFX239" s="44"/>
      <c r="IFY239" s="44"/>
      <c r="IFZ239" s="44"/>
      <c r="IGA239" s="44"/>
      <c r="IGB239" s="44"/>
      <c r="IGC239" s="44"/>
      <c r="IGD239" s="44"/>
      <c r="IGE239" s="44"/>
      <c r="IGF239" s="44"/>
      <c r="IGG239" s="44"/>
      <c r="IGH239" s="44"/>
      <c r="IGI239" s="44"/>
      <c r="IGJ239" s="44"/>
      <c r="IGK239" s="44"/>
      <c r="IGL239" s="44"/>
      <c r="IGM239" s="44"/>
      <c r="IGN239" s="44"/>
      <c r="IGO239" s="44"/>
      <c r="IGP239" s="44"/>
      <c r="IGQ239" s="44"/>
      <c r="IGR239" s="44"/>
      <c r="IGS239" s="44"/>
      <c r="IGT239" s="44"/>
      <c r="IGU239" s="44"/>
      <c r="IGV239" s="44"/>
      <c r="IGW239" s="44"/>
      <c r="IGX239" s="44"/>
      <c r="IGY239" s="44"/>
      <c r="IGZ239" s="44"/>
      <c r="IHA239" s="44"/>
      <c r="IHB239" s="44"/>
      <c r="IHC239" s="44"/>
      <c r="IHD239" s="44"/>
      <c r="IHE239" s="44"/>
      <c r="IHF239" s="44"/>
      <c r="IHG239" s="44"/>
      <c r="IHH239" s="44"/>
      <c r="IHI239" s="44"/>
      <c r="IHJ239" s="44"/>
      <c r="IHK239" s="44"/>
      <c r="IHL239" s="44"/>
      <c r="IHM239" s="44"/>
      <c r="IHN239" s="44"/>
      <c r="IHO239" s="44"/>
      <c r="IHP239" s="44"/>
      <c r="IHQ239" s="44"/>
      <c r="IHR239" s="44"/>
      <c r="IHS239" s="44"/>
      <c r="IHT239" s="44"/>
      <c r="IHU239" s="44"/>
      <c r="IHV239" s="44"/>
      <c r="IHW239" s="44"/>
      <c r="IHX239" s="44"/>
      <c r="IHY239" s="44"/>
      <c r="IHZ239" s="44"/>
      <c r="IIA239" s="44"/>
      <c r="IIB239" s="44"/>
      <c r="IIC239" s="44"/>
      <c r="IID239" s="44"/>
      <c r="IIE239" s="44"/>
      <c r="IIF239" s="44"/>
      <c r="IIG239" s="44"/>
      <c r="IIH239" s="44"/>
      <c r="III239" s="44"/>
      <c r="IIJ239" s="44"/>
      <c r="IIK239" s="44"/>
      <c r="IIL239" s="44"/>
      <c r="IIM239" s="44"/>
      <c r="IIN239" s="44"/>
      <c r="IIO239" s="44"/>
      <c r="IIP239" s="44"/>
      <c r="IIQ239" s="44"/>
      <c r="IIR239" s="44"/>
      <c r="IIS239" s="44"/>
      <c r="IIT239" s="44"/>
      <c r="IIU239" s="44"/>
      <c r="IIV239" s="44"/>
      <c r="IIW239" s="44"/>
      <c r="IIX239" s="44"/>
      <c r="IIY239" s="44"/>
      <c r="IIZ239" s="44"/>
      <c r="IJA239" s="44"/>
      <c r="IJB239" s="44"/>
      <c r="IJC239" s="44"/>
      <c r="IJD239" s="44"/>
      <c r="IJE239" s="44"/>
      <c r="IJF239" s="44"/>
      <c r="IJG239" s="44"/>
      <c r="IJH239" s="44"/>
      <c r="IJI239" s="44"/>
      <c r="IJJ239" s="44"/>
      <c r="IJK239" s="44"/>
      <c r="IJL239" s="44"/>
      <c r="IJM239" s="44"/>
      <c r="IJN239" s="44"/>
      <c r="IJO239" s="44"/>
      <c r="IJP239" s="44"/>
      <c r="IJQ239" s="44"/>
      <c r="IJR239" s="44"/>
      <c r="IJS239" s="44"/>
      <c r="IJT239" s="44"/>
      <c r="IJU239" s="44"/>
      <c r="IJV239" s="44"/>
      <c r="IJW239" s="44"/>
      <c r="IJX239" s="44"/>
      <c r="IJY239" s="44"/>
      <c r="IJZ239" s="44"/>
      <c r="IKA239" s="44"/>
      <c r="IKB239" s="44"/>
      <c r="IKC239" s="44"/>
      <c r="IKD239" s="44"/>
      <c r="IKE239" s="44"/>
      <c r="IKF239" s="44"/>
      <c r="IKG239" s="44"/>
      <c r="IKH239" s="44"/>
      <c r="IKI239" s="44"/>
      <c r="IKJ239" s="44"/>
      <c r="IKK239" s="44"/>
      <c r="IKL239" s="44"/>
      <c r="IKM239" s="44"/>
      <c r="IKN239" s="44"/>
      <c r="IKO239" s="44"/>
      <c r="IKP239" s="44"/>
      <c r="IKQ239" s="44"/>
      <c r="IKR239" s="44"/>
      <c r="IKS239" s="44"/>
      <c r="IKT239" s="44"/>
      <c r="IKU239" s="44"/>
      <c r="IKV239" s="44"/>
      <c r="IKW239" s="44"/>
      <c r="IKX239" s="44"/>
      <c r="IKY239" s="44"/>
      <c r="IKZ239" s="44"/>
      <c r="ILA239" s="44"/>
      <c r="ILB239" s="44"/>
      <c r="ILC239" s="44"/>
      <c r="ILD239" s="44"/>
      <c r="ILE239" s="44"/>
      <c r="ILF239" s="44"/>
      <c r="ILG239" s="44"/>
      <c r="ILH239" s="44"/>
      <c r="ILI239" s="44"/>
      <c r="ILJ239" s="44"/>
      <c r="ILK239" s="44"/>
      <c r="ILL239" s="44"/>
      <c r="ILM239" s="44"/>
      <c r="ILN239" s="44"/>
      <c r="ILO239" s="44"/>
      <c r="ILP239" s="44"/>
      <c r="ILQ239" s="44"/>
      <c r="ILR239" s="44"/>
      <c r="ILS239" s="44"/>
      <c r="ILT239" s="44"/>
      <c r="ILU239" s="44"/>
      <c r="ILV239" s="44"/>
      <c r="ILW239" s="44"/>
      <c r="ILX239" s="44"/>
      <c r="ILY239" s="44"/>
      <c r="ILZ239" s="44"/>
      <c r="IMA239" s="44"/>
      <c r="IMB239" s="44"/>
      <c r="IMC239" s="44"/>
      <c r="IMD239" s="44"/>
      <c r="IME239" s="44"/>
      <c r="IMF239" s="44"/>
      <c r="IMG239" s="44"/>
      <c r="IMH239" s="44"/>
      <c r="IMI239" s="44"/>
      <c r="IMJ239" s="44"/>
      <c r="IMK239" s="44"/>
      <c r="IML239" s="44"/>
      <c r="IMM239" s="44"/>
      <c r="IMN239" s="44"/>
      <c r="IMO239" s="44"/>
      <c r="IMP239" s="44"/>
      <c r="IMQ239" s="44"/>
      <c r="IMR239" s="44"/>
      <c r="IMS239" s="44"/>
      <c r="IMT239" s="44"/>
      <c r="IMU239" s="44"/>
      <c r="IMV239" s="44"/>
      <c r="IMW239" s="44"/>
      <c r="IMX239" s="44"/>
      <c r="IMY239" s="44"/>
      <c r="IMZ239" s="44"/>
      <c r="INA239" s="44"/>
      <c r="INB239" s="44"/>
      <c r="INC239" s="44"/>
      <c r="IND239" s="44"/>
      <c r="INE239" s="44"/>
      <c r="INF239" s="44"/>
      <c r="ING239" s="44"/>
      <c r="INH239" s="44"/>
      <c r="INI239" s="44"/>
      <c r="INJ239" s="44"/>
      <c r="INK239" s="44"/>
      <c r="INL239" s="44"/>
      <c r="INM239" s="44"/>
      <c r="INN239" s="44"/>
      <c r="INO239" s="44"/>
      <c r="INP239" s="44"/>
      <c r="INQ239" s="44"/>
      <c r="INR239" s="44"/>
      <c r="INS239" s="44"/>
      <c r="INT239" s="44"/>
      <c r="INU239" s="44"/>
      <c r="INV239" s="44"/>
      <c r="INW239" s="44"/>
      <c r="INX239" s="44"/>
      <c r="INY239" s="44"/>
      <c r="INZ239" s="44"/>
      <c r="IOA239" s="44"/>
      <c r="IOB239" s="44"/>
      <c r="IOC239" s="44"/>
      <c r="IOD239" s="44"/>
      <c r="IOE239" s="44"/>
      <c r="IOF239" s="44"/>
      <c r="IOG239" s="44"/>
      <c r="IOH239" s="44"/>
      <c r="IOI239" s="44"/>
      <c r="IOJ239" s="44"/>
      <c r="IOK239" s="44"/>
      <c r="IOL239" s="44"/>
      <c r="IOM239" s="44"/>
      <c r="ION239" s="44"/>
      <c r="IOO239" s="44"/>
      <c r="IOP239" s="44"/>
      <c r="IOQ239" s="44"/>
      <c r="IOR239" s="44"/>
      <c r="IOS239" s="44"/>
      <c r="IOT239" s="44"/>
      <c r="IOU239" s="44"/>
      <c r="IOV239" s="44"/>
      <c r="IOW239" s="44"/>
      <c r="IOX239" s="44"/>
      <c r="IOY239" s="44"/>
      <c r="IOZ239" s="44"/>
      <c r="IPA239" s="44"/>
      <c r="IPB239" s="44"/>
      <c r="IPC239" s="44"/>
      <c r="IPD239" s="44"/>
      <c r="IPE239" s="44"/>
      <c r="IPF239" s="44"/>
      <c r="IPG239" s="44"/>
      <c r="IPH239" s="44"/>
      <c r="IPI239" s="44"/>
      <c r="IPJ239" s="44"/>
      <c r="IPK239" s="44"/>
      <c r="IPL239" s="44"/>
      <c r="IPM239" s="44"/>
      <c r="IPN239" s="44"/>
      <c r="IPO239" s="44"/>
      <c r="IPP239" s="44"/>
      <c r="IPQ239" s="44"/>
      <c r="IPR239" s="44"/>
      <c r="IPS239" s="44"/>
      <c r="IPT239" s="44"/>
      <c r="IPU239" s="44"/>
      <c r="IPV239" s="44"/>
      <c r="IPW239" s="44"/>
      <c r="IPX239" s="44"/>
      <c r="IPY239" s="44"/>
      <c r="IPZ239" s="44"/>
      <c r="IQA239" s="44"/>
      <c r="IQB239" s="44"/>
      <c r="IQC239" s="44"/>
      <c r="IQD239" s="44"/>
      <c r="IQE239" s="44"/>
      <c r="IQF239" s="44"/>
      <c r="IQG239" s="44"/>
      <c r="IQH239" s="44"/>
      <c r="IQI239" s="44"/>
      <c r="IQJ239" s="44"/>
      <c r="IQK239" s="44"/>
      <c r="IQL239" s="44"/>
      <c r="IQM239" s="44"/>
      <c r="IQN239" s="44"/>
      <c r="IQO239" s="44"/>
      <c r="IQP239" s="44"/>
      <c r="IQQ239" s="44"/>
      <c r="IQR239" s="44"/>
      <c r="IQS239" s="44"/>
      <c r="IQT239" s="44"/>
      <c r="IQU239" s="44"/>
      <c r="IQV239" s="44"/>
      <c r="IQW239" s="44"/>
      <c r="IQX239" s="44"/>
      <c r="IQY239" s="44"/>
      <c r="IQZ239" s="44"/>
      <c r="IRA239" s="44"/>
      <c r="IRB239" s="44"/>
      <c r="IRC239" s="44"/>
      <c r="IRD239" s="44"/>
      <c r="IRE239" s="44"/>
      <c r="IRF239" s="44"/>
      <c r="IRG239" s="44"/>
      <c r="IRH239" s="44"/>
      <c r="IRI239" s="44"/>
      <c r="IRJ239" s="44"/>
      <c r="IRK239" s="44"/>
      <c r="IRL239" s="44"/>
      <c r="IRM239" s="44"/>
      <c r="IRN239" s="44"/>
      <c r="IRO239" s="44"/>
      <c r="IRP239" s="44"/>
      <c r="IRQ239" s="44"/>
      <c r="IRR239" s="44"/>
      <c r="IRS239" s="44"/>
      <c r="IRT239" s="44"/>
      <c r="IRU239" s="44"/>
      <c r="IRV239" s="44"/>
      <c r="IRW239" s="44"/>
      <c r="IRX239" s="44"/>
      <c r="IRY239" s="44"/>
      <c r="IRZ239" s="44"/>
      <c r="ISA239" s="44"/>
      <c r="ISB239" s="44"/>
      <c r="ISC239" s="44"/>
      <c r="ISD239" s="44"/>
      <c r="ISE239" s="44"/>
      <c r="ISF239" s="44"/>
      <c r="ISG239" s="44"/>
      <c r="ISH239" s="44"/>
      <c r="ISI239" s="44"/>
      <c r="ISJ239" s="44"/>
      <c r="ISK239" s="44"/>
      <c r="ISL239" s="44"/>
      <c r="ISM239" s="44"/>
      <c r="ISN239" s="44"/>
      <c r="ISO239" s="44"/>
      <c r="ISP239" s="44"/>
      <c r="ISQ239" s="44"/>
      <c r="ISR239" s="44"/>
      <c r="ISS239" s="44"/>
      <c r="IST239" s="44"/>
      <c r="ISU239" s="44"/>
      <c r="ISV239" s="44"/>
      <c r="ISW239" s="44"/>
      <c r="ISX239" s="44"/>
      <c r="ISY239" s="44"/>
      <c r="ISZ239" s="44"/>
      <c r="ITA239" s="44"/>
      <c r="ITB239" s="44"/>
      <c r="ITC239" s="44"/>
      <c r="ITD239" s="44"/>
      <c r="ITE239" s="44"/>
      <c r="ITF239" s="44"/>
      <c r="ITG239" s="44"/>
      <c r="ITH239" s="44"/>
      <c r="ITI239" s="44"/>
      <c r="ITJ239" s="44"/>
      <c r="ITK239" s="44"/>
      <c r="ITL239" s="44"/>
      <c r="ITM239" s="44"/>
      <c r="ITN239" s="44"/>
      <c r="ITO239" s="44"/>
      <c r="ITP239" s="44"/>
      <c r="ITQ239" s="44"/>
      <c r="ITR239" s="44"/>
      <c r="ITS239" s="44"/>
      <c r="ITT239" s="44"/>
      <c r="ITU239" s="44"/>
      <c r="ITV239" s="44"/>
      <c r="ITW239" s="44"/>
      <c r="ITX239" s="44"/>
      <c r="ITY239" s="44"/>
      <c r="ITZ239" s="44"/>
      <c r="IUA239" s="44"/>
      <c r="IUB239" s="44"/>
      <c r="IUC239" s="44"/>
      <c r="IUD239" s="44"/>
      <c r="IUE239" s="44"/>
      <c r="IUF239" s="44"/>
      <c r="IUG239" s="44"/>
      <c r="IUH239" s="44"/>
      <c r="IUI239" s="44"/>
      <c r="IUJ239" s="44"/>
      <c r="IUK239" s="44"/>
      <c r="IUL239" s="44"/>
      <c r="IUM239" s="44"/>
      <c r="IUN239" s="44"/>
      <c r="IUO239" s="44"/>
      <c r="IUP239" s="44"/>
      <c r="IUQ239" s="44"/>
      <c r="IUR239" s="44"/>
      <c r="IUS239" s="44"/>
      <c r="IUT239" s="44"/>
      <c r="IUU239" s="44"/>
      <c r="IUV239" s="44"/>
      <c r="IUW239" s="44"/>
      <c r="IUX239" s="44"/>
      <c r="IUY239" s="44"/>
      <c r="IUZ239" s="44"/>
      <c r="IVA239" s="44"/>
      <c r="IVB239" s="44"/>
      <c r="IVC239" s="44"/>
      <c r="IVD239" s="44"/>
      <c r="IVE239" s="44"/>
      <c r="IVF239" s="44"/>
      <c r="IVG239" s="44"/>
      <c r="IVH239" s="44"/>
      <c r="IVI239" s="44"/>
      <c r="IVJ239" s="44"/>
      <c r="IVK239" s="44"/>
      <c r="IVL239" s="44"/>
      <c r="IVM239" s="44"/>
      <c r="IVN239" s="44"/>
      <c r="IVO239" s="44"/>
      <c r="IVP239" s="44"/>
      <c r="IVQ239" s="44"/>
      <c r="IVR239" s="44"/>
      <c r="IVS239" s="44"/>
      <c r="IVT239" s="44"/>
      <c r="IVU239" s="44"/>
      <c r="IVV239" s="44"/>
      <c r="IVW239" s="44"/>
      <c r="IVX239" s="44"/>
      <c r="IVY239" s="44"/>
      <c r="IVZ239" s="44"/>
      <c r="IWA239" s="44"/>
      <c r="IWB239" s="44"/>
      <c r="IWC239" s="44"/>
      <c r="IWD239" s="44"/>
      <c r="IWE239" s="44"/>
      <c r="IWF239" s="44"/>
      <c r="IWG239" s="44"/>
      <c r="IWH239" s="44"/>
      <c r="IWI239" s="44"/>
      <c r="IWJ239" s="44"/>
      <c r="IWK239" s="44"/>
      <c r="IWL239" s="44"/>
      <c r="IWM239" s="44"/>
      <c r="IWN239" s="44"/>
      <c r="IWO239" s="44"/>
      <c r="IWP239" s="44"/>
      <c r="IWQ239" s="44"/>
      <c r="IWR239" s="44"/>
      <c r="IWS239" s="44"/>
      <c r="IWT239" s="44"/>
      <c r="IWU239" s="44"/>
      <c r="IWV239" s="44"/>
      <c r="IWW239" s="44"/>
      <c r="IWX239" s="44"/>
      <c r="IWY239" s="44"/>
      <c r="IWZ239" s="44"/>
      <c r="IXA239" s="44"/>
      <c r="IXB239" s="44"/>
      <c r="IXC239" s="44"/>
      <c r="IXD239" s="44"/>
      <c r="IXE239" s="44"/>
      <c r="IXF239" s="44"/>
      <c r="IXG239" s="44"/>
      <c r="IXH239" s="44"/>
      <c r="IXI239" s="44"/>
      <c r="IXJ239" s="44"/>
      <c r="IXK239" s="44"/>
      <c r="IXL239" s="44"/>
      <c r="IXM239" s="44"/>
      <c r="IXN239" s="44"/>
      <c r="IXO239" s="44"/>
      <c r="IXP239" s="44"/>
      <c r="IXQ239" s="44"/>
      <c r="IXR239" s="44"/>
      <c r="IXS239" s="44"/>
      <c r="IXT239" s="44"/>
      <c r="IXU239" s="44"/>
      <c r="IXV239" s="44"/>
      <c r="IXW239" s="44"/>
      <c r="IXX239" s="44"/>
      <c r="IXY239" s="44"/>
      <c r="IXZ239" s="44"/>
      <c r="IYA239" s="44"/>
      <c r="IYB239" s="44"/>
      <c r="IYC239" s="44"/>
      <c r="IYD239" s="44"/>
      <c r="IYE239" s="44"/>
      <c r="IYF239" s="44"/>
      <c r="IYG239" s="44"/>
      <c r="IYH239" s="44"/>
      <c r="IYI239" s="44"/>
      <c r="IYJ239" s="44"/>
      <c r="IYK239" s="44"/>
      <c r="IYL239" s="44"/>
      <c r="IYM239" s="44"/>
      <c r="IYN239" s="44"/>
      <c r="IYO239" s="44"/>
      <c r="IYP239" s="44"/>
      <c r="IYQ239" s="44"/>
      <c r="IYR239" s="44"/>
      <c r="IYS239" s="44"/>
      <c r="IYT239" s="44"/>
      <c r="IYU239" s="44"/>
      <c r="IYV239" s="44"/>
      <c r="IYW239" s="44"/>
      <c r="IYX239" s="44"/>
      <c r="IYY239" s="44"/>
      <c r="IYZ239" s="44"/>
      <c r="IZA239" s="44"/>
      <c r="IZB239" s="44"/>
      <c r="IZC239" s="44"/>
      <c r="IZD239" s="44"/>
      <c r="IZE239" s="44"/>
      <c r="IZF239" s="44"/>
      <c r="IZG239" s="44"/>
      <c r="IZH239" s="44"/>
      <c r="IZI239" s="44"/>
      <c r="IZJ239" s="44"/>
      <c r="IZK239" s="44"/>
      <c r="IZL239" s="44"/>
      <c r="IZM239" s="44"/>
      <c r="IZN239" s="44"/>
      <c r="IZO239" s="44"/>
      <c r="IZP239" s="44"/>
      <c r="IZQ239" s="44"/>
      <c r="IZR239" s="44"/>
      <c r="IZS239" s="44"/>
      <c r="IZT239" s="44"/>
      <c r="IZU239" s="44"/>
      <c r="IZV239" s="44"/>
      <c r="IZW239" s="44"/>
      <c r="IZX239" s="44"/>
      <c r="IZY239" s="44"/>
      <c r="IZZ239" s="44"/>
      <c r="JAA239" s="44"/>
      <c r="JAB239" s="44"/>
      <c r="JAC239" s="44"/>
      <c r="JAD239" s="44"/>
      <c r="JAE239" s="44"/>
      <c r="JAF239" s="44"/>
      <c r="JAG239" s="44"/>
      <c r="JAH239" s="44"/>
      <c r="JAI239" s="44"/>
      <c r="JAJ239" s="44"/>
      <c r="JAK239" s="44"/>
      <c r="JAL239" s="44"/>
      <c r="JAM239" s="44"/>
      <c r="JAN239" s="44"/>
      <c r="JAO239" s="44"/>
      <c r="JAP239" s="44"/>
      <c r="JAQ239" s="44"/>
      <c r="JAR239" s="44"/>
      <c r="JAS239" s="44"/>
      <c r="JAT239" s="44"/>
      <c r="JAU239" s="44"/>
      <c r="JAV239" s="44"/>
      <c r="JAW239" s="44"/>
      <c r="JAX239" s="44"/>
      <c r="JAY239" s="44"/>
      <c r="JAZ239" s="44"/>
      <c r="JBA239" s="44"/>
      <c r="JBB239" s="44"/>
      <c r="JBC239" s="44"/>
      <c r="JBD239" s="44"/>
      <c r="JBE239" s="44"/>
      <c r="JBF239" s="44"/>
      <c r="JBG239" s="44"/>
      <c r="JBH239" s="44"/>
      <c r="JBI239" s="44"/>
      <c r="JBJ239" s="44"/>
      <c r="JBK239" s="44"/>
      <c r="JBL239" s="44"/>
      <c r="JBM239" s="44"/>
      <c r="JBN239" s="44"/>
      <c r="JBO239" s="44"/>
      <c r="JBP239" s="44"/>
      <c r="JBQ239" s="44"/>
      <c r="JBR239" s="44"/>
      <c r="JBS239" s="44"/>
      <c r="JBT239" s="44"/>
      <c r="JBU239" s="44"/>
      <c r="JBV239" s="44"/>
      <c r="JBW239" s="44"/>
      <c r="JBX239" s="44"/>
      <c r="JBY239" s="44"/>
      <c r="JBZ239" s="44"/>
      <c r="JCA239" s="44"/>
      <c r="JCB239" s="44"/>
      <c r="JCC239" s="44"/>
      <c r="JCD239" s="44"/>
      <c r="JCE239" s="44"/>
      <c r="JCF239" s="44"/>
      <c r="JCG239" s="44"/>
      <c r="JCH239" s="44"/>
      <c r="JCI239" s="44"/>
      <c r="JCJ239" s="44"/>
      <c r="JCK239" s="44"/>
      <c r="JCL239" s="44"/>
      <c r="JCM239" s="44"/>
      <c r="JCN239" s="44"/>
      <c r="JCO239" s="44"/>
      <c r="JCP239" s="44"/>
      <c r="JCQ239" s="44"/>
      <c r="JCR239" s="44"/>
      <c r="JCS239" s="44"/>
      <c r="JCT239" s="44"/>
      <c r="JCU239" s="44"/>
      <c r="JCV239" s="44"/>
      <c r="JCW239" s="44"/>
      <c r="JCX239" s="44"/>
      <c r="JCY239" s="44"/>
      <c r="JCZ239" s="44"/>
      <c r="JDA239" s="44"/>
      <c r="JDB239" s="44"/>
      <c r="JDC239" s="44"/>
      <c r="JDD239" s="44"/>
      <c r="JDE239" s="44"/>
      <c r="JDF239" s="44"/>
      <c r="JDG239" s="44"/>
      <c r="JDH239" s="44"/>
      <c r="JDI239" s="44"/>
      <c r="JDJ239" s="44"/>
      <c r="JDK239" s="44"/>
      <c r="JDL239" s="44"/>
      <c r="JDM239" s="44"/>
      <c r="JDN239" s="44"/>
      <c r="JDO239" s="44"/>
      <c r="JDP239" s="44"/>
      <c r="JDQ239" s="44"/>
      <c r="JDR239" s="44"/>
      <c r="JDS239" s="44"/>
      <c r="JDT239" s="44"/>
      <c r="JDU239" s="44"/>
      <c r="JDV239" s="44"/>
      <c r="JDW239" s="44"/>
      <c r="JDX239" s="44"/>
      <c r="JDY239" s="44"/>
      <c r="JDZ239" s="44"/>
      <c r="JEA239" s="44"/>
      <c r="JEB239" s="44"/>
      <c r="JEC239" s="44"/>
      <c r="JED239" s="44"/>
      <c r="JEE239" s="44"/>
      <c r="JEF239" s="44"/>
      <c r="JEG239" s="44"/>
      <c r="JEH239" s="44"/>
      <c r="JEI239" s="44"/>
      <c r="JEJ239" s="44"/>
      <c r="JEK239" s="44"/>
      <c r="JEL239" s="44"/>
      <c r="JEM239" s="44"/>
      <c r="JEN239" s="44"/>
      <c r="JEO239" s="44"/>
      <c r="JEP239" s="44"/>
      <c r="JEQ239" s="44"/>
      <c r="JER239" s="44"/>
      <c r="JES239" s="44"/>
      <c r="JET239" s="44"/>
      <c r="JEU239" s="44"/>
      <c r="JEV239" s="44"/>
      <c r="JEW239" s="44"/>
      <c r="JEX239" s="44"/>
      <c r="JEY239" s="44"/>
      <c r="JEZ239" s="44"/>
      <c r="JFA239" s="44"/>
      <c r="JFB239" s="44"/>
      <c r="JFC239" s="44"/>
      <c r="JFD239" s="44"/>
      <c r="JFE239" s="44"/>
      <c r="JFF239" s="44"/>
      <c r="JFG239" s="44"/>
      <c r="JFH239" s="44"/>
      <c r="JFI239" s="44"/>
      <c r="JFJ239" s="44"/>
      <c r="JFK239" s="44"/>
      <c r="JFL239" s="44"/>
      <c r="JFM239" s="44"/>
      <c r="JFN239" s="44"/>
      <c r="JFO239" s="44"/>
      <c r="JFP239" s="44"/>
      <c r="JFQ239" s="44"/>
      <c r="JFR239" s="44"/>
      <c r="JFS239" s="44"/>
      <c r="JFT239" s="44"/>
      <c r="JFU239" s="44"/>
      <c r="JFV239" s="44"/>
      <c r="JFW239" s="44"/>
      <c r="JFX239" s="44"/>
      <c r="JFY239" s="44"/>
      <c r="JFZ239" s="44"/>
      <c r="JGA239" s="44"/>
      <c r="JGB239" s="44"/>
      <c r="JGC239" s="44"/>
      <c r="JGD239" s="44"/>
      <c r="JGE239" s="44"/>
      <c r="JGF239" s="44"/>
      <c r="JGG239" s="44"/>
      <c r="JGH239" s="44"/>
      <c r="JGI239" s="44"/>
      <c r="JGJ239" s="44"/>
      <c r="JGK239" s="44"/>
      <c r="JGL239" s="44"/>
      <c r="JGM239" s="44"/>
      <c r="JGN239" s="44"/>
      <c r="JGO239" s="44"/>
      <c r="JGP239" s="44"/>
      <c r="JGQ239" s="44"/>
      <c r="JGR239" s="44"/>
      <c r="JGS239" s="44"/>
      <c r="JGT239" s="44"/>
      <c r="JGU239" s="44"/>
      <c r="JGV239" s="44"/>
      <c r="JGW239" s="44"/>
      <c r="JGX239" s="44"/>
      <c r="JGY239" s="44"/>
      <c r="JGZ239" s="44"/>
      <c r="JHA239" s="44"/>
      <c r="JHB239" s="44"/>
      <c r="JHC239" s="44"/>
      <c r="JHD239" s="44"/>
      <c r="JHE239" s="44"/>
      <c r="JHF239" s="44"/>
      <c r="JHG239" s="44"/>
      <c r="JHH239" s="44"/>
      <c r="JHI239" s="44"/>
      <c r="JHJ239" s="44"/>
      <c r="JHK239" s="44"/>
      <c r="JHL239" s="44"/>
      <c r="JHM239" s="44"/>
      <c r="JHN239" s="44"/>
      <c r="JHO239" s="44"/>
      <c r="JHP239" s="44"/>
      <c r="JHQ239" s="44"/>
      <c r="JHR239" s="44"/>
      <c r="JHS239" s="44"/>
      <c r="JHT239" s="44"/>
      <c r="JHU239" s="44"/>
      <c r="JHV239" s="44"/>
      <c r="JHW239" s="44"/>
      <c r="JHX239" s="44"/>
      <c r="JHY239" s="44"/>
      <c r="JHZ239" s="44"/>
      <c r="JIA239" s="44"/>
      <c r="JIB239" s="44"/>
      <c r="JIC239" s="44"/>
      <c r="JID239" s="44"/>
      <c r="JIE239" s="44"/>
      <c r="JIF239" s="44"/>
      <c r="JIG239" s="44"/>
      <c r="JIH239" s="44"/>
      <c r="JII239" s="44"/>
      <c r="JIJ239" s="44"/>
      <c r="JIK239" s="44"/>
      <c r="JIL239" s="44"/>
      <c r="JIM239" s="44"/>
      <c r="JIN239" s="44"/>
      <c r="JIO239" s="44"/>
      <c r="JIP239" s="44"/>
      <c r="JIQ239" s="44"/>
      <c r="JIR239" s="44"/>
      <c r="JIS239" s="44"/>
      <c r="JIT239" s="44"/>
      <c r="JIU239" s="44"/>
      <c r="JIV239" s="44"/>
      <c r="JIW239" s="44"/>
      <c r="JIX239" s="44"/>
      <c r="JIY239" s="44"/>
      <c r="JIZ239" s="44"/>
      <c r="JJA239" s="44"/>
      <c r="JJB239" s="44"/>
      <c r="JJC239" s="44"/>
      <c r="JJD239" s="44"/>
      <c r="JJE239" s="44"/>
      <c r="JJF239" s="44"/>
      <c r="JJG239" s="44"/>
      <c r="JJH239" s="44"/>
      <c r="JJI239" s="44"/>
      <c r="JJJ239" s="44"/>
      <c r="JJK239" s="44"/>
      <c r="JJL239" s="44"/>
      <c r="JJM239" s="44"/>
      <c r="JJN239" s="44"/>
      <c r="JJO239" s="44"/>
      <c r="JJP239" s="44"/>
      <c r="JJQ239" s="44"/>
      <c r="JJR239" s="44"/>
      <c r="JJS239" s="44"/>
      <c r="JJT239" s="44"/>
      <c r="JJU239" s="44"/>
      <c r="JJV239" s="44"/>
      <c r="JJW239" s="44"/>
      <c r="JJX239" s="44"/>
      <c r="JJY239" s="44"/>
      <c r="JJZ239" s="44"/>
      <c r="JKA239" s="44"/>
      <c r="JKB239" s="44"/>
      <c r="JKC239" s="44"/>
      <c r="JKD239" s="44"/>
      <c r="JKE239" s="44"/>
      <c r="JKF239" s="44"/>
      <c r="JKG239" s="44"/>
      <c r="JKH239" s="44"/>
      <c r="JKI239" s="44"/>
      <c r="JKJ239" s="44"/>
      <c r="JKK239" s="44"/>
      <c r="JKL239" s="44"/>
      <c r="JKM239" s="44"/>
      <c r="JKN239" s="44"/>
      <c r="JKO239" s="44"/>
      <c r="JKP239" s="44"/>
      <c r="JKQ239" s="44"/>
      <c r="JKR239" s="44"/>
      <c r="JKS239" s="44"/>
      <c r="JKT239" s="44"/>
      <c r="JKU239" s="44"/>
      <c r="JKV239" s="44"/>
      <c r="JKW239" s="44"/>
      <c r="JKX239" s="44"/>
      <c r="JKY239" s="44"/>
      <c r="JKZ239" s="44"/>
      <c r="JLA239" s="44"/>
      <c r="JLB239" s="44"/>
      <c r="JLC239" s="44"/>
      <c r="JLD239" s="44"/>
      <c r="JLE239" s="44"/>
      <c r="JLF239" s="44"/>
      <c r="JLG239" s="44"/>
      <c r="JLH239" s="44"/>
      <c r="JLI239" s="44"/>
      <c r="JLJ239" s="44"/>
      <c r="JLK239" s="44"/>
      <c r="JLL239" s="44"/>
      <c r="JLM239" s="44"/>
      <c r="JLN239" s="44"/>
      <c r="JLO239" s="44"/>
      <c r="JLP239" s="44"/>
      <c r="JLQ239" s="44"/>
      <c r="JLR239" s="44"/>
      <c r="JLS239" s="44"/>
      <c r="JLT239" s="44"/>
      <c r="JLU239" s="44"/>
      <c r="JLV239" s="44"/>
      <c r="JLW239" s="44"/>
      <c r="JLX239" s="44"/>
      <c r="JLY239" s="44"/>
      <c r="JLZ239" s="44"/>
      <c r="JMA239" s="44"/>
      <c r="JMB239" s="44"/>
      <c r="JMC239" s="44"/>
      <c r="JMD239" s="44"/>
      <c r="JME239" s="44"/>
      <c r="JMF239" s="44"/>
      <c r="JMG239" s="44"/>
      <c r="JMH239" s="44"/>
      <c r="JMI239" s="44"/>
      <c r="JMJ239" s="44"/>
      <c r="JMK239" s="44"/>
      <c r="JML239" s="44"/>
      <c r="JMM239" s="44"/>
      <c r="JMN239" s="44"/>
      <c r="JMO239" s="44"/>
      <c r="JMP239" s="44"/>
      <c r="JMQ239" s="44"/>
      <c r="JMR239" s="44"/>
      <c r="JMS239" s="44"/>
      <c r="JMT239" s="44"/>
      <c r="JMU239" s="44"/>
      <c r="JMV239" s="44"/>
      <c r="JMW239" s="44"/>
      <c r="JMX239" s="44"/>
      <c r="JMY239" s="44"/>
      <c r="JMZ239" s="44"/>
      <c r="JNA239" s="44"/>
      <c r="JNB239" s="44"/>
      <c r="JNC239" s="44"/>
      <c r="JND239" s="44"/>
      <c r="JNE239" s="44"/>
      <c r="JNF239" s="44"/>
      <c r="JNG239" s="44"/>
      <c r="JNH239" s="44"/>
      <c r="JNI239" s="44"/>
      <c r="JNJ239" s="44"/>
      <c r="JNK239" s="44"/>
      <c r="JNL239" s="44"/>
      <c r="JNM239" s="44"/>
      <c r="JNN239" s="44"/>
      <c r="JNO239" s="44"/>
      <c r="JNP239" s="44"/>
      <c r="JNQ239" s="44"/>
      <c r="JNR239" s="44"/>
      <c r="JNS239" s="44"/>
      <c r="JNT239" s="44"/>
      <c r="JNU239" s="44"/>
      <c r="JNV239" s="44"/>
      <c r="JNW239" s="44"/>
      <c r="JNX239" s="44"/>
      <c r="JNY239" s="44"/>
      <c r="JNZ239" s="44"/>
      <c r="JOA239" s="44"/>
      <c r="JOB239" s="44"/>
      <c r="JOC239" s="44"/>
      <c r="JOD239" s="44"/>
      <c r="JOE239" s="44"/>
      <c r="JOF239" s="44"/>
      <c r="JOG239" s="44"/>
      <c r="JOH239" s="44"/>
      <c r="JOI239" s="44"/>
      <c r="JOJ239" s="44"/>
      <c r="JOK239" s="44"/>
      <c r="JOL239" s="44"/>
      <c r="JOM239" s="44"/>
      <c r="JON239" s="44"/>
      <c r="JOO239" s="44"/>
      <c r="JOP239" s="44"/>
      <c r="JOQ239" s="44"/>
      <c r="JOR239" s="44"/>
      <c r="JOS239" s="44"/>
      <c r="JOT239" s="44"/>
      <c r="JOU239" s="44"/>
      <c r="JOV239" s="44"/>
      <c r="JOW239" s="44"/>
      <c r="JOX239" s="44"/>
      <c r="JOY239" s="44"/>
      <c r="JOZ239" s="44"/>
      <c r="JPA239" s="44"/>
      <c r="JPB239" s="44"/>
      <c r="JPC239" s="44"/>
      <c r="JPD239" s="44"/>
      <c r="JPE239" s="44"/>
      <c r="JPF239" s="44"/>
      <c r="JPG239" s="44"/>
      <c r="JPH239" s="44"/>
      <c r="JPI239" s="44"/>
      <c r="JPJ239" s="44"/>
      <c r="JPK239" s="44"/>
      <c r="JPL239" s="44"/>
      <c r="JPM239" s="44"/>
      <c r="JPN239" s="44"/>
      <c r="JPO239" s="44"/>
      <c r="JPP239" s="44"/>
      <c r="JPQ239" s="44"/>
      <c r="JPR239" s="44"/>
      <c r="JPS239" s="44"/>
      <c r="JPT239" s="44"/>
      <c r="JPU239" s="44"/>
      <c r="JPV239" s="44"/>
      <c r="JPW239" s="44"/>
      <c r="JPX239" s="44"/>
      <c r="JPY239" s="44"/>
      <c r="JPZ239" s="44"/>
      <c r="JQA239" s="44"/>
      <c r="JQB239" s="44"/>
      <c r="JQC239" s="44"/>
      <c r="JQD239" s="44"/>
      <c r="JQE239" s="44"/>
      <c r="JQF239" s="44"/>
      <c r="JQG239" s="44"/>
      <c r="JQH239" s="44"/>
      <c r="JQI239" s="44"/>
      <c r="JQJ239" s="44"/>
      <c r="JQK239" s="44"/>
      <c r="JQL239" s="44"/>
      <c r="JQM239" s="44"/>
      <c r="JQN239" s="44"/>
      <c r="JQO239" s="44"/>
      <c r="JQP239" s="44"/>
      <c r="JQQ239" s="44"/>
      <c r="JQR239" s="44"/>
      <c r="JQS239" s="44"/>
      <c r="JQT239" s="44"/>
      <c r="JQU239" s="44"/>
      <c r="JQV239" s="44"/>
      <c r="JQW239" s="44"/>
      <c r="JQX239" s="44"/>
      <c r="JQY239" s="44"/>
      <c r="JQZ239" s="44"/>
      <c r="JRA239" s="44"/>
      <c r="JRB239" s="44"/>
      <c r="JRC239" s="44"/>
      <c r="JRD239" s="44"/>
      <c r="JRE239" s="44"/>
      <c r="JRF239" s="44"/>
      <c r="JRG239" s="44"/>
      <c r="JRH239" s="44"/>
      <c r="JRI239" s="44"/>
      <c r="JRJ239" s="44"/>
      <c r="JRK239" s="44"/>
      <c r="JRL239" s="44"/>
      <c r="JRM239" s="44"/>
      <c r="JRN239" s="44"/>
      <c r="JRO239" s="44"/>
      <c r="JRP239" s="44"/>
      <c r="JRQ239" s="44"/>
      <c r="JRR239" s="44"/>
      <c r="JRS239" s="44"/>
      <c r="JRT239" s="44"/>
      <c r="JRU239" s="44"/>
      <c r="JRV239" s="44"/>
      <c r="JRW239" s="44"/>
      <c r="JRX239" s="44"/>
      <c r="JRY239" s="44"/>
      <c r="JRZ239" s="44"/>
      <c r="JSA239" s="44"/>
      <c r="JSB239" s="44"/>
      <c r="JSC239" s="44"/>
      <c r="JSD239" s="44"/>
      <c r="JSE239" s="44"/>
      <c r="JSF239" s="44"/>
      <c r="JSG239" s="44"/>
      <c r="JSH239" s="44"/>
      <c r="JSI239" s="44"/>
      <c r="JSJ239" s="44"/>
      <c r="JSK239" s="44"/>
      <c r="JSL239" s="44"/>
      <c r="JSM239" s="44"/>
      <c r="JSN239" s="44"/>
      <c r="JSO239" s="44"/>
      <c r="JSP239" s="44"/>
      <c r="JSQ239" s="44"/>
      <c r="JSR239" s="44"/>
      <c r="JSS239" s="44"/>
      <c r="JST239" s="44"/>
      <c r="JSU239" s="44"/>
      <c r="JSV239" s="44"/>
      <c r="JSW239" s="44"/>
      <c r="JSX239" s="44"/>
      <c r="JSY239" s="44"/>
      <c r="JSZ239" s="44"/>
      <c r="JTA239" s="44"/>
      <c r="JTB239" s="44"/>
      <c r="JTC239" s="44"/>
      <c r="JTD239" s="44"/>
      <c r="JTE239" s="44"/>
      <c r="JTF239" s="44"/>
      <c r="JTG239" s="44"/>
      <c r="JTH239" s="44"/>
      <c r="JTI239" s="44"/>
      <c r="JTJ239" s="44"/>
      <c r="JTK239" s="44"/>
      <c r="JTL239" s="44"/>
      <c r="JTM239" s="44"/>
      <c r="JTN239" s="44"/>
      <c r="JTO239" s="44"/>
      <c r="JTP239" s="44"/>
      <c r="JTQ239" s="44"/>
      <c r="JTR239" s="44"/>
      <c r="JTS239" s="44"/>
      <c r="JTT239" s="44"/>
      <c r="JTU239" s="44"/>
      <c r="JTV239" s="44"/>
      <c r="JTW239" s="44"/>
      <c r="JTX239" s="44"/>
      <c r="JTY239" s="44"/>
      <c r="JTZ239" s="44"/>
      <c r="JUA239" s="44"/>
      <c r="JUB239" s="44"/>
      <c r="JUC239" s="44"/>
      <c r="JUD239" s="44"/>
      <c r="JUE239" s="44"/>
      <c r="JUF239" s="44"/>
      <c r="JUG239" s="44"/>
      <c r="JUH239" s="44"/>
      <c r="JUI239" s="44"/>
      <c r="JUJ239" s="44"/>
      <c r="JUK239" s="44"/>
      <c r="JUL239" s="44"/>
      <c r="JUM239" s="44"/>
      <c r="JUN239" s="44"/>
      <c r="JUO239" s="44"/>
      <c r="JUP239" s="44"/>
      <c r="JUQ239" s="44"/>
      <c r="JUR239" s="44"/>
      <c r="JUS239" s="44"/>
      <c r="JUT239" s="44"/>
      <c r="JUU239" s="44"/>
      <c r="JUV239" s="44"/>
      <c r="JUW239" s="44"/>
      <c r="JUX239" s="44"/>
      <c r="JUY239" s="44"/>
      <c r="JUZ239" s="44"/>
      <c r="JVA239" s="44"/>
      <c r="JVB239" s="44"/>
      <c r="JVC239" s="44"/>
      <c r="JVD239" s="44"/>
      <c r="JVE239" s="44"/>
      <c r="JVF239" s="44"/>
      <c r="JVG239" s="44"/>
      <c r="JVH239" s="44"/>
      <c r="JVI239" s="44"/>
      <c r="JVJ239" s="44"/>
      <c r="JVK239" s="44"/>
      <c r="JVL239" s="44"/>
      <c r="JVM239" s="44"/>
      <c r="JVN239" s="44"/>
      <c r="JVO239" s="44"/>
      <c r="JVP239" s="44"/>
      <c r="JVQ239" s="44"/>
      <c r="JVR239" s="44"/>
      <c r="JVS239" s="44"/>
      <c r="JVT239" s="44"/>
      <c r="JVU239" s="44"/>
      <c r="JVV239" s="44"/>
      <c r="JVW239" s="44"/>
      <c r="JVX239" s="44"/>
      <c r="JVY239" s="44"/>
      <c r="JVZ239" s="44"/>
      <c r="JWA239" s="44"/>
      <c r="JWB239" s="44"/>
      <c r="JWC239" s="44"/>
      <c r="JWD239" s="44"/>
      <c r="JWE239" s="44"/>
      <c r="JWF239" s="44"/>
      <c r="JWG239" s="44"/>
      <c r="JWH239" s="44"/>
      <c r="JWI239" s="44"/>
      <c r="JWJ239" s="44"/>
      <c r="JWK239" s="44"/>
      <c r="JWL239" s="44"/>
      <c r="JWM239" s="44"/>
      <c r="JWN239" s="44"/>
      <c r="JWO239" s="44"/>
      <c r="JWP239" s="44"/>
      <c r="JWQ239" s="44"/>
      <c r="JWR239" s="44"/>
      <c r="JWS239" s="44"/>
      <c r="JWT239" s="44"/>
      <c r="JWU239" s="44"/>
      <c r="JWV239" s="44"/>
      <c r="JWW239" s="44"/>
      <c r="JWX239" s="44"/>
      <c r="JWY239" s="44"/>
      <c r="JWZ239" s="44"/>
      <c r="JXA239" s="44"/>
      <c r="JXB239" s="44"/>
      <c r="JXC239" s="44"/>
      <c r="JXD239" s="44"/>
      <c r="JXE239" s="44"/>
      <c r="JXF239" s="44"/>
      <c r="JXG239" s="44"/>
      <c r="JXH239" s="44"/>
      <c r="JXI239" s="44"/>
      <c r="JXJ239" s="44"/>
      <c r="JXK239" s="44"/>
      <c r="JXL239" s="44"/>
      <c r="JXM239" s="44"/>
      <c r="JXN239" s="44"/>
      <c r="JXO239" s="44"/>
      <c r="JXP239" s="44"/>
      <c r="JXQ239" s="44"/>
      <c r="JXR239" s="44"/>
      <c r="JXS239" s="44"/>
      <c r="JXT239" s="44"/>
      <c r="JXU239" s="44"/>
      <c r="JXV239" s="44"/>
      <c r="JXW239" s="44"/>
      <c r="JXX239" s="44"/>
      <c r="JXY239" s="44"/>
      <c r="JXZ239" s="44"/>
      <c r="JYA239" s="44"/>
      <c r="JYB239" s="44"/>
      <c r="JYC239" s="44"/>
      <c r="JYD239" s="44"/>
      <c r="JYE239" s="44"/>
      <c r="JYF239" s="44"/>
      <c r="JYG239" s="44"/>
      <c r="JYH239" s="44"/>
      <c r="JYI239" s="44"/>
      <c r="JYJ239" s="44"/>
      <c r="JYK239" s="44"/>
      <c r="JYL239" s="44"/>
      <c r="JYM239" s="44"/>
      <c r="JYN239" s="44"/>
      <c r="JYO239" s="44"/>
      <c r="JYP239" s="44"/>
      <c r="JYQ239" s="44"/>
      <c r="JYR239" s="44"/>
      <c r="JYS239" s="44"/>
      <c r="JYT239" s="44"/>
      <c r="JYU239" s="44"/>
      <c r="JYV239" s="44"/>
      <c r="JYW239" s="44"/>
      <c r="JYX239" s="44"/>
      <c r="JYY239" s="44"/>
      <c r="JYZ239" s="44"/>
      <c r="JZA239" s="44"/>
      <c r="JZB239" s="44"/>
      <c r="JZC239" s="44"/>
      <c r="JZD239" s="44"/>
      <c r="JZE239" s="44"/>
      <c r="JZF239" s="44"/>
      <c r="JZG239" s="44"/>
      <c r="JZH239" s="44"/>
      <c r="JZI239" s="44"/>
      <c r="JZJ239" s="44"/>
      <c r="JZK239" s="44"/>
      <c r="JZL239" s="44"/>
      <c r="JZM239" s="44"/>
      <c r="JZN239" s="44"/>
      <c r="JZO239" s="44"/>
      <c r="JZP239" s="44"/>
      <c r="JZQ239" s="44"/>
      <c r="JZR239" s="44"/>
      <c r="JZS239" s="44"/>
      <c r="JZT239" s="44"/>
      <c r="JZU239" s="44"/>
      <c r="JZV239" s="44"/>
      <c r="JZW239" s="44"/>
      <c r="JZX239" s="44"/>
      <c r="JZY239" s="44"/>
      <c r="JZZ239" s="44"/>
      <c r="KAA239" s="44"/>
      <c r="KAB239" s="44"/>
      <c r="KAC239" s="44"/>
      <c r="KAD239" s="44"/>
      <c r="KAE239" s="44"/>
      <c r="KAF239" s="44"/>
      <c r="KAG239" s="44"/>
      <c r="KAH239" s="44"/>
      <c r="KAI239" s="44"/>
      <c r="KAJ239" s="44"/>
      <c r="KAK239" s="44"/>
      <c r="KAL239" s="44"/>
      <c r="KAM239" s="44"/>
      <c r="KAN239" s="44"/>
      <c r="KAO239" s="44"/>
      <c r="KAP239" s="44"/>
      <c r="KAQ239" s="44"/>
      <c r="KAR239" s="44"/>
      <c r="KAS239" s="44"/>
      <c r="KAT239" s="44"/>
      <c r="KAU239" s="44"/>
      <c r="KAV239" s="44"/>
      <c r="KAW239" s="44"/>
      <c r="KAX239" s="44"/>
      <c r="KAY239" s="44"/>
      <c r="KAZ239" s="44"/>
      <c r="KBA239" s="44"/>
      <c r="KBB239" s="44"/>
      <c r="KBC239" s="44"/>
      <c r="KBD239" s="44"/>
      <c r="KBE239" s="44"/>
      <c r="KBF239" s="44"/>
      <c r="KBG239" s="44"/>
      <c r="KBH239" s="44"/>
      <c r="KBI239" s="44"/>
      <c r="KBJ239" s="44"/>
      <c r="KBK239" s="44"/>
      <c r="KBL239" s="44"/>
      <c r="KBM239" s="44"/>
      <c r="KBN239" s="44"/>
      <c r="KBO239" s="44"/>
      <c r="KBP239" s="44"/>
      <c r="KBQ239" s="44"/>
      <c r="KBR239" s="44"/>
      <c r="KBS239" s="44"/>
      <c r="KBT239" s="44"/>
      <c r="KBU239" s="44"/>
      <c r="KBV239" s="44"/>
      <c r="KBW239" s="44"/>
      <c r="KBX239" s="44"/>
      <c r="KBY239" s="44"/>
      <c r="KBZ239" s="44"/>
      <c r="KCA239" s="44"/>
      <c r="KCB239" s="44"/>
      <c r="KCC239" s="44"/>
      <c r="KCD239" s="44"/>
      <c r="KCE239" s="44"/>
      <c r="KCF239" s="44"/>
      <c r="KCG239" s="44"/>
      <c r="KCH239" s="44"/>
      <c r="KCI239" s="44"/>
      <c r="KCJ239" s="44"/>
      <c r="KCK239" s="44"/>
      <c r="KCL239" s="44"/>
      <c r="KCM239" s="44"/>
      <c r="KCN239" s="44"/>
      <c r="KCO239" s="44"/>
      <c r="KCP239" s="44"/>
      <c r="KCQ239" s="44"/>
      <c r="KCR239" s="44"/>
      <c r="KCS239" s="44"/>
      <c r="KCT239" s="44"/>
      <c r="KCU239" s="44"/>
      <c r="KCV239" s="44"/>
      <c r="KCW239" s="44"/>
      <c r="KCX239" s="44"/>
      <c r="KCY239" s="44"/>
      <c r="KCZ239" s="44"/>
      <c r="KDA239" s="44"/>
      <c r="KDB239" s="44"/>
      <c r="KDC239" s="44"/>
      <c r="KDD239" s="44"/>
      <c r="KDE239" s="44"/>
      <c r="KDF239" s="44"/>
      <c r="KDG239" s="44"/>
      <c r="KDH239" s="44"/>
      <c r="KDI239" s="44"/>
      <c r="KDJ239" s="44"/>
      <c r="KDK239" s="44"/>
      <c r="KDL239" s="44"/>
      <c r="KDM239" s="44"/>
      <c r="KDN239" s="44"/>
      <c r="KDO239" s="44"/>
      <c r="KDP239" s="44"/>
      <c r="KDQ239" s="44"/>
      <c r="KDR239" s="44"/>
      <c r="KDS239" s="44"/>
      <c r="KDT239" s="44"/>
      <c r="KDU239" s="44"/>
      <c r="KDV239" s="44"/>
      <c r="KDW239" s="44"/>
      <c r="KDX239" s="44"/>
      <c r="KDY239" s="44"/>
      <c r="KDZ239" s="44"/>
      <c r="KEA239" s="44"/>
      <c r="KEB239" s="44"/>
      <c r="KEC239" s="44"/>
      <c r="KED239" s="44"/>
      <c r="KEE239" s="44"/>
      <c r="KEF239" s="44"/>
      <c r="KEG239" s="44"/>
      <c r="KEH239" s="44"/>
      <c r="KEI239" s="44"/>
      <c r="KEJ239" s="44"/>
      <c r="KEK239" s="44"/>
      <c r="KEL239" s="44"/>
      <c r="KEM239" s="44"/>
      <c r="KEN239" s="44"/>
      <c r="KEO239" s="44"/>
      <c r="KEP239" s="44"/>
      <c r="KEQ239" s="44"/>
      <c r="KER239" s="44"/>
      <c r="KES239" s="44"/>
      <c r="KET239" s="44"/>
      <c r="KEU239" s="44"/>
      <c r="KEV239" s="44"/>
      <c r="KEW239" s="44"/>
      <c r="KEX239" s="44"/>
      <c r="KEY239" s="44"/>
      <c r="KEZ239" s="44"/>
      <c r="KFA239" s="44"/>
      <c r="KFB239" s="44"/>
      <c r="KFC239" s="44"/>
      <c r="KFD239" s="44"/>
      <c r="KFE239" s="44"/>
      <c r="KFF239" s="44"/>
      <c r="KFG239" s="44"/>
      <c r="KFH239" s="44"/>
      <c r="KFI239" s="44"/>
      <c r="KFJ239" s="44"/>
      <c r="KFK239" s="44"/>
      <c r="KFL239" s="44"/>
      <c r="KFM239" s="44"/>
      <c r="KFN239" s="44"/>
      <c r="KFO239" s="44"/>
      <c r="KFP239" s="44"/>
      <c r="KFQ239" s="44"/>
      <c r="KFR239" s="44"/>
      <c r="KFS239" s="44"/>
      <c r="KFT239" s="44"/>
      <c r="KFU239" s="44"/>
      <c r="KFV239" s="44"/>
      <c r="KFW239" s="44"/>
      <c r="KFX239" s="44"/>
      <c r="KFY239" s="44"/>
      <c r="KFZ239" s="44"/>
      <c r="KGA239" s="44"/>
      <c r="KGB239" s="44"/>
      <c r="KGC239" s="44"/>
      <c r="KGD239" s="44"/>
      <c r="KGE239" s="44"/>
      <c r="KGF239" s="44"/>
      <c r="KGG239" s="44"/>
      <c r="KGH239" s="44"/>
      <c r="KGI239" s="44"/>
      <c r="KGJ239" s="44"/>
      <c r="KGK239" s="44"/>
      <c r="KGL239" s="44"/>
      <c r="KGM239" s="44"/>
      <c r="KGN239" s="44"/>
      <c r="KGO239" s="44"/>
      <c r="KGP239" s="44"/>
      <c r="KGQ239" s="44"/>
      <c r="KGR239" s="44"/>
      <c r="KGS239" s="44"/>
      <c r="KGT239" s="44"/>
      <c r="KGU239" s="44"/>
      <c r="KGV239" s="44"/>
      <c r="KGW239" s="44"/>
      <c r="KGX239" s="44"/>
      <c r="KGY239" s="44"/>
      <c r="KGZ239" s="44"/>
      <c r="KHA239" s="44"/>
      <c r="KHB239" s="44"/>
      <c r="KHC239" s="44"/>
      <c r="KHD239" s="44"/>
      <c r="KHE239" s="44"/>
      <c r="KHF239" s="44"/>
      <c r="KHG239" s="44"/>
      <c r="KHH239" s="44"/>
      <c r="KHI239" s="44"/>
      <c r="KHJ239" s="44"/>
      <c r="KHK239" s="44"/>
      <c r="KHL239" s="44"/>
      <c r="KHM239" s="44"/>
      <c r="KHN239" s="44"/>
      <c r="KHO239" s="44"/>
      <c r="KHP239" s="44"/>
      <c r="KHQ239" s="44"/>
      <c r="KHR239" s="44"/>
      <c r="KHS239" s="44"/>
      <c r="KHT239" s="44"/>
      <c r="KHU239" s="44"/>
      <c r="KHV239" s="44"/>
      <c r="KHW239" s="44"/>
      <c r="KHX239" s="44"/>
      <c r="KHY239" s="44"/>
      <c r="KHZ239" s="44"/>
      <c r="KIA239" s="44"/>
      <c r="KIB239" s="44"/>
      <c r="KIC239" s="44"/>
      <c r="KID239" s="44"/>
      <c r="KIE239" s="44"/>
      <c r="KIF239" s="44"/>
      <c r="KIG239" s="44"/>
      <c r="KIH239" s="44"/>
      <c r="KII239" s="44"/>
      <c r="KIJ239" s="44"/>
      <c r="KIK239" s="44"/>
      <c r="KIL239" s="44"/>
      <c r="KIM239" s="44"/>
      <c r="KIN239" s="44"/>
      <c r="KIO239" s="44"/>
      <c r="KIP239" s="44"/>
      <c r="KIQ239" s="44"/>
      <c r="KIR239" s="44"/>
      <c r="KIS239" s="44"/>
      <c r="KIT239" s="44"/>
      <c r="KIU239" s="44"/>
      <c r="KIV239" s="44"/>
      <c r="KIW239" s="44"/>
      <c r="KIX239" s="44"/>
      <c r="KIY239" s="44"/>
      <c r="KIZ239" s="44"/>
      <c r="KJA239" s="44"/>
      <c r="KJB239" s="44"/>
      <c r="KJC239" s="44"/>
      <c r="KJD239" s="44"/>
      <c r="KJE239" s="44"/>
      <c r="KJF239" s="44"/>
      <c r="KJG239" s="44"/>
      <c r="KJH239" s="44"/>
      <c r="KJI239" s="44"/>
      <c r="KJJ239" s="44"/>
      <c r="KJK239" s="44"/>
      <c r="KJL239" s="44"/>
      <c r="KJM239" s="44"/>
      <c r="KJN239" s="44"/>
      <c r="KJO239" s="44"/>
      <c r="KJP239" s="44"/>
      <c r="KJQ239" s="44"/>
      <c r="KJR239" s="44"/>
      <c r="KJS239" s="44"/>
      <c r="KJT239" s="44"/>
      <c r="KJU239" s="44"/>
      <c r="KJV239" s="44"/>
      <c r="KJW239" s="44"/>
      <c r="KJX239" s="44"/>
      <c r="KJY239" s="44"/>
      <c r="KJZ239" s="44"/>
      <c r="KKA239" s="44"/>
      <c r="KKB239" s="44"/>
      <c r="KKC239" s="44"/>
      <c r="KKD239" s="44"/>
      <c r="KKE239" s="44"/>
      <c r="KKF239" s="44"/>
      <c r="KKG239" s="44"/>
      <c r="KKH239" s="44"/>
      <c r="KKI239" s="44"/>
      <c r="KKJ239" s="44"/>
      <c r="KKK239" s="44"/>
      <c r="KKL239" s="44"/>
      <c r="KKM239" s="44"/>
      <c r="KKN239" s="44"/>
      <c r="KKO239" s="44"/>
      <c r="KKP239" s="44"/>
      <c r="KKQ239" s="44"/>
      <c r="KKR239" s="44"/>
      <c r="KKS239" s="44"/>
      <c r="KKT239" s="44"/>
      <c r="KKU239" s="44"/>
      <c r="KKV239" s="44"/>
      <c r="KKW239" s="44"/>
      <c r="KKX239" s="44"/>
      <c r="KKY239" s="44"/>
      <c r="KKZ239" s="44"/>
      <c r="KLA239" s="44"/>
      <c r="KLB239" s="44"/>
      <c r="KLC239" s="44"/>
      <c r="KLD239" s="44"/>
      <c r="KLE239" s="44"/>
      <c r="KLF239" s="44"/>
      <c r="KLG239" s="44"/>
      <c r="KLH239" s="44"/>
      <c r="KLI239" s="44"/>
      <c r="KLJ239" s="44"/>
      <c r="KLK239" s="44"/>
      <c r="KLL239" s="44"/>
      <c r="KLM239" s="44"/>
      <c r="KLN239" s="44"/>
      <c r="KLO239" s="44"/>
      <c r="KLP239" s="44"/>
      <c r="KLQ239" s="44"/>
      <c r="KLR239" s="44"/>
      <c r="KLS239" s="44"/>
      <c r="KLT239" s="44"/>
      <c r="KLU239" s="44"/>
      <c r="KLV239" s="44"/>
      <c r="KLW239" s="44"/>
      <c r="KLX239" s="44"/>
      <c r="KLY239" s="44"/>
      <c r="KLZ239" s="44"/>
      <c r="KMA239" s="44"/>
      <c r="KMB239" s="44"/>
      <c r="KMC239" s="44"/>
      <c r="KMD239" s="44"/>
      <c r="KME239" s="44"/>
      <c r="KMF239" s="44"/>
      <c r="KMG239" s="44"/>
      <c r="KMH239" s="44"/>
      <c r="KMI239" s="44"/>
      <c r="KMJ239" s="44"/>
      <c r="KMK239" s="44"/>
      <c r="KML239" s="44"/>
      <c r="KMM239" s="44"/>
      <c r="KMN239" s="44"/>
      <c r="KMO239" s="44"/>
      <c r="KMP239" s="44"/>
      <c r="KMQ239" s="44"/>
      <c r="KMR239" s="44"/>
      <c r="KMS239" s="44"/>
      <c r="KMT239" s="44"/>
      <c r="KMU239" s="44"/>
      <c r="KMV239" s="44"/>
      <c r="KMW239" s="44"/>
      <c r="KMX239" s="44"/>
      <c r="KMY239" s="44"/>
      <c r="KMZ239" s="44"/>
      <c r="KNA239" s="44"/>
      <c r="KNB239" s="44"/>
      <c r="KNC239" s="44"/>
      <c r="KND239" s="44"/>
      <c r="KNE239" s="44"/>
      <c r="KNF239" s="44"/>
      <c r="KNG239" s="44"/>
      <c r="KNH239" s="44"/>
      <c r="KNI239" s="44"/>
      <c r="KNJ239" s="44"/>
      <c r="KNK239" s="44"/>
      <c r="KNL239" s="44"/>
      <c r="KNM239" s="44"/>
      <c r="KNN239" s="44"/>
      <c r="KNO239" s="44"/>
      <c r="KNP239" s="44"/>
      <c r="KNQ239" s="44"/>
      <c r="KNR239" s="44"/>
      <c r="KNS239" s="44"/>
      <c r="KNT239" s="44"/>
      <c r="KNU239" s="44"/>
      <c r="KNV239" s="44"/>
      <c r="KNW239" s="44"/>
      <c r="KNX239" s="44"/>
      <c r="KNY239" s="44"/>
      <c r="KNZ239" s="44"/>
      <c r="KOA239" s="44"/>
      <c r="KOB239" s="44"/>
      <c r="KOC239" s="44"/>
      <c r="KOD239" s="44"/>
      <c r="KOE239" s="44"/>
      <c r="KOF239" s="44"/>
      <c r="KOG239" s="44"/>
      <c r="KOH239" s="44"/>
      <c r="KOI239" s="44"/>
      <c r="KOJ239" s="44"/>
      <c r="KOK239" s="44"/>
      <c r="KOL239" s="44"/>
      <c r="KOM239" s="44"/>
      <c r="KON239" s="44"/>
      <c r="KOO239" s="44"/>
      <c r="KOP239" s="44"/>
      <c r="KOQ239" s="44"/>
      <c r="KOR239" s="44"/>
      <c r="KOS239" s="44"/>
      <c r="KOT239" s="44"/>
      <c r="KOU239" s="44"/>
      <c r="KOV239" s="44"/>
      <c r="KOW239" s="44"/>
      <c r="KOX239" s="44"/>
      <c r="KOY239" s="44"/>
      <c r="KOZ239" s="44"/>
      <c r="KPA239" s="44"/>
      <c r="KPB239" s="44"/>
      <c r="KPC239" s="44"/>
      <c r="KPD239" s="44"/>
      <c r="KPE239" s="44"/>
      <c r="KPF239" s="44"/>
      <c r="KPG239" s="44"/>
      <c r="KPH239" s="44"/>
      <c r="KPI239" s="44"/>
      <c r="KPJ239" s="44"/>
      <c r="KPK239" s="44"/>
      <c r="KPL239" s="44"/>
      <c r="KPM239" s="44"/>
      <c r="KPN239" s="44"/>
      <c r="KPO239" s="44"/>
      <c r="KPP239" s="44"/>
      <c r="KPQ239" s="44"/>
      <c r="KPR239" s="44"/>
      <c r="KPS239" s="44"/>
      <c r="KPT239" s="44"/>
      <c r="KPU239" s="44"/>
      <c r="KPV239" s="44"/>
      <c r="KPW239" s="44"/>
      <c r="KPX239" s="44"/>
      <c r="KPY239" s="44"/>
      <c r="KPZ239" s="44"/>
      <c r="KQA239" s="44"/>
      <c r="KQB239" s="44"/>
      <c r="KQC239" s="44"/>
      <c r="KQD239" s="44"/>
      <c r="KQE239" s="44"/>
      <c r="KQF239" s="44"/>
      <c r="KQG239" s="44"/>
      <c r="KQH239" s="44"/>
      <c r="KQI239" s="44"/>
      <c r="KQJ239" s="44"/>
      <c r="KQK239" s="44"/>
      <c r="KQL239" s="44"/>
      <c r="KQM239" s="44"/>
      <c r="KQN239" s="44"/>
      <c r="KQO239" s="44"/>
      <c r="KQP239" s="44"/>
      <c r="KQQ239" s="44"/>
      <c r="KQR239" s="44"/>
      <c r="KQS239" s="44"/>
      <c r="KQT239" s="44"/>
      <c r="KQU239" s="44"/>
      <c r="KQV239" s="44"/>
      <c r="KQW239" s="44"/>
      <c r="KQX239" s="44"/>
      <c r="KQY239" s="44"/>
      <c r="KQZ239" s="44"/>
      <c r="KRA239" s="44"/>
      <c r="KRB239" s="44"/>
      <c r="KRC239" s="44"/>
      <c r="KRD239" s="44"/>
      <c r="KRE239" s="44"/>
      <c r="KRF239" s="44"/>
      <c r="KRG239" s="44"/>
      <c r="KRH239" s="44"/>
      <c r="KRI239" s="44"/>
      <c r="KRJ239" s="44"/>
      <c r="KRK239" s="44"/>
      <c r="KRL239" s="44"/>
      <c r="KRM239" s="44"/>
      <c r="KRN239" s="44"/>
      <c r="KRO239" s="44"/>
      <c r="KRP239" s="44"/>
      <c r="KRQ239" s="44"/>
      <c r="KRR239" s="44"/>
      <c r="KRS239" s="44"/>
      <c r="KRT239" s="44"/>
      <c r="KRU239" s="44"/>
      <c r="KRV239" s="44"/>
      <c r="KRW239" s="44"/>
      <c r="KRX239" s="44"/>
      <c r="KRY239" s="44"/>
      <c r="KRZ239" s="44"/>
      <c r="KSA239" s="44"/>
      <c r="KSB239" s="44"/>
      <c r="KSC239" s="44"/>
      <c r="KSD239" s="44"/>
      <c r="KSE239" s="44"/>
      <c r="KSF239" s="44"/>
      <c r="KSG239" s="44"/>
      <c r="KSH239" s="44"/>
      <c r="KSI239" s="44"/>
      <c r="KSJ239" s="44"/>
      <c r="KSK239" s="44"/>
      <c r="KSL239" s="44"/>
      <c r="KSM239" s="44"/>
      <c r="KSN239" s="44"/>
      <c r="KSO239" s="44"/>
      <c r="KSP239" s="44"/>
      <c r="KSQ239" s="44"/>
      <c r="KSR239" s="44"/>
      <c r="KSS239" s="44"/>
      <c r="KST239" s="44"/>
      <c r="KSU239" s="44"/>
      <c r="KSV239" s="44"/>
      <c r="KSW239" s="44"/>
      <c r="KSX239" s="44"/>
      <c r="KSY239" s="44"/>
      <c r="KSZ239" s="44"/>
      <c r="KTA239" s="44"/>
      <c r="KTB239" s="44"/>
      <c r="KTC239" s="44"/>
      <c r="KTD239" s="44"/>
      <c r="KTE239" s="44"/>
      <c r="KTF239" s="44"/>
      <c r="KTG239" s="44"/>
      <c r="KTH239" s="44"/>
      <c r="KTI239" s="44"/>
      <c r="KTJ239" s="44"/>
      <c r="KTK239" s="44"/>
      <c r="KTL239" s="44"/>
      <c r="KTM239" s="44"/>
      <c r="KTN239" s="44"/>
      <c r="KTO239" s="44"/>
      <c r="KTP239" s="44"/>
      <c r="KTQ239" s="44"/>
      <c r="KTR239" s="44"/>
      <c r="KTS239" s="44"/>
      <c r="KTT239" s="44"/>
      <c r="KTU239" s="44"/>
      <c r="KTV239" s="44"/>
      <c r="KTW239" s="44"/>
      <c r="KTX239" s="44"/>
      <c r="KTY239" s="44"/>
      <c r="KTZ239" s="44"/>
      <c r="KUA239" s="44"/>
      <c r="KUB239" s="44"/>
      <c r="KUC239" s="44"/>
      <c r="KUD239" s="44"/>
      <c r="KUE239" s="44"/>
      <c r="KUF239" s="44"/>
      <c r="KUG239" s="44"/>
      <c r="KUH239" s="44"/>
      <c r="KUI239" s="44"/>
      <c r="KUJ239" s="44"/>
      <c r="KUK239" s="44"/>
      <c r="KUL239" s="44"/>
      <c r="KUM239" s="44"/>
      <c r="KUN239" s="44"/>
      <c r="KUO239" s="44"/>
      <c r="KUP239" s="44"/>
      <c r="KUQ239" s="44"/>
      <c r="KUR239" s="44"/>
      <c r="KUS239" s="44"/>
      <c r="KUT239" s="44"/>
      <c r="KUU239" s="44"/>
      <c r="KUV239" s="44"/>
      <c r="KUW239" s="44"/>
      <c r="KUX239" s="44"/>
      <c r="KUY239" s="44"/>
      <c r="KUZ239" s="44"/>
      <c r="KVA239" s="44"/>
      <c r="KVB239" s="44"/>
      <c r="KVC239" s="44"/>
      <c r="KVD239" s="44"/>
      <c r="KVE239" s="44"/>
      <c r="KVF239" s="44"/>
      <c r="KVG239" s="44"/>
      <c r="KVH239" s="44"/>
      <c r="KVI239" s="44"/>
      <c r="KVJ239" s="44"/>
      <c r="KVK239" s="44"/>
      <c r="KVL239" s="44"/>
      <c r="KVM239" s="44"/>
      <c r="KVN239" s="44"/>
      <c r="KVO239" s="44"/>
      <c r="KVP239" s="44"/>
      <c r="KVQ239" s="44"/>
      <c r="KVR239" s="44"/>
      <c r="KVS239" s="44"/>
      <c r="KVT239" s="44"/>
      <c r="KVU239" s="44"/>
      <c r="KVV239" s="44"/>
      <c r="KVW239" s="44"/>
      <c r="KVX239" s="44"/>
      <c r="KVY239" s="44"/>
      <c r="KVZ239" s="44"/>
      <c r="KWA239" s="44"/>
      <c r="KWB239" s="44"/>
      <c r="KWC239" s="44"/>
      <c r="KWD239" s="44"/>
      <c r="KWE239" s="44"/>
      <c r="KWF239" s="44"/>
      <c r="KWG239" s="44"/>
      <c r="KWH239" s="44"/>
      <c r="KWI239" s="44"/>
      <c r="KWJ239" s="44"/>
      <c r="KWK239" s="44"/>
      <c r="KWL239" s="44"/>
      <c r="KWM239" s="44"/>
      <c r="KWN239" s="44"/>
      <c r="KWO239" s="44"/>
      <c r="KWP239" s="44"/>
      <c r="KWQ239" s="44"/>
      <c r="KWR239" s="44"/>
      <c r="KWS239" s="44"/>
      <c r="KWT239" s="44"/>
      <c r="KWU239" s="44"/>
      <c r="KWV239" s="44"/>
      <c r="KWW239" s="44"/>
      <c r="KWX239" s="44"/>
      <c r="KWY239" s="44"/>
      <c r="KWZ239" s="44"/>
      <c r="KXA239" s="44"/>
      <c r="KXB239" s="44"/>
      <c r="KXC239" s="44"/>
      <c r="KXD239" s="44"/>
      <c r="KXE239" s="44"/>
      <c r="KXF239" s="44"/>
      <c r="KXG239" s="44"/>
      <c r="KXH239" s="44"/>
      <c r="KXI239" s="44"/>
      <c r="KXJ239" s="44"/>
      <c r="KXK239" s="44"/>
      <c r="KXL239" s="44"/>
      <c r="KXM239" s="44"/>
      <c r="KXN239" s="44"/>
      <c r="KXO239" s="44"/>
      <c r="KXP239" s="44"/>
      <c r="KXQ239" s="44"/>
      <c r="KXR239" s="44"/>
      <c r="KXS239" s="44"/>
      <c r="KXT239" s="44"/>
      <c r="KXU239" s="44"/>
      <c r="KXV239" s="44"/>
      <c r="KXW239" s="44"/>
      <c r="KXX239" s="44"/>
      <c r="KXY239" s="44"/>
      <c r="KXZ239" s="44"/>
      <c r="KYA239" s="44"/>
      <c r="KYB239" s="44"/>
      <c r="KYC239" s="44"/>
      <c r="KYD239" s="44"/>
      <c r="KYE239" s="44"/>
      <c r="KYF239" s="44"/>
      <c r="KYG239" s="44"/>
      <c r="KYH239" s="44"/>
      <c r="KYI239" s="44"/>
      <c r="KYJ239" s="44"/>
      <c r="KYK239" s="44"/>
      <c r="KYL239" s="44"/>
      <c r="KYM239" s="44"/>
      <c r="KYN239" s="44"/>
      <c r="KYO239" s="44"/>
      <c r="KYP239" s="44"/>
      <c r="KYQ239" s="44"/>
      <c r="KYR239" s="44"/>
      <c r="KYS239" s="44"/>
      <c r="KYT239" s="44"/>
      <c r="KYU239" s="44"/>
      <c r="KYV239" s="44"/>
      <c r="KYW239" s="44"/>
      <c r="KYX239" s="44"/>
      <c r="KYY239" s="44"/>
      <c r="KYZ239" s="44"/>
      <c r="KZA239" s="44"/>
      <c r="KZB239" s="44"/>
      <c r="KZC239" s="44"/>
      <c r="KZD239" s="44"/>
      <c r="KZE239" s="44"/>
      <c r="KZF239" s="44"/>
      <c r="KZG239" s="44"/>
      <c r="KZH239" s="44"/>
      <c r="KZI239" s="44"/>
      <c r="KZJ239" s="44"/>
      <c r="KZK239" s="44"/>
      <c r="KZL239" s="44"/>
      <c r="KZM239" s="44"/>
      <c r="KZN239" s="44"/>
      <c r="KZO239" s="44"/>
      <c r="KZP239" s="44"/>
      <c r="KZQ239" s="44"/>
      <c r="KZR239" s="44"/>
      <c r="KZS239" s="44"/>
      <c r="KZT239" s="44"/>
      <c r="KZU239" s="44"/>
      <c r="KZV239" s="44"/>
      <c r="KZW239" s="44"/>
      <c r="KZX239" s="44"/>
      <c r="KZY239" s="44"/>
      <c r="KZZ239" s="44"/>
      <c r="LAA239" s="44"/>
      <c r="LAB239" s="44"/>
      <c r="LAC239" s="44"/>
      <c r="LAD239" s="44"/>
      <c r="LAE239" s="44"/>
      <c r="LAF239" s="44"/>
      <c r="LAG239" s="44"/>
      <c r="LAH239" s="44"/>
      <c r="LAI239" s="44"/>
      <c r="LAJ239" s="44"/>
      <c r="LAK239" s="44"/>
      <c r="LAL239" s="44"/>
      <c r="LAM239" s="44"/>
      <c r="LAN239" s="44"/>
      <c r="LAO239" s="44"/>
      <c r="LAP239" s="44"/>
      <c r="LAQ239" s="44"/>
      <c r="LAR239" s="44"/>
      <c r="LAS239" s="44"/>
      <c r="LAT239" s="44"/>
      <c r="LAU239" s="44"/>
      <c r="LAV239" s="44"/>
      <c r="LAW239" s="44"/>
      <c r="LAX239" s="44"/>
      <c r="LAY239" s="44"/>
      <c r="LAZ239" s="44"/>
      <c r="LBA239" s="44"/>
      <c r="LBB239" s="44"/>
      <c r="LBC239" s="44"/>
      <c r="LBD239" s="44"/>
      <c r="LBE239" s="44"/>
      <c r="LBF239" s="44"/>
      <c r="LBG239" s="44"/>
      <c r="LBH239" s="44"/>
      <c r="LBI239" s="44"/>
      <c r="LBJ239" s="44"/>
      <c r="LBK239" s="44"/>
      <c r="LBL239" s="44"/>
      <c r="LBM239" s="44"/>
      <c r="LBN239" s="44"/>
      <c r="LBO239" s="44"/>
      <c r="LBP239" s="44"/>
      <c r="LBQ239" s="44"/>
      <c r="LBR239" s="44"/>
      <c r="LBS239" s="44"/>
      <c r="LBT239" s="44"/>
      <c r="LBU239" s="44"/>
      <c r="LBV239" s="44"/>
      <c r="LBW239" s="44"/>
      <c r="LBX239" s="44"/>
      <c r="LBY239" s="44"/>
      <c r="LBZ239" s="44"/>
      <c r="LCA239" s="44"/>
      <c r="LCB239" s="44"/>
      <c r="LCC239" s="44"/>
      <c r="LCD239" s="44"/>
      <c r="LCE239" s="44"/>
      <c r="LCF239" s="44"/>
      <c r="LCG239" s="44"/>
      <c r="LCH239" s="44"/>
      <c r="LCI239" s="44"/>
      <c r="LCJ239" s="44"/>
      <c r="LCK239" s="44"/>
      <c r="LCL239" s="44"/>
      <c r="LCM239" s="44"/>
      <c r="LCN239" s="44"/>
      <c r="LCO239" s="44"/>
      <c r="LCP239" s="44"/>
      <c r="LCQ239" s="44"/>
      <c r="LCR239" s="44"/>
      <c r="LCS239" s="44"/>
      <c r="LCT239" s="44"/>
      <c r="LCU239" s="44"/>
      <c r="LCV239" s="44"/>
      <c r="LCW239" s="44"/>
      <c r="LCX239" s="44"/>
      <c r="LCY239" s="44"/>
      <c r="LCZ239" s="44"/>
      <c r="LDA239" s="44"/>
      <c r="LDB239" s="44"/>
      <c r="LDC239" s="44"/>
      <c r="LDD239" s="44"/>
      <c r="LDE239" s="44"/>
      <c r="LDF239" s="44"/>
      <c r="LDG239" s="44"/>
      <c r="LDH239" s="44"/>
      <c r="LDI239" s="44"/>
      <c r="LDJ239" s="44"/>
      <c r="LDK239" s="44"/>
      <c r="LDL239" s="44"/>
      <c r="LDM239" s="44"/>
      <c r="LDN239" s="44"/>
      <c r="LDO239" s="44"/>
      <c r="LDP239" s="44"/>
      <c r="LDQ239" s="44"/>
      <c r="LDR239" s="44"/>
      <c r="LDS239" s="44"/>
      <c r="LDT239" s="44"/>
      <c r="LDU239" s="44"/>
      <c r="LDV239" s="44"/>
      <c r="LDW239" s="44"/>
      <c r="LDX239" s="44"/>
      <c r="LDY239" s="44"/>
      <c r="LDZ239" s="44"/>
      <c r="LEA239" s="44"/>
      <c r="LEB239" s="44"/>
      <c r="LEC239" s="44"/>
      <c r="LED239" s="44"/>
      <c r="LEE239" s="44"/>
      <c r="LEF239" s="44"/>
      <c r="LEG239" s="44"/>
      <c r="LEH239" s="44"/>
      <c r="LEI239" s="44"/>
      <c r="LEJ239" s="44"/>
      <c r="LEK239" s="44"/>
      <c r="LEL239" s="44"/>
      <c r="LEM239" s="44"/>
      <c r="LEN239" s="44"/>
      <c r="LEO239" s="44"/>
      <c r="LEP239" s="44"/>
      <c r="LEQ239" s="44"/>
      <c r="LER239" s="44"/>
      <c r="LES239" s="44"/>
      <c r="LET239" s="44"/>
      <c r="LEU239" s="44"/>
      <c r="LEV239" s="44"/>
      <c r="LEW239" s="44"/>
      <c r="LEX239" s="44"/>
      <c r="LEY239" s="44"/>
      <c r="LEZ239" s="44"/>
      <c r="LFA239" s="44"/>
      <c r="LFB239" s="44"/>
      <c r="LFC239" s="44"/>
      <c r="LFD239" s="44"/>
      <c r="LFE239" s="44"/>
      <c r="LFF239" s="44"/>
      <c r="LFG239" s="44"/>
      <c r="LFH239" s="44"/>
      <c r="LFI239" s="44"/>
      <c r="LFJ239" s="44"/>
      <c r="LFK239" s="44"/>
      <c r="LFL239" s="44"/>
      <c r="LFM239" s="44"/>
      <c r="LFN239" s="44"/>
      <c r="LFO239" s="44"/>
      <c r="LFP239" s="44"/>
      <c r="LFQ239" s="44"/>
      <c r="LFR239" s="44"/>
      <c r="LFS239" s="44"/>
      <c r="LFT239" s="44"/>
      <c r="LFU239" s="44"/>
      <c r="LFV239" s="44"/>
      <c r="LFW239" s="44"/>
      <c r="LFX239" s="44"/>
      <c r="LFY239" s="44"/>
      <c r="LFZ239" s="44"/>
      <c r="LGA239" s="44"/>
      <c r="LGB239" s="44"/>
      <c r="LGC239" s="44"/>
      <c r="LGD239" s="44"/>
      <c r="LGE239" s="44"/>
      <c r="LGF239" s="44"/>
      <c r="LGG239" s="44"/>
      <c r="LGH239" s="44"/>
      <c r="LGI239" s="44"/>
      <c r="LGJ239" s="44"/>
      <c r="LGK239" s="44"/>
      <c r="LGL239" s="44"/>
      <c r="LGM239" s="44"/>
      <c r="LGN239" s="44"/>
      <c r="LGO239" s="44"/>
      <c r="LGP239" s="44"/>
      <c r="LGQ239" s="44"/>
      <c r="LGR239" s="44"/>
      <c r="LGS239" s="44"/>
      <c r="LGT239" s="44"/>
      <c r="LGU239" s="44"/>
      <c r="LGV239" s="44"/>
      <c r="LGW239" s="44"/>
      <c r="LGX239" s="44"/>
      <c r="LGY239" s="44"/>
      <c r="LGZ239" s="44"/>
      <c r="LHA239" s="44"/>
      <c r="LHB239" s="44"/>
      <c r="LHC239" s="44"/>
      <c r="LHD239" s="44"/>
      <c r="LHE239" s="44"/>
      <c r="LHF239" s="44"/>
      <c r="LHG239" s="44"/>
      <c r="LHH239" s="44"/>
      <c r="LHI239" s="44"/>
      <c r="LHJ239" s="44"/>
      <c r="LHK239" s="44"/>
      <c r="LHL239" s="44"/>
      <c r="LHM239" s="44"/>
      <c r="LHN239" s="44"/>
      <c r="LHO239" s="44"/>
      <c r="LHP239" s="44"/>
      <c r="LHQ239" s="44"/>
      <c r="LHR239" s="44"/>
      <c r="LHS239" s="44"/>
      <c r="LHT239" s="44"/>
      <c r="LHU239" s="44"/>
      <c r="LHV239" s="44"/>
      <c r="LHW239" s="44"/>
      <c r="LHX239" s="44"/>
      <c r="LHY239" s="44"/>
      <c r="LHZ239" s="44"/>
      <c r="LIA239" s="44"/>
      <c r="LIB239" s="44"/>
      <c r="LIC239" s="44"/>
      <c r="LID239" s="44"/>
      <c r="LIE239" s="44"/>
      <c r="LIF239" s="44"/>
      <c r="LIG239" s="44"/>
      <c r="LIH239" s="44"/>
      <c r="LII239" s="44"/>
      <c r="LIJ239" s="44"/>
      <c r="LIK239" s="44"/>
      <c r="LIL239" s="44"/>
      <c r="LIM239" s="44"/>
      <c r="LIN239" s="44"/>
      <c r="LIO239" s="44"/>
      <c r="LIP239" s="44"/>
      <c r="LIQ239" s="44"/>
      <c r="LIR239" s="44"/>
      <c r="LIS239" s="44"/>
      <c r="LIT239" s="44"/>
      <c r="LIU239" s="44"/>
      <c r="LIV239" s="44"/>
      <c r="LIW239" s="44"/>
      <c r="LIX239" s="44"/>
      <c r="LIY239" s="44"/>
      <c r="LIZ239" s="44"/>
      <c r="LJA239" s="44"/>
      <c r="LJB239" s="44"/>
      <c r="LJC239" s="44"/>
      <c r="LJD239" s="44"/>
      <c r="LJE239" s="44"/>
      <c r="LJF239" s="44"/>
      <c r="LJG239" s="44"/>
      <c r="LJH239" s="44"/>
      <c r="LJI239" s="44"/>
      <c r="LJJ239" s="44"/>
      <c r="LJK239" s="44"/>
      <c r="LJL239" s="44"/>
      <c r="LJM239" s="44"/>
      <c r="LJN239" s="44"/>
      <c r="LJO239" s="44"/>
      <c r="LJP239" s="44"/>
      <c r="LJQ239" s="44"/>
      <c r="LJR239" s="44"/>
      <c r="LJS239" s="44"/>
      <c r="LJT239" s="44"/>
      <c r="LJU239" s="44"/>
      <c r="LJV239" s="44"/>
      <c r="LJW239" s="44"/>
      <c r="LJX239" s="44"/>
      <c r="LJY239" s="44"/>
      <c r="LJZ239" s="44"/>
      <c r="LKA239" s="44"/>
      <c r="LKB239" s="44"/>
      <c r="LKC239" s="44"/>
      <c r="LKD239" s="44"/>
      <c r="LKE239" s="44"/>
      <c r="LKF239" s="44"/>
      <c r="LKG239" s="44"/>
      <c r="LKH239" s="44"/>
      <c r="LKI239" s="44"/>
      <c r="LKJ239" s="44"/>
      <c r="LKK239" s="44"/>
      <c r="LKL239" s="44"/>
      <c r="LKM239" s="44"/>
      <c r="LKN239" s="44"/>
      <c r="LKO239" s="44"/>
      <c r="LKP239" s="44"/>
      <c r="LKQ239" s="44"/>
      <c r="LKR239" s="44"/>
      <c r="LKS239" s="44"/>
      <c r="LKT239" s="44"/>
      <c r="LKU239" s="44"/>
      <c r="LKV239" s="44"/>
      <c r="LKW239" s="44"/>
      <c r="LKX239" s="44"/>
      <c r="LKY239" s="44"/>
      <c r="LKZ239" s="44"/>
      <c r="LLA239" s="44"/>
      <c r="LLB239" s="44"/>
      <c r="LLC239" s="44"/>
      <c r="LLD239" s="44"/>
      <c r="LLE239" s="44"/>
      <c r="LLF239" s="44"/>
      <c r="LLG239" s="44"/>
      <c r="LLH239" s="44"/>
      <c r="LLI239" s="44"/>
      <c r="LLJ239" s="44"/>
      <c r="LLK239" s="44"/>
      <c r="LLL239" s="44"/>
      <c r="LLM239" s="44"/>
      <c r="LLN239" s="44"/>
      <c r="LLO239" s="44"/>
      <c r="LLP239" s="44"/>
      <c r="LLQ239" s="44"/>
      <c r="LLR239" s="44"/>
      <c r="LLS239" s="44"/>
      <c r="LLT239" s="44"/>
      <c r="LLU239" s="44"/>
      <c r="LLV239" s="44"/>
      <c r="LLW239" s="44"/>
      <c r="LLX239" s="44"/>
      <c r="LLY239" s="44"/>
      <c r="LLZ239" s="44"/>
      <c r="LMA239" s="44"/>
      <c r="LMB239" s="44"/>
      <c r="LMC239" s="44"/>
      <c r="LMD239" s="44"/>
      <c r="LME239" s="44"/>
      <c r="LMF239" s="44"/>
      <c r="LMG239" s="44"/>
      <c r="LMH239" s="44"/>
      <c r="LMI239" s="44"/>
      <c r="LMJ239" s="44"/>
      <c r="LMK239" s="44"/>
      <c r="LML239" s="44"/>
      <c r="LMM239" s="44"/>
      <c r="LMN239" s="44"/>
      <c r="LMO239" s="44"/>
      <c r="LMP239" s="44"/>
      <c r="LMQ239" s="44"/>
      <c r="LMR239" s="44"/>
      <c r="LMS239" s="44"/>
      <c r="LMT239" s="44"/>
      <c r="LMU239" s="44"/>
      <c r="LMV239" s="44"/>
      <c r="LMW239" s="44"/>
      <c r="LMX239" s="44"/>
      <c r="LMY239" s="44"/>
      <c r="LMZ239" s="44"/>
      <c r="LNA239" s="44"/>
      <c r="LNB239" s="44"/>
      <c r="LNC239" s="44"/>
      <c r="LND239" s="44"/>
      <c r="LNE239" s="44"/>
      <c r="LNF239" s="44"/>
      <c r="LNG239" s="44"/>
      <c r="LNH239" s="44"/>
      <c r="LNI239" s="44"/>
      <c r="LNJ239" s="44"/>
      <c r="LNK239" s="44"/>
      <c r="LNL239" s="44"/>
      <c r="LNM239" s="44"/>
      <c r="LNN239" s="44"/>
      <c r="LNO239" s="44"/>
      <c r="LNP239" s="44"/>
      <c r="LNQ239" s="44"/>
      <c r="LNR239" s="44"/>
      <c r="LNS239" s="44"/>
      <c r="LNT239" s="44"/>
      <c r="LNU239" s="44"/>
      <c r="LNV239" s="44"/>
      <c r="LNW239" s="44"/>
      <c r="LNX239" s="44"/>
      <c r="LNY239" s="44"/>
      <c r="LNZ239" s="44"/>
      <c r="LOA239" s="44"/>
      <c r="LOB239" s="44"/>
      <c r="LOC239" s="44"/>
      <c r="LOD239" s="44"/>
      <c r="LOE239" s="44"/>
      <c r="LOF239" s="44"/>
      <c r="LOG239" s="44"/>
      <c r="LOH239" s="44"/>
      <c r="LOI239" s="44"/>
      <c r="LOJ239" s="44"/>
      <c r="LOK239" s="44"/>
      <c r="LOL239" s="44"/>
      <c r="LOM239" s="44"/>
      <c r="LON239" s="44"/>
      <c r="LOO239" s="44"/>
      <c r="LOP239" s="44"/>
      <c r="LOQ239" s="44"/>
      <c r="LOR239" s="44"/>
      <c r="LOS239" s="44"/>
      <c r="LOT239" s="44"/>
      <c r="LOU239" s="44"/>
      <c r="LOV239" s="44"/>
      <c r="LOW239" s="44"/>
      <c r="LOX239" s="44"/>
      <c r="LOY239" s="44"/>
      <c r="LOZ239" s="44"/>
      <c r="LPA239" s="44"/>
      <c r="LPB239" s="44"/>
      <c r="LPC239" s="44"/>
      <c r="LPD239" s="44"/>
      <c r="LPE239" s="44"/>
      <c r="LPF239" s="44"/>
      <c r="LPG239" s="44"/>
      <c r="LPH239" s="44"/>
      <c r="LPI239" s="44"/>
      <c r="LPJ239" s="44"/>
      <c r="LPK239" s="44"/>
      <c r="LPL239" s="44"/>
      <c r="LPM239" s="44"/>
      <c r="LPN239" s="44"/>
      <c r="LPO239" s="44"/>
      <c r="LPP239" s="44"/>
      <c r="LPQ239" s="44"/>
      <c r="LPR239" s="44"/>
      <c r="LPS239" s="44"/>
      <c r="LPT239" s="44"/>
      <c r="LPU239" s="44"/>
      <c r="LPV239" s="44"/>
      <c r="LPW239" s="44"/>
      <c r="LPX239" s="44"/>
      <c r="LPY239" s="44"/>
      <c r="LPZ239" s="44"/>
      <c r="LQA239" s="44"/>
      <c r="LQB239" s="44"/>
      <c r="LQC239" s="44"/>
      <c r="LQD239" s="44"/>
      <c r="LQE239" s="44"/>
      <c r="LQF239" s="44"/>
      <c r="LQG239" s="44"/>
      <c r="LQH239" s="44"/>
      <c r="LQI239" s="44"/>
      <c r="LQJ239" s="44"/>
      <c r="LQK239" s="44"/>
      <c r="LQL239" s="44"/>
      <c r="LQM239" s="44"/>
      <c r="LQN239" s="44"/>
      <c r="LQO239" s="44"/>
      <c r="LQP239" s="44"/>
      <c r="LQQ239" s="44"/>
      <c r="LQR239" s="44"/>
      <c r="LQS239" s="44"/>
      <c r="LQT239" s="44"/>
      <c r="LQU239" s="44"/>
      <c r="LQV239" s="44"/>
      <c r="LQW239" s="44"/>
      <c r="LQX239" s="44"/>
      <c r="LQY239" s="44"/>
      <c r="LQZ239" s="44"/>
      <c r="LRA239" s="44"/>
      <c r="LRB239" s="44"/>
      <c r="LRC239" s="44"/>
      <c r="LRD239" s="44"/>
      <c r="LRE239" s="44"/>
      <c r="LRF239" s="44"/>
      <c r="LRG239" s="44"/>
      <c r="LRH239" s="44"/>
      <c r="LRI239" s="44"/>
      <c r="LRJ239" s="44"/>
      <c r="LRK239" s="44"/>
      <c r="LRL239" s="44"/>
      <c r="LRM239" s="44"/>
      <c r="LRN239" s="44"/>
      <c r="LRO239" s="44"/>
      <c r="LRP239" s="44"/>
      <c r="LRQ239" s="44"/>
      <c r="LRR239" s="44"/>
      <c r="LRS239" s="44"/>
      <c r="LRT239" s="44"/>
      <c r="LRU239" s="44"/>
      <c r="LRV239" s="44"/>
      <c r="LRW239" s="44"/>
      <c r="LRX239" s="44"/>
      <c r="LRY239" s="44"/>
      <c r="LRZ239" s="44"/>
      <c r="LSA239" s="44"/>
      <c r="LSB239" s="44"/>
      <c r="LSC239" s="44"/>
      <c r="LSD239" s="44"/>
      <c r="LSE239" s="44"/>
      <c r="LSF239" s="44"/>
      <c r="LSG239" s="44"/>
      <c r="LSH239" s="44"/>
      <c r="LSI239" s="44"/>
      <c r="LSJ239" s="44"/>
      <c r="LSK239" s="44"/>
      <c r="LSL239" s="44"/>
      <c r="LSM239" s="44"/>
      <c r="LSN239" s="44"/>
      <c r="LSO239" s="44"/>
      <c r="LSP239" s="44"/>
      <c r="LSQ239" s="44"/>
      <c r="LSR239" s="44"/>
      <c r="LSS239" s="44"/>
      <c r="LST239" s="44"/>
      <c r="LSU239" s="44"/>
      <c r="LSV239" s="44"/>
      <c r="LSW239" s="44"/>
      <c r="LSX239" s="44"/>
      <c r="LSY239" s="44"/>
      <c r="LSZ239" s="44"/>
      <c r="LTA239" s="44"/>
      <c r="LTB239" s="44"/>
      <c r="LTC239" s="44"/>
      <c r="LTD239" s="44"/>
      <c r="LTE239" s="44"/>
      <c r="LTF239" s="44"/>
      <c r="LTG239" s="44"/>
      <c r="LTH239" s="44"/>
      <c r="LTI239" s="44"/>
      <c r="LTJ239" s="44"/>
      <c r="LTK239" s="44"/>
      <c r="LTL239" s="44"/>
      <c r="LTM239" s="44"/>
      <c r="LTN239" s="44"/>
      <c r="LTO239" s="44"/>
      <c r="LTP239" s="44"/>
      <c r="LTQ239" s="44"/>
      <c r="LTR239" s="44"/>
      <c r="LTS239" s="44"/>
      <c r="LTT239" s="44"/>
      <c r="LTU239" s="44"/>
      <c r="LTV239" s="44"/>
      <c r="LTW239" s="44"/>
      <c r="LTX239" s="44"/>
      <c r="LTY239" s="44"/>
      <c r="LTZ239" s="44"/>
      <c r="LUA239" s="44"/>
      <c r="LUB239" s="44"/>
      <c r="LUC239" s="44"/>
      <c r="LUD239" s="44"/>
      <c r="LUE239" s="44"/>
      <c r="LUF239" s="44"/>
      <c r="LUG239" s="44"/>
      <c r="LUH239" s="44"/>
      <c r="LUI239" s="44"/>
      <c r="LUJ239" s="44"/>
      <c r="LUK239" s="44"/>
      <c r="LUL239" s="44"/>
      <c r="LUM239" s="44"/>
      <c r="LUN239" s="44"/>
      <c r="LUO239" s="44"/>
      <c r="LUP239" s="44"/>
      <c r="LUQ239" s="44"/>
      <c r="LUR239" s="44"/>
      <c r="LUS239" s="44"/>
      <c r="LUT239" s="44"/>
      <c r="LUU239" s="44"/>
      <c r="LUV239" s="44"/>
      <c r="LUW239" s="44"/>
      <c r="LUX239" s="44"/>
      <c r="LUY239" s="44"/>
      <c r="LUZ239" s="44"/>
      <c r="LVA239" s="44"/>
      <c r="LVB239" s="44"/>
      <c r="LVC239" s="44"/>
      <c r="LVD239" s="44"/>
      <c r="LVE239" s="44"/>
      <c r="LVF239" s="44"/>
      <c r="LVG239" s="44"/>
      <c r="LVH239" s="44"/>
      <c r="LVI239" s="44"/>
      <c r="LVJ239" s="44"/>
      <c r="LVK239" s="44"/>
      <c r="LVL239" s="44"/>
      <c r="LVM239" s="44"/>
      <c r="LVN239" s="44"/>
      <c r="LVO239" s="44"/>
      <c r="LVP239" s="44"/>
      <c r="LVQ239" s="44"/>
      <c r="LVR239" s="44"/>
      <c r="LVS239" s="44"/>
      <c r="LVT239" s="44"/>
      <c r="LVU239" s="44"/>
      <c r="LVV239" s="44"/>
      <c r="LVW239" s="44"/>
      <c r="LVX239" s="44"/>
      <c r="LVY239" s="44"/>
      <c r="LVZ239" s="44"/>
      <c r="LWA239" s="44"/>
      <c r="LWB239" s="44"/>
      <c r="LWC239" s="44"/>
      <c r="LWD239" s="44"/>
      <c r="LWE239" s="44"/>
      <c r="LWF239" s="44"/>
      <c r="LWG239" s="44"/>
      <c r="LWH239" s="44"/>
      <c r="LWI239" s="44"/>
      <c r="LWJ239" s="44"/>
      <c r="LWK239" s="44"/>
      <c r="LWL239" s="44"/>
      <c r="LWM239" s="44"/>
      <c r="LWN239" s="44"/>
      <c r="LWO239" s="44"/>
      <c r="LWP239" s="44"/>
      <c r="LWQ239" s="44"/>
      <c r="LWR239" s="44"/>
      <c r="LWS239" s="44"/>
      <c r="LWT239" s="44"/>
      <c r="LWU239" s="44"/>
      <c r="LWV239" s="44"/>
      <c r="LWW239" s="44"/>
      <c r="LWX239" s="44"/>
      <c r="LWY239" s="44"/>
      <c r="LWZ239" s="44"/>
      <c r="LXA239" s="44"/>
      <c r="LXB239" s="44"/>
      <c r="LXC239" s="44"/>
      <c r="LXD239" s="44"/>
      <c r="LXE239" s="44"/>
      <c r="LXF239" s="44"/>
      <c r="LXG239" s="44"/>
      <c r="LXH239" s="44"/>
      <c r="LXI239" s="44"/>
      <c r="LXJ239" s="44"/>
      <c r="LXK239" s="44"/>
      <c r="LXL239" s="44"/>
      <c r="LXM239" s="44"/>
      <c r="LXN239" s="44"/>
      <c r="LXO239" s="44"/>
      <c r="LXP239" s="44"/>
      <c r="LXQ239" s="44"/>
      <c r="LXR239" s="44"/>
      <c r="LXS239" s="44"/>
      <c r="LXT239" s="44"/>
      <c r="LXU239" s="44"/>
      <c r="LXV239" s="44"/>
      <c r="LXW239" s="44"/>
      <c r="LXX239" s="44"/>
      <c r="LXY239" s="44"/>
      <c r="LXZ239" s="44"/>
      <c r="LYA239" s="44"/>
      <c r="LYB239" s="44"/>
      <c r="LYC239" s="44"/>
      <c r="LYD239" s="44"/>
      <c r="LYE239" s="44"/>
      <c r="LYF239" s="44"/>
      <c r="LYG239" s="44"/>
      <c r="LYH239" s="44"/>
      <c r="LYI239" s="44"/>
      <c r="LYJ239" s="44"/>
      <c r="LYK239" s="44"/>
      <c r="LYL239" s="44"/>
      <c r="LYM239" s="44"/>
      <c r="LYN239" s="44"/>
      <c r="LYO239" s="44"/>
      <c r="LYP239" s="44"/>
      <c r="LYQ239" s="44"/>
      <c r="LYR239" s="44"/>
      <c r="LYS239" s="44"/>
      <c r="LYT239" s="44"/>
      <c r="LYU239" s="44"/>
      <c r="LYV239" s="44"/>
      <c r="LYW239" s="44"/>
      <c r="LYX239" s="44"/>
      <c r="LYY239" s="44"/>
      <c r="LYZ239" s="44"/>
      <c r="LZA239" s="44"/>
      <c r="LZB239" s="44"/>
      <c r="LZC239" s="44"/>
      <c r="LZD239" s="44"/>
      <c r="LZE239" s="44"/>
      <c r="LZF239" s="44"/>
      <c r="LZG239" s="44"/>
      <c r="LZH239" s="44"/>
      <c r="LZI239" s="44"/>
      <c r="LZJ239" s="44"/>
      <c r="LZK239" s="44"/>
      <c r="LZL239" s="44"/>
      <c r="LZM239" s="44"/>
      <c r="LZN239" s="44"/>
      <c r="LZO239" s="44"/>
      <c r="LZP239" s="44"/>
      <c r="LZQ239" s="44"/>
      <c r="LZR239" s="44"/>
      <c r="LZS239" s="44"/>
      <c r="LZT239" s="44"/>
      <c r="LZU239" s="44"/>
      <c r="LZV239" s="44"/>
      <c r="LZW239" s="44"/>
      <c r="LZX239" s="44"/>
      <c r="LZY239" s="44"/>
      <c r="LZZ239" s="44"/>
      <c r="MAA239" s="44"/>
      <c r="MAB239" s="44"/>
      <c r="MAC239" s="44"/>
      <c r="MAD239" s="44"/>
      <c r="MAE239" s="44"/>
      <c r="MAF239" s="44"/>
      <c r="MAG239" s="44"/>
      <c r="MAH239" s="44"/>
      <c r="MAI239" s="44"/>
      <c r="MAJ239" s="44"/>
      <c r="MAK239" s="44"/>
      <c r="MAL239" s="44"/>
      <c r="MAM239" s="44"/>
      <c r="MAN239" s="44"/>
      <c r="MAO239" s="44"/>
      <c r="MAP239" s="44"/>
      <c r="MAQ239" s="44"/>
      <c r="MAR239" s="44"/>
      <c r="MAS239" s="44"/>
      <c r="MAT239" s="44"/>
      <c r="MAU239" s="44"/>
      <c r="MAV239" s="44"/>
      <c r="MAW239" s="44"/>
      <c r="MAX239" s="44"/>
      <c r="MAY239" s="44"/>
      <c r="MAZ239" s="44"/>
      <c r="MBA239" s="44"/>
      <c r="MBB239" s="44"/>
      <c r="MBC239" s="44"/>
      <c r="MBD239" s="44"/>
      <c r="MBE239" s="44"/>
      <c r="MBF239" s="44"/>
      <c r="MBG239" s="44"/>
      <c r="MBH239" s="44"/>
      <c r="MBI239" s="44"/>
      <c r="MBJ239" s="44"/>
      <c r="MBK239" s="44"/>
      <c r="MBL239" s="44"/>
      <c r="MBM239" s="44"/>
      <c r="MBN239" s="44"/>
      <c r="MBO239" s="44"/>
      <c r="MBP239" s="44"/>
      <c r="MBQ239" s="44"/>
      <c r="MBR239" s="44"/>
      <c r="MBS239" s="44"/>
      <c r="MBT239" s="44"/>
      <c r="MBU239" s="44"/>
      <c r="MBV239" s="44"/>
      <c r="MBW239" s="44"/>
      <c r="MBX239" s="44"/>
      <c r="MBY239" s="44"/>
      <c r="MBZ239" s="44"/>
      <c r="MCA239" s="44"/>
      <c r="MCB239" s="44"/>
      <c r="MCC239" s="44"/>
      <c r="MCD239" s="44"/>
      <c r="MCE239" s="44"/>
      <c r="MCF239" s="44"/>
      <c r="MCG239" s="44"/>
      <c r="MCH239" s="44"/>
      <c r="MCI239" s="44"/>
      <c r="MCJ239" s="44"/>
      <c r="MCK239" s="44"/>
      <c r="MCL239" s="44"/>
      <c r="MCM239" s="44"/>
      <c r="MCN239" s="44"/>
      <c r="MCO239" s="44"/>
      <c r="MCP239" s="44"/>
      <c r="MCQ239" s="44"/>
      <c r="MCR239" s="44"/>
      <c r="MCS239" s="44"/>
      <c r="MCT239" s="44"/>
      <c r="MCU239" s="44"/>
      <c r="MCV239" s="44"/>
      <c r="MCW239" s="44"/>
      <c r="MCX239" s="44"/>
      <c r="MCY239" s="44"/>
      <c r="MCZ239" s="44"/>
      <c r="MDA239" s="44"/>
      <c r="MDB239" s="44"/>
      <c r="MDC239" s="44"/>
      <c r="MDD239" s="44"/>
      <c r="MDE239" s="44"/>
      <c r="MDF239" s="44"/>
      <c r="MDG239" s="44"/>
      <c r="MDH239" s="44"/>
      <c r="MDI239" s="44"/>
      <c r="MDJ239" s="44"/>
      <c r="MDK239" s="44"/>
      <c r="MDL239" s="44"/>
      <c r="MDM239" s="44"/>
      <c r="MDN239" s="44"/>
      <c r="MDO239" s="44"/>
      <c r="MDP239" s="44"/>
      <c r="MDQ239" s="44"/>
      <c r="MDR239" s="44"/>
      <c r="MDS239" s="44"/>
      <c r="MDT239" s="44"/>
      <c r="MDU239" s="44"/>
      <c r="MDV239" s="44"/>
      <c r="MDW239" s="44"/>
      <c r="MDX239" s="44"/>
      <c r="MDY239" s="44"/>
      <c r="MDZ239" s="44"/>
      <c r="MEA239" s="44"/>
      <c r="MEB239" s="44"/>
      <c r="MEC239" s="44"/>
      <c r="MED239" s="44"/>
      <c r="MEE239" s="44"/>
      <c r="MEF239" s="44"/>
      <c r="MEG239" s="44"/>
      <c r="MEH239" s="44"/>
      <c r="MEI239" s="44"/>
      <c r="MEJ239" s="44"/>
      <c r="MEK239" s="44"/>
      <c r="MEL239" s="44"/>
      <c r="MEM239" s="44"/>
      <c r="MEN239" s="44"/>
      <c r="MEO239" s="44"/>
      <c r="MEP239" s="44"/>
      <c r="MEQ239" s="44"/>
      <c r="MER239" s="44"/>
      <c r="MES239" s="44"/>
      <c r="MET239" s="44"/>
      <c r="MEU239" s="44"/>
      <c r="MEV239" s="44"/>
      <c r="MEW239" s="44"/>
      <c r="MEX239" s="44"/>
      <c r="MEY239" s="44"/>
      <c r="MEZ239" s="44"/>
      <c r="MFA239" s="44"/>
      <c r="MFB239" s="44"/>
      <c r="MFC239" s="44"/>
      <c r="MFD239" s="44"/>
      <c r="MFE239" s="44"/>
      <c r="MFF239" s="44"/>
      <c r="MFG239" s="44"/>
      <c r="MFH239" s="44"/>
      <c r="MFI239" s="44"/>
      <c r="MFJ239" s="44"/>
      <c r="MFK239" s="44"/>
      <c r="MFL239" s="44"/>
      <c r="MFM239" s="44"/>
      <c r="MFN239" s="44"/>
      <c r="MFO239" s="44"/>
      <c r="MFP239" s="44"/>
      <c r="MFQ239" s="44"/>
      <c r="MFR239" s="44"/>
      <c r="MFS239" s="44"/>
      <c r="MFT239" s="44"/>
      <c r="MFU239" s="44"/>
      <c r="MFV239" s="44"/>
      <c r="MFW239" s="44"/>
      <c r="MFX239" s="44"/>
      <c r="MFY239" s="44"/>
      <c r="MFZ239" s="44"/>
      <c r="MGA239" s="44"/>
      <c r="MGB239" s="44"/>
      <c r="MGC239" s="44"/>
      <c r="MGD239" s="44"/>
      <c r="MGE239" s="44"/>
      <c r="MGF239" s="44"/>
      <c r="MGG239" s="44"/>
      <c r="MGH239" s="44"/>
      <c r="MGI239" s="44"/>
      <c r="MGJ239" s="44"/>
      <c r="MGK239" s="44"/>
      <c r="MGL239" s="44"/>
      <c r="MGM239" s="44"/>
      <c r="MGN239" s="44"/>
      <c r="MGO239" s="44"/>
      <c r="MGP239" s="44"/>
      <c r="MGQ239" s="44"/>
      <c r="MGR239" s="44"/>
      <c r="MGS239" s="44"/>
      <c r="MGT239" s="44"/>
      <c r="MGU239" s="44"/>
      <c r="MGV239" s="44"/>
      <c r="MGW239" s="44"/>
      <c r="MGX239" s="44"/>
      <c r="MGY239" s="44"/>
      <c r="MGZ239" s="44"/>
      <c r="MHA239" s="44"/>
      <c r="MHB239" s="44"/>
      <c r="MHC239" s="44"/>
      <c r="MHD239" s="44"/>
      <c r="MHE239" s="44"/>
      <c r="MHF239" s="44"/>
      <c r="MHG239" s="44"/>
      <c r="MHH239" s="44"/>
      <c r="MHI239" s="44"/>
      <c r="MHJ239" s="44"/>
      <c r="MHK239" s="44"/>
      <c r="MHL239" s="44"/>
      <c r="MHM239" s="44"/>
      <c r="MHN239" s="44"/>
      <c r="MHO239" s="44"/>
      <c r="MHP239" s="44"/>
      <c r="MHQ239" s="44"/>
      <c r="MHR239" s="44"/>
      <c r="MHS239" s="44"/>
      <c r="MHT239" s="44"/>
      <c r="MHU239" s="44"/>
      <c r="MHV239" s="44"/>
      <c r="MHW239" s="44"/>
      <c r="MHX239" s="44"/>
      <c r="MHY239" s="44"/>
      <c r="MHZ239" s="44"/>
      <c r="MIA239" s="44"/>
      <c r="MIB239" s="44"/>
      <c r="MIC239" s="44"/>
      <c r="MID239" s="44"/>
      <c r="MIE239" s="44"/>
      <c r="MIF239" s="44"/>
      <c r="MIG239" s="44"/>
      <c r="MIH239" s="44"/>
      <c r="MII239" s="44"/>
      <c r="MIJ239" s="44"/>
      <c r="MIK239" s="44"/>
      <c r="MIL239" s="44"/>
      <c r="MIM239" s="44"/>
      <c r="MIN239" s="44"/>
      <c r="MIO239" s="44"/>
      <c r="MIP239" s="44"/>
      <c r="MIQ239" s="44"/>
      <c r="MIR239" s="44"/>
      <c r="MIS239" s="44"/>
      <c r="MIT239" s="44"/>
      <c r="MIU239" s="44"/>
      <c r="MIV239" s="44"/>
      <c r="MIW239" s="44"/>
      <c r="MIX239" s="44"/>
      <c r="MIY239" s="44"/>
      <c r="MIZ239" s="44"/>
      <c r="MJA239" s="44"/>
      <c r="MJB239" s="44"/>
      <c r="MJC239" s="44"/>
      <c r="MJD239" s="44"/>
      <c r="MJE239" s="44"/>
      <c r="MJF239" s="44"/>
      <c r="MJG239" s="44"/>
      <c r="MJH239" s="44"/>
      <c r="MJI239" s="44"/>
      <c r="MJJ239" s="44"/>
      <c r="MJK239" s="44"/>
      <c r="MJL239" s="44"/>
      <c r="MJM239" s="44"/>
      <c r="MJN239" s="44"/>
      <c r="MJO239" s="44"/>
      <c r="MJP239" s="44"/>
      <c r="MJQ239" s="44"/>
      <c r="MJR239" s="44"/>
      <c r="MJS239" s="44"/>
      <c r="MJT239" s="44"/>
      <c r="MJU239" s="44"/>
      <c r="MJV239" s="44"/>
      <c r="MJW239" s="44"/>
      <c r="MJX239" s="44"/>
      <c r="MJY239" s="44"/>
      <c r="MJZ239" s="44"/>
      <c r="MKA239" s="44"/>
      <c r="MKB239" s="44"/>
      <c r="MKC239" s="44"/>
      <c r="MKD239" s="44"/>
      <c r="MKE239" s="44"/>
      <c r="MKF239" s="44"/>
      <c r="MKG239" s="44"/>
      <c r="MKH239" s="44"/>
      <c r="MKI239" s="44"/>
      <c r="MKJ239" s="44"/>
      <c r="MKK239" s="44"/>
      <c r="MKL239" s="44"/>
      <c r="MKM239" s="44"/>
      <c r="MKN239" s="44"/>
      <c r="MKO239" s="44"/>
      <c r="MKP239" s="44"/>
      <c r="MKQ239" s="44"/>
      <c r="MKR239" s="44"/>
      <c r="MKS239" s="44"/>
      <c r="MKT239" s="44"/>
      <c r="MKU239" s="44"/>
      <c r="MKV239" s="44"/>
      <c r="MKW239" s="44"/>
      <c r="MKX239" s="44"/>
      <c r="MKY239" s="44"/>
      <c r="MKZ239" s="44"/>
      <c r="MLA239" s="44"/>
      <c r="MLB239" s="44"/>
      <c r="MLC239" s="44"/>
      <c r="MLD239" s="44"/>
      <c r="MLE239" s="44"/>
      <c r="MLF239" s="44"/>
      <c r="MLG239" s="44"/>
      <c r="MLH239" s="44"/>
      <c r="MLI239" s="44"/>
      <c r="MLJ239" s="44"/>
      <c r="MLK239" s="44"/>
      <c r="MLL239" s="44"/>
      <c r="MLM239" s="44"/>
      <c r="MLN239" s="44"/>
      <c r="MLO239" s="44"/>
      <c r="MLP239" s="44"/>
      <c r="MLQ239" s="44"/>
      <c r="MLR239" s="44"/>
      <c r="MLS239" s="44"/>
      <c r="MLT239" s="44"/>
      <c r="MLU239" s="44"/>
      <c r="MLV239" s="44"/>
      <c r="MLW239" s="44"/>
      <c r="MLX239" s="44"/>
      <c r="MLY239" s="44"/>
      <c r="MLZ239" s="44"/>
      <c r="MMA239" s="44"/>
      <c r="MMB239" s="44"/>
      <c r="MMC239" s="44"/>
      <c r="MMD239" s="44"/>
      <c r="MME239" s="44"/>
      <c r="MMF239" s="44"/>
      <c r="MMG239" s="44"/>
      <c r="MMH239" s="44"/>
      <c r="MMI239" s="44"/>
      <c r="MMJ239" s="44"/>
      <c r="MMK239" s="44"/>
      <c r="MML239" s="44"/>
      <c r="MMM239" s="44"/>
      <c r="MMN239" s="44"/>
      <c r="MMO239" s="44"/>
      <c r="MMP239" s="44"/>
      <c r="MMQ239" s="44"/>
      <c r="MMR239" s="44"/>
      <c r="MMS239" s="44"/>
      <c r="MMT239" s="44"/>
      <c r="MMU239" s="44"/>
      <c r="MMV239" s="44"/>
      <c r="MMW239" s="44"/>
      <c r="MMX239" s="44"/>
      <c r="MMY239" s="44"/>
      <c r="MMZ239" s="44"/>
      <c r="MNA239" s="44"/>
      <c r="MNB239" s="44"/>
      <c r="MNC239" s="44"/>
      <c r="MND239" s="44"/>
      <c r="MNE239" s="44"/>
      <c r="MNF239" s="44"/>
      <c r="MNG239" s="44"/>
      <c r="MNH239" s="44"/>
      <c r="MNI239" s="44"/>
      <c r="MNJ239" s="44"/>
      <c r="MNK239" s="44"/>
      <c r="MNL239" s="44"/>
      <c r="MNM239" s="44"/>
      <c r="MNN239" s="44"/>
      <c r="MNO239" s="44"/>
      <c r="MNP239" s="44"/>
      <c r="MNQ239" s="44"/>
      <c r="MNR239" s="44"/>
      <c r="MNS239" s="44"/>
      <c r="MNT239" s="44"/>
      <c r="MNU239" s="44"/>
      <c r="MNV239" s="44"/>
      <c r="MNW239" s="44"/>
      <c r="MNX239" s="44"/>
      <c r="MNY239" s="44"/>
      <c r="MNZ239" s="44"/>
      <c r="MOA239" s="44"/>
      <c r="MOB239" s="44"/>
      <c r="MOC239" s="44"/>
      <c r="MOD239" s="44"/>
      <c r="MOE239" s="44"/>
      <c r="MOF239" s="44"/>
      <c r="MOG239" s="44"/>
      <c r="MOH239" s="44"/>
      <c r="MOI239" s="44"/>
      <c r="MOJ239" s="44"/>
      <c r="MOK239" s="44"/>
      <c r="MOL239" s="44"/>
      <c r="MOM239" s="44"/>
      <c r="MON239" s="44"/>
      <c r="MOO239" s="44"/>
      <c r="MOP239" s="44"/>
      <c r="MOQ239" s="44"/>
      <c r="MOR239" s="44"/>
      <c r="MOS239" s="44"/>
      <c r="MOT239" s="44"/>
      <c r="MOU239" s="44"/>
      <c r="MOV239" s="44"/>
      <c r="MOW239" s="44"/>
      <c r="MOX239" s="44"/>
      <c r="MOY239" s="44"/>
      <c r="MOZ239" s="44"/>
      <c r="MPA239" s="44"/>
      <c r="MPB239" s="44"/>
      <c r="MPC239" s="44"/>
      <c r="MPD239" s="44"/>
      <c r="MPE239" s="44"/>
      <c r="MPF239" s="44"/>
      <c r="MPG239" s="44"/>
      <c r="MPH239" s="44"/>
      <c r="MPI239" s="44"/>
      <c r="MPJ239" s="44"/>
      <c r="MPK239" s="44"/>
      <c r="MPL239" s="44"/>
      <c r="MPM239" s="44"/>
      <c r="MPN239" s="44"/>
      <c r="MPO239" s="44"/>
      <c r="MPP239" s="44"/>
      <c r="MPQ239" s="44"/>
      <c r="MPR239" s="44"/>
      <c r="MPS239" s="44"/>
      <c r="MPT239" s="44"/>
      <c r="MPU239" s="44"/>
      <c r="MPV239" s="44"/>
      <c r="MPW239" s="44"/>
      <c r="MPX239" s="44"/>
      <c r="MPY239" s="44"/>
      <c r="MPZ239" s="44"/>
      <c r="MQA239" s="44"/>
      <c r="MQB239" s="44"/>
      <c r="MQC239" s="44"/>
      <c r="MQD239" s="44"/>
      <c r="MQE239" s="44"/>
      <c r="MQF239" s="44"/>
      <c r="MQG239" s="44"/>
      <c r="MQH239" s="44"/>
      <c r="MQI239" s="44"/>
      <c r="MQJ239" s="44"/>
      <c r="MQK239" s="44"/>
      <c r="MQL239" s="44"/>
      <c r="MQM239" s="44"/>
      <c r="MQN239" s="44"/>
      <c r="MQO239" s="44"/>
      <c r="MQP239" s="44"/>
      <c r="MQQ239" s="44"/>
      <c r="MQR239" s="44"/>
      <c r="MQS239" s="44"/>
      <c r="MQT239" s="44"/>
      <c r="MQU239" s="44"/>
      <c r="MQV239" s="44"/>
      <c r="MQW239" s="44"/>
      <c r="MQX239" s="44"/>
      <c r="MQY239" s="44"/>
      <c r="MQZ239" s="44"/>
      <c r="MRA239" s="44"/>
      <c r="MRB239" s="44"/>
      <c r="MRC239" s="44"/>
      <c r="MRD239" s="44"/>
      <c r="MRE239" s="44"/>
      <c r="MRF239" s="44"/>
      <c r="MRG239" s="44"/>
      <c r="MRH239" s="44"/>
      <c r="MRI239" s="44"/>
      <c r="MRJ239" s="44"/>
      <c r="MRK239" s="44"/>
      <c r="MRL239" s="44"/>
      <c r="MRM239" s="44"/>
      <c r="MRN239" s="44"/>
      <c r="MRO239" s="44"/>
      <c r="MRP239" s="44"/>
      <c r="MRQ239" s="44"/>
      <c r="MRR239" s="44"/>
      <c r="MRS239" s="44"/>
      <c r="MRT239" s="44"/>
      <c r="MRU239" s="44"/>
      <c r="MRV239" s="44"/>
      <c r="MRW239" s="44"/>
      <c r="MRX239" s="44"/>
      <c r="MRY239" s="44"/>
      <c r="MRZ239" s="44"/>
      <c r="MSA239" s="44"/>
      <c r="MSB239" s="44"/>
      <c r="MSC239" s="44"/>
      <c r="MSD239" s="44"/>
      <c r="MSE239" s="44"/>
      <c r="MSF239" s="44"/>
      <c r="MSG239" s="44"/>
      <c r="MSH239" s="44"/>
      <c r="MSI239" s="44"/>
      <c r="MSJ239" s="44"/>
      <c r="MSK239" s="44"/>
      <c r="MSL239" s="44"/>
      <c r="MSM239" s="44"/>
      <c r="MSN239" s="44"/>
      <c r="MSO239" s="44"/>
      <c r="MSP239" s="44"/>
      <c r="MSQ239" s="44"/>
      <c r="MSR239" s="44"/>
      <c r="MSS239" s="44"/>
      <c r="MST239" s="44"/>
      <c r="MSU239" s="44"/>
      <c r="MSV239" s="44"/>
      <c r="MSW239" s="44"/>
      <c r="MSX239" s="44"/>
      <c r="MSY239" s="44"/>
      <c r="MSZ239" s="44"/>
      <c r="MTA239" s="44"/>
      <c r="MTB239" s="44"/>
      <c r="MTC239" s="44"/>
      <c r="MTD239" s="44"/>
      <c r="MTE239" s="44"/>
      <c r="MTF239" s="44"/>
      <c r="MTG239" s="44"/>
      <c r="MTH239" s="44"/>
      <c r="MTI239" s="44"/>
      <c r="MTJ239" s="44"/>
      <c r="MTK239" s="44"/>
      <c r="MTL239" s="44"/>
      <c r="MTM239" s="44"/>
      <c r="MTN239" s="44"/>
      <c r="MTO239" s="44"/>
      <c r="MTP239" s="44"/>
      <c r="MTQ239" s="44"/>
      <c r="MTR239" s="44"/>
      <c r="MTS239" s="44"/>
      <c r="MTT239" s="44"/>
      <c r="MTU239" s="44"/>
      <c r="MTV239" s="44"/>
      <c r="MTW239" s="44"/>
      <c r="MTX239" s="44"/>
      <c r="MTY239" s="44"/>
      <c r="MTZ239" s="44"/>
      <c r="MUA239" s="44"/>
      <c r="MUB239" s="44"/>
      <c r="MUC239" s="44"/>
      <c r="MUD239" s="44"/>
      <c r="MUE239" s="44"/>
      <c r="MUF239" s="44"/>
      <c r="MUG239" s="44"/>
      <c r="MUH239" s="44"/>
      <c r="MUI239" s="44"/>
      <c r="MUJ239" s="44"/>
      <c r="MUK239" s="44"/>
      <c r="MUL239" s="44"/>
      <c r="MUM239" s="44"/>
      <c r="MUN239" s="44"/>
      <c r="MUO239" s="44"/>
      <c r="MUP239" s="44"/>
      <c r="MUQ239" s="44"/>
      <c r="MUR239" s="44"/>
      <c r="MUS239" s="44"/>
      <c r="MUT239" s="44"/>
      <c r="MUU239" s="44"/>
      <c r="MUV239" s="44"/>
      <c r="MUW239" s="44"/>
      <c r="MUX239" s="44"/>
      <c r="MUY239" s="44"/>
      <c r="MUZ239" s="44"/>
      <c r="MVA239" s="44"/>
      <c r="MVB239" s="44"/>
      <c r="MVC239" s="44"/>
      <c r="MVD239" s="44"/>
      <c r="MVE239" s="44"/>
      <c r="MVF239" s="44"/>
      <c r="MVG239" s="44"/>
      <c r="MVH239" s="44"/>
      <c r="MVI239" s="44"/>
      <c r="MVJ239" s="44"/>
      <c r="MVK239" s="44"/>
      <c r="MVL239" s="44"/>
      <c r="MVM239" s="44"/>
      <c r="MVN239" s="44"/>
      <c r="MVO239" s="44"/>
      <c r="MVP239" s="44"/>
      <c r="MVQ239" s="44"/>
      <c r="MVR239" s="44"/>
      <c r="MVS239" s="44"/>
      <c r="MVT239" s="44"/>
      <c r="MVU239" s="44"/>
      <c r="MVV239" s="44"/>
      <c r="MVW239" s="44"/>
      <c r="MVX239" s="44"/>
      <c r="MVY239" s="44"/>
      <c r="MVZ239" s="44"/>
      <c r="MWA239" s="44"/>
      <c r="MWB239" s="44"/>
      <c r="MWC239" s="44"/>
      <c r="MWD239" s="44"/>
      <c r="MWE239" s="44"/>
      <c r="MWF239" s="44"/>
      <c r="MWG239" s="44"/>
      <c r="MWH239" s="44"/>
      <c r="MWI239" s="44"/>
      <c r="MWJ239" s="44"/>
      <c r="MWK239" s="44"/>
      <c r="MWL239" s="44"/>
      <c r="MWM239" s="44"/>
      <c r="MWN239" s="44"/>
      <c r="MWO239" s="44"/>
      <c r="MWP239" s="44"/>
      <c r="MWQ239" s="44"/>
      <c r="MWR239" s="44"/>
      <c r="MWS239" s="44"/>
      <c r="MWT239" s="44"/>
      <c r="MWU239" s="44"/>
      <c r="MWV239" s="44"/>
      <c r="MWW239" s="44"/>
      <c r="MWX239" s="44"/>
      <c r="MWY239" s="44"/>
      <c r="MWZ239" s="44"/>
      <c r="MXA239" s="44"/>
      <c r="MXB239" s="44"/>
      <c r="MXC239" s="44"/>
      <c r="MXD239" s="44"/>
      <c r="MXE239" s="44"/>
      <c r="MXF239" s="44"/>
      <c r="MXG239" s="44"/>
      <c r="MXH239" s="44"/>
      <c r="MXI239" s="44"/>
      <c r="MXJ239" s="44"/>
      <c r="MXK239" s="44"/>
      <c r="MXL239" s="44"/>
      <c r="MXM239" s="44"/>
      <c r="MXN239" s="44"/>
      <c r="MXO239" s="44"/>
      <c r="MXP239" s="44"/>
      <c r="MXQ239" s="44"/>
      <c r="MXR239" s="44"/>
      <c r="MXS239" s="44"/>
      <c r="MXT239" s="44"/>
      <c r="MXU239" s="44"/>
      <c r="MXV239" s="44"/>
      <c r="MXW239" s="44"/>
      <c r="MXX239" s="44"/>
      <c r="MXY239" s="44"/>
      <c r="MXZ239" s="44"/>
      <c r="MYA239" s="44"/>
      <c r="MYB239" s="44"/>
      <c r="MYC239" s="44"/>
      <c r="MYD239" s="44"/>
      <c r="MYE239" s="44"/>
      <c r="MYF239" s="44"/>
      <c r="MYG239" s="44"/>
      <c r="MYH239" s="44"/>
      <c r="MYI239" s="44"/>
      <c r="MYJ239" s="44"/>
      <c r="MYK239" s="44"/>
      <c r="MYL239" s="44"/>
      <c r="MYM239" s="44"/>
      <c r="MYN239" s="44"/>
      <c r="MYO239" s="44"/>
      <c r="MYP239" s="44"/>
      <c r="MYQ239" s="44"/>
      <c r="MYR239" s="44"/>
      <c r="MYS239" s="44"/>
      <c r="MYT239" s="44"/>
      <c r="MYU239" s="44"/>
      <c r="MYV239" s="44"/>
      <c r="MYW239" s="44"/>
      <c r="MYX239" s="44"/>
      <c r="MYY239" s="44"/>
      <c r="MYZ239" s="44"/>
      <c r="MZA239" s="44"/>
      <c r="MZB239" s="44"/>
      <c r="MZC239" s="44"/>
      <c r="MZD239" s="44"/>
      <c r="MZE239" s="44"/>
      <c r="MZF239" s="44"/>
      <c r="MZG239" s="44"/>
      <c r="MZH239" s="44"/>
      <c r="MZI239" s="44"/>
      <c r="MZJ239" s="44"/>
      <c r="MZK239" s="44"/>
      <c r="MZL239" s="44"/>
      <c r="MZM239" s="44"/>
      <c r="MZN239" s="44"/>
      <c r="MZO239" s="44"/>
      <c r="MZP239" s="44"/>
      <c r="MZQ239" s="44"/>
      <c r="MZR239" s="44"/>
      <c r="MZS239" s="44"/>
      <c r="MZT239" s="44"/>
      <c r="MZU239" s="44"/>
      <c r="MZV239" s="44"/>
      <c r="MZW239" s="44"/>
      <c r="MZX239" s="44"/>
      <c r="MZY239" s="44"/>
      <c r="MZZ239" s="44"/>
      <c r="NAA239" s="44"/>
      <c r="NAB239" s="44"/>
      <c r="NAC239" s="44"/>
      <c r="NAD239" s="44"/>
      <c r="NAE239" s="44"/>
      <c r="NAF239" s="44"/>
      <c r="NAG239" s="44"/>
      <c r="NAH239" s="44"/>
      <c r="NAI239" s="44"/>
      <c r="NAJ239" s="44"/>
      <c r="NAK239" s="44"/>
      <c r="NAL239" s="44"/>
      <c r="NAM239" s="44"/>
      <c r="NAN239" s="44"/>
      <c r="NAO239" s="44"/>
      <c r="NAP239" s="44"/>
      <c r="NAQ239" s="44"/>
      <c r="NAR239" s="44"/>
      <c r="NAS239" s="44"/>
      <c r="NAT239" s="44"/>
      <c r="NAU239" s="44"/>
      <c r="NAV239" s="44"/>
      <c r="NAW239" s="44"/>
      <c r="NAX239" s="44"/>
      <c r="NAY239" s="44"/>
      <c r="NAZ239" s="44"/>
      <c r="NBA239" s="44"/>
      <c r="NBB239" s="44"/>
      <c r="NBC239" s="44"/>
      <c r="NBD239" s="44"/>
      <c r="NBE239" s="44"/>
      <c r="NBF239" s="44"/>
      <c r="NBG239" s="44"/>
      <c r="NBH239" s="44"/>
      <c r="NBI239" s="44"/>
      <c r="NBJ239" s="44"/>
      <c r="NBK239" s="44"/>
      <c r="NBL239" s="44"/>
      <c r="NBM239" s="44"/>
      <c r="NBN239" s="44"/>
      <c r="NBO239" s="44"/>
      <c r="NBP239" s="44"/>
      <c r="NBQ239" s="44"/>
      <c r="NBR239" s="44"/>
      <c r="NBS239" s="44"/>
      <c r="NBT239" s="44"/>
      <c r="NBU239" s="44"/>
      <c r="NBV239" s="44"/>
      <c r="NBW239" s="44"/>
      <c r="NBX239" s="44"/>
      <c r="NBY239" s="44"/>
      <c r="NBZ239" s="44"/>
      <c r="NCA239" s="44"/>
      <c r="NCB239" s="44"/>
      <c r="NCC239" s="44"/>
      <c r="NCD239" s="44"/>
      <c r="NCE239" s="44"/>
      <c r="NCF239" s="44"/>
      <c r="NCG239" s="44"/>
      <c r="NCH239" s="44"/>
      <c r="NCI239" s="44"/>
      <c r="NCJ239" s="44"/>
      <c r="NCK239" s="44"/>
      <c r="NCL239" s="44"/>
      <c r="NCM239" s="44"/>
      <c r="NCN239" s="44"/>
      <c r="NCO239" s="44"/>
      <c r="NCP239" s="44"/>
      <c r="NCQ239" s="44"/>
      <c r="NCR239" s="44"/>
      <c r="NCS239" s="44"/>
      <c r="NCT239" s="44"/>
      <c r="NCU239" s="44"/>
      <c r="NCV239" s="44"/>
      <c r="NCW239" s="44"/>
      <c r="NCX239" s="44"/>
      <c r="NCY239" s="44"/>
      <c r="NCZ239" s="44"/>
      <c r="NDA239" s="44"/>
      <c r="NDB239" s="44"/>
      <c r="NDC239" s="44"/>
      <c r="NDD239" s="44"/>
      <c r="NDE239" s="44"/>
      <c r="NDF239" s="44"/>
      <c r="NDG239" s="44"/>
      <c r="NDH239" s="44"/>
      <c r="NDI239" s="44"/>
      <c r="NDJ239" s="44"/>
      <c r="NDK239" s="44"/>
      <c r="NDL239" s="44"/>
      <c r="NDM239" s="44"/>
      <c r="NDN239" s="44"/>
      <c r="NDO239" s="44"/>
      <c r="NDP239" s="44"/>
      <c r="NDQ239" s="44"/>
      <c r="NDR239" s="44"/>
      <c r="NDS239" s="44"/>
      <c r="NDT239" s="44"/>
      <c r="NDU239" s="44"/>
      <c r="NDV239" s="44"/>
      <c r="NDW239" s="44"/>
      <c r="NDX239" s="44"/>
      <c r="NDY239" s="44"/>
      <c r="NDZ239" s="44"/>
      <c r="NEA239" s="44"/>
      <c r="NEB239" s="44"/>
      <c r="NEC239" s="44"/>
      <c r="NED239" s="44"/>
      <c r="NEE239" s="44"/>
      <c r="NEF239" s="44"/>
      <c r="NEG239" s="44"/>
      <c r="NEH239" s="44"/>
      <c r="NEI239" s="44"/>
      <c r="NEJ239" s="44"/>
      <c r="NEK239" s="44"/>
      <c r="NEL239" s="44"/>
      <c r="NEM239" s="44"/>
      <c r="NEN239" s="44"/>
      <c r="NEO239" s="44"/>
      <c r="NEP239" s="44"/>
      <c r="NEQ239" s="44"/>
      <c r="NER239" s="44"/>
      <c r="NES239" s="44"/>
      <c r="NET239" s="44"/>
      <c r="NEU239" s="44"/>
      <c r="NEV239" s="44"/>
      <c r="NEW239" s="44"/>
      <c r="NEX239" s="44"/>
      <c r="NEY239" s="44"/>
      <c r="NEZ239" s="44"/>
      <c r="NFA239" s="44"/>
      <c r="NFB239" s="44"/>
      <c r="NFC239" s="44"/>
      <c r="NFD239" s="44"/>
      <c r="NFE239" s="44"/>
      <c r="NFF239" s="44"/>
      <c r="NFG239" s="44"/>
      <c r="NFH239" s="44"/>
      <c r="NFI239" s="44"/>
      <c r="NFJ239" s="44"/>
      <c r="NFK239" s="44"/>
      <c r="NFL239" s="44"/>
      <c r="NFM239" s="44"/>
      <c r="NFN239" s="44"/>
      <c r="NFO239" s="44"/>
      <c r="NFP239" s="44"/>
      <c r="NFQ239" s="44"/>
      <c r="NFR239" s="44"/>
      <c r="NFS239" s="44"/>
      <c r="NFT239" s="44"/>
      <c r="NFU239" s="44"/>
      <c r="NFV239" s="44"/>
      <c r="NFW239" s="44"/>
      <c r="NFX239" s="44"/>
      <c r="NFY239" s="44"/>
      <c r="NFZ239" s="44"/>
      <c r="NGA239" s="44"/>
      <c r="NGB239" s="44"/>
      <c r="NGC239" s="44"/>
      <c r="NGD239" s="44"/>
      <c r="NGE239" s="44"/>
      <c r="NGF239" s="44"/>
      <c r="NGG239" s="44"/>
      <c r="NGH239" s="44"/>
      <c r="NGI239" s="44"/>
      <c r="NGJ239" s="44"/>
      <c r="NGK239" s="44"/>
      <c r="NGL239" s="44"/>
      <c r="NGM239" s="44"/>
      <c r="NGN239" s="44"/>
      <c r="NGO239" s="44"/>
      <c r="NGP239" s="44"/>
      <c r="NGQ239" s="44"/>
      <c r="NGR239" s="44"/>
      <c r="NGS239" s="44"/>
      <c r="NGT239" s="44"/>
      <c r="NGU239" s="44"/>
      <c r="NGV239" s="44"/>
      <c r="NGW239" s="44"/>
      <c r="NGX239" s="44"/>
      <c r="NGY239" s="44"/>
      <c r="NGZ239" s="44"/>
      <c r="NHA239" s="44"/>
      <c r="NHB239" s="44"/>
      <c r="NHC239" s="44"/>
      <c r="NHD239" s="44"/>
      <c r="NHE239" s="44"/>
      <c r="NHF239" s="44"/>
      <c r="NHG239" s="44"/>
      <c r="NHH239" s="44"/>
      <c r="NHI239" s="44"/>
      <c r="NHJ239" s="44"/>
      <c r="NHK239" s="44"/>
      <c r="NHL239" s="44"/>
      <c r="NHM239" s="44"/>
      <c r="NHN239" s="44"/>
      <c r="NHO239" s="44"/>
      <c r="NHP239" s="44"/>
      <c r="NHQ239" s="44"/>
      <c r="NHR239" s="44"/>
      <c r="NHS239" s="44"/>
      <c r="NHT239" s="44"/>
      <c r="NHU239" s="44"/>
      <c r="NHV239" s="44"/>
      <c r="NHW239" s="44"/>
      <c r="NHX239" s="44"/>
      <c r="NHY239" s="44"/>
      <c r="NHZ239" s="44"/>
      <c r="NIA239" s="44"/>
      <c r="NIB239" s="44"/>
      <c r="NIC239" s="44"/>
      <c r="NID239" s="44"/>
      <c r="NIE239" s="44"/>
      <c r="NIF239" s="44"/>
      <c r="NIG239" s="44"/>
      <c r="NIH239" s="44"/>
      <c r="NII239" s="44"/>
      <c r="NIJ239" s="44"/>
      <c r="NIK239" s="44"/>
      <c r="NIL239" s="44"/>
      <c r="NIM239" s="44"/>
      <c r="NIN239" s="44"/>
      <c r="NIO239" s="44"/>
      <c r="NIP239" s="44"/>
      <c r="NIQ239" s="44"/>
      <c r="NIR239" s="44"/>
      <c r="NIS239" s="44"/>
      <c r="NIT239" s="44"/>
      <c r="NIU239" s="44"/>
      <c r="NIV239" s="44"/>
      <c r="NIW239" s="44"/>
      <c r="NIX239" s="44"/>
      <c r="NIY239" s="44"/>
      <c r="NIZ239" s="44"/>
      <c r="NJA239" s="44"/>
      <c r="NJB239" s="44"/>
      <c r="NJC239" s="44"/>
      <c r="NJD239" s="44"/>
      <c r="NJE239" s="44"/>
      <c r="NJF239" s="44"/>
      <c r="NJG239" s="44"/>
      <c r="NJH239" s="44"/>
      <c r="NJI239" s="44"/>
      <c r="NJJ239" s="44"/>
      <c r="NJK239" s="44"/>
      <c r="NJL239" s="44"/>
      <c r="NJM239" s="44"/>
      <c r="NJN239" s="44"/>
      <c r="NJO239" s="44"/>
      <c r="NJP239" s="44"/>
      <c r="NJQ239" s="44"/>
      <c r="NJR239" s="44"/>
      <c r="NJS239" s="44"/>
      <c r="NJT239" s="44"/>
      <c r="NJU239" s="44"/>
      <c r="NJV239" s="44"/>
      <c r="NJW239" s="44"/>
      <c r="NJX239" s="44"/>
      <c r="NJY239" s="44"/>
      <c r="NJZ239" s="44"/>
      <c r="NKA239" s="44"/>
      <c r="NKB239" s="44"/>
      <c r="NKC239" s="44"/>
      <c r="NKD239" s="44"/>
      <c r="NKE239" s="44"/>
      <c r="NKF239" s="44"/>
      <c r="NKG239" s="44"/>
      <c r="NKH239" s="44"/>
      <c r="NKI239" s="44"/>
      <c r="NKJ239" s="44"/>
      <c r="NKK239" s="44"/>
      <c r="NKL239" s="44"/>
      <c r="NKM239" s="44"/>
      <c r="NKN239" s="44"/>
      <c r="NKO239" s="44"/>
      <c r="NKP239" s="44"/>
      <c r="NKQ239" s="44"/>
      <c r="NKR239" s="44"/>
      <c r="NKS239" s="44"/>
      <c r="NKT239" s="44"/>
      <c r="NKU239" s="44"/>
      <c r="NKV239" s="44"/>
      <c r="NKW239" s="44"/>
      <c r="NKX239" s="44"/>
      <c r="NKY239" s="44"/>
      <c r="NKZ239" s="44"/>
      <c r="NLA239" s="44"/>
      <c r="NLB239" s="44"/>
      <c r="NLC239" s="44"/>
      <c r="NLD239" s="44"/>
      <c r="NLE239" s="44"/>
      <c r="NLF239" s="44"/>
      <c r="NLG239" s="44"/>
      <c r="NLH239" s="44"/>
      <c r="NLI239" s="44"/>
      <c r="NLJ239" s="44"/>
      <c r="NLK239" s="44"/>
      <c r="NLL239" s="44"/>
      <c r="NLM239" s="44"/>
      <c r="NLN239" s="44"/>
      <c r="NLO239" s="44"/>
      <c r="NLP239" s="44"/>
      <c r="NLQ239" s="44"/>
      <c r="NLR239" s="44"/>
      <c r="NLS239" s="44"/>
      <c r="NLT239" s="44"/>
      <c r="NLU239" s="44"/>
      <c r="NLV239" s="44"/>
      <c r="NLW239" s="44"/>
      <c r="NLX239" s="44"/>
      <c r="NLY239" s="44"/>
      <c r="NLZ239" s="44"/>
      <c r="NMA239" s="44"/>
      <c r="NMB239" s="44"/>
      <c r="NMC239" s="44"/>
      <c r="NMD239" s="44"/>
      <c r="NME239" s="44"/>
      <c r="NMF239" s="44"/>
      <c r="NMG239" s="44"/>
      <c r="NMH239" s="44"/>
      <c r="NMI239" s="44"/>
      <c r="NMJ239" s="44"/>
      <c r="NMK239" s="44"/>
      <c r="NML239" s="44"/>
      <c r="NMM239" s="44"/>
      <c r="NMN239" s="44"/>
      <c r="NMO239" s="44"/>
      <c r="NMP239" s="44"/>
      <c r="NMQ239" s="44"/>
      <c r="NMR239" s="44"/>
      <c r="NMS239" s="44"/>
      <c r="NMT239" s="44"/>
      <c r="NMU239" s="44"/>
      <c r="NMV239" s="44"/>
      <c r="NMW239" s="44"/>
      <c r="NMX239" s="44"/>
      <c r="NMY239" s="44"/>
      <c r="NMZ239" s="44"/>
      <c r="NNA239" s="44"/>
      <c r="NNB239" s="44"/>
      <c r="NNC239" s="44"/>
      <c r="NND239" s="44"/>
      <c r="NNE239" s="44"/>
      <c r="NNF239" s="44"/>
      <c r="NNG239" s="44"/>
      <c r="NNH239" s="44"/>
      <c r="NNI239" s="44"/>
      <c r="NNJ239" s="44"/>
      <c r="NNK239" s="44"/>
      <c r="NNL239" s="44"/>
      <c r="NNM239" s="44"/>
      <c r="NNN239" s="44"/>
      <c r="NNO239" s="44"/>
      <c r="NNP239" s="44"/>
      <c r="NNQ239" s="44"/>
      <c r="NNR239" s="44"/>
      <c r="NNS239" s="44"/>
      <c r="NNT239" s="44"/>
      <c r="NNU239" s="44"/>
      <c r="NNV239" s="44"/>
      <c r="NNW239" s="44"/>
      <c r="NNX239" s="44"/>
      <c r="NNY239" s="44"/>
      <c r="NNZ239" s="44"/>
      <c r="NOA239" s="44"/>
      <c r="NOB239" s="44"/>
      <c r="NOC239" s="44"/>
      <c r="NOD239" s="44"/>
      <c r="NOE239" s="44"/>
      <c r="NOF239" s="44"/>
      <c r="NOG239" s="44"/>
      <c r="NOH239" s="44"/>
      <c r="NOI239" s="44"/>
      <c r="NOJ239" s="44"/>
      <c r="NOK239" s="44"/>
      <c r="NOL239" s="44"/>
      <c r="NOM239" s="44"/>
      <c r="NON239" s="44"/>
      <c r="NOO239" s="44"/>
      <c r="NOP239" s="44"/>
      <c r="NOQ239" s="44"/>
      <c r="NOR239" s="44"/>
      <c r="NOS239" s="44"/>
      <c r="NOT239" s="44"/>
      <c r="NOU239" s="44"/>
      <c r="NOV239" s="44"/>
      <c r="NOW239" s="44"/>
      <c r="NOX239" s="44"/>
      <c r="NOY239" s="44"/>
      <c r="NOZ239" s="44"/>
      <c r="NPA239" s="44"/>
      <c r="NPB239" s="44"/>
      <c r="NPC239" s="44"/>
      <c r="NPD239" s="44"/>
      <c r="NPE239" s="44"/>
      <c r="NPF239" s="44"/>
      <c r="NPG239" s="44"/>
      <c r="NPH239" s="44"/>
      <c r="NPI239" s="44"/>
      <c r="NPJ239" s="44"/>
      <c r="NPK239" s="44"/>
      <c r="NPL239" s="44"/>
      <c r="NPM239" s="44"/>
      <c r="NPN239" s="44"/>
      <c r="NPO239" s="44"/>
      <c r="NPP239" s="44"/>
      <c r="NPQ239" s="44"/>
      <c r="NPR239" s="44"/>
      <c r="NPS239" s="44"/>
      <c r="NPT239" s="44"/>
      <c r="NPU239" s="44"/>
      <c r="NPV239" s="44"/>
      <c r="NPW239" s="44"/>
      <c r="NPX239" s="44"/>
      <c r="NPY239" s="44"/>
      <c r="NPZ239" s="44"/>
      <c r="NQA239" s="44"/>
      <c r="NQB239" s="44"/>
      <c r="NQC239" s="44"/>
      <c r="NQD239" s="44"/>
      <c r="NQE239" s="44"/>
      <c r="NQF239" s="44"/>
      <c r="NQG239" s="44"/>
      <c r="NQH239" s="44"/>
      <c r="NQI239" s="44"/>
      <c r="NQJ239" s="44"/>
      <c r="NQK239" s="44"/>
      <c r="NQL239" s="44"/>
      <c r="NQM239" s="44"/>
      <c r="NQN239" s="44"/>
      <c r="NQO239" s="44"/>
      <c r="NQP239" s="44"/>
      <c r="NQQ239" s="44"/>
      <c r="NQR239" s="44"/>
      <c r="NQS239" s="44"/>
      <c r="NQT239" s="44"/>
      <c r="NQU239" s="44"/>
      <c r="NQV239" s="44"/>
      <c r="NQW239" s="44"/>
      <c r="NQX239" s="44"/>
      <c r="NQY239" s="44"/>
      <c r="NQZ239" s="44"/>
      <c r="NRA239" s="44"/>
      <c r="NRB239" s="44"/>
      <c r="NRC239" s="44"/>
      <c r="NRD239" s="44"/>
      <c r="NRE239" s="44"/>
      <c r="NRF239" s="44"/>
      <c r="NRG239" s="44"/>
      <c r="NRH239" s="44"/>
      <c r="NRI239" s="44"/>
      <c r="NRJ239" s="44"/>
      <c r="NRK239" s="44"/>
      <c r="NRL239" s="44"/>
      <c r="NRM239" s="44"/>
      <c r="NRN239" s="44"/>
      <c r="NRO239" s="44"/>
      <c r="NRP239" s="44"/>
      <c r="NRQ239" s="44"/>
      <c r="NRR239" s="44"/>
      <c r="NRS239" s="44"/>
      <c r="NRT239" s="44"/>
      <c r="NRU239" s="44"/>
      <c r="NRV239" s="44"/>
      <c r="NRW239" s="44"/>
      <c r="NRX239" s="44"/>
      <c r="NRY239" s="44"/>
      <c r="NRZ239" s="44"/>
      <c r="NSA239" s="44"/>
      <c r="NSB239" s="44"/>
      <c r="NSC239" s="44"/>
      <c r="NSD239" s="44"/>
      <c r="NSE239" s="44"/>
      <c r="NSF239" s="44"/>
      <c r="NSG239" s="44"/>
      <c r="NSH239" s="44"/>
      <c r="NSI239" s="44"/>
      <c r="NSJ239" s="44"/>
      <c r="NSK239" s="44"/>
      <c r="NSL239" s="44"/>
      <c r="NSM239" s="44"/>
      <c r="NSN239" s="44"/>
      <c r="NSO239" s="44"/>
      <c r="NSP239" s="44"/>
      <c r="NSQ239" s="44"/>
      <c r="NSR239" s="44"/>
      <c r="NSS239" s="44"/>
      <c r="NST239" s="44"/>
      <c r="NSU239" s="44"/>
      <c r="NSV239" s="44"/>
      <c r="NSW239" s="44"/>
      <c r="NSX239" s="44"/>
      <c r="NSY239" s="44"/>
      <c r="NSZ239" s="44"/>
      <c r="NTA239" s="44"/>
      <c r="NTB239" s="44"/>
      <c r="NTC239" s="44"/>
      <c r="NTD239" s="44"/>
      <c r="NTE239" s="44"/>
      <c r="NTF239" s="44"/>
      <c r="NTG239" s="44"/>
      <c r="NTH239" s="44"/>
      <c r="NTI239" s="44"/>
      <c r="NTJ239" s="44"/>
      <c r="NTK239" s="44"/>
      <c r="NTL239" s="44"/>
      <c r="NTM239" s="44"/>
      <c r="NTN239" s="44"/>
      <c r="NTO239" s="44"/>
      <c r="NTP239" s="44"/>
      <c r="NTQ239" s="44"/>
      <c r="NTR239" s="44"/>
      <c r="NTS239" s="44"/>
      <c r="NTT239" s="44"/>
      <c r="NTU239" s="44"/>
      <c r="NTV239" s="44"/>
      <c r="NTW239" s="44"/>
      <c r="NTX239" s="44"/>
      <c r="NTY239" s="44"/>
      <c r="NTZ239" s="44"/>
      <c r="NUA239" s="44"/>
      <c r="NUB239" s="44"/>
      <c r="NUC239" s="44"/>
      <c r="NUD239" s="44"/>
      <c r="NUE239" s="44"/>
      <c r="NUF239" s="44"/>
      <c r="NUG239" s="44"/>
      <c r="NUH239" s="44"/>
      <c r="NUI239" s="44"/>
      <c r="NUJ239" s="44"/>
      <c r="NUK239" s="44"/>
      <c r="NUL239" s="44"/>
      <c r="NUM239" s="44"/>
      <c r="NUN239" s="44"/>
      <c r="NUO239" s="44"/>
      <c r="NUP239" s="44"/>
      <c r="NUQ239" s="44"/>
      <c r="NUR239" s="44"/>
      <c r="NUS239" s="44"/>
      <c r="NUT239" s="44"/>
      <c r="NUU239" s="44"/>
      <c r="NUV239" s="44"/>
      <c r="NUW239" s="44"/>
      <c r="NUX239" s="44"/>
      <c r="NUY239" s="44"/>
      <c r="NUZ239" s="44"/>
      <c r="NVA239" s="44"/>
      <c r="NVB239" s="44"/>
      <c r="NVC239" s="44"/>
      <c r="NVD239" s="44"/>
      <c r="NVE239" s="44"/>
      <c r="NVF239" s="44"/>
      <c r="NVG239" s="44"/>
      <c r="NVH239" s="44"/>
      <c r="NVI239" s="44"/>
      <c r="NVJ239" s="44"/>
      <c r="NVK239" s="44"/>
      <c r="NVL239" s="44"/>
      <c r="NVM239" s="44"/>
      <c r="NVN239" s="44"/>
      <c r="NVO239" s="44"/>
      <c r="NVP239" s="44"/>
      <c r="NVQ239" s="44"/>
      <c r="NVR239" s="44"/>
      <c r="NVS239" s="44"/>
      <c r="NVT239" s="44"/>
      <c r="NVU239" s="44"/>
      <c r="NVV239" s="44"/>
      <c r="NVW239" s="44"/>
      <c r="NVX239" s="44"/>
      <c r="NVY239" s="44"/>
      <c r="NVZ239" s="44"/>
      <c r="NWA239" s="44"/>
      <c r="NWB239" s="44"/>
      <c r="NWC239" s="44"/>
      <c r="NWD239" s="44"/>
      <c r="NWE239" s="44"/>
      <c r="NWF239" s="44"/>
      <c r="NWG239" s="44"/>
      <c r="NWH239" s="44"/>
      <c r="NWI239" s="44"/>
      <c r="NWJ239" s="44"/>
      <c r="NWK239" s="44"/>
      <c r="NWL239" s="44"/>
      <c r="NWM239" s="44"/>
      <c r="NWN239" s="44"/>
      <c r="NWO239" s="44"/>
      <c r="NWP239" s="44"/>
      <c r="NWQ239" s="44"/>
      <c r="NWR239" s="44"/>
      <c r="NWS239" s="44"/>
      <c r="NWT239" s="44"/>
      <c r="NWU239" s="44"/>
      <c r="NWV239" s="44"/>
      <c r="NWW239" s="44"/>
      <c r="NWX239" s="44"/>
      <c r="NWY239" s="44"/>
      <c r="NWZ239" s="44"/>
      <c r="NXA239" s="44"/>
      <c r="NXB239" s="44"/>
      <c r="NXC239" s="44"/>
      <c r="NXD239" s="44"/>
      <c r="NXE239" s="44"/>
      <c r="NXF239" s="44"/>
      <c r="NXG239" s="44"/>
      <c r="NXH239" s="44"/>
      <c r="NXI239" s="44"/>
      <c r="NXJ239" s="44"/>
      <c r="NXK239" s="44"/>
      <c r="NXL239" s="44"/>
      <c r="NXM239" s="44"/>
      <c r="NXN239" s="44"/>
      <c r="NXO239" s="44"/>
      <c r="NXP239" s="44"/>
      <c r="NXQ239" s="44"/>
      <c r="NXR239" s="44"/>
      <c r="NXS239" s="44"/>
      <c r="NXT239" s="44"/>
      <c r="NXU239" s="44"/>
      <c r="NXV239" s="44"/>
      <c r="NXW239" s="44"/>
      <c r="NXX239" s="44"/>
      <c r="NXY239" s="44"/>
      <c r="NXZ239" s="44"/>
      <c r="NYA239" s="44"/>
      <c r="NYB239" s="44"/>
      <c r="NYC239" s="44"/>
      <c r="NYD239" s="44"/>
      <c r="NYE239" s="44"/>
      <c r="NYF239" s="44"/>
      <c r="NYG239" s="44"/>
      <c r="NYH239" s="44"/>
      <c r="NYI239" s="44"/>
      <c r="NYJ239" s="44"/>
      <c r="NYK239" s="44"/>
      <c r="NYL239" s="44"/>
      <c r="NYM239" s="44"/>
      <c r="NYN239" s="44"/>
      <c r="NYO239" s="44"/>
      <c r="NYP239" s="44"/>
      <c r="NYQ239" s="44"/>
      <c r="NYR239" s="44"/>
      <c r="NYS239" s="44"/>
      <c r="NYT239" s="44"/>
      <c r="NYU239" s="44"/>
      <c r="NYV239" s="44"/>
      <c r="NYW239" s="44"/>
      <c r="NYX239" s="44"/>
      <c r="NYY239" s="44"/>
      <c r="NYZ239" s="44"/>
      <c r="NZA239" s="44"/>
      <c r="NZB239" s="44"/>
      <c r="NZC239" s="44"/>
      <c r="NZD239" s="44"/>
      <c r="NZE239" s="44"/>
      <c r="NZF239" s="44"/>
      <c r="NZG239" s="44"/>
      <c r="NZH239" s="44"/>
      <c r="NZI239" s="44"/>
      <c r="NZJ239" s="44"/>
      <c r="NZK239" s="44"/>
      <c r="NZL239" s="44"/>
      <c r="NZM239" s="44"/>
      <c r="NZN239" s="44"/>
      <c r="NZO239" s="44"/>
      <c r="NZP239" s="44"/>
      <c r="NZQ239" s="44"/>
      <c r="NZR239" s="44"/>
      <c r="NZS239" s="44"/>
      <c r="NZT239" s="44"/>
      <c r="NZU239" s="44"/>
      <c r="NZV239" s="44"/>
      <c r="NZW239" s="44"/>
      <c r="NZX239" s="44"/>
      <c r="NZY239" s="44"/>
      <c r="NZZ239" s="44"/>
      <c r="OAA239" s="44"/>
      <c r="OAB239" s="44"/>
      <c r="OAC239" s="44"/>
      <c r="OAD239" s="44"/>
      <c r="OAE239" s="44"/>
      <c r="OAF239" s="44"/>
      <c r="OAG239" s="44"/>
      <c r="OAH239" s="44"/>
      <c r="OAI239" s="44"/>
      <c r="OAJ239" s="44"/>
      <c r="OAK239" s="44"/>
      <c r="OAL239" s="44"/>
      <c r="OAM239" s="44"/>
      <c r="OAN239" s="44"/>
      <c r="OAO239" s="44"/>
      <c r="OAP239" s="44"/>
      <c r="OAQ239" s="44"/>
      <c r="OAR239" s="44"/>
      <c r="OAS239" s="44"/>
      <c r="OAT239" s="44"/>
      <c r="OAU239" s="44"/>
      <c r="OAV239" s="44"/>
      <c r="OAW239" s="44"/>
      <c r="OAX239" s="44"/>
      <c r="OAY239" s="44"/>
      <c r="OAZ239" s="44"/>
      <c r="OBA239" s="44"/>
      <c r="OBB239" s="44"/>
      <c r="OBC239" s="44"/>
      <c r="OBD239" s="44"/>
      <c r="OBE239" s="44"/>
      <c r="OBF239" s="44"/>
      <c r="OBG239" s="44"/>
      <c r="OBH239" s="44"/>
      <c r="OBI239" s="44"/>
      <c r="OBJ239" s="44"/>
      <c r="OBK239" s="44"/>
      <c r="OBL239" s="44"/>
      <c r="OBM239" s="44"/>
      <c r="OBN239" s="44"/>
      <c r="OBO239" s="44"/>
      <c r="OBP239" s="44"/>
      <c r="OBQ239" s="44"/>
      <c r="OBR239" s="44"/>
      <c r="OBS239" s="44"/>
      <c r="OBT239" s="44"/>
      <c r="OBU239" s="44"/>
      <c r="OBV239" s="44"/>
      <c r="OBW239" s="44"/>
      <c r="OBX239" s="44"/>
      <c r="OBY239" s="44"/>
      <c r="OBZ239" s="44"/>
      <c r="OCA239" s="44"/>
      <c r="OCB239" s="44"/>
      <c r="OCC239" s="44"/>
      <c r="OCD239" s="44"/>
      <c r="OCE239" s="44"/>
      <c r="OCF239" s="44"/>
      <c r="OCG239" s="44"/>
      <c r="OCH239" s="44"/>
      <c r="OCI239" s="44"/>
      <c r="OCJ239" s="44"/>
      <c r="OCK239" s="44"/>
      <c r="OCL239" s="44"/>
      <c r="OCM239" s="44"/>
      <c r="OCN239" s="44"/>
      <c r="OCO239" s="44"/>
      <c r="OCP239" s="44"/>
      <c r="OCQ239" s="44"/>
      <c r="OCR239" s="44"/>
      <c r="OCS239" s="44"/>
      <c r="OCT239" s="44"/>
      <c r="OCU239" s="44"/>
      <c r="OCV239" s="44"/>
      <c r="OCW239" s="44"/>
      <c r="OCX239" s="44"/>
      <c r="OCY239" s="44"/>
      <c r="OCZ239" s="44"/>
      <c r="ODA239" s="44"/>
      <c r="ODB239" s="44"/>
      <c r="ODC239" s="44"/>
      <c r="ODD239" s="44"/>
      <c r="ODE239" s="44"/>
      <c r="ODF239" s="44"/>
      <c r="ODG239" s="44"/>
      <c r="ODH239" s="44"/>
      <c r="ODI239" s="44"/>
      <c r="ODJ239" s="44"/>
      <c r="ODK239" s="44"/>
      <c r="ODL239" s="44"/>
      <c r="ODM239" s="44"/>
      <c r="ODN239" s="44"/>
      <c r="ODO239" s="44"/>
      <c r="ODP239" s="44"/>
      <c r="ODQ239" s="44"/>
      <c r="ODR239" s="44"/>
      <c r="ODS239" s="44"/>
      <c r="ODT239" s="44"/>
      <c r="ODU239" s="44"/>
      <c r="ODV239" s="44"/>
      <c r="ODW239" s="44"/>
      <c r="ODX239" s="44"/>
      <c r="ODY239" s="44"/>
      <c r="ODZ239" s="44"/>
      <c r="OEA239" s="44"/>
      <c r="OEB239" s="44"/>
      <c r="OEC239" s="44"/>
      <c r="OED239" s="44"/>
      <c r="OEE239" s="44"/>
      <c r="OEF239" s="44"/>
      <c r="OEG239" s="44"/>
      <c r="OEH239" s="44"/>
      <c r="OEI239" s="44"/>
      <c r="OEJ239" s="44"/>
      <c r="OEK239" s="44"/>
      <c r="OEL239" s="44"/>
      <c r="OEM239" s="44"/>
      <c r="OEN239" s="44"/>
      <c r="OEO239" s="44"/>
      <c r="OEP239" s="44"/>
      <c r="OEQ239" s="44"/>
      <c r="OER239" s="44"/>
      <c r="OES239" s="44"/>
      <c r="OET239" s="44"/>
      <c r="OEU239" s="44"/>
      <c r="OEV239" s="44"/>
      <c r="OEW239" s="44"/>
      <c r="OEX239" s="44"/>
      <c r="OEY239" s="44"/>
      <c r="OEZ239" s="44"/>
      <c r="OFA239" s="44"/>
      <c r="OFB239" s="44"/>
      <c r="OFC239" s="44"/>
      <c r="OFD239" s="44"/>
      <c r="OFE239" s="44"/>
      <c r="OFF239" s="44"/>
      <c r="OFG239" s="44"/>
      <c r="OFH239" s="44"/>
      <c r="OFI239" s="44"/>
      <c r="OFJ239" s="44"/>
      <c r="OFK239" s="44"/>
      <c r="OFL239" s="44"/>
      <c r="OFM239" s="44"/>
      <c r="OFN239" s="44"/>
      <c r="OFO239" s="44"/>
      <c r="OFP239" s="44"/>
      <c r="OFQ239" s="44"/>
      <c r="OFR239" s="44"/>
      <c r="OFS239" s="44"/>
      <c r="OFT239" s="44"/>
      <c r="OFU239" s="44"/>
      <c r="OFV239" s="44"/>
      <c r="OFW239" s="44"/>
      <c r="OFX239" s="44"/>
      <c r="OFY239" s="44"/>
      <c r="OFZ239" s="44"/>
      <c r="OGA239" s="44"/>
      <c r="OGB239" s="44"/>
      <c r="OGC239" s="44"/>
      <c r="OGD239" s="44"/>
      <c r="OGE239" s="44"/>
      <c r="OGF239" s="44"/>
      <c r="OGG239" s="44"/>
      <c r="OGH239" s="44"/>
      <c r="OGI239" s="44"/>
      <c r="OGJ239" s="44"/>
      <c r="OGK239" s="44"/>
      <c r="OGL239" s="44"/>
      <c r="OGM239" s="44"/>
      <c r="OGN239" s="44"/>
      <c r="OGO239" s="44"/>
      <c r="OGP239" s="44"/>
      <c r="OGQ239" s="44"/>
      <c r="OGR239" s="44"/>
      <c r="OGS239" s="44"/>
      <c r="OGT239" s="44"/>
      <c r="OGU239" s="44"/>
      <c r="OGV239" s="44"/>
      <c r="OGW239" s="44"/>
      <c r="OGX239" s="44"/>
      <c r="OGY239" s="44"/>
      <c r="OGZ239" s="44"/>
      <c r="OHA239" s="44"/>
      <c r="OHB239" s="44"/>
      <c r="OHC239" s="44"/>
      <c r="OHD239" s="44"/>
      <c r="OHE239" s="44"/>
      <c r="OHF239" s="44"/>
      <c r="OHG239" s="44"/>
      <c r="OHH239" s="44"/>
      <c r="OHI239" s="44"/>
      <c r="OHJ239" s="44"/>
      <c r="OHK239" s="44"/>
      <c r="OHL239" s="44"/>
      <c r="OHM239" s="44"/>
      <c r="OHN239" s="44"/>
      <c r="OHO239" s="44"/>
      <c r="OHP239" s="44"/>
      <c r="OHQ239" s="44"/>
      <c r="OHR239" s="44"/>
      <c r="OHS239" s="44"/>
      <c r="OHT239" s="44"/>
      <c r="OHU239" s="44"/>
      <c r="OHV239" s="44"/>
      <c r="OHW239" s="44"/>
      <c r="OHX239" s="44"/>
      <c r="OHY239" s="44"/>
      <c r="OHZ239" s="44"/>
      <c r="OIA239" s="44"/>
      <c r="OIB239" s="44"/>
      <c r="OIC239" s="44"/>
      <c r="OID239" s="44"/>
      <c r="OIE239" s="44"/>
      <c r="OIF239" s="44"/>
      <c r="OIG239" s="44"/>
      <c r="OIH239" s="44"/>
      <c r="OII239" s="44"/>
      <c r="OIJ239" s="44"/>
      <c r="OIK239" s="44"/>
      <c r="OIL239" s="44"/>
      <c r="OIM239" s="44"/>
      <c r="OIN239" s="44"/>
      <c r="OIO239" s="44"/>
      <c r="OIP239" s="44"/>
      <c r="OIQ239" s="44"/>
      <c r="OIR239" s="44"/>
      <c r="OIS239" s="44"/>
      <c r="OIT239" s="44"/>
      <c r="OIU239" s="44"/>
      <c r="OIV239" s="44"/>
      <c r="OIW239" s="44"/>
      <c r="OIX239" s="44"/>
      <c r="OIY239" s="44"/>
      <c r="OIZ239" s="44"/>
      <c r="OJA239" s="44"/>
      <c r="OJB239" s="44"/>
      <c r="OJC239" s="44"/>
      <c r="OJD239" s="44"/>
      <c r="OJE239" s="44"/>
      <c r="OJF239" s="44"/>
      <c r="OJG239" s="44"/>
      <c r="OJH239" s="44"/>
      <c r="OJI239" s="44"/>
      <c r="OJJ239" s="44"/>
      <c r="OJK239" s="44"/>
      <c r="OJL239" s="44"/>
      <c r="OJM239" s="44"/>
      <c r="OJN239" s="44"/>
      <c r="OJO239" s="44"/>
      <c r="OJP239" s="44"/>
      <c r="OJQ239" s="44"/>
      <c r="OJR239" s="44"/>
      <c r="OJS239" s="44"/>
      <c r="OJT239" s="44"/>
      <c r="OJU239" s="44"/>
      <c r="OJV239" s="44"/>
      <c r="OJW239" s="44"/>
      <c r="OJX239" s="44"/>
      <c r="OJY239" s="44"/>
      <c r="OJZ239" s="44"/>
      <c r="OKA239" s="44"/>
      <c r="OKB239" s="44"/>
      <c r="OKC239" s="44"/>
      <c r="OKD239" s="44"/>
      <c r="OKE239" s="44"/>
      <c r="OKF239" s="44"/>
      <c r="OKG239" s="44"/>
      <c r="OKH239" s="44"/>
      <c r="OKI239" s="44"/>
      <c r="OKJ239" s="44"/>
      <c r="OKK239" s="44"/>
      <c r="OKL239" s="44"/>
      <c r="OKM239" s="44"/>
      <c r="OKN239" s="44"/>
      <c r="OKO239" s="44"/>
      <c r="OKP239" s="44"/>
      <c r="OKQ239" s="44"/>
      <c r="OKR239" s="44"/>
      <c r="OKS239" s="44"/>
      <c r="OKT239" s="44"/>
      <c r="OKU239" s="44"/>
      <c r="OKV239" s="44"/>
      <c r="OKW239" s="44"/>
      <c r="OKX239" s="44"/>
      <c r="OKY239" s="44"/>
      <c r="OKZ239" s="44"/>
      <c r="OLA239" s="44"/>
      <c r="OLB239" s="44"/>
      <c r="OLC239" s="44"/>
      <c r="OLD239" s="44"/>
      <c r="OLE239" s="44"/>
      <c r="OLF239" s="44"/>
      <c r="OLG239" s="44"/>
      <c r="OLH239" s="44"/>
      <c r="OLI239" s="44"/>
      <c r="OLJ239" s="44"/>
      <c r="OLK239" s="44"/>
      <c r="OLL239" s="44"/>
      <c r="OLM239" s="44"/>
      <c r="OLN239" s="44"/>
      <c r="OLO239" s="44"/>
      <c r="OLP239" s="44"/>
      <c r="OLQ239" s="44"/>
      <c r="OLR239" s="44"/>
      <c r="OLS239" s="44"/>
      <c r="OLT239" s="44"/>
      <c r="OLU239" s="44"/>
      <c r="OLV239" s="44"/>
      <c r="OLW239" s="44"/>
      <c r="OLX239" s="44"/>
      <c r="OLY239" s="44"/>
      <c r="OLZ239" s="44"/>
      <c r="OMA239" s="44"/>
      <c r="OMB239" s="44"/>
      <c r="OMC239" s="44"/>
      <c r="OMD239" s="44"/>
      <c r="OME239" s="44"/>
      <c r="OMF239" s="44"/>
      <c r="OMG239" s="44"/>
      <c r="OMH239" s="44"/>
      <c r="OMI239" s="44"/>
      <c r="OMJ239" s="44"/>
      <c r="OMK239" s="44"/>
      <c r="OML239" s="44"/>
      <c r="OMM239" s="44"/>
      <c r="OMN239" s="44"/>
      <c r="OMO239" s="44"/>
      <c r="OMP239" s="44"/>
      <c r="OMQ239" s="44"/>
      <c r="OMR239" s="44"/>
      <c r="OMS239" s="44"/>
      <c r="OMT239" s="44"/>
      <c r="OMU239" s="44"/>
      <c r="OMV239" s="44"/>
      <c r="OMW239" s="44"/>
      <c r="OMX239" s="44"/>
      <c r="OMY239" s="44"/>
      <c r="OMZ239" s="44"/>
      <c r="ONA239" s="44"/>
      <c r="ONB239" s="44"/>
      <c r="ONC239" s="44"/>
      <c r="OND239" s="44"/>
      <c r="ONE239" s="44"/>
      <c r="ONF239" s="44"/>
      <c r="ONG239" s="44"/>
      <c r="ONH239" s="44"/>
      <c r="ONI239" s="44"/>
      <c r="ONJ239" s="44"/>
      <c r="ONK239" s="44"/>
      <c r="ONL239" s="44"/>
      <c r="ONM239" s="44"/>
      <c r="ONN239" s="44"/>
      <c r="ONO239" s="44"/>
      <c r="ONP239" s="44"/>
      <c r="ONQ239" s="44"/>
      <c r="ONR239" s="44"/>
      <c r="ONS239" s="44"/>
      <c r="ONT239" s="44"/>
      <c r="ONU239" s="44"/>
      <c r="ONV239" s="44"/>
      <c r="ONW239" s="44"/>
      <c r="ONX239" s="44"/>
      <c r="ONY239" s="44"/>
      <c r="ONZ239" s="44"/>
      <c r="OOA239" s="44"/>
      <c r="OOB239" s="44"/>
      <c r="OOC239" s="44"/>
      <c r="OOD239" s="44"/>
      <c r="OOE239" s="44"/>
      <c r="OOF239" s="44"/>
      <c r="OOG239" s="44"/>
      <c r="OOH239" s="44"/>
      <c r="OOI239" s="44"/>
      <c r="OOJ239" s="44"/>
      <c r="OOK239" s="44"/>
      <c r="OOL239" s="44"/>
      <c r="OOM239" s="44"/>
      <c r="OON239" s="44"/>
      <c r="OOO239" s="44"/>
      <c r="OOP239" s="44"/>
      <c r="OOQ239" s="44"/>
      <c r="OOR239" s="44"/>
      <c r="OOS239" s="44"/>
      <c r="OOT239" s="44"/>
      <c r="OOU239" s="44"/>
      <c r="OOV239" s="44"/>
      <c r="OOW239" s="44"/>
      <c r="OOX239" s="44"/>
      <c r="OOY239" s="44"/>
      <c r="OOZ239" s="44"/>
      <c r="OPA239" s="44"/>
      <c r="OPB239" s="44"/>
      <c r="OPC239" s="44"/>
      <c r="OPD239" s="44"/>
      <c r="OPE239" s="44"/>
      <c r="OPF239" s="44"/>
      <c r="OPG239" s="44"/>
      <c r="OPH239" s="44"/>
      <c r="OPI239" s="44"/>
      <c r="OPJ239" s="44"/>
      <c r="OPK239" s="44"/>
      <c r="OPL239" s="44"/>
      <c r="OPM239" s="44"/>
      <c r="OPN239" s="44"/>
      <c r="OPO239" s="44"/>
      <c r="OPP239" s="44"/>
      <c r="OPQ239" s="44"/>
      <c r="OPR239" s="44"/>
      <c r="OPS239" s="44"/>
      <c r="OPT239" s="44"/>
      <c r="OPU239" s="44"/>
      <c r="OPV239" s="44"/>
      <c r="OPW239" s="44"/>
      <c r="OPX239" s="44"/>
      <c r="OPY239" s="44"/>
      <c r="OPZ239" s="44"/>
      <c r="OQA239" s="44"/>
      <c r="OQB239" s="44"/>
      <c r="OQC239" s="44"/>
      <c r="OQD239" s="44"/>
      <c r="OQE239" s="44"/>
      <c r="OQF239" s="44"/>
      <c r="OQG239" s="44"/>
      <c r="OQH239" s="44"/>
      <c r="OQI239" s="44"/>
      <c r="OQJ239" s="44"/>
      <c r="OQK239" s="44"/>
      <c r="OQL239" s="44"/>
      <c r="OQM239" s="44"/>
      <c r="OQN239" s="44"/>
      <c r="OQO239" s="44"/>
      <c r="OQP239" s="44"/>
      <c r="OQQ239" s="44"/>
      <c r="OQR239" s="44"/>
      <c r="OQS239" s="44"/>
      <c r="OQT239" s="44"/>
      <c r="OQU239" s="44"/>
      <c r="OQV239" s="44"/>
      <c r="OQW239" s="44"/>
      <c r="OQX239" s="44"/>
      <c r="OQY239" s="44"/>
      <c r="OQZ239" s="44"/>
      <c r="ORA239" s="44"/>
      <c r="ORB239" s="44"/>
      <c r="ORC239" s="44"/>
      <c r="ORD239" s="44"/>
      <c r="ORE239" s="44"/>
      <c r="ORF239" s="44"/>
      <c r="ORG239" s="44"/>
      <c r="ORH239" s="44"/>
      <c r="ORI239" s="44"/>
      <c r="ORJ239" s="44"/>
      <c r="ORK239" s="44"/>
      <c r="ORL239" s="44"/>
      <c r="ORM239" s="44"/>
      <c r="ORN239" s="44"/>
      <c r="ORO239" s="44"/>
      <c r="ORP239" s="44"/>
      <c r="ORQ239" s="44"/>
      <c r="ORR239" s="44"/>
      <c r="ORS239" s="44"/>
      <c r="ORT239" s="44"/>
      <c r="ORU239" s="44"/>
      <c r="ORV239" s="44"/>
      <c r="ORW239" s="44"/>
      <c r="ORX239" s="44"/>
      <c r="ORY239" s="44"/>
      <c r="ORZ239" s="44"/>
      <c r="OSA239" s="44"/>
      <c r="OSB239" s="44"/>
      <c r="OSC239" s="44"/>
      <c r="OSD239" s="44"/>
      <c r="OSE239" s="44"/>
      <c r="OSF239" s="44"/>
      <c r="OSG239" s="44"/>
      <c r="OSH239" s="44"/>
      <c r="OSI239" s="44"/>
      <c r="OSJ239" s="44"/>
      <c r="OSK239" s="44"/>
      <c r="OSL239" s="44"/>
      <c r="OSM239" s="44"/>
      <c r="OSN239" s="44"/>
      <c r="OSO239" s="44"/>
      <c r="OSP239" s="44"/>
      <c r="OSQ239" s="44"/>
      <c r="OSR239" s="44"/>
      <c r="OSS239" s="44"/>
      <c r="OST239" s="44"/>
      <c r="OSU239" s="44"/>
      <c r="OSV239" s="44"/>
      <c r="OSW239" s="44"/>
      <c r="OSX239" s="44"/>
      <c r="OSY239" s="44"/>
      <c r="OSZ239" s="44"/>
      <c r="OTA239" s="44"/>
      <c r="OTB239" s="44"/>
      <c r="OTC239" s="44"/>
      <c r="OTD239" s="44"/>
      <c r="OTE239" s="44"/>
      <c r="OTF239" s="44"/>
      <c r="OTG239" s="44"/>
      <c r="OTH239" s="44"/>
      <c r="OTI239" s="44"/>
      <c r="OTJ239" s="44"/>
      <c r="OTK239" s="44"/>
      <c r="OTL239" s="44"/>
      <c r="OTM239" s="44"/>
      <c r="OTN239" s="44"/>
      <c r="OTO239" s="44"/>
      <c r="OTP239" s="44"/>
      <c r="OTQ239" s="44"/>
      <c r="OTR239" s="44"/>
      <c r="OTS239" s="44"/>
      <c r="OTT239" s="44"/>
      <c r="OTU239" s="44"/>
      <c r="OTV239" s="44"/>
      <c r="OTW239" s="44"/>
      <c r="OTX239" s="44"/>
      <c r="OTY239" s="44"/>
      <c r="OTZ239" s="44"/>
      <c r="OUA239" s="44"/>
      <c r="OUB239" s="44"/>
      <c r="OUC239" s="44"/>
      <c r="OUD239" s="44"/>
      <c r="OUE239" s="44"/>
      <c r="OUF239" s="44"/>
      <c r="OUG239" s="44"/>
      <c r="OUH239" s="44"/>
      <c r="OUI239" s="44"/>
      <c r="OUJ239" s="44"/>
      <c r="OUK239" s="44"/>
      <c r="OUL239" s="44"/>
      <c r="OUM239" s="44"/>
      <c r="OUN239" s="44"/>
      <c r="OUO239" s="44"/>
      <c r="OUP239" s="44"/>
      <c r="OUQ239" s="44"/>
      <c r="OUR239" s="44"/>
      <c r="OUS239" s="44"/>
      <c r="OUT239" s="44"/>
      <c r="OUU239" s="44"/>
      <c r="OUV239" s="44"/>
      <c r="OUW239" s="44"/>
      <c r="OUX239" s="44"/>
      <c r="OUY239" s="44"/>
      <c r="OUZ239" s="44"/>
      <c r="OVA239" s="44"/>
      <c r="OVB239" s="44"/>
      <c r="OVC239" s="44"/>
      <c r="OVD239" s="44"/>
      <c r="OVE239" s="44"/>
      <c r="OVF239" s="44"/>
      <c r="OVG239" s="44"/>
      <c r="OVH239" s="44"/>
      <c r="OVI239" s="44"/>
      <c r="OVJ239" s="44"/>
      <c r="OVK239" s="44"/>
      <c r="OVL239" s="44"/>
      <c r="OVM239" s="44"/>
      <c r="OVN239" s="44"/>
      <c r="OVO239" s="44"/>
      <c r="OVP239" s="44"/>
      <c r="OVQ239" s="44"/>
      <c r="OVR239" s="44"/>
      <c r="OVS239" s="44"/>
      <c r="OVT239" s="44"/>
      <c r="OVU239" s="44"/>
      <c r="OVV239" s="44"/>
      <c r="OVW239" s="44"/>
      <c r="OVX239" s="44"/>
      <c r="OVY239" s="44"/>
      <c r="OVZ239" s="44"/>
      <c r="OWA239" s="44"/>
      <c r="OWB239" s="44"/>
      <c r="OWC239" s="44"/>
      <c r="OWD239" s="44"/>
      <c r="OWE239" s="44"/>
      <c r="OWF239" s="44"/>
      <c r="OWG239" s="44"/>
      <c r="OWH239" s="44"/>
      <c r="OWI239" s="44"/>
      <c r="OWJ239" s="44"/>
      <c r="OWK239" s="44"/>
      <c r="OWL239" s="44"/>
      <c r="OWM239" s="44"/>
      <c r="OWN239" s="44"/>
      <c r="OWO239" s="44"/>
      <c r="OWP239" s="44"/>
      <c r="OWQ239" s="44"/>
      <c r="OWR239" s="44"/>
      <c r="OWS239" s="44"/>
      <c r="OWT239" s="44"/>
      <c r="OWU239" s="44"/>
      <c r="OWV239" s="44"/>
      <c r="OWW239" s="44"/>
      <c r="OWX239" s="44"/>
      <c r="OWY239" s="44"/>
      <c r="OWZ239" s="44"/>
      <c r="OXA239" s="44"/>
      <c r="OXB239" s="44"/>
      <c r="OXC239" s="44"/>
      <c r="OXD239" s="44"/>
      <c r="OXE239" s="44"/>
      <c r="OXF239" s="44"/>
      <c r="OXG239" s="44"/>
      <c r="OXH239" s="44"/>
      <c r="OXI239" s="44"/>
      <c r="OXJ239" s="44"/>
      <c r="OXK239" s="44"/>
      <c r="OXL239" s="44"/>
      <c r="OXM239" s="44"/>
      <c r="OXN239" s="44"/>
      <c r="OXO239" s="44"/>
      <c r="OXP239" s="44"/>
      <c r="OXQ239" s="44"/>
      <c r="OXR239" s="44"/>
      <c r="OXS239" s="44"/>
      <c r="OXT239" s="44"/>
      <c r="OXU239" s="44"/>
      <c r="OXV239" s="44"/>
      <c r="OXW239" s="44"/>
      <c r="OXX239" s="44"/>
      <c r="OXY239" s="44"/>
      <c r="OXZ239" s="44"/>
      <c r="OYA239" s="44"/>
      <c r="OYB239" s="44"/>
      <c r="OYC239" s="44"/>
      <c r="OYD239" s="44"/>
      <c r="OYE239" s="44"/>
      <c r="OYF239" s="44"/>
      <c r="OYG239" s="44"/>
      <c r="OYH239" s="44"/>
      <c r="OYI239" s="44"/>
      <c r="OYJ239" s="44"/>
      <c r="OYK239" s="44"/>
      <c r="OYL239" s="44"/>
      <c r="OYM239" s="44"/>
      <c r="OYN239" s="44"/>
      <c r="OYO239" s="44"/>
      <c r="OYP239" s="44"/>
      <c r="OYQ239" s="44"/>
      <c r="OYR239" s="44"/>
      <c r="OYS239" s="44"/>
      <c r="OYT239" s="44"/>
      <c r="OYU239" s="44"/>
      <c r="OYV239" s="44"/>
      <c r="OYW239" s="44"/>
      <c r="OYX239" s="44"/>
      <c r="OYY239" s="44"/>
      <c r="OYZ239" s="44"/>
      <c r="OZA239" s="44"/>
      <c r="OZB239" s="44"/>
      <c r="OZC239" s="44"/>
      <c r="OZD239" s="44"/>
      <c r="OZE239" s="44"/>
      <c r="OZF239" s="44"/>
      <c r="OZG239" s="44"/>
      <c r="OZH239" s="44"/>
      <c r="OZI239" s="44"/>
      <c r="OZJ239" s="44"/>
      <c r="OZK239" s="44"/>
      <c r="OZL239" s="44"/>
      <c r="OZM239" s="44"/>
      <c r="OZN239" s="44"/>
      <c r="OZO239" s="44"/>
      <c r="OZP239" s="44"/>
      <c r="OZQ239" s="44"/>
      <c r="OZR239" s="44"/>
      <c r="OZS239" s="44"/>
      <c r="OZT239" s="44"/>
      <c r="OZU239" s="44"/>
      <c r="OZV239" s="44"/>
      <c r="OZW239" s="44"/>
      <c r="OZX239" s="44"/>
      <c r="OZY239" s="44"/>
      <c r="OZZ239" s="44"/>
      <c r="PAA239" s="44"/>
      <c r="PAB239" s="44"/>
      <c r="PAC239" s="44"/>
      <c r="PAD239" s="44"/>
      <c r="PAE239" s="44"/>
      <c r="PAF239" s="44"/>
      <c r="PAG239" s="44"/>
      <c r="PAH239" s="44"/>
      <c r="PAI239" s="44"/>
      <c r="PAJ239" s="44"/>
      <c r="PAK239" s="44"/>
      <c r="PAL239" s="44"/>
      <c r="PAM239" s="44"/>
      <c r="PAN239" s="44"/>
      <c r="PAO239" s="44"/>
      <c r="PAP239" s="44"/>
      <c r="PAQ239" s="44"/>
      <c r="PAR239" s="44"/>
      <c r="PAS239" s="44"/>
      <c r="PAT239" s="44"/>
      <c r="PAU239" s="44"/>
      <c r="PAV239" s="44"/>
      <c r="PAW239" s="44"/>
      <c r="PAX239" s="44"/>
      <c r="PAY239" s="44"/>
      <c r="PAZ239" s="44"/>
      <c r="PBA239" s="44"/>
      <c r="PBB239" s="44"/>
      <c r="PBC239" s="44"/>
      <c r="PBD239" s="44"/>
      <c r="PBE239" s="44"/>
      <c r="PBF239" s="44"/>
      <c r="PBG239" s="44"/>
      <c r="PBH239" s="44"/>
      <c r="PBI239" s="44"/>
      <c r="PBJ239" s="44"/>
      <c r="PBK239" s="44"/>
      <c r="PBL239" s="44"/>
      <c r="PBM239" s="44"/>
      <c r="PBN239" s="44"/>
      <c r="PBO239" s="44"/>
      <c r="PBP239" s="44"/>
      <c r="PBQ239" s="44"/>
      <c r="PBR239" s="44"/>
      <c r="PBS239" s="44"/>
      <c r="PBT239" s="44"/>
      <c r="PBU239" s="44"/>
      <c r="PBV239" s="44"/>
      <c r="PBW239" s="44"/>
      <c r="PBX239" s="44"/>
      <c r="PBY239" s="44"/>
      <c r="PBZ239" s="44"/>
      <c r="PCA239" s="44"/>
      <c r="PCB239" s="44"/>
      <c r="PCC239" s="44"/>
      <c r="PCD239" s="44"/>
      <c r="PCE239" s="44"/>
      <c r="PCF239" s="44"/>
      <c r="PCG239" s="44"/>
      <c r="PCH239" s="44"/>
      <c r="PCI239" s="44"/>
      <c r="PCJ239" s="44"/>
      <c r="PCK239" s="44"/>
      <c r="PCL239" s="44"/>
      <c r="PCM239" s="44"/>
      <c r="PCN239" s="44"/>
      <c r="PCO239" s="44"/>
      <c r="PCP239" s="44"/>
      <c r="PCQ239" s="44"/>
      <c r="PCR239" s="44"/>
      <c r="PCS239" s="44"/>
      <c r="PCT239" s="44"/>
      <c r="PCU239" s="44"/>
      <c r="PCV239" s="44"/>
      <c r="PCW239" s="44"/>
      <c r="PCX239" s="44"/>
      <c r="PCY239" s="44"/>
      <c r="PCZ239" s="44"/>
      <c r="PDA239" s="44"/>
      <c r="PDB239" s="44"/>
      <c r="PDC239" s="44"/>
      <c r="PDD239" s="44"/>
      <c r="PDE239" s="44"/>
      <c r="PDF239" s="44"/>
      <c r="PDG239" s="44"/>
      <c r="PDH239" s="44"/>
      <c r="PDI239" s="44"/>
      <c r="PDJ239" s="44"/>
      <c r="PDK239" s="44"/>
      <c r="PDL239" s="44"/>
      <c r="PDM239" s="44"/>
      <c r="PDN239" s="44"/>
      <c r="PDO239" s="44"/>
      <c r="PDP239" s="44"/>
      <c r="PDQ239" s="44"/>
      <c r="PDR239" s="44"/>
      <c r="PDS239" s="44"/>
      <c r="PDT239" s="44"/>
      <c r="PDU239" s="44"/>
      <c r="PDV239" s="44"/>
      <c r="PDW239" s="44"/>
      <c r="PDX239" s="44"/>
      <c r="PDY239" s="44"/>
      <c r="PDZ239" s="44"/>
      <c r="PEA239" s="44"/>
      <c r="PEB239" s="44"/>
      <c r="PEC239" s="44"/>
      <c r="PED239" s="44"/>
      <c r="PEE239" s="44"/>
      <c r="PEF239" s="44"/>
      <c r="PEG239" s="44"/>
      <c r="PEH239" s="44"/>
      <c r="PEI239" s="44"/>
      <c r="PEJ239" s="44"/>
      <c r="PEK239" s="44"/>
      <c r="PEL239" s="44"/>
      <c r="PEM239" s="44"/>
      <c r="PEN239" s="44"/>
      <c r="PEO239" s="44"/>
      <c r="PEP239" s="44"/>
      <c r="PEQ239" s="44"/>
      <c r="PER239" s="44"/>
      <c r="PES239" s="44"/>
      <c r="PET239" s="44"/>
      <c r="PEU239" s="44"/>
      <c r="PEV239" s="44"/>
      <c r="PEW239" s="44"/>
      <c r="PEX239" s="44"/>
      <c r="PEY239" s="44"/>
      <c r="PEZ239" s="44"/>
      <c r="PFA239" s="44"/>
      <c r="PFB239" s="44"/>
      <c r="PFC239" s="44"/>
      <c r="PFD239" s="44"/>
      <c r="PFE239" s="44"/>
      <c r="PFF239" s="44"/>
      <c r="PFG239" s="44"/>
      <c r="PFH239" s="44"/>
      <c r="PFI239" s="44"/>
      <c r="PFJ239" s="44"/>
      <c r="PFK239" s="44"/>
      <c r="PFL239" s="44"/>
      <c r="PFM239" s="44"/>
      <c r="PFN239" s="44"/>
      <c r="PFO239" s="44"/>
      <c r="PFP239" s="44"/>
      <c r="PFQ239" s="44"/>
      <c r="PFR239" s="44"/>
      <c r="PFS239" s="44"/>
      <c r="PFT239" s="44"/>
      <c r="PFU239" s="44"/>
      <c r="PFV239" s="44"/>
      <c r="PFW239" s="44"/>
      <c r="PFX239" s="44"/>
      <c r="PFY239" s="44"/>
      <c r="PFZ239" s="44"/>
      <c r="PGA239" s="44"/>
      <c r="PGB239" s="44"/>
      <c r="PGC239" s="44"/>
      <c r="PGD239" s="44"/>
      <c r="PGE239" s="44"/>
      <c r="PGF239" s="44"/>
      <c r="PGG239" s="44"/>
      <c r="PGH239" s="44"/>
      <c r="PGI239" s="44"/>
      <c r="PGJ239" s="44"/>
      <c r="PGK239" s="44"/>
      <c r="PGL239" s="44"/>
      <c r="PGM239" s="44"/>
      <c r="PGN239" s="44"/>
      <c r="PGO239" s="44"/>
      <c r="PGP239" s="44"/>
      <c r="PGQ239" s="44"/>
      <c r="PGR239" s="44"/>
      <c r="PGS239" s="44"/>
      <c r="PGT239" s="44"/>
      <c r="PGU239" s="44"/>
      <c r="PGV239" s="44"/>
      <c r="PGW239" s="44"/>
      <c r="PGX239" s="44"/>
      <c r="PGY239" s="44"/>
      <c r="PGZ239" s="44"/>
      <c r="PHA239" s="44"/>
      <c r="PHB239" s="44"/>
      <c r="PHC239" s="44"/>
      <c r="PHD239" s="44"/>
      <c r="PHE239" s="44"/>
      <c r="PHF239" s="44"/>
      <c r="PHG239" s="44"/>
      <c r="PHH239" s="44"/>
      <c r="PHI239" s="44"/>
      <c r="PHJ239" s="44"/>
      <c r="PHK239" s="44"/>
      <c r="PHL239" s="44"/>
      <c r="PHM239" s="44"/>
      <c r="PHN239" s="44"/>
      <c r="PHO239" s="44"/>
      <c r="PHP239" s="44"/>
      <c r="PHQ239" s="44"/>
      <c r="PHR239" s="44"/>
      <c r="PHS239" s="44"/>
      <c r="PHT239" s="44"/>
      <c r="PHU239" s="44"/>
      <c r="PHV239" s="44"/>
      <c r="PHW239" s="44"/>
      <c r="PHX239" s="44"/>
      <c r="PHY239" s="44"/>
      <c r="PHZ239" s="44"/>
      <c r="PIA239" s="44"/>
      <c r="PIB239" s="44"/>
      <c r="PIC239" s="44"/>
      <c r="PID239" s="44"/>
      <c r="PIE239" s="44"/>
      <c r="PIF239" s="44"/>
      <c r="PIG239" s="44"/>
      <c r="PIH239" s="44"/>
      <c r="PII239" s="44"/>
      <c r="PIJ239" s="44"/>
      <c r="PIK239" s="44"/>
      <c r="PIL239" s="44"/>
      <c r="PIM239" s="44"/>
      <c r="PIN239" s="44"/>
      <c r="PIO239" s="44"/>
      <c r="PIP239" s="44"/>
      <c r="PIQ239" s="44"/>
      <c r="PIR239" s="44"/>
      <c r="PIS239" s="44"/>
      <c r="PIT239" s="44"/>
      <c r="PIU239" s="44"/>
      <c r="PIV239" s="44"/>
      <c r="PIW239" s="44"/>
      <c r="PIX239" s="44"/>
      <c r="PIY239" s="44"/>
      <c r="PIZ239" s="44"/>
      <c r="PJA239" s="44"/>
      <c r="PJB239" s="44"/>
      <c r="PJC239" s="44"/>
      <c r="PJD239" s="44"/>
      <c r="PJE239" s="44"/>
      <c r="PJF239" s="44"/>
      <c r="PJG239" s="44"/>
      <c r="PJH239" s="44"/>
      <c r="PJI239" s="44"/>
      <c r="PJJ239" s="44"/>
      <c r="PJK239" s="44"/>
      <c r="PJL239" s="44"/>
      <c r="PJM239" s="44"/>
      <c r="PJN239" s="44"/>
      <c r="PJO239" s="44"/>
      <c r="PJP239" s="44"/>
      <c r="PJQ239" s="44"/>
      <c r="PJR239" s="44"/>
      <c r="PJS239" s="44"/>
      <c r="PJT239" s="44"/>
      <c r="PJU239" s="44"/>
      <c r="PJV239" s="44"/>
      <c r="PJW239" s="44"/>
      <c r="PJX239" s="44"/>
      <c r="PJY239" s="44"/>
      <c r="PJZ239" s="44"/>
      <c r="PKA239" s="44"/>
      <c r="PKB239" s="44"/>
      <c r="PKC239" s="44"/>
      <c r="PKD239" s="44"/>
      <c r="PKE239" s="44"/>
      <c r="PKF239" s="44"/>
      <c r="PKG239" s="44"/>
      <c r="PKH239" s="44"/>
      <c r="PKI239" s="44"/>
      <c r="PKJ239" s="44"/>
      <c r="PKK239" s="44"/>
      <c r="PKL239" s="44"/>
      <c r="PKM239" s="44"/>
      <c r="PKN239" s="44"/>
      <c r="PKO239" s="44"/>
      <c r="PKP239" s="44"/>
      <c r="PKQ239" s="44"/>
      <c r="PKR239" s="44"/>
      <c r="PKS239" s="44"/>
      <c r="PKT239" s="44"/>
      <c r="PKU239" s="44"/>
      <c r="PKV239" s="44"/>
      <c r="PKW239" s="44"/>
      <c r="PKX239" s="44"/>
      <c r="PKY239" s="44"/>
      <c r="PKZ239" s="44"/>
      <c r="PLA239" s="44"/>
      <c r="PLB239" s="44"/>
      <c r="PLC239" s="44"/>
      <c r="PLD239" s="44"/>
      <c r="PLE239" s="44"/>
      <c r="PLF239" s="44"/>
      <c r="PLG239" s="44"/>
      <c r="PLH239" s="44"/>
      <c r="PLI239" s="44"/>
      <c r="PLJ239" s="44"/>
      <c r="PLK239" s="44"/>
      <c r="PLL239" s="44"/>
      <c r="PLM239" s="44"/>
      <c r="PLN239" s="44"/>
      <c r="PLO239" s="44"/>
      <c r="PLP239" s="44"/>
      <c r="PLQ239" s="44"/>
      <c r="PLR239" s="44"/>
      <c r="PLS239" s="44"/>
      <c r="PLT239" s="44"/>
      <c r="PLU239" s="44"/>
      <c r="PLV239" s="44"/>
      <c r="PLW239" s="44"/>
      <c r="PLX239" s="44"/>
      <c r="PLY239" s="44"/>
      <c r="PLZ239" s="44"/>
      <c r="PMA239" s="44"/>
      <c r="PMB239" s="44"/>
      <c r="PMC239" s="44"/>
      <c r="PMD239" s="44"/>
      <c r="PME239" s="44"/>
      <c r="PMF239" s="44"/>
      <c r="PMG239" s="44"/>
      <c r="PMH239" s="44"/>
      <c r="PMI239" s="44"/>
      <c r="PMJ239" s="44"/>
      <c r="PMK239" s="44"/>
      <c r="PML239" s="44"/>
      <c r="PMM239" s="44"/>
      <c r="PMN239" s="44"/>
      <c r="PMO239" s="44"/>
      <c r="PMP239" s="44"/>
      <c r="PMQ239" s="44"/>
      <c r="PMR239" s="44"/>
      <c r="PMS239" s="44"/>
      <c r="PMT239" s="44"/>
      <c r="PMU239" s="44"/>
      <c r="PMV239" s="44"/>
      <c r="PMW239" s="44"/>
      <c r="PMX239" s="44"/>
      <c r="PMY239" s="44"/>
      <c r="PMZ239" s="44"/>
      <c r="PNA239" s="44"/>
      <c r="PNB239" s="44"/>
      <c r="PNC239" s="44"/>
      <c r="PND239" s="44"/>
      <c r="PNE239" s="44"/>
      <c r="PNF239" s="44"/>
      <c r="PNG239" s="44"/>
      <c r="PNH239" s="44"/>
      <c r="PNI239" s="44"/>
      <c r="PNJ239" s="44"/>
      <c r="PNK239" s="44"/>
      <c r="PNL239" s="44"/>
      <c r="PNM239" s="44"/>
      <c r="PNN239" s="44"/>
      <c r="PNO239" s="44"/>
      <c r="PNP239" s="44"/>
      <c r="PNQ239" s="44"/>
      <c r="PNR239" s="44"/>
      <c r="PNS239" s="44"/>
      <c r="PNT239" s="44"/>
      <c r="PNU239" s="44"/>
      <c r="PNV239" s="44"/>
      <c r="PNW239" s="44"/>
      <c r="PNX239" s="44"/>
      <c r="PNY239" s="44"/>
      <c r="PNZ239" s="44"/>
      <c r="POA239" s="44"/>
      <c r="POB239" s="44"/>
      <c r="POC239" s="44"/>
      <c r="POD239" s="44"/>
      <c r="POE239" s="44"/>
      <c r="POF239" s="44"/>
      <c r="POG239" s="44"/>
      <c r="POH239" s="44"/>
      <c r="POI239" s="44"/>
      <c r="POJ239" s="44"/>
      <c r="POK239" s="44"/>
      <c r="POL239" s="44"/>
      <c r="POM239" s="44"/>
      <c r="PON239" s="44"/>
      <c r="POO239" s="44"/>
      <c r="POP239" s="44"/>
      <c r="POQ239" s="44"/>
      <c r="POR239" s="44"/>
      <c r="POS239" s="44"/>
      <c r="POT239" s="44"/>
      <c r="POU239" s="44"/>
      <c r="POV239" s="44"/>
      <c r="POW239" s="44"/>
      <c r="POX239" s="44"/>
      <c r="POY239" s="44"/>
      <c r="POZ239" s="44"/>
      <c r="PPA239" s="44"/>
      <c r="PPB239" s="44"/>
      <c r="PPC239" s="44"/>
      <c r="PPD239" s="44"/>
      <c r="PPE239" s="44"/>
      <c r="PPF239" s="44"/>
      <c r="PPG239" s="44"/>
      <c r="PPH239" s="44"/>
      <c r="PPI239" s="44"/>
      <c r="PPJ239" s="44"/>
      <c r="PPK239" s="44"/>
      <c r="PPL239" s="44"/>
      <c r="PPM239" s="44"/>
      <c r="PPN239" s="44"/>
      <c r="PPO239" s="44"/>
      <c r="PPP239" s="44"/>
      <c r="PPQ239" s="44"/>
      <c r="PPR239" s="44"/>
      <c r="PPS239" s="44"/>
      <c r="PPT239" s="44"/>
      <c r="PPU239" s="44"/>
      <c r="PPV239" s="44"/>
      <c r="PPW239" s="44"/>
      <c r="PPX239" s="44"/>
      <c r="PPY239" s="44"/>
      <c r="PPZ239" s="44"/>
      <c r="PQA239" s="44"/>
      <c r="PQB239" s="44"/>
      <c r="PQC239" s="44"/>
      <c r="PQD239" s="44"/>
      <c r="PQE239" s="44"/>
      <c r="PQF239" s="44"/>
      <c r="PQG239" s="44"/>
      <c r="PQH239" s="44"/>
      <c r="PQI239" s="44"/>
      <c r="PQJ239" s="44"/>
      <c r="PQK239" s="44"/>
      <c r="PQL239" s="44"/>
      <c r="PQM239" s="44"/>
      <c r="PQN239" s="44"/>
      <c r="PQO239" s="44"/>
      <c r="PQP239" s="44"/>
      <c r="PQQ239" s="44"/>
      <c r="PQR239" s="44"/>
      <c r="PQS239" s="44"/>
      <c r="PQT239" s="44"/>
      <c r="PQU239" s="44"/>
      <c r="PQV239" s="44"/>
      <c r="PQW239" s="44"/>
      <c r="PQX239" s="44"/>
      <c r="PQY239" s="44"/>
      <c r="PQZ239" s="44"/>
      <c r="PRA239" s="44"/>
      <c r="PRB239" s="44"/>
      <c r="PRC239" s="44"/>
      <c r="PRD239" s="44"/>
      <c r="PRE239" s="44"/>
      <c r="PRF239" s="44"/>
      <c r="PRG239" s="44"/>
      <c r="PRH239" s="44"/>
      <c r="PRI239" s="44"/>
      <c r="PRJ239" s="44"/>
      <c r="PRK239" s="44"/>
      <c r="PRL239" s="44"/>
      <c r="PRM239" s="44"/>
      <c r="PRN239" s="44"/>
      <c r="PRO239" s="44"/>
      <c r="PRP239" s="44"/>
      <c r="PRQ239" s="44"/>
      <c r="PRR239" s="44"/>
      <c r="PRS239" s="44"/>
      <c r="PRT239" s="44"/>
      <c r="PRU239" s="44"/>
      <c r="PRV239" s="44"/>
      <c r="PRW239" s="44"/>
      <c r="PRX239" s="44"/>
      <c r="PRY239" s="44"/>
      <c r="PRZ239" s="44"/>
      <c r="PSA239" s="44"/>
      <c r="PSB239" s="44"/>
      <c r="PSC239" s="44"/>
      <c r="PSD239" s="44"/>
      <c r="PSE239" s="44"/>
      <c r="PSF239" s="44"/>
      <c r="PSG239" s="44"/>
      <c r="PSH239" s="44"/>
      <c r="PSI239" s="44"/>
      <c r="PSJ239" s="44"/>
      <c r="PSK239" s="44"/>
      <c r="PSL239" s="44"/>
      <c r="PSM239" s="44"/>
      <c r="PSN239" s="44"/>
      <c r="PSO239" s="44"/>
      <c r="PSP239" s="44"/>
      <c r="PSQ239" s="44"/>
      <c r="PSR239" s="44"/>
      <c r="PSS239" s="44"/>
      <c r="PST239" s="44"/>
      <c r="PSU239" s="44"/>
      <c r="PSV239" s="44"/>
      <c r="PSW239" s="44"/>
      <c r="PSX239" s="44"/>
      <c r="PSY239" s="44"/>
      <c r="PSZ239" s="44"/>
      <c r="PTA239" s="44"/>
      <c r="PTB239" s="44"/>
      <c r="PTC239" s="44"/>
      <c r="PTD239" s="44"/>
      <c r="PTE239" s="44"/>
      <c r="PTF239" s="44"/>
      <c r="PTG239" s="44"/>
      <c r="PTH239" s="44"/>
      <c r="PTI239" s="44"/>
      <c r="PTJ239" s="44"/>
      <c r="PTK239" s="44"/>
      <c r="PTL239" s="44"/>
      <c r="PTM239" s="44"/>
      <c r="PTN239" s="44"/>
      <c r="PTO239" s="44"/>
      <c r="PTP239" s="44"/>
      <c r="PTQ239" s="44"/>
      <c r="PTR239" s="44"/>
      <c r="PTS239" s="44"/>
      <c r="PTT239" s="44"/>
      <c r="PTU239" s="44"/>
      <c r="PTV239" s="44"/>
      <c r="PTW239" s="44"/>
      <c r="PTX239" s="44"/>
      <c r="PTY239" s="44"/>
      <c r="PTZ239" s="44"/>
      <c r="PUA239" s="44"/>
      <c r="PUB239" s="44"/>
      <c r="PUC239" s="44"/>
      <c r="PUD239" s="44"/>
      <c r="PUE239" s="44"/>
      <c r="PUF239" s="44"/>
      <c r="PUG239" s="44"/>
      <c r="PUH239" s="44"/>
      <c r="PUI239" s="44"/>
      <c r="PUJ239" s="44"/>
      <c r="PUK239" s="44"/>
      <c r="PUL239" s="44"/>
      <c r="PUM239" s="44"/>
      <c r="PUN239" s="44"/>
      <c r="PUO239" s="44"/>
      <c r="PUP239" s="44"/>
      <c r="PUQ239" s="44"/>
      <c r="PUR239" s="44"/>
      <c r="PUS239" s="44"/>
      <c r="PUT239" s="44"/>
      <c r="PUU239" s="44"/>
      <c r="PUV239" s="44"/>
      <c r="PUW239" s="44"/>
      <c r="PUX239" s="44"/>
      <c r="PUY239" s="44"/>
      <c r="PUZ239" s="44"/>
      <c r="PVA239" s="44"/>
      <c r="PVB239" s="44"/>
      <c r="PVC239" s="44"/>
      <c r="PVD239" s="44"/>
      <c r="PVE239" s="44"/>
      <c r="PVF239" s="44"/>
      <c r="PVG239" s="44"/>
      <c r="PVH239" s="44"/>
      <c r="PVI239" s="44"/>
      <c r="PVJ239" s="44"/>
      <c r="PVK239" s="44"/>
      <c r="PVL239" s="44"/>
      <c r="PVM239" s="44"/>
      <c r="PVN239" s="44"/>
      <c r="PVO239" s="44"/>
      <c r="PVP239" s="44"/>
      <c r="PVQ239" s="44"/>
      <c r="PVR239" s="44"/>
      <c r="PVS239" s="44"/>
      <c r="PVT239" s="44"/>
      <c r="PVU239" s="44"/>
      <c r="PVV239" s="44"/>
      <c r="PVW239" s="44"/>
      <c r="PVX239" s="44"/>
      <c r="PVY239" s="44"/>
      <c r="PVZ239" s="44"/>
      <c r="PWA239" s="44"/>
      <c r="PWB239" s="44"/>
      <c r="PWC239" s="44"/>
      <c r="PWD239" s="44"/>
      <c r="PWE239" s="44"/>
      <c r="PWF239" s="44"/>
      <c r="PWG239" s="44"/>
      <c r="PWH239" s="44"/>
      <c r="PWI239" s="44"/>
      <c r="PWJ239" s="44"/>
      <c r="PWK239" s="44"/>
      <c r="PWL239" s="44"/>
      <c r="PWM239" s="44"/>
      <c r="PWN239" s="44"/>
      <c r="PWO239" s="44"/>
      <c r="PWP239" s="44"/>
      <c r="PWQ239" s="44"/>
      <c r="PWR239" s="44"/>
      <c r="PWS239" s="44"/>
      <c r="PWT239" s="44"/>
      <c r="PWU239" s="44"/>
      <c r="PWV239" s="44"/>
      <c r="PWW239" s="44"/>
      <c r="PWX239" s="44"/>
      <c r="PWY239" s="44"/>
      <c r="PWZ239" s="44"/>
      <c r="PXA239" s="44"/>
      <c r="PXB239" s="44"/>
      <c r="PXC239" s="44"/>
      <c r="PXD239" s="44"/>
      <c r="PXE239" s="44"/>
      <c r="PXF239" s="44"/>
      <c r="PXG239" s="44"/>
      <c r="PXH239" s="44"/>
      <c r="PXI239" s="44"/>
      <c r="PXJ239" s="44"/>
      <c r="PXK239" s="44"/>
      <c r="PXL239" s="44"/>
      <c r="PXM239" s="44"/>
      <c r="PXN239" s="44"/>
      <c r="PXO239" s="44"/>
      <c r="PXP239" s="44"/>
      <c r="PXQ239" s="44"/>
      <c r="PXR239" s="44"/>
      <c r="PXS239" s="44"/>
      <c r="PXT239" s="44"/>
      <c r="PXU239" s="44"/>
      <c r="PXV239" s="44"/>
      <c r="PXW239" s="44"/>
      <c r="PXX239" s="44"/>
      <c r="PXY239" s="44"/>
      <c r="PXZ239" s="44"/>
      <c r="PYA239" s="44"/>
      <c r="PYB239" s="44"/>
      <c r="PYC239" s="44"/>
      <c r="PYD239" s="44"/>
      <c r="PYE239" s="44"/>
      <c r="PYF239" s="44"/>
      <c r="PYG239" s="44"/>
      <c r="PYH239" s="44"/>
      <c r="PYI239" s="44"/>
      <c r="PYJ239" s="44"/>
      <c r="PYK239" s="44"/>
      <c r="PYL239" s="44"/>
      <c r="PYM239" s="44"/>
      <c r="PYN239" s="44"/>
      <c r="PYO239" s="44"/>
      <c r="PYP239" s="44"/>
      <c r="PYQ239" s="44"/>
      <c r="PYR239" s="44"/>
      <c r="PYS239" s="44"/>
      <c r="PYT239" s="44"/>
      <c r="PYU239" s="44"/>
      <c r="PYV239" s="44"/>
      <c r="PYW239" s="44"/>
      <c r="PYX239" s="44"/>
      <c r="PYY239" s="44"/>
      <c r="PYZ239" s="44"/>
      <c r="PZA239" s="44"/>
      <c r="PZB239" s="44"/>
      <c r="PZC239" s="44"/>
      <c r="PZD239" s="44"/>
      <c r="PZE239" s="44"/>
      <c r="PZF239" s="44"/>
      <c r="PZG239" s="44"/>
      <c r="PZH239" s="44"/>
      <c r="PZI239" s="44"/>
      <c r="PZJ239" s="44"/>
      <c r="PZK239" s="44"/>
      <c r="PZL239" s="44"/>
      <c r="PZM239" s="44"/>
      <c r="PZN239" s="44"/>
      <c r="PZO239" s="44"/>
      <c r="PZP239" s="44"/>
      <c r="PZQ239" s="44"/>
      <c r="PZR239" s="44"/>
      <c r="PZS239" s="44"/>
      <c r="PZT239" s="44"/>
      <c r="PZU239" s="44"/>
      <c r="PZV239" s="44"/>
      <c r="PZW239" s="44"/>
      <c r="PZX239" s="44"/>
      <c r="PZY239" s="44"/>
      <c r="PZZ239" s="44"/>
      <c r="QAA239" s="44"/>
      <c r="QAB239" s="44"/>
      <c r="QAC239" s="44"/>
      <c r="QAD239" s="44"/>
      <c r="QAE239" s="44"/>
      <c r="QAF239" s="44"/>
      <c r="QAG239" s="44"/>
      <c r="QAH239" s="44"/>
      <c r="QAI239" s="44"/>
      <c r="QAJ239" s="44"/>
      <c r="QAK239" s="44"/>
      <c r="QAL239" s="44"/>
      <c r="QAM239" s="44"/>
      <c r="QAN239" s="44"/>
      <c r="QAO239" s="44"/>
      <c r="QAP239" s="44"/>
      <c r="QAQ239" s="44"/>
      <c r="QAR239" s="44"/>
      <c r="QAS239" s="44"/>
      <c r="QAT239" s="44"/>
      <c r="QAU239" s="44"/>
      <c r="QAV239" s="44"/>
      <c r="QAW239" s="44"/>
      <c r="QAX239" s="44"/>
      <c r="QAY239" s="44"/>
      <c r="QAZ239" s="44"/>
      <c r="QBA239" s="44"/>
      <c r="QBB239" s="44"/>
      <c r="QBC239" s="44"/>
      <c r="QBD239" s="44"/>
      <c r="QBE239" s="44"/>
      <c r="QBF239" s="44"/>
      <c r="QBG239" s="44"/>
      <c r="QBH239" s="44"/>
      <c r="QBI239" s="44"/>
      <c r="QBJ239" s="44"/>
      <c r="QBK239" s="44"/>
      <c r="QBL239" s="44"/>
      <c r="QBM239" s="44"/>
      <c r="QBN239" s="44"/>
      <c r="QBO239" s="44"/>
      <c r="QBP239" s="44"/>
      <c r="QBQ239" s="44"/>
      <c r="QBR239" s="44"/>
      <c r="QBS239" s="44"/>
      <c r="QBT239" s="44"/>
      <c r="QBU239" s="44"/>
      <c r="QBV239" s="44"/>
      <c r="QBW239" s="44"/>
      <c r="QBX239" s="44"/>
      <c r="QBY239" s="44"/>
      <c r="QBZ239" s="44"/>
      <c r="QCA239" s="44"/>
      <c r="QCB239" s="44"/>
      <c r="QCC239" s="44"/>
      <c r="QCD239" s="44"/>
      <c r="QCE239" s="44"/>
      <c r="QCF239" s="44"/>
      <c r="QCG239" s="44"/>
      <c r="QCH239" s="44"/>
      <c r="QCI239" s="44"/>
      <c r="QCJ239" s="44"/>
      <c r="QCK239" s="44"/>
      <c r="QCL239" s="44"/>
      <c r="QCM239" s="44"/>
      <c r="QCN239" s="44"/>
      <c r="QCO239" s="44"/>
      <c r="QCP239" s="44"/>
      <c r="QCQ239" s="44"/>
      <c r="QCR239" s="44"/>
      <c r="QCS239" s="44"/>
      <c r="QCT239" s="44"/>
      <c r="QCU239" s="44"/>
      <c r="QCV239" s="44"/>
      <c r="QCW239" s="44"/>
      <c r="QCX239" s="44"/>
      <c r="QCY239" s="44"/>
      <c r="QCZ239" s="44"/>
      <c r="QDA239" s="44"/>
      <c r="QDB239" s="44"/>
      <c r="QDC239" s="44"/>
      <c r="QDD239" s="44"/>
      <c r="QDE239" s="44"/>
      <c r="QDF239" s="44"/>
      <c r="QDG239" s="44"/>
      <c r="QDH239" s="44"/>
      <c r="QDI239" s="44"/>
      <c r="QDJ239" s="44"/>
      <c r="QDK239" s="44"/>
      <c r="QDL239" s="44"/>
      <c r="QDM239" s="44"/>
      <c r="QDN239" s="44"/>
      <c r="QDO239" s="44"/>
      <c r="QDP239" s="44"/>
      <c r="QDQ239" s="44"/>
      <c r="QDR239" s="44"/>
      <c r="QDS239" s="44"/>
      <c r="QDT239" s="44"/>
      <c r="QDU239" s="44"/>
      <c r="QDV239" s="44"/>
      <c r="QDW239" s="44"/>
      <c r="QDX239" s="44"/>
      <c r="QDY239" s="44"/>
      <c r="QDZ239" s="44"/>
      <c r="QEA239" s="44"/>
      <c r="QEB239" s="44"/>
      <c r="QEC239" s="44"/>
      <c r="QED239" s="44"/>
      <c r="QEE239" s="44"/>
      <c r="QEF239" s="44"/>
      <c r="QEG239" s="44"/>
      <c r="QEH239" s="44"/>
      <c r="QEI239" s="44"/>
      <c r="QEJ239" s="44"/>
      <c r="QEK239" s="44"/>
      <c r="QEL239" s="44"/>
      <c r="QEM239" s="44"/>
      <c r="QEN239" s="44"/>
      <c r="QEO239" s="44"/>
      <c r="QEP239" s="44"/>
      <c r="QEQ239" s="44"/>
      <c r="QER239" s="44"/>
      <c r="QES239" s="44"/>
      <c r="QET239" s="44"/>
      <c r="QEU239" s="44"/>
      <c r="QEV239" s="44"/>
      <c r="QEW239" s="44"/>
      <c r="QEX239" s="44"/>
      <c r="QEY239" s="44"/>
      <c r="QEZ239" s="44"/>
      <c r="QFA239" s="44"/>
      <c r="QFB239" s="44"/>
      <c r="QFC239" s="44"/>
      <c r="QFD239" s="44"/>
      <c r="QFE239" s="44"/>
      <c r="QFF239" s="44"/>
      <c r="QFG239" s="44"/>
      <c r="QFH239" s="44"/>
      <c r="QFI239" s="44"/>
      <c r="QFJ239" s="44"/>
      <c r="QFK239" s="44"/>
      <c r="QFL239" s="44"/>
      <c r="QFM239" s="44"/>
      <c r="QFN239" s="44"/>
      <c r="QFO239" s="44"/>
      <c r="QFP239" s="44"/>
      <c r="QFQ239" s="44"/>
      <c r="QFR239" s="44"/>
      <c r="QFS239" s="44"/>
      <c r="QFT239" s="44"/>
      <c r="QFU239" s="44"/>
      <c r="QFV239" s="44"/>
      <c r="QFW239" s="44"/>
      <c r="QFX239" s="44"/>
      <c r="QFY239" s="44"/>
      <c r="QFZ239" s="44"/>
      <c r="QGA239" s="44"/>
      <c r="QGB239" s="44"/>
      <c r="QGC239" s="44"/>
      <c r="QGD239" s="44"/>
      <c r="QGE239" s="44"/>
      <c r="QGF239" s="44"/>
      <c r="QGG239" s="44"/>
      <c r="QGH239" s="44"/>
      <c r="QGI239" s="44"/>
      <c r="QGJ239" s="44"/>
      <c r="QGK239" s="44"/>
      <c r="QGL239" s="44"/>
      <c r="QGM239" s="44"/>
      <c r="QGN239" s="44"/>
      <c r="QGO239" s="44"/>
      <c r="QGP239" s="44"/>
      <c r="QGQ239" s="44"/>
      <c r="QGR239" s="44"/>
      <c r="QGS239" s="44"/>
      <c r="QGT239" s="44"/>
      <c r="QGU239" s="44"/>
      <c r="QGV239" s="44"/>
      <c r="QGW239" s="44"/>
      <c r="QGX239" s="44"/>
      <c r="QGY239" s="44"/>
      <c r="QGZ239" s="44"/>
      <c r="QHA239" s="44"/>
      <c r="QHB239" s="44"/>
      <c r="QHC239" s="44"/>
      <c r="QHD239" s="44"/>
      <c r="QHE239" s="44"/>
      <c r="QHF239" s="44"/>
      <c r="QHG239" s="44"/>
      <c r="QHH239" s="44"/>
      <c r="QHI239" s="44"/>
      <c r="QHJ239" s="44"/>
      <c r="QHK239" s="44"/>
      <c r="QHL239" s="44"/>
      <c r="QHM239" s="44"/>
      <c r="QHN239" s="44"/>
      <c r="QHO239" s="44"/>
      <c r="QHP239" s="44"/>
      <c r="QHQ239" s="44"/>
      <c r="QHR239" s="44"/>
      <c r="QHS239" s="44"/>
      <c r="QHT239" s="44"/>
      <c r="QHU239" s="44"/>
      <c r="QHV239" s="44"/>
      <c r="QHW239" s="44"/>
      <c r="QHX239" s="44"/>
      <c r="QHY239" s="44"/>
      <c r="QHZ239" s="44"/>
      <c r="QIA239" s="44"/>
      <c r="QIB239" s="44"/>
      <c r="QIC239" s="44"/>
      <c r="QID239" s="44"/>
      <c r="QIE239" s="44"/>
      <c r="QIF239" s="44"/>
      <c r="QIG239" s="44"/>
      <c r="QIH239" s="44"/>
      <c r="QII239" s="44"/>
      <c r="QIJ239" s="44"/>
      <c r="QIK239" s="44"/>
      <c r="QIL239" s="44"/>
      <c r="QIM239" s="44"/>
      <c r="QIN239" s="44"/>
      <c r="QIO239" s="44"/>
      <c r="QIP239" s="44"/>
      <c r="QIQ239" s="44"/>
      <c r="QIR239" s="44"/>
      <c r="QIS239" s="44"/>
      <c r="QIT239" s="44"/>
      <c r="QIU239" s="44"/>
      <c r="QIV239" s="44"/>
      <c r="QIW239" s="44"/>
      <c r="QIX239" s="44"/>
      <c r="QIY239" s="44"/>
      <c r="QIZ239" s="44"/>
      <c r="QJA239" s="44"/>
      <c r="QJB239" s="44"/>
      <c r="QJC239" s="44"/>
      <c r="QJD239" s="44"/>
      <c r="QJE239" s="44"/>
      <c r="QJF239" s="44"/>
      <c r="QJG239" s="44"/>
      <c r="QJH239" s="44"/>
      <c r="QJI239" s="44"/>
      <c r="QJJ239" s="44"/>
      <c r="QJK239" s="44"/>
      <c r="QJL239" s="44"/>
      <c r="QJM239" s="44"/>
      <c r="QJN239" s="44"/>
      <c r="QJO239" s="44"/>
      <c r="QJP239" s="44"/>
      <c r="QJQ239" s="44"/>
      <c r="QJR239" s="44"/>
      <c r="QJS239" s="44"/>
      <c r="QJT239" s="44"/>
      <c r="QJU239" s="44"/>
      <c r="QJV239" s="44"/>
      <c r="QJW239" s="44"/>
      <c r="QJX239" s="44"/>
      <c r="QJY239" s="44"/>
      <c r="QJZ239" s="44"/>
      <c r="QKA239" s="44"/>
      <c r="QKB239" s="44"/>
      <c r="QKC239" s="44"/>
      <c r="QKD239" s="44"/>
      <c r="QKE239" s="44"/>
      <c r="QKF239" s="44"/>
      <c r="QKG239" s="44"/>
      <c r="QKH239" s="44"/>
      <c r="QKI239" s="44"/>
      <c r="QKJ239" s="44"/>
      <c r="QKK239" s="44"/>
      <c r="QKL239" s="44"/>
      <c r="QKM239" s="44"/>
      <c r="QKN239" s="44"/>
      <c r="QKO239" s="44"/>
      <c r="QKP239" s="44"/>
      <c r="QKQ239" s="44"/>
      <c r="QKR239" s="44"/>
      <c r="QKS239" s="44"/>
      <c r="QKT239" s="44"/>
      <c r="QKU239" s="44"/>
      <c r="QKV239" s="44"/>
      <c r="QKW239" s="44"/>
      <c r="QKX239" s="44"/>
      <c r="QKY239" s="44"/>
      <c r="QKZ239" s="44"/>
      <c r="QLA239" s="44"/>
      <c r="QLB239" s="44"/>
      <c r="QLC239" s="44"/>
      <c r="QLD239" s="44"/>
      <c r="QLE239" s="44"/>
      <c r="QLF239" s="44"/>
      <c r="QLG239" s="44"/>
      <c r="QLH239" s="44"/>
      <c r="QLI239" s="44"/>
      <c r="QLJ239" s="44"/>
      <c r="QLK239" s="44"/>
      <c r="QLL239" s="44"/>
      <c r="QLM239" s="44"/>
      <c r="QLN239" s="44"/>
      <c r="QLO239" s="44"/>
      <c r="QLP239" s="44"/>
      <c r="QLQ239" s="44"/>
      <c r="QLR239" s="44"/>
      <c r="QLS239" s="44"/>
      <c r="QLT239" s="44"/>
      <c r="QLU239" s="44"/>
      <c r="QLV239" s="44"/>
      <c r="QLW239" s="44"/>
      <c r="QLX239" s="44"/>
      <c r="QLY239" s="44"/>
      <c r="QLZ239" s="44"/>
      <c r="QMA239" s="44"/>
      <c r="QMB239" s="44"/>
      <c r="QMC239" s="44"/>
      <c r="QMD239" s="44"/>
      <c r="QME239" s="44"/>
      <c r="QMF239" s="44"/>
      <c r="QMG239" s="44"/>
      <c r="QMH239" s="44"/>
      <c r="QMI239" s="44"/>
      <c r="QMJ239" s="44"/>
      <c r="QMK239" s="44"/>
      <c r="QML239" s="44"/>
      <c r="QMM239" s="44"/>
      <c r="QMN239" s="44"/>
      <c r="QMO239" s="44"/>
      <c r="QMP239" s="44"/>
      <c r="QMQ239" s="44"/>
      <c r="QMR239" s="44"/>
      <c r="QMS239" s="44"/>
      <c r="QMT239" s="44"/>
      <c r="QMU239" s="44"/>
      <c r="QMV239" s="44"/>
      <c r="QMW239" s="44"/>
      <c r="QMX239" s="44"/>
      <c r="QMY239" s="44"/>
      <c r="QMZ239" s="44"/>
      <c r="QNA239" s="44"/>
      <c r="QNB239" s="44"/>
      <c r="QNC239" s="44"/>
      <c r="QND239" s="44"/>
      <c r="QNE239" s="44"/>
      <c r="QNF239" s="44"/>
      <c r="QNG239" s="44"/>
      <c r="QNH239" s="44"/>
      <c r="QNI239" s="44"/>
      <c r="QNJ239" s="44"/>
      <c r="QNK239" s="44"/>
      <c r="QNL239" s="44"/>
      <c r="QNM239" s="44"/>
      <c r="QNN239" s="44"/>
      <c r="QNO239" s="44"/>
      <c r="QNP239" s="44"/>
      <c r="QNQ239" s="44"/>
      <c r="QNR239" s="44"/>
      <c r="QNS239" s="44"/>
      <c r="QNT239" s="44"/>
      <c r="QNU239" s="44"/>
      <c r="QNV239" s="44"/>
      <c r="QNW239" s="44"/>
      <c r="QNX239" s="44"/>
      <c r="QNY239" s="44"/>
      <c r="QNZ239" s="44"/>
      <c r="QOA239" s="44"/>
      <c r="QOB239" s="44"/>
      <c r="QOC239" s="44"/>
      <c r="QOD239" s="44"/>
      <c r="QOE239" s="44"/>
      <c r="QOF239" s="44"/>
      <c r="QOG239" s="44"/>
      <c r="QOH239" s="44"/>
      <c r="QOI239" s="44"/>
      <c r="QOJ239" s="44"/>
      <c r="QOK239" s="44"/>
      <c r="QOL239" s="44"/>
      <c r="QOM239" s="44"/>
      <c r="QON239" s="44"/>
      <c r="QOO239" s="44"/>
      <c r="QOP239" s="44"/>
      <c r="QOQ239" s="44"/>
      <c r="QOR239" s="44"/>
      <c r="QOS239" s="44"/>
      <c r="QOT239" s="44"/>
      <c r="QOU239" s="44"/>
      <c r="QOV239" s="44"/>
      <c r="QOW239" s="44"/>
      <c r="QOX239" s="44"/>
      <c r="QOY239" s="44"/>
      <c r="QOZ239" s="44"/>
      <c r="QPA239" s="44"/>
      <c r="QPB239" s="44"/>
      <c r="QPC239" s="44"/>
      <c r="QPD239" s="44"/>
      <c r="QPE239" s="44"/>
      <c r="QPF239" s="44"/>
      <c r="QPG239" s="44"/>
      <c r="QPH239" s="44"/>
      <c r="QPI239" s="44"/>
      <c r="QPJ239" s="44"/>
      <c r="QPK239" s="44"/>
      <c r="QPL239" s="44"/>
      <c r="QPM239" s="44"/>
      <c r="QPN239" s="44"/>
      <c r="QPO239" s="44"/>
      <c r="QPP239" s="44"/>
      <c r="QPQ239" s="44"/>
      <c r="QPR239" s="44"/>
      <c r="QPS239" s="44"/>
      <c r="QPT239" s="44"/>
      <c r="QPU239" s="44"/>
      <c r="QPV239" s="44"/>
      <c r="QPW239" s="44"/>
      <c r="QPX239" s="44"/>
      <c r="QPY239" s="44"/>
      <c r="QPZ239" s="44"/>
      <c r="QQA239" s="44"/>
      <c r="QQB239" s="44"/>
      <c r="QQC239" s="44"/>
      <c r="QQD239" s="44"/>
      <c r="QQE239" s="44"/>
      <c r="QQF239" s="44"/>
      <c r="QQG239" s="44"/>
      <c r="QQH239" s="44"/>
      <c r="QQI239" s="44"/>
      <c r="QQJ239" s="44"/>
      <c r="QQK239" s="44"/>
      <c r="QQL239" s="44"/>
      <c r="QQM239" s="44"/>
      <c r="QQN239" s="44"/>
      <c r="QQO239" s="44"/>
      <c r="QQP239" s="44"/>
      <c r="QQQ239" s="44"/>
      <c r="QQR239" s="44"/>
      <c r="QQS239" s="44"/>
      <c r="QQT239" s="44"/>
      <c r="QQU239" s="44"/>
      <c r="QQV239" s="44"/>
      <c r="QQW239" s="44"/>
      <c r="QQX239" s="44"/>
      <c r="QQY239" s="44"/>
      <c r="QQZ239" s="44"/>
      <c r="QRA239" s="44"/>
      <c r="QRB239" s="44"/>
      <c r="QRC239" s="44"/>
      <c r="QRD239" s="44"/>
      <c r="QRE239" s="44"/>
      <c r="QRF239" s="44"/>
      <c r="QRG239" s="44"/>
      <c r="QRH239" s="44"/>
      <c r="QRI239" s="44"/>
      <c r="QRJ239" s="44"/>
      <c r="QRK239" s="44"/>
      <c r="QRL239" s="44"/>
      <c r="QRM239" s="44"/>
      <c r="QRN239" s="44"/>
      <c r="QRO239" s="44"/>
      <c r="QRP239" s="44"/>
      <c r="QRQ239" s="44"/>
      <c r="QRR239" s="44"/>
      <c r="QRS239" s="44"/>
      <c r="QRT239" s="44"/>
      <c r="QRU239" s="44"/>
      <c r="QRV239" s="44"/>
      <c r="QRW239" s="44"/>
      <c r="QRX239" s="44"/>
      <c r="QRY239" s="44"/>
      <c r="QRZ239" s="44"/>
      <c r="QSA239" s="44"/>
      <c r="QSB239" s="44"/>
      <c r="QSC239" s="44"/>
      <c r="QSD239" s="44"/>
      <c r="QSE239" s="44"/>
      <c r="QSF239" s="44"/>
      <c r="QSG239" s="44"/>
      <c r="QSH239" s="44"/>
      <c r="QSI239" s="44"/>
      <c r="QSJ239" s="44"/>
      <c r="QSK239" s="44"/>
      <c r="QSL239" s="44"/>
      <c r="QSM239" s="44"/>
      <c r="QSN239" s="44"/>
      <c r="QSO239" s="44"/>
      <c r="QSP239" s="44"/>
      <c r="QSQ239" s="44"/>
      <c r="QSR239" s="44"/>
      <c r="QSS239" s="44"/>
      <c r="QST239" s="44"/>
      <c r="QSU239" s="44"/>
      <c r="QSV239" s="44"/>
      <c r="QSW239" s="44"/>
      <c r="QSX239" s="44"/>
      <c r="QSY239" s="44"/>
      <c r="QSZ239" s="44"/>
      <c r="QTA239" s="44"/>
      <c r="QTB239" s="44"/>
      <c r="QTC239" s="44"/>
      <c r="QTD239" s="44"/>
      <c r="QTE239" s="44"/>
      <c r="QTF239" s="44"/>
      <c r="QTG239" s="44"/>
      <c r="QTH239" s="44"/>
      <c r="QTI239" s="44"/>
      <c r="QTJ239" s="44"/>
      <c r="QTK239" s="44"/>
      <c r="QTL239" s="44"/>
      <c r="QTM239" s="44"/>
      <c r="QTN239" s="44"/>
      <c r="QTO239" s="44"/>
      <c r="QTP239" s="44"/>
      <c r="QTQ239" s="44"/>
      <c r="QTR239" s="44"/>
      <c r="QTS239" s="44"/>
      <c r="QTT239" s="44"/>
      <c r="QTU239" s="44"/>
      <c r="QTV239" s="44"/>
      <c r="QTW239" s="44"/>
      <c r="QTX239" s="44"/>
      <c r="QTY239" s="44"/>
      <c r="QTZ239" s="44"/>
      <c r="QUA239" s="44"/>
      <c r="QUB239" s="44"/>
      <c r="QUC239" s="44"/>
      <c r="QUD239" s="44"/>
      <c r="QUE239" s="44"/>
      <c r="QUF239" s="44"/>
      <c r="QUG239" s="44"/>
      <c r="QUH239" s="44"/>
      <c r="QUI239" s="44"/>
      <c r="QUJ239" s="44"/>
      <c r="QUK239" s="44"/>
      <c r="QUL239" s="44"/>
      <c r="QUM239" s="44"/>
      <c r="QUN239" s="44"/>
      <c r="QUO239" s="44"/>
      <c r="QUP239" s="44"/>
      <c r="QUQ239" s="44"/>
      <c r="QUR239" s="44"/>
      <c r="QUS239" s="44"/>
      <c r="QUT239" s="44"/>
      <c r="QUU239" s="44"/>
      <c r="QUV239" s="44"/>
      <c r="QUW239" s="44"/>
      <c r="QUX239" s="44"/>
      <c r="QUY239" s="44"/>
      <c r="QUZ239" s="44"/>
      <c r="QVA239" s="44"/>
      <c r="QVB239" s="44"/>
      <c r="QVC239" s="44"/>
      <c r="QVD239" s="44"/>
      <c r="QVE239" s="44"/>
      <c r="QVF239" s="44"/>
      <c r="QVG239" s="44"/>
      <c r="QVH239" s="44"/>
      <c r="QVI239" s="44"/>
      <c r="QVJ239" s="44"/>
      <c r="QVK239" s="44"/>
      <c r="QVL239" s="44"/>
      <c r="QVM239" s="44"/>
      <c r="QVN239" s="44"/>
      <c r="QVO239" s="44"/>
      <c r="QVP239" s="44"/>
      <c r="QVQ239" s="44"/>
      <c r="QVR239" s="44"/>
      <c r="QVS239" s="44"/>
      <c r="QVT239" s="44"/>
      <c r="QVU239" s="44"/>
      <c r="QVV239" s="44"/>
      <c r="QVW239" s="44"/>
      <c r="QVX239" s="44"/>
      <c r="QVY239" s="44"/>
      <c r="QVZ239" s="44"/>
      <c r="QWA239" s="44"/>
      <c r="QWB239" s="44"/>
      <c r="QWC239" s="44"/>
      <c r="QWD239" s="44"/>
      <c r="QWE239" s="44"/>
      <c r="QWF239" s="44"/>
      <c r="QWG239" s="44"/>
      <c r="QWH239" s="44"/>
      <c r="QWI239" s="44"/>
      <c r="QWJ239" s="44"/>
      <c r="QWK239" s="44"/>
      <c r="QWL239" s="44"/>
      <c r="QWM239" s="44"/>
      <c r="QWN239" s="44"/>
      <c r="QWO239" s="44"/>
      <c r="QWP239" s="44"/>
      <c r="QWQ239" s="44"/>
      <c r="QWR239" s="44"/>
      <c r="QWS239" s="44"/>
      <c r="QWT239" s="44"/>
      <c r="QWU239" s="44"/>
      <c r="QWV239" s="44"/>
      <c r="QWW239" s="44"/>
      <c r="QWX239" s="44"/>
      <c r="QWY239" s="44"/>
      <c r="QWZ239" s="44"/>
      <c r="QXA239" s="44"/>
      <c r="QXB239" s="44"/>
      <c r="QXC239" s="44"/>
      <c r="QXD239" s="44"/>
      <c r="QXE239" s="44"/>
      <c r="QXF239" s="44"/>
      <c r="QXG239" s="44"/>
      <c r="QXH239" s="44"/>
      <c r="QXI239" s="44"/>
      <c r="QXJ239" s="44"/>
      <c r="QXK239" s="44"/>
      <c r="QXL239" s="44"/>
      <c r="QXM239" s="44"/>
      <c r="QXN239" s="44"/>
      <c r="QXO239" s="44"/>
      <c r="QXP239" s="44"/>
      <c r="QXQ239" s="44"/>
      <c r="QXR239" s="44"/>
      <c r="QXS239" s="44"/>
      <c r="QXT239" s="44"/>
      <c r="QXU239" s="44"/>
      <c r="QXV239" s="44"/>
      <c r="QXW239" s="44"/>
      <c r="QXX239" s="44"/>
      <c r="QXY239" s="44"/>
      <c r="QXZ239" s="44"/>
      <c r="QYA239" s="44"/>
      <c r="QYB239" s="44"/>
      <c r="QYC239" s="44"/>
      <c r="QYD239" s="44"/>
      <c r="QYE239" s="44"/>
      <c r="QYF239" s="44"/>
      <c r="QYG239" s="44"/>
      <c r="QYH239" s="44"/>
      <c r="QYI239" s="44"/>
      <c r="QYJ239" s="44"/>
      <c r="QYK239" s="44"/>
      <c r="QYL239" s="44"/>
      <c r="QYM239" s="44"/>
      <c r="QYN239" s="44"/>
      <c r="QYO239" s="44"/>
      <c r="QYP239" s="44"/>
      <c r="QYQ239" s="44"/>
      <c r="QYR239" s="44"/>
      <c r="QYS239" s="44"/>
      <c r="QYT239" s="44"/>
      <c r="QYU239" s="44"/>
      <c r="QYV239" s="44"/>
      <c r="QYW239" s="44"/>
      <c r="QYX239" s="44"/>
      <c r="QYY239" s="44"/>
      <c r="QYZ239" s="44"/>
      <c r="QZA239" s="44"/>
      <c r="QZB239" s="44"/>
      <c r="QZC239" s="44"/>
      <c r="QZD239" s="44"/>
      <c r="QZE239" s="44"/>
      <c r="QZF239" s="44"/>
      <c r="QZG239" s="44"/>
      <c r="QZH239" s="44"/>
      <c r="QZI239" s="44"/>
      <c r="QZJ239" s="44"/>
      <c r="QZK239" s="44"/>
      <c r="QZL239" s="44"/>
      <c r="QZM239" s="44"/>
      <c r="QZN239" s="44"/>
      <c r="QZO239" s="44"/>
      <c r="QZP239" s="44"/>
      <c r="QZQ239" s="44"/>
      <c r="QZR239" s="44"/>
      <c r="QZS239" s="44"/>
      <c r="QZT239" s="44"/>
      <c r="QZU239" s="44"/>
      <c r="QZV239" s="44"/>
      <c r="QZW239" s="44"/>
      <c r="QZX239" s="44"/>
      <c r="QZY239" s="44"/>
      <c r="QZZ239" s="44"/>
      <c r="RAA239" s="44"/>
      <c r="RAB239" s="44"/>
      <c r="RAC239" s="44"/>
      <c r="RAD239" s="44"/>
      <c r="RAE239" s="44"/>
      <c r="RAF239" s="44"/>
      <c r="RAG239" s="44"/>
      <c r="RAH239" s="44"/>
      <c r="RAI239" s="44"/>
      <c r="RAJ239" s="44"/>
      <c r="RAK239" s="44"/>
      <c r="RAL239" s="44"/>
      <c r="RAM239" s="44"/>
      <c r="RAN239" s="44"/>
      <c r="RAO239" s="44"/>
      <c r="RAP239" s="44"/>
      <c r="RAQ239" s="44"/>
      <c r="RAR239" s="44"/>
      <c r="RAS239" s="44"/>
      <c r="RAT239" s="44"/>
      <c r="RAU239" s="44"/>
      <c r="RAV239" s="44"/>
      <c r="RAW239" s="44"/>
      <c r="RAX239" s="44"/>
      <c r="RAY239" s="44"/>
      <c r="RAZ239" s="44"/>
      <c r="RBA239" s="44"/>
      <c r="RBB239" s="44"/>
      <c r="RBC239" s="44"/>
      <c r="RBD239" s="44"/>
      <c r="RBE239" s="44"/>
      <c r="RBF239" s="44"/>
      <c r="RBG239" s="44"/>
      <c r="RBH239" s="44"/>
      <c r="RBI239" s="44"/>
      <c r="RBJ239" s="44"/>
      <c r="RBK239" s="44"/>
      <c r="RBL239" s="44"/>
      <c r="RBM239" s="44"/>
      <c r="RBN239" s="44"/>
      <c r="RBO239" s="44"/>
      <c r="RBP239" s="44"/>
      <c r="RBQ239" s="44"/>
      <c r="RBR239" s="44"/>
      <c r="RBS239" s="44"/>
      <c r="RBT239" s="44"/>
      <c r="RBU239" s="44"/>
      <c r="RBV239" s="44"/>
      <c r="RBW239" s="44"/>
      <c r="RBX239" s="44"/>
      <c r="RBY239" s="44"/>
      <c r="RBZ239" s="44"/>
      <c r="RCA239" s="44"/>
      <c r="RCB239" s="44"/>
      <c r="RCC239" s="44"/>
      <c r="RCD239" s="44"/>
      <c r="RCE239" s="44"/>
      <c r="RCF239" s="44"/>
      <c r="RCG239" s="44"/>
      <c r="RCH239" s="44"/>
      <c r="RCI239" s="44"/>
      <c r="RCJ239" s="44"/>
      <c r="RCK239" s="44"/>
      <c r="RCL239" s="44"/>
      <c r="RCM239" s="44"/>
      <c r="RCN239" s="44"/>
      <c r="RCO239" s="44"/>
      <c r="RCP239" s="44"/>
      <c r="RCQ239" s="44"/>
      <c r="RCR239" s="44"/>
      <c r="RCS239" s="44"/>
      <c r="RCT239" s="44"/>
      <c r="RCU239" s="44"/>
      <c r="RCV239" s="44"/>
      <c r="RCW239" s="44"/>
      <c r="RCX239" s="44"/>
      <c r="RCY239" s="44"/>
      <c r="RCZ239" s="44"/>
      <c r="RDA239" s="44"/>
      <c r="RDB239" s="44"/>
      <c r="RDC239" s="44"/>
      <c r="RDD239" s="44"/>
      <c r="RDE239" s="44"/>
      <c r="RDF239" s="44"/>
      <c r="RDG239" s="44"/>
      <c r="RDH239" s="44"/>
      <c r="RDI239" s="44"/>
      <c r="RDJ239" s="44"/>
      <c r="RDK239" s="44"/>
      <c r="RDL239" s="44"/>
      <c r="RDM239" s="44"/>
      <c r="RDN239" s="44"/>
      <c r="RDO239" s="44"/>
      <c r="RDP239" s="44"/>
      <c r="RDQ239" s="44"/>
      <c r="RDR239" s="44"/>
      <c r="RDS239" s="44"/>
      <c r="RDT239" s="44"/>
      <c r="RDU239" s="44"/>
      <c r="RDV239" s="44"/>
      <c r="RDW239" s="44"/>
      <c r="RDX239" s="44"/>
      <c r="RDY239" s="44"/>
      <c r="RDZ239" s="44"/>
      <c r="REA239" s="44"/>
      <c r="REB239" s="44"/>
      <c r="REC239" s="44"/>
      <c r="RED239" s="44"/>
      <c r="REE239" s="44"/>
      <c r="REF239" s="44"/>
      <c r="REG239" s="44"/>
      <c r="REH239" s="44"/>
      <c r="REI239" s="44"/>
      <c r="REJ239" s="44"/>
      <c r="REK239" s="44"/>
      <c r="REL239" s="44"/>
      <c r="REM239" s="44"/>
      <c r="REN239" s="44"/>
      <c r="REO239" s="44"/>
      <c r="REP239" s="44"/>
      <c r="REQ239" s="44"/>
      <c r="RER239" s="44"/>
      <c r="RES239" s="44"/>
      <c r="RET239" s="44"/>
      <c r="REU239" s="44"/>
      <c r="REV239" s="44"/>
      <c r="REW239" s="44"/>
      <c r="REX239" s="44"/>
      <c r="REY239" s="44"/>
      <c r="REZ239" s="44"/>
      <c r="RFA239" s="44"/>
      <c r="RFB239" s="44"/>
      <c r="RFC239" s="44"/>
      <c r="RFD239" s="44"/>
      <c r="RFE239" s="44"/>
      <c r="RFF239" s="44"/>
      <c r="RFG239" s="44"/>
      <c r="RFH239" s="44"/>
      <c r="RFI239" s="44"/>
      <c r="RFJ239" s="44"/>
      <c r="RFK239" s="44"/>
      <c r="RFL239" s="44"/>
      <c r="RFM239" s="44"/>
      <c r="RFN239" s="44"/>
      <c r="RFO239" s="44"/>
      <c r="RFP239" s="44"/>
      <c r="RFQ239" s="44"/>
      <c r="RFR239" s="44"/>
      <c r="RFS239" s="44"/>
      <c r="RFT239" s="44"/>
      <c r="RFU239" s="44"/>
      <c r="RFV239" s="44"/>
      <c r="RFW239" s="44"/>
      <c r="RFX239" s="44"/>
      <c r="RFY239" s="44"/>
      <c r="RFZ239" s="44"/>
      <c r="RGA239" s="44"/>
      <c r="RGB239" s="44"/>
      <c r="RGC239" s="44"/>
      <c r="RGD239" s="44"/>
      <c r="RGE239" s="44"/>
      <c r="RGF239" s="44"/>
      <c r="RGG239" s="44"/>
      <c r="RGH239" s="44"/>
      <c r="RGI239" s="44"/>
      <c r="RGJ239" s="44"/>
      <c r="RGK239" s="44"/>
      <c r="RGL239" s="44"/>
      <c r="RGM239" s="44"/>
      <c r="RGN239" s="44"/>
      <c r="RGO239" s="44"/>
      <c r="RGP239" s="44"/>
      <c r="RGQ239" s="44"/>
      <c r="RGR239" s="44"/>
      <c r="RGS239" s="44"/>
      <c r="RGT239" s="44"/>
      <c r="RGU239" s="44"/>
      <c r="RGV239" s="44"/>
      <c r="RGW239" s="44"/>
      <c r="RGX239" s="44"/>
      <c r="RGY239" s="44"/>
      <c r="RGZ239" s="44"/>
      <c r="RHA239" s="44"/>
      <c r="RHB239" s="44"/>
      <c r="RHC239" s="44"/>
      <c r="RHD239" s="44"/>
      <c r="RHE239" s="44"/>
      <c r="RHF239" s="44"/>
      <c r="RHG239" s="44"/>
      <c r="RHH239" s="44"/>
      <c r="RHI239" s="44"/>
      <c r="RHJ239" s="44"/>
      <c r="RHK239" s="44"/>
      <c r="RHL239" s="44"/>
      <c r="RHM239" s="44"/>
      <c r="RHN239" s="44"/>
      <c r="RHO239" s="44"/>
      <c r="RHP239" s="44"/>
      <c r="RHQ239" s="44"/>
      <c r="RHR239" s="44"/>
      <c r="RHS239" s="44"/>
      <c r="RHT239" s="44"/>
      <c r="RHU239" s="44"/>
      <c r="RHV239" s="44"/>
      <c r="RHW239" s="44"/>
      <c r="RHX239" s="44"/>
      <c r="RHY239" s="44"/>
      <c r="RHZ239" s="44"/>
      <c r="RIA239" s="44"/>
      <c r="RIB239" s="44"/>
      <c r="RIC239" s="44"/>
      <c r="RID239" s="44"/>
      <c r="RIE239" s="44"/>
      <c r="RIF239" s="44"/>
      <c r="RIG239" s="44"/>
      <c r="RIH239" s="44"/>
      <c r="RII239" s="44"/>
      <c r="RIJ239" s="44"/>
      <c r="RIK239" s="44"/>
      <c r="RIL239" s="44"/>
      <c r="RIM239" s="44"/>
      <c r="RIN239" s="44"/>
      <c r="RIO239" s="44"/>
      <c r="RIP239" s="44"/>
      <c r="RIQ239" s="44"/>
      <c r="RIR239" s="44"/>
      <c r="RIS239" s="44"/>
      <c r="RIT239" s="44"/>
      <c r="RIU239" s="44"/>
      <c r="RIV239" s="44"/>
      <c r="RIW239" s="44"/>
      <c r="RIX239" s="44"/>
      <c r="RIY239" s="44"/>
      <c r="RIZ239" s="44"/>
      <c r="RJA239" s="44"/>
      <c r="RJB239" s="44"/>
      <c r="RJC239" s="44"/>
      <c r="RJD239" s="44"/>
      <c r="RJE239" s="44"/>
      <c r="RJF239" s="44"/>
      <c r="RJG239" s="44"/>
      <c r="RJH239" s="44"/>
      <c r="RJI239" s="44"/>
      <c r="RJJ239" s="44"/>
      <c r="RJK239" s="44"/>
      <c r="RJL239" s="44"/>
      <c r="RJM239" s="44"/>
      <c r="RJN239" s="44"/>
      <c r="RJO239" s="44"/>
      <c r="RJP239" s="44"/>
      <c r="RJQ239" s="44"/>
      <c r="RJR239" s="44"/>
      <c r="RJS239" s="44"/>
      <c r="RJT239" s="44"/>
      <c r="RJU239" s="44"/>
      <c r="RJV239" s="44"/>
      <c r="RJW239" s="44"/>
      <c r="RJX239" s="44"/>
      <c r="RJY239" s="44"/>
      <c r="RJZ239" s="44"/>
      <c r="RKA239" s="44"/>
      <c r="RKB239" s="44"/>
      <c r="RKC239" s="44"/>
      <c r="RKD239" s="44"/>
      <c r="RKE239" s="44"/>
      <c r="RKF239" s="44"/>
      <c r="RKG239" s="44"/>
      <c r="RKH239" s="44"/>
      <c r="RKI239" s="44"/>
      <c r="RKJ239" s="44"/>
      <c r="RKK239" s="44"/>
      <c r="RKL239" s="44"/>
      <c r="RKM239" s="44"/>
      <c r="RKN239" s="44"/>
      <c r="RKO239" s="44"/>
      <c r="RKP239" s="44"/>
      <c r="RKQ239" s="44"/>
      <c r="RKR239" s="44"/>
      <c r="RKS239" s="44"/>
      <c r="RKT239" s="44"/>
      <c r="RKU239" s="44"/>
      <c r="RKV239" s="44"/>
      <c r="RKW239" s="44"/>
      <c r="RKX239" s="44"/>
      <c r="RKY239" s="44"/>
      <c r="RKZ239" s="44"/>
      <c r="RLA239" s="44"/>
      <c r="RLB239" s="44"/>
      <c r="RLC239" s="44"/>
      <c r="RLD239" s="44"/>
      <c r="RLE239" s="44"/>
      <c r="RLF239" s="44"/>
      <c r="RLG239" s="44"/>
      <c r="RLH239" s="44"/>
      <c r="RLI239" s="44"/>
      <c r="RLJ239" s="44"/>
      <c r="RLK239" s="44"/>
      <c r="RLL239" s="44"/>
      <c r="RLM239" s="44"/>
      <c r="RLN239" s="44"/>
      <c r="RLO239" s="44"/>
      <c r="RLP239" s="44"/>
      <c r="RLQ239" s="44"/>
      <c r="RLR239" s="44"/>
      <c r="RLS239" s="44"/>
      <c r="RLT239" s="44"/>
      <c r="RLU239" s="44"/>
      <c r="RLV239" s="44"/>
      <c r="RLW239" s="44"/>
      <c r="RLX239" s="44"/>
      <c r="RLY239" s="44"/>
      <c r="RLZ239" s="44"/>
      <c r="RMA239" s="44"/>
      <c r="RMB239" s="44"/>
      <c r="RMC239" s="44"/>
      <c r="RMD239" s="44"/>
      <c r="RME239" s="44"/>
      <c r="RMF239" s="44"/>
      <c r="RMG239" s="44"/>
      <c r="RMH239" s="44"/>
      <c r="RMI239" s="44"/>
      <c r="RMJ239" s="44"/>
      <c r="RMK239" s="44"/>
      <c r="RML239" s="44"/>
      <c r="RMM239" s="44"/>
      <c r="RMN239" s="44"/>
      <c r="RMO239" s="44"/>
      <c r="RMP239" s="44"/>
      <c r="RMQ239" s="44"/>
      <c r="RMR239" s="44"/>
      <c r="RMS239" s="44"/>
      <c r="RMT239" s="44"/>
      <c r="RMU239" s="44"/>
      <c r="RMV239" s="44"/>
      <c r="RMW239" s="44"/>
      <c r="RMX239" s="44"/>
      <c r="RMY239" s="44"/>
      <c r="RMZ239" s="44"/>
      <c r="RNA239" s="44"/>
      <c r="RNB239" s="44"/>
      <c r="RNC239" s="44"/>
      <c r="RND239" s="44"/>
      <c r="RNE239" s="44"/>
      <c r="RNF239" s="44"/>
      <c r="RNG239" s="44"/>
      <c r="RNH239" s="44"/>
      <c r="RNI239" s="44"/>
      <c r="RNJ239" s="44"/>
      <c r="RNK239" s="44"/>
      <c r="RNL239" s="44"/>
      <c r="RNM239" s="44"/>
      <c r="RNN239" s="44"/>
      <c r="RNO239" s="44"/>
      <c r="RNP239" s="44"/>
      <c r="RNQ239" s="44"/>
      <c r="RNR239" s="44"/>
      <c r="RNS239" s="44"/>
      <c r="RNT239" s="44"/>
      <c r="RNU239" s="44"/>
      <c r="RNV239" s="44"/>
      <c r="RNW239" s="44"/>
      <c r="RNX239" s="44"/>
      <c r="RNY239" s="44"/>
      <c r="RNZ239" s="44"/>
      <c r="ROA239" s="44"/>
      <c r="ROB239" s="44"/>
      <c r="ROC239" s="44"/>
      <c r="ROD239" s="44"/>
      <c r="ROE239" s="44"/>
      <c r="ROF239" s="44"/>
      <c r="ROG239" s="44"/>
      <c r="ROH239" s="44"/>
      <c r="ROI239" s="44"/>
      <c r="ROJ239" s="44"/>
      <c r="ROK239" s="44"/>
      <c r="ROL239" s="44"/>
      <c r="ROM239" s="44"/>
      <c r="RON239" s="44"/>
      <c r="ROO239" s="44"/>
      <c r="ROP239" s="44"/>
      <c r="ROQ239" s="44"/>
      <c r="ROR239" s="44"/>
      <c r="ROS239" s="44"/>
      <c r="ROT239" s="44"/>
      <c r="ROU239" s="44"/>
      <c r="ROV239" s="44"/>
      <c r="ROW239" s="44"/>
      <c r="ROX239" s="44"/>
      <c r="ROY239" s="44"/>
      <c r="ROZ239" s="44"/>
      <c r="RPA239" s="44"/>
      <c r="RPB239" s="44"/>
      <c r="RPC239" s="44"/>
      <c r="RPD239" s="44"/>
      <c r="RPE239" s="44"/>
      <c r="RPF239" s="44"/>
      <c r="RPG239" s="44"/>
      <c r="RPH239" s="44"/>
      <c r="RPI239" s="44"/>
      <c r="RPJ239" s="44"/>
      <c r="RPK239" s="44"/>
      <c r="RPL239" s="44"/>
      <c r="RPM239" s="44"/>
      <c r="RPN239" s="44"/>
      <c r="RPO239" s="44"/>
      <c r="RPP239" s="44"/>
      <c r="RPQ239" s="44"/>
      <c r="RPR239" s="44"/>
      <c r="RPS239" s="44"/>
      <c r="RPT239" s="44"/>
      <c r="RPU239" s="44"/>
      <c r="RPV239" s="44"/>
      <c r="RPW239" s="44"/>
      <c r="RPX239" s="44"/>
      <c r="RPY239" s="44"/>
      <c r="RPZ239" s="44"/>
      <c r="RQA239" s="44"/>
      <c r="RQB239" s="44"/>
      <c r="RQC239" s="44"/>
      <c r="RQD239" s="44"/>
      <c r="RQE239" s="44"/>
      <c r="RQF239" s="44"/>
      <c r="RQG239" s="44"/>
      <c r="RQH239" s="44"/>
      <c r="RQI239" s="44"/>
      <c r="RQJ239" s="44"/>
      <c r="RQK239" s="44"/>
      <c r="RQL239" s="44"/>
      <c r="RQM239" s="44"/>
      <c r="RQN239" s="44"/>
      <c r="RQO239" s="44"/>
      <c r="RQP239" s="44"/>
      <c r="RQQ239" s="44"/>
      <c r="RQR239" s="44"/>
      <c r="RQS239" s="44"/>
      <c r="RQT239" s="44"/>
      <c r="RQU239" s="44"/>
      <c r="RQV239" s="44"/>
      <c r="RQW239" s="44"/>
      <c r="RQX239" s="44"/>
      <c r="RQY239" s="44"/>
      <c r="RQZ239" s="44"/>
      <c r="RRA239" s="44"/>
      <c r="RRB239" s="44"/>
      <c r="RRC239" s="44"/>
      <c r="RRD239" s="44"/>
      <c r="RRE239" s="44"/>
      <c r="RRF239" s="44"/>
      <c r="RRG239" s="44"/>
      <c r="RRH239" s="44"/>
      <c r="RRI239" s="44"/>
      <c r="RRJ239" s="44"/>
      <c r="RRK239" s="44"/>
      <c r="RRL239" s="44"/>
      <c r="RRM239" s="44"/>
      <c r="RRN239" s="44"/>
      <c r="RRO239" s="44"/>
      <c r="RRP239" s="44"/>
      <c r="RRQ239" s="44"/>
      <c r="RRR239" s="44"/>
      <c r="RRS239" s="44"/>
      <c r="RRT239" s="44"/>
      <c r="RRU239" s="44"/>
      <c r="RRV239" s="44"/>
      <c r="RRW239" s="44"/>
      <c r="RRX239" s="44"/>
      <c r="RRY239" s="44"/>
      <c r="RRZ239" s="44"/>
      <c r="RSA239" s="44"/>
      <c r="RSB239" s="44"/>
      <c r="RSC239" s="44"/>
      <c r="RSD239" s="44"/>
      <c r="RSE239" s="44"/>
      <c r="RSF239" s="44"/>
      <c r="RSG239" s="44"/>
      <c r="RSH239" s="44"/>
      <c r="RSI239" s="44"/>
      <c r="RSJ239" s="44"/>
      <c r="RSK239" s="44"/>
      <c r="RSL239" s="44"/>
      <c r="RSM239" s="44"/>
      <c r="RSN239" s="44"/>
      <c r="RSO239" s="44"/>
      <c r="RSP239" s="44"/>
      <c r="RSQ239" s="44"/>
      <c r="RSR239" s="44"/>
      <c r="RSS239" s="44"/>
      <c r="RST239" s="44"/>
      <c r="RSU239" s="44"/>
      <c r="RSV239" s="44"/>
      <c r="RSW239" s="44"/>
      <c r="RSX239" s="44"/>
      <c r="RSY239" s="44"/>
      <c r="RSZ239" s="44"/>
      <c r="RTA239" s="44"/>
      <c r="RTB239" s="44"/>
      <c r="RTC239" s="44"/>
      <c r="RTD239" s="44"/>
      <c r="RTE239" s="44"/>
      <c r="RTF239" s="44"/>
      <c r="RTG239" s="44"/>
      <c r="RTH239" s="44"/>
      <c r="RTI239" s="44"/>
      <c r="RTJ239" s="44"/>
      <c r="RTK239" s="44"/>
      <c r="RTL239" s="44"/>
      <c r="RTM239" s="44"/>
      <c r="RTN239" s="44"/>
      <c r="RTO239" s="44"/>
      <c r="RTP239" s="44"/>
      <c r="RTQ239" s="44"/>
      <c r="RTR239" s="44"/>
      <c r="RTS239" s="44"/>
      <c r="RTT239" s="44"/>
      <c r="RTU239" s="44"/>
      <c r="RTV239" s="44"/>
      <c r="RTW239" s="44"/>
      <c r="RTX239" s="44"/>
      <c r="RTY239" s="44"/>
      <c r="RTZ239" s="44"/>
      <c r="RUA239" s="44"/>
      <c r="RUB239" s="44"/>
      <c r="RUC239" s="44"/>
      <c r="RUD239" s="44"/>
      <c r="RUE239" s="44"/>
      <c r="RUF239" s="44"/>
      <c r="RUG239" s="44"/>
      <c r="RUH239" s="44"/>
      <c r="RUI239" s="44"/>
      <c r="RUJ239" s="44"/>
      <c r="RUK239" s="44"/>
      <c r="RUL239" s="44"/>
      <c r="RUM239" s="44"/>
      <c r="RUN239" s="44"/>
      <c r="RUO239" s="44"/>
      <c r="RUP239" s="44"/>
      <c r="RUQ239" s="44"/>
      <c r="RUR239" s="44"/>
      <c r="RUS239" s="44"/>
      <c r="RUT239" s="44"/>
      <c r="RUU239" s="44"/>
      <c r="RUV239" s="44"/>
      <c r="RUW239" s="44"/>
      <c r="RUX239" s="44"/>
      <c r="RUY239" s="44"/>
      <c r="RUZ239" s="44"/>
      <c r="RVA239" s="44"/>
      <c r="RVB239" s="44"/>
      <c r="RVC239" s="44"/>
      <c r="RVD239" s="44"/>
      <c r="RVE239" s="44"/>
      <c r="RVF239" s="44"/>
      <c r="RVG239" s="44"/>
      <c r="RVH239" s="44"/>
      <c r="RVI239" s="44"/>
      <c r="RVJ239" s="44"/>
      <c r="RVK239" s="44"/>
      <c r="RVL239" s="44"/>
      <c r="RVM239" s="44"/>
      <c r="RVN239" s="44"/>
      <c r="RVO239" s="44"/>
      <c r="RVP239" s="44"/>
      <c r="RVQ239" s="44"/>
      <c r="RVR239" s="44"/>
      <c r="RVS239" s="44"/>
      <c r="RVT239" s="44"/>
      <c r="RVU239" s="44"/>
      <c r="RVV239" s="44"/>
      <c r="RVW239" s="44"/>
      <c r="RVX239" s="44"/>
      <c r="RVY239" s="44"/>
      <c r="RVZ239" s="44"/>
      <c r="RWA239" s="44"/>
      <c r="RWB239" s="44"/>
      <c r="RWC239" s="44"/>
      <c r="RWD239" s="44"/>
      <c r="RWE239" s="44"/>
      <c r="RWF239" s="44"/>
      <c r="RWG239" s="44"/>
      <c r="RWH239" s="44"/>
      <c r="RWI239" s="44"/>
      <c r="RWJ239" s="44"/>
      <c r="RWK239" s="44"/>
      <c r="RWL239" s="44"/>
      <c r="RWM239" s="44"/>
      <c r="RWN239" s="44"/>
      <c r="RWO239" s="44"/>
      <c r="RWP239" s="44"/>
      <c r="RWQ239" s="44"/>
      <c r="RWR239" s="44"/>
      <c r="RWS239" s="44"/>
      <c r="RWT239" s="44"/>
      <c r="RWU239" s="44"/>
      <c r="RWV239" s="44"/>
      <c r="RWW239" s="44"/>
      <c r="RWX239" s="44"/>
      <c r="RWY239" s="44"/>
      <c r="RWZ239" s="44"/>
      <c r="RXA239" s="44"/>
      <c r="RXB239" s="44"/>
      <c r="RXC239" s="44"/>
      <c r="RXD239" s="44"/>
      <c r="RXE239" s="44"/>
      <c r="RXF239" s="44"/>
      <c r="RXG239" s="44"/>
      <c r="RXH239" s="44"/>
      <c r="RXI239" s="44"/>
      <c r="RXJ239" s="44"/>
      <c r="RXK239" s="44"/>
      <c r="RXL239" s="44"/>
      <c r="RXM239" s="44"/>
      <c r="RXN239" s="44"/>
      <c r="RXO239" s="44"/>
      <c r="RXP239" s="44"/>
      <c r="RXQ239" s="44"/>
      <c r="RXR239" s="44"/>
      <c r="RXS239" s="44"/>
      <c r="RXT239" s="44"/>
      <c r="RXU239" s="44"/>
      <c r="RXV239" s="44"/>
      <c r="RXW239" s="44"/>
      <c r="RXX239" s="44"/>
      <c r="RXY239" s="44"/>
      <c r="RXZ239" s="44"/>
      <c r="RYA239" s="44"/>
      <c r="RYB239" s="44"/>
      <c r="RYC239" s="44"/>
      <c r="RYD239" s="44"/>
      <c r="RYE239" s="44"/>
      <c r="RYF239" s="44"/>
      <c r="RYG239" s="44"/>
      <c r="RYH239" s="44"/>
      <c r="RYI239" s="44"/>
      <c r="RYJ239" s="44"/>
      <c r="RYK239" s="44"/>
      <c r="RYL239" s="44"/>
      <c r="RYM239" s="44"/>
      <c r="RYN239" s="44"/>
      <c r="RYO239" s="44"/>
      <c r="RYP239" s="44"/>
      <c r="RYQ239" s="44"/>
      <c r="RYR239" s="44"/>
      <c r="RYS239" s="44"/>
      <c r="RYT239" s="44"/>
      <c r="RYU239" s="44"/>
      <c r="RYV239" s="44"/>
      <c r="RYW239" s="44"/>
      <c r="RYX239" s="44"/>
      <c r="RYY239" s="44"/>
      <c r="RYZ239" s="44"/>
      <c r="RZA239" s="44"/>
      <c r="RZB239" s="44"/>
      <c r="RZC239" s="44"/>
      <c r="RZD239" s="44"/>
      <c r="RZE239" s="44"/>
      <c r="RZF239" s="44"/>
      <c r="RZG239" s="44"/>
      <c r="RZH239" s="44"/>
      <c r="RZI239" s="44"/>
      <c r="RZJ239" s="44"/>
      <c r="RZK239" s="44"/>
      <c r="RZL239" s="44"/>
      <c r="RZM239" s="44"/>
      <c r="RZN239" s="44"/>
      <c r="RZO239" s="44"/>
      <c r="RZP239" s="44"/>
      <c r="RZQ239" s="44"/>
      <c r="RZR239" s="44"/>
      <c r="RZS239" s="44"/>
      <c r="RZT239" s="44"/>
      <c r="RZU239" s="44"/>
      <c r="RZV239" s="44"/>
      <c r="RZW239" s="44"/>
      <c r="RZX239" s="44"/>
      <c r="RZY239" s="44"/>
      <c r="RZZ239" s="44"/>
      <c r="SAA239" s="44"/>
      <c r="SAB239" s="44"/>
      <c r="SAC239" s="44"/>
      <c r="SAD239" s="44"/>
      <c r="SAE239" s="44"/>
      <c r="SAF239" s="44"/>
      <c r="SAG239" s="44"/>
      <c r="SAH239" s="44"/>
      <c r="SAI239" s="44"/>
      <c r="SAJ239" s="44"/>
      <c r="SAK239" s="44"/>
      <c r="SAL239" s="44"/>
      <c r="SAM239" s="44"/>
      <c r="SAN239" s="44"/>
      <c r="SAO239" s="44"/>
      <c r="SAP239" s="44"/>
      <c r="SAQ239" s="44"/>
      <c r="SAR239" s="44"/>
      <c r="SAS239" s="44"/>
      <c r="SAT239" s="44"/>
      <c r="SAU239" s="44"/>
      <c r="SAV239" s="44"/>
      <c r="SAW239" s="44"/>
      <c r="SAX239" s="44"/>
      <c r="SAY239" s="44"/>
      <c r="SAZ239" s="44"/>
      <c r="SBA239" s="44"/>
      <c r="SBB239" s="44"/>
      <c r="SBC239" s="44"/>
      <c r="SBD239" s="44"/>
      <c r="SBE239" s="44"/>
      <c r="SBF239" s="44"/>
      <c r="SBG239" s="44"/>
      <c r="SBH239" s="44"/>
      <c r="SBI239" s="44"/>
      <c r="SBJ239" s="44"/>
      <c r="SBK239" s="44"/>
      <c r="SBL239" s="44"/>
      <c r="SBM239" s="44"/>
      <c r="SBN239" s="44"/>
      <c r="SBO239" s="44"/>
      <c r="SBP239" s="44"/>
      <c r="SBQ239" s="44"/>
      <c r="SBR239" s="44"/>
      <c r="SBS239" s="44"/>
      <c r="SBT239" s="44"/>
      <c r="SBU239" s="44"/>
      <c r="SBV239" s="44"/>
      <c r="SBW239" s="44"/>
      <c r="SBX239" s="44"/>
      <c r="SBY239" s="44"/>
      <c r="SBZ239" s="44"/>
      <c r="SCA239" s="44"/>
      <c r="SCB239" s="44"/>
      <c r="SCC239" s="44"/>
      <c r="SCD239" s="44"/>
      <c r="SCE239" s="44"/>
      <c r="SCF239" s="44"/>
      <c r="SCG239" s="44"/>
      <c r="SCH239" s="44"/>
      <c r="SCI239" s="44"/>
      <c r="SCJ239" s="44"/>
      <c r="SCK239" s="44"/>
      <c r="SCL239" s="44"/>
      <c r="SCM239" s="44"/>
      <c r="SCN239" s="44"/>
      <c r="SCO239" s="44"/>
      <c r="SCP239" s="44"/>
      <c r="SCQ239" s="44"/>
      <c r="SCR239" s="44"/>
      <c r="SCS239" s="44"/>
      <c r="SCT239" s="44"/>
      <c r="SCU239" s="44"/>
      <c r="SCV239" s="44"/>
      <c r="SCW239" s="44"/>
      <c r="SCX239" s="44"/>
      <c r="SCY239" s="44"/>
      <c r="SCZ239" s="44"/>
      <c r="SDA239" s="44"/>
      <c r="SDB239" s="44"/>
      <c r="SDC239" s="44"/>
      <c r="SDD239" s="44"/>
      <c r="SDE239" s="44"/>
      <c r="SDF239" s="44"/>
      <c r="SDG239" s="44"/>
      <c r="SDH239" s="44"/>
      <c r="SDI239" s="44"/>
      <c r="SDJ239" s="44"/>
      <c r="SDK239" s="44"/>
      <c r="SDL239" s="44"/>
      <c r="SDM239" s="44"/>
      <c r="SDN239" s="44"/>
      <c r="SDO239" s="44"/>
      <c r="SDP239" s="44"/>
      <c r="SDQ239" s="44"/>
      <c r="SDR239" s="44"/>
      <c r="SDS239" s="44"/>
      <c r="SDT239" s="44"/>
      <c r="SDU239" s="44"/>
      <c r="SDV239" s="44"/>
      <c r="SDW239" s="44"/>
      <c r="SDX239" s="44"/>
      <c r="SDY239" s="44"/>
      <c r="SDZ239" s="44"/>
      <c r="SEA239" s="44"/>
      <c r="SEB239" s="44"/>
      <c r="SEC239" s="44"/>
      <c r="SED239" s="44"/>
      <c r="SEE239" s="44"/>
      <c r="SEF239" s="44"/>
      <c r="SEG239" s="44"/>
      <c r="SEH239" s="44"/>
      <c r="SEI239" s="44"/>
      <c r="SEJ239" s="44"/>
      <c r="SEK239" s="44"/>
      <c r="SEL239" s="44"/>
      <c r="SEM239" s="44"/>
      <c r="SEN239" s="44"/>
      <c r="SEO239" s="44"/>
      <c r="SEP239" s="44"/>
      <c r="SEQ239" s="44"/>
      <c r="SER239" s="44"/>
      <c r="SES239" s="44"/>
      <c r="SET239" s="44"/>
      <c r="SEU239" s="44"/>
      <c r="SEV239" s="44"/>
      <c r="SEW239" s="44"/>
      <c r="SEX239" s="44"/>
      <c r="SEY239" s="44"/>
      <c r="SEZ239" s="44"/>
      <c r="SFA239" s="44"/>
      <c r="SFB239" s="44"/>
      <c r="SFC239" s="44"/>
      <c r="SFD239" s="44"/>
      <c r="SFE239" s="44"/>
      <c r="SFF239" s="44"/>
      <c r="SFG239" s="44"/>
      <c r="SFH239" s="44"/>
      <c r="SFI239" s="44"/>
      <c r="SFJ239" s="44"/>
      <c r="SFK239" s="44"/>
      <c r="SFL239" s="44"/>
      <c r="SFM239" s="44"/>
      <c r="SFN239" s="44"/>
      <c r="SFO239" s="44"/>
      <c r="SFP239" s="44"/>
      <c r="SFQ239" s="44"/>
      <c r="SFR239" s="44"/>
      <c r="SFS239" s="44"/>
      <c r="SFT239" s="44"/>
      <c r="SFU239" s="44"/>
      <c r="SFV239" s="44"/>
      <c r="SFW239" s="44"/>
      <c r="SFX239" s="44"/>
      <c r="SFY239" s="44"/>
      <c r="SFZ239" s="44"/>
      <c r="SGA239" s="44"/>
      <c r="SGB239" s="44"/>
      <c r="SGC239" s="44"/>
      <c r="SGD239" s="44"/>
      <c r="SGE239" s="44"/>
      <c r="SGF239" s="44"/>
      <c r="SGG239" s="44"/>
      <c r="SGH239" s="44"/>
      <c r="SGI239" s="44"/>
      <c r="SGJ239" s="44"/>
      <c r="SGK239" s="44"/>
      <c r="SGL239" s="44"/>
      <c r="SGM239" s="44"/>
      <c r="SGN239" s="44"/>
      <c r="SGO239" s="44"/>
      <c r="SGP239" s="44"/>
      <c r="SGQ239" s="44"/>
      <c r="SGR239" s="44"/>
      <c r="SGS239" s="44"/>
      <c r="SGT239" s="44"/>
      <c r="SGU239" s="44"/>
      <c r="SGV239" s="44"/>
      <c r="SGW239" s="44"/>
      <c r="SGX239" s="44"/>
      <c r="SGY239" s="44"/>
      <c r="SGZ239" s="44"/>
      <c r="SHA239" s="44"/>
      <c r="SHB239" s="44"/>
      <c r="SHC239" s="44"/>
      <c r="SHD239" s="44"/>
      <c r="SHE239" s="44"/>
      <c r="SHF239" s="44"/>
      <c r="SHG239" s="44"/>
      <c r="SHH239" s="44"/>
      <c r="SHI239" s="44"/>
      <c r="SHJ239" s="44"/>
      <c r="SHK239" s="44"/>
      <c r="SHL239" s="44"/>
      <c r="SHM239" s="44"/>
      <c r="SHN239" s="44"/>
      <c r="SHO239" s="44"/>
      <c r="SHP239" s="44"/>
      <c r="SHQ239" s="44"/>
      <c r="SHR239" s="44"/>
      <c r="SHS239" s="44"/>
      <c r="SHT239" s="44"/>
      <c r="SHU239" s="44"/>
      <c r="SHV239" s="44"/>
      <c r="SHW239" s="44"/>
      <c r="SHX239" s="44"/>
      <c r="SHY239" s="44"/>
      <c r="SHZ239" s="44"/>
      <c r="SIA239" s="44"/>
      <c r="SIB239" s="44"/>
      <c r="SIC239" s="44"/>
      <c r="SID239" s="44"/>
      <c r="SIE239" s="44"/>
      <c r="SIF239" s="44"/>
      <c r="SIG239" s="44"/>
      <c r="SIH239" s="44"/>
      <c r="SII239" s="44"/>
      <c r="SIJ239" s="44"/>
      <c r="SIK239" s="44"/>
      <c r="SIL239" s="44"/>
      <c r="SIM239" s="44"/>
      <c r="SIN239" s="44"/>
      <c r="SIO239" s="44"/>
      <c r="SIP239" s="44"/>
      <c r="SIQ239" s="44"/>
      <c r="SIR239" s="44"/>
      <c r="SIS239" s="44"/>
      <c r="SIT239" s="44"/>
      <c r="SIU239" s="44"/>
      <c r="SIV239" s="44"/>
      <c r="SIW239" s="44"/>
      <c r="SIX239" s="44"/>
      <c r="SIY239" s="44"/>
      <c r="SIZ239" s="44"/>
      <c r="SJA239" s="44"/>
      <c r="SJB239" s="44"/>
      <c r="SJC239" s="44"/>
      <c r="SJD239" s="44"/>
      <c r="SJE239" s="44"/>
      <c r="SJF239" s="44"/>
      <c r="SJG239" s="44"/>
      <c r="SJH239" s="44"/>
      <c r="SJI239" s="44"/>
      <c r="SJJ239" s="44"/>
      <c r="SJK239" s="44"/>
      <c r="SJL239" s="44"/>
      <c r="SJM239" s="44"/>
      <c r="SJN239" s="44"/>
      <c r="SJO239" s="44"/>
      <c r="SJP239" s="44"/>
      <c r="SJQ239" s="44"/>
      <c r="SJR239" s="44"/>
      <c r="SJS239" s="44"/>
      <c r="SJT239" s="44"/>
      <c r="SJU239" s="44"/>
      <c r="SJV239" s="44"/>
      <c r="SJW239" s="44"/>
      <c r="SJX239" s="44"/>
      <c r="SJY239" s="44"/>
      <c r="SJZ239" s="44"/>
      <c r="SKA239" s="44"/>
      <c r="SKB239" s="44"/>
      <c r="SKC239" s="44"/>
      <c r="SKD239" s="44"/>
      <c r="SKE239" s="44"/>
      <c r="SKF239" s="44"/>
      <c r="SKG239" s="44"/>
      <c r="SKH239" s="44"/>
      <c r="SKI239" s="44"/>
      <c r="SKJ239" s="44"/>
      <c r="SKK239" s="44"/>
      <c r="SKL239" s="44"/>
      <c r="SKM239" s="44"/>
      <c r="SKN239" s="44"/>
      <c r="SKO239" s="44"/>
      <c r="SKP239" s="44"/>
      <c r="SKQ239" s="44"/>
      <c r="SKR239" s="44"/>
      <c r="SKS239" s="44"/>
      <c r="SKT239" s="44"/>
      <c r="SKU239" s="44"/>
      <c r="SKV239" s="44"/>
      <c r="SKW239" s="44"/>
      <c r="SKX239" s="44"/>
      <c r="SKY239" s="44"/>
      <c r="SKZ239" s="44"/>
      <c r="SLA239" s="44"/>
      <c r="SLB239" s="44"/>
      <c r="SLC239" s="44"/>
      <c r="SLD239" s="44"/>
      <c r="SLE239" s="44"/>
      <c r="SLF239" s="44"/>
      <c r="SLG239" s="44"/>
      <c r="SLH239" s="44"/>
      <c r="SLI239" s="44"/>
      <c r="SLJ239" s="44"/>
      <c r="SLK239" s="44"/>
      <c r="SLL239" s="44"/>
      <c r="SLM239" s="44"/>
      <c r="SLN239" s="44"/>
      <c r="SLO239" s="44"/>
      <c r="SLP239" s="44"/>
      <c r="SLQ239" s="44"/>
      <c r="SLR239" s="44"/>
      <c r="SLS239" s="44"/>
      <c r="SLT239" s="44"/>
      <c r="SLU239" s="44"/>
      <c r="SLV239" s="44"/>
      <c r="SLW239" s="44"/>
      <c r="SLX239" s="44"/>
      <c r="SLY239" s="44"/>
      <c r="SLZ239" s="44"/>
      <c r="SMA239" s="44"/>
      <c r="SMB239" s="44"/>
      <c r="SMC239" s="44"/>
      <c r="SMD239" s="44"/>
      <c r="SME239" s="44"/>
      <c r="SMF239" s="44"/>
      <c r="SMG239" s="44"/>
      <c r="SMH239" s="44"/>
      <c r="SMI239" s="44"/>
      <c r="SMJ239" s="44"/>
      <c r="SMK239" s="44"/>
      <c r="SML239" s="44"/>
      <c r="SMM239" s="44"/>
      <c r="SMN239" s="44"/>
      <c r="SMO239" s="44"/>
      <c r="SMP239" s="44"/>
      <c r="SMQ239" s="44"/>
      <c r="SMR239" s="44"/>
      <c r="SMS239" s="44"/>
      <c r="SMT239" s="44"/>
      <c r="SMU239" s="44"/>
      <c r="SMV239" s="44"/>
      <c r="SMW239" s="44"/>
      <c r="SMX239" s="44"/>
      <c r="SMY239" s="44"/>
      <c r="SMZ239" s="44"/>
      <c r="SNA239" s="44"/>
      <c r="SNB239" s="44"/>
      <c r="SNC239" s="44"/>
      <c r="SND239" s="44"/>
      <c r="SNE239" s="44"/>
      <c r="SNF239" s="44"/>
      <c r="SNG239" s="44"/>
      <c r="SNH239" s="44"/>
      <c r="SNI239" s="44"/>
      <c r="SNJ239" s="44"/>
      <c r="SNK239" s="44"/>
      <c r="SNL239" s="44"/>
      <c r="SNM239" s="44"/>
      <c r="SNN239" s="44"/>
      <c r="SNO239" s="44"/>
      <c r="SNP239" s="44"/>
      <c r="SNQ239" s="44"/>
      <c r="SNR239" s="44"/>
      <c r="SNS239" s="44"/>
      <c r="SNT239" s="44"/>
      <c r="SNU239" s="44"/>
      <c r="SNV239" s="44"/>
      <c r="SNW239" s="44"/>
      <c r="SNX239" s="44"/>
      <c r="SNY239" s="44"/>
      <c r="SNZ239" s="44"/>
      <c r="SOA239" s="44"/>
      <c r="SOB239" s="44"/>
      <c r="SOC239" s="44"/>
      <c r="SOD239" s="44"/>
      <c r="SOE239" s="44"/>
      <c r="SOF239" s="44"/>
      <c r="SOG239" s="44"/>
      <c r="SOH239" s="44"/>
      <c r="SOI239" s="44"/>
      <c r="SOJ239" s="44"/>
      <c r="SOK239" s="44"/>
      <c r="SOL239" s="44"/>
      <c r="SOM239" s="44"/>
      <c r="SON239" s="44"/>
      <c r="SOO239" s="44"/>
      <c r="SOP239" s="44"/>
      <c r="SOQ239" s="44"/>
      <c r="SOR239" s="44"/>
      <c r="SOS239" s="44"/>
      <c r="SOT239" s="44"/>
      <c r="SOU239" s="44"/>
      <c r="SOV239" s="44"/>
      <c r="SOW239" s="44"/>
      <c r="SOX239" s="44"/>
      <c r="SOY239" s="44"/>
      <c r="SOZ239" s="44"/>
      <c r="SPA239" s="44"/>
      <c r="SPB239" s="44"/>
      <c r="SPC239" s="44"/>
      <c r="SPD239" s="44"/>
      <c r="SPE239" s="44"/>
      <c r="SPF239" s="44"/>
      <c r="SPG239" s="44"/>
      <c r="SPH239" s="44"/>
      <c r="SPI239" s="44"/>
      <c r="SPJ239" s="44"/>
      <c r="SPK239" s="44"/>
      <c r="SPL239" s="44"/>
      <c r="SPM239" s="44"/>
      <c r="SPN239" s="44"/>
      <c r="SPO239" s="44"/>
      <c r="SPP239" s="44"/>
      <c r="SPQ239" s="44"/>
      <c r="SPR239" s="44"/>
      <c r="SPS239" s="44"/>
      <c r="SPT239" s="44"/>
      <c r="SPU239" s="44"/>
      <c r="SPV239" s="44"/>
      <c r="SPW239" s="44"/>
      <c r="SPX239" s="44"/>
      <c r="SPY239" s="44"/>
      <c r="SPZ239" s="44"/>
      <c r="SQA239" s="44"/>
      <c r="SQB239" s="44"/>
      <c r="SQC239" s="44"/>
      <c r="SQD239" s="44"/>
      <c r="SQE239" s="44"/>
      <c r="SQF239" s="44"/>
      <c r="SQG239" s="44"/>
      <c r="SQH239" s="44"/>
      <c r="SQI239" s="44"/>
      <c r="SQJ239" s="44"/>
      <c r="SQK239" s="44"/>
      <c r="SQL239" s="44"/>
      <c r="SQM239" s="44"/>
      <c r="SQN239" s="44"/>
      <c r="SQO239" s="44"/>
      <c r="SQP239" s="44"/>
      <c r="SQQ239" s="44"/>
      <c r="SQR239" s="44"/>
      <c r="SQS239" s="44"/>
      <c r="SQT239" s="44"/>
      <c r="SQU239" s="44"/>
      <c r="SQV239" s="44"/>
      <c r="SQW239" s="44"/>
      <c r="SQX239" s="44"/>
      <c r="SQY239" s="44"/>
      <c r="SQZ239" s="44"/>
      <c r="SRA239" s="44"/>
      <c r="SRB239" s="44"/>
      <c r="SRC239" s="44"/>
      <c r="SRD239" s="44"/>
      <c r="SRE239" s="44"/>
      <c r="SRF239" s="44"/>
      <c r="SRG239" s="44"/>
      <c r="SRH239" s="44"/>
      <c r="SRI239" s="44"/>
      <c r="SRJ239" s="44"/>
      <c r="SRK239" s="44"/>
      <c r="SRL239" s="44"/>
      <c r="SRM239" s="44"/>
      <c r="SRN239" s="44"/>
      <c r="SRO239" s="44"/>
      <c r="SRP239" s="44"/>
      <c r="SRQ239" s="44"/>
      <c r="SRR239" s="44"/>
      <c r="SRS239" s="44"/>
      <c r="SRT239" s="44"/>
      <c r="SRU239" s="44"/>
      <c r="SRV239" s="44"/>
      <c r="SRW239" s="44"/>
      <c r="SRX239" s="44"/>
      <c r="SRY239" s="44"/>
      <c r="SRZ239" s="44"/>
      <c r="SSA239" s="44"/>
      <c r="SSB239" s="44"/>
      <c r="SSC239" s="44"/>
      <c r="SSD239" s="44"/>
      <c r="SSE239" s="44"/>
      <c r="SSF239" s="44"/>
      <c r="SSG239" s="44"/>
      <c r="SSH239" s="44"/>
      <c r="SSI239" s="44"/>
      <c r="SSJ239" s="44"/>
      <c r="SSK239" s="44"/>
      <c r="SSL239" s="44"/>
      <c r="SSM239" s="44"/>
      <c r="SSN239" s="44"/>
      <c r="SSO239" s="44"/>
      <c r="SSP239" s="44"/>
      <c r="SSQ239" s="44"/>
      <c r="SSR239" s="44"/>
      <c r="SSS239" s="44"/>
      <c r="SST239" s="44"/>
      <c r="SSU239" s="44"/>
      <c r="SSV239" s="44"/>
      <c r="SSW239" s="44"/>
      <c r="SSX239" s="44"/>
      <c r="SSY239" s="44"/>
      <c r="SSZ239" s="44"/>
      <c r="STA239" s="44"/>
      <c r="STB239" s="44"/>
      <c r="STC239" s="44"/>
      <c r="STD239" s="44"/>
      <c r="STE239" s="44"/>
      <c r="STF239" s="44"/>
      <c r="STG239" s="44"/>
      <c r="STH239" s="44"/>
      <c r="STI239" s="44"/>
      <c r="STJ239" s="44"/>
      <c r="STK239" s="44"/>
      <c r="STL239" s="44"/>
      <c r="STM239" s="44"/>
      <c r="STN239" s="44"/>
      <c r="STO239" s="44"/>
      <c r="STP239" s="44"/>
      <c r="STQ239" s="44"/>
      <c r="STR239" s="44"/>
      <c r="STS239" s="44"/>
      <c r="STT239" s="44"/>
      <c r="STU239" s="44"/>
      <c r="STV239" s="44"/>
      <c r="STW239" s="44"/>
      <c r="STX239" s="44"/>
      <c r="STY239" s="44"/>
      <c r="STZ239" s="44"/>
      <c r="SUA239" s="44"/>
      <c r="SUB239" s="44"/>
      <c r="SUC239" s="44"/>
      <c r="SUD239" s="44"/>
      <c r="SUE239" s="44"/>
      <c r="SUF239" s="44"/>
      <c r="SUG239" s="44"/>
      <c r="SUH239" s="44"/>
      <c r="SUI239" s="44"/>
      <c r="SUJ239" s="44"/>
      <c r="SUK239" s="44"/>
      <c r="SUL239" s="44"/>
      <c r="SUM239" s="44"/>
      <c r="SUN239" s="44"/>
      <c r="SUO239" s="44"/>
      <c r="SUP239" s="44"/>
      <c r="SUQ239" s="44"/>
      <c r="SUR239" s="44"/>
      <c r="SUS239" s="44"/>
      <c r="SUT239" s="44"/>
      <c r="SUU239" s="44"/>
      <c r="SUV239" s="44"/>
      <c r="SUW239" s="44"/>
      <c r="SUX239" s="44"/>
      <c r="SUY239" s="44"/>
      <c r="SUZ239" s="44"/>
      <c r="SVA239" s="44"/>
      <c r="SVB239" s="44"/>
      <c r="SVC239" s="44"/>
      <c r="SVD239" s="44"/>
      <c r="SVE239" s="44"/>
      <c r="SVF239" s="44"/>
      <c r="SVG239" s="44"/>
      <c r="SVH239" s="44"/>
      <c r="SVI239" s="44"/>
      <c r="SVJ239" s="44"/>
      <c r="SVK239" s="44"/>
      <c r="SVL239" s="44"/>
      <c r="SVM239" s="44"/>
      <c r="SVN239" s="44"/>
      <c r="SVO239" s="44"/>
      <c r="SVP239" s="44"/>
      <c r="SVQ239" s="44"/>
      <c r="SVR239" s="44"/>
      <c r="SVS239" s="44"/>
      <c r="SVT239" s="44"/>
      <c r="SVU239" s="44"/>
      <c r="SVV239" s="44"/>
      <c r="SVW239" s="44"/>
      <c r="SVX239" s="44"/>
      <c r="SVY239" s="44"/>
      <c r="SVZ239" s="44"/>
      <c r="SWA239" s="44"/>
      <c r="SWB239" s="44"/>
      <c r="SWC239" s="44"/>
      <c r="SWD239" s="44"/>
      <c r="SWE239" s="44"/>
      <c r="SWF239" s="44"/>
      <c r="SWG239" s="44"/>
      <c r="SWH239" s="44"/>
      <c r="SWI239" s="44"/>
      <c r="SWJ239" s="44"/>
      <c r="SWK239" s="44"/>
      <c r="SWL239" s="44"/>
      <c r="SWM239" s="44"/>
      <c r="SWN239" s="44"/>
      <c r="SWO239" s="44"/>
      <c r="SWP239" s="44"/>
      <c r="SWQ239" s="44"/>
      <c r="SWR239" s="44"/>
      <c r="SWS239" s="44"/>
      <c r="SWT239" s="44"/>
      <c r="SWU239" s="44"/>
      <c r="SWV239" s="44"/>
      <c r="SWW239" s="44"/>
      <c r="SWX239" s="44"/>
      <c r="SWY239" s="44"/>
      <c r="SWZ239" s="44"/>
      <c r="SXA239" s="44"/>
      <c r="SXB239" s="44"/>
      <c r="SXC239" s="44"/>
      <c r="SXD239" s="44"/>
      <c r="SXE239" s="44"/>
      <c r="SXF239" s="44"/>
      <c r="SXG239" s="44"/>
      <c r="SXH239" s="44"/>
      <c r="SXI239" s="44"/>
      <c r="SXJ239" s="44"/>
      <c r="SXK239" s="44"/>
      <c r="SXL239" s="44"/>
      <c r="SXM239" s="44"/>
      <c r="SXN239" s="44"/>
      <c r="SXO239" s="44"/>
      <c r="SXP239" s="44"/>
      <c r="SXQ239" s="44"/>
      <c r="SXR239" s="44"/>
      <c r="SXS239" s="44"/>
      <c r="SXT239" s="44"/>
      <c r="SXU239" s="44"/>
      <c r="SXV239" s="44"/>
      <c r="SXW239" s="44"/>
      <c r="SXX239" s="44"/>
      <c r="SXY239" s="44"/>
      <c r="SXZ239" s="44"/>
      <c r="SYA239" s="44"/>
      <c r="SYB239" s="44"/>
      <c r="SYC239" s="44"/>
      <c r="SYD239" s="44"/>
      <c r="SYE239" s="44"/>
      <c r="SYF239" s="44"/>
      <c r="SYG239" s="44"/>
      <c r="SYH239" s="44"/>
      <c r="SYI239" s="44"/>
      <c r="SYJ239" s="44"/>
      <c r="SYK239" s="44"/>
      <c r="SYL239" s="44"/>
      <c r="SYM239" s="44"/>
      <c r="SYN239" s="44"/>
      <c r="SYO239" s="44"/>
      <c r="SYP239" s="44"/>
      <c r="SYQ239" s="44"/>
      <c r="SYR239" s="44"/>
      <c r="SYS239" s="44"/>
      <c r="SYT239" s="44"/>
      <c r="SYU239" s="44"/>
      <c r="SYV239" s="44"/>
      <c r="SYW239" s="44"/>
      <c r="SYX239" s="44"/>
      <c r="SYY239" s="44"/>
      <c r="SYZ239" s="44"/>
      <c r="SZA239" s="44"/>
      <c r="SZB239" s="44"/>
      <c r="SZC239" s="44"/>
      <c r="SZD239" s="44"/>
      <c r="SZE239" s="44"/>
      <c r="SZF239" s="44"/>
      <c r="SZG239" s="44"/>
      <c r="SZH239" s="44"/>
      <c r="SZI239" s="44"/>
      <c r="SZJ239" s="44"/>
      <c r="SZK239" s="44"/>
      <c r="SZL239" s="44"/>
      <c r="SZM239" s="44"/>
      <c r="SZN239" s="44"/>
      <c r="SZO239" s="44"/>
      <c r="SZP239" s="44"/>
      <c r="SZQ239" s="44"/>
      <c r="SZR239" s="44"/>
      <c r="SZS239" s="44"/>
      <c r="SZT239" s="44"/>
      <c r="SZU239" s="44"/>
      <c r="SZV239" s="44"/>
      <c r="SZW239" s="44"/>
      <c r="SZX239" s="44"/>
      <c r="SZY239" s="44"/>
      <c r="SZZ239" s="44"/>
      <c r="TAA239" s="44"/>
      <c r="TAB239" s="44"/>
      <c r="TAC239" s="44"/>
      <c r="TAD239" s="44"/>
      <c r="TAE239" s="44"/>
      <c r="TAF239" s="44"/>
      <c r="TAG239" s="44"/>
      <c r="TAH239" s="44"/>
      <c r="TAI239" s="44"/>
      <c r="TAJ239" s="44"/>
      <c r="TAK239" s="44"/>
      <c r="TAL239" s="44"/>
      <c r="TAM239" s="44"/>
      <c r="TAN239" s="44"/>
      <c r="TAO239" s="44"/>
      <c r="TAP239" s="44"/>
      <c r="TAQ239" s="44"/>
      <c r="TAR239" s="44"/>
      <c r="TAS239" s="44"/>
      <c r="TAT239" s="44"/>
      <c r="TAU239" s="44"/>
      <c r="TAV239" s="44"/>
      <c r="TAW239" s="44"/>
      <c r="TAX239" s="44"/>
      <c r="TAY239" s="44"/>
      <c r="TAZ239" s="44"/>
      <c r="TBA239" s="44"/>
      <c r="TBB239" s="44"/>
      <c r="TBC239" s="44"/>
      <c r="TBD239" s="44"/>
      <c r="TBE239" s="44"/>
      <c r="TBF239" s="44"/>
      <c r="TBG239" s="44"/>
      <c r="TBH239" s="44"/>
      <c r="TBI239" s="44"/>
      <c r="TBJ239" s="44"/>
      <c r="TBK239" s="44"/>
      <c r="TBL239" s="44"/>
      <c r="TBM239" s="44"/>
      <c r="TBN239" s="44"/>
      <c r="TBO239" s="44"/>
      <c r="TBP239" s="44"/>
      <c r="TBQ239" s="44"/>
      <c r="TBR239" s="44"/>
      <c r="TBS239" s="44"/>
      <c r="TBT239" s="44"/>
      <c r="TBU239" s="44"/>
      <c r="TBV239" s="44"/>
      <c r="TBW239" s="44"/>
      <c r="TBX239" s="44"/>
      <c r="TBY239" s="44"/>
      <c r="TBZ239" s="44"/>
      <c r="TCA239" s="44"/>
      <c r="TCB239" s="44"/>
      <c r="TCC239" s="44"/>
      <c r="TCD239" s="44"/>
      <c r="TCE239" s="44"/>
      <c r="TCF239" s="44"/>
      <c r="TCG239" s="44"/>
      <c r="TCH239" s="44"/>
      <c r="TCI239" s="44"/>
      <c r="TCJ239" s="44"/>
      <c r="TCK239" s="44"/>
      <c r="TCL239" s="44"/>
      <c r="TCM239" s="44"/>
      <c r="TCN239" s="44"/>
      <c r="TCO239" s="44"/>
      <c r="TCP239" s="44"/>
      <c r="TCQ239" s="44"/>
      <c r="TCR239" s="44"/>
      <c r="TCS239" s="44"/>
      <c r="TCT239" s="44"/>
      <c r="TCU239" s="44"/>
      <c r="TCV239" s="44"/>
      <c r="TCW239" s="44"/>
      <c r="TCX239" s="44"/>
      <c r="TCY239" s="44"/>
      <c r="TCZ239" s="44"/>
      <c r="TDA239" s="44"/>
      <c r="TDB239" s="44"/>
      <c r="TDC239" s="44"/>
      <c r="TDD239" s="44"/>
      <c r="TDE239" s="44"/>
      <c r="TDF239" s="44"/>
      <c r="TDG239" s="44"/>
      <c r="TDH239" s="44"/>
      <c r="TDI239" s="44"/>
      <c r="TDJ239" s="44"/>
      <c r="TDK239" s="44"/>
      <c r="TDL239" s="44"/>
      <c r="TDM239" s="44"/>
      <c r="TDN239" s="44"/>
      <c r="TDO239" s="44"/>
      <c r="TDP239" s="44"/>
      <c r="TDQ239" s="44"/>
      <c r="TDR239" s="44"/>
      <c r="TDS239" s="44"/>
      <c r="TDT239" s="44"/>
      <c r="TDU239" s="44"/>
      <c r="TDV239" s="44"/>
      <c r="TDW239" s="44"/>
      <c r="TDX239" s="44"/>
      <c r="TDY239" s="44"/>
      <c r="TDZ239" s="44"/>
      <c r="TEA239" s="44"/>
      <c r="TEB239" s="44"/>
      <c r="TEC239" s="44"/>
      <c r="TED239" s="44"/>
      <c r="TEE239" s="44"/>
      <c r="TEF239" s="44"/>
      <c r="TEG239" s="44"/>
      <c r="TEH239" s="44"/>
      <c r="TEI239" s="44"/>
      <c r="TEJ239" s="44"/>
      <c r="TEK239" s="44"/>
      <c r="TEL239" s="44"/>
      <c r="TEM239" s="44"/>
      <c r="TEN239" s="44"/>
      <c r="TEO239" s="44"/>
      <c r="TEP239" s="44"/>
      <c r="TEQ239" s="44"/>
      <c r="TER239" s="44"/>
      <c r="TES239" s="44"/>
      <c r="TET239" s="44"/>
      <c r="TEU239" s="44"/>
      <c r="TEV239" s="44"/>
      <c r="TEW239" s="44"/>
      <c r="TEX239" s="44"/>
      <c r="TEY239" s="44"/>
      <c r="TEZ239" s="44"/>
      <c r="TFA239" s="44"/>
      <c r="TFB239" s="44"/>
      <c r="TFC239" s="44"/>
      <c r="TFD239" s="44"/>
      <c r="TFE239" s="44"/>
      <c r="TFF239" s="44"/>
      <c r="TFG239" s="44"/>
      <c r="TFH239" s="44"/>
      <c r="TFI239" s="44"/>
      <c r="TFJ239" s="44"/>
      <c r="TFK239" s="44"/>
      <c r="TFL239" s="44"/>
      <c r="TFM239" s="44"/>
      <c r="TFN239" s="44"/>
      <c r="TFO239" s="44"/>
      <c r="TFP239" s="44"/>
      <c r="TFQ239" s="44"/>
      <c r="TFR239" s="44"/>
      <c r="TFS239" s="44"/>
      <c r="TFT239" s="44"/>
      <c r="TFU239" s="44"/>
      <c r="TFV239" s="44"/>
      <c r="TFW239" s="44"/>
      <c r="TFX239" s="44"/>
      <c r="TFY239" s="44"/>
      <c r="TFZ239" s="44"/>
      <c r="TGA239" s="44"/>
      <c r="TGB239" s="44"/>
      <c r="TGC239" s="44"/>
      <c r="TGD239" s="44"/>
      <c r="TGE239" s="44"/>
      <c r="TGF239" s="44"/>
      <c r="TGG239" s="44"/>
      <c r="TGH239" s="44"/>
      <c r="TGI239" s="44"/>
      <c r="TGJ239" s="44"/>
      <c r="TGK239" s="44"/>
      <c r="TGL239" s="44"/>
      <c r="TGM239" s="44"/>
      <c r="TGN239" s="44"/>
      <c r="TGO239" s="44"/>
      <c r="TGP239" s="44"/>
      <c r="TGQ239" s="44"/>
      <c r="TGR239" s="44"/>
      <c r="TGS239" s="44"/>
      <c r="TGT239" s="44"/>
      <c r="TGU239" s="44"/>
      <c r="TGV239" s="44"/>
      <c r="TGW239" s="44"/>
      <c r="TGX239" s="44"/>
      <c r="TGY239" s="44"/>
      <c r="TGZ239" s="44"/>
      <c r="THA239" s="44"/>
      <c r="THB239" s="44"/>
      <c r="THC239" s="44"/>
      <c r="THD239" s="44"/>
      <c r="THE239" s="44"/>
      <c r="THF239" s="44"/>
      <c r="THG239" s="44"/>
      <c r="THH239" s="44"/>
      <c r="THI239" s="44"/>
      <c r="THJ239" s="44"/>
      <c r="THK239" s="44"/>
      <c r="THL239" s="44"/>
      <c r="THM239" s="44"/>
      <c r="THN239" s="44"/>
      <c r="THO239" s="44"/>
      <c r="THP239" s="44"/>
      <c r="THQ239" s="44"/>
      <c r="THR239" s="44"/>
      <c r="THS239" s="44"/>
      <c r="THT239" s="44"/>
      <c r="THU239" s="44"/>
      <c r="THV239" s="44"/>
      <c r="THW239" s="44"/>
      <c r="THX239" s="44"/>
      <c r="THY239" s="44"/>
      <c r="THZ239" s="44"/>
      <c r="TIA239" s="44"/>
      <c r="TIB239" s="44"/>
      <c r="TIC239" s="44"/>
      <c r="TID239" s="44"/>
      <c r="TIE239" s="44"/>
      <c r="TIF239" s="44"/>
      <c r="TIG239" s="44"/>
      <c r="TIH239" s="44"/>
      <c r="TII239" s="44"/>
      <c r="TIJ239" s="44"/>
      <c r="TIK239" s="44"/>
      <c r="TIL239" s="44"/>
      <c r="TIM239" s="44"/>
      <c r="TIN239" s="44"/>
      <c r="TIO239" s="44"/>
      <c r="TIP239" s="44"/>
      <c r="TIQ239" s="44"/>
      <c r="TIR239" s="44"/>
      <c r="TIS239" s="44"/>
      <c r="TIT239" s="44"/>
      <c r="TIU239" s="44"/>
      <c r="TIV239" s="44"/>
      <c r="TIW239" s="44"/>
      <c r="TIX239" s="44"/>
      <c r="TIY239" s="44"/>
      <c r="TIZ239" s="44"/>
      <c r="TJA239" s="44"/>
      <c r="TJB239" s="44"/>
      <c r="TJC239" s="44"/>
      <c r="TJD239" s="44"/>
      <c r="TJE239" s="44"/>
      <c r="TJF239" s="44"/>
      <c r="TJG239" s="44"/>
      <c r="TJH239" s="44"/>
      <c r="TJI239" s="44"/>
      <c r="TJJ239" s="44"/>
      <c r="TJK239" s="44"/>
      <c r="TJL239" s="44"/>
      <c r="TJM239" s="44"/>
      <c r="TJN239" s="44"/>
      <c r="TJO239" s="44"/>
      <c r="TJP239" s="44"/>
      <c r="TJQ239" s="44"/>
      <c r="TJR239" s="44"/>
      <c r="TJS239" s="44"/>
      <c r="TJT239" s="44"/>
      <c r="TJU239" s="44"/>
      <c r="TJV239" s="44"/>
      <c r="TJW239" s="44"/>
      <c r="TJX239" s="44"/>
      <c r="TJY239" s="44"/>
      <c r="TJZ239" s="44"/>
      <c r="TKA239" s="44"/>
      <c r="TKB239" s="44"/>
      <c r="TKC239" s="44"/>
      <c r="TKD239" s="44"/>
      <c r="TKE239" s="44"/>
      <c r="TKF239" s="44"/>
      <c r="TKG239" s="44"/>
      <c r="TKH239" s="44"/>
      <c r="TKI239" s="44"/>
      <c r="TKJ239" s="44"/>
      <c r="TKK239" s="44"/>
      <c r="TKL239" s="44"/>
      <c r="TKM239" s="44"/>
      <c r="TKN239" s="44"/>
      <c r="TKO239" s="44"/>
      <c r="TKP239" s="44"/>
      <c r="TKQ239" s="44"/>
      <c r="TKR239" s="44"/>
      <c r="TKS239" s="44"/>
      <c r="TKT239" s="44"/>
      <c r="TKU239" s="44"/>
      <c r="TKV239" s="44"/>
      <c r="TKW239" s="44"/>
      <c r="TKX239" s="44"/>
      <c r="TKY239" s="44"/>
      <c r="TKZ239" s="44"/>
      <c r="TLA239" s="44"/>
      <c r="TLB239" s="44"/>
      <c r="TLC239" s="44"/>
      <c r="TLD239" s="44"/>
      <c r="TLE239" s="44"/>
      <c r="TLF239" s="44"/>
      <c r="TLG239" s="44"/>
      <c r="TLH239" s="44"/>
      <c r="TLI239" s="44"/>
      <c r="TLJ239" s="44"/>
      <c r="TLK239" s="44"/>
      <c r="TLL239" s="44"/>
      <c r="TLM239" s="44"/>
      <c r="TLN239" s="44"/>
      <c r="TLO239" s="44"/>
      <c r="TLP239" s="44"/>
      <c r="TLQ239" s="44"/>
      <c r="TLR239" s="44"/>
      <c r="TLS239" s="44"/>
      <c r="TLT239" s="44"/>
      <c r="TLU239" s="44"/>
      <c r="TLV239" s="44"/>
      <c r="TLW239" s="44"/>
      <c r="TLX239" s="44"/>
      <c r="TLY239" s="44"/>
      <c r="TLZ239" s="44"/>
      <c r="TMA239" s="44"/>
      <c r="TMB239" s="44"/>
      <c r="TMC239" s="44"/>
      <c r="TMD239" s="44"/>
      <c r="TME239" s="44"/>
      <c r="TMF239" s="44"/>
      <c r="TMG239" s="44"/>
      <c r="TMH239" s="44"/>
      <c r="TMI239" s="44"/>
      <c r="TMJ239" s="44"/>
      <c r="TMK239" s="44"/>
      <c r="TML239" s="44"/>
      <c r="TMM239" s="44"/>
      <c r="TMN239" s="44"/>
      <c r="TMO239" s="44"/>
      <c r="TMP239" s="44"/>
      <c r="TMQ239" s="44"/>
      <c r="TMR239" s="44"/>
      <c r="TMS239" s="44"/>
      <c r="TMT239" s="44"/>
      <c r="TMU239" s="44"/>
      <c r="TMV239" s="44"/>
      <c r="TMW239" s="44"/>
      <c r="TMX239" s="44"/>
      <c r="TMY239" s="44"/>
      <c r="TMZ239" s="44"/>
      <c r="TNA239" s="44"/>
      <c r="TNB239" s="44"/>
      <c r="TNC239" s="44"/>
      <c r="TND239" s="44"/>
      <c r="TNE239" s="44"/>
      <c r="TNF239" s="44"/>
      <c r="TNG239" s="44"/>
      <c r="TNH239" s="44"/>
      <c r="TNI239" s="44"/>
      <c r="TNJ239" s="44"/>
      <c r="TNK239" s="44"/>
      <c r="TNL239" s="44"/>
      <c r="TNM239" s="44"/>
      <c r="TNN239" s="44"/>
      <c r="TNO239" s="44"/>
      <c r="TNP239" s="44"/>
      <c r="TNQ239" s="44"/>
      <c r="TNR239" s="44"/>
      <c r="TNS239" s="44"/>
      <c r="TNT239" s="44"/>
      <c r="TNU239" s="44"/>
      <c r="TNV239" s="44"/>
      <c r="TNW239" s="44"/>
      <c r="TNX239" s="44"/>
      <c r="TNY239" s="44"/>
      <c r="TNZ239" s="44"/>
      <c r="TOA239" s="44"/>
      <c r="TOB239" s="44"/>
      <c r="TOC239" s="44"/>
      <c r="TOD239" s="44"/>
      <c r="TOE239" s="44"/>
      <c r="TOF239" s="44"/>
      <c r="TOG239" s="44"/>
      <c r="TOH239" s="44"/>
      <c r="TOI239" s="44"/>
      <c r="TOJ239" s="44"/>
      <c r="TOK239" s="44"/>
      <c r="TOL239" s="44"/>
      <c r="TOM239" s="44"/>
      <c r="TON239" s="44"/>
      <c r="TOO239" s="44"/>
      <c r="TOP239" s="44"/>
      <c r="TOQ239" s="44"/>
      <c r="TOR239" s="44"/>
      <c r="TOS239" s="44"/>
      <c r="TOT239" s="44"/>
      <c r="TOU239" s="44"/>
      <c r="TOV239" s="44"/>
      <c r="TOW239" s="44"/>
      <c r="TOX239" s="44"/>
      <c r="TOY239" s="44"/>
      <c r="TOZ239" s="44"/>
      <c r="TPA239" s="44"/>
      <c r="TPB239" s="44"/>
      <c r="TPC239" s="44"/>
      <c r="TPD239" s="44"/>
      <c r="TPE239" s="44"/>
      <c r="TPF239" s="44"/>
      <c r="TPG239" s="44"/>
      <c r="TPH239" s="44"/>
      <c r="TPI239" s="44"/>
      <c r="TPJ239" s="44"/>
      <c r="TPK239" s="44"/>
      <c r="TPL239" s="44"/>
      <c r="TPM239" s="44"/>
      <c r="TPN239" s="44"/>
      <c r="TPO239" s="44"/>
      <c r="TPP239" s="44"/>
      <c r="TPQ239" s="44"/>
      <c r="TPR239" s="44"/>
      <c r="TPS239" s="44"/>
      <c r="TPT239" s="44"/>
      <c r="TPU239" s="44"/>
      <c r="TPV239" s="44"/>
      <c r="TPW239" s="44"/>
      <c r="TPX239" s="44"/>
      <c r="TPY239" s="44"/>
      <c r="TPZ239" s="44"/>
      <c r="TQA239" s="44"/>
      <c r="TQB239" s="44"/>
      <c r="TQC239" s="44"/>
      <c r="TQD239" s="44"/>
      <c r="TQE239" s="44"/>
      <c r="TQF239" s="44"/>
      <c r="TQG239" s="44"/>
      <c r="TQH239" s="44"/>
      <c r="TQI239" s="44"/>
      <c r="TQJ239" s="44"/>
      <c r="TQK239" s="44"/>
      <c r="TQL239" s="44"/>
      <c r="TQM239" s="44"/>
      <c r="TQN239" s="44"/>
      <c r="TQO239" s="44"/>
      <c r="TQP239" s="44"/>
      <c r="TQQ239" s="44"/>
      <c r="TQR239" s="44"/>
      <c r="TQS239" s="44"/>
      <c r="TQT239" s="44"/>
      <c r="TQU239" s="44"/>
      <c r="TQV239" s="44"/>
      <c r="TQW239" s="44"/>
      <c r="TQX239" s="44"/>
      <c r="TQY239" s="44"/>
      <c r="TQZ239" s="44"/>
      <c r="TRA239" s="44"/>
      <c r="TRB239" s="44"/>
      <c r="TRC239" s="44"/>
      <c r="TRD239" s="44"/>
      <c r="TRE239" s="44"/>
      <c r="TRF239" s="44"/>
      <c r="TRG239" s="44"/>
      <c r="TRH239" s="44"/>
      <c r="TRI239" s="44"/>
      <c r="TRJ239" s="44"/>
      <c r="TRK239" s="44"/>
      <c r="TRL239" s="44"/>
      <c r="TRM239" s="44"/>
      <c r="TRN239" s="44"/>
      <c r="TRO239" s="44"/>
      <c r="TRP239" s="44"/>
      <c r="TRQ239" s="44"/>
      <c r="TRR239" s="44"/>
      <c r="TRS239" s="44"/>
      <c r="TRT239" s="44"/>
      <c r="TRU239" s="44"/>
      <c r="TRV239" s="44"/>
      <c r="TRW239" s="44"/>
      <c r="TRX239" s="44"/>
      <c r="TRY239" s="44"/>
      <c r="TRZ239" s="44"/>
      <c r="TSA239" s="44"/>
      <c r="TSB239" s="44"/>
      <c r="TSC239" s="44"/>
      <c r="TSD239" s="44"/>
      <c r="TSE239" s="44"/>
      <c r="TSF239" s="44"/>
      <c r="TSG239" s="44"/>
      <c r="TSH239" s="44"/>
      <c r="TSI239" s="44"/>
      <c r="TSJ239" s="44"/>
      <c r="TSK239" s="44"/>
      <c r="TSL239" s="44"/>
      <c r="TSM239" s="44"/>
      <c r="TSN239" s="44"/>
      <c r="TSO239" s="44"/>
      <c r="TSP239" s="44"/>
      <c r="TSQ239" s="44"/>
      <c r="TSR239" s="44"/>
      <c r="TSS239" s="44"/>
      <c r="TST239" s="44"/>
      <c r="TSU239" s="44"/>
      <c r="TSV239" s="44"/>
      <c r="TSW239" s="44"/>
      <c r="TSX239" s="44"/>
      <c r="TSY239" s="44"/>
      <c r="TSZ239" s="44"/>
      <c r="TTA239" s="44"/>
      <c r="TTB239" s="44"/>
      <c r="TTC239" s="44"/>
      <c r="TTD239" s="44"/>
      <c r="TTE239" s="44"/>
      <c r="TTF239" s="44"/>
      <c r="TTG239" s="44"/>
      <c r="TTH239" s="44"/>
      <c r="TTI239" s="44"/>
      <c r="TTJ239" s="44"/>
      <c r="TTK239" s="44"/>
      <c r="TTL239" s="44"/>
      <c r="TTM239" s="44"/>
      <c r="TTN239" s="44"/>
      <c r="TTO239" s="44"/>
      <c r="TTP239" s="44"/>
      <c r="TTQ239" s="44"/>
      <c r="TTR239" s="44"/>
      <c r="TTS239" s="44"/>
      <c r="TTT239" s="44"/>
      <c r="TTU239" s="44"/>
      <c r="TTV239" s="44"/>
      <c r="TTW239" s="44"/>
      <c r="TTX239" s="44"/>
      <c r="TTY239" s="44"/>
      <c r="TTZ239" s="44"/>
      <c r="TUA239" s="44"/>
      <c r="TUB239" s="44"/>
      <c r="TUC239" s="44"/>
      <c r="TUD239" s="44"/>
      <c r="TUE239" s="44"/>
      <c r="TUF239" s="44"/>
      <c r="TUG239" s="44"/>
      <c r="TUH239" s="44"/>
      <c r="TUI239" s="44"/>
      <c r="TUJ239" s="44"/>
      <c r="TUK239" s="44"/>
      <c r="TUL239" s="44"/>
      <c r="TUM239" s="44"/>
      <c r="TUN239" s="44"/>
      <c r="TUO239" s="44"/>
      <c r="TUP239" s="44"/>
      <c r="TUQ239" s="44"/>
      <c r="TUR239" s="44"/>
      <c r="TUS239" s="44"/>
      <c r="TUT239" s="44"/>
      <c r="TUU239" s="44"/>
      <c r="TUV239" s="44"/>
      <c r="TUW239" s="44"/>
      <c r="TUX239" s="44"/>
      <c r="TUY239" s="44"/>
      <c r="TUZ239" s="44"/>
      <c r="TVA239" s="44"/>
      <c r="TVB239" s="44"/>
      <c r="TVC239" s="44"/>
      <c r="TVD239" s="44"/>
      <c r="TVE239" s="44"/>
      <c r="TVF239" s="44"/>
      <c r="TVG239" s="44"/>
      <c r="TVH239" s="44"/>
      <c r="TVI239" s="44"/>
      <c r="TVJ239" s="44"/>
      <c r="TVK239" s="44"/>
      <c r="TVL239" s="44"/>
      <c r="TVM239" s="44"/>
      <c r="TVN239" s="44"/>
      <c r="TVO239" s="44"/>
      <c r="TVP239" s="44"/>
      <c r="TVQ239" s="44"/>
      <c r="TVR239" s="44"/>
      <c r="TVS239" s="44"/>
      <c r="TVT239" s="44"/>
      <c r="TVU239" s="44"/>
      <c r="TVV239" s="44"/>
      <c r="TVW239" s="44"/>
      <c r="TVX239" s="44"/>
      <c r="TVY239" s="44"/>
      <c r="TVZ239" s="44"/>
      <c r="TWA239" s="44"/>
      <c r="TWB239" s="44"/>
      <c r="TWC239" s="44"/>
      <c r="TWD239" s="44"/>
      <c r="TWE239" s="44"/>
      <c r="TWF239" s="44"/>
      <c r="TWG239" s="44"/>
      <c r="TWH239" s="44"/>
      <c r="TWI239" s="44"/>
      <c r="TWJ239" s="44"/>
      <c r="TWK239" s="44"/>
      <c r="TWL239" s="44"/>
      <c r="TWM239" s="44"/>
      <c r="TWN239" s="44"/>
      <c r="TWO239" s="44"/>
      <c r="TWP239" s="44"/>
      <c r="TWQ239" s="44"/>
      <c r="TWR239" s="44"/>
      <c r="TWS239" s="44"/>
      <c r="TWT239" s="44"/>
      <c r="TWU239" s="44"/>
      <c r="TWV239" s="44"/>
      <c r="TWW239" s="44"/>
      <c r="TWX239" s="44"/>
      <c r="TWY239" s="44"/>
      <c r="TWZ239" s="44"/>
      <c r="TXA239" s="44"/>
      <c r="TXB239" s="44"/>
      <c r="TXC239" s="44"/>
      <c r="TXD239" s="44"/>
      <c r="TXE239" s="44"/>
      <c r="TXF239" s="44"/>
      <c r="TXG239" s="44"/>
      <c r="TXH239" s="44"/>
      <c r="TXI239" s="44"/>
      <c r="TXJ239" s="44"/>
      <c r="TXK239" s="44"/>
      <c r="TXL239" s="44"/>
      <c r="TXM239" s="44"/>
      <c r="TXN239" s="44"/>
      <c r="TXO239" s="44"/>
      <c r="TXP239" s="44"/>
      <c r="TXQ239" s="44"/>
      <c r="TXR239" s="44"/>
      <c r="TXS239" s="44"/>
      <c r="TXT239" s="44"/>
      <c r="TXU239" s="44"/>
      <c r="TXV239" s="44"/>
      <c r="TXW239" s="44"/>
      <c r="TXX239" s="44"/>
      <c r="TXY239" s="44"/>
      <c r="TXZ239" s="44"/>
      <c r="TYA239" s="44"/>
      <c r="TYB239" s="44"/>
      <c r="TYC239" s="44"/>
      <c r="TYD239" s="44"/>
      <c r="TYE239" s="44"/>
      <c r="TYF239" s="44"/>
      <c r="TYG239" s="44"/>
      <c r="TYH239" s="44"/>
      <c r="TYI239" s="44"/>
      <c r="TYJ239" s="44"/>
      <c r="TYK239" s="44"/>
      <c r="TYL239" s="44"/>
      <c r="TYM239" s="44"/>
      <c r="TYN239" s="44"/>
      <c r="TYO239" s="44"/>
      <c r="TYP239" s="44"/>
      <c r="TYQ239" s="44"/>
      <c r="TYR239" s="44"/>
      <c r="TYS239" s="44"/>
      <c r="TYT239" s="44"/>
      <c r="TYU239" s="44"/>
      <c r="TYV239" s="44"/>
      <c r="TYW239" s="44"/>
      <c r="TYX239" s="44"/>
      <c r="TYY239" s="44"/>
      <c r="TYZ239" s="44"/>
      <c r="TZA239" s="44"/>
      <c r="TZB239" s="44"/>
      <c r="TZC239" s="44"/>
      <c r="TZD239" s="44"/>
      <c r="TZE239" s="44"/>
      <c r="TZF239" s="44"/>
      <c r="TZG239" s="44"/>
      <c r="TZH239" s="44"/>
      <c r="TZI239" s="44"/>
      <c r="TZJ239" s="44"/>
      <c r="TZK239" s="44"/>
      <c r="TZL239" s="44"/>
      <c r="TZM239" s="44"/>
      <c r="TZN239" s="44"/>
      <c r="TZO239" s="44"/>
      <c r="TZP239" s="44"/>
      <c r="TZQ239" s="44"/>
      <c r="TZR239" s="44"/>
      <c r="TZS239" s="44"/>
      <c r="TZT239" s="44"/>
      <c r="TZU239" s="44"/>
      <c r="TZV239" s="44"/>
      <c r="TZW239" s="44"/>
      <c r="TZX239" s="44"/>
      <c r="TZY239" s="44"/>
      <c r="TZZ239" s="44"/>
      <c r="UAA239" s="44"/>
      <c r="UAB239" s="44"/>
      <c r="UAC239" s="44"/>
      <c r="UAD239" s="44"/>
      <c r="UAE239" s="44"/>
      <c r="UAF239" s="44"/>
      <c r="UAG239" s="44"/>
      <c r="UAH239" s="44"/>
      <c r="UAI239" s="44"/>
      <c r="UAJ239" s="44"/>
      <c r="UAK239" s="44"/>
      <c r="UAL239" s="44"/>
      <c r="UAM239" s="44"/>
      <c r="UAN239" s="44"/>
      <c r="UAO239" s="44"/>
      <c r="UAP239" s="44"/>
      <c r="UAQ239" s="44"/>
      <c r="UAR239" s="44"/>
      <c r="UAS239" s="44"/>
      <c r="UAT239" s="44"/>
      <c r="UAU239" s="44"/>
      <c r="UAV239" s="44"/>
      <c r="UAW239" s="44"/>
      <c r="UAX239" s="44"/>
      <c r="UAY239" s="44"/>
      <c r="UAZ239" s="44"/>
      <c r="UBA239" s="44"/>
      <c r="UBB239" s="44"/>
      <c r="UBC239" s="44"/>
      <c r="UBD239" s="44"/>
      <c r="UBE239" s="44"/>
      <c r="UBF239" s="44"/>
      <c r="UBG239" s="44"/>
      <c r="UBH239" s="44"/>
      <c r="UBI239" s="44"/>
      <c r="UBJ239" s="44"/>
      <c r="UBK239" s="44"/>
      <c r="UBL239" s="44"/>
      <c r="UBM239" s="44"/>
      <c r="UBN239" s="44"/>
      <c r="UBO239" s="44"/>
      <c r="UBP239" s="44"/>
      <c r="UBQ239" s="44"/>
      <c r="UBR239" s="44"/>
      <c r="UBS239" s="44"/>
      <c r="UBT239" s="44"/>
      <c r="UBU239" s="44"/>
      <c r="UBV239" s="44"/>
      <c r="UBW239" s="44"/>
      <c r="UBX239" s="44"/>
      <c r="UBY239" s="44"/>
      <c r="UBZ239" s="44"/>
      <c r="UCA239" s="44"/>
      <c r="UCB239" s="44"/>
      <c r="UCC239" s="44"/>
      <c r="UCD239" s="44"/>
      <c r="UCE239" s="44"/>
      <c r="UCF239" s="44"/>
      <c r="UCG239" s="44"/>
      <c r="UCH239" s="44"/>
      <c r="UCI239" s="44"/>
      <c r="UCJ239" s="44"/>
      <c r="UCK239" s="44"/>
      <c r="UCL239" s="44"/>
      <c r="UCM239" s="44"/>
      <c r="UCN239" s="44"/>
      <c r="UCO239" s="44"/>
      <c r="UCP239" s="44"/>
      <c r="UCQ239" s="44"/>
      <c r="UCR239" s="44"/>
      <c r="UCS239" s="44"/>
      <c r="UCT239" s="44"/>
      <c r="UCU239" s="44"/>
      <c r="UCV239" s="44"/>
      <c r="UCW239" s="44"/>
      <c r="UCX239" s="44"/>
      <c r="UCY239" s="44"/>
      <c r="UCZ239" s="44"/>
      <c r="UDA239" s="44"/>
      <c r="UDB239" s="44"/>
      <c r="UDC239" s="44"/>
      <c r="UDD239" s="44"/>
      <c r="UDE239" s="44"/>
      <c r="UDF239" s="44"/>
      <c r="UDG239" s="44"/>
      <c r="UDH239" s="44"/>
      <c r="UDI239" s="44"/>
      <c r="UDJ239" s="44"/>
      <c r="UDK239" s="44"/>
      <c r="UDL239" s="44"/>
      <c r="UDM239" s="44"/>
      <c r="UDN239" s="44"/>
      <c r="UDO239" s="44"/>
      <c r="UDP239" s="44"/>
      <c r="UDQ239" s="44"/>
      <c r="UDR239" s="44"/>
      <c r="UDS239" s="44"/>
      <c r="UDT239" s="44"/>
      <c r="UDU239" s="44"/>
      <c r="UDV239" s="44"/>
      <c r="UDW239" s="44"/>
      <c r="UDX239" s="44"/>
      <c r="UDY239" s="44"/>
      <c r="UDZ239" s="44"/>
      <c r="UEA239" s="44"/>
      <c r="UEB239" s="44"/>
      <c r="UEC239" s="44"/>
      <c r="UED239" s="44"/>
      <c r="UEE239" s="44"/>
      <c r="UEF239" s="44"/>
      <c r="UEG239" s="44"/>
      <c r="UEH239" s="44"/>
      <c r="UEI239" s="44"/>
      <c r="UEJ239" s="44"/>
      <c r="UEK239" s="44"/>
      <c r="UEL239" s="44"/>
      <c r="UEM239" s="44"/>
      <c r="UEN239" s="44"/>
      <c r="UEO239" s="44"/>
      <c r="UEP239" s="44"/>
      <c r="UEQ239" s="44"/>
      <c r="UER239" s="44"/>
      <c r="UES239" s="44"/>
      <c r="UET239" s="44"/>
      <c r="UEU239" s="44"/>
      <c r="UEV239" s="44"/>
      <c r="UEW239" s="44"/>
      <c r="UEX239" s="44"/>
      <c r="UEY239" s="44"/>
      <c r="UEZ239" s="44"/>
      <c r="UFA239" s="44"/>
      <c r="UFB239" s="44"/>
      <c r="UFC239" s="44"/>
      <c r="UFD239" s="44"/>
      <c r="UFE239" s="44"/>
      <c r="UFF239" s="44"/>
      <c r="UFG239" s="44"/>
      <c r="UFH239" s="44"/>
      <c r="UFI239" s="44"/>
      <c r="UFJ239" s="44"/>
      <c r="UFK239" s="44"/>
      <c r="UFL239" s="44"/>
      <c r="UFM239" s="44"/>
      <c r="UFN239" s="44"/>
      <c r="UFO239" s="44"/>
      <c r="UFP239" s="44"/>
      <c r="UFQ239" s="44"/>
      <c r="UFR239" s="44"/>
      <c r="UFS239" s="44"/>
      <c r="UFT239" s="44"/>
      <c r="UFU239" s="44"/>
      <c r="UFV239" s="44"/>
      <c r="UFW239" s="44"/>
      <c r="UFX239" s="44"/>
      <c r="UFY239" s="44"/>
      <c r="UFZ239" s="44"/>
      <c r="UGA239" s="44"/>
      <c r="UGB239" s="44"/>
      <c r="UGC239" s="44"/>
      <c r="UGD239" s="44"/>
      <c r="UGE239" s="44"/>
      <c r="UGF239" s="44"/>
      <c r="UGG239" s="44"/>
      <c r="UGH239" s="44"/>
      <c r="UGI239" s="44"/>
      <c r="UGJ239" s="44"/>
      <c r="UGK239" s="44"/>
      <c r="UGL239" s="44"/>
      <c r="UGM239" s="44"/>
      <c r="UGN239" s="44"/>
      <c r="UGO239" s="44"/>
      <c r="UGP239" s="44"/>
      <c r="UGQ239" s="44"/>
      <c r="UGR239" s="44"/>
      <c r="UGS239" s="44"/>
      <c r="UGT239" s="44"/>
      <c r="UGU239" s="44"/>
      <c r="UGV239" s="44"/>
      <c r="UGW239" s="44"/>
      <c r="UGX239" s="44"/>
      <c r="UGY239" s="44"/>
      <c r="UGZ239" s="44"/>
      <c r="UHA239" s="44"/>
      <c r="UHB239" s="44"/>
      <c r="UHC239" s="44"/>
      <c r="UHD239" s="44"/>
      <c r="UHE239" s="44"/>
      <c r="UHF239" s="44"/>
      <c r="UHG239" s="44"/>
      <c r="UHH239" s="44"/>
      <c r="UHI239" s="44"/>
      <c r="UHJ239" s="44"/>
      <c r="UHK239" s="44"/>
      <c r="UHL239" s="44"/>
      <c r="UHM239" s="44"/>
      <c r="UHN239" s="44"/>
      <c r="UHO239" s="44"/>
      <c r="UHP239" s="44"/>
      <c r="UHQ239" s="44"/>
      <c r="UHR239" s="44"/>
      <c r="UHS239" s="44"/>
      <c r="UHT239" s="44"/>
      <c r="UHU239" s="44"/>
      <c r="UHV239" s="44"/>
      <c r="UHW239" s="44"/>
      <c r="UHX239" s="44"/>
      <c r="UHY239" s="44"/>
      <c r="UHZ239" s="44"/>
      <c r="UIA239" s="44"/>
      <c r="UIB239" s="44"/>
      <c r="UIC239" s="44"/>
      <c r="UID239" s="44"/>
      <c r="UIE239" s="44"/>
      <c r="UIF239" s="44"/>
      <c r="UIG239" s="44"/>
      <c r="UIH239" s="44"/>
      <c r="UII239" s="44"/>
      <c r="UIJ239" s="44"/>
      <c r="UIK239" s="44"/>
      <c r="UIL239" s="44"/>
      <c r="UIM239" s="44"/>
      <c r="UIN239" s="44"/>
      <c r="UIO239" s="44"/>
      <c r="UIP239" s="44"/>
      <c r="UIQ239" s="44"/>
      <c r="UIR239" s="44"/>
      <c r="UIS239" s="44"/>
      <c r="UIT239" s="44"/>
      <c r="UIU239" s="44"/>
      <c r="UIV239" s="44"/>
      <c r="UIW239" s="44"/>
      <c r="UIX239" s="44"/>
      <c r="UIY239" s="44"/>
      <c r="UIZ239" s="44"/>
      <c r="UJA239" s="44"/>
      <c r="UJB239" s="44"/>
      <c r="UJC239" s="44"/>
      <c r="UJD239" s="44"/>
      <c r="UJE239" s="44"/>
      <c r="UJF239" s="44"/>
      <c r="UJG239" s="44"/>
      <c r="UJH239" s="44"/>
      <c r="UJI239" s="44"/>
      <c r="UJJ239" s="44"/>
      <c r="UJK239" s="44"/>
      <c r="UJL239" s="44"/>
      <c r="UJM239" s="44"/>
      <c r="UJN239" s="44"/>
      <c r="UJO239" s="44"/>
      <c r="UJP239" s="44"/>
      <c r="UJQ239" s="44"/>
      <c r="UJR239" s="44"/>
      <c r="UJS239" s="44"/>
      <c r="UJT239" s="44"/>
      <c r="UJU239" s="44"/>
      <c r="UJV239" s="44"/>
      <c r="UJW239" s="44"/>
      <c r="UJX239" s="44"/>
      <c r="UJY239" s="44"/>
      <c r="UJZ239" s="44"/>
      <c r="UKA239" s="44"/>
      <c r="UKB239" s="44"/>
      <c r="UKC239" s="44"/>
      <c r="UKD239" s="44"/>
      <c r="UKE239" s="44"/>
      <c r="UKF239" s="44"/>
      <c r="UKG239" s="44"/>
      <c r="UKH239" s="44"/>
      <c r="UKI239" s="44"/>
      <c r="UKJ239" s="44"/>
      <c r="UKK239" s="44"/>
      <c r="UKL239" s="44"/>
      <c r="UKM239" s="44"/>
      <c r="UKN239" s="44"/>
      <c r="UKO239" s="44"/>
      <c r="UKP239" s="44"/>
      <c r="UKQ239" s="44"/>
      <c r="UKR239" s="44"/>
      <c r="UKS239" s="44"/>
      <c r="UKT239" s="44"/>
      <c r="UKU239" s="44"/>
      <c r="UKV239" s="44"/>
      <c r="UKW239" s="44"/>
      <c r="UKX239" s="44"/>
      <c r="UKY239" s="44"/>
      <c r="UKZ239" s="44"/>
      <c r="ULA239" s="44"/>
      <c r="ULB239" s="44"/>
      <c r="ULC239" s="44"/>
      <c r="ULD239" s="44"/>
      <c r="ULE239" s="44"/>
      <c r="ULF239" s="44"/>
      <c r="ULG239" s="44"/>
      <c r="ULH239" s="44"/>
      <c r="ULI239" s="44"/>
      <c r="ULJ239" s="44"/>
      <c r="ULK239" s="44"/>
      <c r="ULL239" s="44"/>
      <c r="ULM239" s="44"/>
      <c r="ULN239" s="44"/>
      <c r="ULO239" s="44"/>
      <c r="ULP239" s="44"/>
      <c r="ULQ239" s="44"/>
      <c r="ULR239" s="44"/>
      <c r="ULS239" s="44"/>
      <c r="ULT239" s="44"/>
      <c r="ULU239" s="44"/>
      <c r="ULV239" s="44"/>
      <c r="ULW239" s="44"/>
      <c r="ULX239" s="44"/>
      <c r="ULY239" s="44"/>
      <c r="ULZ239" s="44"/>
      <c r="UMA239" s="44"/>
      <c r="UMB239" s="44"/>
      <c r="UMC239" s="44"/>
      <c r="UMD239" s="44"/>
      <c r="UME239" s="44"/>
      <c r="UMF239" s="44"/>
      <c r="UMG239" s="44"/>
      <c r="UMH239" s="44"/>
      <c r="UMI239" s="44"/>
      <c r="UMJ239" s="44"/>
      <c r="UMK239" s="44"/>
      <c r="UML239" s="44"/>
      <c r="UMM239" s="44"/>
      <c r="UMN239" s="44"/>
      <c r="UMO239" s="44"/>
      <c r="UMP239" s="44"/>
      <c r="UMQ239" s="44"/>
      <c r="UMR239" s="44"/>
      <c r="UMS239" s="44"/>
      <c r="UMT239" s="44"/>
      <c r="UMU239" s="44"/>
      <c r="UMV239" s="44"/>
      <c r="UMW239" s="44"/>
      <c r="UMX239" s="44"/>
      <c r="UMY239" s="44"/>
      <c r="UMZ239" s="44"/>
      <c r="UNA239" s="44"/>
      <c r="UNB239" s="44"/>
      <c r="UNC239" s="44"/>
      <c r="UND239" s="44"/>
      <c r="UNE239" s="44"/>
      <c r="UNF239" s="44"/>
      <c r="UNG239" s="44"/>
      <c r="UNH239" s="44"/>
      <c r="UNI239" s="44"/>
      <c r="UNJ239" s="44"/>
      <c r="UNK239" s="44"/>
      <c r="UNL239" s="44"/>
      <c r="UNM239" s="44"/>
      <c r="UNN239" s="44"/>
      <c r="UNO239" s="44"/>
      <c r="UNP239" s="44"/>
      <c r="UNQ239" s="44"/>
      <c r="UNR239" s="44"/>
      <c r="UNS239" s="44"/>
      <c r="UNT239" s="44"/>
      <c r="UNU239" s="44"/>
      <c r="UNV239" s="44"/>
      <c r="UNW239" s="44"/>
      <c r="UNX239" s="44"/>
      <c r="UNY239" s="44"/>
      <c r="UNZ239" s="44"/>
      <c r="UOA239" s="44"/>
      <c r="UOB239" s="44"/>
      <c r="UOC239" s="44"/>
      <c r="UOD239" s="44"/>
      <c r="UOE239" s="44"/>
      <c r="UOF239" s="44"/>
      <c r="UOG239" s="44"/>
      <c r="UOH239" s="44"/>
      <c r="UOI239" s="44"/>
      <c r="UOJ239" s="44"/>
      <c r="UOK239" s="44"/>
      <c r="UOL239" s="44"/>
      <c r="UOM239" s="44"/>
      <c r="UON239" s="44"/>
      <c r="UOO239" s="44"/>
      <c r="UOP239" s="44"/>
      <c r="UOQ239" s="44"/>
      <c r="UOR239" s="44"/>
      <c r="UOS239" s="44"/>
      <c r="UOT239" s="44"/>
      <c r="UOU239" s="44"/>
      <c r="UOV239" s="44"/>
      <c r="UOW239" s="44"/>
      <c r="UOX239" s="44"/>
      <c r="UOY239" s="44"/>
      <c r="UOZ239" s="44"/>
      <c r="UPA239" s="44"/>
      <c r="UPB239" s="44"/>
      <c r="UPC239" s="44"/>
      <c r="UPD239" s="44"/>
      <c r="UPE239" s="44"/>
      <c r="UPF239" s="44"/>
      <c r="UPG239" s="44"/>
      <c r="UPH239" s="44"/>
      <c r="UPI239" s="44"/>
      <c r="UPJ239" s="44"/>
      <c r="UPK239" s="44"/>
      <c r="UPL239" s="44"/>
      <c r="UPM239" s="44"/>
      <c r="UPN239" s="44"/>
      <c r="UPO239" s="44"/>
      <c r="UPP239" s="44"/>
      <c r="UPQ239" s="44"/>
      <c r="UPR239" s="44"/>
      <c r="UPS239" s="44"/>
      <c r="UPT239" s="44"/>
      <c r="UPU239" s="44"/>
      <c r="UPV239" s="44"/>
      <c r="UPW239" s="44"/>
      <c r="UPX239" s="44"/>
      <c r="UPY239" s="44"/>
      <c r="UPZ239" s="44"/>
      <c r="UQA239" s="44"/>
      <c r="UQB239" s="44"/>
      <c r="UQC239" s="44"/>
      <c r="UQD239" s="44"/>
      <c r="UQE239" s="44"/>
      <c r="UQF239" s="44"/>
      <c r="UQG239" s="44"/>
      <c r="UQH239" s="44"/>
      <c r="UQI239" s="44"/>
      <c r="UQJ239" s="44"/>
      <c r="UQK239" s="44"/>
      <c r="UQL239" s="44"/>
      <c r="UQM239" s="44"/>
      <c r="UQN239" s="44"/>
      <c r="UQO239" s="44"/>
      <c r="UQP239" s="44"/>
      <c r="UQQ239" s="44"/>
      <c r="UQR239" s="44"/>
      <c r="UQS239" s="44"/>
      <c r="UQT239" s="44"/>
      <c r="UQU239" s="44"/>
      <c r="UQV239" s="44"/>
      <c r="UQW239" s="44"/>
      <c r="UQX239" s="44"/>
      <c r="UQY239" s="44"/>
      <c r="UQZ239" s="44"/>
      <c r="URA239" s="44"/>
      <c r="URB239" s="44"/>
      <c r="URC239" s="44"/>
      <c r="URD239" s="44"/>
      <c r="URE239" s="44"/>
      <c r="URF239" s="44"/>
      <c r="URG239" s="44"/>
      <c r="URH239" s="44"/>
      <c r="URI239" s="44"/>
      <c r="URJ239" s="44"/>
      <c r="URK239" s="44"/>
      <c r="URL239" s="44"/>
      <c r="URM239" s="44"/>
      <c r="URN239" s="44"/>
      <c r="URO239" s="44"/>
      <c r="URP239" s="44"/>
      <c r="URQ239" s="44"/>
      <c r="URR239" s="44"/>
      <c r="URS239" s="44"/>
      <c r="URT239" s="44"/>
      <c r="URU239" s="44"/>
      <c r="URV239" s="44"/>
      <c r="URW239" s="44"/>
      <c r="URX239" s="44"/>
      <c r="URY239" s="44"/>
      <c r="URZ239" s="44"/>
      <c r="USA239" s="44"/>
      <c r="USB239" s="44"/>
      <c r="USC239" s="44"/>
      <c r="USD239" s="44"/>
      <c r="USE239" s="44"/>
      <c r="USF239" s="44"/>
      <c r="USG239" s="44"/>
      <c r="USH239" s="44"/>
      <c r="USI239" s="44"/>
      <c r="USJ239" s="44"/>
      <c r="USK239" s="44"/>
      <c r="USL239" s="44"/>
      <c r="USM239" s="44"/>
      <c r="USN239" s="44"/>
      <c r="USO239" s="44"/>
      <c r="USP239" s="44"/>
      <c r="USQ239" s="44"/>
      <c r="USR239" s="44"/>
      <c r="USS239" s="44"/>
      <c r="UST239" s="44"/>
      <c r="USU239" s="44"/>
      <c r="USV239" s="44"/>
      <c r="USW239" s="44"/>
      <c r="USX239" s="44"/>
      <c r="USY239" s="44"/>
      <c r="USZ239" s="44"/>
      <c r="UTA239" s="44"/>
      <c r="UTB239" s="44"/>
      <c r="UTC239" s="44"/>
      <c r="UTD239" s="44"/>
      <c r="UTE239" s="44"/>
      <c r="UTF239" s="44"/>
      <c r="UTG239" s="44"/>
      <c r="UTH239" s="44"/>
      <c r="UTI239" s="44"/>
      <c r="UTJ239" s="44"/>
      <c r="UTK239" s="44"/>
      <c r="UTL239" s="44"/>
      <c r="UTM239" s="44"/>
      <c r="UTN239" s="44"/>
      <c r="UTO239" s="44"/>
      <c r="UTP239" s="44"/>
      <c r="UTQ239" s="44"/>
      <c r="UTR239" s="44"/>
      <c r="UTS239" s="44"/>
      <c r="UTT239" s="44"/>
      <c r="UTU239" s="44"/>
      <c r="UTV239" s="44"/>
      <c r="UTW239" s="44"/>
      <c r="UTX239" s="44"/>
      <c r="UTY239" s="44"/>
      <c r="UTZ239" s="44"/>
      <c r="UUA239" s="44"/>
      <c r="UUB239" s="44"/>
      <c r="UUC239" s="44"/>
      <c r="UUD239" s="44"/>
      <c r="UUE239" s="44"/>
      <c r="UUF239" s="44"/>
      <c r="UUG239" s="44"/>
      <c r="UUH239" s="44"/>
      <c r="UUI239" s="44"/>
      <c r="UUJ239" s="44"/>
      <c r="UUK239" s="44"/>
      <c r="UUL239" s="44"/>
      <c r="UUM239" s="44"/>
      <c r="UUN239" s="44"/>
      <c r="UUO239" s="44"/>
      <c r="UUP239" s="44"/>
      <c r="UUQ239" s="44"/>
      <c r="UUR239" s="44"/>
      <c r="UUS239" s="44"/>
      <c r="UUT239" s="44"/>
      <c r="UUU239" s="44"/>
      <c r="UUV239" s="44"/>
      <c r="UUW239" s="44"/>
      <c r="UUX239" s="44"/>
      <c r="UUY239" s="44"/>
      <c r="UUZ239" s="44"/>
      <c r="UVA239" s="44"/>
      <c r="UVB239" s="44"/>
      <c r="UVC239" s="44"/>
      <c r="UVD239" s="44"/>
      <c r="UVE239" s="44"/>
      <c r="UVF239" s="44"/>
      <c r="UVG239" s="44"/>
      <c r="UVH239" s="44"/>
      <c r="UVI239" s="44"/>
      <c r="UVJ239" s="44"/>
      <c r="UVK239" s="44"/>
      <c r="UVL239" s="44"/>
      <c r="UVM239" s="44"/>
      <c r="UVN239" s="44"/>
      <c r="UVO239" s="44"/>
      <c r="UVP239" s="44"/>
      <c r="UVQ239" s="44"/>
      <c r="UVR239" s="44"/>
      <c r="UVS239" s="44"/>
      <c r="UVT239" s="44"/>
      <c r="UVU239" s="44"/>
      <c r="UVV239" s="44"/>
      <c r="UVW239" s="44"/>
      <c r="UVX239" s="44"/>
      <c r="UVY239" s="44"/>
      <c r="UVZ239" s="44"/>
      <c r="UWA239" s="44"/>
      <c r="UWB239" s="44"/>
      <c r="UWC239" s="44"/>
      <c r="UWD239" s="44"/>
      <c r="UWE239" s="44"/>
      <c r="UWF239" s="44"/>
      <c r="UWG239" s="44"/>
      <c r="UWH239" s="44"/>
      <c r="UWI239" s="44"/>
      <c r="UWJ239" s="44"/>
      <c r="UWK239" s="44"/>
      <c r="UWL239" s="44"/>
      <c r="UWM239" s="44"/>
      <c r="UWN239" s="44"/>
      <c r="UWO239" s="44"/>
      <c r="UWP239" s="44"/>
      <c r="UWQ239" s="44"/>
      <c r="UWR239" s="44"/>
      <c r="UWS239" s="44"/>
      <c r="UWT239" s="44"/>
      <c r="UWU239" s="44"/>
      <c r="UWV239" s="44"/>
      <c r="UWW239" s="44"/>
      <c r="UWX239" s="44"/>
      <c r="UWY239" s="44"/>
      <c r="UWZ239" s="44"/>
      <c r="UXA239" s="44"/>
      <c r="UXB239" s="44"/>
      <c r="UXC239" s="44"/>
      <c r="UXD239" s="44"/>
      <c r="UXE239" s="44"/>
      <c r="UXF239" s="44"/>
      <c r="UXG239" s="44"/>
      <c r="UXH239" s="44"/>
      <c r="UXI239" s="44"/>
      <c r="UXJ239" s="44"/>
      <c r="UXK239" s="44"/>
      <c r="UXL239" s="44"/>
      <c r="UXM239" s="44"/>
      <c r="UXN239" s="44"/>
      <c r="UXO239" s="44"/>
      <c r="UXP239" s="44"/>
      <c r="UXQ239" s="44"/>
      <c r="UXR239" s="44"/>
      <c r="UXS239" s="44"/>
      <c r="UXT239" s="44"/>
      <c r="UXU239" s="44"/>
      <c r="UXV239" s="44"/>
      <c r="UXW239" s="44"/>
      <c r="UXX239" s="44"/>
      <c r="UXY239" s="44"/>
      <c r="UXZ239" s="44"/>
      <c r="UYA239" s="44"/>
      <c r="UYB239" s="44"/>
      <c r="UYC239" s="44"/>
      <c r="UYD239" s="44"/>
      <c r="UYE239" s="44"/>
      <c r="UYF239" s="44"/>
      <c r="UYG239" s="44"/>
      <c r="UYH239" s="44"/>
      <c r="UYI239" s="44"/>
      <c r="UYJ239" s="44"/>
      <c r="UYK239" s="44"/>
      <c r="UYL239" s="44"/>
      <c r="UYM239" s="44"/>
      <c r="UYN239" s="44"/>
      <c r="UYO239" s="44"/>
      <c r="UYP239" s="44"/>
      <c r="UYQ239" s="44"/>
      <c r="UYR239" s="44"/>
      <c r="UYS239" s="44"/>
      <c r="UYT239" s="44"/>
      <c r="UYU239" s="44"/>
      <c r="UYV239" s="44"/>
      <c r="UYW239" s="44"/>
      <c r="UYX239" s="44"/>
      <c r="UYY239" s="44"/>
      <c r="UYZ239" s="44"/>
      <c r="UZA239" s="44"/>
      <c r="UZB239" s="44"/>
      <c r="UZC239" s="44"/>
      <c r="UZD239" s="44"/>
      <c r="UZE239" s="44"/>
      <c r="UZF239" s="44"/>
      <c r="UZG239" s="44"/>
      <c r="UZH239" s="44"/>
      <c r="UZI239" s="44"/>
      <c r="UZJ239" s="44"/>
      <c r="UZK239" s="44"/>
      <c r="UZL239" s="44"/>
      <c r="UZM239" s="44"/>
      <c r="UZN239" s="44"/>
      <c r="UZO239" s="44"/>
      <c r="UZP239" s="44"/>
      <c r="UZQ239" s="44"/>
      <c r="UZR239" s="44"/>
      <c r="UZS239" s="44"/>
      <c r="UZT239" s="44"/>
      <c r="UZU239" s="44"/>
      <c r="UZV239" s="44"/>
      <c r="UZW239" s="44"/>
      <c r="UZX239" s="44"/>
      <c r="UZY239" s="44"/>
      <c r="UZZ239" s="44"/>
      <c r="VAA239" s="44"/>
      <c r="VAB239" s="44"/>
      <c r="VAC239" s="44"/>
      <c r="VAD239" s="44"/>
      <c r="VAE239" s="44"/>
      <c r="VAF239" s="44"/>
      <c r="VAG239" s="44"/>
      <c r="VAH239" s="44"/>
      <c r="VAI239" s="44"/>
      <c r="VAJ239" s="44"/>
      <c r="VAK239" s="44"/>
      <c r="VAL239" s="44"/>
      <c r="VAM239" s="44"/>
      <c r="VAN239" s="44"/>
      <c r="VAO239" s="44"/>
      <c r="VAP239" s="44"/>
      <c r="VAQ239" s="44"/>
      <c r="VAR239" s="44"/>
      <c r="VAS239" s="44"/>
      <c r="VAT239" s="44"/>
      <c r="VAU239" s="44"/>
      <c r="VAV239" s="44"/>
      <c r="VAW239" s="44"/>
      <c r="VAX239" s="44"/>
      <c r="VAY239" s="44"/>
      <c r="VAZ239" s="44"/>
      <c r="VBA239" s="44"/>
      <c r="VBB239" s="44"/>
      <c r="VBC239" s="44"/>
      <c r="VBD239" s="44"/>
      <c r="VBE239" s="44"/>
      <c r="VBF239" s="44"/>
      <c r="VBG239" s="44"/>
      <c r="VBH239" s="44"/>
      <c r="VBI239" s="44"/>
      <c r="VBJ239" s="44"/>
      <c r="VBK239" s="44"/>
      <c r="VBL239" s="44"/>
      <c r="VBM239" s="44"/>
      <c r="VBN239" s="44"/>
      <c r="VBO239" s="44"/>
      <c r="VBP239" s="44"/>
      <c r="VBQ239" s="44"/>
      <c r="VBR239" s="44"/>
      <c r="VBS239" s="44"/>
      <c r="VBT239" s="44"/>
      <c r="VBU239" s="44"/>
      <c r="VBV239" s="44"/>
      <c r="VBW239" s="44"/>
      <c r="VBX239" s="44"/>
      <c r="VBY239" s="44"/>
      <c r="VBZ239" s="44"/>
      <c r="VCA239" s="44"/>
      <c r="VCB239" s="44"/>
      <c r="VCC239" s="44"/>
      <c r="VCD239" s="44"/>
      <c r="VCE239" s="44"/>
      <c r="VCF239" s="44"/>
      <c r="VCG239" s="44"/>
      <c r="VCH239" s="44"/>
      <c r="VCI239" s="44"/>
      <c r="VCJ239" s="44"/>
      <c r="VCK239" s="44"/>
      <c r="VCL239" s="44"/>
      <c r="VCM239" s="44"/>
      <c r="VCN239" s="44"/>
      <c r="VCO239" s="44"/>
      <c r="VCP239" s="44"/>
      <c r="VCQ239" s="44"/>
      <c r="VCR239" s="44"/>
      <c r="VCS239" s="44"/>
      <c r="VCT239" s="44"/>
      <c r="VCU239" s="44"/>
      <c r="VCV239" s="44"/>
      <c r="VCW239" s="44"/>
      <c r="VCX239" s="44"/>
      <c r="VCY239" s="44"/>
      <c r="VCZ239" s="44"/>
      <c r="VDA239" s="44"/>
      <c r="VDB239" s="44"/>
      <c r="VDC239" s="44"/>
      <c r="VDD239" s="44"/>
      <c r="VDE239" s="44"/>
      <c r="VDF239" s="44"/>
      <c r="VDG239" s="44"/>
      <c r="VDH239" s="44"/>
      <c r="VDI239" s="44"/>
      <c r="VDJ239" s="44"/>
      <c r="VDK239" s="44"/>
      <c r="VDL239" s="44"/>
      <c r="VDM239" s="44"/>
      <c r="VDN239" s="44"/>
      <c r="VDO239" s="44"/>
      <c r="VDP239" s="44"/>
      <c r="VDQ239" s="44"/>
      <c r="VDR239" s="44"/>
      <c r="VDS239" s="44"/>
      <c r="VDT239" s="44"/>
      <c r="VDU239" s="44"/>
      <c r="VDV239" s="44"/>
      <c r="VDW239" s="44"/>
      <c r="VDX239" s="44"/>
      <c r="VDY239" s="44"/>
      <c r="VDZ239" s="44"/>
      <c r="VEA239" s="44"/>
      <c r="VEB239" s="44"/>
      <c r="VEC239" s="44"/>
      <c r="VED239" s="44"/>
      <c r="VEE239" s="44"/>
      <c r="VEF239" s="44"/>
      <c r="VEG239" s="44"/>
      <c r="VEH239" s="44"/>
      <c r="VEI239" s="44"/>
      <c r="VEJ239" s="44"/>
      <c r="VEK239" s="44"/>
      <c r="VEL239" s="44"/>
      <c r="VEM239" s="44"/>
      <c r="VEN239" s="44"/>
      <c r="VEO239" s="44"/>
      <c r="VEP239" s="44"/>
      <c r="VEQ239" s="44"/>
      <c r="VER239" s="44"/>
      <c r="VES239" s="44"/>
      <c r="VET239" s="44"/>
      <c r="VEU239" s="44"/>
      <c r="VEV239" s="44"/>
      <c r="VEW239" s="44"/>
      <c r="VEX239" s="44"/>
      <c r="VEY239" s="44"/>
      <c r="VEZ239" s="44"/>
      <c r="VFA239" s="44"/>
      <c r="VFB239" s="44"/>
      <c r="VFC239" s="44"/>
      <c r="VFD239" s="44"/>
      <c r="VFE239" s="44"/>
      <c r="VFF239" s="44"/>
      <c r="VFG239" s="44"/>
      <c r="VFH239" s="44"/>
      <c r="VFI239" s="44"/>
      <c r="VFJ239" s="44"/>
      <c r="VFK239" s="44"/>
      <c r="VFL239" s="44"/>
      <c r="VFM239" s="44"/>
      <c r="VFN239" s="44"/>
      <c r="VFO239" s="44"/>
      <c r="VFP239" s="44"/>
      <c r="VFQ239" s="44"/>
      <c r="VFR239" s="44"/>
      <c r="VFS239" s="44"/>
      <c r="VFT239" s="44"/>
      <c r="VFU239" s="44"/>
      <c r="VFV239" s="44"/>
      <c r="VFW239" s="44"/>
      <c r="VFX239" s="44"/>
      <c r="VFY239" s="44"/>
      <c r="VFZ239" s="44"/>
      <c r="VGA239" s="44"/>
      <c r="VGB239" s="44"/>
      <c r="VGC239" s="44"/>
      <c r="VGD239" s="44"/>
      <c r="VGE239" s="44"/>
      <c r="VGF239" s="44"/>
      <c r="VGG239" s="44"/>
      <c r="VGH239" s="44"/>
      <c r="VGI239" s="44"/>
      <c r="VGJ239" s="44"/>
      <c r="VGK239" s="44"/>
      <c r="VGL239" s="44"/>
      <c r="VGM239" s="44"/>
      <c r="VGN239" s="44"/>
      <c r="VGO239" s="44"/>
      <c r="VGP239" s="44"/>
      <c r="VGQ239" s="44"/>
      <c r="VGR239" s="44"/>
      <c r="VGS239" s="44"/>
      <c r="VGT239" s="44"/>
      <c r="VGU239" s="44"/>
      <c r="VGV239" s="44"/>
      <c r="VGW239" s="44"/>
      <c r="VGX239" s="44"/>
      <c r="VGY239" s="44"/>
      <c r="VGZ239" s="44"/>
      <c r="VHA239" s="44"/>
      <c r="VHB239" s="44"/>
      <c r="VHC239" s="44"/>
      <c r="VHD239" s="44"/>
      <c r="VHE239" s="44"/>
      <c r="VHF239" s="44"/>
      <c r="VHG239" s="44"/>
      <c r="VHH239" s="44"/>
      <c r="VHI239" s="44"/>
      <c r="VHJ239" s="44"/>
      <c r="VHK239" s="44"/>
      <c r="VHL239" s="44"/>
      <c r="VHM239" s="44"/>
      <c r="VHN239" s="44"/>
      <c r="VHO239" s="44"/>
      <c r="VHP239" s="44"/>
      <c r="VHQ239" s="44"/>
      <c r="VHR239" s="44"/>
      <c r="VHS239" s="44"/>
      <c r="VHT239" s="44"/>
      <c r="VHU239" s="44"/>
      <c r="VHV239" s="44"/>
      <c r="VHW239" s="44"/>
      <c r="VHX239" s="44"/>
      <c r="VHY239" s="44"/>
      <c r="VHZ239" s="44"/>
      <c r="VIA239" s="44"/>
      <c r="VIB239" s="44"/>
      <c r="VIC239" s="44"/>
      <c r="VID239" s="44"/>
      <c r="VIE239" s="44"/>
      <c r="VIF239" s="44"/>
      <c r="VIG239" s="44"/>
      <c r="VIH239" s="44"/>
      <c r="VII239" s="44"/>
      <c r="VIJ239" s="44"/>
      <c r="VIK239" s="44"/>
      <c r="VIL239" s="44"/>
      <c r="VIM239" s="44"/>
      <c r="VIN239" s="44"/>
      <c r="VIO239" s="44"/>
      <c r="VIP239" s="44"/>
      <c r="VIQ239" s="44"/>
      <c r="VIR239" s="44"/>
      <c r="VIS239" s="44"/>
      <c r="VIT239" s="44"/>
      <c r="VIU239" s="44"/>
      <c r="VIV239" s="44"/>
      <c r="VIW239" s="44"/>
      <c r="VIX239" s="44"/>
      <c r="VIY239" s="44"/>
      <c r="VIZ239" s="44"/>
      <c r="VJA239" s="44"/>
      <c r="VJB239" s="44"/>
      <c r="VJC239" s="44"/>
      <c r="VJD239" s="44"/>
      <c r="VJE239" s="44"/>
      <c r="VJF239" s="44"/>
      <c r="VJG239" s="44"/>
      <c r="VJH239" s="44"/>
      <c r="VJI239" s="44"/>
      <c r="VJJ239" s="44"/>
      <c r="VJK239" s="44"/>
      <c r="VJL239" s="44"/>
      <c r="VJM239" s="44"/>
      <c r="VJN239" s="44"/>
      <c r="VJO239" s="44"/>
      <c r="VJP239" s="44"/>
      <c r="VJQ239" s="44"/>
      <c r="VJR239" s="44"/>
      <c r="VJS239" s="44"/>
      <c r="VJT239" s="44"/>
      <c r="VJU239" s="44"/>
      <c r="VJV239" s="44"/>
      <c r="VJW239" s="44"/>
      <c r="VJX239" s="44"/>
      <c r="VJY239" s="44"/>
      <c r="VJZ239" s="44"/>
      <c r="VKA239" s="44"/>
      <c r="VKB239" s="44"/>
      <c r="VKC239" s="44"/>
      <c r="VKD239" s="44"/>
      <c r="VKE239" s="44"/>
      <c r="VKF239" s="44"/>
      <c r="VKG239" s="44"/>
      <c r="VKH239" s="44"/>
      <c r="VKI239" s="44"/>
      <c r="VKJ239" s="44"/>
      <c r="VKK239" s="44"/>
      <c r="VKL239" s="44"/>
      <c r="VKM239" s="44"/>
      <c r="VKN239" s="44"/>
      <c r="VKO239" s="44"/>
      <c r="VKP239" s="44"/>
      <c r="VKQ239" s="44"/>
      <c r="VKR239" s="44"/>
      <c r="VKS239" s="44"/>
      <c r="VKT239" s="44"/>
      <c r="VKU239" s="44"/>
      <c r="VKV239" s="44"/>
      <c r="VKW239" s="44"/>
      <c r="VKX239" s="44"/>
      <c r="VKY239" s="44"/>
      <c r="VKZ239" s="44"/>
      <c r="VLA239" s="44"/>
      <c r="VLB239" s="44"/>
      <c r="VLC239" s="44"/>
      <c r="VLD239" s="44"/>
      <c r="VLE239" s="44"/>
      <c r="VLF239" s="44"/>
      <c r="VLG239" s="44"/>
      <c r="VLH239" s="44"/>
      <c r="VLI239" s="44"/>
      <c r="VLJ239" s="44"/>
      <c r="VLK239" s="44"/>
      <c r="VLL239" s="44"/>
      <c r="VLM239" s="44"/>
      <c r="VLN239" s="44"/>
      <c r="VLO239" s="44"/>
      <c r="VLP239" s="44"/>
      <c r="VLQ239" s="44"/>
      <c r="VLR239" s="44"/>
      <c r="VLS239" s="44"/>
      <c r="VLT239" s="44"/>
      <c r="VLU239" s="44"/>
      <c r="VLV239" s="44"/>
      <c r="VLW239" s="44"/>
      <c r="VLX239" s="44"/>
      <c r="VLY239" s="44"/>
      <c r="VLZ239" s="44"/>
      <c r="VMA239" s="44"/>
      <c r="VMB239" s="44"/>
      <c r="VMC239" s="44"/>
      <c r="VMD239" s="44"/>
      <c r="VME239" s="44"/>
      <c r="VMF239" s="44"/>
      <c r="VMG239" s="44"/>
      <c r="VMH239" s="44"/>
      <c r="VMI239" s="44"/>
      <c r="VMJ239" s="44"/>
      <c r="VMK239" s="44"/>
      <c r="VML239" s="44"/>
      <c r="VMM239" s="44"/>
      <c r="VMN239" s="44"/>
      <c r="VMO239" s="44"/>
      <c r="VMP239" s="44"/>
      <c r="VMQ239" s="44"/>
      <c r="VMR239" s="44"/>
      <c r="VMS239" s="44"/>
      <c r="VMT239" s="44"/>
      <c r="VMU239" s="44"/>
      <c r="VMV239" s="44"/>
      <c r="VMW239" s="44"/>
      <c r="VMX239" s="44"/>
      <c r="VMY239" s="44"/>
      <c r="VMZ239" s="44"/>
      <c r="VNA239" s="44"/>
      <c r="VNB239" s="44"/>
      <c r="VNC239" s="44"/>
      <c r="VND239" s="44"/>
      <c r="VNE239" s="44"/>
      <c r="VNF239" s="44"/>
      <c r="VNG239" s="44"/>
      <c r="VNH239" s="44"/>
      <c r="VNI239" s="44"/>
      <c r="VNJ239" s="44"/>
      <c r="VNK239" s="44"/>
      <c r="VNL239" s="44"/>
      <c r="VNM239" s="44"/>
      <c r="VNN239" s="44"/>
      <c r="VNO239" s="44"/>
      <c r="VNP239" s="44"/>
      <c r="VNQ239" s="44"/>
      <c r="VNR239" s="44"/>
      <c r="VNS239" s="44"/>
      <c r="VNT239" s="44"/>
      <c r="VNU239" s="44"/>
      <c r="VNV239" s="44"/>
      <c r="VNW239" s="44"/>
      <c r="VNX239" s="44"/>
      <c r="VNY239" s="44"/>
      <c r="VNZ239" s="44"/>
      <c r="VOA239" s="44"/>
      <c r="VOB239" s="44"/>
      <c r="VOC239" s="44"/>
      <c r="VOD239" s="44"/>
      <c r="VOE239" s="44"/>
      <c r="VOF239" s="44"/>
      <c r="VOG239" s="44"/>
      <c r="VOH239" s="44"/>
      <c r="VOI239" s="44"/>
      <c r="VOJ239" s="44"/>
      <c r="VOK239" s="44"/>
      <c r="VOL239" s="44"/>
      <c r="VOM239" s="44"/>
      <c r="VON239" s="44"/>
      <c r="VOO239" s="44"/>
      <c r="VOP239" s="44"/>
      <c r="VOQ239" s="44"/>
      <c r="VOR239" s="44"/>
      <c r="VOS239" s="44"/>
      <c r="VOT239" s="44"/>
      <c r="VOU239" s="44"/>
      <c r="VOV239" s="44"/>
      <c r="VOW239" s="44"/>
      <c r="VOX239" s="44"/>
      <c r="VOY239" s="44"/>
      <c r="VOZ239" s="44"/>
      <c r="VPA239" s="44"/>
      <c r="VPB239" s="44"/>
      <c r="VPC239" s="44"/>
      <c r="VPD239" s="44"/>
      <c r="VPE239" s="44"/>
      <c r="VPF239" s="44"/>
      <c r="VPG239" s="44"/>
      <c r="VPH239" s="44"/>
      <c r="VPI239" s="44"/>
      <c r="VPJ239" s="44"/>
      <c r="VPK239" s="44"/>
      <c r="VPL239" s="44"/>
      <c r="VPM239" s="44"/>
      <c r="VPN239" s="44"/>
      <c r="VPO239" s="44"/>
      <c r="VPP239" s="44"/>
      <c r="VPQ239" s="44"/>
      <c r="VPR239" s="44"/>
      <c r="VPS239" s="44"/>
      <c r="VPT239" s="44"/>
      <c r="VPU239" s="44"/>
      <c r="VPV239" s="44"/>
      <c r="VPW239" s="44"/>
      <c r="VPX239" s="44"/>
      <c r="VPY239" s="44"/>
      <c r="VPZ239" s="44"/>
      <c r="VQA239" s="44"/>
      <c r="VQB239" s="44"/>
      <c r="VQC239" s="44"/>
      <c r="VQD239" s="44"/>
      <c r="VQE239" s="44"/>
      <c r="VQF239" s="44"/>
      <c r="VQG239" s="44"/>
      <c r="VQH239" s="44"/>
      <c r="VQI239" s="44"/>
      <c r="VQJ239" s="44"/>
      <c r="VQK239" s="44"/>
      <c r="VQL239" s="44"/>
      <c r="VQM239" s="44"/>
      <c r="VQN239" s="44"/>
      <c r="VQO239" s="44"/>
      <c r="VQP239" s="44"/>
      <c r="VQQ239" s="44"/>
      <c r="VQR239" s="44"/>
      <c r="VQS239" s="44"/>
      <c r="VQT239" s="44"/>
      <c r="VQU239" s="44"/>
      <c r="VQV239" s="44"/>
      <c r="VQW239" s="44"/>
      <c r="VQX239" s="44"/>
      <c r="VQY239" s="44"/>
      <c r="VQZ239" s="44"/>
      <c r="VRA239" s="44"/>
      <c r="VRB239" s="44"/>
      <c r="VRC239" s="44"/>
      <c r="VRD239" s="44"/>
      <c r="VRE239" s="44"/>
      <c r="VRF239" s="44"/>
      <c r="VRG239" s="44"/>
      <c r="VRH239" s="44"/>
      <c r="VRI239" s="44"/>
      <c r="VRJ239" s="44"/>
      <c r="VRK239" s="44"/>
      <c r="VRL239" s="44"/>
      <c r="VRM239" s="44"/>
      <c r="VRN239" s="44"/>
      <c r="VRO239" s="44"/>
      <c r="VRP239" s="44"/>
      <c r="VRQ239" s="44"/>
      <c r="VRR239" s="44"/>
      <c r="VRS239" s="44"/>
      <c r="VRT239" s="44"/>
      <c r="VRU239" s="44"/>
      <c r="VRV239" s="44"/>
      <c r="VRW239" s="44"/>
      <c r="VRX239" s="44"/>
      <c r="VRY239" s="44"/>
      <c r="VRZ239" s="44"/>
      <c r="VSA239" s="44"/>
      <c r="VSB239" s="44"/>
      <c r="VSC239" s="44"/>
      <c r="VSD239" s="44"/>
      <c r="VSE239" s="44"/>
      <c r="VSF239" s="44"/>
      <c r="VSG239" s="44"/>
      <c r="VSH239" s="44"/>
      <c r="VSI239" s="44"/>
      <c r="VSJ239" s="44"/>
      <c r="VSK239" s="44"/>
      <c r="VSL239" s="44"/>
      <c r="VSM239" s="44"/>
      <c r="VSN239" s="44"/>
      <c r="VSO239" s="44"/>
      <c r="VSP239" s="44"/>
      <c r="VSQ239" s="44"/>
      <c r="VSR239" s="44"/>
      <c r="VSS239" s="44"/>
      <c r="VST239" s="44"/>
      <c r="VSU239" s="44"/>
      <c r="VSV239" s="44"/>
      <c r="VSW239" s="44"/>
      <c r="VSX239" s="44"/>
      <c r="VSY239" s="44"/>
      <c r="VSZ239" s="44"/>
      <c r="VTA239" s="44"/>
      <c r="VTB239" s="44"/>
      <c r="VTC239" s="44"/>
      <c r="VTD239" s="44"/>
      <c r="VTE239" s="44"/>
      <c r="VTF239" s="44"/>
      <c r="VTG239" s="44"/>
      <c r="VTH239" s="44"/>
      <c r="VTI239" s="44"/>
      <c r="VTJ239" s="44"/>
      <c r="VTK239" s="44"/>
      <c r="VTL239" s="44"/>
      <c r="VTM239" s="44"/>
      <c r="VTN239" s="44"/>
      <c r="VTO239" s="44"/>
      <c r="VTP239" s="44"/>
      <c r="VTQ239" s="44"/>
      <c r="VTR239" s="44"/>
      <c r="VTS239" s="44"/>
      <c r="VTT239" s="44"/>
      <c r="VTU239" s="44"/>
      <c r="VTV239" s="44"/>
      <c r="VTW239" s="44"/>
      <c r="VTX239" s="44"/>
      <c r="VTY239" s="44"/>
      <c r="VTZ239" s="44"/>
      <c r="VUA239" s="44"/>
      <c r="VUB239" s="44"/>
      <c r="VUC239" s="44"/>
      <c r="VUD239" s="44"/>
      <c r="VUE239" s="44"/>
      <c r="VUF239" s="44"/>
      <c r="VUG239" s="44"/>
      <c r="VUH239" s="44"/>
      <c r="VUI239" s="44"/>
      <c r="VUJ239" s="44"/>
      <c r="VUK239" s="44"/>
      <c r="VUL239" s="44"/>
      <c r="VUM239" s="44"/>
      <c r="VUN239" s="44"/>
      <c r="VUO239" s="44"/>
      <c r="VUP239" s="44"/>
      <c r="VUQ239" s="44"/>
      <c r="VUR239" s="44"/>
      <c r="VUS239" s="44"/>
      <c r="VUT239" s="44"/>
      <c r="VUU239" s="44"/>
      <c r="VUV239" s="44"/>
      <c r="VUW239" s="44"/>
      <c r="VUX239" s="44"/>
      <c r="VUY239" s="44"/>
      <c r="VUZ239" s="44"/>
      <c r="VVA239" s="44"/>
      <c r="VVB239" s="44"/>
      <c r="VVC239" s="44"/>
      <c r="VVD239" s="44"/>
      <c r="VVE239" s="44"/>
      <c r="VVF239" s="44"/>
      <c r="VVG239" s="44"/>
      <c r="VVH239" s="44"/>
      <c r="VVI239" s="44"/>
      <c r="VVJ239" s="44"/>
      <c r="VVK239" s="44"/>
      <c r="VVL239" s="44"/>
      <c r="VVM239" s="44"/>
      <c r="VVN239" s="44"/>
      <c r="VVO239" s="44"/>
      <c r="VVP239" s="44"/>
      <c r="VVQ239" s="44"/>
      <c r="VVR239" s="44"/>
      <c r="VVS239" s="44"/>
      <c r="VVT239" s="44"/>
      <c r="VVU239" s="44"/>
      <c r="VVV239" s="44"/>
      <c r="VVW239" s="44"/>
      <c r="VVX239" s="44"/>
      <c r="VVY239" s="44"/>
      <c r="VVZ239" s="44"/>
      <c r="VWA239" s="44"/>
      <c r="VWB239" s="44"/>
      <c r="VWC239" s="44"/>
      <c r="VWD239" s="44"/>
      <c r="VWE239" s="44"/>
      <c r="VWF239" s="44"/>
      <c r="VWG239" s="44"/>
      <c r="VWH239" s="44"/>
      <c r="VWI239" s="44"/>
      <c r="VWJ239" s="44"/>
      <c r="VWK239" s="44"/>
      <c r="VWL239" s="44"/>
      <c r="VWM239" s="44"/>
      <c r="VWN239" s="44"/>
      <c r="VWO239" s="44"/>
      <c r="VWP239" s="44"/>
      <c r="VWQ239" s="44"/>
      <c r="VWR239" s="44"/>
      <c r="VWS239" s="44"/>
      <c r="VWT239" s="44"/>
      <c r="VWU239" s="44"/>
      <c r="VWV239" s="44"/>
      <c r="VWW239" s="44"/>
      <c r="VWX239" s="44"/>
      <c r="VWY239" s="44"/>
      <c r="VWZ239" s="44"/>
      <c r="VXA239" s="44"/>
      <c r="VXB239" s="44"/>
      <c r="VXC239" s="44"/>
      <c r="VXD239" s="44"/>
      <c r="VXE239" s="44"/>
      <c r="VXF239" s="44"/>
      <c r="VXG239" s="44"/>
      <c r="VXH239" s="44"/>
      <c r="VXI239" s="44"/>
      <c r="VXJ239" s="44"/>
      <c r="VXK239" s="44"/>
      <c r="VXL239" s="44"/>
      <c r="VXM239" s="44"/>
      <c r="VXN239" s="44"/>
      <c r="VXO239" s="44"/>
      <c r="VXP239" s="44"/>
      <c r="VXQ239" s="44"/>
      <c r="VXR239" s="44"/>
      <c r="VXS239" s="44"/>
      <c r="VXT239" s="44"/>
      <c r="VXU239" s="44"/>
      <c r="VXV239" s="44"/>
      <c r="VXW239" s="44"/>
      <c r="VXX239" s="44"/>
      <c r="VXY239" s="44"/>
      <c r="VXZ239" s="44"/>
      <c r="VYA239" s="44"/>
      <c r="VYB239" s="44"/>
      <c r="VYC239" s="44"/>
      <c r="VYD239" s="44"/>
      <c r="VYE239" s="44"/>
      <c r="VYF239" s="44"/>
      <c r="VYG239" s="44"/>
      <c r="VYH239" s="44"/>
      <c r="VYI239" s="44"/>
      <c r="VYJ239" s="44"/>
      <c r="VYK239" s="44"/>
      <c r="VYL239" s="44"/>
      <c r="VYM239" s="44"/>
      <c r="VYN239" s="44"/>
      <c r="VYO239" s="44"/>
      <c r="VYP239" s="44"/>
      <c r="VYQ239" s="44"/>
      <c r="VYR239" s="44"/>
      <c r="VYS239" s="44"/>
      <c r="VYT239" s="44"/>
      <c r="VYU239" s="44"/>
      <c r="VYV239" s="44"/>
      <c r="VYW239" s="44"/>
      <c r="VYX239" s="44"/>
      <c r="VYY239" s="44"/>
      <c r="VYZ239" s="44"/>
      <c r="VZA239" s="44"/>
      <c r="VZB239" s="44"/>
      <c r="VZC239" s="44"/>
      <c r="VZD239" s="44"/>
      <c r="VZE239" s="44"/>
      <c r="VZF239" s="44"/>
      <c r="VZG239" s="44"/>
      <c r="VZH239" s="44"/>
      <c r="VZI239" s="44"/>
      <c r="VZJ239" s="44"/>
      <c r="VZK239" s="44"/>
      <c r="VZL239" s="44"/>
      <c r="VZM239" s="44"/>
      <c r="VZN239" s="44"/>
      <c r="VZO239" s="44"/>
      <c r="VZP239" s="44"/>
      <c r="VZQ239" s="44"/>
      <c r="VZR239" s="44"/>
      <c r="VZS239" s="44"/>
      <c r="VZT239" s="44"/>
      <c r="VZU239" s="44"/>
      <c r="VZV239" s="44"/>
      <c r="VZW239" s="44"/>
      <c r="VZX239" s="44"/>
      <c r="VZY239" s="44"/>
      <c r="VZZ239" s="44"/>
      <c r="WAA239" s="44"/>
      <c r="WAB239" s="44"/>
      <c r="WAC239" s="44"/>
      <c r="WAD239" s="44"/>
      <c r="WAE239" s="44"/>
      <c r="WAF239" s="44"/>
      <c r="WAG239" s="44"/>
      <c r="WAH239" s="44"/>
      <c r="WAI239" s="44"/>
      <c r="WAJ239" s="44"/>
      <c r="WAK239" s="44"/>
      <c r="WAL239" s="44"/>
      <c r="WAM239" s="44"/>
      <c r="WAN239" s="44"/>
      <c r="WAO239" s="44"/>
      <c r="WAP239" s="44"/>
      <c r="WAQ239" s="44"/>
      <c r="WAR239" s="44"/>
      <c r="WAS239" s="44"/>
      <c r="WAT239" s="44"/>
      <c r="WAU239" s="44"/>
      <c r="WAV239" s="44"/>
      <c r="WAW239" s="44"/>
      <c r="WAX239" s="44"/>
      <c r="WAY239" s="44"/>
      <c r="WAZ239" s="44"/>
      <c r="WBA239" s="44"/>
      <c r="WBB239" s="44"/>
      <c r="WBC239" s="44"/>
      <c r="WBD239" s="44"/>
      <c r="WBE239" s="44"/>
      <c r="WBF239" s="44"/>
      <c r="WBG239" s="44"/>
      <c r="WBH239" s="44"/>
      <c r="WBI239" s="44"/>
      <c r="WBJ239" s="44"/>
      <c r="WBK239" s="44"/>
      <c r="WBL239" s="44"/>
      <c r="WBM239" s="44"/>
      <c r="WBN239" s="44"/>
      <c r="WBO239" s="44"/>
      <c r="WBP239" s="44"/>
      <c r="WBQ239" s="44"/>
      <c r="WBR239" s="44"/>
      <c r="WBS239" s="44"/>
      <c r="WBT239" s="44"/>
      <c r="WBU239" s="44"/>
      <c r="WBV239" s="44"/>
      <c r="WBW239" s="44"/>
      <c r="WBX239" s="44"/>
      <c r="WBY239" s="44"/>
      <c r="WBZ239" s="44"/>
      <c r="WCA239" s="44"/>
      <c r="WCB239" s="44"/>
      <c r="WCC239" s="44"/>
      <c r="WCD239" s="44"/>
      <c r="WCE239" s="44"/>
      <c r="WCF239" s="44"/>
      <c r="WCG239" s="44"/>
      <c r="WCH239" s="44"/>
      <c r="WCI239" s="44"/>
      <c r="WCJ239" s="44"/>
      <c r="WCK239" s="44"/>
      <c r="WCL239" s="44"/>
      <c r="WCM239" s="44"/>
      <c r="WCN239" s="44"/>
      <c r="WCO239" s="44"/>
      <c r="WCP239" s="44"/>
      <c r="WCQ239" s="44"/>
      <c r="WCR239" s="44"/>
      <c r="WCS239" s="44"/>
      <c r="WCT239" s="44"/>
      <c r="WCU239" s="44"/>
      <c r="WCV239" s="44"/>
      <c r="WCW239" s="44"/>
      <c r="WCX239" s="44"/>
      <c r="WCY239" s="44"/>
      <c r="WCZ239" s="44"/>
      <c r="WDA239" s="44"/>
      <c r="WDB239" s="44"/>
      <c r="WDC239" s="44"/>
      <c r="WDD239" s="44"/>
      <c r="WDE239" s="44"/>
      <c r="WDF239" s="44"/>
      <c r="WDG239" s="44"/>
      <c r="WDH239" s="44"/>
      <c r="WDI239" s="44"/>
      <c r="WDJ239" s="44"/>
      <c r="WDK239" s="44"/>
      <c r="WDL239" s="44"/>
      <c r="WDM239" s="44"/>
      <c r="WDN239" s="44"/>
      <c r="WDO239" s="44"/>
      <c r="WDP239" s="44"/>
      <c r="WDQ239" s="44"/>
      <c r="WDR239" s="44"/>
      <c r="WDS239" s="44"/>
      <c r="WDT239" s="44"/>
      <c r="WDU239" s="44"/>
      <c r="WDV239" s="44"/>
      <c r="WDW239" s="44"/>
      <c r="WDX239" s="44"/>
      <c r="WDY239" s="44"/>
      <c r="WDZ239" s="44"/>
      <c r="WEA239" s="44"/>
      <c r="WEB239" s="44"/>
      <c r="WEC239" s="44"/>
      <c r="WED239" s="44"/>
      <c r="WEE239" s="44"/>
      <c r="WEF239" s="44"/>
      <c r="WEG239" s="44"/>
      <c r="WEH239" s="44"/>
      <c r="WEI239" s="44"/>
      <c r="WEJ239" s="44"/>
      <c r="WEK239" s="44"/>
      <c r="WEL239" s="44"/>
      <c r="WEM239" s="44"/>
      <c r="WEN239" s="44"/>
      <c r="WEO239" s="44"/>
      <c r="WEP239" s="44"/>
      <c r="WEQ239" s="44"/>
      <c r="WER239" s="44"/>
      <c r="WES239" s="44"/>
      <c r="WET239" s="44"/>
      <c r="WEU239" s="44"/>
      <c r="WEV239" s="44"/>
      <c r="WEW239" s="44"/>
      <c r="WEX239" s="44"/>
      <c r="WEY239" s="44"/>
      <c r="WEZ239" s="44"/>
      <c r="WFA239" s="44"/>
      <c r="WFB239" s="44"/>
      <c r="WFC239" s="44"/>
      <c r="WFD239" s="44"/>
      <c r="WFE239" s="44"/>
      <c r="WFF239" s="44"/>
      <c r="WFG239" s="44"/>
      <c r="WFH239" s="44"/>
      <c r="WFI239" s="44"/>
      <c r="WFJ239" s="44"/>
      <c r="WFK239" s="44"/>
      <c r="WFL239" s="44"/>
      <c r="WFM239" s="44"/>
      <c r="WFN239" s="44"/>
      <c r="WFO239" s="44"/>
      <c r="WFP239" s="44"/>
      <c r="WFQ239" s="44"/>
      <c r="WFR239" s="44"/>
      <c r="WFS239" s="44"/>
      <c r="WFT239" s="44"/>
      <c r="WFU239" s="44"/>
      <c r="WFV239" s="44"/>
      <c r="WFW239" s="44"/>
      <c r="WFX239" s="44"/>
      <c r="WFY239" s="44"/>
      <c r="WFZ239" s="44"/>
      <c r="WGA239" s="44"/>
      <c r="WGB239" s="44"/>
      <c r="WGC239" s="44"/>
      <c r="WGD239" s="44"/>
      <c r="WGE239" s="44"/>
      <c r="WGF239" s="44"/>
      <c r="WGG239" s="44"/>
      <c r="WGH239" s="44"/>
      <c r="WGI239" s="44"/>
      <c r="WGJ239" s="44"/>
      <c r="WGK239" s="44"/>
      <c r="WGL239" s="44"/>
      <c r="WGM239" s="44"/>
      <c r="WGN239" s="44"/>
      <c r="WGO239" s="44"/>
      <c r="WGP239" s="44"/>
      <c r="WGQ239" s="44"/>
      <c r="WGR239" s="44"/>
      <c r="WGS239" s="44"/>
      <c r="WGT239" s="44"/>
      <c r="WGU239" s="44"/>
      <c r="WGV239" s="44"/>
      <c r="WGW239" s="44"/>
      <c r="WGX239" s="44"/>
      <c r="WGY239" s="44"/>
      <c r="WGZ239" s="44"/>
      <c r="WHA239" s="44"/>
      <c r="WHB239" s="44"/>
      <c r="WHC239" s="44"/>
      <c r="WHD239" s="44"/>
      <c r="WHE239" s="44"/>
      <c r="WHF239" s="44"/>
      <c r="WHG239" s="44"/>
      <c r="WHH239" s="44"/>
      <c r="WHI239" s="44"/>
      <c r="WHJ239" s="44"/>
      <c r="WHK239" s="44"/>
      <c r="WHL239" s="44"/>
      <c r="WHM239" s="44"/>
      <c r="WHN239" s="44"/>
      <c r="WHO239" s="44"/>
      <c r="WHP239" s="44"/>
      <c r="WHQ239" s="44"/>
      <c r="WHR239" s="44"/>
      <c r="WHS239" s="44"/>
      <c r="WHT239" s="44"/>
      <c r="WHU239" s="44"/>
      <c r="WHV239" s="44"/>
      <c r="WHW239" s="44"/>
      <c r="WHX239" s="44"/>
      <c r="WHY239" s="44"/>
      <c r="WHZ239" s="44"/>
      <c r="WIA239" s="44"/>
      <c r="WIB239" s="44"/>
      <c r="WIC239" s="44"/>
      <c r="WID239" s="44"/>
      <c r="WIE239" s="44"/>
      <c r="WIF239" s="44"/>
      <c r="WIG239" s="44"/>
      <c r="WIH239" s="44"/>
      <c r="WII239" s="44"/>
      <c r="WIJ239" s="44"/>
      <c r="WIK239" s="44"/>
      <c r="WIL239" s="44"/>
      <c r="WIM239" s="44"/>
      <c r="WIN239" s="44"/>
      <c r="WIO239" s="44"/>
      <c r="WIP239" s="44"/>
      <c r="WIQ239" s="44"/>
      <c r="WIR239" s="44"/>
      <c r="WIS239" s="44"/>
      <c r="WIT239" s="44"/>
      <c r="WIU239" s="44"/>
      <c r="WIV239" s="44"/>
      <c r="WIW239" s="44"/>
      <c r="WIX239" s="44"/>
      <c r="WIY239" s="44"/>
      <c r="WIZ239" s="44"/>
      <c r="WJA239" s="44"/>
      <c r="WJB239" s="44"/>
      <c r="WJC239" s="44"/>
      <c r="WJD239" s="44"/>
      <c r="WJE239" s="44"/>
      <c r="WJF239" s="44"/>
      <c r="WJG239" s="44"/>
      <c r="WJH239" s="44"/>
      <c r="WJI239" s="44"/>
      <c r="WJJ239" s="44"/>
      <c r="WJK239" s="44"/>
      <c r="WJL239" s="44"/>
      <c r="WJM239" s="44"/>
      <c r="WJN239" s="44"/>
      <c r="WJO239" s="44"/>
      <c r="WJP239" s="44"/>
      <c r="WJQ239" s="44"/>
      <c r="WJR239" s="44"/>
      <c r="WJS239" s="44"/>
      <c r="WJT239" s="44"/>
      <c r="WJU239" s="44"/>
      <c r="WJV239" s="44"/>
      <c r="WJW239" s="44"/>
      <c r="WJX239" s="44"/>
      <c r="WJY239" s="44"/>
      <c r="WJZ239" s="44"/>
      <c r="WKA239" s="44"/>
      <c r="WKB239" s="44"/>
      <c r="WKC239" s="44"/>
      <c r="WKD239" s="44"/>
      <c r="WKE239" s="44"/>
      <c r="WKF239" s="44"/>
      <c r="WKG239" s="44"/>
      <c r="WKH239" s="44"/>
      <c r="WKI239" s="44"/>
      <c r="WKJ239" s="44"/>
      <c r="WKK239" s="44"/>
      <c r="WKL239" s="44"/>
      <c r="WKM239" s="44"/>
      <c r="WKN239" s="44"/>
      <c r="WKO239" s="44"/>
      <c r="WKP239" s="44"/>
      <c r="WKQ239" s="44"/>
      <c r="WKR239" s="44"/>
      <c r="WKS239" s="44"/>
      <c r="WKT239" s="44"/>
      <c r="WKU239" s="44"/>
      <c r="WKV239" s="44"/>
      <c r="WKW239" s="44"/>
      <c r="WKX239" s="44"/>
      <c r="WKY239" s="44"/>
      <c r="WKZ239" s="44"/>
      <c r="WLA239" s="44"/>
      <c r="WLB239" s="44"/>
      <c r="WLC239" s="44"/>
      <c r="WLD239" s="44"/>
      <c r="WLE239" s="44"/>
      <c r="WLF239" s="44"/>
      <c r="WLG239" s="44"/>
      <c r="WLH239" s="44"/>
      <c r="WLI239" s="44"/>
      <c r="WLJ239" s="44"/>
      <c r="WLK239" s="44"/>
      <c r="WLL239" s="44"/>
      <c r="WLM239" s="44"/>
      <c r="WLN239" s="44"/>
      <c r="WLO239" s="44"/>
      <c r="WLP239" s="44"/>
      <c r="WLQ239" s="44"/>
      <c r="WLR239" s="44"/>
      <c r="WLS239" s="44"/>
      <c r="WLT239" s="44"/>
      <c r="WLU239" s="44"/>
      <c r="WLV239" s="44"/>
      <c r="WLW239" s="44"/>
      <c r="WLX239" s="44"/>
      <c r="WLY239" s="44"/>
      <c r="WLZ239" s="44"/>
      <c r="WMA239" s="44"/>
      <c r="WMB239" s="44"/>
      <c r="WMC239" s="44"/>
      <c r="WMD239" s="44"/>
      <c r="WME239" s="44"/>
      <c r="WMF239" s="44"/>
      <c r="WMG239" s="44"/>
      <c r="WMH239" s="44"/>
      <c r="WMI239" s="44"/>
      <c r="WMJ239" s="44"/>
      <c r="WMK239" s="44"/>
      <c r="WML239" s="44"/>
      <c r="WMM239" s="44"/>
      <c r="WMN239" s="44"/>
      <c r="WMO239" s="44"/>
      <c r="WMP239" s="44"/>
      <c r="WMQ239" s="44"/>
      <c r="WMR239" s="44"/>
      <c r="WMS239" s="44"/>
      <c r="WMT239" s="44"/>
      <c r="WMU239" s="44"/>
      <c r="WMV239" s="44"/>
      <c r="WMW239" s="44"/>
      <c r="WMX239" s="44"/>
      <c r="WMY239" s="44"/>
      <c r="WMZ239" s="44"/>
      <c r="WNA239" s="44"/>
      <c r="WNB239" s="44"/>
      <c r="WNC239" s="44"/>
      <c r="WND239" s="44"/>
      <c r="WNE239" s="44"/>
      <c r="WNF239" s="44"/>
      <c r="WNG239" s="44"/>
      <c r="WNH239" s="44"/>
      <c r="WNI239" s="44"/>
      <c r="WNJ239" s="44"/>
      <c r="WNK239" s="44"/>
      <c r="WNL239" s="44"/>
      <c r="WNM239" s="44"/>
      <c r="WNN239" s="44"/>
      <c r="WNO239" s="44"/>
      <c r="WNP239" s="44"/>
      <c r="WNQ239" s="44"/>
      <c r="WNR239" s="44"/>
      <c r="WNS239" s="44"/>
      <c r="WNT239" s="44"/>
      <c r="WNU239" s="44"/>
      <c r="WNV239" s="44"/>
      <c r="WNW239" s="44"/>
      <c r="WNX239" s="44"/>
      <c r="WNY239" s="44"/>
      <c r="WNZ239" s="44"/>
      <c r="WOA239" s="44"/>
      <c r="WOB239" s="44"/>
      <c r="WOC239" s="44"/>
      <c r="WOD239" s="44"/>
      <c r="WOE239" s="44"/>
      <c r="WOF239" s="44"/>
      <c r="WOG239" s="44"/>
      <c r="WOH239" s="44"/>
      <c r="WOI239" s="44"/>
      <c r="WOJ239" s="44"/>
      <c r="WOK239" s="44"/>
      <c r="WOL239" s="44"/>
      <c r="WOM239" s="44"/>
      <c r="WON239" s="44"/>
      <c r="WOO239" s="44"/>
      <c r="WOP239" s="44"/>
      <c r="WOQ239" s="44"/>
      <c r="WOR239" s="44"/>
      <c r="WOS239" s="44"/>
      <c r="WOT239" s="44"/>
      <c r="WOU239" s="44"/>
      <c r="WOV239" s="44"/>
      <c r="WOW239" s="44"/>
      <c r="WOX239" s="44"/>
      <c r="WOY239" s="44"/>
      <c r="WOZ239" s="44"/>
      <c r="WPA239" s="44"/>
      <c r="WPB239" s="44"/>
      <c r="WPC239" s="44"/>
      <c r="WPD239" s="44"/>
      <c r="WPE239" s="44"/>
      <c r="WPF239" s="44"/>
      <c r="WPG239" s="44"/>
      <c r="WPH239" s="44"/>
      <c r="WPI239" s="44"/>
      <c r="WPJ239" s="44"/>
      <c r="WPK239" s="44"/>
      <c r="WPL239" s="44"/>
      <c r="WPM239" s="44"/>
      <c r="WPN239" s="44"/>
      <c r="WPO239" s="44"/>
      <c r="WPP239" s="44"/>
      <c r="WPQ239" s="44"/>
      <c r="WPR239" s="44"/>
      <c r="WPS239" s="44"/>
      <c r="WPT239" s="44"/>
      <c r="WPU239" s="44"/>
      <c r="WPV239" s="44"/>
      <c r="WPW239" s="44"/>
      <c r="WPX239" s="44"/>
      <c r="WPY239" s="44"/>
      <c r="WPZ239" s="44"/>
      <c r="WQA239" s="44"/>
      <c r="WQB239" s="44"/>
      <c r="WQC239" s="44"/>
      <c r="WQD239" s="44"/>
      <c r="WQE239" s="44"/>
      <c r="WQF239" s="44"/>
      <c r="WQG239" s="44"/>
      <c r="WQH239" s="44"/>
      <c r="WQI239" s="44"/>
      <c r="WQJ239" s="44"/>
      <c r="WQK239" s="44"/>
      <c r="WQL239" s="44"/>
      <c r="WQM239" s="44"/>
      <c r="WQN239" s="44"/>
      <c r="WQO239" s="44"/>
      <c r="WQP239" s="44"/>
      <c r="WQQ239" s="44"/>
      <c r="WQR239" s="44"/>
      <c r="WQS239" s="44"/>
      <c r="WQT239" s="44"/>
      <c r="WQU239" s="44"/>
      <c r="WQV239" s="44"/>
      <c r="WQW239" s="44"/>
      <c r="WQX239" s="44"/>
      <c r="WQY239" s="44"/>
      <c r="WQZ239" s="44"/>
      <c r="WRA239" s="44"/>
      <c r="WRB239" s="44"/>
      <c r="WRC239" s="44"/>
      <c r="WRD239" s="44"/>
      <c r="WRE239" s="44"/>
      <c r="WRF239" s="44"/>
      <c r="WRG239" s="44"/>
      <c r="WRH239" s="44"/>
      <c r="WRI239" s="44"/>
      <c r="WRJ239" s="44"/>
      <c r="WRK239" s="44"/>
      <c r="WRL239" s="44"/>
      <c r="WRM239" s="44"/>
      <c r="WRN239" s="44"/>
      <c r="WRO239" s="44"/>
      <c r="WRP239" s="44"/>
      <c r="WRQ239" s="44"/>
      <c r="WRR239" s="44"/>
      <c r="WRS239" s="44"/>
      <c r="WRT239" s="44"/>
      <c r="WRU239" s="44"/>
      <c r="WRV239" s="44"/>
      <c r="WRW239" s="44"/>
      <c r="WRX239" s="44"/>
      <c r="WRY239" s="44"/>
      <c r="WRZ239" s="44"/>
      <c r="WSA239" s="44"/>
      <c r="WSB239" s="44"/>
      <c r="WSC239" s="44"/>
      <c r="WSD239" s="44"/>
      <c r="WSE239" s="44"/>
      <c r="WSF239" s="44"/>
      <c r="WSG239" s="44"/>
      <c r="WSH239" s="44"/>
      <c r="WSI239" s="44"/>
      <c r="WSJ239" s="44"/>
      <c r="WSK239" s="44"/>
      <c r="WSL239" s="44"/>
      <c r="WSM239" s="44"/>
      <c r="WSN239" s="44"/>
      <c r="WSO239" s="44"/>
      <c r="WSP239" s="44"/>
      <c r="WSQ239" s="44"/>
      <c r="WSR239" s="44"/>
      <c r="WSS239" s="44"/>
      <c r="WST239" s="44"/>
      <c r="WSU239" s="44"/>
      <c r="WSV239" s="44"/>
      <c r="WSW239" s="44"/>
      <c r="WSX239" s="44"/>
      <c r="WSY239" s="44"/>
      <c r="WSZ239" s="44"/>
      <c r="WTA239" s="44"/>
      <c r="WTB239" s="44"/>
      <c r="WTC239" s="44"/>
      <c r="WTD239" s="44"/>
      <c r="WTE239" s="44"/>
      <c r="WTF239" s="44"/>
      <c r="WTG239" s="44"/>
      <c r="WTH239" s="44"/>
      <c r="WTI239" s="44"/>
      <c r="WTJ239" s="44"/>
      <c r="WTK239" s="44"/>
      <c r="WTL239" s="44"/>
      <c r="WTM239" s="44"/>
      <c r="WTN239" s="44"/>
      <c r="WTO239" s="44"/>
      <c r="WTP239" s="44"/>
      <c r="WTQ239" s="44"/>
      <c r="WTR239" s="44"/>
      <c r="WTS239" s="44"/>
      <c r="WTT239" s="44"/>
      <c r="WTU239" s="44"/>
      <c r="WTV239" s="44"/>
      <c r="WTW239" s="44"/>
      <c r="WTX239" s="44"/>
      <c r="WTY239" s="44"/>
      <c r="WTZ239" s="44"/>
      <c r="WUA239" s="44"/>
      <c r="WUB239" s="44"/>
      <c r="WUC239" s="44"/>
      <c r="WUD239" s="44"/>
      <c r="WUE239" s="44"/>
      <c r="WUF239" s="44"/>
      <c r="WUG239" s="44"/>
      <c r="WUH239" s="44"/>
      <c r="WUI239" s="44"/>
      <c r="WUJ239" s="44"/>
      <c r="WUK239" s="44"/>
      <c r="WUL239" s="44"/>
      <c r="WUM239" s="44"/>
      <c r="WUN239" s="44"/>
      <c r="WUO239" s="44"/>
      <c r="WUP239" s="44"/>
      <c r="WUQ239" s="44"/>
      <c r="WUR239" s="44"/>
      <c r="WUS239" s="44"/>
      <c r="WUT239" s="44"/>
      <c r="WUU239" s="44"/>
      <c r="WUV239" s="44"/>
      <c r="WUW239" s="44"/>
      <c r="WUX239" s="44"/>
      <c r="WUY239" s="44"/>
      <c r="WUZ239" s="44"/>
      <c r="WVA239" s="44"/>
      <c r="WVB239" s="44"/>
      <c r="WVC239" s="44"/>
      <c r="WVD239" s="44"/>
      <c r="WVE239" s="44"/>
      <c r="WVF239" s="44"/>
      <c r="WVG239" s="44"/>
      <c r="WVH239" s="44"/>
      <c r="WVI239" s="44"/>
      <c r="WVJ239" s="44"/>
      <c r="WVK239" s="44"/>
      <c r="WVL239" s="44"/>
      <c r="WVM239" s="44"/>
    </row>
    <row r="240" spans="1:16133" s="44" customFormat="1" ht="25.5" x14ac:dyDescent="0.2">
      <c r="A240" s="682" t="s">
        <v>559</v>
      </c>
      <c r="B240" s="565" t="s">
        <v>560</v>
      </c>
      <c r="C240" s="683" t="s">
        <v>200</v>
      </c>
      <c r="D240" s="664">
        <v>31</v>
      </c>
      <c r="E240" s="684">
        <v>30</v>
      </c>
      <c r="F240" s="684">
        <v>30</v>
      </c>
      <c r="G240" s="684">
        <v>25</v>
      </c>
      <c r="H240" s="685">
        <v>16</v>
      </c>
      <c r="I240" s="686">
        <f t="shared" si="138"/>
        <v>0.83333333333333337</v>
      </c>
      <c r="J240" s="687">
        <f t="shared" si="139"/>
        <v>0.83333333333333337</v>
      </c>
      <c r="K240" s="664">
        <v>23</v>
      </c>
      <c r="L240" s="684">
        <v>23</v>
      </c>
      <c r="M240" s="684">
        <v>23</v>
      </c>
      <c r="N240" s="684">
        <v>16</v>
      </c>
      <c r="O240" s="685">
        <v>12</v>
      </c>
      <c r="P240" s="686">
        <f>N240/L240</f>
        <v>0.69565217391304346</v>
      </c>
      <c r="Q240" s="687">
        <f>N240/M240</f>
        <v>0.69565217391304346</v>
      </c>
      <c r="R240" s="664">
        <v>13</v>
      </c>
      <c r="S240" s="684">
        <v>8</v>
      </c>
      <c r="T240" s="684">
        <v>8</v>
      </c>
      <c r="U240" s="684">
        <v>8</v>
      </c>
      <c r="V240" s="685">
        <v>8</v>
      </c>
      <c r="W240" s="686">
        <f t="shared" si="136"/>
        <v>1</v>
      </c>
      <c r="X240" s="687">
        <f t="shared" si="137"/>
        <v>1</v>
      </c>
      <c r="Y240" s="664">
        <v>67</v>
      </c>
      <c r="Z240" s="684">
        <v>67</v>
      </c>
      <c r="AA240" s="684">
        <v>67</v>
      </c>
      <c r="AB240" s="684">
        <v>52</v>
      </c>
      <c r="AC240" s="685">
        <v>41</v>
      </c>
      <c r="AD240" s="686">
        <f>AB240/Z240</f>
        <v>0.77611940298507465</v>
      </c>
      <c r="AE240" s="687">
        <f>AB240/AA240</f>
        <v>0.77611940298507465</v>
      </c>
      <c r="AF240" s="664">
        <v>66</v>
      </c>
      <c r="AG240" s="684">
        <v>66</v>
      </c>
      <c r="AH240" s="684">
        <v>66</v>
      </c>
      <c r="AI240" s="684">
        <v>57</v>
      </c>
      <c r="AJ240" s="685">
        <v>51</v>
      </c>
      <c r="AK240" s="686">
        <f>AI240/AG240</f>
        <v>0.86363636363636365</v>
      </c>
      <c r="AL240" s="687">
        <f>AI240/AH240</f>
        <v>0.86363636363636365</v>
      </c>
      <c r="AM240" s="664">
        <v>78</v>
      </c>
      <c r="AN240" s="684">
        <v>78</v>
      </c>
      <c r="AO240" s="684">
        <v>78</v>
      </c>
      <c r="AP240" s="684">
        <v>66</v>
      </c>
      <c r="AQ240" s="685">
        <v>49</v>
      </c>
      <c r="AR240" s="686">
        <f>AP240/AN240</f>
        <v>0.84615384615384615</v>
      </c>
      <c r="AS240" s="687">
        <f>AP240/AO240</f>
        <v>0.84615384615384615</v>
      </c>
      <c r="AT240" s="664">
        <v>35</v>
      </c>
      <c r="AU240" s="684">
        <v>35</v>
      </c>
      <c r="AV240" s="684">
        <v>29</v>
      </c>
      <c r="AW240" s="684">
        <v>29</v>
      </c>
      <c r="AX240" s="685">
        <v>25</v>
      </c>
      <c r="AY240" s="686">
        <f>AW240/AU240</f>
        <v>0.82857142857142863</v>
      </c>
      <c r="AZ240" s="687">
        <f>AW240/AV240</f>
        <v>1</v>
      </c>
      <c r="BA240" s="664">
        <v>47</v>
      </c>
      <c r="BB240" s="684">
        <v>47</v>
      </c>
      <c r="BC240" s="684">
        <v>47</v>
      </c>
      <c r="BD240" s="684">
        <v>29</v>
      </c>
      <c r="BE240" s="685">
        <v>24</v>
      </c>
      <c r="BF240" s="686">
        <f>BD240/BB240</f>
        <v>0.61702127659574468</v>
      </c>
      <c r="BG240" s="687">
        <f>BD240/BC240</f>
        <v>0.61702127659574468</v>
      </c>
    </row>
    <row r="241" spans="1:59" s="44" customFormat="1" x14ac:dyDescent="0.2">
      <c r="A241" s="682" t="s">
        <v>571</v>
      </c>
      <c r="B241" s="565" t="s">
        <v>561</v>
      </c>
      <c r="C241" s="683" t="s">
        <v>200</v>
      </c>
      <c r="D241" s="664"/>
      <c r="E241" s="684"/>
      <c r="F241" s="684"/>
      <c r="G241" s="684"/>
      <c r="H241" s="685"/>
      <c r="I241" s="686"/>
      <c r="J241" s="687"/>
      <c r="K241" s="664" t="s">
        <v>67</v>
      </c>
      <c r="L241" s="684" t="s">
        <v>67</v>
      </c>
      <c r="M241" s="684" t="s">
        <v>67</v>
      </c>
      <c r="N241" s="684" t="s">
        <v>67</v>
      </c>
      <c r="O241" s="685" t="s">
        <v>67</v>
      </c>
      <c r="P241" s="686" t="s">
        <v>67</v>
      </c>
      <c r="Q241" s="687" t="s">
        <v>67</v>
      </c>
      <c r="R241" s="664" t="s">
        <v>67</v>
      </c>
      <c r="S241" s="684" t="s">
        <v>67</v>
      </c>
      <c r="T241" s="684" t="s">
        <v>67</v>
      </c>
      <c r="U241" s="684" t="s">
        <v>67</v>
      </c>
      <c r="V241" s="685" t="s">
        <v>67</v>
      </c>
      <c r="W241" s="686" t="s">
        <v>67</v>
      </c>
      <c r="X241" s="687" t="s">
        <v>67</v>
      </c>
      <c r="Y241" s="664">
        <v>9</v>
      </c>
      <c r="Z241" s="684">
        <v>8</v>
      </c>
      <c r="AA241" s="684">
        <v>8</v>
      </c>
      <c r="AB241" s="684">
        <v>6</v>
      </c>
      <c r="AC241" s="685">
        <v>3</v>
      </c>
      <c r="AD241" s="686">
        <f>AB241/Z241</f>
        <v>0.75</v>
      </c>
      <c r="AE241" s="687">
        <f>AB241/AA241</f>
        <v>0.75</v>
      </c>
      <c r="AF241" s="664">
        <v>6</v>
      </c>
      <c r="AG241" s="684">
        <v>6</v>
      </c>
      <c r="AH241" s="684">
        <v>6</v>
      </c>
      <c r="AI241" s="684">
        <v>6</v>
      </c>
      <c r="AJ241" s="685">
        <v>2</v>
      </c>
      <c r="AK241" s="686">
        <f>AI241/AG241</f>
        <v>1</v>
      </c>
      <c r="AL241" s="687">
        <f>AI241/AH241</f>
        <v>1</v>
      </c>
      <c r="AM241" s="664">
        <v>5</v>
      </c>
      <c r="AN241" s="684">
        <v>5</v>
      </c>
      <c r="AO241" s="684">
        <v>5</v>
      </c>
      <c r="AP241" s="684">
        <v>5</v>
      </c>
      <c r="AQ241" s="685">
        <v>4</v>
      </c>
      <c r="AR241" s="686">
        <f>AP241/AN241</f>
        <v>1</v>
      </c>
      <c r="AS241" s="687">
        <f>AP241/AO241</f>
        <v>1</v>
      </c>
      <c r="AT241" s="664">
        <v>5</v>
      </c>
      <c r="AU241" s="684">
        <v>3</v>
      </c>
      <c r="AV241" s="684">
        <v>3</v>
      </c>
      <c r="AW241" s="684">
        <v>3</v>
      </c>
      <c r="AX241" s="685">
        <v>2</v>
      </c>
      <c r="AY241" s="686">
        <f>AW241/AU241</f>
        <v>1</v>
      </c>
      <c r="AZ241" s="687">
        <f>AW241/AV241</f>
        <v>1</v>
      </c>
      <c r="BA241" s="664">
        <v>6</v>
      </c>
      <c r="BB241" s="684">
        <v>0</v>
      </c>
      <c r="BC241" s="684">
        <v>0</v>
      </c>
      <c r="BD241" s="684">
        <v>0</v>
      </c>
      <c r="BE241" s="685">
        <v>0</v>
      </c>
      <c r="BF241" s="686" t="s">
        <v>67</v>
      </c>
      <c r="BG241" s="687" t="s">
        <v>67</v>
      </c>
    </row>
    <row r="242" spans="1:59" s="44" customFormat="1" x14ac:dyDescent="0.2">
      <c r="A242" s="682" t="s">
        <v>562</v>
      </c>
      <c r="B242" s="565" t="s">
        <v>563</v>
      </c>
      <c r="C242" s="683" t="s">
        <v>200</v>
      </c>
      <c r="D242" s="664"/>
      <c r="E242" s="684"/>
      <c r="F242" s="684"/>
      <c r="G242" s="684"/>
      <c r="H242" s="685"/>
      <c r="I242" s="686"/>
      <c r="J242" s="687"/>
      <c r="K242" s="664" t="s">
        <v>67</v>
      </c>
      <c r="L242" s="684" t="s">
        <v>67</v>
      </c>
      <c r="M242" s="684" t="s">
        <v>67</v>
      </c>
      <c r="N242" s="684" t="s">
        <v>67</v>
      </c>
      <c r="O242" s="685" t="s">
        <v>67</v>
      </c>
      <c r="P242" s="686" t="s">
        <v>67</v>
      </c>
      <c r="Q242" s="687" t="s">
        <v>67</v>
      </c>
      <c r="R242" s="664" t="s">
        <v>67</v>
      </c>
      <c r="S242" s="684" t="s">
        <v>67</v>
      </c>
      <c r="T242" s="684" t="s">
        <v>67</v>
      </c>
      <c r="U242" s="684" t="s">
        <v>67</v>
      </c>
      <c r="V242" s="685" t="s">
        <v>67</v>
      </c>
      <c r="W242" s="686" t="s">
        <v>67</v>
      </c>
      <c r="X242" s="687" t="s">
        <v>67</v>
      </c>
      <c r="Y242" s="664">
        <v>33</v>
      </c>
      <c r="Z242" s="684">
        <v>29</v>
      </c>
      <c r="AA242" s="684">
        <v>19</v>
      </c>
      <c r="AB242" s="684">
        <v>18</v>
      </c>
      <c r="AC242" s="685">
        <v>16</v>
      </c>
      <c r="AD242" s="686">
        <f>AB242/Z242</f>
        <v>0.62068965517241381</v>
      </c>
      <c r="AE242" s="687">
        <f>AB242/AA242</f>
        <v>0.94736842105263153</v>
      </c>
      <c r="AF242" s="664">
        <v>50</v>
      </c>
      <c r="AG242" s="684">
        <v>50</v>
      </c>
      <c r="AH242" s="684">
        <v>42</v>
      </c>
      <c r="AI242" s="684">
        <v>42</v>
      </c>
      <c r="AJ242" s="685">
        <v>27</v>
      </c>
      <c r="AK242" s="686">
        <f>AI242/AG242</f>
        <v>0.84</v>
      </c>
      <c r="AL242" s="687">
        <f>AI242/AH242</f>
        <v>1</v>
      </c>
      <c r="AM242" s="664">
        <v>148</v>
      </c>
      <c r="AN242" s="684">
        <v>145</v>
      </c>
      <c r="AO242" s="684">
        <v>99</v>
      </c>
      <c r="AP242" s="684">
        <v>85</v>
      </c>
      <c r="AQ242" s="685">
        <v>72</v>
      </c>
      <c r="AR242" s="686">
        <f>AP242/AN242</f>
        <v>0.58620689655172409</v>
      </c>
      <c r="AS242" s="687">
        <f>AP242/AO242</f>
        <v>0.85858585858585856</v>
      </c>
      <c r="AT242" s="664">
        <v>141</v>
      </c>
      <c r="AU242" s="684">
        <v>136</v>
      </c>
      <c r="AV242" s="684">
        <v>90</v>
      </c>
      <c r="AW242" s="684">
        <v>79</v>
      </c>
      <c r="AX242" s="685">
        <v>63</v>
      </c>
      <c r="AY242" s="686">
        <f>AW242/AU242</f>
        <v>0.58088235294117652</v>
      </c>
      <c r="AZ242" s="687">
        <f>AW242/AV242</f>
        <v>0.87777777777777777</v>
      </c>
      <c r="BA242" s="664">
        <v>108</v>
      </c>
      <c r="BB242" s="684">
        <v>106</v>
      </c>
      <c r="BC242" s="684">
        <v>65</v>
      </c>
      <c r="BD242" s="684">
        <v>51</v>
      </c>
      <c r="BE242" s="685">
        <v>45</v>
      </c>
      <c r="BF242" s="686">
        <f>BD242/BB242</f>
        <v>0.48113207547169812</v>
      </c>
      <c r="BG242" s="687">
        <f>BD242/BC242</f>
        <v>0.7846153846153846</v>
      </c>
    </row>
    <row r="243" spans="1:59" s="44" customFormat="1" x14ac:dyDescent="0.2">
      <c r="A243" s="682" t="s">
        <v>570</v>
      </c>
      <c r="B243" s="565" t="s">
        <v>569</v>
      </c>
      <c r="C243" s="683" t="s">
        <v>200</v>
      </c>
      <c r="D243" s="664"/>
      <c r="E243" s="684"/>
      <c r="F243" s="684"/>
      <c r="G243" s="684"/>
      <c r="H243" s="685"/>
      <c r="I243" s="686"/>
      <c r="J243" s="687"/>
      <c r="K243" s="664" t="s">
        <v>67</v>
      </c>
      <c r="L243" s="684" t="s">
        <v>67</v>
      </c>
      <c r="M243" s="684" t="s">
        <v>67</v>
      </c>
      <c r="N243" s="684" t="s">
        <v>67</v>
      </c>
      <c r="O243" s="685" t="s">
        <v>67</v>
      </c>
      <c r="P243" s="686" t="s">
        <v>67</v>
      </c>
      <c r="Q243" s="687" t="s">
        <v>67</v>
      </c>
      <c r="R243" s="664" t="s">
        <v>67</v>
      </c>
      <c r="S243" s="684" t="s">
        <v>67</v>
      </c>
      <c r="T243" s="684" t="s">
        <v>67</v>
      </c>
      <c r="U243" s="684" t="s">
        <v>67</v>
      </c>
      <c r="V243" s="685" t="s">
        <v>67</v>
      </c>
      <c r="W243" s="686" t="s">
        <v>67</v>
      </c>
      <c r="X243" s="687" t="s">
        <v>67</v>
      </c>
      <c r="Y243" s="664">
        <v>33</v>
      </c>
      <c r="Z243" s="684">
        <v>29</v>
      </c>
      <c r="AA243" s="684">
        <v>19</v>
      </c>
      <c r="AB243" s="684">
        <v>18</v>
      </c>
      <c r="AC243" s="685">
        <v>16</v>
      </c>
      <c r="AD243" s="686">
        <f>AB243/Z243</f>
        <v>0.62068965517241381</v>
      </c>
      <c r="AE243" s="687">
        <f>AB243/AA243</f>
        <v>0.94736842105263153</v>
      </c>
      <c r="AF243" s="664">
        <v>62</v>
      </c>
      <c r="AG243" s="684">
        <v>62</v>
      </c>
      <c r="AH243" s="684">
        <v>62</v>
      </c>
      <c r="AI243" s="684">
        <v>62</v>
      </c>
      <c r="AJ243" s="685">
        <v>39</v>
      </c>
      <c r="AK243" s="686">
        <f>AI243/AG243</f>
        <v>1</v>
      </c>
      <c r="AL243" s="687">
        <f>AI243/AH243</f>
        <v>1</v>
      </c>
      <c r="AM243" s="664">
        <v>307</v>
      </c>
      <c r="AN243" s="684">
        <v>302</v>
      </c>
      <c r="AO243" s="684">
        <v>302</v>
      </c>
      <c r="AP243" s="684">
        <v>302</v>
      </c>
      <c r="AQ243" s="685">
        <v>198</v>
      </c>
      <c r="AR243" s="686">
        <f>AP243/AN243</f>
        <v>1</v>
      </c>
      <c r="AS243" s="687">
        <f>AP243/AO243</f>
        <v>1</v>
      </c>
      <c r="AT243" s="664">
        <v>299</v>
      </c>
      <c r="AU243" s="684">
        <v>289</v>
      </c>
      <c r="AV243" s="684">
        <v>289</v>
      </c>
      <c r="AW243" s="684">
        <v>289</v>
      </c>
      <c r="AX243" s="685">
        <v>180</v>
      </c>
      <c r="AY243" s="686">
        <f>AW243/AU243</f>
        <v>1</v>
      </c>
      <c r="AZ243" s="687">
        <f>AW243/AV243</f>
        <v>1</v>
      </c>
      <c r="BA243" s="664">
        <v>354</v>
      </c>
      <c r="BB243" s="684">
        <v>336</v>
      </c>
      <c r="BC243" s="684">
        <v>336</v>
      </c>
      <c r="BD243" s="684">
        <v>335</v>
      </c>
      <c r="BE243" s="685">
        <v>198</v>
      </c>
      <c r="BF243" s="686">
        <f>BD243/BB243</f>
        <v>0.99702380952380953</v>
      </c>
      <c r="BG243" s="687">
        <f>BD243/BC243</f>
        <v>0.99702380952380953</v>
      </c>
    </row>
    <row r="244" spans="1:59" s="44" customFormat="1" x14ac:dyDescent="0.2">
      <c r="A244" s="682" t="s">
        <v>575</v>
      </c>
      <c r="B244" s="565" t="s">
        <v>577</v>
      </c>
      <c r="C244" s="683" t="s">
        <v>200</v>
      </c>
      <c r="D244" s="664"/>
      <c r="E244" s="684"/>
      <c r="F244" s="684"/>
      <c r="G244" s="684"/>
      <c r="H244" s="685"/>
      <c r="I244" s="686"/>
      <c r="J244" s="687"/>
      <c r="K244" s="664" t="s">
        <v>67</v>
      </c>
      <c r="L244" s="684" t="s">
        <v>67</v>
      </c>
      <c r="M244" s="684" t="s">
        <v>67</v>
      </c>
      <c r="N244" s="684" t="s">
        <v>67</v>
      </c>
      <c r="O244" s="685" t="s">
        <v>67</v>
      </c>
      <c r="P244" s="686" t="s">
        <v>67</v>
      </c>
      <c r="Q244" s="687" t="s">
        <v>67</v>
      </c>
      <c r="R244" s="664" t="s">
        <v>67</v>
      </c>
      <c r="S244" s="684" t="s">
        <v>67</v>
      </c>
      <c r="T244" s="684" t="s">
        <v>67</v>
      </c>
      <c r="U244" s="684" t="s">
        <v>67</v>
      </c>
      <c r="V244" s="685" t="s">
        <v>67</v>
      </c>
      <c r="W244" s="686" t="s">
        <v>67</v>
      </c>
      <c r="X244" s="687" t="s">
        <v>67</v>
      </c>
      <c r="Y244" s="664" t="s">
        <v>67</v>
      </c>
      <c r="Z244" s="684" t="s">
        <v>67</v>
      </c>
      <c r="AA244" s="684" t="s">
        <v>67</v>
      </c>
      <c r="AB244" s="684" t="s">
        <v>67</v>
      </c>
      <c r="AC244" s="685" t="s">
        <v>67</v>
      </c>
      <c r="AD244" s="686" t="s">
        <v>67</v>
      </c>
      <c r="AE244" s="687" t="s">
        <v>67</v>
      </c>
      <c r="AF244" s="664" t="s">
        <v>67</v>
      </c>
      <c r="AG244" s="684" t="s">
        <v>67</v>
      </c>
      <c r="AH244" s="684" t="s">
        <v>67</v>
      </c>
      <c r="AI244" s="684" t="s">
        <v>67</v>
      </c>
      <c r="AJ244" s="685" t="s">
        <v>67</v>
      </c>
      <c r="AK244" s="686" t="s">
        <v>67</v>
      </c>
      <c r="AL244" s="687" t="s">
        <v>67</v>
      </c>
      <c r="AM244" s="664">
        <v>40</v>
      </c>
      <c r="AN244" s="684">
        <v>39</v>
      </c>
      <c r="AO244" s="684">
        <v>39</v>
      </c>
      <c r="AP244" s="684">
        <v>39</v>
      </c>
      <c r="AQ244" s="685">
        <v>39</v>
      </c>
      <c r="AR244" s="686">
        <f>AP244/AN244</f>
        <v>1</v>
      </c>
      <c r="AS244" s="687">
        <f>AP244/AO244</f>
        <v>1</v>
      </c>
      <c r="AT244" s="664">
        <v>78</v>
      </c>
      <c r="AU244" s="684">
        <v>72</v>
      </c>
      <c r="AV244" s="684">
        <v>41</v>
      </c>
      <c r="AW244" s="684">
        <v>40</v>
      </c>
      <c r="AX244" s="685">
        <v>30</v>
      </c>
      <c r="AY244" s="686">
        <f t="shared" ref="AY244:AY245" si="166">AW244/AU244</f>
        <v>0.55555555555555558</v>
      </c>
      <c r="AZ244" s="687">
        <f t="shared" ref="AZ244:AZ245" si="167">AW244/AV244</f>
        <v>0.97560975609756095</v>
      </c>
      <c r="BA244" s="664">
        <v>59</v>
      </c>
      <c r="BB244" s="684">
        <v>56</v>
      </c>
      <c r="BC244" s="684">
        <v>46</v>
      </c>
      <c r="BD244" s="684">
        <v>35</v>
      </c>
      <c r="BE244" s="685">
        <v>29</v>
      </c>
      <c r="BF244" s="686">
        <f t="shared" ref="BF244:BF245" si="168">BD244/BB244</f>
        <v>0.625</v>
      </c>
      <c r="BG244" s="687">
        <f t="shared" ref="BG244:BG245" si="169">BD244/BC244</f>
        <v>0.76086956521739135</v>
      </c>
    </row>
    <row r="245" spans="1:59" s="44" customFormat="1" x14ac:dyDescent="0.2">
      <c r="A245" s="682" t="s">
        <v>576</v>
      </c>
      <c r="B245" s="565" t="s">
        <v>578</v>
      </c>
      <c r="C245" s="683" t="s">
        <v>200</v>
      </c>
      <c r="D245" s="664"/>
      <c r="E245" s="684"/>
      <c r="F245" s="684"/>
      <c r="G245" s="684"/>
      <c r="H245" s="685"/>
      <c r="I245" s="686"/>
      <c r="J245" s="687"/>
      <c r="K245" s="664" t="s">
        <v>67</v>
      </c>
      <c r="L245" s="684" t="s">
        <v>67</v>
      </c>
      <c r="M245" s="684" t="s">
        <v>67</v>
      </c>
      <c r="N245" s="684" t="s">
        <v>67</v>
      </c>
      <c r="O245" s="685" t="s">
        <v>67</v>
      </c>
      <c r="P245" s="686" t="s">
        <v>67</v>
      </c>
      <c r="Q245" s="687" t="s">
        <v>67</v>
      </c>
      <c r="R245" s="664" t="s">
        <v>67</v>
      </c>
      <c r="S245" s="684" t="s">
        <v>67</v>
      </c>
      <c r="T245" s="684" t="s">
        <v>67</v>
      </c>
      <c r="U245" s="684" t="s">
        <v>67</v>
      </c>
      <c r="V245" s="685" t="s">
        <v>67</v>
      </c>
      <c r="W245" s="686" t="s">
        <v>67</v>
      </c>
      <c r="X245" s="687" t="s">
        <v>67</v>
      </c>
      <c r="Y245" s="664" t="s">
        <v>67</v>
      </c>
      <c r="Z245" s="684" t="s">
        <v>67</v>
      </c>
      <c r="AA245" s="684" t="s">
        <v>67</v>
      </c>
      <c r="AB245" s="684" t="s">
        <v>67</v>
      </c>
      <c r="AC245" s="685" t="s">
        <v>67</v>
      </c>
      <c r="AD245" s="686" t="s">
        <v>67</v>
      </c>
      <c r="AE245" s="687" t="s">
        <v>67</v>
      </c>
      <c r="AF245" s="664" t="s">
        <v>67</v>
      </c>
      <c r="AG245" s="684" t="s">
        <v>67</v>
      </c>
      <c r="AH245" s="684" t="s">
        <v>67</v>
      </c>
      <c r="AI245" s="684" t="s">
        <v>67</v>
      </c>
      <c r="AJ245" s="685" t="s">
        <v>67</v>
      </c>
      <c r="AK245" s="686" t="s">
        <v>67</v>
      </c>
      <c r="AL245" s="687" t="s">
        <v>67</v>
      </c>
      <c r="AM245" s="664" t="s">
        <v>67</v>
      </c>
      <c r="AN245" s="684" t="s">
        <v>67</v>
      </c>
      <c r="AO245" s="684" t="s">
        <v>67</v>
      </c>
      <c r="AP245" s="684" t="s">
        <v>67</v>
      </c>
      <c r="AQ245" s="685" t="s">
        <v>67</v>
      </c>
      <c r="AR245" s="686" t="s">
        <v>67</v>
      </c>
      <c r="AS245" s="687" t="s">
        <v>67</v>
      </c>
      <c r="AT245" s="664">
        <v>1958</v>
      </c>
      <c r="AU245" s="684">
        <v>1942</v>
      </c>
      <c r="AV245" s="684">
        <v>1942</v>
      </c>
      <c r="AW245" s="684">
        <v>1890</v>
      </c>
      <c r="AX245" s="685">
        <v>1273</v>
      </c>
      <c r="AY245" s="686">
        <f t="shared" si="166"/>
        <v>0.97322348094747679</v>
      </c>
      <c r="AZ245" s="687">
        <f t="shared" si="167"/>
        <v>0.97322348094747679</v>
      </c>
      <c r="BA245" s="664">
        <v>486</v>
      </c>
      <c r="BB245" s="684">
        <v>482</v>
      </c>
      <c r="BC245" s="684">
        <v>461</v>
      </c>
      <c r="BD245" s="684">
        <v>331</v>
      </c>
      <c r="BE245" s="685">
        <v>280</v>
      </c>
      <c r="BF245" s="686">
        <f t="shared" si="168"/>
        <v>0.68672199170124482</v>
      </c>
      <c r="BG245" s="687">
        <f t="shared" si="169"/>
        <v>0.71800433839479394</v>
      </c>
    </row>
    <row r="246" spans="1:59" s="44" customFormat="1" x14ac:dyDescent="0.2">
      <c r="A246" s="682" t="s">
        <v>601</v>
      </c>
      <c r="B246" s="565" t="s">
        <v>603</v>
      </c>
      <c r="C246" s="683" t="s">
        <v>200</v>
      </c>
      <c r="D246" s="664"/>
      <c r="E246" s="684"/>
      <c r="F246" s="684"/>
      <c r="G246" s="684"/>
      <c r="H246" s="685"/>
      <c r="I246" s="686"/>
      <c r="J246" s="687"/>
      <c r="K246" s="664" t="s">
        <v>67</v>
      </c>
      <c r="L246" s="684" t="s">
        <v>67</v>
      </c>
      <c r="M246" s="684" t="s">
        <v>67</v>
      </c>
      <c r="N246" s="684" t="s">
        <v>67</v>
      </c>
      <c r="O246" s="685" t="s">
        <v>67</v>
      </c>
      <c r="P246" s="686" t="s">
        <v>67</v>
      </c>
      <c r="Q246" s="687" t="s">
        <v>67</v>
      </c>
      <c r="R246" s="664" t="s">
        <v>67</v>
      </c>
      <c r="S246" s="684" t="s">
        <v>67</v>
      </c>
      <c r="T246" s="684" t="s">
        <v>67</v>
      </c>
      <c r="U246" s="684" t="s">
        <v>67</v>
      </c>
      <c r="V246" s="685" t="s">
        <v>67</v>
      </c>
      <c r="W246" s="686" t="s">
        <v>67</v>
      </c>
      <c r="X246" s="687" t="s">
        <v>67</v>
      </c>
      <c r="Y246" s="664" t="s">
        <v>67</v>
      </c>
      <c r="Z246" s="684" t="s">
        <v>67</v>
      </c>
      <c r="AA246" s="684" t="s">
        <v>67</v>
      </c>
      <c r="AB246" s="684" t="s">
        <v>67</v>
      </c>
      <c r="AC246" s="685" t="s">
        <v>67</v>
      </c>
      <c r="AD246" s="686" t="s">
        <v>67</v>
      </c>
      <c r="AE246" s="687" t="s">
        <v>67</v>
      </c>
      <c r="AF246" s="664" t="s">
        <v>67</v>
      </c>
      <c r="AG246" s="684" t="s">
        <v>67</v>
      </c>
      <c r="AH246" s="684" t="s">
        <v>67</v>
      </c>
      <c r="AI246" s="684" t="s">
        <v>67</v>
      </c>
      <c r="AJ246" s="685" t="s">
        <v>67</v>
      </c>
      <c r="AK246" s="686" t="s">
        <v>67</v>
      </c>
      <c r="AL246" s="687" t="s">
        <v>67</v>
      </c>
      <c r="AM246" s="664" t="s">
        <v>67</v>
      </c>
      <c r="AN246" s="684" t="s">
        <v>67</v>
      </c>
      <c r="AO246" s="684" t="s">
        <v>67</v>
      </c>
      <c r="AP246" s="684" t="s">
        <v>67</v>
      </c>
      <c r="AQ246" s="685" t="s">
        <v>67</v>
      </c>
      <c r="AR246" s="686" t="s">
        <v>67</v>
      </c>
      <c r="AS246" s="687" t="s">
        <v>67</v>
      </c>
      <c r="AT246" s="664" t="s">
        <v>67</v>
      </c>
      <c r="AU246" s="684" t="s">
        <v>67</v>
      </c>
      <c r="AV246" s="684" t="s">
        <v>67</v>
      </c>
      <c r="AW246" s="684" t="s">
        <v>67</v>
      </c>
      <c r="AX246" s="685" t="s">
        <v>67</v>
      </c>
      <c r="AY246" s="686" t="s">
        <v>67</v>
      </c>
      <c r="AZ246" s="687" t="s">
        <v>67</v>
      </c>
      <c r="BA246" s="664">
        <v>82</v>
      </c>
      <c r="BB246" s="684">
        <v>82</v>
      </c>
      <c r="BC246" s="684">
        <v>61</v>
      </c>
      <c r="BD246" s="684">
        <v>61</v>
      </c>
      <c r="BE246" s="685">
        <v>46</v>
      </c>
      <c r="BF246" s="686">
        <f t="shared" ref="BF246:BF247" si="170">BD246/BB246</f>
        <v>0.74390243902439024</v>
      </c>
      <c r="BG246" s="687">
        <f t="shared" ref="BG246:BG247" si="171">BD246/BC246</f>
        <v>1</v>
      </c>
    </row>
    <row r="247" spans="1:59" s="44" customFormat="1" ht="13.5" thickBot="1" x14ac:dyDescent="0.25">
      <c r="A247" s="705" t="s">
        <v>602</v>
      </c>
      <c r="B247" s="691" t="s">
        <v>604</v>
      </c>
      <c r="C247" s="692" t="s">
        <v>200</v>
      </c>
      <c r="D247" s="693"/>
      <c r="E247" s="694"/>
      <c r="F247" s="694"/>
      <c r="G247" s="694"/>
      <c r="H247" s="695"/>
      <c r="I247" s="696"/>
      <c r="J247" s="697"/>
      <c r="K247" s="693" t="s">
        <v>67</v>
      </c>
      <c r="L247" s="694" t="s">
        <v>67</v>
      </c>
      <c r="M247" s="694" t="s">
        <v>67</v>
      </c>
      <c r="N247" s="694" t="s">
        <v>67</v>
      </c>
      <c r="O247" s="695" t="s">
        <v>67</v>
      </c>
      <c r="P247" s="696" t="s">
        <v>67</v>
      </c>
      <c r="Q247" s="697" t="s">
        <v>67</v>
      </c>
      <c r="R247" s="693" t="s">
        <v>67</v>
      </c>
      <c r="S247" s="694" t="s">
        <v>67</v>
      </c>
      <c r="T247" s="694" t="s">
        <v>67</v>
      </c>
      <c r="U247" s="694" t="s">
        <v>67</v>
      </c>
      <c r="V247" s="695" t="s">
        <v>67</v>
      </c>
      <c r="W247" s="696" t="s">
        <v>67</v>
      </c>
      <c r="X247" s="697" t="s">
        <v>67</v>
      </c>
      <c r="Y247" s="693" t="s">
        <v>67</v>
      </c>
      <c r="Z247" s="694" t="s">
        <v>67</v>
      </c>
      <c r="AA247" s="694" t="s">
        <v>67</v>
      </c>
      <c r="AB247" s="694" t="s">
        <v>67</v>
      </c>
      <c r="AC247" s="695" t="s">
        <v>67</v>
      </c>
      <c r="AD247" s="696" t="s">
        <v>67</v>
      </c>
      <c r="AE247" s="697" t="s">
        <v>67</v>
      </c>
      <c r="AF247" s="693" t="s">
        <v>67</v>
      </c>
      <c r="AG247" s="694" t="s">
        <v>67</v>
      </c>
      <c r="AH247" s="694" t="s">
        <v>67</v>
      </c>
      <c r="AI247" s="694" t="s">
        <v>67</v>
      </c>
      <c r="AJ247" s="695" t="s">
        <v>67</v>
      </c>
      <c r="AK247" s="696" t="s">
        <v>67</v>
      </c>
      <c r="AL247" s="697" t="s">
        <v>67</v>
      </c>
      <c r="AM247" s="693" t="s">
        <v>67</v>
      </c>
      <c r="AN247" s="694" t="s">
        <v>67</v>
      </c>
      <c r="AO247" s="694" t="s">
        <v>67</v>
      </c>
      <c r="AP247" s="694" t="s">
        <v>67</v>
      </c>
      <c r="AQ247" s="695" t="s">
        <v>67</v>
      </c>
      <c r="AR247" s="696" t="s">
        <v>67</v>
      </c>
      <c r="AS247" s="697" t="s">
        <v>67</v>
      </c>
      <c r="AT247" s="693" t="s">
        <v>67</v>
      </c>
      <c r="AU247" s="694" t="s">
        <v>67</v>
      </c>
      <c r="AV247" s="694" t="s">
        <v>67</v>
      </c>
      <c r="AW247" s="694" t="s">
        <v>67</v>
      </c>
      <c r="AX247" s="695" t="s">
        <v>67</v>
      </c>
      <c r="AY247" s="696" t="s">
        <v>67</v>
      </c>
      <c r="AZ247" s="697" t="s">
        <v>67</v>
      </c>
      <c r="BA247" s="693">
        <v>1197</v>
      </c>
      <c r="BB247" s="694">
        <v>1127</v>
      </c>
      <c r="BC247" s="694">
        <v>871</v>
      </c>
      <c r="BD247" s="694">
        <v>871</v>
      </c>
      <c r="BE247" s="695">
        <v>735</v>
      </c>
      <c r="BF247" s="696">
        <f t="shared" si="170"/>
        <v>0.77284826974267973</v>
      </c>
      <c r="BG247" s="697">
        <f t="shared" si="171"/>
        <v>1</v>
      </c>
    </row>
    <row r="248" spans="1:59" s="44" customFormat="1" ht="15.75" thickTop="1" x14ac:dyDescent="0.25">
      <c r="A248" s="164" t="s">
        <v>564</v>
      </c>
      <c r="B248" s="698"/>
      <c r="C248" s="164"/>
      <c r="K248" s="699"/>
      <c r="L248" s="136"/>
      <c r="M248" s="136"/>
      <c r="N248" s="136"/>
      <c r="O248" s="136"/>
      <c r="P248" s="136"/>
      <c r="Q248" s="136"/>
      <c r="R248" s="699"/>
      <c r="S248" s="136"/>
      <c r="T248" s="136"/>
      <c r="U248" s="136"/>
      <c r="V248" s="136"/>
      <c r="W248" s="136"/>
      <c r="X248" s="136"/>
      <c r="Y248" s="699"/>
      <c r="Z248" s="136"/>
      <c r="AA248" s="136"/>
      <c r="AB248" s="136"/>
      <c r="AC248" s="136"/>
      <c r="AD248" s="136"/>
      <c r="AE248" s="136"/>
      <c r="AF248" s="699"/>
      <c r="AG248" s="136"/>
      <c r="AH248" s="136"/>
      <c r="AI248" s="136"/>
      <c r="AJ248" s="136"/>
      <c r="AK248" s="136"/>
      <c r="AL248" s="136"/>
      <c r="AM248"/>
      <c r="AN248" s="646"/>
      <c r="AO248" s="646"/>
      <c r="AP248" s="646"/>
      <c r="AQ248" s="646"/>
      <c r="AT248"/>
      <c r="AU248" s="646"/>
      <c r="AV248" s="646"/>
      <c r="AW248" s="646"/>
      <c r="AX248" s="646"/>
      <c r="BA248"/>
      <c r="BB248" s="646"/>
      <c r="BC248" s="646"/>
      <c r="BD248" s="646"/>
      <c r="BE248" s="646"/>
    </row>
    <row r="249" spans="1:59" s="44" customFormat="1" ht="15" x14ac:dyDescent="0.25">
      <c r="A249" s="164" t="s">
        <v>565</v>
      </c>
      <c r="B249" s="698"/>
      <c r="C249" s="164"/>
      <c r="K249" s="699"/>
      <c r="L249" s="136"/>
      <c r="M249" s="136"/>
      <c r="N249" s="136"/>
      <c r="O249" s="136"/>
      <c r="P249" s="136"/>
      <c r="Q249" s="136"/>
      <c r="R249" s="699"/>
      <c r="S249" s="136"/>
      <c r="T249" s="136"/>
      <c r="U249" s="136"/>
      <c r="V249" s="136"/>
      <c r="W249" s="136"/>
      <c r="X249" s="136"/>
      <c r="Y249" s="699"/>
      <c r="Z249" s="136"/>
      <c r="AA249" s="136"/>
      <c r="AB249" s="136"/>
      <c r="AC249" s="136"/>
      <c r="AD249" s="136"/>
      <c r="AE249" s="136"/>
      <c r="AF249" s="699"/>
      <c r="AG249" s="136"/>
      <c r="AH249" s="136"/>
      <c r="AI249" s="136"/>
      <c r="AJ249" s="136"/>
      <c r="AK249" s="136"/>
      <c r="AL249" s="136"/>
      <c r="AM249"/>
      <c r="AN249" s="646"/>
      <c r="AO249" s="646"/>
      <c r="AP249" s="646"/>
      <c r="AQ249" s="646"/>
      <c r="AT249"/>
      <c r="AU249" s="646"/>
      <c r="AV249" s="646"/>
      <c r="AW249" s="646"/>
      <c r="AX249" s="646"/>
      <c r="BA249"/>
      <c r="BB249" s="646"/>
      <c r="BC249" s="646"/>
      <c r="BD249" s="646"/>
      <c r="BE249" s="646"/>
    </row>
    <row r="250" spans="1:59" s="44" customFormat="1" ht="15" x14ac:dyDescent="0.25">
      <c r="A250" s="164" t="s">
        <v>566</v>
      </c>
      <c r="B250" s="698"/>
      <c r="C250" s="16"/>
      <c r="K250" s="699"/>
      <c r="L250" s="136"/>
      <c r="M250" s="136"/>
      <c r="N250" s="136"/>
      <c r="O250" s="136"/>
      <c r="P250" s="136"/>
      <c r="Q250" s="136"/>
      <c r="R250" s="699"/>
      <c r="S250" s="136"/>
      <c r="T250" s="136"/>
      <c r="U250" s="136"/>
      <c r="V250" s="136"/>
      <c r="W250" s="136"/>
      <c r="X250" s="136"/>
      <c r="Y250" s="699"/>
      <c r="Z250" s="136"/>
      <c r="AA250" s="136"/>
      <c r="AB250" s="136"/>
      <c r="AC250" s="136"/>
      <c r="AD250" s="136"/>
      <c r="AE250" s="136"/>
      <c r="AF250" s="699"/>
      <c r="AG250" s="136"/>
      <c r="AH250" s="136"/>
      <c r="AI250" s="136"/>
      <c r="AJ250" s="136"/>
      <c r="AK250" s="136"/>
      <c r="AL250" s="136"/>
      <c r="AM250"/>
      <c r="AN250" s="646"/>
      <c r="AO250" s="646"/>
      <c r="AP250" s="646"/>
      <c r="AQ250" s="646"/>
      <c r="AT250"/>
      <c r="AU250" s="646"/>
      <c r="AV250" s="646"/>
      <c r="AW250" s="646"/>
      <c r="AX250" s="646"/>
      <c r="BA250"/>
      <c r="BB250" s="646"/>
      <c r="BC250" s="646"/>
      <c r="BD250" s="646"/>
      <c r="BE250" s="646"/>
    </row>
    <row r="251" spans="1:59" s="44" customFormat="1" ht="15" x14ac:dyDescent="0.25">
      <c r="A251" s="164" t="s">
        <v>567</v>
      </c>
      <c r="B251" s="702"/>
      <c r="C251" s="16"/>
      <c r="K251" s="699"/>
      <c r="L251" s="136"/>
      <c r="M251" s="136"/>
      <c r="N251" s="136"/>
      <c r="O251" s="136"/>
      <c r="P251" s="136"/>
      <c r="Q251" s="136"/>
      <c r="R251" s="699"/>
      <c r="S251" s="136"/>
      <c r="T251" s="136"/>
      <c r="U251" s="136"/>
      <c r="V251" s="136"/>
      <c r="W251" s="136"/>
      <c r="X251" s="136"/>
      <c r="Y251" s="699"/>
      <c r="Z251" s="136"/>
      <c r="AA251" s="136"/>
      <c r="AB251" s="136"/>
      <c r="AC251" s="136"/>
      <c r="AD251" s="136"/>
      <c r="AE251" s="136"/>
      <c r="AF251" s="699"/>
      <c r="AG251" s="136"/>
      <c r="AH251" s="136"/>
      <c r="AI251" s="136"/>
      <c r="AJ251" s="136"/>
      <c r="AK251" s="136"/>
      <c r="AL251" s="136"/>
      <c r="AM251"/>
      <c r="AN251" s="646"/>
      <c r="AO251" s="646"/>
      <c r="AP251" s="646"/>
      <c r="AQ251" s="646"/>
      <c r="AT251"/>
      <c r="AU251" s="646"/>
      <c r="AV251" s="646"/>
      <c r="AW251" s="646"/>
      <c r="AX251" s="646"/>
      <c r="BA251"/>
      <c r="BB251" s="646"/>
      <c r="BC251" s="646"/>
      <c r="BD251" s="646"/>
      <c r="BE251" s="646"/>
    </row>
    <row r="252" spans="1:59" s="44" customFormat="1" ht="15" x14ac:dyDescent="0.25">
      <c r="A252" s="700" t="s">
        <v>568</v>
      </c>
      <c r="B252" s="702"/>
      <c r="C252" s="16"/>
      <c r="K252" s="699"/>
      <c r="L252" s="136"/>
      <c r="M252" s="136"/>
      <c r="N252" s="136"/>
      <c r="O252" s="136"/>
      <c r="P252" s="136"/>
      <c r="Q252" s="136"/>
      <c r="R252" s="699"/>
      <c r="S252" s="136"/>
      <c r="T252" s="136"/>
      <c r="U252" s="136"/>
      <c r="V252" s="136"/>
      <c r="W252" s="136"/>
      <c r="X252" s="136"/>
      <c r="Y252" s="699"/>
      <c r="Z252" s="136"/>
      <c r="AA252" s="136"/>
      <c r="AB252" s="136"/>
      <c r="AC252" s="136"/>
      <c r="AD252" s="136"/>
      <c r="AE252" s="136"/>
      <c r="AF252" s="699"/>
      <c r="AG252" s="136"/>
      <c r="AH252" s="136"/>
      <c r="AI252" s="136"/>
      <c r="AJ252" s="136"/>
      <c r="AK252" s="136"/>
      <c r="AL252" s="136"/>
      <c r="AM252"/>
      <c r="AN252" s="646"/>
      <c r="AO252" s="646"/>
      <c r="AP252" s="646"/>
      <c r="AQ252" s="646"/>
      <c r="AT252"/>
      <c r="AU252" s="646"/>
      <c r="AV252" s="646"/>
      <c r="AW252" s="646"/>
      <c r="AX252" s="646"/>
      <c r="BA252"/>
      <c r="BB252" s="646"/>
      <c r="BC252" s="646"/>
      <c r="BD252" s="646"/>
      <c r="BE252" s="646"/>
    </row>
    <row r="253" spans="1:59" s="44" customFormat="1" ht="15" x14ac:dyDescent="0.25">
      <c r="A253" s="701"/>
      <c r="B253" s="702"/>
      <c r="C253" s="16"/>
      <c r="K253" s="699"/>
      <c r="L253" s="136"/>
      <c r="M253" s="136"/>
      <c r="N253" s="136"/>
      <c r="O253" s="136"/>
      <c r="P253" s="136"/>
      <c r="Q253" s="136"/>
      <c r="R253" s="699"/>
      <c r="S253" s="136"/>
      <c r="T253" s="136"/>
      <c r="U253" s="136"/>
      <c r="V253" s="136"/>
      <c r="W253" s="136"/>
      <c r="X253" s="136"/>
      <c r="Y253" s="699"/>
      <c r="Z253" s="136"/>
      <c r="AA253" s="136"/>
      <c r="AB253" s="136"/>
      <c r="AC253" s="136"/>
      <c r="AD253" s="136"/>
      <c r="AE253" s="136"/>
      <c r="AF253" s="699"/>
      <c r="AG253" s="136"/>
      <c r="AH253" s="136"/>
      <c r="AI253" s="136"/>
      <c r="AJ253" s="136"/>
      <c r="AK253" s="136"/>
      <c r="AL253" s="136"/>
      <c r="AM253"/>
      <c r="AN253" s="646"/>
      <c r="AO253" s="646"/>
      <c r="AP253" s="646"/>
      <c r="AQ253" s="646"/>
      <c r="AT253"/>
      <c r="AU253" s="646"/>
      <c r="AV253" s="646"/>
      <c r="AW253" s="646"/>
      <c r="AX253" s="646"/>
      <c r="BA253"/>
      <c r="BB253" s="646"/>
      <c r="BC253" s="646"/>
      <c r="BD253" s="646"/>
      <c r="BE253" s="646"/>
    </row>
    <row r="254" spans="1:59" s="44" customFormat="1" ht="15.75" x14ac:dyDescent="0.25">
      <c r="A254" s="703"/>
      <c r="B254" s="702"/>
      <c r="C254" s="16"/>
      <c r="K254" s="699"/>
      <c r="L254" s="136"/>
      <c r="M254" s="136"/>
      <c r="N254" s="136"/>
      <c r="O254" s="136"/>
      <c r="P254" s="136"/>
      <c r="Q254" s="136"/>
      <c r="R254" s="699"/>
      <c r="S254" s="136"/>
      <c r="T254" s="136"/>
      <c r="U254" s="136"/>
      <c r="V254" s="136"/>
      <c r="W254" s="136"/>
      <c r="X254" s="136"/>
      <c r="Y254" s="699"/>
      <c r="Z254" s="136"/>
      <c r="AA254" s="136"/>
      <c r="AB254" s="136"/>
      <c r="AC254" s="136"/>
      <c r="AD254" s="136"/>
      <c r="AE254" s="136"/>
      <c r="AF254" s="699"/>
      <c r="AG254" s="136"/>
      <c r="AH254" s="136"/>
      <c r="AI254" s="136"/>
      <c r="AJ254" s="136"/>
      <c r="AK254" s="136"/>
      <c r="AL254" s="136"/>
      <c r="AM254"/>
      <c r="AT254"/>
      <c r="BA254"/>
    </row>
    <row r="255" spans="1:59" s="44" customFormat="1" ht="15" x14ac:dyDescent="0.25">
      <c r="A255" s="16"/>
      <c r="B255" s="702"/>
      <c r="C255" s="16"/>
      <c r="K255" s="699"/>
      <c r="L255" s="136"/>
      <c r="M255" s="136"/>
      <c r="N255" s="136"/>
      <c r="O255" s="136"/>
      <c r="P255" s="136"/>
      <c r="Q255" s="136"/>
      <c r="R255" s="699"/>
      <c r="S255" s="136"/>
      <c r="T255" s="136"/>
      <c r="U255" s="136"/>
      <c r="V255" s="136"/>
      <c r="W255" s="136"/>
      <c r="X255" s="136"/>
      <c r="Y255" s="699"/>
      <c r="Z255" s="136"/>
      <c r="AA255" s="136"/>
      <c r="AB255" s="136"/>
      <c r="AC255" s="136"/>
      <c r="AD255" s="136"/>
      <c r="AE255" s="136"/>
      <c r="AF255" s="699"/>
      <c r="AG255" s="136"/>
      <c r="AH255" s="136"/>
      <c r="AI255" s="136"/>
      <c r="AJ255" s="136"/>
      <c r="AK255" s="136"/>
      <c r="AL255" s="136"/>
      <c r="AM255"/>
      <c r="AN255" s="646"/>
      <c r="AO255" s="646"/>
      <c r="AP255" s="646"/>
      <c r="AQ255" s="646"/>
      <c r="AT255"/>
      <c r="AU255" s="646"/>
      <c r="AV255" s="646"/>
      <c r="AW255" s="646"/>
      <c r="AX255" s="646"/>
      <c r="BA255"/>
      <c r="BB255" s="646"/>
      <c r="BC255" s="646"/>
      <c r="BD255" s="646"/>
      <c r="BE255" s="646"/>
    </row>
    <row r="256" spans="1:59" s="44" customFormat="1" ht="15" x14ac:dyDescent="0.25">
      <c r="A256" s="16"/>
      <c r="B256" s="702"/>
      <c r="C256" s="16"/>
      <c r="K256" s="699"/>
      <c r="L256" s="136"/>
      <c r="M256" s="136"/>
      <c r="N256" s="136"/>
      <c r="O256" s="136"/>
      <c r="P256" s="136"/>
      <c r="Q256" s="136"/>
      <c r="R256" s="699"/>
      <c r="S256" s="136"/>
      <c r="T256" s="136"/>
      <c r="U256" s="136"/>
      <c r="V256" s="136"/>
      <c r="W256" s="136"/>
      <c r="X256" s="136"/>
      <c r="Y256" s="699"/>
      <c r="Z256" s="136"/>
      <c r="AA256" s="136"/>
      <c r="AB256" s="136"/>
      <c r="AC256" s="136"/>
      <c r="AD256" s="136"/>
      <c r="AE256" s="136"/>
      <c r="AF256" s="699"/>
      <c r="AG256" s="136"/>
      <c r="AH256" s="136"/>
      <c r="AI256" s="136"/>
      <c r="AJ256" s="136"/>
      <c r="AK256" s="136"/>
      <c r="AL256" s="136"/>
      <c r="AM256"/>
      <c r="AN256" s="136"/>
      <c r="AO256" s="136"/>
      <c r="AP256" s="136"/>
      <c r="AQ256" s="136"/>
      <c r="AT256"/>
      <c r="AU256" s="136"/>
      <c r="AV256" s="136"/>
      <c r="AW256" s="136"/>
      <c r="AX256" s="136"/>
      <c r="BA256"/>
      <c r="BB256" s="136"/>
      <c r="BC256" s="136"/>
      <c r="BD256" s="136"/>
      <c r="BE256" s="136"/>
    </row>
    <row r="257" spans="1:57" s="44" customFormat="1" ht="15" x14ac:dyDescent="0.25">
      <c r="A257" s="16"/>
      <c r="B257" s="702"/>
      <c r="C257" s="16"/>
      <c r="K257" s="699"/>
      <c r="L257" s="136"/>
      <c r="M257" s="136"/>
      <c r="N257" s="136"/>
      <c r="O257" s="136"/>
      <c r="P257" s="136"/>
      <c r="Q257" s="136"/>
      <c r="R257" s="699"/>
      <c r="S257" s="136"/>
      <c r="T257" s="136"/>
      <c r="U257" s="136"/>
      <c r="V257" s="136"/>
      <c r="W257" s="136"/>
      <c r="X257" s="136"/>
      <c r="Y257" s="699"/>
      <c r="Z257" s="136"/>
      <c r="AA257" s="136"/>
      <c r="AB257" s="136"/>
      <c r="AC257" s="136"/>
      <c r="AD257" s="136"/>
      <c r="AE257" s="136"/>
      <c r="AF257" s="699"/>
      <c r="AG257" s="136"/>
      <c r="AH257" s="136"/>
      <c r="AI257" s="136"/>
      <c r="AJ257" s="136"/>
      <c r="AK257" s="136"/>
      <c r="AL257" s="136"/>
      <c r="AM257"/>
      <c r="AN257" s="136"/>
      <c r="AO257" s="136"/>
      <c r="AP257" s="136"/>
      <c r="AQ257" s="136"/>
      <c r="AT257"/>
      <c r="AU257" s="136"/>
      <c r="AV257" s="136"/>
      <c r="AW257" s="136"/>
      <c r="AX257" s="136"/>
      <c r="BA257"/>
      <c r="BB257" s="136"/>
      <c r="BC257" s="136"/>
      <c r="BD257" s="136"/>
      <c r="BE257" s="136"/>
    </row>
    <row r="258" spans="1:57" s="44" customFormat="1" ht="15" x14ac:dyDescent="0.25">
      <c r="A258" s="16"/>
      <c r="B258" s="702"/>
      <c r="C258" s="16"/>
      <c r="K258" s="699"/>
      <c r="L258" s="136"/>
      <c r="M258" s="136"/>
      <c r="N258" s="136"/>
      <c r="O258" s="136"/>
      <c r="P258" s="136"/>
      <c r="Q258" s="136"/>
      <c r="R258" s="699"/>
      <c r="S258" s="136"/>
      <c r="T258" s="136"/>
      <c r="U258" s="136"/>
      <c r="V258" s="136"/>
      <c r="W258" s="136"/>
      <c r="X258" s="136"/>
      <c r="Y258" s="699"/>
      <c r="Z258" s="136"/>
      <c r="AA258" s="136"/>
      <c r="AB258" s="136"/>
      <c r="AC258" s="136"/>
      <c r="AD258" s="136"/>
      <c r="AE258" s="136"/>
      <c r="AF258" s="699"/>
      <c r="AG258" s="136"/>
      <c r="AH258" s="136"/>
      <c r="AI258" s="136"/>
      <c r="AJ258" s="136"/>
      <c r="AK258" s="136"/>
      <c r="AL258" s="136"/>
      <c r="AM258"/>
      <c r="AT258"/>
      <c r="BA258"/>
    </row>
    <row r="259" spans="1:57" s="44" customFormat="1" ht="15" x14ac:dyDescent="0.25">
      <c r="A259" s="16"/>
      <c r="B259" s="702"/>
      <c r="C259" s="16"/>
      <c r="K259" s="699"/>
      <c r="L259" s="136"/>
      <c r="M259" s="136"/>
      <c r="N259" s="136"/>
      <c r="O259" s="136"/>
      <c r="P259" s="136"/>
      <c r="Q259" s="136"/>
      <c r="R259" s="699"/>
      <c r="S259" s="136"/>
      <c r="T259" s="136"/>
      <c r="U259" s="136"/>
      <c r="V259" s="136"/>
      <c r="W259" s="136"/>
      <c r="X259" s="136"/>
      <c r="Y259" s="699"/>
      <c r="Z259" s="136"/>
      <c r="AA259" s="136"/>
      <c r="AB259" s="136"/>
      <c r="AC259" s="136"/>
      <c r="AD259" s="136"/>
      <c r="AE259" s="136"/>
      <c r="AF259" s="699"/>
      <c r="AG259" s="136"/>
      <c r="AH259" s="136"/>
      <c r="AI259" s="136"/>
      <c r="AJ259" s="136"/>
      <c r="AK259" s="136"/>
      <c r="AL259" s="136"/>
      <c r="AM259"/>
      <c r="AN259" s="136"/>
      <c r="AO259" s="136"/>
      <c r="AP259" s="136"/>
      <c r="AQ259" s="136"/>
      <c r="AT259"/>
      <c r="AU259" s="136"/>
      <c r="AV259" s="136"/>
      <c r="AW259" s="136"/>
      <c r="AX259" s="136"/>
      <c r="BA259"/>
      <c r="BB259" s="136"/>
      <c r="BC259" s="136"/>
      <c r="BD259" s="136"/>
      <c r="BE259" s="136"/>
    </row>
    <row r="260" spans="1:57" s="44" customFormat="1" ht="15" x14ac:dyDescent="0.25">
      <c r="A260" s="16"/>
      <c r="B260" s="702"/>
      <c r="C260" s="16"/>
      <c r="K260" s="699"/>
      <c r="L260" s="136"/>
      <c r="M260" s="136"/>
      <c r="N260" s="136"/>
      <c r="O260" s="136"/>
      <c r="P260" s="136"/>
      <c r="Q260" s="136"/>
      <c r="R260" s="699"/>
      <c r="S260" s="136"/>
      <c r="T260" s="136"/>
      <c r="U260" s="136"/>
      <c r="V260" s="136"/>
      <c r="W260" s="136"/>
      <c r="X260" s="136"/>
      <c r="Y260" s="699"/>
      <c r="Z260" s="136"/>
      <c r="AA260" s="136"/>
      <c r="AB260" s="136"/>
      <c r="AC260" s="136"/>
      <c r="AD260" s="136"/>
      <c r="AE260" s="136"/>
      <c r="AF260" s="699"/>
      <c r="AG260" s="136"/>
      <c r="AH260" s="136"/>
      <c r="AI260" s="136"/>
      <c r="AJ260" s="136"/>
      <c r="AK260" s="136"/>
      <c r="AL260" s="136"/>
      <c r="AM260"/>
      <c r="AT260"/>
      <c r="BA260"/>
    </row>
    <row r="261" spans="1:57" s="44" customFormat="1" ht="15" x14ac:dyDescent="0.25">
      <c r="A261" s="16"/>
      <c r="B261" s="702"/>
      <c r="C261" s="16"/>
      <c r="K261" s="699"/>
      <c r="L261" s="136"/>
      <c r="M261" s="136"/>
      <c r="N261" s="136"/>
      <c r="O261" s="136"/>
      <c r="P261" s="136"/>
      <c r="Q261" s="136"/>
      <c r="R261" s="699"/>
      <c r="S261" s="136"/>
      <c r="T261" s="136"/>
      <c r="U261" s="136"/>
      <c r="V261" s="136"/>
      <c r="W261" s="136"/>
      <c r="X261" s="136"/>
      <c r="Y261" s="699"/>
      <c r="Z261" s="136"/>
      <c r="AA261" s="136"/>
      <c r="AB261" s="136"/>
      <c r="AC261" s="136"/>
      <c r="AD261" s="136"/>
      <c r="AE261" s="136"/>
      <c r="AF261" s="699"/>
      <c r="AG261" s="136"/>
      <c r="AH261" s="136"/>
      <c r="AI261" s="136"/>
      <c r="AJ261" s="136"/>
      <c r="AK261" s="136"/>
      <c r="AL261" s="136"/>
      <c r="AM261"/>
      <c r="AT261"/>
      <c r="BA261"/>
    </row>
    <row r="262" spans="1:57" s="44" customFormat="1" ht="15" x14ac:dyDescent="0.25">
      <c r="A262" s="16"/>
      <c r="B262" s="702"/>
      <c r="C262" s="16"/>
      <c r="K262" s="699"/>
      <c r="L262" s="136"/>
      <c r="M262" s="136"/>
      <c r="N262" s="136"/>
      <c r="O262" s="136"/>
      <c r="P262" s="136"/>
      <c r="Q262" s="136"/>
      <c r="R262" s="699"/>
      <c r="S262" s="136"/>
      <c r="T262" s="136"/>
      <c r="U262" s="136"/>
      <c r="V262" s="136"/>
      <c r="W262" s="136"/>
      <c r="X262" s="136"/>
      <c r="Y262" s="699"/>
      <c r="Z262" s="136"/>
      <c r="AA262" s="136"/>
      <c r="AB262" s="136"/>
      <c r="AC262" s="136"/>
      <c r="AD262" s="136"/>
      <c r="AE262" s="136"/>
      <c r="AF262" s="699"/>
      <c r="AG262" s="136"/>
      <c r="AH262" s="136"/>
      <c r="AI262" s="136"/>
      <c r="AJ262" s="136"/>
      <c r="AK262" s="136"/>
      <c r="AL262" s="136"/>
      <c r="AM262"/>
      <c r="AT262"/>
      <c r="BA262"/>
    </row>
    <row r="263" spans="1:57" s="44" customFormat="1" x14ac:dyDescent="0.2">
      <c r="A263" s="16"/>
      <c r="B263" s="702"/>
      <c r="C263" s="16"/>
      <c r="K263" s="699"/>
      <c r="L263" s="136"/>
      <c r="M263" s="136"/>
      <c r="N263" s="136"/>
      <c r="O263" s="136"/>
      <c r="P263" s="136"/>
      <c r="Q263" s="136"/>
      <c r="R263" s="699"/>
      <c r="S263" s="136"/>
      <c r="T263" s="136"/>
      <c r="U263" s="136"/>
      <c r="V263" s="136"/>
      <c r="W263" s="136"/>
      <c r="X263" s="136"/>
      <c r="Y263" s="699"/>
      <c r="Z263" s="136"/>
      <c r="AA263" s="136"/>
      <c r="AB263" s="136"/>
      <c r="AC263" s="136"/>
      <c r="AD263" s="136"/>
      <c r="AE263" s="136"/>
      <c r="AF263" s="699"/>
      <c r="AG263" s="136"/>
      <c r="AH263" s="136"/>
      <c r="AI263" s="136"/>
      <c r="AJ263" s="136"/>
      <c r="AK263" s="136"/>
      <c r="AL263" s="136"/>
      <c r="AM263" s="646"/>
      <c r="AT263" s="646"/>
      <c r="BA263" s="646"/>
    </row>
    <row r="264" spans="1:57" s="44" customFormat="1" x14ac:dyDescent="0.2">
      <c r="A264" s="16"/>
      <c r="B264" s="702"/>
      <c r="C264" s="16"/>
      <c r="K264" s="699"/>
      <c r="L264" s="136"/>
      <c r="M264" s="136"/>
      <c r="N264" s="136"/>
      <c r="O264" s="136"/>
      <c r="P264" s="136"/>
      <c r="Q264" s="136"/>
      <c r="R264" s="699"/>
      <c r="S264" s="136"/>
      <c r="T264" s="136"/>
      <c r="U264" s="136"/>
      <c r="V264" s="136"/>
      <c r="W264" s="136"/>
      <c r="X264" s="136"/>
      <c r="Y264" s="699"/>
      <c r="Z264" s="136"/>
      <c r="AA264" s="136"/>
      <c r="AB264" s="136"/>
      <c r="AC264" s="136"/>
      <c r="AD264" s="136"/>
      <c r="AE264" s="136"/>
      <c r="AF264" s="699"/>
      <c r="AG264" s="136"/>
      <c r="AH264" s="136"/>
      <c r="AI264" s="136"/>
      <c r="AJ264" s="136"/>
      <c r="AK264" s="136"/>
      <c r="AL264" s="136"/>
      <c r="AM264" s="646"/>
      <c r="AT264" s="646"/>
      <c r="BA264" s="646"/>
    </row>
    <row r="265" spans="1:57" s="44" customFormat="1" x14ac:dyDescent="0.2">
      <c r="A265" s="16"/>
      <c r="B265" s="702"/>
      <c r="C265" s="16"/>
      <c r="K265" s="699"/>
      <c r="L265" s="136"/>
      <c r="M265" s="136"/>
      <c r="N265" s="136"/>
      <c r="O265" s="136"/>
      <c r="P265" s="136"/>
      <c r="Q265" s="136"/>
      <c r="R265" s="699"/>
      <c r="S265" s="136"/>
      <c r="T265" s="136"/>
      <c r="U265" s="136"/>
      <c r="V265" s="136"/>
      <c r="W265" s="136"/>
      <c r="X265" s="136"/>
      <c r="Y265" s="699"/>
      <c r="Z265" s="136"/>
      <c r="AA265" s="136"/>
      <c r="AB265" s="136"/>
      <c r="AC265" s="136"/>
      <c r="AD265" s="136"/>
      <c r="AE265" s="136"/>
      <c r="AF265" s="699"/>
      <c r="AG265" s="136"/>
      <c r="AH265" s="136"/>
      <c r="AI265" s="136"/>
      <c r="AJ265" s="136"/>
      <c r="AK265" s="136"/>
      <c r="AL265" s="136"/>
      <c r="AM265" s="646"/>
      <c r="AT265" s="646"/>
      <c r="BA265" s="646"/>
    </row>
    <row r="266" spans="1:57" s="44" customFormat="1" x14ac:dyDescent="0.2">
      <c r="A266" s="16"/>
      <c r="B266" s="702"/>
      <c r="C266" s="16"/>
      <c r="K266" s="699"/>
      <c r="L266" s="136"/>
      <c r="M266" s="136"/>
      <c r="N266" s="136"/>
      <c r="O266" s="136"/>
      <c r="P266" s="136"/>
      <c r="Q266" s="136"/>
      <c r="R266" s="699"/>
      <c r="S266" s="136"/>
      <c r="T266" s="136"/>
      <c r="U266" s="136"/>
      <c r="V266" s="136"/>
      <c r="W266" s="136"/>
      <c r="X266" s="136"/>
      <c r="Y266" s="699"/>
      <c r="Z266" s="136"/>
      <c r="AA266" s="136"/>
      <c r="AB266" s="136"/>
      <c r="AC266" s="136"/>
      <c r="AD266" s="136"/>
      <c r="AE266" s="136"/>
      <c r="AF266" s="699"/>
      <c r="AG266" s="136"/>
      <c r="AH266" s="136"/>
      <c r="AI266" s="136"/>
      <c r="AJ266" s="136"/>
      <c r="AK266" s="136"/>
      <c r="AL266" s="136"/>
      <c r="AM266" s="646"/>
      <c r="AT266" s="646"/>
      <c r="BA266" s="646"/>
    </row>
    <row r="267" spans="1:57" s="44" customFormat="1" x14ac:dyDescent="0.2">
      <c r="A267" s="16"/>
      <c r="B267" s="702"/>
      <c r="C267" s="16"/>
      <c r="K267" s="699"/>
      <c r="L267" s="136"/>
      <c r="M267" s="136"/>
      <c r="N267" s="136"/>
      <c r="O267" s="136"/>
      <c r="P267" s="136"/>
      <c r="Q267" s="136"/>
      <c r="R267" s="699"/>
      <c r="S267" s="136"/>
      <c r="T267" s="136"/>
      <c r="U267" s="136"/>
      <c r="V267" s="136"/>
      <c r="W267" s="136"/>
      <c r="X267" s="136"/>
      <c r="Y267" s="699"/>
      <c r="Z267" s="136"/>
      <c r="AA267" s="136"/>
      <c r="AB267" s="136"/>
      <c r="AC267" s="136"/>
      <c r="AD267" s="136"/>
      <c r="AE267" s="136"/>
      <c r="AF267" s="699"/>
      <c r="AG267" s="136"/>
      <c r="AH267" s="136"/>
      <c r="AI267" s="136"/>
      <c r="AJ267" s="136"/>
      <c r="AK267" s="136"/>
      <c r="AL267" s="136"/>
      <c r="AM267" s="646"/>
      <c r="AT267" s="646"/>
      <c r="BA267" s="646"/>
    </row>
    <row r="268" spans="1:57" s="44" customFormat="1" x14ac:dyDescent="0.2">
      <c r="A268" s="16"/>
      <c r="B268" s="702"/>
      <c r="C268" s="16"/>
      <c r="K268" s="699"/>
      <c r="L268" s="136"/>
      <c r="M268" s="136"/>
      <c r="N268" s="136"/>
      <c r="O268" s="136"/>
      <c r="P268" s="136"/>
      <c r="Q268" s="136"/>
      <c r="R268" s="699"/>
      <c r="S268" s="136"/>
      <c r="T268" s="136"/>
      <c r="U268" s="136"/>
      <c r="V268" s="136"/>
      <c r="W268" s="136"/>
      <c r="X268" s="136"/>
      <c r="Y268" s="699"/>
      <c r="Z268" s="136"/>
      <c r="AA268" s="136"/>
      <c r="AB268" s="136"/>
      <c r="AC268" s="136"/>
      <c r="AD268" s="136"/>
      <c r="AE268" s="136"/>
      <c r="AF268" s="699"/>
      <c r="AG268" s="136"/>
      <c r="AH268" s="136"/>
      <c r="AI268" s="136"/>
      <c r="AJ268" s="136"/>
      <c r="AK268" s="136"/>
      <c r="AL268" s="136"/>
      <c r="AM268" s="646"/>
      <c r="AT268" s="646"/>
      <c r="BA268" s="646"/>
    </row>
    <row r="269" spans="1:57" s="44" customFormat="1" x14ac:dyDescent="0.2">
      <c r="A269" s="16"/>
      <c r="B269" s="702"/>
      <c r="C269" s="16"/>
      <c r="K269" s="699"/>
      <c r="L269" s="136"/>
      <c r="M269" s="136"/>
      <c r="N269" s="136"/>
      <c r="O269" s="136"/>
      <c r="P269" s="136"/>
      <c r="Q269" s="136"/>
      <c r="R269" s="699"/>
      <c r="S269" s="136"/>
      <c r="T269" s="136"/>
      <c r="U269" s="136"/>
      <c r="V269" s="136"/>
      <c r="W269" s="136"/>
      <c r="X269" s="136"/>
      <c r="Y269" s="699"/>
      <c r="Z269" s="136"/>
      <c r="AA269" s="136"/>
      <c r="AB269" s="136"/>
      <c r="AC269" s="136"/>
      <c r="AD269" s="136"/>
      <c r="AE269" s="136"/>
      <c r="AF269" s="699"/>
      <c r="AG269" s="136"/>
      <c r="AH269" s="136"/>
      <c r="AI269" s="136"/>
      <c r="AJ269" s="136"/>
      <c r="AK269" s="136"/>
      <c r="AL269" s="136"/>
      <c r="AM269" s="646"/>
      <c r="AT269" s="646"/>
      <c r="BA269" s="646"/>
    </row>
    <row r="270" spans="1:57" s="44" customFormat="1" x14ac:dyDescent="0.2">
      <c r="A270" s="16"/>
      <c r="B270" s="704"/>
      <c r="C270" s="16"/>
      <c r="K270" s="699"/>
      <c r="L270" s="136"/>
      <c r="M270" s="136"/>
      <c r="N270" s="136"/>
      <c r="O270" s="136"/>
      <c r="P270" s="136"/>
      <c r="Q270" s="136"/>
      <c r="R270" s="699"/>
      <c r="S270" s="136"/>
      <c r="T270" s="136"/>
      <c r="U270" s="136"/>
      <c r="V270" s="136"/>
      <c r="W270" s="136"/>
      <c r="X270" s="136"/>
      <c r="Y270" s="699"/>
      <c r="Z270" s="136"/>
      <c r="AA270" s="136"/>
      <c r="AB270" s="136"/>
      <c r="AC270" s="136"/>
      <c r="AD270" s="136"/>
      <c r="AE270" s="136"/>
      <c r="AF270" s="699"/>
      <c r="AG270" s="136"/>
      <c r="AH270" s="136"/>
      <c r="AI270" s="136"/>
      <c r="AJ270" s="136"/>
      <c r="AK270" s="136"/>
      <c r="AL270" s="136"/>
      <c r="AM270" s="646"/>
      <c r="AT270" s="646"/>
      <c r="BA270" s="646"/>
    </row>
    <row r="271" spans="1:57" s="44" customFormat="1" x14ac:dyDescent="0.2">
      <c r="A271" s="16"/>
      <c r="B271" s="704"/>
      <c r="C271" s="16"/>
      <c r="K271" s="699"/>
      <c r="L271" s="136"/>
      <c r="M271" s="136"/>
      <c r="N271" s="136"/>
      <c r="O271" s="136"/>
      <c r="P271" s="136"/>
      <c r="Q271" s="136"/>
      <c r="R271" s="699"/>
      <c r="S271" s="136"/>
      <c r="T271" s="136"/>
      <c r="U271" s="136"/>
      <c r="V271" s="136"/>
      <c r="W271" s="136"/>
      <c r="X271" s="136"/>
      <c r="Y271" s="699"/>
      <c r="Z271" s="136"/>
      <c r="AA271" s="136"/>
      <c r="AB271" s="136"/>
      <c r="AC271" s="136"/>
      <c r="AD271" s="136"/>
      <c r="AE271" s="136"/>
      <c r="AF271" s="699"/>
      <c r="AG271" s="136"/>
      <c r="AH271" s="136"/>
      <c r="AI271" s="136"/>
      <c r="AJ271" s="136"/>
      <c r="AK271" s="136"/>
      <c r="AL271" s="136"/>
    </row>
    <row r="272" spans="1:57" s="44" customFormat="1" x14ac:dyDescent="0.2">
      <c r="A272" s="16"/>
      <c r="B272" s="704"/>
      <c r="C272" s="16"/>
      <c r="K272" s="699"/>
      <c r="L272" s="136"/>
      <c r="M272" s="136"/>
      <c r="N272" s="136"/>
      <c r="O272" s="136"/>
      <c r="P272" s="136"/>
      <c r="Q272" s="136"/>
      <c r="R272" s="699"/>
      <c r="S272" s="136"/>
      <c r="T272" s="136"/>
      <c r="U272" s="136"/>
      <c r="V272" s="136"/>
      <c r="W272" s="136"/>
      <c r="X272" s="136"/>
      <c r="Y272" s="699"/>
      <c r="Z272" s="136"/>
      <c r="AA272" s="136"/>
      <c r="AB272" s="136"/>
      <c r="AC272" s="136"/>
      <c r="AD272" s="136"/>
      <c r="AE272" s="136"/>
      <c r="AF272" s="699"/>
      <c r="AG272" s="136"/>
      <c r="AH272" s="136"/>
      <c r="AI272" s="136"/>
      <c r="AJ272" s="136"/>
      <c r="AK272" s="136"/>
      <c r="AL272" s="136"/>
      <c r="AM272" s="646"/>
      <c r="AT272" s="646"/>
      <c r="BA272" s="646"/>
    </row>
    <row r="273" spans="1:53" s="44" customFormat="1" x14ac:dyDescent="0.2">
      <c r="A273" s="16"/>
      <c r="B273" s="704"/>
      <c r="C273" s="16"/>
      <c r="K273" s="699"/>
      <c r="L273" s="136"/>
      <c r="M273" s="136"/>
      <c r="N273" s="136"/>
      <c r="O273" s="136"/>
      <c r="P273" s="136"/>
      <c r="Q273" s="136"/>
      <c r="R273" s="699"/>
      <c r="S273" s="136"/>
      <c r="T273" s="136"/>
      <c r="U273" s="136"/>
      <c r="V273" s="136"/>
      <c r="W273" s="136"/>
      <c r="X273" s="136"/>
      <c r="Y273" s="699"/>
      <c r="Z273" s="136"/>
      <c r="AA273" s="136"/>
      <c r="AB273" s="136"/>
      <c r="AC273" s="136"/>
      <c r="AD273" s="136"/>
      <c r="AE273" s="136"/>
      <c r="AF273" s="699"/>
      <c r="AG273" s="136"/>
      <c r="AH273" s="136"/>
      <c r="AI273" s="136"/>
      <c r="AJ273" s="136"/>
      <c r="AK273" s="136"/>
      <c r="AL273" s="136"/>
      <c r="AM273" s="136"/>
      <c r="AT273" s="136"/>
      <c r="BA273" s="136"/>
    </row>
    <row r="274" spans="1:53" s="44" customFormat="1" x14ac:dyDescent="0.2">
      <c r="A274" s="16"/>
      <c r="B274" s="704"/>
      <c r="C274" s="16"/>
      <c r="K274" s="699"/>
      <c r="L274" s="136"/>
      <c r="M274" s="136"/>
      <c r="N274" s="136"/>
      <c r="O274" s="136"/>
      <c r="P274" s="136"/>
      <c r="Q274" s="136"/>
      <c r="R274" s="699"/>
      <c r="S274" s="136"/>
      <c r="T274" s="136"/>
      <c r="U274" s="136"/>
      <c r="V274" s="136"/>
      <c r="W274" s="136"/>
      <c r="X274" s="136"/>
      <c r="Y274" s="699"/>
      <c r="Z274" s="136"/>
      <c r="AA274" s="136"/>
      <c r="AB274" s="136"/>
      <c r="AC274" s="136"/>
      <c r="AD274" s="136"/>
      <c r="AE274" s="136"/>
      <c r="AF274" s="699"/>
      <c r="AG274" s="136"/>
      <c r="AH274" s="136"/>
      <c r="AI274" s="136"/>
      <c r="AJ274" s="136"/>
      <c r="AK274" s="136"/>
      <c r="AL274" s="136"/>
      <c r="AM274" s="136"/>
      <c r="AT274" s="136"/>
      <c r="BA274" s="136"/>
    </row>
    <row r="275" spans="1:53" s="44" customFormat="1" x14ac:dyDescent="0.2">
      <c r="A275" s="16"/>
      <c r="B275" s="704"/>
      <c r="C275" s="16"/>
      <c r="K275" s="699"/>
      <c r="L275" s="136"/>
      <c r="M275" s="136"/>
      <c r="N275" s="136"/>
      <c r="O275" s="136"/>
      <c r="P275" s="136"/>
      <c r="Q275" s="136"/>
      <c r="R275" s="699"/>
      <c r="S275" s="136"/>
      <c r="T275" s="136"/>
      <c r="U275" s="136"/>
      <c r="V275" s="136"/>
      <c r="W275" s="136"/>
      <c r="X275" s="136"/>
      <c r="Y275" s="699"/>
      <c r="Z275" s="136"/>
      <c r="AA275" s="136"/>
      <c r="AB275" s="136"/>
      <c r="AC275" s="136"/>
      <c r="AD275" s="136"/>
      <c r="AE275" s="136"/>
      <c r="AF275" s="699"/>
      <c r="AG275" s="136"/>
      <c r="AH275" s="136"/>
      <c r="AI275" s="136"/>
      <c r="AJ275" s="136"/>
      <c r="AK275" s="136"/>
      <c r="AL275" s="136"/>
    </row>
    <row r="276" spans="1:53" s="44" customFormat="1" x14ac:dyDescent="0.2">
      <c r="A276" s="16"/>
      <c r="B276" s="704"/>
      <c r="C276" s="16"/>
      <c r="K276" s="699"/>
      <c r="L276" s="136"/>
      <c r="M276" s="136"/>
      <c r="N276" s="136"/>
      <c r="O276" s="136"/>
      <c r="P276" s="136"/>
      <c r="Q276" s="136"/>
      <c r="R276" s="699"/>
      <c r="S276" s="136"/>
      <c r="T276" s="136"/>
      <c r="U276" s="136"/>
      <c r="V276" s="136"/>
      <c r="W276" s="136"/>
      <c r="X276" s="136"/>
      <c r="Y276" s="699"/>
      <c r="Z276" s="136"/>
      <c r="AA276" s="136"/>
      <c r="AB276" s="136"/>
      <c r="AC276" s="136"/>
      <c r="AD276" s="136"/>
      <c r="AE276" s="136"/>
      <c r="AF276" s="699"/>
      <c r="AG276" s="136"/>
      <c r="AH276" s="136"/>
      <c r="AI276" s="136"/>
      <c r="AJ276" s="136"/>
      <c r="AK276" s="136"/>
      <c r="AL276" s="136"/>
      <c r="AM276" s="136"/>
      <c r="AT276" s="136"/>
      <c r="BA276" s="136"/>
    </row>
    <row r="277" spans="1:53" s="44" customFormat="1" x14ac:dyDescent="0.2">
      <c r="A277" s="16"/>
      <c r="B277" s="704"/>
      <c r="C277" s="16"/>
      <c r="K277" s="699"/>
      <c r="L277" s="136"/>
      <c r="M277" s="136"/>
      <c r="N277" s="136"/>
      <c r="O277" s="136"/>
      <c r="P277" s="136"/>
      <c r="Q277" s="136"/>
      <c r="R277" s="699"/>
      <c r="S277" s="136"/>
      <c r="T277" s="136"/>
      <c r="U277" s="136"/>
      <c r="V277" s="136"/>
      <c r="W277" s="136"/>
      <c r="X277" s="136"/>
      <c r="Y277" s="699"/>
      <c r="Z277" s="136"/>
      <c r="AA277" s="136"/>
      <c r="AB277" s="136"/>
      <c r="AC277" s="136"/>
      <c r="AD277" s="136"/>
      <c r="AE277" s="136"/>
      <c r="AF277" s="699"/>
      <c r="AG277" s="136"/>
      <c r="AH277" s="136"/>
      <c r="AI277" s="136"/>
      <c r="AJ277" s="136"/>
      <c r="AK277" s="136"/>
      <c r="AL277" s="136"/>
    </row>
    <row r="278" spans="1:53" s="44" customFormat="1" x14ac:dyDescent="0.2">
      <c r="A278" s="16"/>
      <c r="B278" s="704"/>
      <c r="C278" s="16"/>
      <c r="K278" s="699"/>
      <c r="L278" s="136"/>
      <c r="M278" s="136"/>
      <c r="N278" s="136"/>
      <c r="O278" s="136"/>
      <c r="P278" s="136"/>
      <c r="Q278" s="136"/>
      <c r="R278" s="699"/>
      <c r="S278" s="136"/>
      <c r="T278" s="136"/>
      <c r="U278" s="136"/>
      <c r="V278" s="136"/>
      <c r="W278" s="136"/>
      <c r="X278" s="136"/>
      <c r="Y278" s="699"/>
      <c r="Z278" s="136"/>
      <c r="AA278" s="136"/>
      <c r="AB278" s="136"/>
      <c r="AC278" s="136"/>
      <c r="AD278" s="136"/>
      <c r="AE278" s="136"/>
      <c r="AF278" s="699"/>
      <c r="AG278" s="136"/>
      <c r="AH278" s="136"/>
      <c r="AI278" s="136"/>
      <c r="AJ278" s="136"/>
      <c r="AK278" s="136"/>
      <c r="AL278" s="136"/>
    </row>
    <row r="279" spans="1:53" s="44" customFormat="1" x14ac:dyDescent="0.2">
      <c r="A279" s="16"/>
      <c r="B279" s="704"/>
      <c r="C279" s="16"/>
      <c r="K279" s="699"/>
      <c r="L279" s="136"/>
      <c r="M279" s="136"/>
      <c r="N279" s="136"/>
      <c r="O279" s="136"/>
      <c r="P279" s="136"/>
      <c r="Q279" s="136"/>
      <c r="R279" s="699"/>
      <c r="S279" s="136"/>
      <c r="T279" s="136"/>
      <c r="U279" s="136"/>
      <c r="V279" s="136"/>
      <c r="W279" s="136"/>
      <c r="X279" s="136"/>
      <c r="Y279" s="699"/>
      <c r="Z279" s="136"/>
      <c r="AA279" s="136"/>
      <c r="AB279" s="136"/>
      <c r="AC279" s="136"/>
      <c r="AD279" s="136"/>
      <c r="AE279" s="136"/>
      <c r="AF279" s="699"/>
      <c r="AG279" s="136"/>
      <c r="AH279" s="136"/>
      <c r="AI279" s="136"/>
      <c r="AJ279" s="136"/>
      <c r="AK279" s="136"/>
      <c r="AL279" s="136"/>
    </row>
    <row r="280" spans="1:53" s="44" customFormat="1" x14ac:dyDescent="0.2">
      <c r="A280" s="16"/>
      <c r="B280" s="704"/>
      <c r="C280" s="16"/>
      <c r="K280" s="699"/>
      <c r="L280" s="136"/>
      <c r="M280" s="136"/>
      <c r="N280" s="136"/>
      <c r="O280" s="136"/>
      <c r="P280" s="136"/>
      <c r="Q280" s="136"/>
      <c r="R280" s="699"/>
      <c r="S280" s="136"/>
      <c r="T280" s="136"/>
      <c r="U280" s="136"/>
      <c r="V280" s="136"/>
      <c r="W280" s="136"/>
      <c r="X280" s="136"/>
      <c r="Y280" s="699"/>
      <c r="Z280" s="136"/>
      <c r="AA280" s="136"/>
      <c r="AB280" s="136"/>
      <c r="AC280" s="136"/>
      <c r="AD280" s="136"/>
      <c r="AE280" s="136"/>
      <c r="AF280" s="699"/>
      <c r="AG280" s="136"/>
      <c r="AH280" s="136"/>
      <c r="AI280" s="136"/>
      <c r="AJ280" s="136"/>
      <c r="AK280" s="136"/>
      <c r="AL280" s="136"/>
    </row>
    <row r="281" spans="1:53" s="44" customFormat="1" x14ac:dyDescent="0.2">
      <c r="A281" s="16"/>
      <c r="B281" s="704"/>
      <c r="C281" s="16"/>
      <c r="K281" s="699"/>
      <c r="L281" s="136"/>
      <c r="M281" s="136"/>
      <c r="N281" s="136"/>
      <c r="O281" s="136"/>
      <c r="P281" s="136"/>
      <c r="Q281" s="136"/>
      <c r="R281" s="699"/>
      <c r="S281" s="136"/>
      <c r="T281" s="136"/>
      <c r="U281" s="136"/>
      <c r="V281" s="136"/>
      <c r="W281" s="136"/>
      <c r="X281" s="136"/>
      <c r="Y281" s="699"/>
      <c r="Z281" s="136"/>
      <c r="AA281" s="136"/>
      <c r="AB281" s="136"/>
      <c r="AC281" s="136"/>
      <c r="AD281" s="136"/>
      <c r="AE281" s="136"/>
      <c r="AF281" s="699"/>
      <c r="AG281" s="136"/>
      <c r="AH281" s="136"/>
      <c r="AI281" s="136"/>
      <c r="AJ281" s="136"/>
      <c r="AK281" s="136"/>
      <c r="AL281" s="136"/>
    </row>
    <row r="282" spans="1:53" s="44" customFormat="1" x14ac:dyDescent="0.2">
      <c r="A282" s="16"/>
      <c r="B282" s="704"/>
      <c r="C282" s="16"/>
      <c r="K282" s="699"/>
      <c r="L282" s="136"/>
      <c r="M282" s="136"/>
      <c r="N282" s="136"/>
      <c r="O282" s="136"/>
      <c r="P282" s="136"/>
      <c r="Q282" s="136"/>
      <c r="R282" s="699"/>
      <c r="S282" s="136"/>
      <c r="T282" s="136"/>
      <c r="U282" s="136"/>
      <c r="V282" s="136"/>
      <c r="W282" s="136"/>
      <c r="X282" s="136"/>
      <c r="Y282" s="699"/>
      <c r="Z282" s="136"/>
      <c r="AA282" s="136"/>
      <c r="AB282" s="136"/>
      <c r="AC282" s="136"/>
      <c r="AD282" s="136"/>
      <c r="AE282" s="136"/>
      <c r="AF282" s="699"/>
      <c r="AG282" s="136"/>
      <c r="AH282" s="136"/>
      <c r="AI282" s="136"/>
      <c r="AJ282" s="136"/>
      <c r="AK282" s="136"/>
      <c r="AL282" s="136"/>
    </row>
    <row r="283" spans="1:53" s="44" customFormat="1" x14ac:dyDescent="0.2">
      <c r="A283" s="16"/>
      <c r="B283" s="704"/>
      <c r="C283" s="16"/>
      <c r="K283" s="699"/>
      <c r="L283" s="136"/>
      <c r="M283" s="136"/>
      <c r="N283" s="136"/>
      <c r="O283" s="136"/>
      <c r="P283" s="136"/>
      <c r="Q283" s="136"/>
      <c r="R283" s="699"/>
      <c r="S283" s="136"/>
      <c r="T283" s="136"/>
      <c r="U283" s="136"/>
      <c r="V283" s="136"/>
      <c r="W283" s="136"/>
      <c r="X283" s="136"/>
      <c r="Y283" s="699"/>
      <c r="Z283" s="136"/>
      <c r="AA283" s="136"/>
      <c r="AB283" s="136"/>
      <c r="AC283" s="136"/>
      <c r="AD283" s="136"/>
      <c r="AE283" s="136"/>
      <c r="AF283" s="699"/>
      <c r="AG283" s="136"/>
      <c r="AH283" s="136"/>
      <c r="AI283" s="136"/>
      <c r="AJ283" s="136"/>
      <c r="AK283" s="136"/>
      <c r="AL283" s="136"/>
    </row>
    <row r="284" spans="1:53" s="44" customFormat="1" x14ac:dyDescent="0.2">
      <c r="A284" s="16"/>
      <c r="B284" s="704"/>
      <c r="C284" s="16"/>
      <c r="K284" s="699"/>
      <c r="L284" s="136"/>
      <c r="M284" s="136"/>
      <c r="N284" s="136"/>
      <c r="O284" s="136"/>
      <c r="P284" s="136"/>
      <c r="Q284" s="136"/>
      <c r="R284" s="699"/>
      <c r="S284" s="136"/>
      <c r="T284" s="136"/>
      <c r="U284" s="136"/>
      <c r="V284" s="136"/>
      <c r="W284" s="136"/>
      <c r="X284" s="136"/>
      <c r="Y284" s="699"/>
      <c r="Z284" s="136"/>
      <c r="AA284" s="136"/>
      <c r="AB284" s="136"/>
      <c r="AC284" s="136"/>
      <c r="AD284" s="136"/>
      <c r="AE284" s="136"/>
      <c r="AF284" s="699"/>
      <c r="AG284" s="136"/>
      <c r="AH284" s="136"/>
      <c r="AI284" s="136"/>
      <c r="AJ284" s="136"/>
      <c r="AK284" s="136"/>
      <c r="AL284" s="136"/>
    </row>
    <row r="285" spans="1:53" s="44" customFormat="1" x14ac:dyDescent="0.2">
      <c r="A285" s="16"/>
      <c r="B285" s="704"/>
      <c r="C285" s="16"/>
      <c r="K285" s="699"/>
      <c r="L285" s="136"/>
      <c r="M285" s="136"/>
      <c r="N285" s="136"/>
      <c r="O285" s="136"/>
      <c r="P285" s="136"/>
      <c r="Q285" s="136"/>
      <c r="R285" s="699"/>
      <c r="S285" s="136"/>
      <c r="T285" s="136"/>
      <c r="U285" s="136"/>
      <c r="V285" s="136"/>
      <c r="W285" s="136"/>
      <c r="X285" s="136"/>
      <c r="Y285" s="699"/>
      <c r="Z285" s="136"/>
      <c r="AA285" s="136"/>
      <c r="AB285" s="136"/>
      <c r="AC285" s="136"/>
      <c r="AD285" s="136"/>
      <c r="AE285" s="136"/>
      <c r="AF285" s="699"/>
      <c r="AG285" s="136"/>
      <c r="AH285" s="136"/>
      <c r="AI285" s="136"/>
      <c r="AJ285" s="136"/>
      <c r="AK285" s="136"/>
      <c r="AL285" s="136"/>
    </row>
    <row r="286" spans="1:53" s="44" customFormat="1" x14ac:dyDescent="0.2">
      <c r="A286" s="16"/>
      <c r="B286" s="704"/>
      <c r="C286" s="16"/>
      <c r="K286" s="699"/>
      <c r="L286" s="136"/>
      <c r="M286" s="136"/>
      <c r="N286" s="136"/>
      <c r="O286" s="136"/>
      <c r="P286" s="136"/>
      <c r="Q286" s="136"/>
      <c r="R286" s="699"/>
      <c r="S286" s="136"/>
      <c r="T286" s="136"/>
      <c r="U286" s="136"/>
      <c r="V286" s="136"/>
      <c r="W286" s="136"/>
      <c r="X286" s="136"/>
      <c r="Y286" s="699"/>
      <c r="Z286" s="136"/>
      <c r="AA286" s="136"/>
      <c r="AB286" s="136"/>
      <c r="AC286" s="136"/>
      <c r="AD286" s="136"/>
      <c r="AE286" s="136"/>
      <c r="AF286" s="699"/>
      <c r="AG286" s="136"/>
      <c r="AH286" s="136"/>
      <c r="AI286" s="136"/>
      <c r="AJ286" s="136"/>
      <c r="AK286" s="136"/>
      <c r="AL286" s="136"/>
    </row>
    <row r="287" spans="1:53" s="44" customFormat="1" x14ac:dyDescent="0.2">
      <c r="A287" s="16"/>
      <c r="B287" s="704"/>
      <c r="C287" s="16"/>
      <c r="K287" s="699"/>
      <c r="L287" s="136"/>
      <c r="M287" s="136"/>
      <c r="N287" s="136"/>
      <c r="O287" s="136"/>
      <c r="P287" s="136"/>
      <c r="Q287" s="136"/>
      <c r="R287" s="699"/>
      <c r="S287" s="136"/>
      <c r="T287" s="136"/>
      <c r="U287" s="136"/>
      <c r="V287" s="136"/>
      <c r="W287" s="136"/>
      <c r="X287" s="136"/>
      <c r="Y287" s="699"/>
      <c r="Z287" s="136"/>
      <c r="AA287" s="136"/>
      <c r="AB287" s="136"/>
      <c r="AC287" s="136"/>
      <c r="AD287" s="136"/>
      <c r="AE287" s="136"/>
      <c r="AF287" s="699"/>
      <c r="AG287" s="136"/>
      <c r="AH287" s="136"/>
      <c r="AI287" s="136"/>
      <c r="AJ287" s="136"/>
      <c r="AK287" s="136"/>
      <c r="AL287" s="136"/>
    </row>
    <row r="288" spans="1:53" s="44" customFormat="1" x14ac:dyDescent="0.2">
      <c r="A288" s="16"/>
      <c r="B288" s="704"/>
      <c r="C288" s="16"/>
      <c r="K288" s="699"/>
      <c r="L288" s="136"/>
      <c r="M288" s="136"/>
      <c r="N288" s="136"/>
      <c r="O288" s="136"/>
      <c r="P288" s="136"/>
      <c r="Q288" s="136"/>
      <c r="R288" s="699"/>
      <c r="S288" s="136"/>
      <c r="T288" s="136"/>
      <c r="U288" s="136"/>
      <c r="V288" s="136"/>
      <c r="W288" s="136"/>
      <c r="X288" s="136"/>
      <c r="Y288" s="699"/>
      <c r="Z288" s="136"/>
      <c r="AA288" s="136"/>
      <c r="AB288" s="136"/>
      <c r="AC288" s="136"/>
      <c r="AD288" s="136"/>
      <c r="AE288" s="136"/>
      <c r="AF288" s="699"/>
      <c r="AG288" s="136"/>
      <c r="AH288" s="136"/>
      <c r="AI288" s="136"/>
      <c r="AJ288" s="136"/>
      <c r="AK288" s="136"/>
      <c r="AL288" s="136"/>
    </row>
    <row r="289" spans="1:38" s="44" customFormat="1" x14ac:dyDescent="0.2">
      <c r="A289" s="16"/>
      <c r="B289" s="704"/>
      <c r="C289" s="16"/>
      <c r="K289" s="699"/>
      <c r="L289" s="136"/>
      <c r="M289" s="136"/>
      <c r="N289" s="136"/>
      <c r="O289" s="136"/>
      <c r="P289" s="136"/>
      <c r="Q289" s="136"/>
      <c r="R289" s="699"/>
      <c r="S289" s="136"/>
      <c r="T289" s="136"/>
      <c r="U289" s="136"/>
      <c r="V289" s="136"/>
      <c r="W289" s="136"/>
      <c r="X289" s="136"/>
      <c r="Y289" s="699"/>
      <c r="Z289" s="136"/>
      <c r="AA289" s="136"/>
      <c r="AB289" s="136"/>
      <c r="AC289" s="136"/>
      <c r="AD289" s="136"/>
      <c r="AE289" s="136"/>
      <c r="AF289" s="699"/>
      <c r="AG289" s="136"/>
      <c r="AH289" s="136"/>
      <c r="AI289" s="136"/>
      <c r="AJ289" s="136"/>
      <c r="AK289" s="136"/>
      <c r="AL289" s="136"/>
    </row>
    <row r="290" spans="1:38" s="44" customFormat="1" x14ac:dyDescent="0.2">
      <c r="A290" s="16"/>
      <c r="B290" s="704"/>
      <c r="C290" s="16"/>
      <c r="K290" s="699"/>
      <c r="L290" s="136"/>
      <c r="M290" s="136"/>
      <c r="N290" s="136"/>
      <c r="O290" s="136"/>
      <c r="P290" s="136"/>
      <c r="Q290" s="136"/>
      <c r="R290" s="699"/>
      <c r="S290" s="136"/>
      <c r="T290" s="136"/>
      <c r="U290" s="136"/>
      <c r="V290" s="136"/>
      <c r="W290" s="136"/>
      <c r="X290" s="136"/>
      <c r="Y290" s="699"/>
      <c r="Z290" s="136"/>
      <c r="AA290" s="136"/>
      <c r="AB290" s="136"/>
      <c r="AC290" s="136"/>
      <c r="AD290" s="136"/>
      <c r="AE290" s="136"/>
      <c r="AF290" s="699"/>
      <c r="AG290" s="136"/>
      <c r="AH290" s="136"/>
      <c r="AI290" s="136"/>
      <c r="AJ290" s="136"/>
      <c r="AK290" s="136"/>
      <c r="AL290" s="136"/>
    </row>
    <row r="291" spans="1:38" s="44" customFormat="1" x14ac:dyDescent="0.2">
      <c r="A291" s="16"/>
      <c r="B291" s="704"/>
      <c r="C291" s="16"/>
      <c r="K291" s="699"/>
      <c r="L291" s="136"/>
      <c r="M291" s="136"/>
      <c r="N291" s="136"/>
      <c r="O291" s="136"/>
      <c r="P291" s="136"/>
      <c r="Q291" s="136"/>
      <c r="R291" s="699"/>
      <c r="S291" s="136"/>
      <c r="T291" s="136"/>
      <c r="U291" s="136"/>
      <c r="V291" s="136"/>
      <c r="W291" s="136"/>
      <c r="X291" s="136"/>
      <c r="Y291" s="699"/>
      <c r="Z291" s="136"/>
      <c r="AA291" s="136"/>
      <c r="AB291" s="136"/>
      <c r="AC291" s="136"/>
      <c r="AD291" s="136"/>
      <c r="AE291" s="136"/>
      <c r="AF291" s="699"/>
      <c r="AG291" s="136"/>
      <c r="AH291" s="136"/>
      <c r="AI291" s="136"/>
      <c r="AJ291" s="136"/>
      <c r="AK291" s="136"/>
      <c r="AL291" s="136"/>
    </row>
    <row r="292" spans="1:38" s="44" customFormat="1" x14ac:dyDescent="0.2">
      <c r="A292" s="16"/>
      <c r="B292" s="704"/>
      <c r="C292" s="16"/>
      <c r="K292" s="699"/>
      <c r="L292" s="136"/>
      <c r="M292" s="136"/>
      <c r="N292" s="136"/>
      <c r="O292" s="136"/>
      <c r="P292" s="136"/>
      <c r="Q292" s="136"/>
      <c r="R292" s="699"/>
      <c r="S292" s="136"/>
      <c r="T292" s="136"/>
      <c r="U292" s="136"/>
      <c r="V292" s="136"/>
      <c r="W292" s="136"/>
      <c r="X292" s="136"/>
      <c r="Y292" s="699"/>
      <c r="Z292" s="136"/>
      <c r="AA292" s="136"/>
      <c r="AB292" s="136"/>
      <c r="AC292" s="136"/>
      <c r="AD292" s="136"/>
      <c r="AE292" s="136"/>
      <c r="AF292" s="699"/>
      <c r="AG292" s="136"/>
      <c r="AH292" s="136"/>
      <c r="AI292" s="136"/>
      <c r="AJ292" s="136"/>
      <c r="AK292" s="136"/>
      <c r="AL292" s="136"/>
    </row>
    <row r="293" spans="1:38" s="44" customFormat="1" x14ac:dyDescent="0.2">
      <c r="A293" s="16"/>
      <c r="B293" s="704"/>
      <c r="C293" s="16"/>
      <c r="K293" s="699"/>
      <c r="L293" s="136"/>
      <c r="M293" s="136"/>
      <c r="N293" s="136"/>
      <c r="O293" s="136"/>
      <c r="P293" s="136"/>
      <c r="Q293" s="136"/>
      <c r="R293" s="699"/>
      <c r="S293" s="136"/>
      <c r="T293" s="136"/>
      <c r="U293" s="136"/>
      <c r="V293" s="136"/>
      <c r="W293" s="136"/>
      <c r="X293" s="136"/>
      <c r="Y293" s="699"/>
      <c r="Z293" s="136"/>
      <c r="AA293" s="136"/>
      <c r="AB293" s="136"/>
      <c r="AC293" s="136"/>
      <c r="AD293" s="136"/>
      <c r="AE293" s="136"/>
      <c r="AF293" s="699"/>
      <c r="AG293" s="136"/>
      <c r="AH293" s="136"/>
      <c r="AI293" s="136"/>
      <c r="AJ293" s="136"/>
      <c r="AK293" s="136"/>
      <c r="AL293" s="136"/>
    </row>
    <row r="294" spans="1:38" s="44" customFormat="1" x14ac:dyDescent="0.2">
      <c r="A294" s="16"/>
      <c r="B294" s="704"/>
      <c r="C294" s="16"/>
      <c r="K294" s="699"/>
      <c r="L294" s="136"/>
      <c r="M294" s="136"/>
      <c r="N294" s="136"/>
      <c r="O294" s="136"/>
      <c r="P294" s="136"/>
      <c r="Q294" s="136"/>
      <c r="R294" s="699"/>
      <c r="S294" s="136"/>
      <c r="T294" s="136"/>
      <c r="U294" s="136"/>
      <c r="V294" s="136"/>
      <c r="W294" s="136"/>
      <c r="X294" s="136"/>
      <c r="Y294" s="699"/>
      <c r="Z294" s="136"/>
      <c r="AA294" s="136"/>
      <c r="AB294" s="136"/>
      <c r="AC294" s="136"/>
      <c r="AD294" s="136"/>
      <c r="AE294" s="136"/>
      <c r="AF294" s="699"/>
      <c r="AG294" s="136"/>
      <c r="AH294" s="136"/>
      <c r="AI294" s="136"/>
      <c r="AJ294" s="136"/>
      <c r="AK294" s="136"/>
      <c r="AL294" s="136"/>
    </row>
    <row r="295" spans="1:38" s="44" customFormat="1" x14ac:dyDescent="0.2">
      <c r="A295" s="16"/>
      <c r="B295" s="704"/>
      <c r="C295" s="16"/>
      <c r="K295" s="699"/>
      <c r="L295" s="136"/>
      <c r="M295" s="136"/>
      <c r="N295" s="136"/>
      <c r="O295" s="136"/>
      <c r="P295" s="136"/>
      <c r="Q295" s="136"/>
      <c r="R295" s="699"/>
      <c r="S295" s="136"/>
      <c r="T295" s="136"/>
      <c r="U295" s="136"/>
      <c r="V295" s="136"/>
      <c r="W295" s="136"/>
      <c r="X295" s="136"/>
      <c r="Y295" s="699"/>
      <c r="Z295" s="136"/>
      <c r="AA295" s="136"/>
      <c r="AB295" s="136"/>
      <c r="AC295" s="136"/>
      <c r="AD295" s="136"/>
      <c r="AE295" s="136"/>
      <c r="AF295" s="699"/>
      <c r="AG295" s="136"/>
      <c r="AH295" s="136"/>
      <c r="AI295" s="136"/>
      <c r="AJ295" s="136"/>
      <c r="AK295" s="136"/>
      <c r="AL295" s="136"/>
    </row>
    <row r="296" spans="1:38" s="44" customFormat="1" x14ac:dyDescent="0.2">
      <c r="A296" s="16"/>
      <c r="B296" s="704"/>
      <c r="C296" s="16"/>
      <c r="K296" s="699"/>
      <c r="L296" s="136"/>
      <c r="M296" s="136"/>
      <c r="N296" s="136"/>
      <c r="O296" s="136"/>
      <c r="P296" s="136"/>
      <c r="Q296" s="136"/>
      <c r="R296" s="699"/>
      <c r="S296" s="136"/>
      <c r="T296" s="136"/>
      <c r="U296" s="136"/>
      <c r="V296" s="136"/>
      <c r="W296" s="136"/>
      <c r="X296" s="136"/>
      <c r="Y296" s="699"/>
      <c r="Z296" s="136"/>
      <c r="AA296" s="136"/>
      <c r="AB296" s="136"/>
      <c r="AC296" s="136"/>
      <c r="AD296" s="136"/>
      <c r="AE296" s="136"/>
      <c r="AF296" s="699"/>
      <c r="AG296" s="136"/>
      <c r="AH296" s="136"/>
      <c r="AI296" s="136"/>
      <c r="AJ296" s="136"/>
      <c r="AK296" s="136"/>
      <c r="AL296" s="136"/>
    </row>
    <row r="297" spans="1:38" s="44" customFormat="1" x14ac:dyDescent="0.2">
      <c r="A297" s="16"/>
      <c r="B297" s="704"/>
      <c r="C297" s="16"/>
      <c r="K297" s="699"/>
      <c r="L297" s="136"/>
      <c r="M297" s="136"/>
      <c r="N297" s="136"/>
      <c r="O297" s="136"/>
      <c r="P297" s="136"/>
      <c r="Q297" s="136"/>
      <c r="R297" s="699"/>
      <c r="S297" s="136"/>
      <c r="T297" s="136"/>
      <c r="U297" s="136"/>
      <c r="V297" s="136"/>
      <c r="W297" s="136"/>
      <c r="X297" s="136"/>
      <c r="Y297" s="699"/>
      <c r="Z297" s="136"/>
      <c r="AA297" s="136"/>
      <c r="AB297" s="136"/>
      <c r="AC297" s="136"/>
      <c r="AD297" s="136"/>
      <c r="AE297" s="136"/>
      <c r="AF297" s="699"/>
      <c r="AG297" s="136"/>
      <c r="AH297" s="136"/>
      <c r="AI297" s="136"/>
      <c r="AJ297" s="136"/>
      <c r="AK297" s="136"/>
      <c r="AL297" s="136"/>
    </row>
    <row r="298" spans="1:38" s="44" customFormat="1" x14ac:dyDescent="0.2">
      <c r="A298" s="16"/>
      <c r="B298" s="704"/>
      <c r="C298" s="16"/>
      <c r="K298" s="699"/>
      <c r="L298" s="136"/>
      <c r="M298" s="136"/>
      <c r="N298" s="136"/>
      <c r="O298" s="136"/>
      <c r="P298" s="136"/>
      <c r="Q298" s="136"/>
      <c r="R298" s="699"/>
      <c r="S298" s="136"/>
      <c r="T298" s="136"/>
      <c r="U298" s="136"/>
      <c r="V298" s="136"/>
      <c r="W298" s="136"/>
      <c r="X298" s="136"/>
      <c r="Y298" s="699"/>
      <c r="Z298" s="136"/>
      <c r="AA298" s="136"/>
      <c r="AB298" s="136"/>
      <c r="AC298" s="136"/>
      <c r="AD298" s="136"/>
      <c r="AE298" s="136"/>
      <c r="AF298" s="699"/>
      <c r="AG298" s="136"/>
      <c r="AH298" s="136"/>
      <c r="AI298" s="136"/>
      <c r="AJ298" s="136"/>
      <c r="AK298" s="136"/>
      <c r="AL298" s="136"/>
    </row>
    <row r="299" spans="1:38" s="44" customFormat="1" x14ac:dyDescent="0.2">
      <c r="A299" s="16"/>
      <c r="B299" s="704"/>
      <c r="C299" s="16"/>
      <c r="K299" s="699"/>
      <c r="L299" s="136"/>
      <c r="M299" s="136"/>
      <c r="N299" s="136"/>
      <c r="O299" s="136"/>
      <c r="P299" s="136"/>
      <c r="Q299" s="136"/>
      <c r="R299" s="699"/>
      <c r="S299" s="136"/>
      <c r="T299" s="136"/>
      <c r="U299" s="136"/>
      <c r="V299" s="136"/>
      <c r="W299" s="136"/>
      <c r="X299" s="136"/>
      <c r="Y299" s="699"/>
      <c r="Z299" s="136"/>
      <c r="AA299" s="136"/>
      <c r="AB299" s="136"/>
      <c r="AC299" s="136"/>
      <c r="AD299" s="136"/>
      <c r="AE299" s="136"/>
      <c r="AF299" s="699"/>
      <c r="AG299" s="136"/>
      <c r="AH299" s="136"/>
      <c r="AI299" s="136"/>
      <c r="AJ299" s="136"/>
      <c r="AK299" s="136"/>
      <c r="AL299" s="136"/>
    </row>
    <row r="300" spans="1:38" s="44" customFormat="1" x14ac:dyDescent="0.2">
      <c r="A300" s="16"/>
      <c r="B300" s="704"/>
      <c r="C300" s="16"/>
      <c r="K300" s="699"/>
      <c r="L300" s="136"/>
      <c r="M300" s="136"/>
      <c r="N300" s="136"/>
      <c r="O300" s="136"/>
      <c r="P300" s="136"/>
      <c r="Q300" s="136"/>
      <c r="R300" s="699"/>
      <c r="S300" s="136"/>
      <c r="T300" s="136"/>
      <c r="U300" s="136"/>
      <c r="V300" s="136"/>
      <c r="W300" s="136"/>
      <c r="X300" s="136"/>
      <c r="Y300" s="699"/>
      <c r="Z300" s="136"/>
      <c r="AA300" s="136"/>
      <c r="AB300" s="136"/>
      <c r="AC300" s="136"/>
      <c r="AD300" s="136"/>
      <c r="AE300" s="136"/>
      <c r="AF300" s="699"/>
      <c r="AG300" s="136"/>
      <c r="AH300" s="136"/>
      <c r="AI300" s="136"/>
      <c r="AJ300" s="136"/>
      <c r="AK300" s="136"/>
      <c r="AL300" s="136"/>
    </row>
    <row r="301" spans="1:38" s="44" customFormat="1" x14ac:dyDescent="0.2">
      <c r="A301" s="16"/>
      <c r="B301" s="704"/>
      <c r="C301" s="16"/>
      <c r="K301" s="699"/>
      <c r="L301" s="136"/>
      <c r="M301" s="136"/>
      <c r="N301" s="136"/>
      <c r="O301" s="136"/>
      <c r="P301" s="136"/>
      <c r="Q301" s="136"/>
      <c r="R301" s="699"/>
      <c r="S301" s="136"/>
      <c r="T301" s="136"/>
      <c r="U301" s="136"/>
      <c r="V301" s="136"/>
      <c r="W301" s="136"/>
      <c r="X301" s="136"/>
      <c r="Y301" s="699"/>
      <c r="Z301" s="136"/>
      <c r="AA301" s="136"/>
      <c r="AB301" s="136"/>
      <c r="AC301" s="136"/>
      <c r="AD301" s="136"/>
      <c r="AE301" s="136"/>
      <c r="AF301" s="699"/>
      <c r="AG301" s="136"/>
      <c r="AH301" s="136"/>
      <c r="AI301" s="136"/>
      <c r="AJ301" s="136"/>
      <c r="AK301" s="136"/>
      <c r="AL301" s="136"/>
    </row>
    <row r="302" spans="1:38" s="44" customFormat="1" x14ac:dyDescent="0.2">
      <c r="A302" s="16"/>
      <c r="B302" s="704"/>
      <c r="C302" s="16"/>
      <c r="K302" s="699"/>
      <c r="L302" s="136"/>
      <c r="M302" s="136"/>
      <c r="N302" s="136"/>
      <c r="O302" s="136"/>
      <c r="P302" s="136"/>
      <c r="Q302" s="136"/>
      <c r="R302" s="699"/>
      <c r="S302" s="136"/>
      <c r="T302" s="136"/>
      <c r="U302" s="136"/>
      <c r="V302" s="136"/>
      <c r="W302" s="136"/>
      <c r="X302" s="136"/>
      <c r="Y302" s="699"/>
      <c r="Z302" s="136"/>
      <c r="AA302" s="136"/>
      <c r="AB302" s="136"/>
      <c r="AC302" s="136"/>
      <c r="AD302" s="136"/>
      <c r="AE302" s="136"/>
      <c r="AF302" s="699"/>
      <c r="AG302" s="136"/>
      <c r="AH302" s="136"/>
      <c r="AI302" s="136"/>
      <c r="AJ302" s="136"/>
      <c r="AK302" s="136"/>
      <c r="AL302" s="136"/>
    </row>
    <row r="303" spans="1:38" s="44" customFormat="1" x14ac:dyDescent="0.2">
      <c r="A303" s="16"/>
      <c r="B303" s="704"/>
      <c r="C303" s="16"/>
      <c r="K303" s="699"/>
      <c r="L303" s="136"/>
      <c r="M303" s="136"/>
      <c r="N303" s="136"/>
      <c r="O303" s="136"/>
      <c r="P303" s="136"/>
      <c r="Q303" s="136"/>
      <c r="R303" s="699"/>
      <c r="S303" s="136"/>
      <c r="T303" s="136"/>
      <c r="U303" s="136"/>
      <c r="V303" s="136"/>
      <c r="W303" s="136"/>
      <c r="X303" s="136"/>
      <c r="Y303" s="699"/>
      <c r="Z303" s="136"/>
      <c r="AA303" s="136"/>
      <c r="AB303" s="136"/>
      <c r="AC303" s="136"/>
      <c r="AD303" s="136"/>
      <c r="AE303" s="136"/>
      <c r="AF303" s="699"/>
      <c r="AG303" s="136"/>
      <c r="AH303" s="136"/>
      <c r="AI303" s="136"/>
      <c r="AJ303" s="136"/>
      <c r="AK303" s="136"/>
      <c r="AL303" s="136"/>
    </row>
    <row r="304" spans="1:38" s="44" customFormat="1" x14ac:dyDescent="0.2">
      <c r="A304" s="16"/>
      <c r="B304" s="704"/>
      <c r="C304" s="16"/>
      <c r="K304" s="699"/>
      <c r="L304" s="136"/>
      <c r="M304" s="136"/>
      <c r="N304" s="136"/>
      <c r="O304" s="136"/>
      <c r="P304" s="136"/>
      <c r="Q304" s="136"/>
      <c r="R304" s="699"/>
      <c r="S304" s="136"/>
      <c r="T304" s="136"/>
      <c r="U304" s="136"/>
      <c r="V304" s="136"/>
      <c r="W304" s="136"/>
      <c r="X304" s="136"/>
      <c r="Y304" s="699"/>
      <c r="Z304" s="136"/>
      <c r="AA304" s="136"/>
      <c r="AB304" s="136"/>
      <c r="AC304" s="136"/>
      <c r="AD304" s="136"/>
      <c r="AE304" s="136"/>
      <c r="AF304" s="699"/>
      <c r="AG304" s="136"/>
      <c r="AH304" s="136"/>
      <c r="AI304" s="136"/>
      <c r="AJ304" s="136"/>
      <c r="AK304" s="136"/>
      <c r="AL304" s="136"/>
    </row>
    <row r="305" spans="1:38" s="44" customFormat="1" x14ac:dyDescent="0.2">
      <c r="A305" s="16"/>
      <c r="B305" s="704"/>
      <c r="C305" s="16"/>
      <c r="K305" s="699"/>
      <c r="L305" s="136"/>
      <c r="M305" s="136"/>
      <c r="N305" s="136"/>
      <c r="O305" s="136"/>
      <c r="P305" s="136"/>
      <c r="Q305" s="136"/>
      <c r="R305" s="699"/>
      <c r="S305" s="136"/>
      <c r="T305" s="136"/>
      <c r="U305" s="136"/>
      <c r="V305" s="136"/>
      <c r="W305" s="136"/>
      <c r="X305" s="136"/>
      <c r="Y305" s="699"/>
      <c r="Z305" s="136"/>
      <c r="AA305" s="136"/>
      <c r="AB305" s="136"/>
      <c r="AC305" s="136"/>
      <c r="AD305" s="136"/>
      <c r="AE305" s="136"/>
      <c r="AF305" s="699"/>
      <c r="AG305" s="136"/>
      <c r="AH305" s="136"/>
      <c r="AI305" s="136"/>
      <c r="AJ305" s="136"/>
      <c r="AK305" s="136"/>
      <c r="AL305" s="136"/>
    </row>
    <row r="306" spans="1:38" s="44" customFormat="1" x14ac:dyDescent="0.2">
      <c r="A306" s="16"/>
      <c r="B306" s="704"/>
      <c r="C306" s="16"/>
      <c r="K306" s="699"/>
      <c r="L306" s="136"/>
      <c r="M306" s="136"/>
      <c r="N306" s="136"/>
      <c r="O306" s="136"/>
      <c r="P306" s="136"/>
      <c r="Q306" s="136"/>
      <c r="R306" s="699"/>
      <c r="S306" s="136"/>
      <c r="T306" s="136"/>
      <c r="U306" s="136"/>
      <c r="V306" s="136"/>
      <c r="W306" s="136"/>
      <c r="X306" s="136"/>
      <c r="Y306" s="699"/>
      <c r="Z306" s="136"/>
      <c r="AA306" s="136"/>
      <c r="AB306" s="136"/>
      <c r="AC306" s="136"/>
      <c r="AD306" s="136"/>
      <c r="AE306" s="136"/>
      <c r="AF306" s="699"/>
      <c r="AG306" s="136"/>
      <c r="AH306" s="136"/>
      <c r="AI306" s="136"/>
      <c r="AJ306" s="136"/>
      <c r="AK306" s="136"/>
      <c r="AL306" s="136"/>
    </row>
    <row r="307" spans="1:38" s="44" customFormat="1" x14ac:dyDescent="0.2">
      <c r="A307" s="16"/>
      <c r="B307" s="704"/>
      <c r="C307" s="16"/>
      <c r="K307" s="699"/>
      <c r="L307" s="136"/>
      <c r="M307" s="136"/>
      <c r="N307" s="136"/>
      <c r="O307" s="136"/>
      <c r="P307" s="136"/>
      <c r="Q307" s="136"/>
      <c r="R307" s="699"/>
      <c r="S307" s="136"/>
      <c r="T307" s="136"/>
      <c r="U307" s="136"/>
      <c r="V307" s="136"/>
      <c r="W307" s="136"/>
      <c r="X307" s="136"/>
      <c r="Y307" s="699"/>
      <c r="Z307" s="136"/>
      <c r="AA307" s="136"/>
      <c r="AB307" s="136"/>
      <c r="AC307" s="136"/>
      <c r="AD307" s="136"/>
      <c r="AE307" s="136"/>
      <c r="AF307" s="699"/>
      <c r="AG307" s="136"/>
      <c r="AH307" s="136"/>
      <c r="AI307" s="136"/>
      <c r="AJ307" s="136"/>
      <c r="AK307" s="136"/>
      <c r="AL307" s="136"/>
    </row>
    <row r="308" spans="1:38" s="44" customFormat="1" x14ac:dyDescent="0.2">
      <c r="A308" s="16"/>
      <c r="B308" s="704"/>
      <c r="C308" s="16"/>
      <c r="K308" s="699"/>
      <c r="L308" s="136"/>
      <c r="M308" s="136"/>
      <c r="N308" s="136"/>
      <c r="O308" s="136"/>
      <c r="P308" s="136"/>
      <c r="Q308" s="136"/>
      <c r="R308" s="699"/>
      <c r="S308" s="136"/>
      <c r="T308" s="136"/>
      <c r="U308" s="136"/>
      <c r="V308" s="136"/>
      <c r="W308" s="136"/>
      <c r="X308" s="136"/>
      <c r="Y308" s="699"/>
      <c r="Z308" s="136"/>
      <c r="AA308" s="136"/>
      <c r="AB308" s="136"/>
      <c r="AC308" s="136"/>
      <c r="AD308" s="136"/>
      <c r="AE308" s="136"/>
      <c r="AF308" s="699"/>
      <c r="AG308" s="136"/>
      <c r="AH308" s="136"/>
      <c r="AI308" s="136"/>
      <c r="AJ308" s="136"/>
      <c r="AK308" s="136"/>
      <c r="AL308" s="136"/>
    </row>
    <row r="309" spans="1:38" s="44" customFormat="1" x14ac:dyDescent="0.2">
      <c r="A309" s="16"/>
      <c r="B309" s="704"/>
      <c r="C309" s="16"/>
      <c r="K309" s="699"/>
      <c r="L309" s="136"/>
      <c r="M309" s="136"/>
      <c r="N309" s="136"/>
      <c r="O309" s="136"/>
      <c r="P309" s="136"/>
      <c r="Q309" s="136"/>
      <c r="R309" s="699"/>
      <c r="S309" s="136"/>
      <c r="T309" s="136"/>
      <c r="U309" s="136"/>
      <c r="V309" s="136"/>
      <c r="W309" s="136"/>
      <c r="X309" s="136"/>
      <c r="Y309" s="699"/>
      <c r="Z309" s="136"/>
      <c r="AA309" s="136"/>
      <c r="AB309" s="136"/>
      <c r="AC309" s="136"/>
      <c r="AD309" s="136"/>
      <c r="AE309" s="136"/>
      <c r="AF309" s="699"/>
      <c r="AG309" s="136"/>
      <c r="AH309" s="136"/>
      <c r="AI309" s="136"/>
      <c r="AJ309" s="136"/>
      <c r="AK309" s="136"/>
      <c r="AL309" s="136"/>
    </row>
    <row r="310" spans="1:38" s="44" customFormat="1" x14ac:dyDescent="0.2">
      <c r="A310" s="16"/>
      <c r="B310" s="704"/>
      <c r="C310" s="16"/>
      <c r="K310" s="699"/>
      <c r="L310" s="136"/>
      <c r="M310" s="136"/>
      <c r="N310" s="136"/>
      <c r="O310" s="136"/>
      <c r="P310" s="136"/>
      <c r="Q310" s="136"/>
      <c r="R310" s="699"/>
      <c r="S310" s="136"/>
      <c r="T310" s="136"/>
      <c r="U310" s="136"/>
      <c r="V310" s="136"/>
      <c r="W310" s="136"/>
      <c r="X310" s="136"/>
      <c r="Y310" s="699"/>
      <c r="Z310" s="136"/>
      <c r="AA310" s="136"/>
      <c r="AB310" s="136"/>
      <c r="AC310" s="136"/>
      <c r="AD310" s="136"/>
      <c r="AE310" s="136"/>
      <c r="AF310" s="699"/>
      <c r="AG310" s="136"/>
      <c r="AH310" s="136"/>
      <c r="AI310" s="136"/>
      <c r="AJ310" s="136"/>
      <c r="AK310" s="136"/>
      <c r="AL310" s="136"/>
    </row>
    <row r="311" spans="1:38" s="44" customFormat="1" x14ac:dyDescent="0.2">
      <c r="A311" s="16"/>
      <c r="B311" s="704"/>
      <c r="C311" s="16"/>
      <c r="K311" s="699"/>
      <c r="L311" s="136"/>
      <c r="M311" s="136"/>
      <c r="N311" s="136"/>
      <c r="O311" s="136"/>
      <c r="P311" s="136"/>
      <c r="Q311" s="136"/>
      <c r="R311" s="699"/>
      <c r="S311" s="136"/>
      <c r="T311" s="136"/>
      <c r="U311" s="136"/>
      <c r="V311" s="136"/>
      <c r="W311" s="136"/>
      <c r="X311" s="136"/>
      <c r="Y311" s="699"/>
      <c r="Z311" s="136"/>
      <c r="AA311" s="136"/>
      <c r="AB311" s="136"/>
      <c r="AC311" s="136"/>
      <c r="AD311" s="136"/>
      <c r="AE311" s="136"/>
      <c r="AF311" s="699"/>
      <c r="AG311" s="136"/>
      <c r="AH311" s="136"/>
      <c r="AI311" s="136"/>
      <c r="AJ311" s="136"/>
      <c r="AK311" s="136"/>
      <c r="AL311" s="136"/>
    </row>
    <row r="312" spans="1:38" s="44" customFormat="1" x14ac:dyDescent="0.2">
      <c r="A312" s="16"/>
      <c r="B312" s="704"/>
      <c r="C312" s="16"/>
      <c r="K312" s="699"/>
      <c r="L312" s="136"/>
      <c r="M312" s="136"/>
      <c r="N312" s="136"/>
      <c r="O312" s="136"/>
      <c r="P312" s="136"/>
      <c r="Q312" s="136"/>
      <c r="R312" s="699"/>
      <c r="S312" s="136"/>
      <c r="T312" s="136"/>
      <c r="U312" s="136"/>
      <c r="V312" s="136"/>
      <c r="W312" s="136"/>
      <c r="X312" s="136"/>
      <c r="Y312" s="699"/>
      <c r="Z312" s="136"/>
      <c r="AA312" s="136"/>
      <c r="AB312" s="136"/>
      <c r="AC312" s="136"/>
      <c r="AD312" s="136"/>
      <c r="AE312" s="136"/>
      <c r="AF312" s="699"/>
      <c r="AG312" s="136"/>
      <c r="AH312" s="136"/>
      <c r="AI312" s="136"/>
      <c r="AJ312" s="136"/>
      <c r="AK312" s="136"/>
      <c r="AL312" s="136"/>
    </row>
    <row r="313" spans="1:38" s="44" customFormat="1" x14ac:dyDescent="0.2">
      <c r="A313" s="16"/>
      <c r="B313" s="704"/>
      <c r="C313" s="16"/>
      <c r="K313" s="699"/>
      <c r="L313" s="136"/>
      <c r="M313" s="136"/>
      <c r="N313" s="136"/>
      <c r="O313" s="136"/>
      <c r="P313" s="136"/>
      <c r="Q313" s="136"/>
      <c r="R313" s="699"/>
      <c r="S313" s="136"/>
      <c r="T313" s="136"/>
      <c r="U313" s="136"/>
      <c r="V313" s="136"/>
      <c r="W313" s="136"/>
      <c r="X313" s="136"/>
      <c r="Y313" s="699"/>
      <c r="Z313" s="136"/>
      <c r="AA313" s="136"/>
      <c r="AB313" s="136"/>
      <c r="AC313" s="136"/>
      <c r="AD313" s="136"/>
      <c r="AE313" s="136"/>
      <c r="AF313" s="699"/>
      <c r="AG313" s="136"/>
      <c r="AH313" s="136"/>
      <c r="AI313" s="136"/>
      <c r="AJ313" s="136"/>
      <c r="AK313" s="136"/>
      <c r="AL313" s="136"/>
    </row>
    <row r="314" spans="1:38" s="44" customFormat="1" x14ac:dyDescent="0.2">
      <c r="A314" s="16"/>
      <c r="B314" s="704"/>
      <c r="C314" s="16"/>
      <c r="K314" s="699"/>
      <c r="L314" s="136"/>
      <c r="M314" s="136"/>
      <c r="N314" s="136"/>
      <c r="O314" s="136"/>
      <c r="P314" s="136"/>
      <c r="Q314" s="136"/>
      <c r="R314" s="699"/>
      <c r="S314" s="136"/>
      <c r="T314" s="136"/>
      <c r="U314" s="136"/>
      <c r="V314" s="136"/>
      <c r="W314" s="136"/>
      <c r="X314" s="136"/>
      <c r="Y314" s="699"/>
      <c r="Z314" s="136"/>
      <c r="AA314" s="136"/>
      <c r="AB314" s="136"/>
      <c r="AC314" s="136"/>
      <c r="AD314" s="136"/>
      <c r="AE314" s="136"/>
      <c r="AF314" s="699"/>
      <c r="AG314" s="136"/>
      <c r="AH314" s="136"/>
      <c r="AI314" s="136"/>
      <c r="AJ314" s="136"/>
      <c r="AK314" s="136"/>
      <c r="AL314" s="136"/>
    </row>
    <row r="315" spans="1:38" s="44" customFormat="1" x14ac:dyDescent="0.2">
      <c r="A315" s="16"/>
      <c r="B315" s="704"/>
      <c r="C315" s="16"/>
      <c r="K315" s="699"/>
      <c r="L315" s="136"/>
      <c r="M315" s="136"/>
      <c r="N315" s="136"/>
      <c r="O315" s="136"/>
      <c r="P315" s="136"/>
      <c r="Q315" s="136"/>
      <c r="R315" s="699"/>
      <c r="S315" s="136"/>
      <c r="T315" s="136"/>
      <c r="U315" s="136"/>
      <c r="V315" s="136"/>
      <c r="W315" s="136"/>
      <c r="X315" s="136"/>
      <c r="Y315" s="699"/>
      <c r="Z315" s="136"/>
      <c r="AA315" s="136"/>
      <c r="AB315" s="136"/>
      <c r="AC315" s="136"/>
      <c r="AD315" s="136"/>
      <c r="AE315" s="136"/>
      <c r="AF315" s="699"/>
      <c r="AG315" s="136"/>
      <c r="AH315" s="136"/>
      <c r="AI315" s="136"/>
      <c r="AJ315" s="136"/>
      <c r="AK315" s="136"/>
      <c r="AL315" s="136"/>
    </row>
    <row r="316" spans="1:38" s="44" customFormat="1" x14ac:dyDescent="0.2">
      <c r="A316" s="16"/>
      <c r="B316" s="704"/>
      <c r="C316" s="16"/>
      <c r="K316" s="699"/>
      <c r="L316" s="136"/>
      <c r="M316" s="136"/>
      <c r="N316" s="136"/>
      <c r="O316" s="136"/>
      <c r="P316" s="136"/>
      <c r="Q316" s="136"/>
      <c r="R316" s="699"/>
      <c r="S316" s="136"/>
      <c r="T316" s="136"/>
      <c r="U316" s="136"/>
      <c r="V316" s="136"/>
      <c r="W316" s="136"/>
      <c r="X316" s="136"/>
      <c r="Y316" s="699"/>
      <c r="Z316" s="136"/>
      <c r="AA316" s="136"/>
      <c r="AB316" s="136"/>
      <c r="AC316" s="136"/>
      <c r="AD316" s="136"/>
      <c r="AE316" s="136"/>
      <c r="AF316" s="699"/>
      <c r="AG316" s="136"/>
      <c r="AH316" s="136"/>
      <c r="AI316" s="136"/>
      <c r="AJ316" s="136"/>
      <c r="AK316" s="136"/>
      <c r="AL316" s="136"/>
    </row>
    <row r="317" spans="1:38" s="44" customFormat="1" x14ac:dyDescent="0.2">
      <c r="A317" s="16"/>
      <c r="B317" s="704"/>
      <c r="C317" s="16"/>
      <c r="K317" s="699"/>
      <c r="L317" s="136"/>
      <c r="M317" s="136"/>
      <c r="N317" s="136"/>
      <c r="O317" s="136"/>
      <c r="P317" s="136"/>
      <c r="Q317" s="136"/>
      <c r="R317" s="699"/>
      <c r="S317" s="136"/>
      <c r="T317" s="136"/>
      <c r="U317" s="136"/>
      <c r="V317" s="136"/>
      <c r="W317" s="136"/>
      <c r="X317" s="136"/>
      <c r="Y317" s="699"/>
      <c r="Z317" s="136"/>
      <c r="AA317" s="136"/>
      <c r="AB317" s="136"/>
      <c r="AC317" s="136"/>
      <c r="AD317" s="136"/>
      <c r="AE317" s="136"/>
      <c r="AF317" s="699"/>
      <c r="AG317" s="136"/>
      <c r="AH317" s="136"/>
      <c r="AI317" s="136"/>
      <c r="AJ317" s="136"/>
      <c r="AK317" s="136"/>
      <c r="AL317" s="136"/>
    </row>
    <row r="318" spans="1:38" s="44" customFormat="1" x14ac:dyDescent="0.2">
      <c r="A318" s="16"/>
      <c r="B318" s="704"/>
      <c r="C318" s="16"/>
      <c r="K318" s="699"/>
      <c r="L318" s="136"/>
      <c r="M318" s="136"/>
      <c r="N318" s="136"/>
      <c r="O318" s="136"/>
      <c r="P318" s="136"/>
      <c r="Q318" s="136"/>
      <c r="R318" s="699"/>
      <c r="S318" s="136"/>
      <c r="T318" s="136"/>
      <c r="U318" s="136"/>
      <c r="V318" s="136"/>
      <c r="W318" s="136"/>
      <c r="X318" s="136"/>
      <c r="Y318" s="699"/>
      <c r="Z318" s="136"/>
      <c r="AA318" s="136"/>
      <c r="AB318" s="136"/>
      <c r="AC318" s="136"/>
      <c r="AD318" s="136"/>
      <c r="AE318" s="136"/>
      <c r="AF318" s="699"/>
      <c r="AG318" s="136"/>
      <c r="AH318" s="136"/>
      <c r="AI318" s="136"/>
      <c r="AJ318" s="136"/>
      <c r="AK318" s="136"/>
      <c r="AL318" s="136"/>
    </row>
    <row r="319" spans="1:38" s="44" customFormat="1" x14ac:dyDescent="0.2">
      <c r="A319" s="16"/>
      <c r="B319" s="704"/>
      <c r="C319" s="16"/>
      <c r="K319" s="699"/>
      <c r="L319" s="136"/>
      <c r="M319" s="136"/>
      <c r="N319" s="136"/>
      <c r="O319" s="136"/>
      <c r="P319" s="136"/>
      <c r="Q319" s="136"/>
      <c r="R319" s="699"/>
      <c r="S319" s="136"/>
      <c r="T319" s="136"/>
      <c r="U319" s="136"/>
      <c r="V319" s="136"/>
      <c r="W319" s="136"/>
      <c r="X319" s="136"/>
      <c r="Y319" s="699"/>
      <c r="Z319" s="136"/>
      <c r="AA319" s="136"/>
      <c r="AB319" s="136"/>
      <c r="AC319" s="136"/>
      <c r="AD319" s="136"/>
      <c r="AE319" s="136"/>
      <c r="AF319" s="699"/>
      <c r="AG319" s="136"/>
      <c r="AH319" s="136"/>
      <c r="AI319" s="136"/>
      <c r="AJ319" s="136"/>
      <c r="AK319" s="136"/>
      <c r="AL319" s="136"/>
    </row>
    <row r="320" spans="1:38" s="44" customFormat="1" x14ac:dyDescent="0.2">
      <c r="A320" s="16"/>
      <c r="B320" s="704"/>
      <c r="C320" s="16"/>
      <c r="K320" s="699"/>
      <c r="L320" s="136"/>
      <c r="M320" s="136"/>
      <c r="N320" s="136"/>
      <c r="O320" s="136"/>
      <c r="P320" s="136"/>
      <c r="Q320" s="136"/>
      <c r="R320" s="699"/>
      <c r="S320" s="136"/>
      <c r="T320" s="136"/>
      <c r="U320" s="136"/>
      <c r="V320" s="136"/>
      <c r="W320" s="136"/>
      <c r="X320" s="136"/>
      <c r="Y320" s="699"/>
      <c r="Z320" s="136"/>
      <c r="AA320" s="136"/>
      <c r="AB320" s="136"/>
      <c r="AC320" s="136"/>
      <c r="AD320" s="136"/>
      <c r="AE320" s="136"/>
      <c r="AF320" s="699"/>
      <c r="AG320" s="136"/>
      <c r="AH320" s="136"/>
      <c r="AI320" s="136"/>
      <c r="AJ320" s="136"/>
      <c r="AK320" s="136"/>
      <c r="AL320" s="136"/>
    </row>
    <row r="321" spans="1:38" s="44" customFormat="1" x14ac:dyDescent="0.2">
      <c r="A321" s="16"/>
      <c r="B321" s="704"/>
      <c r="C321" s="16"/>
      <c r="K321" s="699"/>
      <c r="L321" s="136"/>
      <c r="M321" s="136"/>
      <c r="N321" s="136"/>
      <c r="O321" s="136"/>
      <c r="P321" s="136"/>
      <c r="Q321" s="136"/>
      <c r="R321" s="699"/>
      <c r="S321" s="136"/>
      <c r="T321" s="136"/>
      <c r="U321" s="136"/>
      <c r="V321" s="136"/>
      <c r="W321" s="136"/>
      <c r="X321" s="136"/>
      <c r="Y321" s="699"/>
      <c r="Z321" s="136"/>
      <c r="AA321" s="136"/>
      <c r="AB321" s="136"/>
      <c r="AC321" s="136"/>
      <c r="AD321" s="136"/>
      <c r="AE321" s="136"/>
      <c r="AF321" s="699"/>
      <c r="AG321" s="136"/>
      <c r="AH321" s="136"/>
      <c r="AI321" s="136"/>
      <c r="AJ321" s="136"/>
      <c r="AK321" s="136"/>
      <c r="AL321" s="136"/>
    </row>
    <row r="322" spans="1:38" s="44" customFormat="1" x14ac:dyDescent="0.2">
      <c r="A322" s="16"/>
      <c r="B322" s="704"/>
      <c r="C322" s="16"/>
      <c r="K322" s="699"/>
      <c r="L322" s="136"/>
      <c r="M322" s="136"/>
      <c r="N322" s="136"/>
      <c r="O322" s="136"/>
      <c r="P322" s="136"/>
      <c r="Q322" s="136"/>
      <c r="R322" s="699"/>
      <c r="S322" s="136"/>
      <c r="T322" s="136"/>
      <c r="U322" s="136"/>
      <c r="V322" s="136"/>
      <c r="W322" s="136"/>
      <c r="X322" s="136"/>
      <c r="Y322" s="699"/>
      <c r="Z322" s="136"/>
      <c r="AA322" s="136"/>
      <c r="AB322" s="136"/>
      <c r="AC322" s="136"/>
      <c r="AD322" s="136"/>
      <c r="AE322" s="136"/>
      <c r="AF322" s="699"/>
      <c r="AG322" s="136"/>
      <c r="AH322" s="136"/>
      <c r="AI322" s="136"/>
      <c r="AJ322" s="136"/>
      <c r="AK322" s="136"/>
      <c r="AL322" s="136"/>
    </row>
    <row r="323" spans="1:38" s="44" customFormat="1" x14ac:dyDescent="0.2">
      <c r="A323" s="16"/>
      <c r="B323" s="704"/>
      <c r="C323" s="16"/>
      <c r="K323" s="699"/>
      <c r="L323" s="136"/>
      <c r="M323" s="136"/>
      <c r="N323" s="136"/>
      <c r="O323" s="136"/>
      <c r="P323" s="136"/>
      <c r="Q323" s="136"/>
      <c r="R323" s="699"/>
      <c r="S323" s="136"/>
      <c r="T323" s="136"/>
      <c r="U323" s="136"/>
      <c r="V323" s="136"/>
      <c r="W323" s="136"/>
      <c r="X323" s="136"/>
      <c r="Y323" s="699"/>
      <c r="Z323" s="136"/>
      <c r="AA323" s="136"/>
      <c r="AB323" s="136"/>
      <c r="AC323" s="136"/>
      <c r="AD323" s="136"/>
      <c r="AE323" s="136"/>
      <c r="AF323" s="699"/>
      <c r="AG323" s="136"/>
      <c r="AH323" s="136"/>
      <c r="AI323" s="136"/>
      <c r="AJ323" s="136"/>
      <c r="AK323" s="136"/>
      <c r="AL323" s="136"/>
    </row>
    <row r="324" spans="1:38" s="44" customFormat="1" x14ac:dyDescent="0.2">
      <c r="A324" s="16"/>
      <c r="B324" s="704"/>
      <c r="C324" s="16"/>
      <c r="K324" s="699"/>
      <c r="L324" s="136"/>
      <c r="M324" s="136"/>
      <c r="N324" s="136"/>
      <c r="O324" s="136"/>
      <c r="P324" s="136"/>
      <c r="Q324" s="136"/>
      <c r="R324" s="699"/>
      <c r="S324" s="136"/>
      <c r="T324" s="136"/>
      <c r="U324" s="136"/>
      <c r="V324" s="136"/>
      <c r="W324" s="136"/>
      <c r="X324" s="136"/>
      <c r="Y324" s="699"/>
      <c r="Z324" s="136"/>
      <c r="AA324" s="136"/>
      <c r="AB324" s="136"/>
      <c r="AC324" s="136"/>
      <c r="AD324" s="136"/>
      <c r="AE324" s="136"/>
      <c r="AF324" s="699"/>
      <c r="AG324" s="136"/>
      <c r="AH324" s="136"/>
      <c r="AI324" s="136"/>
      <c r="AJ324" s="136"/>
      <c r="AK324" s="136"/>
      <c r="AL324" s="136"/>
    </row>
    <row r="325" spans="1:38" s="44" customFormat="1" x14ac:dyDescent="0.2">
      <c r="A325" s="16"/>
      <c r="B325" s="704"/>
      <c r="C325" s="16"/>
      <c r="K325" s="699"/>
      <c r="L325" s="136"/>
      <c r="M325" s="136"/>
      <c r="N325" s="136"/>
      <c r="O325" s="136"/>
      <c r="P325" s="136"/>
      <c r="Q325" s="136"/>
      <c r="R325" s="699"/>
      <c r="S325" s="136"/>
      <c r="T325" s="136"/>
      <c r="U325" s="136"/>
      <c r="V325" s="136"/>
      <c r="W325" s="136"/>
      <c r="X325" s="136"/>
      <c r="Y325" s="699"/>
      <c r="Z325" s="136"/>
      <c r="AA325" s="136"/>
      <c r="AB325" s="136"/>
      <c r="AC325" s="136"/>
      <c r="AD325" s="136"/>
      <c r="AE325" s="136"/>
      <c r="AF325" s="699"/>
      <c r="AG325" s="136"/>
      <c r="AH325" s="136"/>
      <c r="AI325" s="136"/>
      <c r="AJ325" s="136"/>
      <c r="AK325" s="136"/>
      <c r="AL325" s="136"/>
    </row>
    <row r="326" spans="1:38" s="44" customFormat="1" x14ac:dyDescent="0.2">
      <c r="A326" s="16"/>
      <c r="B326" s="704"/>
      <c r="C326" s="16"/>
      <c r="K326" s="699"/>
      <c r="L326" s="136"/>
      <c r="M326" s="136"/>
      <c r="N326" s="136"/>
      <c r="O326" s="136"/>
      <c r="P326" s="136"/>
      <c r="Q326" s="136"/>
      <c r="R326" s="699"/>
      <c r="S326" s="136"/>
      <c r="T326" s="136"/>
      <c r="U326" s="136"/>
      <c r="V326" s="136"/>
      <c r="W326" s="136"/>
      <c r="X326" s="136"/>
      <c r="Y326" s="699"/>
      <c r="Z326" s="136"/>
      <c r="AA326" s="136"/>
      <c r="AB326" s="136"/>
      <c r="AC326" s="136"/>
      <c r="AD326" s="136"/>
      <c r="AE326" s="136"/>
      <c r="AF326" s="699"/>
      <c r="AG326" s="136"/>
      <c r="AH326" s="136"/>
      <c r="AI326" s="136"/>
      <c r="AJ326" s="136"/>
      <c r="AK326" s="136"/>
      <c r="AL326" s="136"/>
    </row>
    <row r="327" spans="1:38" s="44" customFormat="1" x14ac:dyDescent="0.2">
      <c r="A327" s="16"/>
      <c r="B327" s="704"/>
      <c r="C327" s="16"/>
      <c r="K327" s="699"/>
      <c r="L327" s="136"/>
      <c r="M327" s="136"/>
      <c r="N327" s="136"/>
      <c r="O327" s="136"/>
      <c r="P327" s="136"/>
      <c r="Q327" s="136"/>
      <c r="R327" s="699"/>
      <c r="S327" s="136"/>
      <c r="T327" s="136"/>
      <c r="U327" s="136"/>
      <c r="V327" s="136"/>
      <c r="W327" s="136"/>
      <c r="X327" s="136"/>
      <c r="Y327" s="699"/>
      <c r="Z327" s="136"/>
      <c r="AA327" s="136"/>
      <c r="AB327" s="136"/>
      <c r="AC327" s="136"/>
      <c r="AD327" s="136"/>
      <c r="AE327" s="136"/>
      <c r="AF327" s="699"/>
      <c r="AG327" s="136"/>
      <c r="AH327" s="136"/>
      <c r="AI327" s="136"/>
      <c r="AJ327" s="136"/>
      <c r="AK327" s="136"/>
      <c r="AL327" s="136"/>
    </row>
    <row r="328" spans="1:38" s="44" customFormat="1" x14ac:dyDescent="0.2">
      <c r="A328" s="16"/>
      <c r="B328" s="704"/>
      <c r="C328" s="16"/>
      <c r="K328" s="699"/>
      <c r="L328" s="136"/>
      <c r="M328" s="136"/>
      <c r="N328" s="136"/>
      <c r="O328" s="136"/>
      <c r="P328" s="136"/>
      <c r="Q328" s="136"/>
      <c r="R328" s="699"/>
      <c r="S328" s="136"/>
      <c r="T328" s="136"/>
      <c r="U328" s="136"/>
      <c r="V328" s="136"/>
      <c r="W328" s="136"/>
      <c r="X328" s="136"/>
      <c r="Y328" s="699"/>
      <c r="Z328" s="136"/>
      <c r="AA328" s="136"/>
      <c r="AB328" s="136"/>
      <c r="AC328" s="136"/>
      <c r="AD328" s="136"/>
      <c r="AE328" s="136"/>
      <c r="AF328" s="699"/>
      <c r="AG328" s="136"/>
      <c r="AH328" s="136"/>
      <c r="AI328" s="136"/>
      <c r="AJ328" s="136"/>
      <c r="AK328" s="136"/>
      <c r="AL328" s="136"/>
    </row>
    <row r="329" spans="1:38" s="44" customFormat="1" x14ac:dyDescent="0.2">
      <c r="A329" s="16"/>
      <c r="B329" s="704"/>
      <c r="C329" s="16"/>
      <c r="K329" s="699"/>
      <c r="L329" s="136"/>
      <c r="M329" s="136"/>
      <c r="N329" s="136"/>
      <c r="O329" s="136"/>
      <c r="P329" s="136"/>
      <c r="Q329" s="136"/>
      <c r="R329" s="699"/>
      <c r="S329" s="136"/>
      <c r="T329" s="136"/>
      <c r="U329" s="136"/>
      <c r="V329" s="136"/>
      <c r="W329" s="136"/>
      <c r="X329" s="136"/>
      <c r="Y329" s="699"/>
      <c r="Z329" s="136"/>
      <c r="AA329" s="136"/>
      <c r="AB329" s="136"/>
      <c r="AC329" s="136"/>
      <c r="AD329" s="136"/>
      <c r="AE329" s="136"/>
      <c r="AF329" s="699"/>
      <c r="AG329" s="136"/>
      <c r="AH329" s="136"/>
      <c r="AI329" s="136"/>
      <c r="AJ329" s="136"/>
      <c r="AK329" s="136"/>
      <c r="AL329" s="136"/>
    </row>
    <row r="330" spans="1:38" s="44" customFormat="1" x14ac:dyDescent="0.2">
      <c r="A330" s="16"/>
      <c r="B330" s="704"/>
      <c r="C330" s="16"/>
      <c r="K330" s="699"/>
      <c r="L330" s="136"/>
      <c r="M330" s="136"/>
      <c r="N330" s="136"/>
      <c r="O330" s="136"/>
      <c r="P330" s="136"/>
      <c r="Q330" s="136"/>
      <c r="R330" s="699"/>
      <c r="S330" s="136"/>
      <c r="T330" s="136"/>
      <c r="U330" s="136"/>
      <c r="V330" s="136"/>
      <c r="W330" s="136"/>
      <c r="X330" s="136"/>
      <c r="Y330" s="699"/>
      <c r="Z330" s="136"/>
      <c r="AA330" s="136"/>
      <c r="AB330" s="136"/>
      <c r="AC330" s="136"/>
      <c r="AD330" s="136"/>
      <c r="AE330" s="136"/>
      <c r="AF330" s="699"/>
      <c r="AG330" s="136"/>
      <c r="AH330" s="136"/>
      <c r="AI330" s="136"/>
      <c r="AJ330" s="136"/>
      <c r="AK330" s="136"/>
      <c r="AL330" s="136"/>
    </row>
    <row r="331" spans="1:38" s="44" customFormat="1" x14ac:dyDescent="0.2">
      <c r="A331" s="16"/>
      <c r="B331" s="704"/>
      <c r="C331" s="16"/>
      <c r="K331" s="699"/>
      <c r="L331" s="136"/>
      <c r="M331" s="136"/>
      <c r="N331" s="136"/>
      <c r="O331" s="136"/>
      <c r="P331" s="136"/>
      <c r="Q331" s="136"/>
      <c r="R331" s="699"/>
      <c r="S331" s="136"/>
      <c r="T331" s="136"/>
      <c r="U331" s="136"/>
      <c r="V331" s="136"/>
      <c r="W331" s="136"/>
      <c r="X331" s="136"/>
      <c r="Y331" s="699"/>
      <c r="Z331" s="136"/>
      <c r="AA331" s="136"/>
      <c r="AB331" s="136"/>
      <c r="AC331" s="136"/>
      <c r="AD331" s="136"/>
      <c r="AE331" s="136"/>
      <c r="AF331" s="699"/>
      <c r="AG331" s="136"/>
      <c r="AH331" s="136"/>
      <c r="AI331" s="136"/>
      <c r="AJ331" s="136"/>
      <c r="AK331" s="136"/>
      <c r="AL331" s="136"/>
    </row>
    <row r="332" spans="1:38" s="44" customFormat="1" x14ac:dyDescent="0.2">
      <c r="A332" s="16"/>
      <c r="B332" s="704"/>
      <c r="C332" s="16"/>
      <c r="K332" s="699"/>
      <c r="L332" s="136"/>
      <c r="M332" s="136"/>
      <c r="N332" s="136"/>
      <c r="O332" s="136"/>
      <c r="P332" s="136"/>
      <c r="Q332" s="136"/>
      <c r="R332" s="699"/>
      <c r="S332" s="136"/>
      <c r="T332" s="136"/>
      <c r="U332" s="136"/>
      <c r="V332" s="136"/>
      <c r="W332" s="136"/>
      <c r="X332" s="136"/>
      <c r="Y332" s="699"/>
      <c r="Z332" s="136"/>
      <c r="AA332" s="136"/>
      <c r="AB332" s="136"/>
      <c r="AC332" s="136"/>
      <c r="AD332" s="136"/>
      <c r="AE332" s="136"/>
      <c r="AF332" s="699"/>
      <c r="AG332" s="136"/>
      <c r="AH332" s="136"/>
      <c r="AI332" s="136"/>
      <c r="AJ332" s="136"/>
      <c r="AK332" s="136"/>
      <c r="AL332" s="136"/>
    </row>
    <row r="333" spans="1:38" s="44" customFormat="1" x14ac:dyDescent="0.2">
      <c r="A333" s="16"/>
      <c r="B333" s="704"/>
      <c r="C333" s="16"/>
      <c r="K333" s="699"/>
      <c r="L333" s="136"/>
      <c r="M333" s="136"/>
      <c r="N333" s="136"/>
      <c r="O333" s="136"/>
      <c r="P333" s="136"/>
      <c r="Q333" s="136"/>
      <c r="R333" s="699"/>
      <c r="S333" s="136"/>
      <c r="T333" s="136"/>
      <c r="U333" s="136"/>
      <c r="V333" s="136"/>
      <c r="W333" s="136"/>
      <c r="X333" s="136"/>
      <c r="Y333" s="699"/>
      <c r="Z333" s="136"/>
      <c r="AA333" s="136"/>
      <c r="AB333" s="136"/>
      <c r="AC333" s="136"/>
      <c r="AD333" s="136"/>
      <c r="AE333" s="136"/>
      <c r="AF333" s="699"/>
      <c r="AG333" s="136"/>
      <c r="AH333" s="136"/>
      <c r="AI333" s="136"/>
      <c r="AJ333" s="136"/>
      <c r="AK333" s="136"/>
      <c r="AL333" s="136"/>
    </row>
    <row r="334" spans="1:38" s="44" customFormat="1" x14ac:dyDescent="0.2">
      <c r="A334" s="16"/>
      <c r="B334" s="704"/>
      <c r="C334" s="16"/>
      <c r="K334" s="699"/>
      <c r="L334" s="136"/>
      <c r="M334" s="136"/>
      <c r="N334" s="136"/>
      <c r="O334" s="136"/>
      <c r="P334" s="136"/>
      <c r="Q334" s="136"/>
      <c r="R334" s="699"/>
      <c r="S334" s="136"/>
      <c r="T334" s="136"/>
      <c r="U334" s="136"/>
      <c r="V334" s="136"/>
      <c r="W334" s="136"/>
      <c r="X334" s="136"/>
      <c r="Y334" s="699"/>
      <c r="Z334" s="136"/>
      <c r="AA334" s="136"/>
      <c r="AB334" s="136"/>
      <c r="AC334" s="136"/>
      <c r="AD334" s="136"/>
      <c r="AE334" s="136"/>
      <c r="AF334" s="699"/>
      <c r="AG334" s="136"/>
      <c r="AH334" s="136"/>
      <c r="AI334" s="136"/>
      <c r="AJ334" s="136"/>
      <c r="AK334" s="136"/>
      <c r="AL334" s="136"/>
    </row>
    <row r="335" spans="1:38" s="44" customFormat="1" x14ac:dyDescent="0.2">
      <c r="A335" s="16"/>
      <c r="B335" s="704"/>
      <c r="C335" s="16"/>
      <c r="K335" s="699"/>
      <c r="L335" s="136"/>
      <c r="M335" s="136"/>
      <c r="N335" s="136"/>
      <c r="O335" s="136"/>
      <c r="P335" s="136"/>
      <c r="Q335" s="136"/>
      <c r="R335" s="699"/>
      <c r="S335" s="136"/>
      <c r="T335" s="136"/>
      <c r="U335" s="136"/>
      <c r="V335" s="136"/>
      <c r="W335" s="136"/>
      <c r="X335" s="136"/>
      <c r="Y335" s="699"/>
      <c r="Z335" s="136"/>
      <c r="AA335" s="136"/>
      <c r="AB335" s="136"/>
      <c r="AC335" s="136"/>
      <c r="AD335" s="136"/>
      <c r="AE335" s="136"/>
      <c r="AF335" s="699"/>
      <c r="AG335" s="136"/>
      <c r="AH335" s="136"/>
      <c r="AI335" s="136"/>
      <c r="AJ335" s="136"/>
      <c r="AK335" s="136"/>
      <c r="AL335" s="136"/>
    </row>
    <row r="336" spans="1:38" s="44" customFormat="1" x14ac:dyDescent="0.2">
      <c r="A336" s="16"/>
      <c r="B336" s="704"/>
      <c r="C336" s="16"/>
      <c r="K336" s="699"/>
      <c r="L336" s="136"/>
      <c r="M336" s="136"/>
      <c r="N336" s="136"/>
      <c r="O336" s="136"/>
      <c r="P336" s="136"/>
      <c r="Q336" s="136"/>
      <c r="R336" s="699"/>
      <c r="S336" s="136"/>
      <c r="T336" s="136"/>
      <c r="U336" s="136"/>
      <c r="V336" s="136"/>
      <c r="W336" s="136"/>
      <c r="X336" s="136"/>
      <c r="Y336" s="699"/>
      <c r="Z336" s="136"/>
      <c r="AA336" s="136"/>
      <c r="AB336" s="136"/>
      <c r="AC336" s="136"/>
      <c r="AD336" s="136"/>
      <c r="AE336" s="136"/>
      <c r="AF336" s="699"/>
      <c r="AG336" s="136"/>
      <c r="AH336" s="136"/>
      <c r="AI336" s="136"/>
      <c r="AJ336" s="136"/>
      <c r="AK336" s="136"/>
      <c r="AL336" s="136"/>
    </row>
    <row r="337" spans="1:38" s="44" customFormat="1" x14ac:dyDescent="0.2">
      <c r="A337" s="16"/>
      <c r="B337" s="704"/>
      <c r="C337" s="16"/>
      <c r="K337" s="699"/>
      <c r="L337" s="136"/>
      <c r="M337" s="136"/>
      <c r="N337" s="136"/>
      <c r="O337" s="136"/>
      <c r="P337" s="136"/>
      <c r="Q337" s="136"/>
      <c r="R337" s="699"/>
      <c r="S337" s="136"/>
      <c r="T337" s="136"/>
      <c r="U337" s="136"/>
      <c r="V337" s="136"/>
      <c r="W337" s="136"/>
      <c r="X337" s="136"/>
      <c r="Y337" s="699"/>
      <c r="Z337" s="136"/>
      <c r="AA337" s="136"/>
      <c r="AB337" s="136"/>
      <c r="AC337" s="136"/>
      <c r="AD337" s="136"/>
      <c r="AE337" s="136"/>
      <c r="AF337" s="699"/>
      <c r="AG337" s="136"/>
      <c r="AH337" s="136"/>
      <c r="AI337" s="136"/>
      <c r="AJ337" s="136"/>
      <c r="AK337" s="136"/>
      <c r="AL337" s="136"/>
    </row>
    <row r="338" spans="1:38" s="44" customFormat="1" x14ac:dyDescent="0.2">
      <c r="A338" s="16"/>
      <c r="B338" s="704"/>
      <c r="C338" s="16"/>
      <c r="K338" s="699"/>
      <c r="L338" s="136"/>
      <c r="M338" s="136"/>
      <c r="N338" s="136"/>
      <c r="O338" s="136"/>
      <c r="P338" s="136"/>
      <c r="Q338" s="136"/>
      <c r="R338" s="699"/>
      <c r="S338" s="136"/>
      <c r="T338" s="136"/>
      <c r="U338" s="136"/>
      <c r="V338" s="136"/>
      <c r="W338" s="136"/>
      <c r="X338" s="136"/>
      <c r="Y338" s="699"/>
      <c r="Z338" s="136"/>
      <c r="AA338" s="136"/>
      <c r="AB338" s="136"/>
      <c r="AC338" s="136"/>
      <c r="AD338" s="136"/>
      <c r="AE338" s="136"/>
      <c r="AF338" s="699"/>
      <c r="AG338" s="136"/>
      <c r="AH338" s="136"/>
      <c r="AI338" s="136"/>
      <c r="AJ338" s="136"/>
      <c r="AK338" s="136"/>
      <c r="AL338" s="136"/>
    </row>
    <row r="339" spans="1:38" s="44" customFormat="1" x14ac:dyDescent="0.2">
      <c r="A339" s="16"/>
      <c r="B339" s="704"/>
      <c r="C339" s="16"/>
      <c r="K339" s="699"/>
      <c r="L339" s="136"/>
      <c r="M339" s="136"/>
      <c r="N339" s="136"/>
      <c r="O339" s="136"/>
      <c r="P339" s="136"/>
      <c r="Q339" s="136"/>
      <c r="R339" s="699"/>
      <c r="S339" s="136"/>
      <c r="T339" s="136"/>
      <c r="U339" s="136"/>
      <c r="V339" s="136"/>
      <c r="W339" s="136"/>
      <c r="X339" s="136"/>
      <c r="Y339" s="699"/>
      <c r="Z339" s="136"/>
      <c r="AA339" s="136"/>
      <c r="AB339" s="136"/>
      <c r="AC339" s="136"/>
      <c r="AD339" s="136"/>
      <c r="AE339" s="136"/>
      <c r="AF339" s="699"/>
      <c r="AG339" s="136"/>
      <c r="AH339" s="136"/>
      <c r="AI339" s="136"/>
      <c r="AJ339" s="136"/>
      <c r="AK339" s="136"/>
      <c r="AL339" s="136"/>
    </row>
    <row r="340" spans="1:38" s="44" customFormat="1" x14ac:dyDescent="0.2">
      <c r="A340" s="16"/>
      <c r="B340" s="704"/>
      <c r="C340" s="16"/>
      <c r="K340" s="699"/>
      <c r="L340" s="136"/>
      <c r="M340" s="136"/>
      <c r="N340" s="136"/>
      <c r="O340" s="136"/>
      <c r="P340" s="136"/>
      <c r="Q340" s="136"/>
      <c r="R340" s="699"/>
      <c r="S340" s="136"/>
      <c r="T340" s="136"/>
      <c r="U340" s="136"/>
      <c r="V340" s="136"/>
      <c r="W340" s="136"/>
      <c r="X340" s="136"/>
      <c r="Y340" s="699"/>
      <c r="Z340" s="136"/>
      <c r="AA340" s="136"/>
      <c r="AB340" s="136"/>
      <c r="AC340" s="136"/>
      <c r="AD340" s="136"/>
      <c r="AE340" s="136"/>
      <c r="AF340" s="699"/>
      <c r="AG340" s="136"/>
      <c r="AH340" s="136"/>
      <c r="AI340" s="136"/>
      <c r="AJ340" s="136"/>
      <c r="AK340" s="136"/>
      <c r="AL340" s="136"/>
    </row>
    <row r="341" spans="1:38" s="44" customFormat="1" x14ac:dyDescent="0.2">
      <c r="A341" s="16"/>
      <c r="B341" s="704"/>
      <c r="C341" s="16"/>
      <c r="K341" s="699"/>
      <c r="L341" s="136"/>
      <c r="M341" s="136"/>
      <c r="N341" s="136"/>
      <c r="O341" s="136"/>
      <c r="P341" s="136"/>
      <c r="Q341" s="136"/>
      <c r="R341" s="699"/>
      <c r="S341" s="136"/>
      <c r="T341" s="136"/>
      <c r="U341" s="136"/>
      <c r="V341" s="136"/>
      <c r="W341" s="136"/>
      <c r="X341" s="136"/>
      <c r="Y341" s="699"/>
      <c r="Z341" s="136"/>
      <c r="AA341" s="136"/>
      <c r="AB341" s="136"/>
      <c r="AC341" s="136"/>
      <c r="AD341" s="136"/>
      <c r="AE341" s="136"/>
      <c r="AF341" s="699"/>
      <c r="AG341" s="136"/>
      <c r="AH341" s="136"/>
      <c r="AI341" s="136"/>
      <c r="AJ341" s="136"/>
      <c r="AK341" s="136"/>
      <c r="AL341" s="136"/>
    </row>
    <row r="342" spans="1:38" s="44" customFormat="1" x14ac:dyDescent="0.2">
      <c r="A342" s="16"/>
      <c r="B342" s="704"/>
      <c r="C342" s="16"/>
      <c r="K342" s="699"/>
      <c r="L342" s="136"/>
      <c r="M342" s="136"/>
      <c r="N342" s="136"/>
      <c r="O342" s="136"/>
      <c r="P342" s="136"/>
      <c r="Q342" s="136"/>
      <c r="R342" s="699"/>
      <c r="S342" s="136"/>
      <c r="T342" s="136"/>
      <c r="U342" s="136"/>
      <c r="V342" s="136"/>
      <c r="W342" s="136"/>
      <c r="X342" s="136"/>
      <c r="Y342" s="699"/>
      <c r="Z342" s="136"/>
      <c r="AA342" s="136"/>
      <c r="AB342" s="136"/>
      <c r="AC342" s="136"/>
      <c r="AD342" s="136"/>
      <c r="AE342" s="136"/>
      <c r="AF342" s="699"/>
      <c r="AG342" s="136"/>
      <c r="AH342" s="136"/>
      <c r="AI342" s="136"/>
      <c r="AJ342" s="136"/>
      <c r="AK342" s="136"/>
      <c r="AL342" s="136"/>
    </row>
    <row r="343" spans="1:38" s="44" customFormat="1" x14ac:dyDescent="0.2">
      <c r="A343" s="16"/>
      <c r="B343" s="704"/>
      <c r="C343" s="16"/>
      <c r="K343" s="699"/>
      <c r="L343" s="136"/>
      <c r="M343" s="136"/>
      <c r="N343" s="136"/>
      <c r="O343" s="136"/>
      <c r="P343" s="136"/>
      <c r="Q343" s="136"/>
      <c r="R343" s="699"/>
      <c r="S343" s="136"/>
      <c r="T343" s="136"/>
      <c r="U343" s="136"/>
      <c r="V343" s="136"/>
      <c r="W343" s="136"/>
      <c r="X343" s="136"/>
      <c r="Y343" s="699"/>
      <c r="Z343" s="136"/>
      <c r="AA343" s="136"/>
      <c r="AB343" s="136"/>
      <c r="AC343" s="136"/>
      <c r="AD343" s="136"/>
      <c r="AE343" s="136"/>
      <c r="AF343" s="699"/>
      <c r="AG343" s="136"/>
      <c r="AH343" s="136"/>
      <c r="AI343" s="136"/>
      <c r="AJ343" s="136"/>
      <c r="AK343" s="136"/>
      <c r="AL343" s="136"/>
    </row>
    <row r="344" spans="1:38" s="44" customFormat="1" x14ac:dyDescent="0.2">
      <c r="A344" s="16"/>
      <c r="B344" s="704"/>
      <c r="C344" s="16"/>
      <c r="K344" s="699"/>
      <c r="L344" s="136"/>
      <c r="M344" s="136"/>
      <c r="N344" s="136"/>
      <c r="O344" s="136"/>
      <c r="P344" s="136"/>
      <c r="Q344" s="136"/>
      <c r="R344" s="699"/>
      <c r="S344" s="136"/>
      <c r="T344" s="136"/>
      <c r="U344" s="136"/>
      <c r="V344" s="136"/>
      <c r="W344" s="136"/>
      <c r="X344" s="136"/>
      <c r="Y344" s="699"/>
      <c r="Z344" s="136"/>
      <c r="AA344" s="136"/>
      <c r="AB344" s="136"/>
      <c r="AC344" s="136"/>
      <c r="AD344" s="136"/>
      <c r="AE344" s="136"/>
      <c r="AF344" s="699"/>
      <c r="AG344" s="136"/>
      <c r="AH344" s="136"/>
      <c r="AI344" s="136"/>
      <c r="AJ344" s="136"/>
      <c r="AK344" s="136"/>
      <c r="AL344" s="136"/>
    </row>
    <row r="345" spans="1:38" s="44" customFormat="1" x14ac:dyDescent="0.2">
      <c r="A345" s="16"/>
      <c r="B345" s="704"/>
      <c r="C345" s="16"/>
      <c r="K345" s="699"/>
      <c r="L345" s="136"/>
      <c r="M345" s="136"/>
      <c r="N345" s="136"/>
      <c r="O345" s="136"/>
      <c r="P345" s="136"/>
      <c r="Q345" s="136"/>
      <c r="R345" s="699"/>
      <c r="S345" s="136"/>
      <c r="T345" s="136"/>
      <c r="U345" s="136"/>
      <c r="V345" s="136"/>
      <c r="W345" s="136"/>
      <c r="X345" s="136"/>
      <c r="Y345" s="699"/>
      <c r="Z345" s="136"/>
      <c r="AA345" s="136"/>
      <c r="AB345" s="136"/>
      <c r="AC345" s="136"/>
      <c r="AD345" s="136"/>
      <c r="AE345" s="136"/>
      <c r="AF345" s="699"/>
      <c r="AG345" s="136"/>
      <c r="AH345" s="136"/>
      <c r="AI345" s="136"/>
      <c r="AJ345" s="136"/>
      <c r="AK345" s="136"/>
      <c r="AL345" s="136"/>
    </row>
    <row r="346" spans="1:38" s="44" customFormat="1" x14ac:dyDescent="0.2">
      <c r="A346" s="16"/>
      <c r="B346" s="704"/>
      <c r="C346" s="16"/>
      <c r="K346" s="699"/>
      <c r="L346" s="136"/>
      <c r="M346" s="136"/>
      <c r="N346" s="136"/>
      <c r="O346" s="136"/>
      <c r="P346" s="136"/>
      <c r="Q346" s="136"/>
      <c r="R346" s="699"/>
      <c r="S346" s="136"/>
      <c r="T346" s="136"/>
      <c r="U346" s="136"/>
      <c r="V346" s="136"/>
      <c r="W346" s="136"/>
      <c r="X346" s="136"/>
      <c r="Y346" s="699"/>
      <c r="Z346" s="136"/>
      <c r="AA346" s="136"/>
      <c r="AB346" s="136"/>
      <c r="AC346" s="136"/>
      <c r="AD346" s="136"/>
      <c r="AE346" s="136"/>
      <c r="AF346" s="699"/>
      <c r="AG346" s="136"/>
      <c r="AH346" s="136"/>
      <c r="AI346" s="136"/>
      <c r="AJ346" s="136"/>
      <c r="AK346" s="136"/>
      <c r="AL346" s="136"/>
    </row>
    <row r="347" spans="1:38" s="44" customFormat="1" x14ac:dyDescent="0.2">
      <c r="A347" s="16"/>
      <c r="B347" s="704"/>
      <c r="C347" s="16"/>
      <c r="K347" s="699"/>
      <c r="L347" s="136"/>
      <c r="M347" s="136"/>
      <c r="N347" s="136"/>
      <c r="O347" s="136"/>
      <c r="P347" s="136"/>
      <c r="Q347" s="136"/>
      <c r="R347" s="699"/>
      <c r="S347" s="136"/>
      <c r="T347" s="136"/>
      <c r="U347" s="136"/>
      <c r="V347" s="136"/>
      <c r="W347" s="136"/>
      <c r="X347" s="136"/>
      <c r="Y347" s="699"/>
      <c r="Z347" s="136"/>
      <c r="AA347" s="136"/>
      <c r="AB347" s="136"/>
      <c r="AC347" s="136"/>
      <c r="AD347" s="136"/>
      <c r="AE347" s="136"/>
      <c r="AF347" s="699"/>
      <c r="AG347" s="136"/>
      <c r="AH347" s="136"/>
      <c r="AI347" s="136"/>
      <c r="AJ347" s="136"/>
      <c r="AK347" s="136"/>
      <c r="AL347" s="136"/>
    </row>
    <row r="348" spans="1:38" s="44" customFormat="1" x14ac:dyDescent="0.2">
      <c r="A348" s="16"/>
      <c r="B348" s="704"/>
      <c r="C348" s="16"/>
      <c r="K348" s="699"/>
      <c r="L348" s="136"/>
      <c r="M348" s="136"/>
      <c r="N348" s="136"/>
      <c r="O348" s="136"/>
      <c r="P348" s="136"/>
      <c r="Q348" s="136"/>
      <c r="R348" s="699"/>
      <c r="S348" s="136"/>
      <c r="T348" s="136"/>
      <c r="U348" s="136"/>
      <c r="V348" s="136"/>
      <c r="W348" s="136"/>
      <c r="X348" s="136"/>
      <c r="Y348" s="699"/>
      <c r="Z348" s="136"/>
      <c r="AA348" s="136"/>
      <c r="AB348" s="136"/>
      <c r="AC348" s="136"/>
      <c r="AD348" s="136"/>
      <c r="AE348" s="136"/>
      <c r="AF348" s="699"/>
      <c r="AG348" s="136"/>
      <c r="AH348" s="136"/>
      <c r="AI348" s="136"/>
      <c r="AJ348" s="136"/>
      <c r="AK348" s="136"/>
      <c r="AL348" s="136"/>
    </row>
    <row r="349" spans="1:38" s="44" customFormat="1" x14ac:dyDescent="0.2">
      <c r="A349" s="16"/>
      <c r="B349" s="704"/>
      <c r="C349" s="16"/>
      <c r="K349" s="699"/>
      <c r="L349" s="136"/>
      <c r="M349" s="136"/>
      <c r="N349" s="136"/>
      <c r="O349" s="136"/>
      <c r="P349" s="136"/>
      <c r="Q349" s="136"/>
      <c r="R349" s="699"/>
      <c r="S349" s="136"/>
      <c r="T349" s="136"/>
      <c r="U349" s="136"/>
      <c r="V349" s="136"/>
      <c r="W349" s="136"/>
      <c r="X349" s="136"/>
      <c r="Y349" s="699"/>
      <c r="Z349" s="136"/>
      <c r="AA349" s="136"/>
      <c r="AB349" s="136"/>
      <c r="AC349" s="136"/>
      <c r="AD349" s="136"/>
      <c r="AE349" s="136"/>
      <c r="AF349" s="699"/>
      <c r="AG349" s="136"/>
      <c r="AH349" s="136"/>
      <c r="AI349" s="136"/>
      <c r="AJ349" s="136"/>
      <c r="AK349" s="136"/>
      <c r="AL349" s="136"/>
    </row>
    <row r="350" spans="1:38" s="44" customFormat="1" x14ac:dyDescent="0.2">
      <c r="A350" s="16"/>
      <c r="B350" s="704"/>
      <c r="C350" s="16"/>
      <c r="K350" s="699"/>
      <c r="L350" s="136"/>
      <c r="M350" s="136"/>
      <c r="N350" s="136"/>
      <c r="O350" s="136"/>
      <c r="P350" s="136"/>
      <c r="Q350" s="136"/>
      <c r="R350" s="699"/>
      <c r="S350" s="136"/>
      <c r="T350" s="136"/>
      <c r="U350" s="136"/>
      <c r="V350" s="136"/>
      <c r="W350" s="136"/>
      <c r="X350" s="136"/>
      <c r="Y350" s="699"/>
      <c r="Z350" s="136"/>
      <c r="AA350" s="136"/>
      <c r="AB350" s="136"/>
      <c r="AC350" s="136"/>
      <c r="AD350" s="136"/>
      <c r="AE350" s="136"/>
      <c r="AF350" s="699"/>
      <c r="AG350" s="136"/>
      <c r="AH350" s="136"/>
      <c r="AI350" s="136"/>
      <c r="AJ350" s="136"/>
      <c r="AK350" s="136"/>
      <c r="AL350" s="136"/>
    </row>
    <row r="351" spans="1:38" s="44" customFormat="1" x14ac:dyDescent="0.2">
      <c r="A351" s="16"/>
      <c r="B351" s="704"/>
      <c r="C351" s="16"/>
      <c r="K351" s="699"/>
      <c r="L351" s="136"/>
      <c r="M351" s="136"/>
      <c r="N351" s="136"/>
      <c r="O351" s="136"/>
      <c r="P351" s="136"/>
      <c r="Q351" s="136"/>
      <c r="R351" s="699"/>
      <c r="S351" s="136"/>
      <c r="T351" s="136"/>
      <c r="U351" s="136"/>
      <c r="V351" s="136"/>
      <c r="W351" s="136"/>
      <c r="X351" s="136"/>
      <c r="Y351" s="699"/>
      <c r="Z351" s="136"/>
      <c r="AA351" s="136"/>
      <c r="AB351" s="136"/>
      <c r="AC351" s="136"/>
      <c r="AD351" s="136"/>
      <c r="AE351" s="136"/>
      <c r="AF351" s="699"/>
      <c r="AG351" s="136"/>
      <c r="AH351" s="136"/>
      <c r="AI351" s="136"/>
      <c r="AJ351" s="136"/>
      <c r="AK351" s="136"/>
      <c r="AL351" s="136"/>
    </row>
    <row r="352" spans="1:38" s="44" customFormat="1" x14ac:dyDescent="0.2">
      <c r="A352" s="16"/>
      <c r="B352" s="704"/>
      <c r="C352" s="16"/>
      <c r="K352" s="699"/>
      <c r="L352" s="136"/>
      <c r="M352" s="136"/>
      <c r="N352" s="136"/>
      <c r="O352" s="136"/>
      <c r="P352" s="136"/>
      <c r="Q352" s="136"/>
      <c r="R352" s="699"/>
      <c r="S352" s="136"/>
      <c r="T352" s="136"/>
      <c r="U352" s="136"/>
      <c r="V352" s="136"/>
      <c r="W352" s="136"/>
      <c r="X352" s="136"/>
      <c r="Y352" s="699"/>
      <c r="Z352" s="136"/>
      <c r="AA352" s="136"/>
      <c r="AB352" s="136"/>
      <c r="AC352" s="136"/>
      <c r="AD352" s="136"/>
      <c r="AE352" s="136"/>
      <c r="AF352" s="699"/>
      <c r="AG352" s="136"/>
      <c r="AH352" s="136"/>
      <c r="AI352" s="136"/>
      <c r="AJ352" s="136"/>
      <c r="AK352" s="136"/>
      <c r="AL352" s="136"/>
    </row>
    <row r="353" spans="1:38" s="44" customFormat="1" x14ac:dyDescent="0.2">
      <c r="A353" s="16"/>
      <c r="B353" s="704"/>
      <c r="C353" s="16"/>
      <c r="K353" s="699"/>
      <c r="L353" s="136"/>
      <c r="M353" s="136"/>
      <c r="N353" s="136"/>
      <c r="O353" s="136"/>
      <c r="P353" s="136"/>
      <c r="Q353" s="136"/>
      <c r="R353" s="699"/>
      <c r="S353" s="136"/>
      <c r="T353" s="136"/>
      <c r="U353" s="136"/>
      <c r="V353" s="136"/>
      <c r="W353" s="136"/>
      <c r="X353" s="136"/>
      <c r="Y353" s="699"/>
      <c r="Z353" s="136"/>
      <c r="AA353" s="136"/>
      <c r="AB353" s="136"/>
      <c r="AC353" s="136"/>
      <c r="AD353" s="136"/>
      <c r="AE353" s="136"/>
      <c r="AF353" s="699"/>
      <c r="AG353" s="136"/>
      <c r="AH353" s="136"/>
      <c r="AI353" s="136"/>
      <c r="AJ353" s="136"/>
      <c r="AK353" s="136"/>
      <c r="AL353" s="136"/>
    </row>
    <row r="354" spans="1:38" s="44" customFormat="1" x14ac:dyDescent="0.2">
      <c r="A354" s="16"/>
      <c r="B354" s="704"/>
      <c r="C354" s="16"/>
      <c r="K354" s="699"/>
      <c r="L354" s="136"/>
      <c r="M354" s="136"/>
      <c r="N354" s="136"/>
      <c r="O354" s="136"/>
      <c r="P354" s="136"/>
      <c r="Q354" s="136"/>
      <c r="R354" s="699"/>
      <c r="S354" s="136"/>
      <c r="T354" s="136"/>
      <c r="U354" s="136"/>
      <c r="V354" s="136"/>
      <c r="W354" s="136"/>
      <c r="X354" s="136"/>
      <c r="Y354" s="699"/>
      <c r="Z354" s="136"/>
      <c r="AA354" s="136"/>
      <c r="AB354" s="136"/>
      <c r="AC354" s="136"/>
      <c r="AD354" s="136"/>
      <c r="AE354" s="136"/>
      <c r="AF354" s="699"/>
      <c r="AG354" s="136"/>
      <c r="AH354" s="136"/>
      <c r="AI354" s="136"/>
      <c r="AJ354" s="136"/>
      <c r="AK354" s="136"/>
      <c r="AL354" s="136"/>
    </row>
    <row r="355" spans="1:38" s="44" customFormat="1" x14ac:dyDescent="0.2">
      <c r="A355" s="16"/>
      <c r="B355" s="704"/>
      <c r="C355" s="16"/>
      <c r="K355" s="699"/>
      <c r="L355" s="136"/>
      <c r="M355" s="136"/>
      <c r="N355" s="136"/>
      <c r="O355" s="136"/>
      <c r="P355" s="136"/>
      <c r="Q355" s="136"/>
      <c r="R355" s="699"/>
      <c r="S355" s="136"/>
      <c r="T355" s="136"/>
      <c r="U355" s="136"/>
      <c r="V355" s="136"/>
      <c r="W355" s="136"/>
      <c r="X355" s="136"/>
      <c r="Y355" s="699"/>
      <c r="Z355" s="136"/>
      <c r="AA355" s="136"/>
      <c r="AB355" s="136"/>
      <c r="AC355" s="136"/>
      <c r="AD355" s="136"/>
      <c r="AE355" s="136"/>
      <c r="AF355" s="699"/>
      <c r="AG355" s="136"/>
      <c r="AH355" s="136"/>
      <c r="AI355" s="136"/>
      <c r="AJ355" s="136"/>
      <c r="AK355" s="136"/>
      <c r="AL355" s="136"/>
    </row>
    <row r="356" spans="1:38" s="44" customFormat="1" x14ac:dyDescent="0.2">
      <c r="A356" s="16"/>
      <c r="B356" s="704"/>
      <c r="C356" s="16"/>
      <c r="K356" s="699"/>
      <c r="L356" s="136"/>
      <c r="M356" s="136"/>
      <c r="N356" s="136"/>
      <c r="O356" s="136"/>
      <c r="P356" s="136"/>
      <c r="Q356" s="136"/>
      <c r="R356" s="699"/>
      <c r="S356" s="136"/>
      <c r="T356" s="136"/>
      <c r="U356" s="136"/>
      <c r="V356" s="136"/>
      <c r="W356" s="136"/>
      <c r="X356" s="136"/>
      <c r="Y356" s="699"/>
      <c r="Z356" s="136"/>
      <c r="AA356" s="136"/>
      <c r="AB356" s="136"/>
      <c r="AC356" s="136"/>
      <c r="AD356" s="136"/>
      <c r="AE356" s="136"/>
      <c r="AF356" s="699"/>
      <c r="AG356" s="136"/>
      <c r="AH356" s="136"/>
      <c r="AI356" s="136"/>
      <c r="AJ356" s="136"/>
      <c r="AK356" s="136"/>
      <c r="AL356" s="136"/>
    </row>
    <row r="357" spans="1:38" s="44" customFormat="1" x14ac:dyDescent="0.2">
      <c r="A357" s="16"/>
      <c r="B357" s="704"/>
      <c r="C357" s="16"/>
      <c r="K357" s="699"/>
      <c r="L357" s="136"/>
      <c r="M357" s="136"/>
      <c r="N357" s="136"/>
      <c r="O357" s="136"/>
      <c r="P357" s="136"/>
      <c r="Q357" s="136"/>
      <c r="R357" s="699"/>
      <c r="S357" s="136"/>
      <c r="T357" s="136"/>
      <c r="U357" s="136"/>
      <c r="V357" s="136"/>
      <c r="W357" s="136"/>
      <c r="X357" s="136"/>
      <c r="Y357" s="699"/>
      <c r="Z357" s="136"/>
      <c r="AA357" s="136"/>
      <c r="AB357" s="136"/>
      <c r="AC357" s="136"/>
      <c r="AD357" s="136"/>
      <c r="AE357" s="136"/>
      <c r="AF357" s="699"/>
      <c r="AG357" s="136"/>
      <c r="AH357" s="136"/>
      <c r="AI357" s="136"/>
      <c r="AJ357" s="136"/>
      <c r="AK357" s="136"/>
      <c r="AL357" s="136"/>
    </row>
    <row r="358" spans="1:38" s="44" customFormat="1" x14ac:dyDescent="0.2">
      <c r="A358" s="16"/>
      <c r="B358" s="704"/>
      <c r="C358" s="16"/>
      <c r="K358" s="699"/>
      <c r="L358" s="136"/>
      <c r="M358" s="136"/>
      <c r="N358" s="136"/>
      <c r="O358" s="136"/>
      <c r="P358" s="136"/>
      <c r="Q358" s="136"/>
      <c r="R358" s="699"/>
      <c r="S358" s="136"/>
      <c r="T358" s="136"/>
      <c r="U358" s="136"/>
      <c r="V358" s="136"/>
      <c r="W358" s="136"/>
      <c r="X358" s="136"/>
      <c r="Y358" s="699"/>
      <c r="Z358" s="136"/>
      <c r="AA358" s="136"/>
      <c r="AB358" s="136"/>
      <c r="AC358" s="136"/>
      <c r="AD358" s="136"/>
      <c r="AE358" s="136"/>
      <c r="AF358" s="699"/>
      <c r="AG358" s="136"/>
      <c r="AH358" s="136"/>
      <c r="AI358" s="136"/>
      <c r="AJ358" s="136"/>
      <c r="AK358" s="136"/>
      <c r="AL358" s="136"/>
    </row>
    <row r="359" spans="1:38" s="44" customFormat="1" x14ac:dyDescent="0.2">
      <c r="A359" s="16"/>
      <c r="B359" s="704"/>
      <c r="C359" s="16"/>
      <c r="K359" s="699"/>
      <c r="L359" s="136"/>
      <c r="M359" s="136"/>
      <c r="N359" s="136"/>
      <c r="O359" s="136"/>
      <c r="P359" s="136"/>
      <c r="Q359" s="136"/>
      <c r="R359" s="699"/>
      <c r="S359" s="136"/>
      <c r="T359" s="136"/>
      <c r="U359" s="136"/>
      <c r="V359" s="136"/>
      <c r="W359" s="136"/>
      <c r="X359" s="136"/>
      <c r="Y359" s="699"/>
      <c r="Z359" s="136"/>
      <c r="AA359" s="136"/>
      <c r="AB359" s="136"/>
      <c r="AC359" s="136"/>
      <c r="AD359" s="136"/>
      <c r="AE359" s="136"/>
      <c r="AF359" s="699"/>
      <c r="AG359" s="136"/>
      <c r="AH359" s="136"/>
      <c r="AI359" s="136"/>
      <c r="AJ359" s="136"/>
      <c r="AK359" s="136"/>
      <c r="AL359" s="136"/>
    </row>
    <row r="360" spans="1:38" s="44" customFormat="1" x14ac:dyDescent="0.2">
      <c r="A360" s="16"/>
      <c r="B360" s="704"/>
      <c r="C360" s="16"/>
      <c r="K360" s="699"/>
      <c r="L360" s="136"/>
      <c r="M360" s="136"/>
      <c r="N360" s="136"/>
      <c r="O360" s="136"/>
      <c r="P360" s="136"/>
      <c r="Q360" s="136"/>
      <c r="R360" s="699"/>
      <c r="S360" s="136"/>
      <c r="T360" s="136"/>
      <c r="U360" s="136"/>
      <c r="V360" s="136"/>
      <c r="W360" s="136"/>
      <c r="X360" s="136"/>
      <c r="Y360" s="699"/>
      <c r="Z360" s="136"/>
      <c r="AA360" s="136"/>
      <c r="AB360" s="136"/>
      <c r="AC360" s="136"/>
      <c r="AD360" s="136"/>
      <c r="AE360" s="136"/>
      <c r="AF360" s="699"/>
      <c r="AG360" s="136"/>
      <c r="AH360" s="136"/>
      <c r="AI360" s="136"/>
      <c r="AJ360" s="136"/>
      <c r="AK360" s="136"/>
      <c r="AL360" s="136"/>
    </row>
    <row r="361" spans="1:38" s="44" customFormat="1" x14ac:dyDescent="0.2">
      <c r="A361" s="16"/>
      <c r="B361" s="704"/>
      <c r="C361" s="16"/>
      <c r="K361" s="699"/>
      <c r="L361" s="136"/>
      <c r="M361" s="136"/>
      <c r="N361" s="136"/>
      <c r="O361" s="136"/>
      <c r="P361" s="136"/>
      <c r="Q361" s="136"/>
      <c r="R361" s="699"/>
      <c r="S361" s="136"/>
      <c r="T361" s="136"/>
      <c r="U361" s="136"/>
      <c r="V361" s="136"/>
      <c r="W361" s="136"/>
      <c r="X361" s="136"/>
      <c r="Y361" s="699"/>
      <c r="Z361" s="136"/>
      <c r="AA361" s="136"/>
      <c r="AB361" s="136"/>
      <c r="AC361" s="136"/>
      <c r="AD361" s="136"/>
      <c r="AE361" s="136"/>
      <c r="AF361" s="699"/>
      <c r="AG361" s="136"/>
      <c r="AH361" s="136"/>
      <c r="AI361" s="136"/>
      <c r="AJ361" s="136"/>
      <c r="AK361" s="136"/>
      <c r="AL361" s="136"/>
    </row>
    <row r="362" spans="1:38" s="44" customFormat="1" x14ac:dyDescent="0.2">
      <c r="A362" s="16"/>
      <c r="B362" s="704"/>
      <c r="C362" s="16"/>
      <c r="K362" s="699"/>
      <c r="L362" s="136"/>
      <c r="M362" s="136"/>
      <c r="N362" s="136"/>
      <c r="O362" s="136"/>
      <c r="P362" s="136"/>
      <c r="Q362" s="136"/>
      <c r="R362" s="699"/>
      <c r="S362" s="136"/>
      <c r="T362" s="136"/>
      <c r="U362" s="136"/>
      <c r="V362" s="136"/>
      <c r="W362" s="136"/>
      <c r="X362" s="136"/>
      <c r="Y362" s="699"/>
      <c r="Z362" s="136"/>
      <c r="AA362" s="136"/>
      <c r="AB362" s="136"/>
      <c r="AC362" s="136"/>
      <c r="AD362" s="136"/>
      <c r="AE362" s="136"/>
      <c r="AF362" s="699"/>
      <c r="AG362" s="136"/>
      <c r="AH362" s="136"/>
      <c r="AI362" s="136"/>
      <c r="AJ362" s="136"/>
      <c r="AK362" s="136"/>
      <c r="AL362" s="136"/>
    </row>
    <row r="363" spans="1:38" s="44" customFormat="1" x14ac:dyDescent="0.2">
      <c r="A363" s="16"/>
      <c r="B363" s="704"/>
      <c r="C363" s="16"/>
      <c r="K363" s="699"/>
      <c r="L363" s="136"/>
      <c r="M363" s="136"/>
      <c r="N363" s="136"/>
      <c r="O363" s="136"/>
      <c r="P363" s="136"/>
      <c r="Q363" s="136"/>
      <c r="R363" s="699"/>
      <c r="S363" s="136"/>
      <c r="T363" s="136"/>
      <c r="U363" s="136"/>
      <c r="V363" s="136"/>
      <c r="W363" s="136"/>
      <c r="X363" s="136"/>
      <c r="Y363" s="699"/>
      <c r="Z363" s="136"/>
      <c r="AA363" s="136"/>
      <c r="AB363" s="136"/>
      <c r="AC363" s="136"/>
      <c r="AD363" s="136"/>
      <c r="AE363" s="136"/>
      <c r="AF363" s="699"/>
      <c r="AG363" s="136"/>
      <c r="AH363" s="136"/>
      <c r="AI363" s="136"/>
      <c r="AJ363" s="136"/>
      <c r="AK363" s="136"/>
      <c r="AL363" s="136"/>
    </row>
    <row r="364" spans="1:38" s="44" customFormat="1" x14ac:dyDescent="0.2">
      <c r="A364" s="16"/>
      <c r="B364" s="704"/>
      <c r="C364" s="16"/>
      <c r="K364" s="699"/>
      <c r="L364" s="136"/>
      <c r="M364" s="136"/>
      <c r="N364" s="136"/>
      <c r="O364" s="136"/>
      <c r="P364" s="136"/>
      <c r="Q364" s="136"/>
      <c r="R364" s="699"/>
      <c r="S364" s="136"/>
      <c r="T364" s="136"/>
      <c r="U364" s="136"/>
      <c r="V364" s="136"/>
      <c r="W364" s="136"/>
      <c r="X364" s="136"/>
      <c r="Y364" s="699"/>
      <c r="Z364" s="136"/>
      <c r="AA364" s="136"/>
      <c r="AB364" s="136"/>
      <c r="AC364" s="136"/>
      <c r="AD364" s="136"/>
      <c r="AE364" s="136"/>
      <c r="AF364" s="699"/>
      <c r="AG364" s="136"/>
      <c r="AH364" s="136"/>
      <c r="AI364" s="136"/>
      <c r="AJ364" s="136"/>
      <c r="AK364" s="136"/>
      <c r="AL364" s="136"/>
    </row>
    <row r="365" spans="1:38" s="44" customFormat="1" x14ac:dyDescent="0.2">
      <c r="A365" s="16"/>
      <c r="B365" s="704"/>
      <c r="C365" s="16"/>
      <c r="K365" s="699"/>
      <c r="L365" s="136"/>
      <c r="M365" s="136"/>
      <c r="N365" s="136"/>
      <c r="O365" s="136"/>
      <c r="P365" s="136"/>
      <c r="Q365" s="136"/>
      <c r="R365" s="699"/>
      <c r="S365" s="136"/>
      <c r="T365" s="136"/>
      <c r="U365" s="136"/>
      <c r="V365" s="136"/>
      <c r="W365" s="136"/>
      <c r="X365" s="136"/>
      <c r="Y365" s="699"/>
      <c r="Z365" s="136"/>
      <c r="AA365" s="136"/>
      <c r="AB365" s="136"/>
      <c r="AC365" s="136"/>
      <c r="AD365" s="136"/>
      <c r="AE365" s="136"/>
      <c r="AF365" s="699"/>
      <c r="AG365" s="136"/>
      <c r="AH365" s="136"/>
      <c r="AI365" s="136"/>
      <c r="AJ365" s="136"/>
      <c r="AK365" s="136"/>
      <c r="AL365" s="136"/>
    </row>
    <row r="366" spans="1:38" s="44" customFormat="1" x14ac:dyDescent="0.2">
      <c r="A366" s="16"/>
      <c r="B366" s="704"/>
      <c r="C366" s="16"/>
      <c r="K366" s="699"/>
      <c r="L366" s="136"/>
      <c r="M366" s="136"/>
      <c r="N366" s="136"/>
      <c r="O366" s="136"/>
      <c r="P366" s="136"/>
      <c r="Q366" s="136"/>
      <c r="R366" s="699"/>
      <c r="S366" s="136"/>
      <c r="T366" s="136"/>
      <c r="U366" s="136"/>
      <c r="V366" s="136"/>
      <c r="W366" s="136"/>
      <c r="X366" s="136"/>
      <c r="Y366" s="699"/>
      <c r="Z366" s="136"/>
      <c r="AA366" s="136"/>
      <c r="AB366" s="136"/>
      <c r="AC366" s="136"/>
      <c r="AD366" s="136"/>
      <c r="AE366" s="136"/>
      <c r="AF366" s="699"/>
      <c r="AG366" s="136"/>
      <c r="AH366" s="136"/>
      <c r="AI366" s="136"/>
      <c r="AJ366" s="136"/>
      <c r="AK366" s="136"/>
      <c r="AL366" s="136"/>
    </row>
    <row r="367" spans="1:38" s="44" customFormat="1" x14ac:dyDescent="0.2">
      <c r="A367" s="16"/>
      <c r="B367" s="704"/>
      <c r="C367" s="16"/>
      <c r="K367" s="699"/>
      <c r="L367" s="136"/>
      <c r="M367" s="136"/>
      <c r="N367" s="136"/>
      <c r="O367" s="136"/>
      <c r="P367" s="136"/>
      <c r="Q367" s="136"/>
      <c r="R367" s="699"/>
      <c r="S367" s="136"/>
      <c r="T367" s="136"/>
      <c r="U367" s="136"/>
      <c r="V367" s="136"/>
      <c r="W367" s="136"/>
      <c r="X367" s="136"/>
      <c r="Y367" s="699"/>
      <c r="Z367" s="136"/>
      <c r="AA367" s="136"/>
      <c r="AB367" s="136"/>
      <c r="AC367" s="136"/>
      <c r="AD367" s="136"/>
      <c r="AE367" s="136"/>
      <c r="AF367" s="699"/>
      <c r="AG367" s="136"/>
      <c r="AH367" s="136"/>
      <c r="AI367" s="136"/>
      <c r="AJ367" s="136"/>
      <c r="AK367" s="136"/>
      <c r="AL367" s="136"/>
    </row>
    <row r="368" spans="1:38" s="44" customFormat="1" x14ac:dyDescent="0.2">
      <c r="A368" s="16"/>
      <c r="B368" s="704"/>
      <c r="C368" s="16"/>
      <c r="K368" s="699"/>
      <c r="L368" s="136"/>
      <c r="M368" s="136"/>
      <c r="N368" s="136"/>
      <c r="O368" s="136"/>
      <c r="P368" s="136"/>
      <c r="Q368" s="136"/>
      <c r="R368" s="699"/>
      <c r="S368" s="136"/>
      <c r="T368" s="136"/>
      <c r="U368" s="136"/>
      <c r="V368" s="136"/>
      <c r="W368" s="136"/>
      <c r="X368" s="136"/>
      <c r="Y368" s="699"/>
      <c r="Z368" s="136"/>
      <c r="AA368" s="136"/>
      <c r="AB368" s="136"/>
      <c r="AC368" s="136"/>
      <c r="AD368" s="136"/>
      <c r="AE368" s="136"/>
      <c r="AF368" s="699"/>
      <c r="AG368" s="136"/>
      <c r="AH368" s="136"/>
      <c r="AI368" s="136"/>
      <c r="AJ368" s="136"/>
      <c r="AK368" s="136"/>
      <c r="AL368" s="136"/>
    </row>
    <row r="369" spans="1:38" s="44" customFormat="1" x14ac:dyDescent="0.2">
      <c r="A369" s="16"/>
      <c r="B369" s="704"/>
      <c r="C369" s="16"/>
      <c r="K369" s="699"/>
      <c r="L369" s="136"/>
      <c r="M369" s="136"/>
      <c r="N369" s="136"/>
      <c r="O369" s="136"/>
      <c r="P369" s="136"/>
      <c r="Q369" s="136"/>
      <c r="R369" s="699"/>
      <c r="S369" s="136"/>
      <c r="T369" s="136"/>
      <c r="U369" s="136"/>
      <c r="V369" s="136"/>
      <c r="W369" s="136"/>
      <c r="X369" s="136"/>
      <c r="Y369" s="699"/>
      <c r="Z369" s="136"/>
      <c r="AA369" s="136"/>
      <c r="AB369" s="136"/>
      <c r="AC369" s="136"/>
      <c r="AD369" s="136"/>
      <c r="AE369" s="136"/>
      <c r="AF369" s="699"/>
      <c r="AG369" s="136"/>
      <c r="AH369" s="136"/>
      <c r="AI369" s="136"/>
      <c r="AJ369" s="136"/>
      <c r="AK369" s="136"/>
      <c r="AL369" s="136"/>
    </row>
    <row r="370" spans="1:38" s="44" customFormat="1" x14ac:dyDescent="0.2">
      <c r="A370" s="16"/>
      <c r="B370" s="704"/>
      <c r="C370" s="16"/>
      <c r="K370" s="699"/>
      <c r="L370" s="136"/>
      <c r="M370" s="136"/>
      <c r="N370" s="136"/>
      <c r="O370" s="136"/>
      <c r="P370" s="136"/>
      <c r="Q370" s="136"/>
      <c r="R370" s="699"/>
      <c r="S370" s="136"/>
      <c r="T370" s="136"/>
      <c r="U370" s="136"/>
      <c r="V370" s="136"/>
      <c r="W370" s="136"/>
      <c r="X370" s="136"/>
      <c r="Y370" s="699"/>
      <c r="Z370" s="136"/>
      <c r="AA370" s="136"/>
      <c r="AB370" s="136"/>
      <c r="AC370" s="136"/>
      <c r="AD370" s="136"/>
      <c r="AE370" s="136"/>
      <c r="AF370" s="699"/>
      <c r="AG370" s="136"/>
      <c r="AH370" s="136"/>
      <c r="AI370" s="136"/>
      <c r="AJ370" s="136"/>
      <c r="AK370" s="136"/>
      <c r="AL370" s="136"/>
    </row>
    <row r="371" spans="1:38" s="44" customFormat="1" x14ac:dyDescent="0.2">
      <c r="A371" s="16"/>
      <c r="B371" s="704"/>
      <c r="C371" s="16"/>
      <c r="K371" s="699"/>
      <c r="L371" s="136"/>
      <c r="M371" s="136"/>
      <c r="N371" s="136"/>
      <c r="O371" s="136"/>
      <c r="P371" s="136"/>
      <c r="Q371" s="136"/>
      <c r="R371" s="699"/>
      <c r="S371" s="136"/>
      <c r="T371" s="136"/>
      <c r="U371" s="136"/>
      <c r="V371" s="136"/>
      <c r="W371" s="136"/>
      <c r="X371" s="136"/>
      <c r="Y371" s="699"/>
      <c r="Z371" s="136"/>
      <c r="AA371" s="136"/>
      <c r="AB371" s="136"/>
      <c r="AC371" s="136"/>
      <c r="AD371" s="136"/>
      <c r="AE371" s="136"/>
      <c r="AF371" s="699"/>
      <c r="AG371" s="136"/>
      <c r="AH371" s="136"/>
      <c r="AI371" s="136"/>
      <c r="AJ371" s="136"/>
      <c r="AK371" s="136"/>
      <c r="AL371" s="136"/>
    </row>
    <row r="372" spans="1:38" s="44" customFormat="1" x14ac:dyDescent="0.2">
      <c r="A372" s="16"/>
      <c r="B372" s="704"/>
      <c r="C372" s="16"/>
      <c r="K372" s="699"/>
      <c r="L372" s="136"/>
      <c r="M372" s="136"/>
      <c r="N372" s="136"/>
      <c r="O372" s="136"/>
      <c r="P372" s="136"/>
      <c r="Q372" s="136"/>
      <c r="R372" s="699"/>
      <c r="S372" s="136"/>
      <c r="T372" s="136"/>
      <c r="U372" s="136"/>
      <c r="V372" s="136"/>
      <c r="W372" s="136"/>
      <c r="X372" s="136"/>
      <c r="Y372" s="699"/>
      <c r="Z372" s="136"/>
      <c r="AA372" s="136"/>
      <c r="AB372" s="136"/>
      <c r="AC372" s="136"/>
      <c r="AD372" s="136"/>
      <c r="AE372" s="136"/>
      <c r="AF372" s="699"/>
      <c r="AG372" s="136"/>
      <c r="AH372" s="136"/>
      <c r="AI372" s="136"/>
      <c r="AJ372" s="136"/>
      <c r="AK372" s="136"/>
      <c r="AL372" s="136"/>
    </row>
    <row r="373" spans="1:38" s="44" customFormat="1" x14ac:dyDescent="0.2">
      <c r="A373" s="16"/>
      <c r="B373" s="704"/>
      <c r="C373" s="16"/>
      <c r="K373" s="699"/>
      <c r="L373" s="136"/>
      <c r="M373" s="136"/>
      <c r="N373" s="136"/>
      <c r="O373" s="136"/>
      <c r="P373" s="136"/>
      <c r="Q373" s="136"/>
      <c r="R373" s="699"/>
      <c r="S373" s="136"/>
      <c r="T373" s="136"/>
      <c r="U373" s="136"/>
      <c r="V373" s="136"/>
      <c r="W373" s="136"/>
      <c r="X373" s="136"/>
      <c r="Y373" s="699"/>
      <c r="Z373" s="136"/>
      <c r="AA373" s="136"/>
      <c r="AB373" s="136"/>
      <c r="AC373" s="136"/>
      <c r="AD373" s="136"/>
      <c r="AE373" s="136"/>
      <c r="AF373" s="699"/>
      <c r="AG373" s="136"/>
      <c r="AH373" s="136"/>
      <c r="AI373" s="136"/>
      <c r="AJ373" s="136"/>
      <c r="AK373" s="136"/>
      <c r="AL373" s="136"/>
    </row>
    <row r="374" spans="1:38" s="44" customFormat="1" x14ac:dyDescent="0.2">
      <c r="A374" s="16"/>
      <c r="B374" s="704"/>
      <c r="C374" s="16"/>
      <c r="K374" s="699"/>
      <c r="L374" s="136"/>
      <c r="M374" s="136"/>
      <c r="N374" s="136"/>
      <c r="O374" s="136"/>
      <c r="P374" s="136"/>
      <c r="Q374" s="136"/>
      <c r="R374" s="699"/>
      <c r="S374" s="136"/>
      <c r="T374" s="136"/>
      <c r="U374" s="136"/>
      <c r="V374" s="136"/>
      <c r="W374" s="136"/>
      <c r="X374" s="136"/>
      <c r="Y374" s="699"/>
      <c r="Z374" s="136"/>
      <c r="AA374" s="136"/>
      <c r="AB374" s="136"/>
      <c r="AC374" s="136"/>
      <c r="AD374" s="136"/>
      <c r="AE374" s="136"/>
      <c r="AF374" s="699"/>
      <c r="AG374" s="136"/>
      <c r="AH374" s="136"/>
      <c r="AI374" s="136"/>
      <c r="AJ374" s="136"/>
      <c r="AK374" s="136"/>
      <c r="AL374" s="136"/>
    </row>
    <row r="375" spans="1:38" s="44" customFormat="1" x14ac:dyDescent="0.2">
      <c r="A375" s="16"/>
      <c r="B375" s="704"/>
      <c r="C375" s="16"/>
      <c r="K375" s="699"/>
      <c r="L375" s="136"/>
      <c r="M375" s="136"/>
      <c r="N375" s="136"/>
      <c r="O375" s="136"/>
      <c r="P375" s="136"/>
      <c r="Q375" s="136"/>
      <c r="R375" s="699"/>
      <c r="S375" s="136"/>
      <c r="T375" s="136"/>
      <c r="U375" s="136"/>
      <c r="V375" s="136"/>
      <c r="W375" s="136"/>
      <c r="X375" s="136"/>
      <c r="Y375" s="699"/>
      <c r="Z375" s="136"/>
      <c r="AA375" s="136"/>
      <c r="AB375" s="136"/>
      <c r="AC375" s="136"/>
      <c r="AD375" s="136"/>
      <c r="AE375" s="136"/>
      <c r="AF375" s="699"/>
      <c r="AG375" s="136"/>
      <c r="AH375" s="136"/>
      <c r="AI375" s="136"/>
      <c r="AJ375" s="136"/>
      <c r="AK375" s="136"/>
      <c r="AL375" s="136"/>
    </row>
    <row r="376" spans="1:38" s="44" customFormat="1" x14ac:dyDescent="0.2">
      <c r="A376" s="16"/>
      <c r="B376" s="704"/>
      <c r="C376" s="16"/>
      <c r="K376" s="699"/>
      <c r="L376" s="136"/>
      <c r="M376" s="136"/>
      <c r="N376" s="136"/>
      <c r="O376" s="136"/>
      <c r="P376" s="136"/>
      <c r="Q376" s="136"/>
      <c r="R376" s="699"/>
      <c r="S376" s="136"/>
      <c r="T376" s="136"/>
      <c r="U376" s="136"/>
      <c r="V376" s="136"/>
      <c r="W376" s="136"/>
      <c r="X376" s="136"/>
      <c r="Y376" s="699"/>
      <c r="Z376" s="136"/>
      <c r="AA376" s="136"/>
      <c r="AB376" s="136"/>
      <c r="AC376" s="136"/>
      <c r="AD376" s="136"/>
      <c r="AE376" s="136"/>
      <c r="AF376" s="699"/>
      <c r="AG376" s="136"/>
      <c r="AH376" s="136"/>
      <c r="AI376" s="136"/>
      <c r="AJ376" s="136"/>
      <c r="AK376" s="136"/>
      <c r="AL376" s="136"/>
    </row>
    <row r="377" spans="1:38" s="44" customFormat="1" x14ac:dyDescent="0.2">
      <c r="A377" s="16"/>
      <c r="B377" s="704"/>
      <c r="C377" s="16"/>
      <c r="K377" s="699"/>
      <c r="L377" s="136"/>
      <c r="M377" s="136"/>
      <c r="N377" s="136"/>
      <c r="O377" s="136"/>
      <c r="P377" s="136"/>
      <c r="Q377" s="136"/>
      <c r="R377" s="699"/>
      <c r="S377" s="136"/>
      <c r="T377" s="136"/>
      <c r="U377" s="136"/>
      <c r="V377" s="136"/>
      <c r="W377" s="136"/>
      <c r="X377" s="136"/>
      <c r="Y377" s="699"/>
      <c r="Z377" s="136"/>
      <c r="AA377" s="136"/>
      <c r="AB377" s="136"/>
      <c r="AC377" s="136"/>
      <c r="AD377" s="136"/>
      <c r="AE377" s="136"/>
      <c r="AF377" s="699"/>
      <c r="AG377" s="136"/>
      <c r="AH377" s="136"/>
      <c r="AI377" s="136"/>
      <c r="AJ377" s="136"/>
      <c r="AK377" s="136"/>
      <c r="AL377" s="136"/>
    </row>
    <row r="378" spans="1:38" s="44" customFormat="1" x14ac:dyDescent="0.2">
      <c r="A378" s="16"/>
      <c r="B378" s="704"/>
      <c r="C378" s="16"/>
      <c r="K378" s="699"/>
      <c r="L378" s="136"/>
      <c r="M378" s="136"/>
      <c r="N378" s="136"/>
      <c r="O378" s="136"/>
      <c r="P378" s="136"/>
      <c r="Q378" s="136"/>
      <c r="R378" s="699"/>
      <c r="S378" s="136"/>
      <c r="T378" s="136"/>
      <c r="U378" s="136"/>
      <c r="V378" s="136"/>
      <c r="W378" s="136"/>
      <c r="X378" s="136"/>
      <c r="Y378" s="699"/>
      <c r="Z378" s="136"/>
      <c r="AA378" s="136"/>
      <c r="AB378" s="136"/>
      <c r="AC378" s="136"/>
      <c r="AD378" s="136"/>
      <c r="AE378" s="136"/>
      <c r="AF378" s="699"/>
      <c r="AG378" s="136"/>
      <c r="AH378" s="136"/>
      <c r="AI378" s="136"/>
      <c r="AJ378" s="136"/>
      <c r="AK378" s="136"/>
      <c r="AL378" s="136"/>
    </row>
    <row r="379" spans="1:38" s="44" customFormat="1" x14ac:dyDescent="0.2">
      <c r="A379" s="16"/>
      <c r="B379" s="704"/>
      <c r="C379" s="16"/>
      <c r="K379" s="699"/>
      <c r="L379" s="136"/>
      <c r="M379" s="136"/>
      <c r="N379" s="136"/>
      <c r="O379" s="136"/>
      <c r="P379" s="136"/>
      <c r="Q379" s="136"/>
      <c r="R379" s="699"/>
      <c r="S379" s="136"/>
      <c r="T379" s="136"/>
      <c r="U379" s="136"/>
      <c r="V379" s="136"/>
      <c r="W379" s="136"/>
      <c r="X379" s="136"/>
      <c r="Y379" s="699"/>
      <c r="Z379" s="136"/>
      <c r="AA379" s="136"/>
      <c r="AB379" s="136"/>
      <c r="AC379" s="136"/>
      <c r="AD379" s="136"/>
      <c r="AE379" s="136"/>
      <c r="AF379" s="699"/>
      <c r="AG379" s="136"/>
      <c r="AH379" s="136"/>
      <c r="AI379" s="136"/>
      <c r="AJ379" s="136"/>
      <c r="AK379" s="136"/>
      <c r="AL379" s="136"/>
    </row>
    <row r="380" spans="1:38" s="44" customFormat="1" x14ac:dyDescent="0.2">
      <c r="A380" s="16"/>
      <c r="B380" s="704"/>
      <c r="C380" s="16"/>
      <c r="K380" s="699"/>
      <c r="L380" s="136"/>
      <c r="M380" s="136"/>
      <c r="N380" s="136"/>
      <c r="O380" s="136"/>
      <c r="P380" s="136"/>
      <c r="Q380" s="136"/>
      <c r="R380" s="699"/>
      <c r="S380" s="136"/>
      <c r="T380" s="136"/>
      <c r="U380" s="136"/>
      <c r="V380" s="136"/>
      <c r="W380" s="136"/>
      <c r="X380" s="136"/>
      <c r="Y380" s="699"/>
      <c r="Z380" s="136"/>
      <c r="AA380" s="136"/>
      <c r="AB380" s="136"/>
      <c r="AC380" s="136"/>
      <c r="AD380" s="136"/>
      <c r="AE380" s="136"/>
      <c r="AF380" s="699"/>
      <c r="AG380" s="136"/>
      <c r="AH380" s="136"/>
      <c r="AI380" s="136"/>
      <c r="AJ380" s="136"/>
      <c r="AK380" s="136"/>
      <c r="AL380" s="136"/>
    </row>
    <row r="381" spans="1:38" s="44" customFormat="1" x14ac:dyDescent="0.2">
      <c r="A381" s="16"/>
      <c r="B381" s="704"/>
      <c r="C381" s="16"/>
      <c r="K381" s="699"/>
      <c r="L381" s="136"/>
      <c r="M381" s="136"/>
      <c r="N381" s="136"/>
      <c r="O381" s="136"/>
      <c r="P381" s="136"/>
      <c r="Q381" s="136"/>
      <c r="R381" s="699"/>
      <c r="S381" s="136"/>
      <c r="T381" s="136"/>
      <c r="U381" s="136"/>
      <c r="V381" s="136"/>
      <c r="W381" s="136"/>
      <c r="X381" s="136"/>
      <c r="Y381" s="699"/>
      <c r="Z381" s="136"/>
      <c r="AA381" s="136"/>
      <c r="AB381" s="136"/>
      <c r="AC381" s="136"/>
      <c r="AD381" s="136"/>
      <c r="AE381" s="136"/>
      <c r="AF381" s="699"/>
      <c r="AG381" s="136"/>
      <c r="AH381" s="136"/>
      <c r="AI381" s="136"/>
      <c r="AJ381" s="136"/>
      <c r="AK381" s="136"/>
      <c r="AL381" s="136"/>
    </row>
    <row r="382" spans="1:38" s="44" customFormat="1" x14ac:dyDescent="0.2">
      <c r="A382" s="16"/>
      <c r="B382" s="704"/>
      <c r="C382" s="16"/>
      <c r="K382" s="699"/>
      <c r="L382" s="136"/>
      <c r="M382" s="136"/>
      <c r="N382" s="136"/>
      <c r="O382" s="136"/>
      <c r="P382" s="136"/>
      <c r="Q382" s="136"/>
      <c r="R382" s="699"/>
      <c r="S382" s="136"/>
      <c r="T382" s="136"/>
      <c r="U382" s="136"/>
      <c r="V382" s="136"/>
      <c r="W382" s="136"/>
      <c r="X382" s="136"/>
      <c r="Y382" s="699"/>
      <c r="Z382" s="136"/>
      <c r="AA382" s="136"/>
      <c r="AB382" s="136"/>
      <c r="AC382" s="136"/>
      <c r="AD382" s="136"/>
      <c r="AE382" s="136"/>
      <c r="AF382" s="699"/>
      <c r="AG382" s="136"/>
      <c r="AH382" s="136"/>
      <c r="AI382" s="136"/>
      <c r="AJ382" s="136"/>
      <c r="AK382" s="136"/>
      <c r="AL382" s="136"/>
    </row>
    <row r="383" spans="1:38" s="44" customFormat="1" x14ac:dyDescent="0.2">
      <c r="A383" s="16"/>
      <c r="B383" s="704"/>
      <c r="C383" s="16"/>
      <c r="K383" s="699"/>
      <c r="L383" s="136"/>
      <c r="M383" s="136"/>
      <c r="N383" s="136"/>
      <c r="O383" s="136"/>
      <c r="P383" s="136"/>
      <c r="Q383" s="136"/>
      <c r="R383" s="699"/>
      <c r="S383" s="136"/>
      <c r="T383" s="136"/>
      <c r="U383" s="136"/>
      <c r="V383" s="136"/>
      <c r="W383" s="136"/>
      <c r="X383" s="136"/>
      <c r="Y383" s="699"/>
      <c r="Z383" s="136"/>
      <c r="AA383" s="136"/>
      <c r="AB383" s="136"/>
      <c r="AC383" s="136"/>
      <c r="AD383" s="136"/>
      <c r="AE383" s="136"/>
      <c r="AF383" s="699"/>
      <c r="AG383" s="136"/>
      <c r="AH383" s="136"/>
      <c r="AI383" s="136"/>
      <c r="AJ383" s="136"/>
      <c r="AK383" s="136"/>
      <c r="AL383" s="136"/>
    </row>
    <row r="384" spans="1:38" s="44" customFormat="1" x14ac:dyDescent="0.2">
      <c r="A384" s="16"/>
      <c r="B384" s="704"/>
      <c r="C384" s="16"/>
      <c r="K384" s="699"/>
      <c r="L384" s="136"/>
      <c r="M384" s="136"/>
      <c r="N384" s="136"/>
      <c r="O384" s="136"/>
      <c r="P384" s="136"/>
      <c r="Q384" s="136"/>
      <c r="R384" s="699"/>
      <c r="S384" s="136"/>
      <c r="T384" s="136"/>
      <c r="U384" s="136"/>
      <c r="V384" s="136"/>
      <c r="W384" s="136"/>
      <c r="X384" s="136"/>
      <c r="Y384" s="699"/>
      <c r="Z384" s="136"/>
      <c r="AA384" s="136"/>
      <c r="AB384" s="136"/>
      <c r="AC384" s="136"/>
      <c r="AD384" s="136"/>
      <c r="AE384" s="136"/>
      <c r="AF384" s="699"/>
      <c r="AG384" s="136"/>
      <c r="AH384" s="136"/>
      <c r="AI384" s="136"/>
      <c r="AJ384" s="136"/>
      <c r="AK384" s="136"/>
      <c r="AL384" s="136"/>
    </row>
    <row r="385" spans="1:38" s="44" customFormat="1" x14ac:dyDescent="0.2">
      <c r="A385" s="16"/>
      <c r="B385" s="704"/>
      <c r="C385" s="16"/>
      <c r="K385" s="699"/>
      <c r="L385" s="136"/>
      <c r="M385" s="136"/>
      <c r="N385" s="136"/>
      <c r="O385" s="136"/>
      <c r="P385" s="136"/>
      <c r="Q385" s="136"/>
      <c r="R385" s="699"/>
      <c r="S385" s="136"/>
      <c r="T385" s="136"/>
      <c r="U385" s="136"/>
      <c r="V385" s="136"/>
      <c r="W385" s="136"/>
      <c r="X385" s="136"/>
      <c r="Y385" s="699"/>
      <c r="Z385" s="136"/>
      <c r="AA385" s="136"/>
      <c r="AB385" s="136"/>
      <c r="AC385" s="136"/>
      <c r="AD385" s="136"/>
      <c r="AE385" s="136"/>
      <c r="AF385" s="699"/>
      <c r="AG385" s="136"/>
      <c r="AH385" s="136"/>
      <c r="AI385" s="136"/>
      <c r="AJ385" s="136"/>
      <c r="AK385" s="136"/>
      <c r="AL385" s="136"/>
    </row>
    <row r="386" spans="1:38" s="44" customFormat="1" x14ac:dyDescent="0.2">
      <c r="A386" s="16"/>
      <c r="B386" s="704"/>
      <c r="C386" s="16"/>
      <c r="K386" s="699"/>
      <c r="L386" s="136"/>
      <c r="M386" s="136"/>
      <c r="N386" s="136"/>
      <c r="O386" s="136"/>
      <c r="P386" s="136"/>
      <c r="Q386" s="136"/>
      <c r="R386" s="699"/>
      <c r="S386" s="136"/>
      <c r="T386" s="136"/>
      <c r="U386" s="136"/>
      <c r="V386" s="136"/>
      <c r="W386" s="136"/>
      <c r="X386" s="136"/>
      <c r="Y386" s="699"/>
      <c r="Z386" s="136"/>
      <c r="AA386" s="136"/>
      <c r="AB386" s="136"/>
      <c r="AC386" s="136"/>
      <c r="AD386" s="136"/>
      <c r="AE386" s="136"/>
      <c r="AF386" s="699"/>
      <c r="AG386" s="136"/>
      <c r="AH386" s="136"/>
      <c r="AI386" s="136"/>
      <c r="AJ386" s="136"/>
      <c r="AK386" s="136"/>
      <c r="AL386" s="136"/>
    </row>
    <row r="387" spans="1:38" s="44" customFormat="1" x14ac:dyDescent="0.2">
      <c r="A387" s="16"/>
      <c r="B387" s="704"/>
      <c r="C387" s="16"/>
      <c r="K387" s="699"/>
      <c r="L387" s="136"/>
      <c r="M387" s="136"/>
      <c r="N387" s="136"/>
      <c r="O387" s="136"/>
      <c r="P387" s="136"/>
      <c r="Q387" s="136"/>
      <c r="R387" s="699"/>
      <c r="S387" s="136"/>
      <c r="T387" s="136"/>
      <c r="U387" s="136"/>
      <c r="V387" s="136"/>
      <c r="W387" s="136"/>
      <c r="X387" s="136"/>
      <c r="Y387" s="699"/>
      <c r="Z387" s="136"/>
      <c r="AA387" s="136"/>
      <c r="AB387" s="136"/>
      <c r="AC387" s="136"/>
      <c r="AD387" s="136"/>
      <c r="AE387" s="136"/>
      <c r="AF387" s="699"/>
      <c r="AG387" s="136"/>
      <c r="AH387" s="136"/>
      <c r="AI387" s="136"/>
      <c r="AJ387" s="136"/>
      <c r="AK387" s="136"/>
      <c r="AL387" s="136"/>
    </row>
    <row r="388" spans="1:38" s="44" customFormat="1" x14ac:dyDescent="0.2">
      <c r="A388" s="16"/>
      <c r="B388" s="704"/>
      <c r="C388" s="16"/>
      <c r="K388" s="699"/>
      <c r="L388" s="136"/>
      <c r="M388" s="136"/>
      <c r="N388" s="136"/>
      <c r="O388" s="136"/>
      <c r="P388" s="136"/>
      <c r="Q388" s="136"/>
      <c r="R388" s="699"/>
      <c r="S388" s="136"/>
      <c r="T388" s="136"/>
      <c r="U388" s="136"/>
      <c r="V388" s="136"/>
      <c r="W388" s="136"/>
      <c r="X388" s="136"/>
      <c r="Y388" s="699"/>
      <c r="Z388" s="136"/>
      <c r="AA388" s="136"/>
      <c r="AB388" s="136"/>
      <c r="AC388" s="136"/>
      <c r="AD388" s="136"/>
      <c r="AE388" s="136"/>
      <c r="AF388" s="699"/>
      <c r="AG388" s="136"/>
      <c r="AH388" s="136"/>
      <c r="AI388" s="136"/>
      <c r="AJ388" s="136"/>
      <c r="AK388" s="136"/>
      <c r="AL388" s="136"/>
    </row>
    <row r="389" spans="1:38" s="44" customFormat="1" x14ac:dyDescent="0.2">
      <c r="A389" s="16"/>
      <c r="B389" s="704"/>
      <c r="C389" s="16"/>
      <c r="K389" s="699"/>
      <c r="L389" s="136"/>
      <c r="M389" s="136"/>
      <c r="N389" s="136"/>
      <c r="O389" s="136"/>
      <c r="P389" s="136"/>
      <c r="Q389" s="136"/>
      <c r="R389" s="699"/>
      <c r="S389" s="136"/>
      <c r="T389" s="136"/>
      <c r="U389" s="136"/>
      <c r="V389" s="136"/>
      <c r="W389" s="136"/>
      <c r="X389" s="136"/>
      <c r="Y389" s="699"/>
      <c r="Z389" s="136"/>
      <c r="AA389" s="136"/>
      <c r="AB389" s="136"/>
      <c r="AC389" s="136"/>
      <c r="AD389" s="136"/>
      <c r="AE389" s="136"/>
      <c r="AF389" s="699"/>
      <c r="AG389" s="136"/>
      <c r="AH389" s="136"/>
      <c r="AI389" s="136"/>
      <c r="AJ389" s="136"/>
      <c r="AK389" s="136"/>
      <c r="AL389" s="136"/>
    </row>
    <row r="390" spans="1:38" s="44" customFormat="1" x14ac:dyDescent="0.2">
      <c r="A390" s="16"/>
      <c r="B390" s="704"/>
      <c r="C390" s="16"/>
      <c r="K390" s="699"/>
      <c r="L390" s="136"/>
      <c r="M390" s="136"/>
      <c r="N390" s="136"/>
      <c r="O390" s="136"/>
      <c r="P390" s="136"/>
      <c r="Q390" s="136"/>
      <c r="R390" s="699"/>
      <c r="S390" s="136"/>
      <c r="T390" s="136"/>
      <c r="U390" s="136"/>
      <c r="V390" s="136"/>
      <c r="W390" s="136"/>
      <c r="X390" s="136"/>
      <c r="Y390" s="699"/>
      <c r="Z390" s="136"/>
      <c r="AA390" s="136"/>
      <c r="AB390" s="136"/>
      <c r="AC390" s="136"/>
      <c r="AD390" s="136"/>
      <c r="AE390" s="136"/>
      <c r="AF390" s="699"/>
      <c r="AG390" s="136"/>
      <c r="AH390" s="136"/>
      <c r="AI390" s="136"/>
      <c r="AJ390" s="136"/>
      <c r="AK390" s="136"/>
      <c r="AL390" s="136"/>
    </row>
    <row r="391" spans="1:38" s="44" customFormat="1" x14ac:dyDescent="0.2">
      <c r="A391" s="16"/>
      <c r="B391" s="704"/>
      <c r="C391" s="16"/>
      <c r="K391" s="699"/>
      <c r="L391" s="136"/>
      <c r="M391" s="136"/>
      <c r="N391" s="136"/>
      <c r="O391" s="136"/>
      <c r="P391" s="136"/>
      <c r="Q391" s="136"/>
      <c r="R391" s="699"/>
      <c r="S391" s="136"/>
      <c r="T391" s="136"/>
      <c r="U391" s="136"/>
      <c r="V391" s="136"/>
      <c r="W391" s="136"/>
      <c r="X391" s="136"/>
      <c r="Y391" s="699"/>
      <c r="Z391" s="136"/>
      <c r="AA391" s="136"/>
      <c r="AB391" s="136"/>
      <c r="AC391" s="136"/>
      <c r="AD391" s="136"/>
      <c r="AE391" s="136"/>
      <c r="AF391" s="699"/>
      <c r="AG391" s="136"/>
      <c r="AH391" s="136"/>
      <c r="AI391" s="136"/>
      <c r="AJ391" s="136"/>
      <c r="AK391" s="136"/>
      <c r="AL391" s="136"/>
    </row>
    <row r="392" spans="1:38" s="44" customFormat="1" x14ac:dyDescent="0.2">
      <c r="A392" s="16"/>
      <c r="B392" s="704"/>
      <c r="C392" s="16"/>
      <c r="K392" s="699"/>
      <c r="L392" s="136"/>
      <c r="M392" s="136"/>
      <c r="N392" s="136"/>
      <c r="O392" s="136"/>
      <c r="P392" s="136"/>
      <c r="Q392" s="136"/>
      <c r="R392" s="699"/>
      <c r="S392" s="136"/>
      <c r="T392" s="136"/>
      <c r="U392" s="136"/>
      <c r="V392" s="136"/>
      <c r="W392" s="136"/>
      <c r="X392" s="136"/>
      <c r="Y392" s="699"/>
      <c r="Z392" s="136"/>
      <c r="AA392" s="136"/>
      <c r="AB392" s="136"/>
      <c r="AC392" s="136"/>
      <c r="AD392" s="136"/>
      <c r="AE392" s="136"/>
      <c r="AF392" s="699"/>
      <c r="AG392" s="136"/>
      <c r="AH392" s="136"/>
      <c r="AI392" s="136"/>
      <c r="AJ392" s="136"/>
      <c r="AK392" s="136"/>
      <c r="AL392" s="136"/>
    </row>
    <row r="393" spans="1:38" s="44" customFormat="1" x14ac:dyDescent="0.2">
      <c r="A393" s="16"/>
      <c r="B393" s="704"/>
      <c r="C393" s="16"/>
      <c r="K393" s="699"/>
      <c r="L393" s="136"/>
      <c r="M393" s="136"/>
      <c r="N393" s="136"/>
      <c r="O393" s="136"/>
      <c r="P393" s="136"/>
      <c r="Q393" s="136"/>
      <c r="R393" s="699"/>
      <c r="S393" s="136"/>
      <c r="T393" s="136"/>
      <c r="U393" s="136"/>
      <c r="V393" s="136"/>
      <c r="W393" s="136"/>
      <c r="X393" s="136"/>
      <c r="Y393" s="699"/>
      <c r="Z393" s="136"/>
      <c r="AA393" s="136"/>
      <c r="AB393" s="136"/>
      <c r="AC393" s="136"/>
      <c r="AD393" s="136"/>
      <c r="AE393" s="136"/>
      <c r="AF393" s="699"/>
      <c r="AG393" s="136"/>
      <c r="AH393" s="136"/>
      <c r="AI393" s="136"/>
      <c r="AJ393" s="136"/>
      <c r="AK393" s="136"/>
      <c r="AL393" s="136"/>
    </row>
    <row r="394" spans="1:38" s="44" customFormat="1" x14ac:dyDescent="0.2">
      <c r="A394" s="16"/>
      <c r="B394" s="704"/>
      <c r="C394" s="16"/>
      <c r="K394" s="699"/>
      <c r="L394" s="136"/>
      <c r="M394" s="136"/>
      <c r="N394" s="136"/>
      <c r="O394" s="136"/>
      <c r="P394" s="136"/>
      <c r="Q394" s="136"/>
      <c r="R394" s="699"/>
      <c r="S394" s="136"/>
      <c r="T394" s="136"/>
      <c r="U394" s="136"/>
      <c r="V394" s="136"/>
      <c r="W394" s="136"/>
      <c r="X394" s="136"/>
      <c r="Y394" s="699"/>
      <c r="Z394" s="136"/>
      <c r="AA394" s="136"/>
      <c r="AB394" s="136"/>
      <c r="AC394" s="136"/>
      <c r="AD394" s="136"/>
      <c r="AE394" s="136"/>
      <c r="AF394" s="699"/>
      <c r="AG394" s="136"/>
      <c r="AH394" s="136"/>
      <c r="AI394" s="136"/>
      <c r="AJ394" s="136"/>
      <c r="AK394" s="136"/>
      <c r="AL394" s="136"/>
    </row>
    <row r="395" spans="1:38" s="44" customFormat="1" x14ac:dyDescent="0.2">
      <c r="A395" s="16"/>
      <c r="B395" s="704"/>
      <c r="C395" s="16"/>
      <c r="K395" s="699"/>
      <c r="L395" s="136"/>
      <c r="M395" s="136"/>
      <c r="N395" s="136"/>
      <c r="O395" s="136"/>
      <c r="P395" s="136"/>
      <c r="Q395" s="136"/>
      <c r="R395" s="699"/>
      <c r="S395" s="136"/>
      <c r="T395" s="136"/>
      <c r="U395" s="136"/>
      <c r="V395" s="136"/>
      <c r="W395" s="136"/>
      <c r="X395" s="136"/>
      <c r="Y395" s="699"/>
      <c r="Z395" s="136"/>
      <c r="AA395" s="136"/>
      <c r="AB395" s="136"/>
      <c r="AC395" s="136"/>
      <c r="AD395" s="136"/>
      <c r="AE395" s="136"/>
      <c r="AF395" s="699"/>
      <c r="AG395" s="136"/>
      <c r="AH395" s="136"/>
      <c r="AI395" s="136"/>
      <c r="AJ395" s="136"/>
      <c r="AK395" s="136"/>
      <c r="AL395" s="136"/>
    </row>
    <row r="396" spans="1:38" s="44" customFormat="1" x14ac:dyDescent="0.2">
      <c r="A396" s="16"/>
      <c r="B396" s="704"/>
      <c r="C396" s="16"/>
      <c r="K396" s="699"/>
      <c r="L396" s="136"/>
      <c r="M396" s="136"/>
      <c r="N396" s="136"/>
      <c r="O396" s="136"/>
      <c r="P396" s="136"/>
      <c r="Q396" s="136"/>
      <c r="R396" s="699"/>
      <c r="S396" s="136"/>
      <c r="T396" s="136"/>
      <c r="U396" s="136"/>
      <c r="V396" s="136"/>
      <c r="W396" s="136"/>
      <c r="X396" s="136"/>
      <c r="Y396" s="699"/>
      <c r="Z396" s="136"/>
      <c r="AA396" s="136"/>
      <c r="AB396" s="136"/>
      <c r="AC396" s="136"/>
      <c r="AD396" s="136"/>
      <c r="AE396" s="136"/>
      <c r="AF396" s="699"/>
      <c r="AG396" s="136"/>
      <c r="AH396" s="136"/>
      <c r="AI396" s="136"/>
      <c r="AJ396" s="136"/>
      <c r="AK396" s="136"/>
      <c r="AL396" s="136"/>
    </row>
    <row r="397" spans="1:38" s="44" customFormat="1" x14ac:dyDescent="0.2">
      <c r="A397" s="16"/>
      <c r="B397" s="704"/>
      <c r="C397" s="16"/>
      <c r="K397" s="699"/>
      <c r="L397" s="136"/>
      <c r="M397" s="136"/>
      <c r="N397" s="136"/>
      <c r="O397" s="136"/>
      <c r="P397" s="136"/>
      <c r="Q397" s="136"/>
      <c r="R397" s="699"/>
      <c r="S397" s="136"/>
      <c r="T397" s="136"/>
      <c r="U397" s="136"/>
      <c r="V397" s="136"/>
      <c r="W397" s="136"/>
      <c r="X397" s="136"/>
      <c r="Y397" s="699"/>
      <c r="Z397" s="136"/>
      <c r="AA397" s="136"/>
      <c r="AB397" s="136"/>
      <c r="AC397" s="136"/>
      <c r="AD397" s="136"/>
      <c r="AE397" s="136"/>
      <c r="AF397" s="699"/>
      <c r="AG397" s="136"/>
      <c r="AH397" s="136"/>
      <c r="AI397" s="136"/>
      <c r="AJ397" s="136"/>
      <c r="AK397" s="136"/>
      <c r="AL397" s="136"/>
    </row>
    <row r="398" spans="1:38" s="44" customFormat="1" x14ac:dyDescent="0.2">
      <c r="A398" s="16"/>
      <c r="B398" s="704"/>
      <c r="C398" s="16"/>
      <c r="K398" s="699"/>
      <c r="L398" s="136"/>
      <c r="M398" s="136"/>
      <c r="N398" s="136"/>
      <c r="O398" s="136"/>
      <c r="P398" s="136"/>
      <c r="Q398" s="136"/>
      <c r="R398" s="699"/>
      <c r="S398" s="136"/>
      <c r="T398" s="136"/>
      <c r="U398" s="136"/>
      <c r="V398" s="136"/>
      <c r="W398" s="136"/>
      <c r="X398" s="136"/>
      <c r="Y398" s="699"/>
      <c r="Z398" s="136"/>
      <c r="AA398" s="136"/>
      <c r="AB398" s="136"/>
      <c r="AC398" s="136"/>
      <c r="AD398" s="136"/>
      <c r="AE398" s="136"/>
      <c r="AF398" s="699"/>
      <c r="AG398" s="136"/>
      <c r="AH398" s="136"/>
      <c r="AI398" s="136"/>
      <c r="AJ398" s="136"/>
      <c r="AK398" s="136"/>
      <c r="AL398" s="136"/>
    </row>
    <row r="399" spans="1:38" s="44" customFormat="1" x14ac:dyDescent="0.2">
      <c r="A399" s="16"/>
      <c r="B399" s="704"/>
      <c r="C399" s="16"/>
      <c r="K399" s="699"/>
      <c r="L399" s="136"/>
      <c r="M399" s="136"/>
      <c r="N399" s="136"/>
      <c r="O399" s="136"/>
      <c r="P399" s="136"/>
      <c r="Q399" s="136"/>
      <c r="R399" s="699"/>
      <c r="S399" s="136"/>
      <c r="T399" s="136"/>
      <c r="U399" s="136"/>
      <c r="V399" s="136"/>
      <c r="W399" s="136"/>
      <c r="X399" s="136"/>
      <c r="Y399" s="699"/>
      <c r="Z399" s="136"/>
      <c r="AA399" s="136"/>
      <c r="AB399" s="136"/>
      <c r="AC399" s="136"/>
      <c r="AD399" s="136"/>
      <c r="AE399" s="136"/>
      <c r="AF399" s="699"/>
      <c r="AG399" s="136"/>
      <c r="AH399" s="136"/>
      <c r="AI399" s="136"/>
      <c r="AJ399" s="136"/>
      <c r="AK399" s="136"/>
      <c r="AL399" s="136"/>
    </row>
    <row r="400" spans="1:38" s="44" customFormat="1" x14ac:dyDescent="0.2">
      <c r="A400" s="16"/>
      <c r="B400" s="704"/>
      <c r="C400" s="16"/>
      <c r="K400" s="699"/>
      <c r="L400" s="136"/>
      <c r="M400" s="136"/>
      <c r="N400" s="136"/>
      <c r="O400" s="136"/>
      <c r="P400" s="136"/>
      <c r="Q400" s="136"/>
      <c r="R400" s="699"/>
      <c r="S400" s="136"/>
      <c r="T400" s="136"/>
      <c r="U400" s="136"/>
      <c r="V400" s="136"/>
      <c r="W400" s="136"/>
      <c r="X400" s="136"/>
      <c r="Y400" s="699"/>
      <c r="Z400" s="136"/>
      <c r="AA400" s="136"/>
      <c r="AB400" s="136"/>
      <c r="AC400" s="136"/>
      <c r="AD400" s="136"/>
      <c r="AE400" s="136"/>
      <c r="AF400" s="699"/>
      <c r="AG400" s="136"/>
      <c r="AH400" s="136"/>
      <c r="AI400" s="136"/>
      <c r="AJ400" s="136"/>
      <c r="AK400" s="136"/>
      <c r="AL400" s="136"/>
    </row>
    <row r="401" spans="1:38" s="44" customFormat="1" x14ac:dyDescent="0.2">
      <c r="A401" s="16"/>
      <c r="B401" s="704"/>
      <c r="C401" s="16"/>
      <c r="K401" s="699"/>
      <c r="L401" s="136"/>
      <c r="M401" s="136"/>
      <c r="N401" s="136"/>
      <c r="O401" s="136"/>
      <c r="P401" s="136"/>
      <c r="Q401" s="136"/>
      <c r="R401" s="699"/>
      <c r="S401" s="136"/>
      <c r="T401" s="136"/>
      <c r="U401" s="136"/>
      <c r="V401" s="136"/>
      <c r="W401" s="136"/>
      <c r="X401" s="136"/>
      <c r="Y401" s="699"/>
      <c r="Z401" s="136"/>
      <c r="AA401" s="136"/>
      <c r="AB401" s="136"/>
      <c r="AC401" s="136"/>
      <c r="AD401" s="136"/>
      <c r="AE401" s="136"/>
      <c r="AF401" s="699"/>
      <c r="AG401" s="136"/>
      <c r="AH401" s="136"/>
      <c r="AI401" s="136"/>
      <c r="AJ401" s="136"/>
      <c r="AK401" s="136"/>
      <c r="AL401" s="136"/>
    </row>
    <row r="402" spans="1:38" s="44" customFormat="1" x14ac:dyDescent="0.2">
      <c r="A402" s="16"/>
      <c r="B402" s="704"/>
      <c r="C402" s="16"/>
      <c r="K402" s="699"/>
      <c r="L402" s="136"/>
      <c r="M402" s="136"/>
      <c r="N402" s="136"/>
      <c r="O402" s="136"/>
      <c r="P402" s="136"/>
      <c r="Q402" s="136"/>
      <c r="R402" s="699"/>
      <c r="S402" s="136"/>
      <c r="T402" s="136"/>
      <c r="U402" s="136"/>
      <c r="V402" s="136"/>
      <c r="W402" s="136"/>
      <c r="X402" s="136"/>
      <c r="Y402" s="699"/>
      <c r="Z402" s="136"/>
      <c r="AA402" s="136"/>
      <c r="AB402" s="136"/>
      <c r="AC402" s="136"/>
      <c r="AD402" s="136"/>
      <c r="AE402" s="136"/>
      <c r="AF402" s="699"/>
      <c r="AG402" s="136"/>
      <c r="AH402" s="136"/>
      <c r="AI402" s="136"/>
      <c r="AJ402" s="136"/>
      <c r="AK402" s="136"/>
      <c r="AL402" s="136"/>
    </row>
    <row r="403" spans="1:38" s="44" customFormat="1" x14ac:dyDescent="0.2">
      <c r="A403" s="16"/>
      <c r="B403" s="704"/>
      <c r="C403" s="16"/>
      <c r="K403" s="699"/>
      <c r="L403" s="136"/>
      <c r="M403" s="136"/>
      <c r="N403" s="136"/>
      <c r="O403" s="136"/>
      <c r="P403" s="136"/>
      <c r="Q403" s="136"/>
      <c r="R403" s="699"/>
      <c r="S403" s="136"/>
      <c r="T403" s="136"/>
      <c r="U403" s="136"/>
      <c r="V403" s="136"/>
      <c r="W403" s="136"/>
      <c r="X403" s="136"/>
      <c r="Y403" s="699"/>
      <c r="Z403" s="136"/>
      <c r="AA403" s="136"/>
      <c r="AB403" s="136"/>
      <c r="AC403" s="136"/>
      <c r="AD403" s="136"/>
      <c r="AE403" s="136"/>
      <c r="AF403" s="699"/>
      <c r="AG403" s="136"/>
      <c r="AH403" s="136"/>
      <c r="AI403" s="136"/>
      <c r="AJ403" s="136"/>
      <c r="AK403" s="136"/>
      <c r="AL403" s="136"/>
    </row>
    <row r="404" spans="1:38" s="44" customFormat="1" x14ac:dyDescent="0.2">
      <c r="A404" s="16"/>
      <c r="B404" s="704"/>
      <c r="C404" s="16"/>
      <c r="K404" s="699"/>
      <c r="L404" s="136"/>
      <c r="M404" s="136"/>
      <c r="N404" s="136"/>
      <c r="O404" s="136"/>
      <c r="P404" s="136"/>
      <c r="Q404" s="136"/>
      <c r="R404" s="699"/>
      <c r="S404" s="136"/>
      <c r="T404" s="136"/>
      <c r="U404" s="136"/>
      <c r="V404" s="136"/>
      <c r="W404" s="136"/>
      <c r="X404" s="136"/>
      <c r="Y404" s="699"/>
      <c r="Z404" s="136"/>
      <c r="AA404" s="136"/>
      <c r="AB404" s="136"/>
      <c r="AC404" s="136"/>
      <c r="AD404" s="136"/>
      <c r="AE404" s="136"/>
      <c r="AF404" s="699"/>
      <c r="AG404" s="136"/>
      <c r="AH404" s="136"/>
      <c r="AI404" s="136"/>
      <c r="AJ404" s="136"/>
      <c r="AK404" s="136"/>
      <c r="AL404" s="136"/>
    </row>
    <row r="405" spans="1:38" s="44" customFormat="1" x14ac:dyDescent="0.2">
      <c r="A405" s="16"/>
      <c r="B405" s="704"/>
      <c r="C405" s="16"/>
      <c r="K405" s="699"/>
      <c r="L405" s="136"/>
      <c r="M405" s="136"/>
      <c r="N405" s="136"/>
      <c r="O405" s="136"/>
      <c r="P405" s="136"/>
      <c r="Q405" s="136"/>
      <c r="R405" s="699"/>
      <c r="S405" s="136"/>
      <c r="T405" s="136"/>
      <c r="U405" s="136"/>
      <c r="V405" s="136"/>
      <c r="W405" s="136"/>
      <c r="X405" s="136"/>
      <c r="Y405" s="699"/>
      <c r="Z405" s="136"/>
      <c r="AA405" s="136"/>
      <c r="AB405" s="136"/>
      <c r="AC405" s="136"/>
      <c r="AD405" s="136"/>
      <c r="AE405" s="136"/>
      <c r="AF405" s="699"/>
      <c r="AG405" s="136"/>
      <c r="AH405" s="136"/>
      <c r="AI405" s="136"/>
      <c r="AJ405" s="136"/>
      <c r="AK405" s="136"/>
      <c r="AL405" s="136"/>
    </row>
    <row r="406" spans="1:38" s="44" customFormat="1" x14ac:dyDescent="0.2">
      <c r="A406" s="16"/>
      <c r="B406" s="704"/>
      <c r="C406" s="16"/>
      <c r="K406" s="699"/>
      <c r="L406" s="136"/>
      <c r="M406" s="136"/>
      <c r="N406" s="136"/>
      <c r="O406" s="136"/>
      <c r="P406" s="136"/>
      <c r="Q406" s="136"/>
      <c r="R406" s="699"/>
      <c r="S406" s="136"/>
      <c r="T406" s="136"/>
      <c r="U406" s="136"/>
      <c r="V406" s="136"/>
      <c r="W406" s="136"/>
      <c r="X406" s="136"/>
      <c r="Y406" s="699"/>
      <c r="Z406" s="136"/>
      <c r="AA406" s="136"/>
      <c r="AB406" s="136"/>
      <c r="AC406" s="136"/>
      <c r="AD406" s="136"/>
      <c r="AE406" s="136"/>
      <c r="AF406" s="699"/>
      <c r="AG406" s="136"/>
      <c r="AH406" s="136"/>
      <c r="AI406" s="136"/>
      <c r="AJ406" s="136"/>
      <c r="AK406" s="136"/>
      <c r="AL406" s="136"/>
    </row>
    <row r="407" spans="1:38" s="44" customFormat="1" x14ac:dyDescent="0.2">
      <c r="A407" s="16"/>
      <c r="B407" s="704"/>
      <c r="C407" s="16"/>
      <c r="K407" s="699"/>
      <c r="L407" s="136"/>
      <c r="M407" s="136"/>
      <c r="N407" s="136"/>
      <c r="O407" s="136"/>
      <c r="P407" s="136"/>
      <c r="Q407" s="136"/>
      <c r="R407" s="699"/>
      <c r="S407" s="136"/>
      <c r="T407" s="136"/>
      <c r="U407" s="136"/>
      <c r="V407" s="136"/>
      <c r="W407" s="136"/>
      <c r="X407" s="136"/>
      <c r="Y407" s="699"/>
      <c r="Z407" s="136"/>
      <c r="AA407" s="136"/>
      <c r="AB407" s="136"/>
      <c r="AC407" s="136"/>
      <c r="AD407" s="136"/>
      <c r="AE407" s="136"/>
      <c r="AF407" s="699"/>
      <c r="AG407" s="136"/>
      <c r="AH407" s="136"/>
      <c r="AI407" s="136"/>
      <c r="AJ407" s="136"/>
      <c r="AK407" s="136"/>
      <c r="AL407" s="136"/>
    </row>
    <row r="408" spans="1:38" s="44" customFormat="1" x14ac:dyDescent="0.2">
      <c r="A408" s="16"/>
      <c r="B408" s="704"/>
      <c r="C408" s="16"/>
      <c r="K408" s="699"/>
      <c r="L408" s="136"/>
      <c r="M408" s="136"/>
      <c r="N408" s="136"/>
      <c r="O408" s="136"/>
      <c r="P408" s="136"/>
      <c r="Q408" s="136"/>
      <c r="R408" s="699"/>
      <c r="S408" s="136"/>
      <c r="T408" s="136"/>
      <c r="U408" s="136"/>
      <c r="V408" s="136"/>
      <c r="W408" s="136"/>
      <c r="X408" s="136"/>
      <c r="Y408" s="699"/>
      <c r="Z408" s="136"/>
      <c r="AA408" s="136"/>
      <c r="AB408" s="136"/>
      <c r="AC408" s="136"/>
      <c r="AD408" s="136"/>
      <c r="AE408" s="136"/>
      <c r="AF408" s="699"/>
      <c r="AG408" s="136"/>
      <c r="AH408" s="136"/>
      <c r="AI408" s="136"/>
      <c r="AJ408" s="136"/>
      <c r="AK408" s="136"/>
      <c r="AL408" s="136"/>
    </row>
    <row r="409" spans="1:38" s="44" customFormat="1" x14ac:dyDescent="0.2">
      <c r="A409" s="16"/>
      <c r="B409" s="704"/>
      <c r="C409" s="16"/>
      <c r="K409" s="699"/>
      <c r="L409" s="136"/>
      <c r="M409" s="136"/>
      <c r="N409" s="136"/>
      <c r="O409" s="136"/>
      <c r="P409" s="136"/>
      <c r="Q409" s="136"/>
      <c r="R409" s="699"/>
      <c r="S409" s="136"/>
      <c r="T409" s="136"/>
      <c r="U409" s="136"/>
      <c r="V409" s="136"/>
      <c r="W409" s="136"/>
      <c r="X409" s="136"/>
      <c r="Y409" s="699"/>
      <c r="Z409" s="136"/>
      <c r="AA409" s="136"/>
      <c r="AB409" s="136"/>
      <c r="AC409" s="136"/>
      <c r="AD409" s="136"/>
      <c r="AE409" s="136"/>
      <c r="AF409" s="699"/>
      <c r="AG409" s="136"/>
      <c r="AH409" s="136"/>
      <c r="AI409" s="136"/>
      <c r="AJ409" s="136"/>
      <c r="AK409" s="136"/>
      <c r="AL409" s="136"/>
    </row>
    <row r="410" spans="1:38" s="44" customFormat="1" x14ac:dyDescent="0.2">
      <c r="A410" s="16"/>
      <c r="B410" s="704"/>
      <c r="C410" s="16"/>
      <c r="K410" s="699"/>
      <c r="L410" s="136"/>
      <c r="M410" s="136"/>
      <c r="N410" s="136"/>
      <c r="O410" s="136"/>
      <c r="P410" s="136"/>
      <c r="Q410" s="136"/>
      <c r="R410" s="699"/>
      <c r="S410" s="136"/>
      <c r="T410" s="136"/>
      <c r="U410" s="136"/>
      <c r="V410" s="136"/>
      <c r="W410" s="136"/>
      <c r="X410" s="136"/>
      <c r="Y410" s="699"/>
      <c r="Z410" s="136"/>
      <c r="AA410" s="136"/>
      <c r="AB410" s="136"/>
      <c r="AC410" s="136"/>
      <c r="AD410" s="136"/>
      <c r="AE410" s="136"/>
      <c r="AF410" s="699"/>
      <c r="AG410" s="136"/>
      <c r="AH410" s="136"/>
      <c r="AI410" s="136"/>
      <c r="AJ410" s="136"/>
      <c r="AK410" s="136"/>
      <c r="AL410" s="136"/>
    </row>
    <row r="411" spans="1:38" s="44" customFormat="1" x14ac:dyDescent="0.2">
      <c r="A411" s="16"/>
      <c r="B411" s="704"/>
      <c r="C411" s="16"/>
      <c r="K411" s="699"/>
      <c r="L411" s="136"/>
      <c r="M411" s="136"/>
      <c r="N411" s="136"/>
      <c r="O411" s="136"/>
      <c r="P411" s="136"/>
      <c r="Q411" s="136"/>
      <c r="R411" s="699"/>
      <c r="S411" s="136"/>
      <c r="T411" s="136"/>
      <c r="U411" s="136"/>
      <c r="V411" s="136"/>
      <c r="W411" s="136"/>
      <c r="X411" s="136"/>
      <c r="Y411" s="699"/>
      <c r="Z411" s="136"/>
      <c r="AA411" s="136"/>
      <c r="AB411" s="136"/>
      <c r="AC411" s="136"/>
      <c r="AD411" s="136"/>
      <c r="AE411" s="136"/>
      <c r="AF411" s="699"/>
      <c r="AG411" s="136"/>
      <c r="AH411" s="136"/>
      <c r="AI411" s="136"/>
      <c r="AJ411" s="136"/>
      <c r="AK411" s="136"/>
      <c r="AL411" s="136"/>
    </row>
    <row r="412" spans="1:38" s="44" customFormat="1" x14ac:dyDescent="0.2">
      <c r="A412" s="16"/>
      <c r="B412" s="704"/>
      <c r="C412" s="16"/>
      <c r="K412" s="699"/>
      <c r="L412" s="136"/>
      <c r="M412" s="136"/>
      <c r="N412" s="136"/>
      <c r="O412" s="136"/>
      <c r="P412" s="136"/>
      <c r="Q412" s="136"/>
      <c r="R412" s="699"/>
      <c r="S412" s="136"/>
      <c r="T412" s="136"/>
      <c r="U412" s="136"/>
      <c r="V412" s="136"/>
      <c r="W412" s="136"/>
      <c r="X412" s="136"/>
      <c r="Y412" s="699"/>
      <c r="Z412" s="136"/>
      <c r="AA412" s="136"/>
      <c r="AB412" s="136"/>
      <c r="AC412" s="136"/>
      <c r="AD412" s="136"/>
      <c r="AE412" s="136"/>
      <c r="AF412" s="699"/>
      <c r="AG412" s="136"/>
      <c r="AH412" s="136"/>
      <c r="AI412" s="136"/>
      <c r="AJ412" s="136"/>
      <c r="AK412" s="136"/>
      <c r="AL412" s="136"/>
    </row>
    <row r="413" spans="1:38" s="44" customFormat="1" x14ac:dyDescent="0.2">
      <c r="A413" s="16"/>
      <c r="B413" s="704"/>
      <c r="C413" s="16"/>
      <c r="K413" s="699"/>
      <c r="L413" s="136"/>
      <c r="M413" s="136"/>
      <c r="N413" s="136"/>
      <c r="O413" s="136"/>
      <c r="P413" s="136"/>
      <c r="Q413" s="136"/>
      <c r="R413" s="699"/>
      <c r="S413" s="136"/>
      <c r="T413" s="136"/>
      <c r="U413" s="136"/>
      <c r="V413" s="136"/>
      <c r="W413" s="136"/>
      <c r="X413" s="136"/>
      <c r="Y413" s="699"/>
      <c r="Z413" s="136"/>
      <c r="AA413" s="136"/>
      <c r="AB413" s="136"/>
      <c r="AC413" s="136"/>
      <c r="AD413" s="136"/>
      <c r="AE413" s="136"/>
      <c r="AF413" s="699"/>
      <c r="AG413" s="136"/>
      <c r="AH413" s="136"/>
      <c r="AI413" s="136"/>
      <c r="AJ413" s="136"/>
      <c r="AK413" s="136"/>
      <c r="AL413" s="136"/>
    </row>
    <row r="414" spans="1:38" s="44" customFormat="1" x14ac:dyDescent="0.2">
      <c r="A414" s="16"/>
      <c r="B414" s="704"/>
      <c r="C414" s="16"/>
      <c r="K414" s="699"/>
      <c r="L414" s="136"/>
      <c r="M414" s="136"/>
      <c r="N414" s="136"/>
      <c r="O414" s="136"/>
      <c r="P414" s="136"/>
      <c r="Q414" s="136"/>
      <c r="R414" s="699"/>
      <c r="S414" s="136"/>
      <c r="T414" s="136"/>
      <c r="U414" s="136"/>
      <c r="V414" s="136"/>
      <c r="W414" s="136"/>
      <c r="X414" s="136"/>
      <c r="Y414" s="699"/>
      <c r="Z414" s="136"/>
      <c r="AA414" s="136"/>
      <c r="AB414" s="136"/>
      <c r="AC414" s="136"/>
      <c r="AD414" s="136"/>
      <c r="AE414" s="136"/>
      <c r="AF414" s="699"/>
      <c r="AG414" s="136"/>
      <c r="AH414" s="136"/>
      <c r="AI414" s="136"/>
      <c r="AJ414" s="136"/>
      <c r="AK414" s="136"/>
      <c r="AL414" s="136"/>
    </row>
    <row r="415" spans="1:38" s="44" customFormat="1" x14ac:dyDescent="0.2">
      <c r="A415" s="16"/>
      <c r="B415" s="704"/>
      <c r="C415" s="16"/>
      <c r="K415" s="699"/>
      <c r="L415" s="136"/>
      <c r="M415" s="136"/>
      <c r="N415" s="136"/>
      <c r="O415" s="136"/>
      <c r="P415" s="136"/>
      <c r="Q415" s="136"/>
      <c r="R415" s="699"/>
      <c r="S415" s="136"/>
      <c r="T415" s="136"/>
      <c r="U415" s="136"/>
      <c r="V415" s="136"/>
      <c r="W415" s="136"/>
      <c r="X415" s="136"/>
      <c r="Y415" s="699"/>
      <c r="Z415" s="136"/>
      <c r="AA415" s="136"/>
      <c r="AB415" s="136"/>
      <c r="AC415" s="136"/>
      <c r="AD415" s="136"/>
      <c r="AE415" s="136"/>
      <c r="AF415" s="699"/>
      <c r="AG415" s="136"/>
      <c r="AH415" s="136"/>
      <c r="AI415" s="136"/>
      <c r="AJ415" s="136"/>
      <c r="AK415" s="136"/>
      <c r="AL415" s="136"/>
    </row>
    <row r="416" spans="1:38" s="44" customFormat="1" x14ac:dyDescent="0.2">
      <c r="A416" s="16"/>
      <c r="B416" s="704"/>
      <c r="C416" s="16"/>
      <c r="K416" s="699"/>
      <c r="L416" s="136"/>
      <c r="M416" s="136"/>
      <c r="N416" s="136"/>
      <c r="O416" s="136"/>
      <c r="P416" s="136"/>
      <c r="Q416" s="136"/>
      <c r="R416" s="699"/>
      <c r="S416" s="136"/>
      <c r="T416" s="136"/>
      <c r="U416" s="136"/>
      <c r="V416" s="136"/>
      <c r="W416" s="136"/>
      <c r="X416" s="136"/>
      <c r="Y416" s="699"/>
      <c r="Z416" s="136"/>
      <c r="AA416" s="136"/>
      <c r="AB416" s="136"/>
      <c r="AC416" s="136"/>
      <c r="AD416" s="136"/>
      <c r="AE416" s="136"/>
      <c r="AF416" s="699"/>
      <c r="AG416" s="136"/>
      <c r="AH416" s="136"/>
      <c r="AI416" s="136"/>
      <c r="AJ416" s="136"/>
      <c r="AK416" s="136"/>
      <c r="AL416" s="136"/>
    </row>
    <row r="417" spans="1:38" s="44" customFormat="1" x14ac:dyDescent="0.2">
      <c r="A417" s="16"/>
      <c r="B417" s="704"/>
      <c r="C417" s="16"/>
      <c r="K417" s="699"/>
      <c r="L417" s="136"/>
      <c r="M417" s="136"/>
      <c r="N417" s="136"/>
      <c r="O417" s="136"/>
      <c r="P417" s="136"/>
      <c r="Q417" s="136"/>
      <c r="R417" s="699"/>
      <c r="S417" s="136"/>
      <c r="T417" s="136"/>
      <c r="U417" s="136"/>
      <c r="V417" s="136"/>
      <c r="W417" s="136"/>
      <c r="X417" s="136"/>
      <c r="Y417" s="699"/>
      <c r="Z417" s="136"/>
      <c r="AA417" s="136"/>
      <c r="AB417" s="136"/>
      <c r="AC417" s="136"/>
      <c r="AD417" s="136"/>
      <c r="AE417" s="136"/>
      <c r="AF417" s="699"/>
      <c r="AG417" s="136"/>
      <c r="AH417" s="136"/>
      <c r="AI417" s="136"/>
      <c r="AJ417" s="136"/>
      <c r="AK417" s="136"/>
      <c r="AL417" s="136"/>
    </row>
    <row r="418" spans="1:38" s="44" customFormat="1" x14ac:dyDescent="0.2">
      <c r="A418" s="16"/>
      <c r="B418" s="704"/>
      <c r="C418" s="16"/>
      <c r="K418" s="699"/>
      <c r="L418" s="136"/>
      <c r="M418" s="136"/>
      <c r="N418" s="136"/>
      <c r="O418" s="136"/>
      <c r="P418" s="136"/>
      <c r="Q418" s="136"/>
      <c r="R418" s="699"/>
      <c r="S418" s="136"/>
      <c r="T418" s="136"/>
      <c r="U418" s="136"/>
      <c r="V418" s="136"/>
      <c r="W418" s="136"/>
      <c r="X418" s="136"/>
      <c r="Y418" s="699"/>
      <c r="Z418" s="136"/>
      <c r="AA418" s="136"/>
      <c r="AB418" s="136"/>
      <c r="AC418" s="136"/>
      <c r="AD418" s="136"/>
      <c r="AE418" s="136"/>
      <c r="AF418" s="699"/>
      <c r="AG418" s="136"/>
      <c r="AH418" s="136"/>
      <c r="AI418" s="136"/>
      <c r="AJ418" s="136"/>
      <c r="AK418" s="136"/>
      <c r="AL418" s="136"/>
    </row>
    <row r="419" spans="1:38" s="44" customFormat="1" x14ac:dyDescent="0.2">
      <c r="A419" s="16"/>
      <c r="B419" s="704"/>
      <c r="C419" s="16"/>
      <c r="K419" s="699"/>
      <c r="L419" s="136"/>
      <c r="M419" s="136"/>
      <c r="N419" s="136"/>
      <c r="O419" s="136"/>
      <c r="P419" s="136"/>
      <c r="Q419" s="136"/>
      <c r="R419" s="699"/>
      <c r="S419" s="136"/>
      <c r="T419" s="136"/>
      <c r="U419" s="136"/>
      <c r="V419" s="136"/>
      <c r="W419" s="136"/>
      <c r="X419" s="136"/>
      <c r="Y419" s="699"/>
      <c r="Z419" s="136"/>
      <c r="AA419" s="136"/>
      <c r="AB419" s="136"/>
      <c r="AC419" s="136"/>
      <c r="AD419" s="136"/>
      <c r="AE419" s="136"/>
      <c r="AF419" s="699"/>
      <c r="AG419" s="136"/>
      <c r="AH419" s="136"/>
      <c r="AI419" s="136"/>
      <c r="AJ419" s="136"/>
      <c r="AK419" s="136"/>
      <c r="AL419" s="136"/>
    </row>
    <row r="420" spans="1:38" s="44" customFormat="1" x14ac:dyDescent="0.2">
      <c r="A420" s="16"/>
      <c r="B420" s="704"/>
      <c r="C420" s="16"/>
      <c r="K420" s="699"/>
      <c r="L420" s="136"/>
      <c r="M420" s="136"/>
      <c r="N420" s="136"/>
      <c r="O420" s="136"/>
      <c r="P420" s="136"/>
      <c r="Q420" s="136"/>
      <c r="R420" s="699"/>
      <c r="S420" s="136"/>
      <c r="T420" s="136"/>
      <c r="U420" s="136"/>
      <c r="V420" s="136"/>
      <c r="W420" s="136"/>
      <c r="X420" s="136"/>
      <c r="Y420" s="699"/>
      <c r="Z420" s="136"/>
      <c r="AA420" s="136"/>
      <c r="AB420" s="136"/>
      <c r="AC420" s="136"/>
      <c r="AD420" s="136"/>
      <c r="AE420" s="136"/>
      <c r="AF420" s="699"/>
      <c r="AG420" s="136"/>
      <c r="AH420" s="136"/>
      <c r="AI420" s="136"/>
      <c r="AJ420" s="136"/>
      <c r="AK420" s="136"/>
      <c r="AL420" s="136"/>
    </row>
    <row r="421" spans="1:38" s="44" customFormat="1" x14ac:dyDescent="0.2">
      <c r="A421" s="16"/>
      <c r="B421" s="704"/>
      <c r="C421" s="16"/>
      <c r="K421" s="699"/>
      <c r="L421" s="136"/>
      <c r="M421" s="136"/>
      <c r="N421" s="136"/>
      <c r="O421" s="136"/>
      <c r="P421" s="136"/>
      <c r="Q421" s="136"/>
      <c r="R421" s="699"/>
      <c r="S421" s="136"/>
      <c r="T421" s="136"/>
      <c r="U421" s="136"/>
      <c r="V421" s="136"/>
      <c r="W421" s="136"/>
      <c r="X421" s="136"/>
      <c r="Y421" s="699"/>
      <c r="Z421" s="136"/>
      <c r="AA421" s="136"/>
      <c r="AB421" s="136"/>
      <c r="AC421" s="136"/>
      <c r="AD421" s="136"/>
      <c r="AE421" s="136"/>
      <c r="AF421" s="699"/>
      <c r="AG421" s="136"/>
      <c r="AH421" s="136"/>
      <c r="AI421" s="136"/>
      <c r="AJ421" s="136"/>
      <c r="AK421" s="136"/>
      <c r="AL421" s="136"/>
    </row>
    <row r="422" spans="1:38" s="44" customFormat="1" x14ac:dyDescent="0.2">
      <c r="A422" s="16"/>
      <c r="B422" s="704"/>
      <c r="C422" s="16"/>
      <c r="K422" s="699"/>
      <c r="L422" s="136"/>
      <c r="M422" s="136"/>
      <c r="N422" s="136"/>
      <c r="O422" s="136"/>
      <c r="P422" s="136"/>
      <c r="Q422" s="136"/>
      <c r="R422" s="699"/>
      <c r="S422" s="136"/>
      <c r="T422" s="136"/>
      <c r="U422" s="136"/>
      <c r="V422" s="136"/>
      <c r="W422" s="136"/>
      <c r="X422" s="136"/>
      <c r="Y422" s="699"/>
      <c r="Z422" s="136"/>
      <c r="AA422" s="136"/>
      <c r="AB422" s="136"/>
      <c r="AC422" s="136"/>
      <c r="AD422" s="136"/>
      <c r="AE422" s="136"/>
      <c r="AF422" s="699"/>
      <c r="AG422" s="136"/>
      <c r="AH422" s="136"/>
      <c r="AI422" s="136"/>
      <c r="AJ422" s="136"/>
      <c r="AK422" s="136"/>
      <c r="AL422" s="136"/>
    </row>
    <row r="423" spans="1:38" s="44" customFormat="1" x14ac:dyDescent="0.2">
      <c r="A423" s="16"/>
      <c r="B423" s="704"/>
      <c r="C423" s="16"/>
      <c r="K423" s="699"/>
      <c r="L423" s="136"/>
      <c r="M423" s="136"/>
      <c r="N423" s="136"/>
      <c r="O423" s="136"/>
      <c r="P423" s="136"/>
      <c r="Q423" s="136"/>
      <c r="R423" s="699"/>
      <c r="S423" s="136"/>
      <c r="T423" s="136"/>
      <c r="U423" s="136"/>
      <c r="V423" s="136"/>
      <c r="W423" s="136"/>
      <c r="X423" s="136"/>
      <c r="Y423" s="699"/>
      <c r="Z423" s="136"/>
      <c r="AA423" s="136"/>
      <c r="AB423" s="136"/>
      <c r="AC423" s="136"/>
      <c r="AD423" s="136"/>
      <c r="AE423" s="136"/>
      <c r="AF423" s="699"/>
      <c r="AG423" s="136"/>
      <c r="AH423" s="136"/>
      <c r="AI423" s="136"/>
      <c r="AJ423" s="136"/>
      <c r="AK423" s="136"/>
      <c r="AL423" s="136"/>
    </row>
    <row r="424" spans="1:38" s="44" customFormat="1" x14ac:dyDescent="0.2">
      <c r="A424" s="16"/>
      <c r="B424" s="704"/>
      <c r="C424" s="16"/>
      <c r="K424" s="699"/>
      <c r="L424" s="136"/>
      <c r="M424" s="136"/>
      <c r="N424" s="136"/>
      <c r="O424" s="136"/>
      <c r="P424" s="136"/>
      <c r="Q424" s="136"/>
      <c r="R424" s="699"/>
      <c r="S424" s="136"/>
      <c r="T424" s="136"/>
      <c r="U424" s="136"/>
      <c r="V424" s="136"/>
      <c r="W424" s="136"/>
      <c r="X424" s="136"/>
      <c r="Y424" s="699"/>
      <c r="Z424" s="136"/>
      <c r="AA424" s="136"/>
      <c r="AB424" s="136"/>
      <c r="AC424" s="136"/>
      <c r="AD424" s="136"/>
      <c r="AE424" s="136"/>
      <c r="AF424" s="699"/>
      <c r="AG424" s="136"/>
      <c r="AH424" s="136"/>
      <c r="AI424" s="136"/>
      <c r="AJ424" s="136"/>
      <c r="AK424" s="136"/>
      <c r="AL424" s="136"/>
    </row>
    <row r="425" spans="1:38" s="44" customFormat="1" x14ac:dyDescent="0.2">
      <c r="A425" s="16"/>
      <c r="B425" s="704"/>
      <c r="C425" s="16"/>
      <c r="K425" s="699"/>
      <c r="L425" s="136"/>
      <c r="M425" s="136"/>
      <c r="N425" s="136"/>
      <c r="O425" s="136"/>
      <c r="P425" s="136"/>
      <c r="Q425" s="136"/>
      <c r="R425" s="699"/>
      <c r="S425" s="136"/>
      <c r="T425" s="136"/>
      <c r="U425" s="136"/>
      <c r="V425" s="136"/>
      <c r="W425" s="136"/>
      <c r="X425" s="136"/>
      <c r="Y425" s="699"/>
      <c r="Z425" s="136"/>
      <c r="AA425" s="136"/>
      <c r="AB425" s="136"/>
      <c r="AC425" s="136"/>
      <c r="AD425" s="136"/>
      <c r="AE425" s="136"/>
      <c r="AF425" s="699"/>
      <c r="AG425" s="136"/>
      <c r="AH425" s="136"/>
      <c r="AI425" s="136"/>
      <c r="AJ425" s="136"/>
      <c r="AK425" s="136"/>
      <c r="AL425" s="136"/>
    </row>
    <row r="426" spans="1:38" s="44" customFormat="1" x14ac:dyDescent="0.2">
      <c r="A426" s="16"/>
      <c r="B426" s="704"/>
      <c r="C426" s="16"/>
      <c r="K426" s="699"/>
      <c r="L426" s="136"/>
      <c r="M426" s="136"/>
      <c r="N426" s="136"/>
      <c r="O426" s="136"/>
      <c r="P426" s="136"/>
      <c r="Q426" s="136"/>
      <c r="R426" s="699"/>
      <c r="S426" s="136"/>
      <c r="T426" s="136"/>
      <c r="U426" s="136"/>
      <c r="V426" s="136"/>
      <c r="W426" s="136"/>
      <c r="X426" s="136"/>
      <c r="Y426" s="699"/>
      <c r="Z426" s="136"/>
      <c r="AA426" s="136"/>
      <c r="AB426" s="136"/>
      <c r="AC426" s="136"/>
      <c r="AD426" s="136"/>
      <c r="AE426" s="136"/>
      <c r="AF426" s="699"/>
      <c r="AG426" s="136"/>
      <c r="AH426" s="136"/>
      <c r="AI426" s="136"/>
      <c r="AJ426" s="136"/>
      <c r="AK426" s="136"/>
      <c r="AL426" s="136"/>
    </row>
    <row r="427" spans="1:38" s="44" customFormat="1" x14ac:dyDescent="0.2">
      <c r="A427" s="16"/>
      <c r="B427" s="704"/>
      <c r="C427" s="16"/>
      <c r="K427" s="699"/>
      <c r="L427" s="136"/>
      <c r="M427" s="136"/>
      <c r="N427" s="136"/>
      <c r="O427" s="136"/>
      <c r="P427" s="136"/>
      <c r="Q427" s="136"/>
      <c r="R427" s="699"/>
      <c r="S427" s="136"/>
      <c r="T427" s="136"/>
      <c r="U427" s="136"/>
      <c r="V427" s="136"/>
      <c r="W427" s="136"/>
      <c r="X427" s="136"/>
      <c r="Y427" s="699"/>
      <c r="Z427" s="136"/>
      <c r="AA427" s="136"/>
      <c r="AB427" s="136"/>
      <c r="AC427" s="136"/>
      <c r="AD427" s="136"/>
      <c r="AE427" s="136"/>
      <c r="AF427" s="699"/>
      <c r="AG427" s="136"/>
      <c r="AH427" s="136"/>
      <c r="AI427" s="136"/>
      <c r="AJ427" s="136"/>
      <c r="AK427" s="136"/>
      <c r="AL427" s="136"/>
    </row>
    <row r="428" spans="1:38" s="44" customFormat="1" x14ac:dyDescent="0.2">
      <c r="A428" s="16"/>
      <c r="B428" s="704"/>
      <c r="C428" s="16"/>
      <c r="K428" s="699"/>
      <c r="L428" s="136"/>
      <c r="M428" s="136"/>
      <c r="N428" s="136"/>
      <c r="O428" s="136"/>
      <c r="P428" s="136"/>
      <c r="Q428" s="136"/>
      <c r="R428" s="699"/>
      <c r="S428" s="136"/>
      <c r="T428" s="136"/>
      <c r="U428" s="136"/>
      <c r="V428" s="136"/>
      <c r="W428" s="136"/>
      <c r="X428" s="136"/>
      <c r="Y428" s="699"/>
      <c r="Z428" s="136"/>
      <c r="AA428" s="136"/>
      <c r="AB428" s="136"/>
      <c r="AC428" s="136"/>
      <c r="AD428" s="136"/>
      <c r="AE428" s="136"/>
      <c r="AF428" s="699"/>
      <c r="AG428" s="136"/>
      <c r="AH428" s="136"/>
      <c r="AI428" s="136"/>
      <c r="AJ428" s="136"/>
      <c r="AK428" s="136"/>
      <c r="AL428" s="136"/>
    </row>
    <row r="429" spans="1:38" s="44" customFormat="1" x14ac:dyDescent="0.2">
      <c r="A429" s="16"/>
      <c r="B429" s="704"/>
      <c r="C429" s="16"/>
      <c r="K429" s="699"/>
      <c r="L429" s="136"/>
      <c r="M429" s="136"/>
      <c r="N429" s="136"/>
      <c r="O429" s="136"/>
      <c r="P429" s="136"/>
      <c r="Q429" s="136"/>
      <c r="R429" s="699"/>
      <c r="S429" s="136"/>
      <c r="T429" s="136"/>
      <c r="U429" s="136"/>
      <c r="V429" s="136"/>
      <c r="W429" s="136"/>
      <c r="X429" s="136"/>
      <c r="Y429" s="699"/>
      <c r="Z429" s="136"/>
      <c r="AA429" s="136"/>
      <c r="AB429" s="136"/>
      <c r="AC429" s="136"/>
      <c r="AD429" s="136"/>
      <c r="AE429" s="136"/>
      <c r="AF429" s="699"/>
      <c r="AG429" s="136"/>
      <c r="AH429" s="136"/>
      <c r="AI429" s="136"/>
      <c r="AJ429" s="136"/>
      <c r="AK429" s="136"/>
      <c r="AL429" s="136"/>
    </row>
    <row r="430" spans="1:38" s="44" customFormat="1" x14ac:dyDescent="0.2">
      <c r="A430" s="16"/>
      <c r="B430" s="704"/>
      <c r="C430" s="16"/>
      <c r="K430" s="699"/>
      <c r="L430" s="136"/>
      <c r="M430" s="136"/>
      <c r="N430" s="136"/>
      <c r="O430" s="136"/>
      <c r="P430" s="136"/>
      <c r="Q430" s="136"/>
      <c r="R430" s="699"/>
      <c r="S430" s="136"/>
      <c r="T430" s="136"/>
      <c r="U430" s="136"/>
      <c r="V430" s="136"/>
      <c r="W430" s="136"/>
      <c r="X430" s="136"/>
      <c r="Y430" s="699"/>
      <c r="Z430" s="136"/>
      <c r="AA430" s="136"/>
      <c r="AB430" s="136"/>
      <c r="AC430" s="136"/>
      <c r="AD430" s="136"/>
      <c r="AE430" s="136"/>
      <c r="AF430" s="699"/>
      <c r="AG430" s="136"/>
      <c r="AH430" s="136"/>
      <c r="AI430" s="136"/>
      <c r="AJ430" s="136"/>
      <c r="AK430" s="136"/>
      <c r="AL430" s="136"/>
    </row>
    <row r="431" spans="1:38" s="44" customFormat="1" x14ac:dyDescent="0.2">
      <c r="A431" s="16"/>
      <c r="B431" s="704"/>
      <c r="C431" s="16"/>
      <c r="K431" s="699"/>
      <c r="L431" s="136"/>
      <c r="M431" s="136"/>
      <c r="N431" s="136"/>
      <c r="O431" s="136"/>
      <c r="P431" s="136"/>
      <c r="Q431" s="136"/>
      <c r="R431" s="699"/>
      <c r="S431" s="136"/>
      <c r="T431" s="136"/>
      <c r="U431" s="136"/>
      <c r="V431" s="136"/>
      <c r="W431" s="136"/>
      <c r="X431" s="136"/>
      <c r="Y431" s="699"/>
      <c r="Z431" s="136"/>
      <c r="AA431" s="136"/>
      <c r="AB431" s="136"/>
      <c r="AC431" s="136"/>
      <c r="AD431" s="136"/>
      <c r="AE431" s="136"/>
      <c r="AF431" s="699"/>
      <c r="AG431" s="136"/>
      <c r="AH431" s="136"/>
      <c r="AI431" s="136"/>
      <c r="AJ431" s="136"/>
      <c r="AK431" s="136"/>
      <c r="AL431" s="136"/>
    </row>
    <row r="432" spans="1:38" s="44" customFormat="1" x14ac:dyDescent="0.2">
      <c r="A432" s="16"/>
      <c r="B432" s="704"/>
      <c r="C432" s="16"/>
      <c r="K432" s="699"/>
      <c r="L432" s="136"/>
      <c r="M432" s="136"/>
      <c r="N432" s="136"/>
      <c r="O432" s="136"/>
      <c r="P432" s="136"/>
      <c r="Q432" s="136"/>
      <c r="R432" s="699"/>
      <c r="S432" s="136"/>
      <c r="T432" s="136"/>
      <c r="U432" s="136"/>
      <c r="V432" s="136"/>
      <c r="W432" s="136"/>
      <c r="X432" s="136"/>
      <c r="Y432" s="699"/>
      <c r="Z432" s="136"/>
      <c r="AA432" s="136"/>
      <c r="AB432" s="136"/>
      <c r="AC432" s="136"/>
      <c r="AD432" s="136"/>
      <c r="AE432" s="136"/>
      <c r="AF432" s="699"/>
      <c r="AG432" s="136"/>
      <c r="AH432" s="136"/>
      <c r="AI432" s="136"/>
      <c r="AJ432" s="136"/>
      <c r="AK432" s="136"/>
      <c r="AL432" s="136"/>
    </row>
    <row r="433" spans="1:38" s="44" customFormat="1" x14ac:dyDescent="0.2">
      <c r="A433" s="16"/>
      <c r="B433" s="704"/>
      <c r="C433" s="16"/>
      <c r="K433" s="699"/>
      <c r="L433" s="136"/>
      <c r="M433" s="136"/>
      <c r="N433" s="136"/>
      <c r="O433" s="136"/>
      <c r="P433" s="136"/>
      <c r="Q433" s="136"/>
      <c r="R433" s="699"/>
      <c r="S433" s="136"/>
      <c r="T433" s="136"/>
      <c r="U433" s="136"/>
      <c r="V433" s="136"/>
      <c r="W433" s="136"/>
      <c r="X433" s="136"/>
      <c r="Y433" s="699"/>
      <c r="Z433" s="136"/>
      <c r="AA433" s="136"/>
      <c r="AB433" s="136"/>
      <c r="AC433" s="136"/>
      <c r="AD433" s="136"/>
      <c r="AE433" s="136"/>
      <c r="AF433" s="699"/>
      <c r="AG433" s="136"/>
      <c r="AH433" s="136"/>
      <c r="AI433" s="136"/>
      <c r="AJ433" s="136"/>
      <c r="AK433" s="136"/>
      <c r="AL433" s="136"/>
    </row>
    <row r="434" spans="1:38" s="44" customFormat="1" x14ac:dyDescent="0.2">
      <c r="A434" s="16"/>
      <c r="B434" s="704"/>
      <c r="C434" s="16"/>
      <c r="K434" s="699"/>
      <c r="L434" s="136"/>
      <c r="M434" s="136"/>
      <c r="N434" s="136"/>
      <c r="O434" s="136"/>
      <c r="P434" s="136"/>
      <c r="Q434" s="136"/>
      <c r="R434" s="699"/>
      <c r="S434" s="136"/>
      <c r="T434" s="136"/>
      <c r="U434" s="136"/>
      <c r="V434" s="136"/>
      <c r="W434" s="136"/>
      <c r="X434" s="136"/>
      <c r="Y434" s="699"/>
      <c r="Z434" s="136"/>
      <c r="AA434" s="136"/>
      <c r="AB434" s="136"/>
      <c r="AC434" s="136"/>
      <c r="AD434" s="136"/>
      <c r="AE434" s="136"/>
      <c r="AF434" s="699"/>
      <c r="AG434" s="136"/>
      <c r="AH434" s="136"/>
      <c r="AI434" s="136"/>
      <c r="AJ434" s="136"/>
      <c r="AK434" s="136"/>
      <c r="AL434" s="136"/>
    </row>
    <row r="435" spans="1:38" s="44" customFormat="1" x14ac:dyDescent="0.2">
      <c r="A435" s="16"/>
      <c r="B435" s="704"/>
      <c r="C435" s="16"/>
      <c r="K435" s="699"/>
      <c r="L435" s="136"/>
      <c r="M435" s="136"/>
      <c r="N435" s="136"/>
      <c r="O435" s="136"/>
      <c r="P435" s="136"/>
      <c r="Q435" s="136"/>
      <c r="R435" s="699"/>
      <c r="S435" s="136"/>
      <c r="T435" s="136"/>
      <c r="U435" s="136"/>
      <c r="V435" s="136"/>
      <c r="W435" s="136"/>
      <c r="X435" s="136"/>
      <c r="Y435" s="699"/>
      <c r="Z435" s="136"/>
      <c r="AA435" s="136"/>
      <c r="AB435" s="136"/>
      <c r="AC435" s="136"/>
      <c r="AD435" s="136"/>
      <c r="AE435" s="136"/>
      <c r="AF435" s="699"/>
      <c r="AG435" s="136"/>
      <c r="AH435" s="136"/>
      <c r="AI435" s="136"/>
      <c r="AJ435" s="136"/>
      <c r="AK435" s="136"/>
      <c r="AL435" s="136"/>
    </row>
    <row r="436" spans="1:38" s="44" customFormat="1" x14ac:dyDescent="0.2">
      <c r="A436" s="16"/>
      <c r="B436" s="704"/>
      <c r="C436" s="16"/>
      <c r="K436" s="699"/>
      <c r="L436" s="136"/>
      <c r="M436" s="136"/>
      <c r="N436" s="136"/>
      <c r="O436" s="136"/>
      <c r="P436" s="136"/>
      <c r="Q436" s="136"/>
      <c r="R436" s="699"/>
      <c r="S436" s="136"/>
      <c r="T436" s="136"/>
      <c r="U436" s="136"/>
      <c r="V436" s="136"/>
      <c r="W436" s="136"/>
      <c r="X436" s="136"/>
      <c r="Y436" s="699"/>
      <c r="Z436" s="136"/>
      <c r="AA436" s="136"/>
      <c r="AB436" s="136"/>
      <c r="AC436" s="136"/>
      <c r="AD436" s="136"/>
      <c r="AE436" s="136"/>
      <c r="AF436" s="699"/>
      <c r="AG436" s="136"/>
      <c r="AH436" s="136"/>
      <c r="AI436" s="136"/>
      <c r="AJ436" s="136"/>
      <c r="AK436" s="136"/>
      <c r="AL436" s="136"/>
    </row>
    <row r="437" spans="1:38" s="44" customFormat="1" x14ac:dyDescent="0.2">
      <c r="A437" s="16"/>
      <c r="B437" s="704"/>
      <c r="C437" s="16"/>
      <c r="K437" s="699"/>
      <c r="L437" s="136"/>
      <c r="M437" s="136"/>
      <c r="N437" s="136"/>
      <c r="O437" s="136"/>
      <c r="P437" s="136"/>
      <c r="Q437" s="136"/>
      <c r="R437" s="699"/>
      <c r="S437" s="136"/>
      <c r="T437" s="136"/>
      <c r="U437" s="136"/>
      <c r="V437" s="136"/>
      <c r="W437" s="136"/>
      <c r="X437" s="136"/>
      <c r="Y437" s="699"/>
      <c r="Z437" s="136"/>
      <c r="AA437" s="136"/>
      <c r="AB437" s="136"/>
      <c r="AC437" s="136"/>
      <c r="AD437" s="136"/>
      <c r="AE437" s="136"/>
      <c r="AF437" s="699"/>
      <c r="AG437" s="136"/>
      <c r="AH437" s="136"/>
      <c r="AI437" s="136"/>
      <c r="AJ437" s="136"/>
      <c r="AK437" s="136"/>
      <c r="AL437" s="136"/>
    </row>
    <row r="438" spans="1:38" s="44" customFormat="1" x14ac:dyDescent="0.2">
      <c r="A438" s="16"/>
      <c r="B438" s="704"/>
      <c r="C438" s="16"/>
      <c r="K438" s="699"/>
      <c r="L438" s="136"/>
      <c r="M438" s="136"/>
      <c r="N438" s="136"/>
      <c r="O438" s="136"/>
      <c r="P438" s="136"/>
      <c r="Q438" s="136"/>
      <c r="R438" s="699"/>
      <c r="S438" s="136"/>
      <c r="T438" s="136"/>
      <c r="U438" s="136"/>
      <c r="V438" s="136"/>
      <c r="W438" s="136"/>
      <c r="X438" s="136"/>
      <c r="Y438" s="699"/>
      <c r="Z438" s="136"/>
      <c r="AA438" s="136"/>
      <c r="AB438" s="136"/>
      <c r="AC438" s="136"/>
      <c r="AD438" s="136"/>
      <c r="AE438" s="136"/>
      <c r="AF438" s="699"/>
      <c r="AG438" s="136"/>
      <c r="AH438" s="136"/>
      <c r="AI438" s="136"/>
      <c r="AJ438" s="136"/>
      <c r="AK438" s="136"/>
      <c r="AL438" s="136"/>
    </row>
    <row r="439" spans="1:38" s="44" customFormat="1" x14ac:dyDescent="0.2">
      <c r="A439" s="16"/>
      <c r="B439" s="704"/>
      <c r="C439" s="16"/>
      <c r="K439" s="699"/>
      <c r="L439" s="136"/>
      <c r="M439" s="136"/>
      <c r="N439" s="136"/>
      <c r="O439" s="136"/>
      <c r="P439" s="136"/>
      <c r="Q439" s="136"/>
      <c r="R439" s="699"/>
      <c r="S439" s="136"/>
      <c r="T439" s="136"/>
      <c r="U439" s="136"/>
      <c r="V439" s="136"/>
      <c r="W439" s="136"/>
      <c r="X439" s="136"/>
      <c r="Y439" s="699"/>
      <c r="Z439" s="136"/>
      <c r="AA439" s="136"/>
      <c r="AB439" s="136"/>
      <c r="AC439" s="136"/>
      <c r="AD439" s="136"/>
      <c r="AE439" s="136"/>
      <c r="AF439" s="699"/>
      <c r="AG439" s="136"/>
      <c r="AH439" s="136"/>
      <c r="AI439" s="136"/>
      <c r="AJ439" s="136"/>
      <c r="AK439" s="136"/>
      <c r="AL439" s="136"/>
    </row>
    <row r="440" spans="1:38" s="44" customFormat="1" x14ac:dyDescent="0.2">
      <c r="A440" s="16"/>
      <c r="B440" s="704"/>
      <c r="C440" s="16"/>
      <c r="K440" s="699"/>
      <c r="L440" s="136"/>
      <c r="M440" s="136"/>
      <c r="N440" s="136"/>
      <c r="O440" s="136"/>
      <c r="P440" s="136"/>
      <c r="Q440" s="136"/>
      <c r="R440" s="699"/>
      <c r="S440" s="136"/>
      <c r="T440" s="136"/>
      <c r="U440" s="136"/>
      <c r="V440" s="136"/>
      <c r="W440" s="136"/>
      <c r="X440" s="136"/>
      <c r="Y440" s="699"/>
      <c r="Z440" s="136"/>
      <c r="AA440" s="136"/>
      <c r="AB440" s="136"/>
      <c r="AC440" s="136"/>
      <c r="AD440" s="136"/>
      <c r="AE440" s="136"/>
      <c r="AF440" s="699"/>
      <c r="AG440" s="136"/>
      <c r="AH440" s="136"/>
      <c r="AI440" s="136"/>
      <c r="AJ440" s="136"/>
      <c r="AK440" s="136"/>
      <c r="AL440" s="136"/>
    </row>
    <row r="441" spans="1:38" s="44" customFormat="1" x14ac:dyDescent="0.2">
      <c r="A441" s="16"/>
      <c r="B441" s="704"/>
      <c r="C441" s="16"/>
      <c r="K441" s="699"/>
      <c r="L441" s="136"/>
      <c r="M441" s="136"/>
      <c r="N441" s="136"/>
      <c r="O441" s="136"/>
      <c r="P441" s="136"/>
      <c r="Q441" s="136"/>
      <c r="R441" s="699"/>
      <c r="S441" s="136"/>
      <c r="T441" s="136"/>
      <c r="U441" s="136"/>
      <c r="V441" s="136"/>
      <c r="W441" s="136"/>
      <c r="X441" s="136"/>
      <c r="Y441" s="699"/>
      <c r="Z441" s="136"/>
      <c r="AA441" s="136"/>
      <c r="AB441" s="136"/>
      <c r="AC441" s="136"/>
      <c r="AD441" s="136"/>
      <c r="AE441" s="136"/>
      <c r="AF441" s="699"/>
      <c r="AG441" s="136"/>
      <c r="AH441" s="136"/>
      <c r="AI441" s="136"/>
      <c r="AJ441" s="136"/>
      <c r="AK441" s="136"/>
      <c r="AL441" s="136"/>
    </row>
    <row r="442" spans="1:38" s="44" customFormat="1" x14ac:dyDescent="0.2">
      <c r="A442" s="16"/>
      <c r="B442" s="704"/>
      <c r="C442" s="16"/>
      <c r="K442" s="699"/>
      <c r="L442" s="136"/>
      <c r="M442" s="136"/>
      <c r="N442" s="136"/>
      <c r="O442" s="136"/>
      <c r="P442" s="136"/>
      <c r="Q442" s="136"/>
      <c r="R442" s="699"/>
      <c r="S442" s="136"/>
      <c r="T442" s="136"/>
      <c r="U442" s="136"/>
      <c r="V442" s="136"/>
      <c r="W442" s="136"/>
      <c r="X442" s="136"/>
      <c r="Y442" s="699"/>
      <c r="Z442" s="136"/>
      <c r="AA442" s="136"/>
      <c r="AB442" s="136"/>
      <c r="AC442" s="136"/>
      <c r="AD442" s="136"/>
      <c r="AE442" s="136"/>
      <c r="AF442" s="699"/>
      <c r="AG442" s="136"/>
      <c r="AH442" s="136"/>
      <c r="AI442" s="136"/>
      <c r="AJ442" s="136"/>
      <c r="AK442" s="136"/>
      <c r="AL442" s="136"/>
    </row>
    <row r="443" spans="1:38" s="44" customFormat="1" x14ac:dyDescent="0.2">
      <c r="A443" s="16"/>
      <c r="B443" s="704"/>
      <c r="C443" s="16"/>
      <c r="K443" s="699"/>
      <c r="L443" s="136"/>
      <c r="M443" s="136"/>
      <c r="N443" s="136"/>
      <c r="O443" s="136"/>
      <c r="P443" s="136"/>
      <c r="Q443" s="136"/>
      <c r="R443" s="699"/>
      <c r="S443" s="136"/>
      <c r="T443" s="136"/>
      <c r="U443" s="136"/>
      <c r="V443" s="136"/>
      <c r="W443" s="136"/>
      <c r="X443" s="136"/>
      <c r="Y443" s="699"/>
      <c r="Z443" s="136"/>
      <c r="AA443" s="136"/>
      <c r="AB443" s="136"/>
      <c r="AC443" s="136"/>
      <c r="AD443" s="136"/>
      <c r="AE443" s="136"/>
      <c r="AF443" s="699"/>
      <c r="AG443" s="136"/>
      <c r="AH443" s="136"/>
      <c r="AI443" s="136"/>
      <c r="AJ443" s="136"/>
      <c r="AK443" s="136"/>
      <c r="AL443" s="136"/>
    </row>
    <row r="444" spans="1:38" s="44" customFormat="1" x14ac:dyDescent="0.2">
      <c r="A444" s="16"/>
      <c r="B444" s="704"/>
      <c r="C444" s="16"/>
      <c r="K444" s="699"/>
      <c r="L444" s="136"/>
      <c r="M444" s="136"/>
      <c r="N444" s="136"/>
      <c r="O444" s="136"/>
      <c r="P444" s="136"/>
      <c r="Q444" s="136"/>
      <c r="R444" s="699"/>
      <c r="S444" s="136"/>
      <c r="T444" s="136"/>
      <c r="U444" s="136"/>
      <c r="V444" s="136"/>
      <c r="W444" s="136"/>
      <c r="X444" s="136"/>
      <c r="Y444" s="699"/>
      <c r="Z444" s="136"/>
      <c r="AA444" s="136"/>
      <c r="AB444" s="136"/>
      <c r="AC444" s="136"/>
      <c r="AD444" s="136"/>
      <c r="AE444" s="136"/>
      <c r="AF444" s="699"/>
      <c r="AG444" s="136"/>
      <c r="AH444" s="136"/>
      <c r="AI444" s="136"/>
      <c r="AJ444" s="136"/>
      <c r="AK444" s="136"/>
      <c r="AL444" s="136"/>
    </row>
    <row r="445" spans="1:38" s="44" customFormat="1" x14ac:dyDescent="0.2">
      <c r="A445" s="16"/>
      <c r="B445" s="704"/>
      <c r="C445" s="16"/>
      <c r="K445" s="699"/>
      <c r="L445" s="136"/>
      <c r="M445" s="136"/>
      <c r="N445" s="136"/>
      <c r="O445" s="136"/>
      <c r="P445" s="136"/>
      <c r="Q445" s="136"/>
      <c r="R445" s="699"/>
      <c r="S445" s="136"/>
      <c r="T445" s="136"/>
      <c r="U445" s="136"/>
      <c r="V445" s="136"/>
      <c r="W445" s="136"/>
      <c r="X445" s="136"/>
      <c r="Y445" s="699"/>
      <c r="Z445" s="136"/>
      <c r="AA445" s="136"/>
      <c r="AB445" s="136"/>
      <c r="AC445" s="136"/>
      <c r="AD445" s="136"/>
      <c r="AE445" s="136"/>
      <c r="AF445" s="699"/>
      <c r="AG445" s="136"/>
      <c r="AH445" s="136"/>
      <c r="AI445" s="136"/>
      <c r="AJ445" s="136"/>
      <c r="AK445" s="136"/>
      <c r="AL445" s="136"/>
    </row>
    <row r="446" spans="1:38" s="44" customFormat="1" x14ac:dyDescent="0.2">
      <c r="A446" s="16"/>
      <c r="B446" s="704"/>
      <c r="C446" s="16"/>
      <c r="K446" s="699"/>
      <c r="L446" s="136"/>
      <c r="M446" s="136"/>
      <c r="N446" s="136"/>
      <c r="O446" s="136"/>
      <c r="P446" s="136"/>
      <c r="Q446" s="136"/>
      <c r="R446" s="699"/>
      <c r="S446" s="136"/>
      <c r="T446" s="136"/>
      <c r="U446" s="136"/>
      <c r="V446" s="136"/>
      <c r="W446" s="136"/>
      <c r="X446" s="136"/>
      <c r="Y446" s="699"/>
      <c r="Z446" s="136"/>
      <c r="AA446" s="136"/>
      <c r="AB446" s="136"/>
      <c r="AC446" s="136"/>
      <c r="AD446" s="136"/>
      <c r="AE446" s="136"/>
      <c r="AF446" s="699"/>
      <c r="AG446" s="136"/>
      <c r="AH446" s="136"/>
      <c r="AI446" s="136"/>
      <c r="AJ446" s="136"/>
      <c r="AK446" s="136"/>
      <c r="AL446" s="136"/>
    </row>
    <row r="447" spans="1:38" s="44" customFormat="1" x14ac:dyDescent="0.2">
      <c r="A447" s="16"/>
      <c r="B447" s="704"/>
      <c r="C447" s="16"/>
      <c r="K447" s="699"/>
      <c r="L447" s="136"/>
      <c r="M447" s="136"/>
      <c r="N447" s="136"/>
      <c r="O447" s="136"/>
      <c r="P447" s="136"/>
      <c r="Q447" s="136"/>
      <c r="R447" s="699"/>
      <c r="S447" s="136"/>
      <c r="T447" s="136"/>
      <c r="U447" s="136"/>
      <c r="V447" s="136"/>
      <c r="W447" s="136"/>
      <c r="X447" s="136"/>
      <c r="Y447" s="699"/>
      <c r="Z447" s="136"/>
      <c r="AA447" s="136"/>
      <c r="AB447" s="136"/>
      <c r="AC447" s="136"/>
      <c r="AD447" s="136"/>
      <c r="AE447" s="136"/>
      <c r="AF447" s="699"/>
      <c r="AG447" s="136"/>
      <c r="AH447" s="136"/>
      <c r="AI447" s="136"/>
      <c r="AJ447" s="136"/>
      <c r="AK447" s="136"/>
      <c r="AL447" s="136"/>
    </row>
    <row r="448" spans="1:38" s="44" customFormat="1" x14ac:dyDescent="0.2">
      <c r="A448" s="16"/>
      <c r="B448" s="704"/>
      <c r="C448" s="16"/>
      <c r="K448" s="699"/>
      <c r="L448" s="136"/>
      <c r="M448" s="136"/>
      <c r="N448" s="136"/>
      <c r="O448" s="136"/>
      <c r="P448" s="136"/>
      <c r="Q448" s="136"/>
      <c r="R448" s="699"/>
      <c r="S448" s="136"/>
      <c r="T448" s="136"/>
      <c r="U448" s="136"/>
      <c r="V448" s="136"/>
      <c r="W448" s="136"/>
      <c r="X448" s="136"/>
      <c r="Y448" s="699"/>
      <c r="Z448" s="136"/>
      <c r="AA448" s="136"/>
      <c r="AB448" s="136"/>
      <c r="AC448" s="136"/>
      <c r="AD448" s="136"/>
      <c r="AE448" s="136"/>
      <c r="AF448" s="699"/>
      <c r="AG448" s="136"/>
      <c r="AH448" s="136"/>
      <c r="AI448" s="136"/>
      <c r="AJ448" s="136"/>
      <c r="AK448" s="136"/>
      <c r="AL448" s="136"/>
    </row>
    <row r="449" spans="1:38" s="44" customFormat="1" x14ac:dyDescent="0.2">
      <c r="A449" s="16"/>
      <c r="B449" s="704"/>
      <c r="C449" s="16"/>
      <c r="K449" s="699"/>
      <c r="L449" s="136"/>
      <c r="M449" s="136"/>
      <c r="N449" s="136"/>
      <c r="O449" s="136"/>
      <c r="P449" s="136"/>
      <c r="Q449" s="136"/>
      <c r="R449" s="699"/>
      <c r="S449" s="136"/>
      <c r="T449" s="136"/>
      <c r="U449" s="136"/>
      <c r="V449" s="136"/>
      <c r="W449" s="136"/>
      <c r="X449" s="136"/>
      <c r="Y449" s="699"/>
      <c r="Z449" s="136"/>
      <c r="AA449" s="136"/>
      <c r="AB449" s="136"/>
      <c r="AC449" s="136"/>
      <c r="AD449" s="136"/>
      <c r="AE449" s="136"/>
      <c r="AF449" s="699"/>
      <c r="AG449" s="136"/>
      <c r="AH449" s="136"/>
      <c r="AI449" s="136"/>
      <c r="AJ449" s="136"/>
      <c r="AK449" s="136"/>
      <c r="AL449" s="136"/>
    </row>
    <row r="450" spans="1:38" s="44" customFormat="1" x14ac:dyDescent="0.2">
      <c r="A450" s="16"/>
      <c r="B450" s="704"/>
      <c r="C450" s="16"/>
      <c r="K450" s="699"/>
      <c r="L450" s="136"/>
      <c r="M450" s="136"/>
      <c r="N450" s="136"/>
      <c r="O450" s="136"/>
      <c r="P450" s="136"/>
      <c r="Q450" s="136"/>
      <c r="R450" s="699"/>
      <c r="S450" s="136"/>
      <c r="T450" s="136"/>
      <c r="U450" s="136"/>
      <c r="V450" s="136"/>
      <c r="W450" s="136"/>
      <c r="X450" s="136"/>
      <c r="Y450" s="699"/>
      <c r="Z450" s="136"/>
      <c r="AA450" s="136"/>
      <c r="AB450" s="136"/>
      <c r="AC450" s="136"/>
      <c r="AD450" s="136"/>
      <c r="AE450" s="136"/>
      <c r="AF450" s="699"/>
      <c r="AG450" s="136"/>
      <c r="AH450" s="136"/>
      <c r="AI450" s="136"/>
      <c r="AJ450" s="136"/>
      <c r="AK450" s="136"/>
      <c r="AL450" s="136"/>
    </row>
    <row r="451" spans="1:38" s="44" customFormat="1" x14ac:dyDescent="0.2">
      <c r="A451" s="16"/>
      <c r="B451" s="704"/>
      <c r="C451" s="16"/>
      <c r="K451" s="699"/>
      <c r="L451" s="136"/>
      <c r="M451" s="136"/>
      <c r="N451" s="136"/>
      <c r="O451" s="136"/>
      <c r="P451" s="136"/>
      <c r="Q451" s="136"/>
      <c r="R451" s="699"/>
      <c r="S451" s="136"/>
      <c r="T451" s="136"/>
      <c r="U451" s="136"/>
      <c r="V451" s="136"/>
      <c r="W451" s="136"/>
      <c r="X451" s="136"/>
      <c r="Y451" s="699"/>
      <c r="Z451" s="136"/>
      <c r="AA451" s="136"/>
      <c r="AB451" s="136"/>
      <c r="AC451" s="136"/>
      <c r="AD451" s="136"/>
      <c r="AE451" s="136"/>
      <c r="AF451" s="699"/>
      <c r="AG451" s="136"/>
      <c r="AH451" s="136"/>
      <c r="AI451" s="136"/>
      <c r="AJ451" s="136"/>
      <c r="AK451" s="136"/>
      <c r="AL451" s="136"/>
    </row>
    <row r="452" spans="1:38" s="44" customFormat="1" x14ac:dyDescent="0.2">
      <c r="A452" s="16"/>
      <c r="B452" s="704"/>
      <c r="C452" s="16"/>
      <c r="K452" s="699"/>
      <c r="L452" s="136"/>
      <c r="M452" s="136"/>
      <c r="N452" s="136"/>
      <c r="O452" s="136"/>
      <c r="P452" s="136"/>
      <c r="Q452" s="136"/>
      <c r="R452" s="699"/>
      <c r="S452" s="136"/>
      <c r="T452" s="136"/>
      <c r="U452" s="136"/>
      <c r="V452" s="136"/>
      <c r="W452" s="136"/>
      <c r="X452" s="136"/>
      <c r="Y452" s="699"/>
      <c r="Z452" s="136"/>
      <c r="AA452" s="136"/>
      <c r="AB452" s="136"/>
      <c r="AC452" s="136"/>
      <c r="AD452" s="136"/>
      <c r="AE452" s="136"/>
      <c r="AF452" s="699"/>
      <c r="AG452" s="136"/>
      <c r="AH452" s="136"/>
      <c r="AI452" s="136"/>
      <c r="AJ452" s="136"/>
      <c r="AK452" s="136"/>
      <c r="AL452" s="136"/>
    </row>
    <row r="453" spans="1:38" s="44" customFormat="1" x14ac:dyDescent="0.2">
      <c r="A453" s="16"/>
      <c r="B453" s="704"/>
      <c r="C453" s="16"/>
      <c r="K453" s="699"/>
      <c r="L453" s="136"/>
      <c r="M453" s="136"/>
      <c r="N453" s="136"/>
      <c r="O453" s="136"/>
      <c r="P453" s="136"/>
      <c r="Q453" s="136"/>
      <c r="R453" s="699"/>
      <c r="S453" s="136"/>
      <c r="T453" s="136"/>
      <c r="U453" s="136"/>
      <c r="V453" s="136"/>
      <c r="W453" s="136"/>
      <c r="X453" s="136"/>
      <c r="Y453" s="699"/>
      <c r="Z453" s="136"/>
      <c r="AA453" s="136"/>
      <c r="AB453" s="136"/>
      <c r="AC453" s="136"/>
      <c r="AD453" s="136"/>
      <c r="AE453" s="136"/>
      <c r="AF453" s="699"/>
      <c r="AG453" s="136"/>
      <c r="AH453" s="136"/>
      <c r="AI453" s="136"/>
      <c r="AJ453" s="136"/>
      <c r="AK453" s="136"/>
      <c r="AL453" s="136"/>
    </row>
    <row r="454" spans="1:38" s="44" customFormat="1" x14ac:dyDescent="0.2">
      <c r="A454" s="16"/>
      <c r="B454" s="704"/>
      <c r="C454" s="16"/>
      <c r="K454" s="699"/>
      <c r="L454" s="136"/>
      <c r="M454" s="136"/>
      <c r="N454" s="136"/>
      <c r="O454" s="136"/>
      <c r="P454" s="136"/>
      <c r="Q454" s="136"/>
      <c r="R454" s="699"/>
      <c r="S454" s="136"/>
      <c r="T454" s="136"/>
      <c r="U454" s="136"/>
      <c r="V454" s="136"/>
      <c r="W454" s="136"/>
      <c r="X454" s="136"/>
      <c r="Y454" s="699"/>
      <c r="Z454" s="136"/>
      <c r="AA454" s="136"/>
      <c r="AB454" s="136"/>
      <c r="AC454" s="136"/>
      <c r="AD454" s="136"/>
      <c r="AE454" s="136"/>
      <c r="AF454" s="699"/>
      <c r="AG454" s="136"/>
      <c r="AH454" s="136"/>
      <c r="AI454" s="136"/>
      <c r="AJ454" s="136"/>
      <c r="AK454" s="136"/>
      <c r="AL454" s="136"/>
    </row>
    <row r="455" spans="1:38" s="44" customFormat="1" x14ac:dyDescent="0.2">
      <c r="A455" s="16"/>
      <c r="B455" s="704"/>
      <c r="C455" s="16"/>
      <c r="K455" s="699"/>
      <c r="L455" s="136"/>
      <c r="M455" s="136"/>
      <c r="N455" s="136"/>
      <c r="O455" s="136"/>
      <c r="P455" s="136"/>
      <c r="Q455" s="136"/>
      <c r="R455" s="699"/>
      <c r="S455" s="136"/>
      <c r="T455" s="136"/>
      <c r="U455" s="136"/>
      <c r="V455" s="136"/>
      <c r="W455" s="136"/>
      <c r="X455" s="136"/>
      <c r="Y455" s="699"/>
      <c r="Z455" s="136"/>
      <c r="AA455" s="136"/>
      <c r="AB455" s="136"/>
      <c r="AC455" s="136"/>
      <c r="AD455" s="136"/>
      <c r="AE455" s="136"/>
      <c r="AF455" s="699"/>
      <c r="AG455" s="136"/>
      <c r="AH455" s="136"/>
      <c r="AI455" s="136"/>
      <c r="AJ455" s="136"/>
      <c r="AK455" s="136"/>
      <c r="AL455" s="136"/>
    </row>
    <row r="456" spans="1:38" s="44" customFormat="1" x14ac:dyDescent="0.2">
      <c r="A456" s="16"/>
      <c r="B456" s="704"/>
      <c r="C456" s="16"/>
      <c r="K456" s="699"/>
      <c r="L456" s="136"/>
      <c r="M456" s="136"/>
      <c r="N456" s="136"/>
      <c r="O456" s="136"/>
      <c r="P456" s="136"/>
      <c r="Q456" s="136"/>
      <c r="R456" s="699"/>
      <c r="S456" s="136"/>
      <c r="T456" s="136"/>
      <c r="U456" s="136"/>
      <c r="V456" s="136"/>
      <c r="W456" s="136"/>
      <c r="X456" s="136"/>
      <c r="Y456" s="699"/>
      <c r="Z456" s="136"/>
      <c r="AA456" s="136"/>
      <c r="AB456" s="136"/>
      <c r="AC456" s="136"/>
      <c r="AD456" s="136"/>
      <c r="AE456" s="136"/>
      <c r="AF456" s="699"/>
      <c r="AG456" s="136"/>
      <c r="AH456" s="136"/>
      <c r="AI456" s="136"/>
      <c r="AJ456" s="136"/>
      <c r="AK456" s="136"/>
      <c r="AL456" s="136"/>
    </row>
    <row r="457" spans="1:38" s="44" customFormat="1" x14ac:dyDescent="0.2">
      <c r="A457" s="16"/>
      <c r="B457" s="704"/>
      <c r="C457" s="16"/>
      <c r="K457" s="699"/>
      <c r="L457" s="136"/>
      <c r="M457" s="136"/>
      <c r="N457" s="136"/>
      <c r="O457" s="136"/>
      <c r="P457" s="136"/>
      <c r="Q457" s="136"/>
      <c r="R457" s="699"/>
      <c r="S457" s="136"/>
      <c r="T457" s="136"/>
      <c r="U457" s="136"/>
      <c r="V457" s="136"/>
      <c r="W457" s="136"/>
      <c r="X457" s="136"/>
      <c r="Y457" s="699"/>
      <c r="Z457" s="136"/>
      <c r="AA457" s="136"/>
      <c r="AB457" s="136"/>
      <c r="AC457" s="136"/>
      <c r="AD457" s="136"/>
      <c r="AE457" s="136"/>
      <c r="AF457" s="699"/>
      <c r="AG457" s="136"/>
      <c r="AH457" s="136"/>
      <c r="AI457" s="136"/>
      <c r="AJ457" s="136"/>
      <c r="AK457" s="136"/>
      <c r="AL457" s="136"/>
    </row>
    <row r="458" spans="1:38" s="44" customFormat="1" x14ac:dyDescent="0.2">
      <c r="A458" s="16"/>
      <c r="B458" s="704"/>
      <c r="C458" s="16"/>
      <c r="K458" s="699"/>
      <c r="L458" s="136"/>
      <c r="M458" s="136"/>
      <c r="N458" s="136"/>
      <c r="O458" s="136"/>
      <c r="P458" s="136"/>
      <c r="Q458" s="136"/>
      <c r="R458" s="699"/>
      <c r="S458" s="136"/>
      <c r="T458" s="136"/>
      <c r="U458" s="136"/>
      <c r="V458" s="136"/>
      <c r="W458" s="136"/>
      <c r="X458" s="136"/>
      <c r="Y458" s="699"/>
      <c r="Z458" s="136"/>
      <c r="AA458" s="136"/>
      <c r="AB458" s="136"/>
      <c r="AC458" s="136"/>
      <c r="AD458" s="136"/>
      <c r="AE458" s="136"/>
      <c r="AF458" s="699"/>
      <c r="AG458" s="136"/>
      <c r="AH458" s="136"/>
      <c r="AI458" s="136"/>
      <c r="AJ458" s="136"/>
      <c r="AK458" s="136"/>
      <c r="AL458" s="136"/>
    </row>
    <row r="459" spans="1:38" s="44" customFormat="1" x14ac:dyDescent="0.2">
      <c r="A459" s="16"/>
      <c r="B459" s="704"/>
      <c r="C459" s="16"/>
      <c r="K459" s="699"/>
      <c r="L459" s="136"/>
      <c r="M459" s="136"/>
      <c r="N459" s="136"/>
      <c r="O459" s="136"/>
      <c r="P459" s="136"/>
      <c r="Q459" s="136"/>
      <c r="R459" s="699"/>
      <c r="S459" s="136"/>
      <c r="T459" s="136"/>
      <c r="U459" s="136"/>
      <c r="V459" s="136"/>
      <c r="W459" s="136"/>
      <c r="X459" s="136"/>
      <c r="Y459" s="699"/>
      <c r="Z459" s="136"/>
      <c r="AA459" s="136"/>
      <c r="AB459" s="136"/>
      <c r="AC459" s="136"/>
      <c r="AD459" s="136"/>
      <c r="AE459" s="136"/>
      <c r="AF459" s="699"/>
      <c r="AG459" s="136"/>
      <c r="AH459" s="136"/>
      <c r="AI459" s="136"/>
      <c r="AJ459" s="136"/>
      <c r="AK459" s="136"/>
      <c r="AL459" s="136"/>
    </row>
    <row r="460" spans="1:38" s="44" customFormat="1" x14ac:dyDescent="0.2">
      <c r="A460" s="16"/>
      <c r="B460" s="704"/>
      <c r="C460" s="16"/>
      <c r="K460" s="699"/>
      <c r="L460" s="136"/>
      <c r="M460" s="136"/>
      <c r="N460" s="136"/>
      <c r="O460" s="136"/>
      <c r="P460" s="136"/>
      <c r="Q460" s="136"/>
      <c r="R460" s="699"/>
      <c r="S460" s="136"/>
      <c r="T460" s="136"/>
      <c r="U460" s="136"/>
      <c r="V460" s="136"/>
      <c r="W460" s="136"/>
      <c r="X460" s="136"/>
      <c r="Y460" s="699"/>
      <c r="Z460" s="136"/>
      <c r="AA460" s="136"/>
      <c r="AB460" s="136"/>
      <c r="AC460" s="136"/>
      <c r="AD460" s="136"/>
      <c r="AE460" s="136"/>
      <c r="AF460" s="699"/>
      <c r="AG460" s="136"/>
      <c r="AH460" s="136"/>
      <c r="AI460" s="136"/>
      <c r="AJ460" s="136"/>
      <c r="AK460" s="136"/>
      <c r="AL460" s="136"/>
    </row>
    <row r="461" spans="1:38" s="44" customFormat="1" x14ac:dyDescent="0.2">
      <c r="A461" s="16"/>
      <c r="B461" s="704"/>
      <c r="C461" s="16"/>
      <c r="K461" s="699"/>
      <c r="L461" s="136"/>
      <c r="M461" s="136"/>
      <c r="N461" s="136"/>
      <c r="O461" s="136"/>
      <c r="P461" s="136"/>
      <c r="Q461" s="136"/>
      <c r="R461" s="699"/>
      <c r="S461" s="136"/>
      <c r="T461" s="136"/>
      <c r="U461" s="136"/>
      <c r="V461" s="136"/>
      <c r="W461" s="136"/>
      <c r="X461" s="136"/>
      <c r="Y461" s="699"/>
      <c r="Z461" s="136"/>
      <c r="AA461" s="136"/>
      <c r="AB461" s="136"/>
      <c r="AC461" s="136"/>
      <c r="AD461" s="136"/>
      <c r="AE461" s="136"/>
      <c r="AF461" s="699"/>
      <c r="AG461" s="136"/>
      <c r="AH461" s="136"/>
      <c r="AI461" s="136"/>
      <c r="AJ461" s="136"/>
      <c r="AK461" s="136"/>
      <c r="AL461" s="136"/>
    </row>
    <row r="462" spans="1:38" s="44" customFormat="1" x14ac:dyDescent="0.2">
      <c r="A462" s="16"/>
      <c r="B462" s="704"/>
      <c r="C462" s="16"/>
      <c r="K462" s="699"/>
      <c r="L462" s="136"/>
      <c r="M462" s="136"/>
      <c r="N462" s="136"/>
      <c r="O462" s="136"/>
      <c r="P462" s="136"/>
      <c r="Q462" s="136"/>
      <c r="R462" s="699"/>
      <c r="S462" s="136"/>
      <c r="T462" s="136"/>
      <c r="U462" s="136"/>
      <c r="V462" s="136"/>
      <c r="W462" s="136"/>
      <c r="X462" s="136"/>
      <c r="Y462" s="699"/>
      <c r="Z462" s="136"/>
      <c r="AA462" s="136"/>
      <c r="AB462" s="136"/>
      <c r="AC462" s="136"/>
      <c r="AD462" s="136"/>
      <c r="AE462" s="136"/>
      <c r="AF462" s="699"/>
      <c r="AG462" s="136"/>
      <c r="AH462" s="136"/>
      <c r="AI462" s="136"/>
      <c r="AJ462" s="136"/>
      <c r="AK462" s="136"/>
      <c r="AL462" s="136"/>
    </row>
    <row r="463" spans="1:38" s="44" customFormat="1" x14ac:dyDescent="0.2">
      <c r="A463" s="16"/>
      <c r="B463" s="704"/>
      <c r="C463" s="16"/>
      <c r="K463" s="699"/>
      <c r="L463" s="136"/>
      <c r="M463" s="136"/>
      <c r="N463" s="136"/>
      <c r="O463" s="136"/>
      <c r="P463" s="136"/>
      <c r="Q463" s="136"/>
      <c r="R463" s="699"/>
      <c r="S463" s="136"/>
      <c r="T463" s="136"/>
      <c r="U463" s="136"/>
      <c r="V463" s="136"/>
      <c r="W463" s="136"/>
      <c r="X463" s="136"/>
      <c r="Y463" s="699"/>
      <c r="Z463" s="136"/>
      <c r="AA463" s="136"/>
      <c r="AB463" s="136"/>
      <c r="AC463" s="136"/>
      <c r="AD463" s="136"/>
      <c r="AE463" s="136"/>
      <c r="AF463" s="699"/>
      <c r="AG463" s="136"/>
      <c r="AH463" s="136"/>
      <c r="AI463" s="136"/>
      <c r="AJ463" s="136"/>
      <c r="AK463" s="136"/>
      <c r="AL463" s="136"/>
    </row>
    <row r="464" spans="1:38" s="44" customFormat="1" x14ac:dyDescent="0.2">
      <c r="A464" s="16"/>
      <c r="B464" s="704"/>
      <c r="C464" s="16"/>
      <c r="K464" s="699"/>
      <c r="L464" s="136"/>
      <c r="M464" s="136"/>
      <c r="N464" s="136"/>
      <c r="O464" s="136"/>
      <c r="P464" s="136"/>
      <c r="Q464" s="136"/>
      <c r="R464" s="699"/>
      <c r="S464" s="136"/>
      <c r="T464" s="136"/>
      <c r="U464" s="136"/>
      <c r="V464" s="136"/>
      <c r="W464" s="136"/>
      <c r="X464" s="136"/>
      <c r="Y464" s="699"/>
      <c r="Z464" s="136"/>
      <c r="AA464" s="136"/>
      <c r="AB464" s="136"/>
      <c r="AC464" s="136"/>
      <c r="AD464" s="136"/>
      <c r="AE464" s="136"/>
      <c r="AF464" s="699"/>
      <c r="AG464" s="136"/>
      <c r="AH464" s="136"/>
      <c r="AI464" s="136"/>
      <c r="AJ464" s="136"/>
      <c r="AK464" s="136"/>
      <c r="AL464" s="136"/>
    </row>
    <row r="465" spans="1:38" s="44" customFormat="1" x14ac:dyDescent="0.2">
      <c r="A465" s="16"/>
      <c r="B465" s="704"/>
      <c r="C465" s="16"/>
      <c r="K465" s="699"/>
      <c r="L465" s="136"/>
      <c r="M465" s="136"/>
      <c r="N465" s="136"/>
      <c r="O465" s="136"/>
      <c r="P465" s="136"/>
      <c r="Q465" s="136"/>
      <c r="R465" s="699"/>
      <c r="S465" s="136"/>
      <c r="T465" s="136"/>
      <c r="U465" s="136"/>
      <c r="V465" s="136"/>
      <c r="W465" s="136"/>
      <c r="X465" s="136"/>
      <c r="Y465" s="699"/>
      <c r="Z465" s="136"/>
      <c r="AA465" s="136"/>
      <c r="AB465" s="136"/>
      <c r="AC465" s="136"/>
      <c r="AD465" s="136"/>
      <c r="AE465" s="136"/>
      <c r="AF465" s="699"/>
      <c r="AG465" s="136"/>
      <c r="AH465" s="136"/>
      <c r="AI465" s="136"/>
      <c r="AJ465" s="136"/>
      <c r="AK465" s="136"/>
      <c r="AL465" s="136"/>
    </row>
    <row r="466" spans="1:38" s="44" customFormat="1" x14ac:dyDescent="0.2">
      <c r="A466" s="16"/>
      <c r="B466" s="704"/>
      <c r="C466" s="16"/>
      <c r="K466" s="699"/>
      <c r="L466" s="136"/>
      <c r="M466" s="136"/>
      <c r="N466" s="136"/>
      <c r="O466" s="136"/>
      <c r="P466" s="136"/>
      <c r="Q466" s="136"/>
      <c r="R466" s="699"/>
      <c r="S466" s="136"/>
      <c r="T466" s="136"/>
      <c r="U466" s="136"/>
      <c r="V466" s="136"/>
      <c r="W466" s="136"/>
      <c r="X466" s="136"/>
      <c r="Y466" s="699"/>
      <c r="Z466" s="136"/>
      <c r="AA466" s="136"/>
      <c r="AB466" s="136"/>
      <c r="AC466" s="136"/>
      <c r="AD466" s="136"/>
      <c r="AE466" s="136"/>
      <c r="AF466" s="699"/>
      <c r="AG466" s="136"/>
      <c r="AH466" s="136"/>
      <c r="AI466" s="136"/>
      <c r="AJ466" s="136"/>
      <c r="AK466" s="136"/>
      <c r="AL466" s="136"/>
    </row>
    <row r="467" spans="1:38" s="44" customFormat="1" x14ac:dyDescent="0.2">
      <c r="A467" s="16"/>
      <c r="B467" s="704"/>
      <c r="C467" s="16"/>
      <c r="K467" s="699"/>
      <c r="L467" s="136"/>
      <c r="M467" s="136"/>
      <c r="N467" s="136"/>
      <c r="O467" s="136"/>
      <c r="P467" s="136"/>
      <c r="Q467" s="136"/>
      <c r="R467" s="699"/>
      <c r="S467" s="136"/>
      <c r="T467" s="136"/>
      <c r="U467" s="136"/>
      <c r="V467" s="136"/>
      <c r="W467" s="136"/>
      <c r="X467" s="136"/>
      <c r="Y467" s="699"/>
      <c r="Z467" s="136"/>
      <c r="AA467" s="136"/>
      <c r="AB467" s="136"/>
      <c r="AC467" s="136"/>
      <c r="AD467" s="136"/>
      <c r="AE467" s="136"/>
      <c r="AF467" s="699"/>
      <c r="AG467" s="136"/>
      <c r="AH467" s="136"/>
      <c r="AI467" s="136"/>
      <c r="AJ467" s="136"/>
      <c r="AK467" s="136"/>
      <c r="AL467" s="136"/>
    </row>
    <row r="468" spans="1:38" s="44" customFormat="1" x14ac:dyDescent="0.2">
      <c r="A468" s="16"/>
      <c r="B468" s="704"/>
      <c r="C468" s="16"/>
      <c r="K468" s="699"/>
      <c r="L468" s="136"/>
      <c r="M468" s="136"/>
      <c r="N468" s="136"/>
      <c r="O468" s="136"/>
      <c r="P468" s="136"/>
      <c r="Q468" s="136"/>
      <c r="R468" s="699"/>
      <c r="S468" s="136"/>
      <c r="T468" s="136"/>
      <c r="U468" s="136"/>
      <c r="V468" s="136"/>
      <c r="W468" s="136"/>
      <c r="X468" s="136"/>
      <c r="Y468" s="699"/>
      <c r="Z468" s="136"/>
      <c r="AA468" s="136"/>
      <c r="AB468" s="136"/>
      <c r="AC468" s="136"/>
      <c r="AD468" s="136"/>
      <c r="AE468" s="136"/>
      <c r="AF468" s="699"/>
      <c r="AG468" s="136"/>
      <c r="AH468" s="136"/>
      <c r="AI468" s="136"/>
      <c r="AJ468" s="136"/>
      <c r="AK468" s="136"/>
      <c r="AL468" s="136"/>
    </row>
    <row r="469" spans="1:38" s="44" customFormat="1" x14ac:dyDescent="0.2">
      <c r="A469" s="16"/>
      <c r="B469" s="704"/>
      <c r="C469" s="16"/>
      <c r="K469" s="699"/>
      <c r="L469" s="136"/>
      <c r="M469" s="136"/>
      <c r="N469" s="136"/>
      <c r="O469" s="136"/>
      <c r="P469" s="136"/>
      <c r="Q469" s="136"/>
      <c r="R469" s="699"/>
      <c r="S469" s="136"/>
      <c r="T469" s="136"/>
      <c r="U469" s="136"/>
      <c r="V469" s="136"/>
      <c r="W469" s="136"/>
      <c r="X469" s="136"/>
      <c r="Y469" s="699"/>
      <c r="Z469" s="136"/>
      <c r="AA469" s="136"/>
      <c r="AB469" s="136"/>
      <c r="AC469" s="136"/>
      <c r="AD469" s="136"/>
      <c r="AE469" s="136"/>
      <c r="AF469" s="699"/>
      <c r="AG469" s="136"/>
      <c r="AH469" s="136"/>
      <c r="AI469" s="136"/>
      <c r="AJ469" s="136"/>
      <c r="AK469" s="136"/>
      <c r="AL469" s="136"/>
    </row>
    <row r="470" spans="1:38" s="44" customFormat="1" x14ac:dyDescent="0.2">
      <c r="A470" s="16"/>
      <c r="B470" s="704"/>
      <c r="C470" s="16"/>
      <c r="K470" s="699"/>
      <c r="L470" s="136"/>
      <c r="M470" s="136"/>
      <c r="N470" s="136"/>
      <c r="O470" s="136"/>
      <c r="P470" s="136"/>
      <c r="Q470" s="136"/>
      <c r="R470" s="699"/>
      <c r="S470" s="136"/>
      <c r="T470" s="136"/>
      <c r="U470" s="136"/>
      <c r="V470" s="136"/>
      <c r="W470" s="136"/>
      <c r="X470" s="136"/>
      <c r="Y470" s="699"/>
      <c r="Z470" s="136"/>
      <c r="AA470" s="136"/>
      <c r="AB470" s="136"/>
      <c r="AC470" s="136"/>
      <c r="AD470" s="136"/>
      <c r="AE470" s="136"/>
      <c r="AF470" s="699"/>
      <c r="AG470" s="136"/>
      <c r="AH470" s="136"/>
      <c r="AI470" s="136"/>
      <c r="AJ470" s="136"/>
      <c r="AK470" s="136"/>
      <c r="AL470" s="136"/>
    </row>
    <row r="471" spans="1:38" s="44" customFormat="1" x14ac:dyDescent="0.2">
      <c r="A471" s="16"/>
      <c r="B471" s="704"/>
      <c r="C471" s="16"/>
      <c r="K471" s="699"/>
      <c r="L471" s="136"/>
      <c r="M471" s="136"/>
      <c r="N471" s="136"/>
      <c r="O471" s="136"/>
      <c r="P471" s="136"/>
      <c r="Q471" s="136"/>
      <c r="R471" s="699"/>
      <c r="S471" s="136"/>
      <c r="T471" s="136"/>
      <c r="U471" s="136"/>
      <c r="V471" s="136"/>
      <c r="W471" s="136"/>
      <c r="X471" s="136"/>
      <c r="Y471" s="699"/>
      <c r="Z471" s="136"/>
      <c r="AA471" s="136"/>
      <c r="AB471" s="136"/>
      <c r="AC471" s="136"/>
      <c r="AD471" s="136"/>
      <c r="AE471" s="136"/>
      <c r="AF471" s="699"/>
      <c r="AG471" s="136"/>
      <c r="AH471" s="136"/>
      <c r="AI471" s="136"/>
      <c r="AJ471" s="136"/>
      <c r="AK471" s="136"/>
      <c r="AL471" s="136"/>
    </row>
    <row r="472" spans="1:38" s="44" customFormat="1" x14ac:dyDescent="0.2">
      <c r="A472" s="16"/>
      <c r="B472" s="704"/>
      <c r="C472" s="16"/>
      <c r="K472" s="699"/>
      <c r="L472" s="136"/>
      <c r="M472" s="136"/>
      <c r="N472" s="136"/>
      <c r="O472" s="136"/>
      <c r="P472" s="136"/>
      <c r="Q472" s="136"/>
      <c r="R472" s="699"/>
      <c r="S472" s="136"/>
      <c r="T472" s="136"/>
      <c r="U472" s="136"/>
      <c r="V472" s="136"/>
      <c r="W472" s="136"/>
      <c r="X472" s="136"/>
      <c r="Y472" s="699"/>
      <c r="Z472" s="136"/>
      <c r="AA472" s="136"/>
      <c r="AB472" s="136"/>
      <c r="AC472" s="136"/>
      <c r="AD472" s="136"/>
      <c r="AE472" s="136"/>
      <c r="AF472" s="699"/>
      <c r="AG472" s="136"/>
      <c r="AH472" s="136"/>
      <c r="AI472" s="136"/>
      <c r="AJ472" s="136"/>
      <c r="AK472" s="136"/>
      <c r="AL472" s="136"/>
    </row>
    <row r="473" spans="1:38" s="44" customFormat="1" x14ac:dyDescent="0.2">
      <c r="A473" s="16"/>
      <c r="B473" s="704"/>
      <c r="C473" s="16"/>
      <c r="K473" s="699"/>
      <c r="L473" s="136"/>
      <c r="M473" s="136"/>
      <c r="N473" s="136"/>
      <c r="O473" s="136"/>
      <c r="P473" s="136"/>
      <c r="Q473" s="136"/>
      <c r="R473" s="699"/>
      <c r="S473" s="136"/>
      <c r="T473" s="136"/>
      <c r="U473" s="136"/>
      <c r="V473" s="136"/>
      <c r="W473" s="136"/>
      <c r="X473" s="136"/>
      <c r="Y473" s="699"/>
      <c r="Z473" s="136"/>
      <c r="AA473" s="136"/>
      <c r="AB473" s="136"/>
      <c r="AC473" s="136"/>
      <c r="AD473" s="136"/>
      <c r="AE473" s="136"/>
      <c r="AF473" s="699"/>
      <c r="AG473" s="136"/>
      <c r="AH473" s="136"/>
      <c r="AI473" s="136"/>
      <c r="AJ473" s="136"/>
      <c r="AK473" s="136"/>
      <c r="AL473" s="136"/>
    </row>
    <row r="474" spans="1:38" s="44" customFormat="1" x14ac:dyDescent="0.2">
      <c r="A474" s="16"/>
      <c r="B474" s="704"/>
      <c r="C474" s="16"/>
      <c r="K474" s="699"/>
      <c r="L474" s="136"/>
      <c r="M474" s="136"/>
      <c r="N474" s="136"/>
      <c r="O474" s="136"/>
      <c r="P474" s="136"/>
      <c r="Q474" s="136"/>
      <c r="R474" s="699"/>
      <c r="S474" s="136"/>
      <c r="T474" s="136"/>
      <c r="U474" s="136"/>
      <c r="V474" s="136"/>
      <c r="W474" s="136"/>
      <c r="X474" s="136"/>
      <c r="Y474" s="699"/>
      <c r="Z474" s="136"/>
      <c r="AA474" s="136"/>
      <c r="AB474" s="136"/>
      <c r="AC474" s="136"/>
      <c r="AD474" s="136"/>
      <c r="AE474" s="136"/>
      <c r="AF474" s="699"/>
      <c r="AG474" s="136"/>
      <c r="AH474" s="136"/>
      <c r="AI474" s="136"/>
      <c r="AJ474" s="136"/>
      <c r="AK474" s="136"/>
      <c r="AL474" s="136"/>
    </row>
    <row r="475" spans="1:38" s="44" customFormat="1" x14ac:dyDescent="0.2">
      <c r="A475" s="16"/>
      <c r="B475" s="704"/>
      <c r="C475" s="16"/>
      <c r="K475" s="699"/>
      <c r="L475" s="136"/>
      <c r="M475" s="136"/>
      <c r="N475" s="136"/>
      <c r="O475" s="136"/>
      <c r="P475" s="136"/>
      <c r="Q475" s="136"/>
      <c r="R475" s="699"/>
      <c r="S475" s="136"/>
      <c r="T475" s="136"/>
      <c r="U475" s="136"/>
      <c r="V475" s="136"/>
      <c r="W475" s="136"/>
      <c r="X475" s="136"/>
      <c r="Y475" s="699"/>
      <c r="Z475" s="136"/>
      <c r="AA475" s="136"/>
      <c r="AB475" s="136"/>
      <c r="AC475" s="136"/>
      <c r="AD475" s="136"/>
      <c r="AE475" s="136"/>
      <c r="AF475" s="699"/>
      <c r="AG475" s="136"/>
      <c r="AH475" s="136"/>
      <c r="AI475" s="136"/>
      <c r="AJ475" s="136"/>
      <c r="AK475" s="136"/>
      <c r="AL475" s="136"/>
    </row>
    <row r="476" spans="1:38" s="44" customFormat="1" x14ac:dyDescent="0.2">
      <c r="A476" s="16"/>
      <c r="B476" s="704"/>
      <c r="C476" s="16"/>
      <c r="K476" s="699"/>
      <c r="L476" s="136"/>
      <c r="M476" s="136"/>
      <c r="N476" s="136"/>
      <c r="O476" s="136"/>
      <c r="P476" s="136"/>
      <c r="Q476" s="136"/>
      <c r="R476" s="699"/>
      <c r="S476" s="136"/>
      <c r="T476" s="136"/>
      <c r="U476" s="136"/>
      <c r="V476" s="136"/>
      <c r="W476" s="136"/>
      <c r="X476" s="136"/>
      <c r="Y476" s="699"/>
      <c r="Z476" s="136"/>
      <c r="AA476" s="136"/>
      <c r="AB476" s="136"/>
      <c r="AC476" s="136"/>
      <c r="AD476" s="136"/>
      <c r="AE476" s="136"/>
      <c r="AF476" s="699"/>
      <c r="AG476" s="136"/>
      <c r="AH476" s="136"/>
      <c r="AI476" s="136"/>
      <c r="AJ476" s="136"/>
      <c r="AK476" s="136"/>
      <c r="AL476" s="136"/>
    </row>
    <row r="477" spans="1:38" s="44" customFormat="1" x14ac:dyDescent="0.2">
      <c r="A477" s="16"/>
      <c r="B477" s="704"/>
      <c r="C477" s="16"/>
      <c r="K477" s="699"/>
      <c r="L477" s="136"/>
      <c r="M477" s="136"/>
      <c r="N477" s="136"/>
      <c r="O477" s="136"/>
      <c r="P477" s="136"/>
      <c r="Q477" s="136"/>
      <c r="R477" s="699"/>
      <c r="S477" s="136"/>
      <c r="T477" s="136"/>
      <c r="U477" s="136"/>
      <c r="V477" s="136"/>
      <c r="W477" s="136"/>
      <c r="X477" s="136"/>
      <c r="Y477" s="699"/>
      <c r="Z477" s="136"/>
      <c r="AA477" s="136"/>
      <c r="AB477" s="136"/>
      <c r="AC477" s="136"/>
      <c r="AD477" s="136"/>
      <c r="AE477" s="136"/>
      <c r="AF477" s="699"/>
      <c r="AG477" s="136"/>
      <c r="AH477" s="136"/>
      <c r="AI477" s="136"/>
      <c r="AJ477" s="136"/>
      <c r="AK477" s="136"/>
      <c r="AL477" s="136"/>
    </row>
    <row r="478" spans="1:38" s="44" customFormat="1" x14ac:dyDescent="0.2">
      <c r="A478" s="16"/>
      <c r="B478" s="704"/>
      <c r="C478" s="16"/>
      <c r="K478" s="699"/>
      <c r="L478" s="136"/>
      <c r="M478" s="136"/>
      <c r="N478" s="136"/>
      <c r="O478" s="136"/>
      <c r="P478" s="136"/>
      <c r="Q478" s="136"/>
      <c r="R478" s="699"/>
      <c r="S478" s="136"/>
      <c r="T478" s="136"/>
      <c r="U478" s="136"/>
      <c r="V478" s="136"/>
      <c r="W478" s="136"/>
      <c r="X478" s="136"/>
      <c r="Y478" s="699"/>
      <c r="Z478" s="136"/>
      <c r="AA478" s="136"/>
      <c r="AB478" s="136"/>
      <c r="AC478" s="136"/>
      <c r="AD478" s="136"/>
      <c r="AE478" s="136"/>
      <c r="AF478" s="699"/>
      <c r="AG478" s="136"/>
      <c r="AH478" s="136"/>
      <c r="AI478" s="136"/>
      <c r="AJ478" s="136"/>
      <c r="AK478" s="136"/>
      <c r="AL478" s="136"/>
    </row>
    <row r="479" spans="1:38" s="44" customFormat="1" x14ac:dyDescent="0.2">
      <c r="A479" s="16"/>
      <c r="B479" s="704"/>
      <c r="C479" s="16"/>
      <c r="K479" s="699"/>
      <c r="L479" s="136"/>
      <c r="M479" s="136"/>
      <c r="N479" s="136"/>
      <c r="O479" s="136"/>
      <c r="P479" s="136"/>
      <c r="Q479" s="136"/>
      <c r="R479" s="699"/>
      <c r="S479" s="136"/>
      <c r="T479" s="136"/>
      <c r="U479" s="136"/>
      <c r="V479" s="136"/>
      <c r="W479" s="136"/>
      <c r="X479" s="136"/>
      <c r="Y479" s="699"/>
      <c r="Z479" s="136"/>
      <c r="AA479" s="136"/>
      <c r="AB479" s="136"/>
      <c r="AC479" s="136"/>
      <c r="AD479" s="136"/>
      <c r="AE479" s="136"/>
      <c r="AF479" s="699"/>
      <c r="AG479" s="136"/>
      <c r="AH479" s="136"/>
      <c r="AI479" s="136"/>
      <c r="AJ479" s="136"/>
      <c r="AK479" s="136"/>
      <c r="AL479" s="136"/>
    </row>
    <row r="480" spans="1:38" s="44" customFormat="1" x14ac:dyDescent="0.2">
      <c r="A480" s="16"/>
      <c r="B480" s="704"/>
      <c r="C480" s="16"/>
      <c r="K480" s="699"/>
      <c r="L480" s="136"/>
      <c r="M480" s="136"/>
      <c r="N480" s="136"/>
      <c r="O480" s="136"/>
      <c r="P480" s="136"/>
      <c r="Q480" s="136"/>
      <c r="R480" s="699"/>
      <c r="S480" s="136"/>
      <c r="T480" s="136"/>
      <c r="U480" s="136"/>
      <c r="V480" s="136"/>
      <c r="W480" s="136"/>
      <c r="X480" s="136"/>
      <c r="Y480" s="699"/>
      <c r="Z480" s="136"/>
      <c r="AA480" s="136"/>
      <c r="AB480" s="136"/>
      <c r="AC480" s="136"/>
      <c r="AD480" s="136"/>
      <c r="AE480" s="136"/>
      <c r="AF480" s="699"/>
      <c r="AG480" s="136"/>
      <c r="AH480" s="136"/>
      <c r="AI480" s="136"/>
      <c r="AJ480" s="136"/>
      <c r="AK480" s="136"/>
      <c r="AL480" s="136"/>
    </row>
    <row r="481" spans="1:38" s="44" customFormat="1" x14ac:dyDescent="0.2">
      <c r="A481" s="16"/>
      <c r="B481" s="704"/>
      <c r="C481" s="16"/>
      <c r="K481" s="699"/>
      <c r="L481" s="136"/>
      <c r="M481" s="136"/>
      <c r="N481" s="136"/>
      <c r="O481" s="136"/>
      <c r="P481" s="136"/>
      <c r="Q481" s="136"/>
      <c r="R481" s="699"/>
      <c r="S481" s="136"/>
      <c r="T481" s="136"/>
      <c r="U481" s="136"/>
      <c r="V481" s="136"/>
      <c r="W481" s="136"/>
      <c r="X481" s="136"/>
      <c r="Y481" s="699"/>
      <c r="Z481" s="136"/>
      <c r="AA481" s="136"/>
      <c r="AB481" s="136"/>
      <c r="AC481" s="136"/>
      <c r="AD481" s="136"/>
      <c r="AE481" s="136"/>
      <c r="AF481" s="699"/>
      <c r="AG481" s="136"/>
      <c r="AH481" s="136"/>
      <c r="AI481" s="136"/>
      <c r="AJ481" s="136"/>
      <c r="AK481" s="136"/>
      <c r="AL481" s="136"/>
    </row>
    <row r="482" spans="1:38" s="44" customFormat="1" x14ac:dyDescent="0.2">
      <c r="A482" s="16"/>
      <c r="B482" s="704"/>
      <c r="C482" s="16"/>
      <c r="K482" s="699"/>
      <c r="L482" s="136"/>
      <c r="M482" s="136"/>
      <c r="N482" s="136"/>
      <c r="O482" s="136"/>
      <c r="P482" s="136"/>
      <c r="Q482" s="136"/>
      <c r="R482" s="699"/>
      <c r="S482" s="136"/>
      <c r="T482" s="136"/>
      <c r="U482" s="136"/>
      <c r="V482" s="136"/>
      <c r="W482" s="136"/>
      <c r="X482" s="136"/>
      <c r="Y482" s="699"/>
      <c r="Z482" s="136"/>
      <c r="AA482" s="136"/>
      <c r="AB482" s="136"/>
      <c r="AC482" s="136"/>
      <c r="AD482" s="136"/>
      <c r="AE482" s="136"/>
      <c r="AF482" s="699"/>
      <c r="AG482" s="136"/>
      <c r="AH482" s="136"/>
      <c r="AI482" s="136"/>
      <c r="AJ482" s="136"/>
      <c r="AK482" s="136"/>
      <c r="AL482" s="136"/>
    </row>
    <row r="483" spans="1:38" s="44" customFormat="1" x14ac:dyDescent="0.2">
      <c r="A483" s="16"/>
      <c r="B483" s="704"/>
      <c r="C483" s="16"/>
      <c r="K483" s="699"/>
      <c r="L483" s="136"/>
      <c r="M483" s="136"/>
      <c r="N483" s="136"/>
      <c r="O483" s="136"/>
      <c r="P483" s="136"/>
      <c r="Q483" s="136"/>
      <c r="R483" s="699"/>
      <c r="S483" s="136"/>
      <c r="T483" s="136"/>
      <c r="U483" s="136"/>
      <c r="V483" s="136"/>
      <c r="W483" s="136"/>
      <c r="X483" s="136"/>
      <c r="Y483" s="699"/>
      <c r="Z483" s="136"/>
      <c r="AA483" s="136"/>
      <c r="AB483" s="136"/>
      <c r="AC483" s="136"/>
      <c r="AD483" s="136"/>
      <c r="AE483" s="136"/>
      <c r="AF483" s="699"/>
      <c r="AG483" s="136"/>
      <c r="AH483" s="136"/>
      <c r="AI483" s="136"/>
      <c r="AJ483" s="136"/>
      <c r="AK483" s="136"/>
      <c r="AL483" s="136"/>
    </row>
    <row r="484" spans="1:38" s="44" customFormat="1" x14ac:dyDescent="0.2">
      <c r="A484" s="16"/>
      <c r="B484" s="704"/>
      <c r="C484" s="16"/>
      <c r="K484" s="699"/>
      <c r="L484" s="136"/>
      <c r="M484" s="136"/>
      <c r="N484" s="136"/>
      <c r="O484" s="136"/>
      <c r="P484" s="136"/>
      <c r="Q484" s="136"/>
      <c r="R484" s="699"/>
      <c r="S484" s="136"/>
      <c r="T484" s="136"/>
      <c r="U484" s="136"/>
      <c r="V484" s="136"/>
      <c r="W484" s="136"/>
      <c r="X484" s="136"/>
      <c r="Y484" s="699"/>
      <c r="Z484" s="136"/>
      <c r="AA484" s="136"/>
      <c r="AB484" s="136"/>
      <c r="AC484" s="136"/>
      <c r="AD484" s="136"/>
      <c r="AE484" s="136"/>
      <c r="AF484" s="699"/>
      <c r="AG484" s="136"/>
      <c r="AH484" s="136"/>
      <c r="AI484" s="136"/>
      <c r="AJ484" s="136"/>
      <c r="AK484" s="136"/>
      <c r="AL484" s="136"/>
    </row>
    <row r="485" spans="1:38" s="44" customFormat="1" x14ac:dyDescent="0.2">
      <c r="A485" s="16"/>
      <c r="B485" s="704"/>
      <c r="C485" s="16"/>
      <c r="K485" s="699"/>
      <c r="L485" s="136"/>
      <c r="M485" s="136"/>
      <c r="N485" s="136"/>
      <c r="O485" s="136"/>
      <c r="P485" s="136"/>
      <c r="Q485" s="136"/>
      <c r="R485" s="699"/>
      <c r="S485" s="136"/>
      <c r="T485" s="136"/>
      <c r="U485" s="136"/>
      <c r="V485" s="136"/>
      <c r="W485" s="136"/>
      <c r="X485" s="136"/>
      <c r="Y485" s="699"/>
      <c r="Z485" s="136"/>
      <c r="AA485" s="136"/>
      <c r="AB485" s="136"/>
      <c r="AC485" s="136"/>
      <c r="AD485" s="136"/>
      <c r="AE485" s="136"/>
      <c r="AF485" s="699"/>
      <c r="AG485" s="136"/>
      <c r="AH485" s="136"/>
      <c r="AI485" s="136"/>
      <c r="AJ485" s="136"/>
      <c r="AK485" s="136"/>
      <c r="AL485" s="136"/>
    </row>
    <row r="486" spans="1:38" s="44" customFormat="1" x14ac:dyDescent="0.2">
      <c r="A486" s="16"/>
      <c r="B486" s="704"/>
      <c r="C486" s="16"/>
      <c r="K486" s="699"/>
      <c r="L486" s="136"/>
      <c r="M486" s="136"/>
      <c r="N486" s="136"/>
      <c r="O486" s="136"/>
      <c r="P486" s="136"/>
      <c r="Q486" s="136"/>
      <c r="R486" s="699"/>
      <c r="S486" s="136"/>
      <c r="T486" s="136"/>
      <c r="U486" s="136"/>
      <c r="V486" s="136"/>
      <c r="W486" s="136"/>
      <c r="X486" s="136"/>
      <c r="Y486" s="699"/>
      <c r="Z486" s="136"/>
      <c r="AA486" s="136"/>
      <c r="AB486" s="136"/>
      <c r="AC486" s="136"/>
      <c r="AD486" s="136"/>
      <c r="AE486" s="136"/>
      <c r="AF486" s="699"/>
      <c r="AG486" s="136"/>
      <c r="AH486" s="136"/>
      <c r="AI486" s="136"/>
      <c r="AJ486" s="136"/>
      <c r="AK486" s="136"/>
      <c r="AL486" s="136"/>
    </row>
    <row r="487" spans="1:38" s="44" customFormat="1" x14ac:dyDescent="0.2">
      <c r="A487" s="16"/>
      <c r="B487" s="704"/>
      <c r="C487" s="16"/>
      <c r="K487" s="699"/>
      <c r="L487" s="136"/>
      <c r="M487" s="136"/>
      <c r="N487" s="136"/>
      <c r="O487" s="136"/>
      <c r="P487" s="136"/>
      <c r="Q487" s="136"/>
      <c r="R487" s="699"/>
      <c r="S487" s="136"/>
      <c r="T487" s="136"/>
      <c r="U487" s="136"/>
      <c r="V487" s="136"/>
      <c r="W487" s="136"/>
      <c r="X487" s="136"/>
      <c r="Y487" s="699"/>
      <c r="Z487" s="136"/>
      <c r="AA487" s="136"/>
      <c r="AB487" s="136"/>
      <c r="AC487" s="136"/>
      <c r="AD487" s="136"/>
      <c r="AE487" s="136"/>
      <c r="AF487" s="699"/>
      <c r="AG487" s="136"/>
      <c r="AH487" s="136"/>
      <c r="AI487" s="136"/>
      <c r="AJ487" s="136"/>
      <c r="AK487" s="136"/>
      <c r="AL487" s="136"/>
    </row>
    <row r="488" spans="1:38" s="44" customFormat="1" x14ac:dyDescent="0.2">
      <c r="A488" s="16"/>
      <c r="B488" s="704"/>
      <c r="C488" s="16"/>
      <c r="K488" s="699"/>
      <c r="L488" s="136"/>
      <c r="M488" s="136"/>
      <c r="N488" s="136"/>
      <c r="O488" s="136"/>
      <c r="P488" s="136"/>
      <c r="Q488" s="136"/>
      <c r="R488" s="699"/>
      <c r="S488" s="136"/>
      <c r="T488" s="136"/>
      <c r="U488" s="136"/>
      <c r="V488" s="136"/>
      <c r="W488" s="136"/>
      <c r="X488" s="136"/>
      <c r="Y488" s="699"/>
      <c r="Z488" s="136"/>
      <c r="AA488" s="136"/>
      <c r="AB488" s="136"/>
      <c r="AC488" s="136"/>
      <c r="AD488" s="136"/>
      <c r="AE488" s="136"/>
      <c r="AF488" s="699"/>
      <c r="AG488" s="136"/>
      <c r="AH488" s="136"/>
      <c r="AI488" s="136"/>
      <c r="AJ488" s="136"/>
      <c r="AK488" s="136"/>
      <c r="AL488" s="136"/>
    </row>
    <row r="489" spans="1:38" s="44" customFormat="1" x14ac:dyDescent="0.2">
      <c r="A489" s="16"/>
      <c r="B489" s="704"/>
      <c r="C489" s="16"/>
      <c r="K489" s="699"/>
      <c r="L489" s="136"/>
      <c r="M489" s="136"/>
      <c r="N489" s="136"/>
      <c r="O489" s="136"/>
      <c r="P489" s="136"/>
      <c r="Q489" s="136"/>
      <c r="R489" s="699"/>
      <c r="S489" s="136"/>
      <c r="T489" s="136"/>
      <c r="U489" s="136"/>
      <c r="V489" s="136"/>
      <c r="W489" s="136"/>
      <c r="X489" s="136"/>
      <c r="Y489" s="699"/>
      <c r="Z489" s="136"/>
      <c r="AA489" s="136"/>
      <c r="AB489" s="136"/>
      <c r="AC489" s="136"/>
      <c r="AD489" s="136"/>
      <c r="AE489" s="136"/>
      <c r="AF489" s="699"/>
      <c r="AG489" s="136"/>
      <c r="AH489" s="136"/>
      <c r="AI489" s="136"/>
      <c r="AJ489" s="136"/>
      <c r="AK489" s="136"/>
      <c r="AL489" s="136"/>
    </row>
    <row r="490" spans="1:38" s="44" customFormat="1" x14ac:dyDescent="0.2">
      <c r="A490" s="16"/>
      <c r="B490" s="704"/>
      <c r="C490" s="16"/>
      <c r="K490" s="699"/>
      <c r="L490" s="136"/>
      <c r="M490" s="136"/>
      <c r="N490" s="136"/>
      <c r="O490" s="136"/>
      <c r="P490" s="136"/>
      <c r="Q490" s="136"/>
      <c r="R490" s="699"/>
      <c r="S490" s="136"/>
      <c r="T490" s="136"/>
      <c r="U490" s="136"/>
      <c r="V490" s="136"/>
      <c r="W490" s="136"/>
      <c r="X490" s="136"/>
      <c r="Y490" s="699"/>
      <c r="Z490" s="136"/>
      <c r="AA490" s="136"/>
      <c r="AB490" s="136"/>
      <c r="AC490" s="136"/>
      <c r="AD490" s="136"/>
      <c r="AE490" s="136"/>
      <c r="AF490" s="699"/>
      <c r="AG490" s="136"/>
      <c r="AH490" s="136"/>
      <c r="AI490" s="136"/>
      <c r="AJ490" s="136"/>
      <c r="AK490" s="136"/>
      <c r="AL490" s="136"/>
    </row>
    <row r="491" spans="1:38" s="44" customFormat="1" x14ac:dyDescent="0.2">
      <c r="A491" s="16"/>
      <c r="B491" s="704"/>
      <c r="C491" s="16"/>
      <c r="K491" s="699"/>
      <c r="L491" s="136"/>
      <c r="M491" s="136"/>
      <c r="N491" s="136"/>
      <c r="O491" s="136"/>
      <c r="P491" s="136"/>
      <c r="Q491" s="136"/>
      <c r="R491" s="699"/>
      <c r="S491" s="136"/>
      <c r="T491" s="136"/>
      <c r="U491" s="136"/>
      <c r="V491" s="136"/>
      <c r="W491" s="136"/>
      <c r="X491" s="136"/>
      <c r="Y491" s="699"/>
      <c r="Z491" s="136"/>
      <c r="AA491" s="136"/>
      <c r="AB491" s="136"/>
      <c r="AC491" s="136"/>
      <c r="AD491" s="136"/>
      <c r="AE491" s="136"/>
      <c r="AF491" s="699"/>
      <c r="AG491" s="136"/>
      <c r="AH491" s="136"/>
      <c r="AI491" s="136"/>
      <c r="AJ491" s="136"/>
      <c r="AK491" s="136"/>
      <c r="AL491" s="136"/>
    </row>
    <row r="492" spans="1:38" s="44" customFormat="1" x14ac:dyDescent="0.2">
      <c r="A492" s="16"/>
      <c r="B492" s="704"/>
      <c r="C492" s="16"/>
      <c r="K492" s="699"/>
      <c r="L492" s="136"/>
      <c r="M492" s="136"/>
      <c r="N492" s="136"/>
      <c r="O492" s="136"/>
      <c r="P492" s="136"/>
      <c r="Q492" s="136"/>
      <c r="R492" s="699"/>
      <c r="S492" s="136"/>
      <c r="T492" s="136"/>
      <c r="U492" s="136"/>
      <c r="V492" s="136"/>
      <c r="W492" s="136"/>
      <c r="X492" s="136"/>
      <c r="Y492" s="699"/>
      <c r="Z492" s="136"/>
      <c r="AA492" s="136"/>
      <c r="AB492" s="136"/>
      <c r="AC492" s="136"/>
      <c r="AD492" s="136"/>
      <c r="AE492" s="136"/>
      <c r="AF492" s="699"/>
      <c r="AG492" s="136"/>
      <c r="AH492" s="136"/>
      <c r="AI492" s="136"/>
      <c r="AJ492" s="136"/>
      <c r="AK492" s="136"/>
      <c r="AL492" s="136"/>
    </row>
    <row r="493" spans="1:38" s="44" customFormat="1" x14ac:dyDescent="0.2">
      <c r="A493" s="16"/>
      <c r="B493" s="704"/>
      <c r="C493" s="16"/>
      <c r="K493" s="699"/>
      <c r="L493" s="136"/>
      <c r="M493" s="136"/>
      <c r="N493" s="136"/>
      <c r="O493" s="136"/>
      <c r="P493" s="136"/>
      <c r="Q493" s="136"/>
      <c r="R493" s="699"/>
      <c r="S493" s="136"/>
      <c r="T493" s="136"/>
      <c r="U493" s="136"/>
      <c r="V493" s="136"/>
      <c r="W493" s="136"/>
      <c r="X493" s="136"/>
      <c r="Y493" s="699"/>
      <c r="Z493" s="136"/>
      <c r="AA493" s="136"/>
      <c r="AB493" s="136"/>
      <c r="AC493" s="136"/>
      <c r="AD493" s="136"/>
      <c r="AE493" s="136"/>
      <c r="AF493" s="699"/>
      <c r="AG493" s="136"/>
      <c r="AH493" s="136"/>
      <c r="AI493" s="136"/>
      <c r="AJ493" s="136"/>
      <c r="AK493" s="136"/>
      <c r="AL493" s="136"/>
    </row>
    <row r="494" spans="1:38" s="44" customFormat="1" x14ac:dyDescent="0.2">
      <c r="A494" s="16"/>
      <c r="B494" s="704"/>
      <c r="C494" s="16"/>
      <c r="K494" s="699"/>
      <c r="L494" s="136"/>
      <c r="M494" s="136"/>
      <c r="N494" s="136"/>
      <c r="O494" s="136"/>
      <c r="P494" s="136"/>
      <c r="Q494" s="136"/>
      <c r="R494" s="699"/>
      <c r="S494" s="136"/>
      <c r="T494" s="136"/>
      <c r="U494" s="136"/>
      <c r="V494" s="136"/>
      <c r="W494" s="136"/>
      <c r="X494" s="136"/>
      <c r="Y494" s="699"/>
      <c r="Z494" s="136"/>
      <c r="AA494" s="136"/>
      <c r="AB494" s="136"/>
      <c r="AC494" s="136"/>
      <c r="AD494" s="136"/>
      <c r="AE494" s="136"/>
      <c r="AF494" s="699"/>
      <c r="AG494" s="136"/>
      <c r="AH494" s="136"/>
      <c r="AI494" s="136"/>
      <c r="AJ494" s="136"/>
      <c r="AK494" s="136"/>
      <c r="AL494" s="136"/>
    </row>
    <row r="495" spans="1:38" s="44" customFormat="1" x14ac:dyDescent="0.2">
      <c r="A495" s="16"/>
      <c r="B495" s="704"/>
      <c r="C495" s="16"/>
      <c r="K495" s="699"/>
      <c r="L495" s="136"/>
      <c r="M495" s="136"/>
      <c r="N495" s="136"/>
      <c r="O495" s="136"/>
      <c r="P495" s="136"/>
      <c r="Q495" s="136"/>
      <c r="R495" s="699"/>
      <c r="S495" s="136"/>
      <c r="T495" s="136"/>
      <c r="U495" s="136"/>
      <c r="V495" s="136"/>
      <c r="W495" s="136"/>
      <c r="X495" s="136"/>
      <c r="Y495" s="699"/>
      <c r="Z495" s="136"/>
      <c r="AA495" s="136"/>
      <c r="AB495" s="136"/>
      <c r="AC495" s="136"/>
      <c r="AD495" s="136"/>
      <c r="AE495" s="136"/>
      <c r="AF495" s="699"/>
      <c r="AG495" s="136"/>
      <c r="AH495" s="136"/>
      <c r="AI495" s="136"/>
      <c r="AJ495" s="136"/>
      <c r="AK495" s="136"/>
      <c r="AL495" s="136"/>
    </row>
    <row r="496" spans="1:38" s="44" customFormat="1" x14ac:dyDescent="0.2">
      <c r="A496" s="16"/>
      <c r="B496" s="704"/>
      <c r="C496" s="16"/>
      <c r="K496" s="699"/>
      <c r="L496" s="136"/>
      <c r="M496" s="136"/>
      <c r="N496" s="136"/>
      <c r="O496" s="136"/>
      <c r="P496" s="136"/>
      <c r="Q496" s="136"/>
      <c r="R496" s="699"/>
      <c r="S496" s="136"/>
      <c r="T496" s="136"/>
      <c r="U496" s="136"/>
      <c r="V496" s="136"/>
      <c r="W496" s="136"/>
      <c r="X496" s="136"/>
      <c r="Y496" s="699"/>
      <c r="Z496" s="136"/>
      <c r="AA496" s="136"/>
      <c r="AB496" s="136"/>
      <c r="AC496" s="136"/>
      <c r="AD496" s="136"/>
      <c r="AE496" s="136"/>
      <c r="AF496" s="699"/>
      <c r="AG496" s="136"/>
      <c r="AH496" s="136"/>
      <c r="AI496" s="136"/>
      <c r="AJ496" s="136"/>
      <c r="AK496" s="136"/>
      <c r="AL496" s="136"/>
    </row>
    <row r="497" spans="1:38" s="44" customFormat="1" x14ac:dyDescent="0.2">
      <c r="A497" s="16"/>
      <c r="B497" s="704"/>
      <c r="C497" s="16"/>
      <c r="K497" s="699"/>
      <c r="L497" s="136"/>
      <c r="M497" s="136"/>
      <c r="N497" s="136"/>
      <c r="O497" s="136"/>
      <c r="P497" s="136"/>
      <c r="Q497" s="136"/>
      <c r="R497" s="699"/>
      <c r="S497" s="136"/>
      <c r="T497" s="136"/>
      <c r="U497" s="136"/>
      <c r="V497" s="136"/>
      <c r="W497" s="136"/>
      <c r="X497" s="136"/>
      <c r="Y497" s="699"/>
      <c r="Z497" s="136"/>
      <c r="AA497" s="136"/>
      <c r="AB497" s="136"/>
      <c r="AC497" s="136"/>
      <c r="AD497" s="136"/>
      <c r="AE497" s="136"/>
      <c r="AF497" s="699"/>
      <c r="AG497" s="136"/>
      <c r="AH497" s="136"/>
      <c r="AI497" s="136"/>
      <c r="AJ497" s="136"/>
      <c r="AK497" s="136"/>
      <c r="AL497" s="136"/>
    </row>
    <row r="498" spans="1:38" s="44" customFormat="1" x14ac:dyDescent="0.2">
      <c r="A498" s="16"/>
      <c r="B498" s="704"/>
      <c r="C498" s="16"/>
      <c r="K498" s="699"/>
      <c r="L498" s="136"/>
      <c r="M498" s="136"/>
      <c r="N498" s="136"/>
      <c r="O498" s="136"/>
      <c r="P498" s="136"/>
      <c r="Q498" s="136"/>
      <c r="R498" s="699"/>
      <c r="S498" s="136"/>
      <c r="T498" s="136"/>
      <c r="U498" s="136"/>
      <c r="V498" s="136"/>
      <c r="W498" s="136"/>
      <c r="X498" s="136"/>
      <c r="Y498" s="699"/>
      <c r="Z498" s="136"/>
      <c r="AA498" s="136"/>
      <c r="AB498" s="136"/>
      <c r="AC498" s="136"/>
      <c r="AD498" s="136"/>
      <c r="AE498" s="136"/>
      <c r="AF498" s="699"/>
      <c r="AG498" s="136"/>
      <c r="AH498" s="136"/>
      <c r="AI498" s="136"/>
      <c r="AJ498" s="136"/>
      <c r="AK498" s="136"/>
      <c r="AL498" s="136"/>
    </row>
    <row r="499" spans="1:38" s="44" customFormat="1" x14ac:dyDescent="0.2">
      <c r="A499" s="16"/>
      <c r="B499" s="704"/>
      <c r="C499" s="16"/>
      <c r="K499" s="699"/>
      <c r="L499" s="136"/>
      <c r="M499" s="136"/>
      <c r="N499" s="136"/>
      <c r="O499" s="136"/>
      <c r="P499" s="136"/>
      <c r="Q499" s="136"/>
      <c r="R499" s="699"/>
      <c r="S499" s="136"/>
      <c r="T499" s="136"/>
      <c r="U499" s="136"/>
      <c r="V499" s="136"/>
      <c r="W499" s="136"/>
      <c r="X499" s="136"/>
      <c r="Y499" s="699"/>
      <c r="Z499" s="136"/>
      <c r="AA499" s="136"/>
      <c r="AB499" s="136"/>
      <c r="AC499" s="136"/>
      <c r="AD499" s="136"/>
      <c r="AE499" s="136"/>
      <c r="AF499" s="699"/>
      <c r="AG499" s="136"/>
      <c r="AH499" s="136"/>
      <c r="AI499" s="136"/>
      <c r="AJ499" s="136"/>
      <c r="AK499" s="136"/>
      <c r="AL499" s="136"/>
    </row>
    <row r="500" spans="1:38" s="44" customFormat="1" x14ac:dyDescent="0.2">
      <c r="A500" s="16"/>
      <c r="B500" s="704"/>
      <c r="C500" s="16"/>
      <c r="K500" s="699"/>
      <c r="L500" s="136"/>
      <c r="M500" s="136"/>
      <c r="N500" s="136"/>
      <c r="O500" s="136"/>
      <c r="P500" s="136"/>
      <c r="Q500" s="136"/>
      <c r="R500" s="699"/>
      <c r="S500" s="136"/>
      <c r="T500" s="136"/>
      <c r="U500" s="136"/>
      <c r="V500" s="136"/>
      <c r="W500" s="136"/>
      <c r="X500" s="136"/>
      <c r="Y500" s="699"/>
      <c r="Z500" s="136"/>
      <c r="AA500" s="136"/>
      <c r="AB500" s="136"/>
      <c r="AC500" s="136"/>
      <c r="AD500" s="136"/>
      <c r="AE500" s="136"/>
      <c r="AF500" s="699"/>
      <c r="AG500" s="136"/>
      <c r="AH500" s="136"/>
      <c r="AI500" s="136"/>
      <c r="AJ500" s="136"/>
      <c r="AK500" s="136"/>
      <c r="AL500" s="136"/>
    </row>
    <row r="501" spans="1:38" s="44" customFormat="1" x14ac:dyDescent="0.2">
      <c r="A501" s="16"/>
      <c r="B501" s="704"/>
      <c r="C501" s="16"/>
      <c r="K501" s="699"/>
      <c r="L501" s="136"/>
      <c r="M501" s="136"/>
      <c r="N501" s="136"/>
      <c r="O501" s="136"/>
      <c r="P501" s="136"/>
      <c r="Q501" s="136"/>
      <c r="R501" s="699"/>
      <c r="S501" s="136"/>
      <c r="T501" s="136"/>
      <c r="U501" s="136"/>
      <c r="V501" s="136"/>
      <c r="W501" s="136"/>
      <c r="X501" s="136"/>
      <c r="Y501" s="699"/>
      <c r="Z501" s="136"/>
      <c r="AA501" s="136"/>
      <c r="AB501" s="136"/>
      <c r="AC501" s="136"/>
      <c r="AD501" s="136"/>
      <c r="AE501" s="136"/>
      <c r="AF501" s="699"/>
      <c r="AG501" s="136"/>
      <c r="AH501" s="136"/>
      <c r="AI501" s="136"/>
      <c r="AJ501" s="136"/>
      <c r="AK501" s="136"/>
      <c r="AL501" s="136"/>
    </row>
    <row r="502" spans="1:38" s="44" customFormat="1" x14ac:dyDescent="0.2">
      <c r="A502" s="16"/>
      <c r="B502" s="704"/>
      <c r="C502" s="16"/>
      <c r="K502" s="699"/>
      <c r="L502" s="136"/>
      <c r="M502" s="136"/>
      <c r="N502" s="136"/>
      <c r="O502" s="136"/>
      <c r="P502" s="136"/>
      <c r="Q502" s="136"/>
      <c r="R502" s="699"/>
      <c r="S502" s="136"/>
      <c r="T502" s="136"/>
      <c r="U502" s="136"/>
      <c r="V502" s="136"/>
      <c r="W502" s="136"/>
      <c r="X502" s="136"/>
      <c r="Y502" s="699"/>
      <c r="Z502" s="136"/>
      <c r="AA502" s="136"/>
      <c r="AB502" s="136"/>
      <c r="AC502" s="136"/>
      <c r="AD502" s="136"/>
      <c r="AE502" s="136"/>
      <c r="AF502" s="699"/>
      <c r="AG502" s="136"/>
      <c r="AH502" s="136"/>
      <c r="AI502" s="136"/>
      <c r="AJ502" s="136"/>
      <c r="AK502" s="136"/>
      <c r="AL502" s="136"/>
    </row>
    <row r="503" spans="1:38" s="44" customFormat="1" x14ac:dyDescent="0.2">
      <c r="A503" s="16"/>
      <c r="B503" s="704"/>
      <c r="C503" s="16"/>
      <c r="K503" s="699"/>
      <c r="L503" s="136"/>
      <c r="M503" s="136"/>
      <c r="N503" s="136"/>
      <c r="O503" s="136"/>
      <c r="P503" s="136"/>
      <c r="Q503" s="136"/>
      <c r="R503" s="699"/>
      <c r="S503" s="136"/>
      <c r="T503" s="136"/>
      <c r="U503" s="136"/>
      <c r="V503" s="136"/>
      <c r="W503" s="136"/>
      <c r="X503" s="136"/>
      <c r="Y503" s="699"/>
      <c r="Z503" s="136"/>
      <c r="AA503" s="136"/>
      <c r="AB503" s="136"/>
      <c r="AC503" s="136"/>
      <c r="AD503" s="136"/>
      <c r="AE503" s="136"/>
      <c r="AF503" s="699"/>
      <c r="AG503" s="136"/>
      <c r="AH503" s="136"/>
      <c r="AI503" s="136"/>
      <c r="AJ503" s="136"/>
      <c r="AK503" s="136"/>
      <c r="AL503" s="136"/>
    </row>
    <row r="504" spans="1:38" s="44" customFormat="1" x14ac:dyDescent="0.2">
      <c r="A504" s="16"/>
      <c r="B504" s="704"/>
      <c r="C504" s="16"/>
      <c r="K504" s="699"/>
      <c r="L504" s="136"/>
      <c r="M504" s="136"/>
      <c r="N504" s="136"/>
      <c r="O504" s="136"/>
      <c r="P504" s="136"/>
      <c r="Q504" s="136"/>
      <c r="R504" s="699"/>
      <c r="S504" s="136"/>
      <c r="T504" s="136"/>
      <c r="U504" s="136"/>
      <c r="V504" s="136"/>
      <c r="W504" s="136"/>
      <c r="X504" s="136"/>
      <c r="Y504" s="699"/>
      <c r="Z504" s="136"/>
      <c r="AA504" s="136"/>
      <c r="AB504" s="136"/>
      <c r="AC504" s="136"/>
      <c r="AD504" s="136"/>
      <c r="AE504" s="136"/>
      <c r="AF504" s="699"/>
      <c r="AG504" s="136"/>
      <c r="AH504" s="136"/>
      <c r="AI504" s="136"/>
      <c r="AJ504" s="136"/>
      <c r="AK504" s="136"/>
      <c r="AL504" s="136"/>
    </row>
    <row r="505" spans="1:38" s="44" customFormat="1" x14ac:dyDescent="0.2">
      <c r="A505" s="16"/>
      <c r="B505" s="704"/>
      <c r="C505" s="16"/>
      <c r="K505" s="699"/>
      <c r="L505" s="136"/>
      <c r="M505" s="136"/>
      <c r="N505" s="136"/>
      <c r="O505" s="136"/>
      <c r="P505" s="136"/>
      <c r="Q505" s="136"/>
      <c r="R505" s="699"/>
      <c r="S505" s="136"/>
      <c r="T505" s="136"/>
      <c r="U505" s="136"/>
      <c r="V505" s="136"/>
      <c r="W505" s="136"/>
      <c r="X505" s="136"/>
      <c r="Y505" s="699"/>
      <c r="Z505" s="136"/>
      <c r="AA505" s="136"/>
      <c r="AB505" s="136"/>
      <c r="AC505" s="136"/>
      <c r="AD505" s="136"/>
      <c r="AE505" s="136"/>
      <c r="AF505" s="699"/>
      <c r="AG505" s="136"/>
      <c r="AH505" s="136"/>
      <c r="AI505" s="136"/>
      <c r="AJ505" s="136"/>
      <c r="AK505" s="136"/>
      <c r="AL505" s="136"/>
    </row>
    <row r="506" spans="1:38" s="44" customFormat="1" x14ac:dyDescent="0.2">
      <c r="A506" s="16"/>
      <c r="B506" s="704"/>
      <c r="C506" s="16"/>
      <c r="K506" s="699"/>
      <c r="L506" s="136"/>
      <c r="M506" s="136"/>
      <c r="N506" s="136"/>
      <c r="O506" s="136"/>
      <c r="P506" s="136"/>
      <c r="Q506" s="136"/>
      <c r="R506" s="699"/>
      <c r="S506" s="136"/>
      <c r="T506" s="136"/>
      <c r="U506" s="136"/>
      <c r="V506" s="136"/>
      <c r="W506" s="136"/>
      <c r="X506" s="136"/>
      <c r="Y506" s="699"/>
      <c r="Z506" s="136"/>
      <c r="AA506" s="136"/>
      <c r="AB506" s="136"/>
      <c r="AC506" s="136"/>
      <c r="AD506" s="136"/>
      <c r="AE506" s="136"/>
      <c r="AF506" s="699"/>
      <c r="AG506" s="136"/>
      <c r="AH506" s="136"/>
      <c r="AI506" s="136"/>
      <c r="AJ506" s="136"/>
      <c r="AK506" s="136"/>
      <c r="AL506" s="136"/>
    </row>
    <row r="507" spans="1:38" s="44" customFormat="1" x14ac:dyDescent="0.2">
      <c r="A507" s="16"/>
      <c r="B507" s="704"/>
      <c r="C507" s="16"/>
      <c r="K507" s="699"/>
      <c r="L507" s="136"/>
      <c r="M507" s="136"/>
      <c r="N507" s="136"/>
      <c r="O507" s="136"/>
      <c r="P507" s="136"/>
      <c r="Q507" s="136"/>
      <c r="R507" s="699"/>
      <c r="S507" s="136"/>
      <c r="T507" s="136"/>
      <c r="U507" s="136"/>
      <c r="V507" s="136"/>
      <c r="W507" s="136"/>
      <c r="X507" s="136"/>
      <c r="Y507" s="699"/>
      <c r="Z507" s="136"/>
      <c r="AA507" s="136"/>
      <c r="AB507" s="136"/>
      <c r="AC507" s="136"/>
      <c r="AD507" s="136"/>
      <c r="AE507" s="136"/>
      <c r="AF507" s="699"/>
      <c r="AG507" s="136"/>
      <c r="AH507" s="136"/>
      <c r="AI507" s="136"/>
      <c r="AJ507" s="136"/>
      <c r="AK507" s="136"/>
      <c r="AL507" s="136"/>
    </row>
    <row r="508" spans="1:38" s="44" customFormat="1" x14ac:dyDescent="0.2">
      <c r="A508" s="16"/>
      <c r="B508" s="704"/>
      <c r="C508" s="16"/>
      <c r="K508" s="699"/>
      <c r="L508" s="136"/>
      <c r="M508" s="136"/>
      <c r="N508" s="136"/>
      <c r="O508" s="136"/>
      <c r="P508" s="136"/>
      <c r="Q508" s="136"/>
      <c r="R508" s="699"/>
      <c r="S508" s="136"/>
      <c r="T508" s="136"/>
      <c r="U508" s="136"/>
      <c r="V508" s="136"/>
      <c r="W508" s="136"/>
      <c r="X508" s="136"/>
      <c r="Y508" s="699"/>
      <c r="Z508" s="136"/>
      <c r="AA508" s="136"/>
      <c r="AB508" s="136"/>
      <c r="AC508" s="136"/>
      <c r="AD508" s="136"/>
      <c r="AE508" s="136"/>
      <c r="AF508" s="699"/>
      <c r="AG508" s="136"/>
      <c r="AH508" s="136"/>
      <c r="AI508" s="136"/>
      <c r="AJ508" s="136"/>
      <c r="AK508" s="136"/>
      <c r="AL508" s="136"/>
    </row>
    <row r="509" spans="1:38" s="44" customFormat="1" x14ac:dyDescent="0.2">
      <c r="A509" s="16"/>
      <c r="B509" s="704"/>
      <c r="C509" s="16"/>
      <c r="K509" s="699"/>
      <c r="L509" s="136"/>
      <c r="M509" s="136"/>
      <c r="N509" s="136"/>
      <c r="O509" s="136"/>
      <c r="P509" s="136"/>
      <c r="Q509" s="136"/>
      <c r="R509" s="699"/>
      <c r="S509" s="136"/>
      <c r="T509" s="136"/>
      <c r="U509" s="136"/>
      <c r="V509" s="136"/>
      <c r="W509" s="136"/>
      <c r="X509" s="136"/>
      <c r="Y509" s="699"/>
      <c r="Z509" s="136"/>
      <c r="AA509" s="136"/>
      <c r="AB509" s="136"/>
      <c r="AC509" s="136"/>
      <c r="AD509" s="136"/>
      <c r="AE509" s="136"/>
      <c r="AF509" s="699"/>
      <c r="AG509" s="136"/>
      <c r="AH509" s="136"/>
      <c r="AI509" s="136"/>
      <c r="AJ509" s="136"/>
      <c r="AK509" s="136"/>
      <c r="AL509" s="136"/>
    </row>
    <row r="510" spans="1:38" s="44" customFormat="1" x14ac:dyDescent="0.2">
      <c r="A510" s="16"/>
      <c r="B510" s="704"/>
      <c r="C510" s="16"/>
      <c r="K510" s="699"/>
      <c r="L510" s="136"/>
      <c r="M510" s="136"/>
      <c r="N510" s="136"/>
      <c r="O510" s="136"/>
      <c r="P510" s="136"/>
      <c r="Q510" s="136"/>
      <c r="R510" s="699"/>
      <c r="S510" s="136"/>
      <c r="T510" s="136"/>
      <c r="U510" s="136"/>
      <c r="V510" s="136"/>
      <c r="W510" s="136"/>
      <c r="X510" s="136"/>
      <c r="Y510" s="699"/>
      <c r="Z510" s="136"/>
      <c r="AA510" s="136"/>
      <c r="AB510" s="136"/>
      <c r="AC510" s="136"/>
      <c r="AD510" s="136"/>
      <c r="AE510" s="136"/>
      <c r="AF510" s="699"/>
      <c r="AG510" s="136"/>
      <c r="AH510" s="136"/>
      <c r="AI510" s="136"/>
      <c r="AJ510" s="136"/>
      <c r="AK510" s="136"/>
      <c r="AL510" s="136"/>
    </row>
    <row r="511" spans="1:38" s="44" customFormat="1" x14ac:dyDescent="0.2">
      <c r="A511" s="16"/>
      <c r="B511" s="704"/>
      <c r="C511" s="16"/>
      <c r="K511" s="699"/>
      <c r="L511" s="136"/>
      <c r="M511" s="136"/>
      <c r="N511" s="136"/>
      <c r="O511" s="136"/>
      <c r="P511" s="136"/>
      <c r="Q511" s="136"/>
      <c r="R511" s="699"/>
      <c r="S511" s="136"/>
      <c r="T511" s="136"/>
      <c r="U511" s="136"/>
      <c r="V511" s="136"/>
      <c r="W511" s="136"/>
      <c r="X511" s="136"/>
      <c r="Y511" s="699"/>
      <c r="Z511" s="136"/>
      <c r="AA511" s="136"/>
      <c r="AB511" s="136"/>
      <c r="AC511" s="136"/>
      <c r="AD511" s="136"/>
      <c r="AE511" s="136"/>
      <c r="AF511" s="699"/>
      <c r="AG511" s="136"/>
      <c r="AH511" s="136"/>
      <c r="AI511" s="136"/>
      <c r="AJ511" s="136"/>
      <c r="AK511" s="136"/>
      <c r="AL511" s="136"/>
    </row>
    <row r="512" spans="1:38" s="44" customFormat="1" x14ac:dyDescent="0.2">
      <c r="A512" s="16"/>
      <c r="B512" s="704"/>
      <c r="C512" s="16"/>
      <c r="K512" s="699"/>
      <c r="L512" s="136"/>
      <c r="M512" s="136"/>
      <c r="N512" s="136"/>
      <c r="O512" s="136"/>
      <c r="P512" s="136"/>
      <c r="Q512" s="136"/>
      <c r="R512" s="699"/>
      <c r="S512" s="136"/>
      <c r="T512" s="136"/>
      <c r="U512" s="136"/>
      <c r="V512" s="136"/>
      <c r="W512" s="136"/>
      <c r="X512" s="136"/>
      <c r="Y512" s="699"/>
      <c r="Z512" s="136"/>
      <c r="AA512" s="136"/>
      <c r="AB512" s="136"/>
      <c r="AC512" s="136"/>
      <c r="AD512" s="136"/>
      <c r="AE512" s="136"/>
      <c r="AF512" s="699"/>
      <c r="AG512" s="136"/>
      <c r="AH512" s="136"/>
      <c r="AI512" s="136"/>
      <c r="AJ512" s="136"/>
      <c r="AK512" s="136"/>
      <c r="AL512" s="136"/>
    </row>
    <row r="513" spans="1:38" s="44" customFormat="1" x14ac:dyDescent="0.2">
      <c r="A513" s="16"/>
      <c r="B513" s="704"/>
      <c r="C513" s="16"/>
      <c r="K513" s="699"/>
      <c r="L513" s="136"/>
      <c r="M513" s="136"/>
      <c r="N513" s="136"/>
      <c r="O513" s="136"/>
      <c r="P513" s="136"/>
      <c r="Q513" s="136"/>
      <c r="R513" s="699"/>
      <c r="S513" s="136"/>
      <c r="T513" s="136"/>
      <c r="U513" s="136"/>
      <c r="V513" s="136"/>
      <c r="W513" s="136"/>
      <c r="X513" s="136"/>
      <c r="Y513" s="699"/>
      <c r="Z513" s="136"/>
      <c r="AA513" s="136"/>
      <c r="AB513" s="136"/>
      <c r="AC513" s="136"/>
      <c r="AD513" s="136"/>
      <c r="AE513" s="136"/>
      <c r="AF513" s="699"/>
      <c r="AG513" s="136"/>
      <c r="AH513" s="136"/>
      <c r="AI513" s="136"/>
      <c r="AJ513" s="136"/>
      <c r="AK513" s="136"/>
      <c r="AL513" s="136"/>
    </row>
    <row r="514" spans="1:38" s="44" customFormat="1" x14ac:dyDescent="0.2">
      <c r="A514" s="16"/>
      <c r="B514" s="704"/>
      <c r="C514" s="16"/>
      <c r="K514" s="699"/>
      <c r="L514" s="136"/>
      <c r="M514" s="136"/>
      <c r="N514" s="136"/>
      <c r="O514" s="136"/>
      <c r="P514" s="136"/>
      <c r="Q514" s="136"/>
      <c r="R514" s="699"/>
      <c r="S514" s="136"/>
      <c r="T514" s="136"/>
      <c r="U514" s="136"/>
      <c r="V514" s="136"/>
      <c r="W514" s="136"/>
      <c r="X514" s="136"/>
      <c r="Y514" s="699"/>
      <c r="Z514" s="136"/>
      <c r="AA514" s="136"/>
      <c r="AB514" s="136"/>
      <c r="AC514" s="136"/>
      <c r="AD514" s="136"/>
      <c r="AE514" s="136"/>
      <c r="AF514" s="699"/>
      <c r="AG514" s="136"/>
      <c r="AH514" s="136"/>
      <c r="AI514" s="136"/>
      <c r="AJ514" s="136"/>
      <c r="AK514" s="136"/>
      <c r="AL514" s="136"/>
    </row>
    <row r="515" spans="1:38" s="44" customFormat="1" x14ac:dyDescent="0.2">
      <c r="A515" s="16"/>
      <c r="B515" s="704"/>
      <c r="C515" s="16"/>
      <c r="K515" s="699"/>
      <c r="L515" s="136"/>
      <c r="M515" s="136"/>
      <c r="N515" s="136"/>
      <c r="O515" s="136"/>
      <c r="P515" s="136"/>
      <c r="Q515" s="136"/>
      <c r="R515" s="699"/>
      <c r="S515" s="136"/>
      <c r="T515" s="136"/>
      <c r="U515" s="136"/>
      <c r="V515" s="136"/>
      <c r="W515" s="136"/>
      <c r="X515" s="136"/>
      <c r="Y515" s="699"/>
      <c r="Z515" s="136"/>
      <c r="AA515" s="136"/>
      <c r="AB515" s="136"/>
      <c r="AC515" s="136"/>
      <c r="AD515" s="136"/>
      <c r="AE515" s="136"/>
      <c r="AF515" s="699"/>
      <c r="AG515" s="136"/>
      <c r="AH515" s="136"/>
      <c r="AI515" s="136"/>
      <c r="AJ515" s="136"/>
      <c r="AK515" s="136"/>
      <c r="AL515" s="136"/>
    </row>
    <row r="516" spans="1:38" s="44" customFormat="1" x14ac:dyDescent="0.2">
      <c r="A516" s="16"/>
      <c r="B516" s="704"/>
      <c r="C516" s="16"/>
      <c r="K516" s="699"/>
      <c r="L516" s="136"/>
      <c r="M516" s="136"/>
      <c r="N516" s="136"/>
      <c r="O516" s="136"/>
      <c r="P516" s="136"/>
      <c r="Q516" s="136"/>
      <c r="R516" s="699"/>
      <c r="S516" s="136"/>
      <c r="T516" s="136"/>
      <c r="U516" s="136"/>
      <c r="V516" s="136"/>
      <c r="W516" s="136"/>
      <c r="X516" s="136"/>
      <c r="Y516" s="699"/>
      <c r="Z516" s="136"/>
      <c r="AA516" s="136"/>
      <c r="AB516" s="136"/>
      <c r="AC516" s="136"/>
      <c r="AD516" s="136"/>
      <c r="AE516" s="136"/>
      <c r="AF516" s="699"/>
      <c r="AG516" s="136"/>
      <c r="AH516" s="136"/>
      <c r="AI516" s="136"/>
      <c r="AJ516" s="136"/>
      <c r="AK516" s="136"/>
      <c r="AL516" s="136"/>
    </row>
    <row r="517" spans="1:38" s="44" customFormat="1" x14ac:dyDescent="0.2">
      <c r="A517" s="16"/>
      <c r="B517" s="704"/>
      <c r="C517" s="16"/>
      <c r="K517" s="699"/>
      <c r="L517" s="136"/>
      <c r="M517" s="136"/>
      <c r="N517" s="136"/>
      <c r="O517" s="136"/>
      <c r="P517" s="136"/>
      <c r="Q517" s="136"/>
      <c r="R517" s="699"/>
      <c r="S517" s="136"/>
      <c r="T517" s="136"/>
      <c r="U517" s="136"/>
      <c r="V517" s="136"/>
      <c r="W517" s="136"/>
      <c r="X517" s="136"/>
      <c r="Y517" s="699"/>
      <c r="Z517" s="136"/>
      <c r="AA517" s="136"/>
      <c r="AB517" s="136"/>
      <c r="AC517" s="136"/>
      <c r="AD517" s="136"/>
      <c r="AE517" s="136"/>
      <c r="AF517" s="699"/>
      <c r="AG517" s="136"/>
      <c r="AH517" s="136"/>
      <c r="AI517" s="136"/>
      <c r="AJ517" s="136"/>
      <c r="AK517" s="136"/>
      <c r="AL517" s="136"/>
    </row>
    <row r="518" spans="1:38" s="44" customFormat="1" x14ac:dyDescent="0.2">
      <c r="A518" s="16"/>
      <c r="B518" s="704"/>
      <c r="C518" s="16"/>
      <c r="K518" s="699"/>
      <c r="L518" s="136"/>
      <c r="M518" s="136"/>
      <c r="N518" s="136"/>
      <c r="O518" s="136"/>
      <c r="P518" s="136"/>
      <c r="Q518" s="136"/>
      <c r="R518" s="699"/>
      <c r="S518" s="136"/>
      <c r="T518" s="136"/>
      <c r="U518" s="136"/>
      <c r="V518" s="136"/>
      <c r="W518" s="136"/>
      <c r="X518" s="136"/>
      <c r="Y518" s="699"/>
      <c r="Z518" s="136"/>
      <c r="AA518" s="136"/>
      <c r="AB518" s="136"/>
      <c r="AC518" s="136"/>
      <c r="AD518" s="136"/>
      <c r="AE518" s="136"/>
      <c r="AF518" s="699"/>
      <c r="AG518" s="136"/>
      <c r="AH518" s="136"/>
      <c r="AI518" s="136"/>
      <c r="AJ518" s="136"/>
      <c r="AK518" s="136"/>
      <c r="AL518" s="136"/>
    </row>
    <row r="519" spans="1:38" s="44" customFormat="1" x14ac:dyDescent="0.2">
      <c r="A519" s="16"/>
      <c r="B519" s="704"/>
      <c r="C519" s="16"/>
      <c r="K519" s="699"/>
      <c r="L519" s="136"/>
      <c r="M519" s="136"/>
      <c r="N519" s="136"/>
      <c r="O519" s="136"/>
      <c r="P519" s="136"/>
      <c r="Q519" s="136"/>
      <c r="R519" s="699"/>
      <c r="S519" s="136"/>
      <c r="T519" s="136"/>
      <c r="U519" s="136"/>
      <c r="V519" s="136"/>
      <c r="W519" s="136"/>
      <c r="X519" s="136"/>
      <c r="Y519" s="699"/>
      <c r="Z519" s="136"/>
      <c r="AA519" s="136"/>
      <c r="AB519" s="136"/>
      <c r="AC519" s="136"/>
      <c r="AD519" s="136"/>
      <c r="AE519" s="136"/>
      <c r="AF519" s="699"/>
      <c r="AG519" s="136"/>
      <c r="AH519" s="136"/>
      <c r="AI519" s="136"/>
      <c r="AJ519" s="136"/>
      <c r="AK519" s="136"/>
      <c r="AL519" s="136"/>
    </row>
    <row r="520" spans="1:38" s="44" customFormat="1" x14ac:dyDescent="0.2">
      <c r="A520" s="16"/>
      <c r="B520" s="704"/>
      <c r="C520" s="16"/>
      <c r="K520" s="699"/>
      <c r="L520" s="136"/>
      <c r="M520" s="136"/>
      <c r="N520" s="136"/>
      <c r="O520" s="136"/>
      <c r="P520" s="136"/>
      <c r="Q520" s="136"/>
      <c r="R520" s="699"/>
      <c r="S520" s="136"/>
      <c r="T520" s="136"/>
      <c r="U520" s="136"/>
      <c r="V520" s="136"/>
      <c r="W520" s="136"/>
      <c r="X520" s="136"/>
      <c r="Y520" s="699"/>
      <c r="Z520" s="136"/>
      <c r="AA520" s="136"/>
      <c r="AB520" s="136"/>
      <c r="AC520" s="136"/>
      <c r="AD520" s="136"/>
      <c r="AE520" s="136"/>
      <c r="AF520" s="699"/>
      <c r="AG520" s="136"/>
      <c r="AH520" s="136"/>
      <c r="AI520" s="136"/>
      <c r="AJ520" s="136"/>
      <c r="AK520" s="136"/>
      <c r="AL520" s="136"/>
    </row>
    <row r="521" spans="1:38" s="44" customFormat="1" x14ac:dyDescent="0.2">
      <c r="A521" s="16"/>
      <c r="B521" s="704"/>
      <c r="C521" s="16"/>
      <c r="K521" s="699"/>
      <c r="L521" s="136"/>
      <c r="M521" s="136"/>
      <c r="N521" s="136"/>
      <c r="O521" s="136"/>
      <c r="P521" s="136"/>
      <c r="Q521" s="136"/>
      <c r="R521" s="699"/>
      <c r="S521" s="136"/>
      <c r="T521" s="136"/>
      <c r="U521" s="136"/>
      <c r="V521" s="136"/>
      <c r="W521" s="136"/>
      <c r="X521" s="136"/>
      <c r="Y521" s="699"/>
      <c r="Z521" s="136"/>
      <c r="AA521" s="136"/>
      <c r="AB521" s="136"/>
      <c r="AC521" s="136"/>
      <c r="AD521" s="136"/>
      <c r="AE521" s="136"/>
      <c r="AF521" s="699"/>
      <c r="AG521" s="136"/>
      <c r="AH521" s="136"/>
      <c r="AI521" s="136"/>
      <c r="AJ521" s="136"/>
      <c r="AK521" s="136"/>
      <c r="AL521" s="136"/>
    </row>
    <row r="522" spans="1:38" s="44" customFormat="1" x14ac:dyDescent="0.2">
      <c r="A522" s="16"/>
      <c r="B522" s="704"/>
      <c r="C522" s="16"/>
      <c r="K522" s="699"/>
      <c r="L522" s="136"/>
      <c r="M522" s="136"/>
      <c r="N522" s="136"/>
      <c r="O522" s="136"/>
      <c r="P522" s="136"/>
      <c r="Q522" s="136"/>
      <c r="R522" s="699"/>
      <c r="S522" s="136"/>
      <c r="T522" s="136"/>
      <c r="U522" s="136"/>
      <c r="V522" s="136"/>
      <c r="W522" s="136"/>
      <c r="X522" s="136"/>
      <c r="Y522" s="699"/>
      <c r="Z522" s="136"/>
      <c r="AA522" s="136"/>
      <c r="AB522" s="136"/>
      <c r="AC522" s="136"/>
      <c r="AD522" s="136"/>
      <c r="AE522" s="136"/>
      <c r="AF522" s="699"/>
      <c r="AG522" s="136"/>
      <c r="AH522" s="136"/>
      <c r="AI522" s="136"/>
      <c r="AJ522" s="136"/>
      <c r="AK522" s="136"/>
      <c r="AL522" s="136"/>
    </row>
    <row r="523" spans="1:38" s="44" customFormat="1" x14ac:dyDescent="0.2">
      <c r="A523" s="16"/>
      <c r="B523" s="704"/>
      <c r="C523" s="16"/>
      <c r="K523" s="699"/>
      <c r="L523" s="136"/>
      <c r="M523" s="136"/>
      <c r="N523" s="136"/>
      <c r="O523" s="136"/>
      <c r="P523" s="136"/>
      <c r="Q523" s="136"/>
      <c r="R523" s="699"/>
      <c r="S523" s="136"/>
      <c r="T523" s="136"/>
      <c r="U523" s="136"/>
      <c r="V523" s="136"/>
      <c r="W523" s="136"/>
      <c r="X523" s="136"/>
      <c r="Y523" s="699"/>
      <c r="Z523" s="136"/>
      <c r="AA523" s="136"/>
      <c r="AB523" s="136"/>
      <c r="AC523" s="136"/>
      <c r="AD523" s="136"/>
      <c r="AE523" s="136"/>
      <c r="AF523" s="699"/>
      <c r="AG523" s="136"/>
      <c r="AH523" s="136"/>
      <c r="AI523" s="136"/>
      <c r="AJ523" s="136"/>
      <c r="AK523" s="136"/>
      <c r="AL523" s="136"/>
    </row>
    <row r="524" spans="1:38" s="44" customFormat="1" x14ac:dyDescent="0.2">
      <c r="A524" s="16"/>
      <c r="B524" s="704"/>
      <c r="C524" s="16"/>
      <c r="K524" s="699"/>
      <c r="L524" s="136"/>
      <c r="M524" s="136"/>
      <c r="N524" s="136"/>
      <c r="O524" s="136"/>
      <c r="P524" s="136"/>
      <c r="Q524" s="136"/>
      <c r="R524" s="699"/>
      <c r="S524" s="136"/>
      <c r="T524" s="136"/>
      <c r="U524" s="136"/>
      <c r="V524" s="136"/>
      <c r="W524" s="136"/>
      <c r="X524" s="136"/>
      <c r="Y524" s="699"/>
      <c r="Z524" s="136"/>
      <c r="AA524" s="136"/>
      <c r="AB524" s="136"/>
      <c r="AC524" s="136"/>
      <c r="AD524" s="136"/>
      <c r="AE524" s="136"/>
      <c r="AF524" s="699"/>
      <c r="AG524" s="136"/>
      <c r="AH524" s="136"/>
      <c r="AI524" s="136"/>
      <c r="AJ524" s="136"/>
      <c r="AK524" s="136"/>
      <c r="AL524" s="136"/>
    </row>
    <row r="525" spans="1:38" s="44" customFormat="1" x14ac:dyDescent="0.2">
      <c r="A525" s="16"/>
      <c r="B525" s="704"/>
      <c r="C525" s="16"/>
      <c r="K525" s="699"/>
      <c r="L525" s="136"/>
      <c r="M525" s="136"/>
      <c r="N525" s="136"/>
      <c r="O525" s="136"/>
      <c r="P525" s="136"/>
      <c r="Q525" s="136"/>
      <c r="R525" s="699"/>
      <c r="S525" s="136"/>
      <c r="T525" s="136"/>
      <c r="U525" s="136"/>
      <c r="V525" s="136"/>
      <c r="W525" s="136"/>
      <c r="X525" s="136"/>
      <c r="Y525" s="699"/>
      <c r="Z525" s="136"/>
      <c r="AA525" s="136"/>
      <c r="AB525" s="136"/>
      <c r="AC525" s="136"/>
      <c r="AD525" s="136"/>
      <c r="AE525" s="136"/>
      <c r="AF525" s="699"/>
      <c r="AG525" s="136"/>
      <c r="AH525" s="136"/>
      <c r="AI525" s="136"/>
      <c r="AJ525" s="136"/>
      <c r="AK525" s="136"/>
      <c r="AL525" s="136"/>
    </row>
    <row r="526" spans="1:38" s="44" customFormat="1" x14ac:dyDescent="0.2">
      <c r="A526" s="16"/>
      <c r="B526" s="704"/>
      <c r="C526" s="16"/>
      <c r="K526" s="699"/>
      <c r="L526" s="136"/>
      <c r="M526" s="136"/>
      <c r="N526" s="136"/>
      <c r="O526" s="136"/>
      <c r="P526" s="136"/>
      <c r="Q526" s="136"/>
      <c r="R526" s="699"/>
      <c r="S526" s="136"/>
      <c r="T526" s="136"/>
      <c r="U526" s="136"/>
      <c r="V526" s="136"/>
      <c r="W526" s="136"/>
      <c r="X526" s="136"/>
      <c r="Y526" s="699"/>
      <c r="Z526" s="136"/>
      <c r="AA526" s="136"/>
      <c r="AB526" s="136"/>
      <c r="AC526" s="136"/>
      <c r="AD526" s="136"/>
      <c r="AE526" s="136"/>
      <c r="AF526" s="699"/>
      <c r="AG526" s="136"/>
      <c r="AH526" s="136"/>
      <c r="AI526" s="136"/>
      <c r="AJ526" s="136"/>
      <c r="AK526" s="136"/>
      <c r="AL526" s="136"/>
    </row>
    <row r="527" spans="1:38" s="44" customFormat="1" x14ac:dyDescent="0.2">
      <c r="A527" s="16"/>
      <c r="B527" s="704"/>
      <c r="C527" s="16"/>
      <c r="K527" s="699"/>
      <c r="L527" s="136"/>
      <c r="M527" s="136"/>
      <c r="N527" s="136"/>
      <c r="O527" s="136"/>
      <c r="P527" s="136"/>
      <c r="Q527" s="136"/>
      <c r="R527" s="699"/>
      <c r="S527" s="136"/>
      <c r="T527" s="136"/>
      <c r="U527" s="136"/>
      <c r="V527" s="136"/>
      <c r="W527" s="136"/>
      <c r="X527" s="136"/>
      <c r="Y527" s="699"/>
      <c r="Z527" s="136"/>
      <c r="AA527" s="136"/>
      <c r="AB527" s="136"/>
      <c r="AC527" s="136"/>
      <c r="AD527" s="136"/>
      <c r="AE527" s="136"/>
      <c r="AF527" s="699"/>
      <c r="AG527" s="136"/>
      <c r="AH527" s="136"/>
      <c r="AI527" s="136"/>
      <c r="AJ527" s="136"/>
      <c r="AK527" s="136"/>
      <c r="AL527" s="136"/>
    </row>
    <row r="528" spans="1:38" s="44" customFormat="1" x14ac:dyDescent="0.2">
      <c r="A528" s="16"/>
      <c r="B528" s="704"/>
      <c r="C528" s="16"/>
      <c r="K528" s="699"/>
      <c r="L528" s="136"/>
      <c r="M528" s="136"/>
      <c r="N528" s="136"/>
      <c r="O528" s="136"/>
      <c r="P528" s="136"/>
      <c r="Q528" s="136"/>
      <c r="R528" s="699"/>
      <c r="S528" s="136"/>
      <c r="T528" s="136"/>
      <c r="U528" s="136"/>
      <c r="V528" s="136"/>
      <c r="W528" s="136"/>
      <c r="X528" s="136"/>
      <c r="Y528" s="699"/>
      <c r="Z528" s="136"/>
      <c r="AA528" s="136"/>
      <c r="AB528" s="136"/>
      <c r="AC528" s="136"/>
      <c r="AD528" s="136"/>
      <c r="AE528" s="136"/>
      <c r="AF528" s="699"/>
      <c r="AG528" s="136"/>
      <c r="AH528" s="136"/>
      <c r="AI528" s="136"/>
      <c r="AJ528" s="136"/>
      <c r="AK528" s="136"/>
      <c r="AL528" s="136"/>
    </row>
    <row r="529" spans="1:38" s="44" customFormat="1" x14ac:dyDescent="0.2">
      <c r="A529" s="16"/>
      <c r="B529" s="704"/>
      <c r="C529" s="16"/>
      <c r="K529" s="699"/>
      <c r="L529" s="136"/>
      <c r="M529" s="136"/>
      <c r="N529" s="136"/>
      <c r="O529" s="136"/>
      <c r="P529" s="136"/>
      <c r="Q529" s="136"/>
      <c r="R529" s="699"/>
      <c r="S529" s="136"/>
      <c r="T529" s="136"/>
      <c r="U529" s="136"/>
      <c r="V529" s="136"/>
      <c r="W529" s="136"/>
      <c r="X529" s="136"/>
      <c r="Y529" s="699"/>
      <c r="Z529" s="136"/>
      <c r="AA529" s="136"/>
      <c r="AB529" s="136"/>
      <c r="AC529" s="136"/>
      <c r="AD529" s="136"/>
      <c r="AE529" s="136"/>
      <c r="AF529" s="699"/>
      <c r="AG529" s="136"/>
      <c r="AH529" s="136"/>
      <c r="AI529" s="136"/>
      <c r="AJ529" s="136"/>
      <c r="AK529" s="136"/>
      <c r="AL529" s="136"/>
    </row>
    <row r="530" spans="1:38" s="44" customFormat="1" x14ac:dyDescent="0.2">
      <c r="A530" s="16"/>
      <c r="B530" s="704"/>
      <c r="C530" s="16"/>
      <c r="K530" s="699"/>
      <c r="L530" s="136"/>
      <c r="M530" s="136"/>
      <c r="N530" s="136"/>
      <c r="O530" s="136"/>
      <c r="P530" s="136"/>
      <c r="Q530" s="136"/>
      <c r="R530" s="699"/>
      <c r="S530" s="136"/>
      <c r="T530" s="136"/>
      <c r="U530" s="136"/>
      <c r="V530" s="136"/>
      <c r="W530" s="136"/>
      <c r="X530" s="136"/>
      <c r="Y530" s="699"/>
      <c r="Z530" s="136"/>
      <c r="AA530" s="136"/>
      <c r="AB530" s="136"/>
      <c r="AC530" s="136"/>
      <c r="AD530" s="136"/>
      <c r="AE530" s="136"/>
      <c r="AF530" s="699"/>
      <c r="AG530" s="136"/>
      <c r="AH530" s="136"/>
      <c r="AI530" s="136"/>
      <c r="AJ530" s="136"/>
      <c r="AK530" s="136"/>
      <c r="AL530" s="136"/>
    </row>
    <row r="531" spans="1:38" s="44" customFormat="1" x14ac:dyDescent="0.2">
      <c r="A531" s="16"/>
      <c r="B531" s="704"/>
      <c r="C531" s="16"/>
      <c r="K531" s="699"/>
      <c r="L531" s="136"/>
      <c r="M531" s="136"/>
      <c r="N531" s="136"/>
      <c r="O531" s="136"/>
      <c r="P531" s="136"/>
      <c r="Q531" s="136"/>
      <c r="R531" s="699"/>
      <c r="S531" s="136"/>
      <c r="T531" s="136"/>
      <c r="U531" s="136"/>
      <c r="V531" s="136"/>
      <c r="W531" s="136"/>
      <c r="X531" s="136"/>
      <c r="Y531" s="699"/>
      <c r="Z531" s="136"/>
      <c r="AA531" s="136"/>
      <c r="AB531" s="136"/>
      <c r="AC531" s="136"/>
      <c r="AD531" s="136"/>
      <c r="AE531" s="136"/>
      <c r="AF531" s="699"/>
      <c r="AG531" s="136"/>
      <c r="AH531" s="136"/>
      <c r="AI531" s="136"/>
      <c r="AJ531" s="136"/>
      <c r="AK531" s="136"/>
      <c r="AL531" s="136"/>
    </row>
    <row r="532" spans="1:38" s="44" customFormat="1" x14ac:dyDescent="0.2">
      <c r="A532" s="16"/>
      <c r="B532" s="704"/>
      <c r="C532" s="16"/>
      <c r="K532" s="699"/>
      <c r="L532" s="136"/>
      <c r="M532" s="136"/>
      <c r="N532" s="136"/>
      <c r="O532" s="136"/>
      <c r="P532" s="136"/>
      <c r="Q532" s="136"/>
      <c r="R532" s="699"/>
      <c r="S532" s="136"/>
      <c r="T532" s="136"/>
      <c r="U532" s="136"/>
      <c r="V532" s="136"/>
      <c r="W532" s="136"/>
      <c r="X532" s="136"/>
      <c r="Y532" s="699"/>
      <c r="Z532" s="136"/>
      <c r="AA532" s="136"/>
      <c r="AB532" s="136"/>
      <c r="AC532" s="136"/>
      <c r="AD532" s="136"/>
      <c r="AE532" s="136"/>
      <c r="AF532" s="699"/>
      <c r="AG532" s="136"/>
      <c r="AH532" s="136"/>
      <c r="AI532" s="136"/>
      <c r="AJ532" s="136"/>
      <c r="AK532" s="136"/>
      <c r="AL532" s="136"/>
    </row>
    <row r="533" spans="1:38" s="44" customFormat="1" x14ac:dyDescent="0.2">
      <c r="A533" s="16"/>
      <c r="B533" s="704"/>
      <c r="C533" s="16"/>
      <c r="K533" s="699"/>
      <c r="L533" s="136"/>
      <c r="M533" s="136"/>
      <c r="N533" s="136"/>
      <c r="O533" s="136"/>
      <c r="P533" s="136"/>
      <c r="Q533" s="136"/>
      <c r="R533" s="699"/>
      <c r="S533" s="136"/>
      <c r="T533" s="136"/>
      <c r="U533" s="136"/>
      <c r="V533" s="136"/>
      <c r="W533" s="136"/>
      <c r="X533" s="136"/>
      <c r="Y533" s="699"/>
      <c r="Z533" s="136"/>
      <c r="AA533" s="136"/>
      <c r="AB533" s="136"/>
      <c r="AC533" s="136"/>
      <c r="AD533" s="136"/>
      <c r="AE533" s="136"/>
      <c r="AF533" s="699"/>
      <c r="AG533" s="136"/>
      <c r="AH533" s="136"/>
      <c r="AI533" s="136"/>
      <c r="AJ533" s="136"/>
      <c r="AK533" s="136"/>
      <c r="AL533" s="136"/>
    </row>
    <row r="534" spans="1:38" s="44" customFormat="1" x14ac:dyDescent="0.2">
      <c r="A534" s="16"/>
      <c r="B534" s="704"/>
      <c r="C534" s="16"/>
      <c r="K534" s="699"/>
      <c r="L534" s="136"/>
      <c r="M534" s="136"/>
      <c r="N534" s="136"/>
      <c r="O534" s="136"/>
      <c r="P534" s="136"/>
      <c r="Q534" s="136"/>
      <c r="R534" s="699"/>
      <c r="S534" s="136"/>
      <c r="T534" s="136"/>
      <c r="U534" s="136"/>
      <c r="V534" s="136"/>
      <c r="W534" s="136"/>
      <c r="X534" s="136"/>
      <c r="Y534" s="699"/>
      <c r="Z534" s="136"/>
      <c r="AA534" s="136"/>
      <c r="AB534" s="136"/>
      <c r="AC534" s="136"/>
      <c r="AD534" s="136"/>
      <c r="AE534" s="136"/>
      <c r="AF534" s="699"/>
      <c r="AG534" s="136"/>
      <c r="AH534" s="136"/>
      <c r="AI534" s="136"/>
      <c r="AJ534" s="136"/>
      <c r="AK534" s="136"/>
      <c r="AL534" s="136"/>
    </row>
    <row r="535" spans="1:38" s="44" customFormat="1" x14ac:dyDescent="0.2">
      <c r="A535" s="16"/>
      <c r="B535" s="704"/>
      <c r="C535" s="16"/>
      <c r="K535" s="699"/>
      <c r="L535" s="136"/>
      <c r="M535" s="136"/>
      <c r="N535" s="136"/>
      <c r="O535" s="136"/>
      <c r="P535" s="136"/>
      <c r="Q535" s="136"/>
      <c r="R535" s="699"/>
      <c r="S535" s="136"/>
      <c r="T535" s="136"/>
      <c r="U535" s="136"/>
      <c r="V535" s="136"/>
      <c r="W535" s="136"/>
      <c r="X535" s="136"/>
      <c r="Y535" s="699"/>
      <c r="Z535" s="136"/>
      <c r="AA535" s="136"/>
      <c r="AB535" s="136"/>
      <c r="AC535" s="136"/>
      <c r="AD535" s="136"/>
      <c r="AE535" s="136"/>
      <c r="AF535" s="699"/>
      <c r="AG535" s="136"/>
      <c r="AH535" s="136"/>
      <c r="AI535" s="136"/>
      <c r="AJ535" s="136"/>
      <c r="AK535" s="136"/>
      <c r="AL535" s="136"/>
    </row>
    <row r="536" spans="1:38" s="44" customFormat="1" x14ac:dyDescent="0.2">
      <c r="A536" s="16"/>
      <c r="B536" s="704"/>
      <c r="C536" s="16"/>
      <c r="K536" s="699"/>
      <c r="L536" s="136"/>
      <c r="M536" s="136"/>
      <c r="N536" s="136"/>
      <c r="O536" s="136"/>
      <c r="P536" s="136"/>
      <c r="Q536" s="136"/>
      <c r="R536" s="699"/>
      <c r="S536" s="136"/>
      <c r="T536" s="136"/>
      <c r="U536" s="136"/>
      <c r="V536" s="136"/>
      <c r="W536" s="136"/>
      <c r="X536" s="136"/>
      <c r="Y536" s="699"/>
      <c r="Z536" s="136"/>
      <c r="AA536" s="136"/>
      <c r="AB536" s="136"/>
      <c r="AC536" s="136"/>
      <c r="AD536" s="136"/>
      <c r="AE536" s="136"/>
      <c r="AF536" s="699"/>
      <c r="AG536" s="136"/>
      <c r="AH536" s="136"/>
      <c r="AI536" s="136"/>
      <c r="AJ536" s="136"/>
      <c r="AK536" s="136"/>
      <c r="AL536" s="136"/>
    </row>
    <row r="537" spans="1:38" s="44" customFormat="1" x14ac:dyDescent="0.2">
      <c r="A537" s="16"/>
      <c r="B537" s="704"/>
      <c r="C537" s="16"/>
      <c r="K537" s="699"/>
      <c r="L537" s="136"/>
      <c r="M537" s="136"/>
      <c r="N537" s="136"/>
      <c r="O537" s="136"/>
      <c r="P537" s="136"/>
      <c r="Q537" s="136"/>
      <c r="R537" s="699"/>
      <c r="S537" s="136"/>
      <c r="T537" s="136"/>
      <c r="U537" s="136"/>
      <c r="V537" s="136"/>
      <c r="W537" s="136"/>
      <c r="X537" s="136"/>
      <c r="Y537" s="699"/>
      <c r="Z537" s="136"/>
      <c r="AA537" s="136"/>
      <c r="AB537" s="136"/>
      <c r="AC537" s="136"/>
      <c r="AD537" s="136"/>
      <c r="AE537" s="136"/>
      <c r="AF537" s="699"/>
      <c r="AG537" s="136"/>
      <c r="AH537" s="136"/>
      <c r="AI537" s="136"/>
      <c r="AJ537" s="136"/>
      <c r="AK537" s="136"/>
      <c r="AL537" s="136"/>
    </row>
    <row r="538" spans="1:38" s="44" customFormat="1" x14ac:dyDescent="0.2">
      <c r="A538" s="16"/>
      <c r="B538" s="704"/>
      <c r="C538" s="16"/>
      <c r="K538" s="699"/>
      <c r="L538" s="136"/>
      <c r="M538" s="136"/>
      <c r="N538" s="136"/>
      <c r="O538" s="136"/>
      <c r="P538" s="136"/>
      <c r="Q538" s="136"/>
      <c r="R538" s="699"/>
      <c r="S538" s="136"/>
      <c r="T538" s="136"/>
      <c r="U538" s="136"/>
      <c r="V538" s="136"/>
      <c r="W538" s="136"/>
      <c r="X538" s="136"/>
      <c r="Y538" s="699"/>
      <c r="Z538" s="136"/>
      <c r="AA538" s="136"/>
      <c r="AB538" s="136"/>
      <c r="AC538" s="136"/>
      <c r="AD538" s="136"/>
      <c r="AE538" s="136"/>
      <c r="AF538" s="699"/>
      <c r="AG538" s="136"/>
      <c r="AH538" s="136"/>
      <c r="AI538" s="136"/>
      <c r="AJ538" s="136"/>
      <c r="AK538" s="136"/>
      <c r="AL538" s="136"/>
    </row>
    <row r="539" spans="1:38" s="44" customFormat="1" x14ac:dyDescent="0.2">
      <c r="A539" s="16"/>
      <c r="B539" s="704"/>
      <c r="C539" s="16"/>
      <c r="K539" s="699"/>
      <c r="L539" s="136"/>
      <c r="M539" s="136"/>
      <c r="N539" s="136"/>
      <c r="O539" s="136"/>
      <c r="P539" s="136"/>
      <c r="Q539" s="136"/>
      <c r="R539" s="699"/>
      <c r="S539" s="136"/>
      <c r="T539" s="136"/>
      <c r="U539" s="136"/>
      <c r="V539" s="136"/>
      <c r="W539" s="136"/>
      <c r="X539" s="136"/>
      <c r="Y539" s="699"/>
      <c r="Z539" s="136"/>
      <c r="AA539" s="136"/>
      <c r="AB539" s="136"/>
      <c r="AC539" s="136"/>
      <c r="AD539" s="136"/>
      <c r="AE539" s="136"/>
      <c r="AF539" s="699"/>
      <c r="AG539" s="136"/>
      <c r="AH539" s="136"/>
      <c r="AI539" s="136"/>
      <c r="AJ539" s="136"/>
      <c r="AK539" s="136"/>
      <c r="AL539" s="136"/>
    </row>
    <row r="540" spans="1:38" s="44" customFormat="1" x14ac:dyDescent="0.2">
      <c r="A540" s="16"/>
      <c r="B540" s="704"/>
      <c r="C540" s="16"/>
      <c r="K540" s="699"/>
      <c r="L540" s="136"/>
      <c r="M540" s="136"/>
      <c r="N540" s="136"/>
      <c r="O540" s="136"/>
      <c r="P540" s="136"/>
      <c r="Q540" s="136"/>
      <c r="R540" s="699"/>
      <c r="S540" s="136"/>
      <c r="T540" s="136"/>
      <c r="U540" s="136"/>
      <c r="V540" s="136"/>
      <c r="W540" s="136"/>
      <c r="X540" s="136"/>
      <c r="Y540" s="699"/>
      <c r="Z540" s="136"/>
      <c r="AA540" s="136"/>
      <c r="AB540" s="136"/>
      <c r="AC540" s="136"/>
      <c r="AD540" s="136"/>
      <c r="AE540" s="136"/>
      <c r="AF540" s="699"/>
      <c r="AG540" s="136"/>
      <c r="AH540" s="136"/>
      <c r="AI540" s="136"/>
      <c r="AJ540" s="136"/>
      <c r="AK540" s="136"/>
      <c r="AL540" s="136"/>
    </row>
    <row r="541" spans="1:38" s="44" customFormat="1" x14ac:dyDescent="0.2">
      <c r="A541" s="16"/>
      <c r="B541" s="704"/>
      <c r="C541" s="16"/>
      <c r="K541" s="699"/>
      <c r="L541" s="136"/>
      <c r="M541" s="136"/>
      <c r="N541" s="136"/>
      <c r="O541" s="136"/>
      <c r="P541" s="136"/>
      <c r="Q541" s="136"/>
      <c r="R541" s="699"/>
      <c r="S541" s="136"/>
      <c r="T541" s="136"/>
      <c r="U541" s="136"/>
      <c r="V541" s="136"/>
      <c r="W541" s="136"/>
      <c r="X541" s="136"/>
      <c r="Y541" s="699"/>
      <c r="Z541" s="136"/>
      <c r="AA541" s="136"/>
      <c r="AB541" s="136"/>
      <c r="AC541" s="136"/>
      <c r="AD541" s="136"/>
      <c r="AE541" s="136"/>
      <c r="AF541" s="699"/>
      <c r="AG541" s="136"/>
      <c r="AH541" s="136"/>
      <c r="AI541" s="136"/>
      <c r="AJ541" s="136"/>
      <c r="AK541" s="136"/>
      <c r="AL541" s="136"/>
    </row>
    <row r="542" spans="1:38" s="44" customFormat="1" x14ac:dyDescent="0.2">
      <c r="A542" s="16"/>
      <c r="B542" s="704"/>
      <c r="C542" s="16"/>
      <c r="K542" s="699"/>
      <c r="L542" s="136"/>
      <c r="M542" s="136"/>
      <c r="N542" s="136"/>
      <c r="O542" s="136"/>
      <c r="P542" s="136"/>
      <c r="Q542" s="136"/>
      <c r="R542" s="699"/>
      <c r="S542" s="136"/>
      <c r="T542" s="136"/>
      <c r="U542" s="136"/>
      <c r="V542" s="136"/>
      <c r="W542" s="136"/>
      <c r="X542" s="136"/>
      <c r="Y542" s="699"/>
      <c r="Z542" s="136"/>
      <c r="AA542" s="136"/>
      <c r="AB542" s="136"/>
      <c r="AC542" s="136"/>
      <c r="AD542" s="136"/>
      <c r="AE542" s="136"/>
      <c r="AF542" s="699"/>
      <c r="AG542" s="136"/>
      <c r="AH542" s="136"/>
      <c r="AI542" s="136"/>
      <c r="AJ542" s="136"/>
      <c r="AK542" s="136"/>
      <c r="AL542" s="136"/>
    </row>
    <row r="543" spans="1:38" s="44" customFormat="1" x14ac:dyDescent="0.2">
      <c r="A543" s="16"/>
      <c r="B543" s="704"/>
      <c r="C543" s="16"/>
      <c r="K543" s="699"/>
      <c r="L543" s="136"/>
      <c r="M543" s="136"/>
      <c r="N543" s="136"/>
      <c r="O543" s="136"/>
      <c r="P543" s="136"/>
      <c r="Q543" s="136"/>
      <c r="R543" s="699"/>
      <c r="S543" s="136"/>
      <c r="T543" s="136"/>
      <c r="U543" s="136"/>
      <c r="V543" s="136"/>
      <c r="W543" s="136"/>
      <c r="X543" s="136"/>
      <c r="Y543" s="699"/>
      <c r="Z543" s="136"/>
      <c r="AA543" s="136"/>
      <c r="AB543" s="136"/>
      <c r="AC543" s="136"/>
      <c r="AD543" s="136"/>
      <c r="AE543" s="136"/>
      <c r="AF543" s="699"/>
      <c r="AG543" s="136"/>
      <c r="AH543" s="136"/>
      <c r="AI543" s="136"/>
      <c r="AJ543" s="136"/>
      <c r="AK543" s="136"/>
      <c r="AL543" s="136"/>
    </row>
    <row r="544" spans="1:38" s="44" customFormat="1" x14ac:dyDescent="0.2">
      <c r="A544" s="16"/>
      <c r="B544" s="704"/>
      <c r="C544" s="16"/>
      <c r="K544" s="699"/>
      <c r="L544" s="136"/>
      <c r="M544" s="136"/>
      <c r="N544" s="136"/>
      <c r="O544" s="136"/>
      <c r="P544" s="136"/>
      <c r="Q544" s="136"/>
      <c r="R544" s="699"/>
      <c r="S544" s="136"/>
      <c r="T544" s="136"/>
      <c r="U544" s="136"/>
      <c r="V544" s="136"/>
      <c r="W544" s="136"/>
      <c r="X544" s="136"/>
      <c r="Y544" s="699"/>
      <c r="Z544" s="136"/>
      <c r="AA544" s="136"/>
      <c r="AB544" s="136"/>
      <c r="AC544" s="136"/>
      <c r="AD544" s="136"/>
      <c r="AE544" s="136"/>
      <c r="AF544" s="699"/>
      <c r="AG544" s="136"/>
      <c r="AH544" s="136"/>
      <c r="AI544" s="136"/>
      <c r="AJ544" s="136"/>
      <c r="AK544" s="136"/>
      <c r="AL544" s="136"/>
    </row>
    <row r="545" spans="1:38" s="44" customFormat="1" x14ac:dyDescent="0.2">
      <c r="A545" s="16"/>
      <c r="B545" s="704"/>
      <c r="C545" s="16"/>
      <c r="K545" s="699"/>
      <c r="L545" s="136"/>
      <c r="M545" s="136"/>
      <c r="N545" s="136"/>
      <c r="O545" s="136"/>
      <c r="P545" s="136"/>
      <c r="Q545" s="136"/>
      <c r="R545" s="699"/>
      <c r="S545" s="136"/>
      <c r="T545" s="136"/>
      <c r="U545" s="136"/>
      <c r="V545" s="136"/>
      <c r="W545" s="136"/>
      <c r="X545" s="136"/>
      <c r="Y545" s="699"/>
      <c r="Z545" s="136"/>
      <c r="AA545" s="136"/>
      <c r="AB545" s="136"/>
      <c r="AC545" s="136"/>
      <c r="AD545" s="136"/>
      <c r="AE545" s="136"/>
      <c r="AF545" s="699"/>
      <c r="AG545" s="136"/>
      <c r="AH545" s="136"/>
      <c r="AI545" s="136"/>
      <c r="AJ545" s="136"/>
      <c r="AK545" s="136"/>
      <c r="AL545" s="136"/>
    </row>
    <row r="546" spans="1:38" s="44" customFormat="1" x14ac:dyDescent="0.2">
      <c r="A546" s="16"/>
      <c r="B546" s="704"/>
      <c r="C546" s="16"/>
      <c r="K546" s="699"/>
      <c r="L546" s="136"/>
      <c r="M546" s="136"/>
      <c r="N546" s="136"/>
      <c r="O546" s="136"/>
      <c r="P546" s="136"/>
      <c r="Q546" s="136"/>
      <c r="R546" s="699"/>
      <c r="S546" s="136"/>
      <c r="T546" s="136"/>
      <c r="U546" s="136"/>
      <c r="V546" s="136"/>
      <c r="W546" s="136"/>
      <c r="X546" s="136"/>
      <c r="Y546" s="699"/>
      <c r="Z546" s="136"/>
      <c r="AA546" s="136"/>
      <c r="AB546" s="136"/>
      <c r="AC546" s="136"/>
      <c r="AD546" s="136"/>
      <c r="AE546" s="136"/>
      <c r="AF546" s="699"/>
      <c r="AG546" s="136"/>
      <c r="AH546" s="136"/>
      <c r="AI546" s="136"/>
      <c r="AJ546" s="136"/>
      <c r="AK546" s="136"/>
      <c r="AL546" s="136"/>
    </row>
    <row r="547" spans="1:38" s="44" customFormat="1" x14ac:dyDescent="0.2">
      <c r="A547" s="16"/>
      <c r="B547" s="704"/>
      <c r="C547" s="16"/>
      <c r="K547" s="699"/>
      <c r="L547" s="136"/>
      <c r="M547" s="136"/>
      <c r="N547" s="136"/>
      <c r="O547" s="136"/>
      <c r="P547" s="136"/>
      <c r="Q547" s="136"/>
      <c r="R547" s="699"/>
      <c r="S547" s="136"/>
      <c r="T547" s="136"/>
      <c r="U547" s="136"/>
      <c r="V547" s="136"/>
      <c r="W547" s="136"/>
      <c r="X547" s="136"/>
      <c r="Y547" s="699"/>
      <c r="Z547" s="136"/>
      <c r="AA547" s="136"/>
      <c r="AB547" s="136"/>
      <c r="AC547" s="136"/>
      <c r="AD547" s="136"/>
      <c r="AE547" s="136"/>
      <c r="AF547" s="699"/>
      <c r="AG547" s="136"/>
      <c r="AH547" s="136"/>
      <c r="AI547" s="136"/>
      <c r="AJ547" s="136"/>
      <c r="AK547" s="136"/>
      <c r="AL547" s="136"/>
    </row>
    <row r="548" spans="1:38" s="44" customFormat="1" x14ac:dyDescent="0.2">
      <c r="A548" s="16"/>
      <c r="B548" s="704"/>
      <c r="C548" s="16"/>
      <c r="K548" s="699"/>
      <c r="L548" s="136"/>
      <c r="M548" s="136"/>
      <c r="N548" s="136"/>
      <c r="O548" s="136"/>
      <c r="P548" s="136"/>
      <c r="Q548" s="136"/>
      <c r="R548" s="699"/>
      <c r="S548" s="136"/>
      <c r="T548" s="136"/>
      <c r="U548" s="136"/>
      <c r="V548" s="136"/>
      <c r="W548" s="136"/>
      <c r="X548" s="136"/>
      <c r="Y548" s="699"/>
      <c r="Z548" s="136"/>
      <c r="AA548" s="136"/>
      <c r="AB548" s="136"/>
      <c r="AC548" s="136"/>
      <c r="AD548" s="136"/>
      <c r="AE548" s="136"/>
      <c r="AF548" s="699"/>
      <c r="AG548" s="136"/>
      <c r="AH548" s="136"/>
      <c r="AI548" s="136"/>
      <c r="AJ548" s="136"/>
      <c r="AK548" s="136"/>
      <c r="AL548" s="136"/>
    </row>
    <row r="549" spans="1:38" s="44" customFormat="1" x14ac:dyDescent="0.2">
      <c r="A549" s="16"/>
      <c r="B549" s="704"/>
      <c r="C549" s="16"/>
      <c r="K549" s="699"/>
      <c r="L549" s="136"/>
      <c r="M549" s="136"/>
      <c r="N549" s="136"/>
      <c r="O549" s="136"/>
      <c r="P549" s="136"/>
      <c r="Q549" s="136"/>
      <c r="R549" s="699"/>
      <c r="S549" s="136"/>
      <c r="T549" s="136"/>
      <c r="U549" s="136"/>
      <c r="V549" s="136"/>
      <c r="W549" s="136"/>
      <c r="X549" s="136"/>
      <c r="Y549" s="699"/>
      <c r="Z549" s="136"/>
      <c r="AA549" s="136"/>
      <c r="AB549" s="136"/>
      <c r="AC549" s="136"/>
      <c r="AD549" s="136"/>
      <c r="AE549" s="136"/>
      <c r="AF549" s="699"/>
      <c r="AG549" s="136"/>
      <c r="AH549" s="136"/>
      <c r="AI549" s="136"/>
      <c r="AJ549" s="136"/>
      <c r="AK549" s="136"/>
      <c r="AL549" s="136"/>
    </row>
    <row r="550" spans="1:38" s="44" customFormat="1" x14ac:dyDescent="0.2">
      <c r="A550" s="16"/>
      <c r="B550" s="704"/>
      <c r="C550" s="16"/>
      <c r="K550" s="699"/>
      <c r="L550" s="136"/>
      <c r="M550" s="136"/>
      <c r="N550" s="136"/>
      <c r="O550" s="136"/>
      <c r="P550" s="136"/>
      <c r="Q550" s="136"/>
      <c r="R550" s="699"/>
      <c r="S550" s="136"/>
      <c r="T550" s="136"/>
      <c r="U550" s="136"/>
      <c r="V550" s="136"/>
      <c r="W550" s="136"/>
      <c r="X550" s="136"/>
      <c r="Y550" s="699"/>
      <c r="Z550" s="136"/>
      <c r="AA550" s="136"/>
      <c r="AB550" s="136"/>
      <c r="AC550" s="136"/>
      <c r="AD550" s="136"/>
      <c r="AE550" s="136"/>
      <c r="AF550" s="699"/>
      <c r="AG550" s="136"/>
      <c r="AH550" s="136"/>
      <c r="AI550" s="136"/>
      <c r="AJ550" s="136"/>
      <c r="AK550" s="136"/>
      <c r="AL550" s="136"/>
    </row>
    <row r="551" spans="1:38" s="44" customFormat="1" x14ac:dyDescent="0.2">
      <c r="A551" s="16"/>
      <c r="B551" s="704"/>
      <c r="C551" s="16"/>
      <c r="K551" s="699"/>
      <c r="L551" s="136"/>
      <c r="M551" s="136"/>
      <c r="N551" s="136"/>
      <c r="O551" s="136"/>
      <c r="P551" s="136"/>
      <c r="Q551" s="136"/>
      <c r="R551" s="699"/>
      <c r="S551" s="136"/>
      <c r="T551" s="136"/>
      <c r="U551" s="136"/>
      <c r="V551" s="136"/>
      <c r="W551" s="136"/>
      <c r="X551" s="136"/>
      <c r="Y551" s="699"/>
      <c r="Z551" s="136"/>
      <c r="AA551" s="136"/>
      <c r="AB551" s="136"/>
      <c r="AC551" s="136"/>
      <c r="AD551" s="136"/>
      <c r="AE551" s="136"/>
      <c r="AF551" s="699"/>
      <c r="AG551" s="136"/>
      <c r="AH551" s="136"/>
      <c r="AI551" s="136"/>
      <c r="AJ551" s="136"/>
      <c r="AK551" s="136"/>
      <c r="AL551" s="136"/>
    </row>
    <row r="552" spans="1:38" s="44" customFormat="1" x14ac:dyDescent="0.2">
      <c r="A552" s="16"/>
      <c r="B552" s="704"/>
      <c r="C552" s="16"/>
      <c r="K552" s="699"/>
      <c r="L552" s="136"/>
      <c r="M552" s="136"/>
      <c r="N552" s="136"/>
      <c r="O552" s="136"/>
      <c r="P552" s="136"/>
      <c r="Q552" s="136"/>
      <c r="R552" s="699"/>
      <c r="S552" s="136"/>
      <c r="T552" s="136"/>
      <c r="U552" s="136"/>
      <c r="V552" s="136"/>
      <c r="W552" s="136"/>
      <c r="X552" s="136"/>
      <c r="Y552" s="699"/>
      <c r="Z552" s="136"/>
      <c r="AA552" s="136"/>
      <c r="AB552" s="136"/>
      <c r="AC552" s="136"/>
      <c r="AD552" s="136"/>
      <c r="AE552" s="136"/>
      <c r="AF552" s="699"/>
      <c r="AG552" s="136"/>
      <c r="AH552" s="136"/>
      <c r="AI552" s="136"/>
      <c r="AJ552" s="136"/>
      <c r="AK552" s="136"/>
      <c r="AL552" s="136"/>
    </row>
    <row r="553" spans="1:38" s="44" customFormat="1" x14ac:dyDescent="0.2">
      <c r="A553" s="16"/>
      <c r="B553" s="704"/>
      <c r="C553" s="16"/>
      <c r="K553" s="699"/>
      <c r="L553" s="136"/>
      <c r="M553" s="136"/>
      <c r="N553" s="136"/>
      <c r="O553" s="136"/>
      <c r="P553" s="136"/>
      <c r="Q553" s="136"/>
      <c r="R553" s="699"/>
      <c r="S553" s="136"/>
      <c r="T553" s="136"/>
      <c r="U553" s="136"/>
      <c r="V553" s="136"/>
      <c r="W553" s="136"/>
      <c r="X553" s="136"/>
      <c r="Y553" s="699"/>
      <c r="Z553" s="136"/>
      <c r="AA553" s="136"/>
      <c r="AB553" s="136"/>
      <c r="AC553" s="136"/>
      <c r="AD553" s="136"/>
      <c r="AE553" s="136"/>
      <c r="AF553" s="699"/>
      <c r="AG553" s="136"/>
      <c r="AH553" s="136"/>
      <c r="AI553" s="136"/>
      <c r="AJ553" s="136"/>
      <c r="AK553" s="136"/>
      <c r="AL553" s="136"/>
    </row>
    <row r="554" spans="1:38" s="44" customFormat="1" x14ac:dyDescent="0.2">
      <c r="A554" s="16"/>
      <c r="B554" s="704"/>
      <c r="C554" s="16"/>
      <c r="K554" s="699"/>
      <c r="L554" s="136"/>
      <c r="M554" s="136"/>
      <c r="N554" s="136"/>
      <c r="O554" s="136"/>
      <c r="P554" s="136"/>
      <c r="Q554" s="136"/>
      <c r="R554" s="699"/>
      <c r="S554" s="136"/>
      <c r="T554" s="136"/>
      <c r="U554" s="136"/>
      <c r="V554" s="136"/>
      <c r="W554" s="136"/>
      <c r="X554" s="136"/>
      <c r="Y554" s="699"/>
      <c r="Z554" s="136"/>
      <c r="AA554" s="136"/>
      <c r="AB554" s="136"/>
      <c r="AC554" s="136"/>
      <c r="AD554" s="136"/>
      <c r="AE554" s="136"/>
      <c r="AF554" s="699"/>
      <c r="AG554" s="136"/>
      <c r="AH554" s="136"/>
      <c r="AI554" s="136"/>
      <c r="AJ554" s="136"/>
      <c r="AK554" s="136"/>
      <c r="AL554" s="136"/>
    </row>
    <row r="555" spans="1:38" s="44" customFormat="1" x14ac:dyDescent="0.2">
      <c r="A555" s="16"/>
      <c r="B555" s="704"/>
      <c r="C555" s="16"/>
      <c r="K555" s="699"/>
      <c r="L555" s="136"/>
      <c r="M555" s="136"/>
      <c r="N555" s="136"/>
      <c r="O555" s="136"/>
      <c r="P555" s="136"/>
      <c r="Q555" s="136"/>
      <c r="R555" s="699"/>
      <c r="S555" s="136"/>
      <c r="T555" s="136"/>
      <c r="U555" s="136"/>
      <c r="V555" s="136"/>
      <c r="W555" s="136"/>
      <c r="X555" s="136"/>
      <c r="Y555" s="699"/>
      <c r="Z555" s="136"/>
      <c r="AA555" s="136"/>
      <c r="AB555" s="136"/>
      <c r="AC555" s="136"/>
      <c r="AD555" s="136"/>
      <c r="AE555" s="136"/>
      <c r="AF555" s="699"/>
      <c r="AG555" s="136"/>
      <c r="AH555" s="136"/>
      <c r="AI555" s="136"/>
      <c r="AJ555" s="136"/>
      <c r="AK555" s="136"/>
      <c r="AL555" s="136"/>
    </row>
    <row r="556" spans="1:38" s="44" customFormat="1" x14ac:dyDescent="0.2">
      <c r="A556" s="16"/>
      <c r="B556" s="704"/>
      <c r="C556" s="16"/>
      <c r="K556" s="699"/>
      <c r="L556" s="136"/>
      <c r="M556" s="136"/>
      <c r="N556" s="136"/>
      <c r="O556" s="136"/>
      <c r="P556" s="136"/>
      <c r="Q556" s="136"/>
      <c r="R556" s="699"/>
      <c r="S556" s="136"/>
      <c r="T556" s="136"/>
      <c r="U556" s="136"/>
      <c r="V556" s="136"/>
      <c r="W556" s="136"/>
      <c r="X556" s="136"/>
      <c r="Y556" s="699"/>
      <c r="Z556" s="136"/>
      <c r="AA556" s="136"/>
      <c r="AB556" s="136"/>
      <c r="AC556" s="136"/>
      <c r="AD556" s="136"/>
      <c r="AE556" s="136"/>
      <c r="AF556" s="699"/>
      <c r="AG556" s="136"/>
      <c r="AH556" s="136"/>
      <c r="AI556" s="136"/>
      <c r="AJ556" s="136"/>
      <c r="AK556" s="136"/>
      <c r="AL556" s="136"/>
    </row>
    <row r="557" spans="1:38" s="44" customFormat="1" x14ac:dyDescent="0.2">
      <c r="A557" s="16"/>
      <c r="B557" s="704"/>
      <c r="C557" s="16"/>
      <c r="K557" s="699"/>
      <c r="L557" s="136"/>
      <c r="M557" s="136"/>
      <c r="N557" s="136"/>
      <c r="O557" s="136"/>
      <c r="P557" s="136"/>
      <c r="Q557" s="136"/>
      <c r="R557" s="699"/>
      <c r="S557" s="136"/>
      <c r="T557" s="136"/>
      <c r="U557" s="136"/>
      <c r="V557" s="136"/>
      <c r="W557" s="136"/>
      <c r="X557" s="136"/>
      <c r="Y557" s="699"/>
      <c r="Z557" s="136"/>
      <c r="AA557" s="136"/>
      <c r="AB557" s="136"/>
      <c r="AC557" s="136"/>
      <c r="AD557" s="136"/>
      <c r="AE557" s="136"/>
      <c r="AF557" s="699"/>
      <c r="AG557" s="136"/>
      <c r="AH557" s="136"/>
      <c r="AI557" s="136"/>
      <c r="AJ557" s="136"/>
      <c r="AK557" s="136"/>
      <c r="AL557" s="136"/>
    </row>
    <row r="558" spans="1:38" s="44" customFormat="1" x14ac:dyDescent="0.2">
      <c r="A558" s="16"/>
      <c r="B558" s="704"/>
      <c r="C558" s="16"/>
      <c r="K558" s="699"/>
      <c r="L558" s="136"/>
      <c r="M558" s="136"/>
      <c r="N558" s="136"/>
      <c r="O558" s="136"/>
      <c r="P558" s="136"/>
      <c r="Q558" s="136"/>
      <c r="R558" s="699"/>
      <c r="S558" s="136"/>
      <c r="T558" s="136"/>
      <c r="U558" s="136"/>
      <c r="V558" s="136"/>
      <c r="W558" s="136"/>
      <c r="X558" s="136"/>
      <c r="Y558" s="699"/>
      <c r="Z558" s="136"/>
      <c r="AA558" s="136"/>
      <c r="AB558" s="136"/>
      <c r="AC558" s="136"/>
      <c r="AD558" s="136"/>
      <c r="AE558" s="136"/>
      <c r="AF558" s="699"/>
      <c r="AG558" s="136"/>
      <c r="AH558" s="136"/>
      <c r="AI558" s="136"/>
      <c r="AJ558" s="136"/>
      <c r="AK558" s="136"/>
      <c r="AL558" s="136"/>
    </row>
    <row r="559" spans="1:38" s="44" customFormat="1" x14ac:dyDescent="0.2">
      <c r="A559" s="16"/>
      <c r="B559" s="704"/>
      <c r="C559" s="16"/>
      <c r="K559" s="699"/>
      <c r="L559" s="136"/>
      <c r="M559" s="136"/>
      <c r="N559" s="136"/>
      <c r="O559" s="136"/>
      <c r="P559" s="136"/>
      <c r="Q559" s="136"/>
      <c r="R559" s="699"/>
      <c r="S559" s="136"/>
      <c r="T559" s="136"/>
      <c r="U559" s="136"/>
      <c r="V559" s="136"/>
      <c r="W559" s="136"/>
      <c r="X559" s="136"/>
      <c r="Y559" s="699"/>
      <c r="Z559" s="136"/>
      <c r="AA559" s="136"/>
      <c r="AB559" s="136"/>
      <c r="AC559" s="136"/>
      <c r="AD559" s="136"/>
      <c r="AE559" s="136"/>
      <c r="AF559" s="699"/>
      <c r="AG559" s="136"/>
      <c r="AH559" s="136"/>
      <c r="AI559" s="136"/>
      <c r="AJ559" s="136"/>
      <c r="AK559" s="136"/>
      <c r="AL559" s="136"/>
    </row>
    <row r="560" spans="1:38" s="44" customFormat="1" x14ac:dyDescent="0.2">
      <c r="A560" s="16"/>
      <c r="B560" s="704"/>
      <c r="C560" s="16"/>
      <c r="K560" s="699"/>
      <c r="L560" s="136"/>
      <c r="M560" s="136"/>
      <c r="N560" s="136"/>
      <c r="O560" s="136"/>
      <c r="P560" s="136"/>
      <c r="Q560" s="136"/>
      <c r="R560" s="699"/>
      <c r="S560" s="136"/>
      <c r="T560" s="136"/>
      <c r="U560" s="136"/>
      <c r="V560" s="136"/>
      <c r="W560" s="136"/>
      <c r="X560" s="136"/>
      <c r="Y560" s="699"/>
      <c r="Z560" s="136"/>
      <c r="AA560" s="136"/>
      <c r="AB560" s="136"/>
      <c r="AC560" s="136"/>
      <c r="AD560" s="136"/>
      <c r="AE560" s="136"/>
      <c r="AF560" s="699"/>
      <c r="AG560" s="136"/>
      <c r="AH560" s="136"/>
      <c r="AI560" s="136"/>
      <c r="AJ560" s="136"/>
      <c r="AK560" s="136"/>
      <c r="AL560" s="136"/>
    </row>
    <row r="561" spans="1:38" s="44" customFormat="1" x14ac:dyDescent="0.2">
      <c r="A561" s="16"/>
      <c r="B561" s="704"/>
      <c r="C561" s="16"/>
      <c r="K561" s="699"/>
      <c r="L561" s="136"/>
      <c r="M561" s="136"/>
      <c r="N561" s="136"/>
      <c r="O561" s="136"/>
      <c r="P561" s="136"/>
      <c r="Q561" s="136"/>
      <c r="R561" s="699"/>
      <c r="S561" s="136"/>
      <c r="T561" s="136"/>
      <c r="U561" s="136"/>
      <c r="V561" s="136"/>
      <c r="W561" s="136"/>
      <c r="X561" s="136"/>
      <c r="Y561" s="699"/>
      <c r="Z561" s="136"/>
      <c r="AA561" s="136"/>
      <c r="AB561" s="136"/>
      <c r="AC561" s="136"/>
      <c r="AD561" s="136"/>
      <c r="AE561" s="136"/>
      <c r="AF561" s="699"/>
      <c r="AG561" s="136"/>
      <c r="AH561" s="136"/>
      <c r="AI561" s="136"/>
      <c r="AJ561" s="136"/>
      <c r="AK561" s="136"/>
      <c r="AL561" s="136"/>
    </row>
    <row r="562" spans="1:38" s="44" customFormat="1" x14ac:dyDescent="0.2">
      <c r="A562" s="16"/>
      <c r="B562" s="704"/>
      <c r="C562" s="16"/>
      <c r="K562" s="699"/>
      <c r="L562" s="136"/>
      <c r="M562" s="136"/>
      <c r="N562" s="136"/>
      <c r="O562" s="136"/>
      <c r="P562" s="136"/>
      <c r="Q562" s="136"/>
      <c r="R562" s="699"/>
      <c r="S562" s="136"/>
      <c r="T562" s="136"/>
      <c r="U562" s="136"/>
      <c r="V562" s="136"/>
      <c r="W562" s="136"/>
      <c r="X562" s="136"/>
      <c r="Y562" s="699"/>
      <c r="Z562" s="136"/>
      <c r="AA562" s="136"/>
      <c r="AB562" s="136"/>
      <c r="AC562" s="136"/>
      <c r="AD562" s="136"/>
      <c r="AE562" s="136"/>
      <c r="AF562" s="699"/>
      <c r="AG562" s="136"/>
      <c r="AH562" s="136"/>
      <c r="AI562" s="136"/>
      <c r="AJ562" s="136"/>
      <c r="AK562" s="136"/>
      <c r="AL562" s="136"/>
    </row>
    <row r="563" spans="1:38" s="44" customFormat="1" x14ac:dyDescent="0.2">
      <c r="A563" s="16"/>
      <c r="B563" s="704"/>
      <c r="C563" s="16"/>
      <c r="K563" s="699"/>
      <c r="L563" s="136"/>
      <c r="M563" s="136"/>
      <c r="N563" s="136"/>
      <c r="O563" s="136"/>
      <c r="P563" s="136"/>
      <c r="Q563" s="136"/>
      <c r="R563" s="699"/>
      <c r="S563" s="136"/>
      <c r="T563" s="136"/>
      <c r="U563" s="136"/>
      <c r="V563" s="136"/>
      <c r="W563" s="136"/>
      <c r="X563" s="136"/>
      <c r="Y563" s="699"/>
      <c r="Z563" s="136"/>
      <c r="AA563" s="136"/>
      <c r="AB563" s="136"/>
      <c r="AC563" s="136"/>
      <c r="AD563" s="136"/>
      <c r="AE563" s="136"/>
      <c r="AF563" s="699"/>
      <c r="AG563" s="136"/>
      <c r="AH563" s="136"/>
      <c r="AI563" s="136"/>
      <c r="AJ563" s="136"/>
      <c r="AK563" s="136"/>
      <c r="AL563" s="136"/>
    </row>
    <row r="564" spans="1:38" s="44" customFormat="1" x14ac:dyDescent="0.2">
      <c r="A564" s="16"/>
      <c r="B564" s="704"/>
      <c r="C564" s="16"/>
      <c r="K564" s="699"/>
      <c r="L564" s="136"/>
      <c r="M564" s="136"/>
      <c r="N564" s="136"/>
      <c r="O564" s="136"/>
      <c r="P564" s="136"/>
      <c r="Q564" s="136"/>
      <c r="R564" s="699"/>
      <c r="S564" s="136"/>
      <c r="T564" s="136"/>
      <c r="U564" s="136"/>
      <c r="V564" s="136"/>
      <c r="W564" s="136"/>
      <c r="X564" s="136"/>
      <c r="Y564" s="699"/>
      <c r="Z564" s="136"/>
      <c r="AA564" s="136"/>
      <c r="AB564" s="136"/>
      <c r="AC564" s="136"/>
      <c r="AD564" s="136"/>
      <c r="AE564" s="136"/>
      <c r="AF564" s="699"/>
      <c r="AG564" s="136"/>
      <c r="AH564" s="136"/>
      <c r="AI564" s="136"/>
      <c r="AJ564" s="136"/>
      <c r="AK564" s="136"/>
      <c r="AL564" s="136"/>
    </row>
    <row r="565" spans="1:38" s="44" customFormat="1" x14ac:dyDescent="0.2">
      <c r="A565" s="16"/>
      <c r="B565" s="704"/>
      <c r="C565" s="16"/>
      <c r="K565" s="699"/>
      <c r="L565" s="136"/>
      <c r="M565" s="136"/>
      <c r="N565" s="136"/>
      <c r="O565" s="136"/>
      <c r="P565" s="136"/>
      <c r="Q565" s="136"/>
      <c r="R565" s="699"/>
      <c r="S565" s="136"/>
      <c r="T565" s="136"/>
      <c r="U565" s="136"/>
      <c r="V565" s="136"/>
      <c r="W565" s="136"/>
      <c r="X565" s="136"/>
      <c r="Y565" s="699"/>
      <c r="Z565" s="136"/>
      <c r="AA565" s="136"/>
      <c r="AB565" s="136"/>
      <c r="AC565" s="136"/>
      <c r="AD565" s="136"/>
      <c r="AE565" s="136"/>
      <c r="AF565" s="699"/>
      <c r="AG565" s="136"/>
      <c r="AH565" s="136"/>
      <c r="AI565" s="136"/>
      <c r="AJ565" s="136"/>
      <c r="AK565" s="136"/>
      <c r="AL565" s="136"/>
    </row>
    <row r="566" spans="1:38" s="44" customFormat="1" x14ac:dyDescent="0.2">
      <c r="A566" s="16"/>
      <c r="B566" s="704"/>
      <c r="C566" s="16"/>
      <c r="K566" s="699"/>
      <c r="L566" s="136"/>
      <c r="M566" s="136"/>
      <c r="N566" s="136"/>
      <c r="O566" s="136"/>
      <c r="P566" s="136"/>
      <c r="Q566" s="136"/>
      <c r="R566" s="699"/>
      <c r="S566" s="136"/>
      <c r="T566" s="136"/>
      <c r="U566" s="136"/>
      <c r="V566" s="136"/>
      <c r="W566" s="136"/>
      <c r="X566" s="136"/>
      <c r="Y566" s="699"/>
      <c r="Z566" s="136"/>
      <c r="AA566" s="136"/>
      <c r="AB566" s="136"/>
      <c r="AC566" s="136"/>
      <c r="AD566" s="136"/>
      <c r="AE566" s="136"/>
      <c r="AF566" s="699"/>
      <c r="AG566" s="136"/>
      <c r="AH566" s="136"/>
      <c r="AI566" s="136"/>
      <c r="AJ566" s="136"/>
      <c r="AK566" s="136"/>
      <c r="AL566" s="136"/>
    </row>
    <row r="567" spans="1:38" s="44" customFormat="1" x14ac:dyDescent="0.2">
      <c r="A567" s="16"/>
      <c r="B567" s="704"/>
      <c r="C567" s="16"/>
      <c r="K567" s="699"/>
      <c r="L567" s="136"/>
      <c r="M567" s="136"/>
      <c r="N567" s="136"/>
      <c r="O567" s="136"/>
      <c r="P567" s="136"/>
      <c r="Q567" s="136"/>
      <c r="R567" s="699"/>
      <c r="S567" s="136"/>
      <c r="T567" s="136"/>
      <c r="U567" s="136"/>
      <c r="V567" s="136"/>
      <c r="W567" s="136"/>
      <c r="X567" s="136"/>
      <c r="Y567" s="699"/>
      <c r="Z567" s="136"/>
      <c r="AA567" s="136"/>
      <c r="AB567" s="136"/>
      <c r="AC567" s="136"/>
      <c r="AD567" s="136"/>
      <c r="AE567" s="136"/>
      <c r="AF567" s="699"/>
      <c r="AG567" s="136"/>
      <c r="AH567" s="136"/>
      <c r="AI567" s="136"/>
      <c r="AJ567" s="136"/>
      <c r="AK567" s="136"/>
      <c r="AL567" s="136"/>
    </row>
    <row r="568" spans="1:38" s="44" customFormat="1" x14ac:dyDescent="0.2">
      <c r="A568" s="16"/>
      <c r="B568" s="704"/>
      <c r="C568" s="16"/>
      <c r="K568" s="699"/>
      <c r="L568" s="136"/>
      <c r="M568" s="136"/>
      <c r="N568" s="136"/>
      <c r="O568" s="136"/>
      <c r="P568" s="136"/>
      <c r="Q568" s="136"/>
      <c r="R568" s="699"/>
      <c r="S568" s="136"/>
      <c r="T568" s="136"/>
      <c r="U568" s="136"/>
      <c r="V568" s="136"/>
      <c r="W568" s="136"/>
      <c r="X568" s="136"/>
      <c r="Y568" s="699"/>
      <c r="Z568" s="136"/>
      <c r="AA568" s="136"/>
      <c r="AB568" s="136"/>
      <c r="AC568" s="136"/>
      <c r="AD568" s="136"/>
      <c r="AE568" s="136"/>
      <c r="AF568" s="699"/>
      <c r="AG568" s="136"/>
      <c r="AH568" s="136"/>
      <c r="AI568" s="136"/>
      <c r="AJ568" s="136"/>
      <c r="AK568" s="136"/>
      <c r="AL568" s="136"/>
    </row>
    <row r="569" spans="1:38" s="44" customFormat="1" x14ac:dyDescent="0.2">
      <c r="A569" s="16"/>
      <c r="B569" s="704"/>
      <c r="C569" s="16"/>
      <c r="K569" s="699"/>
      <c r="L569" s="136"/>
      <c r="M569" s="136"/>
      <c r="N569" s="136"/>
      <c r="O569" s="136"/>
      <c r="P569" s="136"/>
      <c r="Q569" s="136"/>
      <c r="R569" s="699"/>
      <c r="S569" s="136"/>
      <c r="T569" s="136"/>
      <c r="U569" s="136"/>
      <c r="V569" s="136"/>
      <c r="W569" s="136"/>
      <c r="X569" s="136"/>
      <c r="Y569" s="699"/>
      <c r="Z569" s="136"/>
      <c r="AA569" s="136"/>
      <c r="AB569" s="136"/>
      <c r="AC569" s="136"/>
      <c r="AD569" s="136"/>
      <c r="AE569" s="136"/>
      <c r="AF569" s="699"/>
      <c r="AG569" s="136"/>
      <c r="AH569" s="136"/>
      <c r="AI569" s="136"/>
      <c r="AJ569" s="136"/>
      <c r="AK569" s="136"/>
      <c r="AL569" s="136"/>
    </row>
    <row r="570" spans="1:38" s="44" customFormat="1" x14ac:dyDescent="0.2">
      <c r="A570" s="16"/>
      <c r="B570" s="704"/>
      <c r="C570" s="16"/>
      <c r="K570" s="699"/>
      <c r="L570" s="136"/>
      <c r="M570" s="136"/>
      <c r="N570" s="136"/>
      <c r="O570" s="136"/>
      <c r="P570" s="136"/>
      <c r="Q570" s="136"/>
      <c r="R570" s="699"/>
      <c r="S570" s="136"/>
      <c r="T570" s="136"/>
      <c r="U570" s="136"/>
      <c r="V570" s="136"/>
      <c r="W570" s="136"/>
      <c r="X570" s="136"/>
      <c r="Y570" s="699"/>
      <c r="Z570" s="136"/>
      <c r="AA570" s="136"/>
      <c r="AB570" s="136"/>
      <c r="AC570" s="136"/>
      <c r="AD570" s="136"/>
      <c r="AE570" s="136"/>
      <c r="AF570" s="699"/>
      <c r="AG570" s="136"/>
      <c r="AH570" s="136"/>
      <c r="AI570" s="136"/>
      <c r="AJ570" s="136"/>
      <c r="AK570" s="136"/>
      <c r="AL570" s="136"/>
    </row>
    <row r="571" spans="1:38" s="44" customFormat="1" x14ac:dyDescent="0.2">
      <c r="A571" s="16"/>
      <c r="B571" s="704"/>
      <c r="C571" s="16"/>
      <c r="K571" s="699"/>
      <c r="L571" s="136"/>
      <c r="M571" s="136"/>
      <c r="N571" s="136"/>
      <c r="O571" s="136"/>
      <c r="P571" s="136"/>
      <c r="Q571" s="136"/>
      <c r="R571" s="699"/>
      <c r="S571" s="136"/>
      <c r="T571" s="136"/>
      <c r="U571" s="136"/>
      <c r="V571" s="136"/>
      <c r="W571" s="136"/>
      <c r="X571" s="136"/>
      <c r="Y571" s="699"/>
      <c r="Z571" s="136"/>
      <c r="AA571" s="136"/>
      <c r="AB571" s="136"/>
      <c r="AC571" s="136"/>
      <c r="AD571" s="136"/>
      <c r="AE571" s="136"/>
      <c r="AF571" s="699"/>
      <c r="AG571" s="136"/>
      <c r="AH571" s="136"/>
      <c r="AI571" s="136"/>
      <c r="AJ571" s="136"/>
      <c r="AK571" s="136"/>
      <c r="AL571" s="136"/>
    </row>
    <row r="572" spans="1:38" s="44" customFormat="1" x14ac:dyDescent="0.2">
      <c r="A572" s="16"/>
      <c r="B572" s="704"/>
      <c r="C572" s="16"/>
      <c r="K572" s="699"/>
      <c r="L572" s="136"/>
      <c r="M572" s="136"/>
      <c r="N572" s="136"/>
      <c r="O572" s="136"/>
      <c r="P572" s="136"/>
      <c r="Q572" s="136"/>
      <c r="R572" s="699"/>
      <c r="S572" s="136"/>
      <c r="T572" s="136"/>
      <c r="U572" s="136"/>
      <c r="V572" s="136"/>
      <c r="W572" s="136"/>
      <c r="X572" s="136"/>
      <c r="Y572" s="699"/>
      <c r="Z572" s="136"/>
      <c r="AA572" s="136"/>
      <c r="AB572" s="136"/>
      <c r="AC572" s="136"/>
      <c r="AD572" s="136"/>
      <c r="AE572" s="136"/>
      <c r="AF572" s="699"/>
      <c r="AG572" s="136"/>
      <c r="AH572" s="136"/>
      <c r="AI572" s="136"/>
      <c r="AJ572" s="136"/>
      <c r="AK572" s="136"/>
      <c r="AL572" s="136"/>
    </row>
    <row r="573" spans="1:38" s="44" customFormat="1" x14ac:dyDescent="0.2">
      <c r="A573" s="16"/>
      <c r="B573" s="704"/>
      <c r="C573" s="16"/>
      <c r="K573" s="699"/>
      <c r="L573" s="136"/>
      <c r="M573" s="136"/>
      <c r="N573" s="136"/>
      <c r="O573" s="136"/>
      <c r="P573" s="136"/>
      <c r="Q573" s="136"/>
      <c r="R573" s="699"/>
      <c r="S573" s="136"/>
      <c r="T573" s="136"/>
      <c r="U573" s="136"/>
      <c r="V573" s="136"/>
      <c r="W573" s="136"/>
      <c r="X573" s="136"/>
      <c r="Y573" s="699"/>
      <c r="Z573" s="136"/>
      <c r="AA573" s="136"/>
      <c r="AB573" s="136"/>
      <c r="AC573" s="136"/>
      <c r="AD573" s="136"/>
      <c r="AE573" s="136"/>
      <c r="AF573" s="699"/>
      <c r="AG573" s="136"/>
      <c r="AH573" s="136"/>
      <c r="AI573" s="136"/>
      <c r="AJ573" s="136"/>
      <c r="AK573" s="136"/>
      <c r="AL573" s="136"/>
    </row>
    <row r="574" spans="1:38" s="44" customFormat="1" x14ac:dyDescent="0.2">
      <c r="A574" s="16"/>
      <c r="B574" s="704"/>
      <c r="C574" s="16"/>
      <c r="K574" s="699"/>
      <c r="L574" s="136"/>
      <c r="M574" s="136"/>
      <c r="N574" s="136"/>
      <c r="O574" s="136"/>
      <c r="P574" s="136"/>
      <c r="Q574" s="136"/>
      <c r="R574" s="699"/>
      <c r="S574" s="136"/>
      <c r="T574" s="136"/>
      <c r="U574" s="136"/>
      <c r="V574" s="136"/>
      <c r="W574" s="136"/>
      <c r="X574" s="136"/>
      <c r="Y574" s="699"/>
      <c r="Z574" s="136"/>
      <c r="AA574" s="136"/>
      <c r="AB574" s="136"/>
      <c r="AC574" s="136"/>
      <c r="AD574" s="136"/>
      <c r="AE574" s="136"/>
      <c r="AF574" s="699"/>
      <c r="AG574" s="136"/>
      <c r="AH574" s="136"/>
      <c r="AI574" s="136"/>
      <c r="AJ574" s="136"/>
      <c r="AK574" s="136"/>
      <c r="AL574" s="136"/>
    </row>
    <row r="575" spans="1:38" s="44" customFormat="1" x14ac:dyDescent="0.2">
      <c r="A575" s="16"/>
      <c r="B575" s="704"/>
      <c r="C575" s="16"/>
      <c r="K575" s="699"/>
      <c r="L575" s="136"/>
      <c r="M575" s="136"/>
      <c r="N575" s="136"/>
      <c r="O575" s="136"/>
      <c r="P575" s="136"/>
      <c r="Q575" s="136"/>
      <c r="R575" s="699"/>
      <c r="S575" s="136"/>
      <c r="T575" s="136"/>
      <c r="U575" s="136"/>
      <c r="V575" s="136"/>
      <c r="W575" s="136"/>
      <c r="X575" s="136"/>
      <c r="Y575" s="699"/>
      <c r="Z575" s="136"/>
      <c r="AA575" s="136"/>
      <c r="AB575" s="136"/>
      <c r="AC575" s="136"/>
      <c r="AD575" s="136"/>
      <c r="AE575" s="136"/>
      <c r="AF575" s="699"/>
      <c r="AG575" s="136"/>
      <c r="AH575" s="136"/>
      <c r="AI575" s="136"/>
      <c r="AJ575" s="136"/>
      <c r="AK575" s="136"/>
      <c r="AL575" s="136"/>
    </row>
    <row r="576" spans="1:38" s="44" customFormat="1" x14ac:dyDescent="0.2">
      <c r="A576" s="16"/>
      <c r="B576" s="704"/>
      <c r="C576" s="16"/>
      <c r="K576" s="699"/>
      <c r="L576" s="136"/>
      <c r="M576" s="136"/>
      <c r="N576" s="136"/>
      <c r="O576" s="136"/>
      <c r="P576" s="136"/>
      <c r="Q576" s="136"/>
      <c r="R576" s="699"/>
      <c r="S576" s="136"/>
      <c r="T576" s="136"/>
      <c r="U576" s="136"/>
      <c r="V576" s="136"/>
      <c r="W576" s="136"/>
      <c r="X576" s="136"/>
      <c r="Y576" s="699"/>
      <c r="Z576" s="136"/>
      <c r="AA576" s="136"/>
      <c r="AB576" s="136"/>
      <c r="AC576" s="136"/>
      <c r="AD576" s="136"/>
      <c r="AE576" s="136"/>
      <c r="AF576" s="699"/>
      <c r="AG576" s="136"/>
      <c r="AH576" s="136"/>
      <c r="AI576" s="136"/>
      <c r="AJ576" s="136"/>
      <c r="AK576" s="136"/>
      <c r="AL576" s="136"/>
    </row>
    <row r="577" spans="1:38" s="44" customFormat="1" x14ac:dyDescent="0.2">
      <c r="A577" s="16"/>
      <c r="B577" s="704"/>
      <c r="C577" s="16"/>
      <c r="K577" s="699"/>
      <c r="L577" s="136"/>
      <c r="M577" s="136"/>
      <c r="N577" s="136"/>
      <c r="O577" s="136"/>
      <c r="P577" s="136"/>
      <c r="Q577" s="136"/>
      <c r="R577" s="699"/>
      <c r="S577" s="136"/>
      <c r="T577" s="136"/>
      <c r="U577" s="136"/>
      <c r="V577" s="136"/>
      <c r="W577" s="136"/>
      <c r="X577" s="136"/>
      <c r="Y577" s="699"/>
      <c r="Z577" s="136"/>
      <c r="AA577" s="136"/>
      <c r="AB577" s="136"/>
      <c r="AC577" s="136"/>
      <c r="AD577" s="136"/>
      <c r="AE577" s="136"/>
      <c r="AF577" s="699"/>
      <c r="AG577" s="136"/>
      <c r="AH577" s="136"/>
      <c r="AI577" s="136"/>
      <c r="AJ577" s="136"/>
      <c r="AK577" s="136"/>
      <c r="AL577" s="136"/>
    </row>
    <row r="578" spans="1:38" s="44" customFormat="1" x14ac:dyDescent="0.2">
      <c r="A578" s="16"/>
      <c r="B578" s="704"/>
      <c r="C578" s="16"/>
      <c r="K578" s="699"/>
      <c r="L578" s="136"/>
      <c r="M578" s="136"/>
      <c r="N578" s="136"/>
      <c r="O578" s="136"/>
      <c r="P578" s="136"/>
      <c r="Q578" s="136"/>
      <c r="R578" s="699"/>
      <c r="S578" s="136"/>
      <c r="T578" s="136"/>
      <c r="U578" s="136"/>
      <c r="V578" s="136"/>
      <c r="W578" s="136"/>
      <c r="X578" s="136"/>
      <c r="Y578" s="699"/>
      <c r="Z578" s="136"/>
      <c r="AA578" s="136"/>
      <c r="AB578" s="136"/>
      <c r="AC578" s="136"/>
      <c r="AD578" s="136"/>
      <c r="AE578" s="136"/>
      <c r="AF578" s="699"/>
      <c r="AG578" s="136"/>
      <c r="AH578" s="136"/>
      <c r="AI578" s="136"/>
      <c r="AJ578" s="136"/>
      <c r="AK578" s="136"/>
      <c r="AL578" s="136"/>
    </row>
    <row r="579" spans="1:38" s="44" customFormat="1" x14ac:dyDescent="0.2">
      <c r="A579" s="16"/>
      <c r="B579" s="704"/>
      <c r="C579" s="16"/>
      <c r="K579" s="699"/>
      <c r="L579" s="136"/>
      <c r="M579" s="136"/>
      <c r="N579" s="136"/>
      <c r="O579" s="136"/>
      <c r="P579" s="136"/>
      <c r="Q579" s="136"/>
      <c r="R579" s="699"/>
      <c r="S579" s="136"/>
      <c r="T579" s="136"/>
      <c r="U579" s="136"/>
      <c r="V579" s="136"/>
      <c r="W579" s="136"/>
      <c r="X579" s="136"/>
      <c r="Y579" s="699"/>
      <c r="Z579" s="136"/>
      <c r="AA579" s="136"/>
      <c r="AB579" s="136"/>
      <c r="AC579" s="136"/>
      <c r="AD579" s="136"/>
      <c r="AE579" s="136"/>
      <c r="AF579" s="699"/>
      <c r="AG579" s="136"/>
      <c r="AH579" s="136"/>
      <c r="AI579" s="136"/>
      <c r="AJ579" s="136"/>
      <c r="AK579" s="136"/>
      <c r="AL579" s="136"/>
    </row>
    <row r="580" spans="1:38" s="44" customFormat="1" x14ac:dyDescent="0.2">
      <c r="A580" s="16"/>
      <c r="B580" s="704"/>
      <c r="C580" s="16"/>
      <c r="K580" s="699"/>
      <c r="L580" s="136"/>
      <c r="M580" s="136"/>
      <c r="N580" s="136"/>
      <c r="O580" s="136"/>
      <c r="P580" s="136"/>
      <c r="Q580" s="136"/>
      <c r="R580" s="699"/>
      <c r="S580" s="136"/>
      <c r="T580" s="136"/>
      <c r="U580" s="136"/>
      <c r="V580" s="136"/>
      <c r="W580" s="136"/>
      <c r="X580" s="136"/>
      <c r="Y580" s="699"/>
      <c r="Z580" s="136"/>
      <c r="AA580" s="136"/>
      <c r="AB580" s="136"/>
      <c r="AC580" s="136"/>
      <c r="AD580" s="136"/>
      <c r="AE580" s="136"/>
      <c r="AF580" s="699"/>
      <c r="AG580" s="136"/>
      <c r="AH580" s="136"/>
      <c r="AI580" s="136"/>
      <c r="AJ580" s="136"/>
      <c r="AK580" s="136"/>
      <c r="AL580" s="136"/>
    </row>
    <row r="581" spans="1:38" s="44" customFormat="1" x14ac:dyDescent="0.2">
      <c r="A581" s="16"/>
      <c r="B581" s="704"/>
      <c r="C581" s="16"/>
      <c r="K581" s="699"/>
      <c r="L581" s="136"/>
      <c r="M581" s="136"/>
      <c r="N581" s="136"/>
      <c r="O581" s="136"/>
      <c r="P581" s="136"/>
      <c r="Q581" s="136"/>
      <c r="R581" s="699"/>
      <c r="S581" s="136"/>
      <c r="T581" s="136"/>
      <c r="U581" s="136"/>
      <c r="V581" s="136"/>
      <c r="W581" s="136"/>
      <c r="X581" s="136"/>
      <c r="Y581" s="699"/>
      <c r="Z581" s="136"/>
      <c r="AA581" s="136"/>
      <c r="AB581" s="136"/>
      <c r="AC581" s="136"/>
      <c r="AD581" s="136"/>
      <c r="AE581" s="136"/>
      <c r="AF581" s="699"/>
      <c r="AG581" s="136"/>
      <c r="AH581" s="136"/>
      <c r="AI581" s="136"/>
      <c r="AJ581" s="136"/>
      <c r="AK581" s="136"/>
      <c r="AL581" s="136"/>
    </row>
    <row r="582" spans="1:38" s="44" customFormat="1" x14ac:dyDescent="0.2">
      <c r="A582" s="16"/>
      <c r="B582" s="704"/>
      <c r="C582" s="16"/>
      <c r="K582" s="699"/>
      <c r="L582" s="136"/>
      <c r="M582" s="136"/>
      <c r="N582" s="136"/>
      <c r="O582" s="136"/>
      <c r="P582" s="136"/>
      <c r="Q582" s="136"/>
      <c r="R582" s="699"/>
      <c r="S582" s="136"/>
      <c r="T582" s="136"/>
      <c r="U582" s="136"/>
      <c r="V582" s="136"/>
      <c r="W582" s="136"/>
      <c r="X582" s="136"/>
      <c r="Y582" s="699"/>
      <c r="Z582" s="136"/>
      <c r="AA582" s="136"/>
      <c r="AB582" s="136"/>
      <c r="AC582" s="136"/>
      <c r="AD582" s="136"/>
      <c r="AE582" s="136"/>
      <c r="AF582" s="699"/>
      <c r="AG582" s="136"/>
      <c r="AH582" s="136"/>
      <c r="AI582" s="136"/>
      <c r="AJ582" s="136"/>
      <c r="AK582" s="136"/>
      <c r="AL582" s="136"/>
    </row>
    <row r="583" spans="1:38" s="44" customFormat="1" x14ac:dyDescent="0.2">
      <c r="A583" s="16"/>
      <c r="B583" s="704"/>
      <c r="C583" s="16"/>
      <c r="K583" s="699"/>
      <c r="L583" s="136"/>
      <c r="M583" s="136"/>
      <c r="N583" s="136"/>
      <c r="O583" s="136"/>
      <c r="P583" s="136"/>
      <c r="Q583" s="136"/>
      <c r="R583" s="699"/>
      <c r="S583" s="136"/>
      <c r="T583" s="136"/>
      <c r="U583" s="136"/>
      <c r="V583" s="136"/>
      <c r="W583" s="136"/>
      <c r="X583" s="136"/>
      <c r="Y583" s="699"/>
      <c r="Z583" s="136"/>
      <c r="AA583" s="136"/>
      <c r="AB583" s="136"/>
      <c r="AC583" s="136"/>
      <c r="AD583" s="136"/>
      <c r="AE583" s="136"/>
      <c r="AF583" s="699"/>
      <c r="AG583" s="136"/>
      <c r="AH583" s="136"/>
      <c r="AI583" s="136"/>
      <c r="AJ583" s="136"/>
      <c r="AK583" s="136"/>
      <c r="AL583" s="136"/>
    </row>
    <row r="584" spans="1:38" s="44" customFormat="1" x14ac:dyDescent="0.2">
      <c r="A584" s="16"/>
      <c r="B584" s="704"/>
      <c r="C584" s="16"/>
      <c r="K584" s="699"/>
      <c r="L584" s="136"/>
      <c r="M584" s="136"/>
      <c r="N584" s="136"/>
      <c r="O584" s="136"/>
      <c r="P584" s="136"/>
      <c r="Q584" s="136"/>
      <c r="R584" s="699"/>
      <c r="S584" s="136"/>
      <c r="T584" s="136"/>
      <c r="U584" s="136"/>
      <c r="V584" s="136"/>
      <c r="W584" s="136"/>
      <c r="X584" s="136"/>
      <c r="Y584" s="699"/>
      <c r="Z584" s="136"/>
      <c r="AA584" s="136"/>
      <c r="AB584" s="136"/>
      <c r="AC584" s="136"/>
      <c r="AD584" s="136"/>
      <c r="AE584" s="136"/>
      <c r="AF584" s="699"/>
      <c r="AG584" s="136"/>
      <c r="AH584" s="136"/>
      <c r="AI584" s="136"/>
      <c r="AJ584" s="136"/>
      <c r="AK584" s="136"/>
      <c r="AL584" s="136"/>
    </row>
    <row r="585" spans="1:38" s="44" customFormat="1" x14ac:dyDescent="0.2">
      <c r="A585" s="16"/>
      <c r="B585" s="704"/>
      <c r="C585" s="16"/>
      <c r="K585" s="699"/>
      <c r="L585" s="136"/>
      <c r="M585" s="136"/>
      <c r="N585" s="136"/>
      <c r="O585" s="136"/>
      <c r="P585" s="136"/>
      <c r="Q585" s="136"/>
      <c r="R585" s="699"/>
      <c r="S585" s="136"/>
      <c r="T585" s="136"/>
      <c r="U585" s="136"/>
      <c r="V585" s="136"/>
      <c r="W585" s="136"/>
      <c r="X585" s="136"/>
      <c r="Y585" s="699"/>
      <c r="Z585" s="136"/>
      <c r="AA585" s="136"/>
      <c r="AB585" s="136"/>
      <c r="AC585" s="136"/>
      <c r="AD585" s="136"/>
      <c r="AE585" s="136"/>
      <c r="AF585" s="699"/>
      <c r="AG585" s="136"/>
      <c r="AH585" s="136"/>
      <c r="AI585" s="136"/>
      <c r="AJ585" s="136"/>
      <c r="AK585" s="136"/>
      <c r="AL585" s="136"/>
    </row>
    <row r="586" spans="1:38" s="44" customFormat="1" x14ac:dyDescent="0.2">
      <c r="A586" s="16"/>
      <c r="B586" s="704"/>
      <c r="C586" s="16"/>
      <c r="K586" s="699"/>
      <c r="L586" s="136"/>
      <c r="M586" s="136"/>
      <c r="N586" s="136"/>
      <c r="O586" s="136"/>
      <c r="P586" s="136"/>
      <c r="Q586" s="136"/>
      <c r="R586" s="699"/>
      <c r="S586" s="136"/>
      <c r="T586" s="136"/>
      <c r="U586" s="136"/>
      <c r="V586" s="136"/>
      <c r="W586" s="136"/>
      <c r="X586" s="136"/>
      <c r="Y586" s="699"/>
      <c r="Z586" s="136"/>
      <c r="AA586" s="136"/>
      <c r="AB586" s="136"/>
      <c r="AC586" s="136"/>
      <c r="AD586" s="136"/>
      <c r="AE586" s="136"/>
      <c r="AF586" s="699"/>
      <c r="AG586" s="136"/>
      <c r="AH586" s="136"/>
      <c r="AI586" s="136"/>
      <c r="AJ586" s="136"/>
      <c r="AK586" s="136"/>
      <c r="AL586" s="136"/>
    </row>
    <row r="587" spans="1:38" s="44" customFormat="1" x14ac:dyDescent="0.2">
      <c r="A587" s="16"/>
      <c r="B587" s="704"/>
      <c r="C587" s="16"/>
      <c r="K587" s="699"/>
      <c r="L587" s="136"/>
      <c r="M587" s="136"/>
      <c r="N587" s="136"/>
      <c r="O587" s="136"/>
      <c r="P587" s="136"/>
      <c r="Q587" s="136"/>
      <c r="R587" s="699"/>
      <c r="S587" s="136"/>
      <c r="T587" s="136"/>
      <c r="U587" s="136"/>
      <c r="V587" s="136"/>
      <c r="W587" s="136"/>
      <c r="X587" s="136"/>
      <c r="Y587" s="699"/>
      <c r="Z587" s="136"/>
      <c r="AA587" s="136"/>
      <c r="AB587" s="136"/>
      <c r="AC587" s="136"/>
      <c r="AD587" s="136"/>
      <c r="AE587" s="136"/>
      <c r="AF587" s="699"/>
      <c r="AG587" s="136"/>
      <c r="AH587" s="136"/>
      <c r="AI587" s="136"/>
      <c r="AJ587" s="136"/>
      <c r="AK587" s="136"/>
      <c r="AL587" s="136"/>
    </row>
    <row r="588" spans="1:38" s="44" customFormat="1" x14ac:dyDescent="0.2">
      <c r="A588" s="16"/>
      <c r="B588" s="704"/>
      <c r="C588" s="16"/>
      <c r="K588" s="699"/>
      <c r="L588" s="136"/>
      <c r="M588" s="136"/>
      <c r="N588" s="136"/>
      <c r="O588" s="136"/>
      <c r="P588" s="136"/>
      <c r="Q588" s="136"/>
      <c r="R588" s="699"/>
      <c r="S588" s="136"/>
      <c r="T588" s="136"/>
      <c r="U588" s="136"/>
      <c r="V588" s="136"/>
      <c r="W588" s="136"/>
      <c r="X588" s="136"/>
      <c r="Y588" s="699"/>
      <c r="Z588" s="136"/>
      <c r="AA588" s="136"/>
      <c r="AB588" s="136"/>
      <c r="AC588" s="136"/>
      <c r="AD588" s="136"/>
      <c r="AE588" s="136"/>
      <c r="AF588" s="699"/>
      <c r="AG588" s="136"/>
      <c r="AH588" s="136"/>
      <c r="AI588" s="136"/>
      <c r="AJ588" s="136"/>
      <c r="AK588" s="136"/>
      <c r="AL588" s="136"/>
    </row>
    <row r="589" spans="1:38" s="44" customFormat="1" x14ac:dyDescent="0.2">
      <c r="A589" s="16"/>
      <c r="B589" s="704"/>
      <c r="C589" s="16"/>
      <c r="K589" s="699"/>
      <c r="L589" s="136"/>
      <c r="M589" s="136"/>
      <c r="N589" s="136"/>
      <c r="O589" s="136"/>
      <c r="P589" s="136"/>
      <c r="Q589" s="136"/>
      <c r="R589" s="699"/>
      <c r="S589" s="136"/>
      <c r="T589" s="136"/>
      <c r="U589" s="136"/>
      <c r="V589" s="136"/>
      <c r="W589" s="136"/>
      <c r="X589" s="136"/>
      <c r="Y589" s="699"/>
      <c r="Z589" s="136"/>
      <c r="AA589" s="136"/>
      <c r="AB589" s="136"/>
      <c r="AC589" s="136"/>
      <c r="AD589" s="136"/>
      <c r="AE589" s="136"/>
      <c r="AF589" s="699"/>
      <c r="AG589" s="136"/>
      <c r="AH589" s="136"/>
      <c r="AI589" s="136"/>
      <c r="AJ589" s="136"/>
      <c r="AK589" s="136"/>
      <c r="AL589" s="136"/>
    </row>
    <row r="590" spans="1:38" s="44" customFormat="1" x14ac:dyDescent="0.2">
      <c r="A590" s="16"/>
      <c r="B590" s="704"/>
      <c r="C590" s="16"/>
      <c r="K590" s="699"/>
      <c r="L590" s="136"/>
      <c r="M590" s="136"/>
      <c r="N590" s="136"/>
      <c r="O590" s="136"/>
      <c r="P590" s="136"/>
      <c r="Q590" s="136"/>
      <c r="R590" s="699"/>
      <c r="S590" s="136"/>
      <c r="T590" s="136"/>
      <c r="U590" s="136"/>
      <c r="V590" s="136"/>
      <c r="W590" s="136"/>
      <c r="X590" s="136"/>
      <c r="Y590" s="699"/>
      <c r="Z590" s="136"/>
      <c r="AA590" s="136"/>
      <c r="AB590" s="136"/>
      <c r="AC590" s="136"/>
      <c r="AD590" s="136"/>
      <c r="AE590" s="136"/>
      <c r="AF590" s="699"/>
      <c r="AG590" s="136"/>
      <c r="AH590" s="136"/>
      <c r="AI590" s="136"/>
      <c r="AJ590" s="136"/>
      <c r="AK590" s="136"/>
      <c r="AL590" s="136"/>
    </row>
    <row r="591" spans="1:38" s="44" customFormat="1" x14ac:dyDescent="0.2">
      <c r="A591" s="16"/>
      <c r="B591" s="704"/>
      <c r="C591" s="16"/>
      <c r="K591" s="699"/>
      <c r="L591" s="136"/>
      <c r="M591" s="136"/>
      <c r="N591" s="136"/>
      <c r="O591" s="136"/>
      <c r="P591" s="136"/>
      <c r="Q591" s="136"/>
      <c r="R591" s="699"/>
      <c r="S591" s="136"/>
      <c r="T591" s="136"/>
      <c r="U591" s="136"/>
      <c r="V591" s="136"/>
      <c r="W591" s="136"/>
      <c r="X591" s="136"/>
      <c r="Y591" s="699"/>
      <c r="Z591" s="136"/>
      <c r="AA591" s="136"/>
      <c r="AB591" s="136"/>
      <c r="AC591" s="136"/>
      <c r="AD591" s="136"/>
      <c r="AE591" s="136"/>
      <c r="AF591" s="699"/>
      <c r="AG591" s="136"/>
      <c r="AH591" s="136"/>
      <c r="AI591" s="136"/>
      <c r="AJ591" s="136"/>
      <c r="AK591" s="136"/>
      <c r="AL591" s="136"/>
    </row>
    <row r="592" spans="1:38" s="44" customFormat="1" x14ac:dyDescent="0.2">
      <c r="A592" s="16"/>
      <c r="B592" s="704"/>
      <c r="C592" s="16"/>
      <c r="K592" s="699"/>
      <c r="L592" s="136"/>
      <c r="M592" s="136"/>
      <c r="N592" s="136"/>
      <c r="O592" s="136"/>
      <c r="P592" s="136"/>
      <c r="Q592" s="136"/>
      <c r="R592" s="699"/>
      <c r="S592" s="136"/>
      <c r="T592" s="136"/>
      <c r="U592" s="136"/>
      <c r="V592" s="136"/>
      <c r="W592" s="136"/>
      <c r="X592" s="136"/>
      <c r="Y592" s="699"/>
      <c r="Z592" s="136"/>
      <c r="AA592" s="136"/>
      <c r="AB592" s="136"/>
      <c r="AC592" s="136"/>
      <c r="AD592" s="136"/>
      <c r="AE592" s="136"/>
      <c r="AF592" s="699"/>
      <c r="AG592" s="136"/>
      <c r="AH592" s="136"/>
      <c r="AI592" s="136"/>
      <c r="AJ592" s="136"/>
      <c r="AK592" s="136"/>
      <c r="AL592" s="136"/>
    </row>
    <row r="593" spans="1:38" s="44" customFormat="1" x14ac:dyDescent="0.2">
      <c r="A593" s="16"/>
      <c r="B593" s="704"/>
      <c r="C593" s="16"/>
      <c r="K593" s="699"/>
      <c r="L593" s="136"/>
      <c r="M593" s="136"/>
      <c r="N593" s="136"/>
      <c r="O593" s="136"/>
      <c r="P593" s="136"/>
      <c r="Q593" s="136"/>
      <c r="R593" s="699"/>
      <c r="S593" s="136"/>
      <c r="T593" s="136"/>
      <c r="U593" s="136"/>
      <c r="V593" s="136"/>
      <c r="W593" s="136"/>
      <c r="X593" s="136"/>
      <c r="Y593" s="699"/>
      <c r="Z593" s="136"/>
      <c r="AA593" s="136"/>
      <c r="AB593" s="136"/>
      <c r="AC593" s="136"/>
      <c r="AD593" s="136"/>
      <c r="AE593" s="136"/>
      <c r="AF593" s="699"/>
      <c r="AG593" s="136"/>
      <c r="AH593" s="136"/>
      <c r="AI593" s="136"/>
      <c r="AJ593" s="136"/>
      <c r="AK593" s="136"/>
      <c r="AL593" s="136"/>
    </row>
    <row r="594" spans="1:38" s="44" customFormat="1" x14ac:dyDescent="0.2">
      <c r="A594" s="16"/>
      <c r="B594" s="704"/>
      <c r="C594" s="16"/>
      <c r="K594" s="699"/>
      <c r="L594" s="136"/>
      <c r="M594" s="136"/>
      <c r="N594" s="136"/>
      <c r="O594" s="136"/>
      <c r="P594" s="136"/>
      <c r="Q594" s="136"/>
      <c r="R594" s="699"/>
      <c r="S594" s="136"/>
      <c r="T594" s="136"/>
      <c r="U594" s="136"/>
      <c r="V594" s="136"/>
      <c r="W594" s="136"/>
      <c r="X594" s="136"/>
      <c r="Y594" s="699"/>
      <c r="Z594" s="136"/>
      <c r="AA594" s="136"/>
      <c r="AB594" s="136"/>
      <c r="AC594" s="136"/>
      <c r="AD594" s="136"/>
      <c r="AE594" s="136"/>
      <c r="AF594" s="699"/>
      <c r="AG594" s="136"/>
      <c r="AH594" s="136"/>
      <c r="AI594" s="136"/>
      <c r="AJ594" s="136"/>
      <c r="AK594" s="136"/>
      <c r="AL594" s="136"/>
    </row>
    <row r="595" spans="1:38" s="44" customFormat="1" x14ac:dyDescent="0.2">
      <c r="A595" s="16"/>
      <c r="B595" s="704"/>
      <c r="C595" s="16"/>
      <c r="K595" s="699"/>
      <c r="L595" s="136"/>
      <c r="M595" s="136"/>
      <c r="N595" s="136"/>
      <c r="O595" s="136"/>
      <c r="P595" s="136"/>
      <c r="Q595" s="136"/>
      <c r="R595" s="699"/>
      <c r="S595" s="136"/>
      <c r="T595" s="136"/>
      <c r="U595" s="136"/>
      <c r="V595" s="136"/>
      <c r="W595" s="136"/>
      <c r="X595" s="136"/>
      <c r="Y595" s="699"/>
      <c r="Z595" s="136"/>
      <c r="AA595" s="136"/>
      <c r="AB595" s="136"/>
      <c r="AC595" s="136"/>
      <c r="AD595" s="136"/>
      <c r="AE595" s="136"/>
      <c r="AF595" s="699"/>
      <c r="AG595" s="136"/>
      <c r="AH595" s="136"/>
      <c r="AI595" s="136"/>
      <c r="AJ595" s="136"/>
      <c r="AK595" s="136"/>
      <c r="AL595" s="136"/>
    </row>
    <row r="596" spans="1:38" s="44" customFormat="1" x14ac:dyDescent="0.2">
      <c r="A596" s="16"/>
      <c r="B596" s="704"/>
      <c r="C596" s="16"/>
      <c r="K596" s="699"/>
      <c r="L596" s="136"/>
      <c r="M596" s="136"/>
      <c r="N596" s="136"/>
      <c r="O596" s="136"/>
      <c r="P596" s="136"/>
      <c r="Q596" s="136"/>
      <c r="R596" s="699"/>
      <c r="S596" s="136"/>
      <c r="T596" s="136"/>
      <c r="U596" s="136"/>
      <c r="V596" s="136"/>
      <c r="W596" s="136"/>
      <c r="X596" s="136"/>
      <c r="Y596" s="699"/>
      <c r="Z596" s="136"/>
      <c r="AA596" s="136"/>
      <c r="AB596" s="136"/>
      <c r="AC596" s="136"/>
      <c r="AD596" s="136"/>
      <c r="AE596" s="136"/>
      <c r="AF596" s="699"/>
      <c r="AG596" s="136"/>
      <c r="AH596" s="136"/>
      <c r="AI596" s="136"/>
      <c r="AJ596" s="136"/>
      <c r="AK596" s="136"/>
      <c r="AL596" s="136"/>
    </row>
    <row r="597" spans="1:38" s="44" customFormat="1" x14ac:dyDescent="0.2">
      <c r="A597" s="16"/>
      <c r="B597" s="704"/>
      <c r="C597" s="16"/>
      <c r="K597" s="699"/>
      <c r="L597" s="136"/>
      <c r="M597" s="136"/>
      <c r="N597" s="136"/>
      <c r="O597" s="136"/>
      <c r="P597" s="136"/>
      <c r="Q597" s="136"/>
      <c r="R597" s="699"/>
      <c r="S597" s="136"/>
      <c r="T597" s="136"/>
      <c r="U597" s="136"/>
      <c r="V597" s="136"/>
      <c r="W597" s="136"/>
      <c r="X597" s="136"/>
      <c r="Y597" s="699"/>
      <c r="Z597" s="136"/>
      <c r="AA597" s="136"/>
      <c r="AB597" s="136"/>
      <c r="AC597" s="136"/>
      <c r="AD597" s="136"/>
      <c r="AE597" s="136"/>
      <c r="AF597" s="699"/>
      <c r="AG597" s="136"/>
      <c r="AH597" s="136"/>
      <c r="AI597" s="136"/>
      <c r="AJ597" s="136"/>
      <c r="AK597" s="136"/>
      <c r="AL597" s="136"/>
    </row>
    <row r="598" spans="1:38" s="44" customFormat="1" x14ac:dyDescent="0.2">
      <c r="A598" s="16"/>
      <c r="B598" s="704"/>
      <c r="C598" s="16"/>
      <c r="K598" s="699"/>
      <c r="L598" s="136"/>
      <c r="M598" s="136"/>
      <c r="N598" s="136"/>
      <c r="O598" s="136"/>
      <c r="P598" s="136"/>
      <c r="Q598" s="136"/>
      <c r="R598" s="699"/>
      <c r="S598" s="136"/>
      <c r="T598" s="136"/>
      <c r="U598" s="136"/>
      <c r="V598" s="136"/>
      <c r="W598" s="136"/>
      <c r="X598" s="136"/>
      <c r="Y598" s="699"/>
      <c r="Z598" s="136"/>
      <c r="AA598" s="136"/>
      <c r="AB598" s="136"/>
      <c r="AC598" s="136"/>
      <c r="AD598" s="136"/>
      <c r="AE598" s="136"/>
      <c r="AF598" s="699"/>
      <c r="AG598" s="136"/>
      <c r="AH598" s="136"/>
      <c r="AI598" s="136"/>
      <c r="AJ598" s="136"/>
      <c r="AK598" s="136"/>
      <c r="AL598" s="136"/>
    </row>
    <row r="599" spans="1:38" s="44" customFormat="1" x14ac:dyDescent="0.2">
      <c r="A599" s="16"/>
      <c r="B599" s="704"/>
      <c r="C599" s="16"/>
      <c r="K599" s="699"/>
      <c r="L599" s="136"/>
      <c r="M599" s="136"/>
      <c r="N599" s="136"/>
      <c r="O599" s="136"/>
      <c r="P599" s="136"/>
      <c r="Q599" s="136"/>
      <c r="R599" s="699"/>
      <c r="S599" s="136"/>
      <c r="T599" s="136"/>
      <c r="U599" s="136"/>
      <c r="V599" s="136"/>
      <c r="W599" s="136"/>
      <c r="X599" s="136"/>
      <c r="Y599" s="699"/>
      <c r="Z599" s="136"/>
      <c r="AA599" s="136"/>
      <c r="AB599" s="136"/>
      <c r="AC599" s="136"/>
      <c r="AD599" s="136"/>
      <c r="AE599" s="136"/>
      <c r="AF599" s="699"/>
      <c r="AG599" s="136"/>
      <c r="AH599" s="136"/>
      <c r="AI599" s="136"/>
      <c r="AJ599" s="136"/>
      <c r="AK599" s="136"/>
      <c r="AL599" s="136"/>
    </row>
    <row r="600" spans="1:38" s="44" customFormat="1" x14ac:dyDescent="0.2">
      <c r="A600" s="16"/>
      <c r="B600" s="704"/>
      <c r="C600" s="16"/>
      <c r="K600" s="699"/>
      <c r="L600" s="136"/>
      <c r="M600" s="136"/>
      <c r="N600" s="136"/>
      <c r="O600" s="136"/>
      <c r="P600" s="136"/>
      <c r="Q600" s="136"/>
      <c r="R600" s="699"/>
      <c r="S600" s="136"/>
      <c r="T600" s="136"/>
      <c r="U600" s="136"/>
      <c r="V600" s="136"/>
      <c r="W600" s="136"/>
      <c r="X600" s="136"/>
      <c r="Y600" s="699"/>
      <c r="Z600" s="136"/>
      <c r="AA600" s="136"/>
      <c r="AB600" s="136"/>
      <c r="AC600" s="136"/>
      <c r="AD600" s="136"/>
      <c r="AE600" s="136"/>
      <c r="AF600" s="699"/>
      <c r="AG600" s="136"/>
      <c r="AH600" s="136"/>
      <c r="AI600" s="136"/>
      <c r="AJ600" s="136"/>
      <c r="AK600" s="136"/>
      <c r="AL600" s="136"/>
    </row>
    <row r="601" spans="1:38" s="44" customFormat="1" x14ac:dyDescent="0.2">
      <c r="A601" s="16"/>
      <c r="B601" s="704"/>
      <c r="C601" s="16"/>
      <c r="K601" s="699"/>
      <c r="L601" s="136"/>
      <c r="M601" s="136"/>
      <c r="N601" s="136"/>
      <c r="O601" s="136"/>
      <c r="P601" s="136"/>
      <c r="Q601" s="136"/>
      <c r="R601" s="699"/>
      <c r="S601" s="136"/>
      <c r="T601" s="136"/>
      <c r="U601" s="136"/>
      <c r="V601" s="136"/>
      <c r="W601" s="136"/>
      <c r="X601" s="136"/>
      <c r="Y601" s="699"/>
      <c r="Z601" s="136"/>
      <c r="AA601" s="136"/>
      <c r="AB601" s="136"/>
      <c r="AC601" s="136"/>
      <c r="AD601" s="136"/>
      <c r="AE601" s="136"/>
      <c r="AF601" s="699"/>
      <c r="AG601" s="136"/>
      <c r="AH601" s="136"/>
      <c r="AI601" s="136"/>
      <c r="AJ601" s="136"/>
      <c r="AK601" s="136"/>
      <c r="AL601" s="136"/>
    </row>
    <row r="602" spans="1:38" s="44" customFormat="1" x14ac:dyDescent="0.2">
      <c r="A602" s="16"/>
      <c r="B602" s="704"/>
      <c r="C602" s="16"/>
      <c r="K602" s="699"/>
      <c r="L602" s="136"/>
      <c r="M602" s="136"/>
      <c r="N602" s="136"/>
      <c r="O602" s="136"/>
      <c r="P602" s="136"/>
      <c r="Q602" s="136"/>
      <c r="R602" s="699"/>
      <c r="S602" s="136"/>
      <c r="T602" s="136"/>
      <c r="U602" s="136"/>
      <c r="V602" s="136"/>
      <c r="W602" s="136"/>
      <c r="X602" s="136"/>
      <c r="Y602" s="699"/>
      <c r="Z602" s="136"/>
      <c r="AA602" s="136"/>
      <c r="AB602" s="136"/>
      <c r="AC602" s="136"/>
      <c r="AD602" s="136"/>
      <c r="AE602" s="136"/>
      <c r="AF602" s="699"/>
      <c r="AG602" s="136"/>
      <c r="AH602" s="136"/>
      <c r="AI602" s="136"/>
      <c r="AJ602" s="136"/>
      <c r="AK602" s="136"/>
      <c r="AL602" s="136"/>
    </row>
    <row r="603" spans="1:38" s="44" customFormat="1" x14ac:dyDescent="0.2">
      <c r="A603" s="16"/>
      <c r="B603" s="704"/>
      <c r="C603" s="16"/>
      <c r="K603" s="699"/>
      <c r="L603" s="136"/>
      <c r="M603" s="136"/>
      <c r="N603" s="136"/>
      <c r="O603" s="136"/>
      <c r="P603" s="136"/>
      <c r="Q603" s="136"/>
      <c r="R603" s="699"/>
      <c r="S603" s="136"/>
      <c r="T603" s="136"/>
      <c r="U603" s="136"/>
      <c r="V603" s="136"/>
      <c r="W603" s="136"/>
      <c r="X603" s="136"/>
      <c r="Y603" s="699"/>
      <c r="Z603" s="136"/>
      <c r="AA603" s="136"/>
      <c r="AB603" s="136"/>
      <c r="AC603" s="136"/>
      <c r="AD603" s="136"/>
      <c r="AE603" s="136"/>
      <c r="AF603" s="699"/>
      <c r="AG603" s="136"/>
      <c r="AH603" s="136"/>
      <c r="AI603" s="136"/>
      <c r="AJ603" s="136"/>
      <c r="AK603" s="136"/>
      <c r="AL603" s="136"/>
    </row>
    <row r="604" spans="1:38" s="44" customFormat="1" x14ac:dyDescent="0.2">
      <c r="A604" s="16"/>
      <c r="B604" s="704"/>
      <c r="C604" s="16"/>
      <c r="K604" s="699"/>
      <c r="L604" s="136"/>
      <c r="M604" s="136"/>
      <c r="N604" s="136"/>
      <c r="O604" s="136"/>
      <c r="P604" s="136"/>
      <c r="Q604" s="136"/>
      <c r="R604" s="699"/>
      <c r="S604" s="136"/>
      <c r="T604" s="136"/>
      <c r="U604" s="136"/>
      <c r="V604" s="136"/>
      <c r="W604" s="136"/>
      <c r="X604" s="136"/>
      <c r="Y604" s="699"/>
      <c r="Z604" s="136"/>
      <c r="AA604" s="136"/>
      <c r="AB604" s="136"/>
      <c r="AC604" s="136"/>
      <c r="AD604" s="136"/>
      <c r="AE604" s="136"/>
      <c r="AF604" s="699"/>
      <c r="AG604" s="136"/>
      <c r="AH604" s="136"/>
      <c r="AI604" s="136"/>
      <c r="AJ604" s="136"/>
      <c r="AK604" s="136"/>
      <c r="AL604" s="136"/>
    </row>
    <row r="605" spans="1:38" s="44" customFormat="1" x14ac:dyDescent="0.2">
      <c r="A605" s="16"/>
      <c r="B605" s="704"/>
      <c r="C605" s="16"/>
      <c r="K605" s="699"/>
      <c r="L605" s="136"/>
      <c r="M605" s="136"/>
      <c r="N605" s="136"/>
      <c r="O605" s="136"/>
      <c r="P605" s="136"/>
      <c r="Q605" s="136"/>
      <c r="R605" s="699"/>
      <c r="S605" s="136"/>
      <c r="T605" s="136"/>
      <c r="U605" s="136"/>
      <c r="V605" s="136"/>
      <c r="W605" s="136"/>
      <c r="X605" s="136"/>
      <c r="Y605" s="699"/>
      <c r="Z605" s="136"/>
      <c r="AA605" s="136"/>
      <c r="AB605" s="136"/>
      <c r="AC605" s="136"/>
      <c r="AD605" s="136"/>
      <c r="AE605" s="136"/>
      <c r="AF605" s="699"/>
      <c r="AG605" s="136"/>
      <c r="AH605" s="136"/>
      <c r="AI605" s="136"/>
      <c r="AJ605" s="136"/>
      <c r="AK605" s="136"/>
      <c r="AL605" s="136"/>
    </row>
    <row r="606" spans="1:38" s="44" customFormat="1" x14ac:dyDescent="0.2">
      <c r="A606" s="16"/>
      <c r="B606" s="704"/>
      <c r="C606" s="16"/>
      <c r="K606" s="699"/>
      <c r="L606" s="136"/>
      <c r="M606" s="136"/>
      <c r="N606" s="136"/>
      <c r="O606" s="136"/>
      <c r="P606" s="136"/>
      <c r="Q606" s="136"/>
      <c r="R606" s="699"/>
      <c r="S606" s="136"/>
      <c r="T606" s="136"/>
      <c r="U606" s="136"/>
      <c r="V606" s="136"/>
      <c r="W606" s="136"/>
      <c r="X606" s="136"/>
      <c r="Y606" s="699"/>
      <c r="Z606" s="136"/>
      <c r="AA606" s="136"/>
      <c r="AB606" s="136"/>
      <c r="AC606" s="136"/>
      <c r="AD606" s="136"/>
      <c r="AE606" s="136"/>
      <c r="AF606" s="699"/>
      <c r="AG606" s="136"/>
      <c r="AH606" s="136"/>
      <c r="AI606" s="136"/>
      <c r="AJ606" s="136"/>
      <c r="AK606" s="136"/>
      <c r="AL606" s="136"/>
    </row>
    <row r="607" spans="1:38" s="44" customFormat="1" x14ac:dyDescent="0.2">
      <c r="A607" s="16"/>
      <c r="B607" s="704"/>
      <c r="C607" s="16"/>
      <c r="K607" s="699"/>
      <c r="L607" s="136"/>
      <c r="M607" s="136"/>
      <c r="N607" s="136"/>
      <c r="O607" s="136"/>
      <c r="P607" s="136"/>
      <c r="Q607" s="136"/>
      <c r="R607" s="699"/>
      <c r="S607" s="136"/>
      <c r="T607" s="136"/>
      <c r="U607" s="136"/>
      <c r="V607" s="136"/>
      <c r="W607" s="136"/>
      <c r="X607" s="136"/>
      <c r="Y607" s="699"/>
      <c r="Z607" s="136"/>
      <c r="AA607" s="136"/>
      <c r="AB607" s="136"/>
      <c r="AC607" s="136"/>
      <c r="AD607" s="136"/>
      <c r="AE607" s="136"/>
      <c r="AF607" s="699"/>
      <c r="AG607" s="136"/>
      <c r="AH607" s="136"/>
      <c r="AI607" s="136"/>
      <c r="AJ607" s="136"/>
      <c r="AK607" s="136"/>
      <c r="AL607" s="136"/>
    </row>
    <row r="608" spans="1:38" s="44" customFormat="1" x14ac:dyDescent="0.2">
      <c r="A608" s="16"/>
      <c r="B608" s="704"/>
      <c r="C608" s="16"/>
      <c r="K608" s="699"/>
      <c r="L608" s="136"/>
      <c r="M608" s="136"/>
      <c r="N608" s="136"/>
      <c r="O608" s="136"/>
      <c r="P608" s="136"/>
      <c r="Q608" s="136"/>
      <c r="R608" s="699"/>
      <c r="S608" s="136"/>
      <c r="T608" s="136"/>
      <c r="U608" s="136"/>
      <c r="V608" s="136"/>
      <c r="W608" s="136"/>
      <c r="X608" s="136"/>
      <c r="Y608" s="699"/>
      <c r="Z608" s="136"/>
      <c r="AA608" s="136"/>
      <c r="AB608" s="136"/>
      <c r="AC608" s="136"/>
      <c r="AD608" s="136"/>
      <c r="AE608" s="136"/>
      <c r="AF608" s="699"/>
      <c r="AG608" s="136"/>
      <c r="AH608" s="136"/>
      <c r="AI608" s="136"/>
      <c r="AJ608" s="136"/>
      <c r="AK608" s="136"/>
      <c r="AL608" s="136"/>
    </row>
    <row r="609" spans="1:38" s="44" customFormat="1" x14ac:dyDescent="0.2">
      <c r="A609" s="16"/>
      <c r="B609" s="704"/>
      <c r="C609" s="16"/>
      <c r="K609" s="699"/>
      <c r="L609" s="136"/>
      <c r="M609" s="136"/>
      <c r="N609" s="136"/>
      <c r="O609" s="136"/>
      <c r="P609" s="136"/>
      <c r="Q609" s="136"/>
      <c r="R609" s="699"/>
      <c r="S609" s="136"/>
      <c r="T609" s="136"/>
      <c r="U609" s="136"/>
      <c r="V609" s="136"/>
      <c r="W609" s="136"/>
      <c r="X609" s="136"/>
      <c r="Y609" s="699"/>
      <c r="Z609" s="136"/>
      <c r="AA609" s="136"/>
      <c r="AB609" s="136"/>
      <c r="AC609" s="136"/>
      <c r="AD609" s="136"/>
      <c r="AE609" s="136"/>
      <c r="AF609" s="699"/>
      <c r="AG609" s="136"/>
      <c r="AH609" s="136"/>
      <c r="AI609" s="136"/>
      <c r="AJ609" s="136"/>
      <c r="AK609" s="136"/>
      <c r="AL609" s="136"/>
    </row>
    <row r="610" spans="1:38" s="44" customFormat="1" x14ac:dyDescent="0.2">
      <c r="A610" s="16"/>
      <c r="B610" s="704"/>
      <c r="C610" s="16"/>
      <c r="K610" s="699"/>
      <c r="L610" s="136"/>
      <c r="M610" s="136"/>
      <c r="N610" s="136"/>
      <c r="O610" s="136"/>
      <c r="P610" s="136"/>
      <c r="Q610" s="136"/>
      <c r="R610" s="699"/>
      <c r="S610" s="136"/>
      <c r="T610" s="136"/>
      <c r="U610" s="136"/>
      <c r="V610" s="136"/>
      <c r="W610" s="136"/>
      <c r="X610" s="136"/>
      <c r="Y610" s="699"/>
      <c r="Z610" s="136"/>
      <c r="AA610" s="136"/>
      <c r="AB610" s="136"/>
      <c r="AC610" s="136"/>
      <c r="AD610" s="136"/>
      <c r="AE610" s="136"/>
      <c r="AF610" s="699"/>
      <c r="AG610" s="136"/>
      <c r="AH610" s="136"/>
      <c r="AI610" s="136"/>
      <c r="AJ610" s="136"/>
      <c r="AK610" s="136"/>
      <c r="AL610" s="136"/>
    </row>
    <row r="611" spans="1:38" s="44" customFormat="1" x14ac:dyDescent="0.2">
      <c r="A611" s="16"/>
      <c r="B611" s="704"/>
      <c r="C611" s="16"/>
      <c r="K611" s="699"/>
      <c r="L611" s="136"/>
      <c r="M611" s="136"/>
      <c r="N611" s="136"/>
      <c r="O611" s="136"/>
      <c r="P611" s="136"/>
      <c r="Q611" s="136"/>
      <c r="R611" s="699"/>
      <c r="S611" s="136"/>
      <c r="T611" s="136"/>
      <c r="U611" s="136"/>
      <c r="V611" s="136"/>
      <c r="W611" s="136"/>
      <c r="X611" s="136"/>
      <c r="Y611" s="699"/>
      <c r="Z611" s="136"/>
      <c r="AA611" s="136"/>
      <c r="AB611" s="136"/>
      <c r="AC611" s="136"/>
      <c r="AD611" s="136"/>
      <c r="AE611" s="136"/>
      <c r="AF611" s="699"/>
      <c r="AG611" s="136"/>
      <c r="AH611" s="136"/>
      <c r="AI611" s="136"/>
      <c r="AJ611" s="136"/>
      <c r="AK611" s="136"/>
      <c r="AL611" s="136"/>
    </row>
    <row r="612" spans="1:38" s="44" customFormat="1" x14ac:dyDescent="0.2">
      <c r="A612" s="16"/>
      <c r="B612" s="704"/>
      <c r="C612" s="16"/>
      <c r="K612" s="699"/>
      <c r="L612" s="136"/>
      <c r="M612" s="136"/>
      <c r="N612" s="136"/>
      <c r="O612" s="136"/>
      <c r="P612" s="136"/>
      <c r="Q612" s="136"/>
      <c r="R612" s="699"/>
      <c r="S612" s="136"/>
      <c r="T612" s="136"/>
      <c r="U612" s="136"/>
      <c r="V612" s="136"/>
      <c r="W612" s="136"/>
      <c r="X612" s="136"/>
      <c r="Y612" s="699"/>
      <c r="Z612" s="136"/>
      <c r="AA612" s="136"/>
      <c r="AB612" s="136"/>
      <c r="AC612" s="136"/>
      <c r="AD612" s="136"/>
      <c r="AE612" s="136"/>
      <c r="AF612" s="699"/>
      <c r="AG612" s="136"/>
      <c r="AH612" s="136"/>
      <c r="AI612" s="136"/>
      <c r="AJ612" s="136"/>
      <c r="AK612" s="136"/>
      <c r="AL612" s="136"/>
    </row>
    <row r="613" spans="1:38" s="44" customFormat="1" x14ac:dyDescent="0.2">
      <c r="A613" s="16"/>
      <c r="B613" s="704"/>
      <c r="C613" s="16"/>
      <c r="K613" s="699"/>
      <c r="L613" s="136"/>
      <c r="M613" s="136"/>
      <c r="N613" s="136"/>
      <c r="O613" s="136"/>
      <c r="P613" s="136"/>
      <c r="Q613" s="136"/>
      <c r="R613" s="699"/>
      <c r="S613" s="136"/>
      <c r="T613" s="136"/>
      <c r="U613" s="136"/>
      <c r="V613" s="136"/>
      <c r="W613" s="136"/>
      <c r="X613" s="136"/>
      <c r="Y613" s="699"/>
      <c r="Z613" s="136"/>
      <c r="AA613" s="136"/>
      <c r="AB613" s="136"/>
      <c r="AC613" s="136"/>
      <c r="AD613" s="136"/>
      <c r="AE613" s="136"/>
      <c r="AF613" s="699"/>
      <c r="AG613" s="136"/>
      <c r="AH613" s="136"/>
      <c r="AI613" s="136"/>
      <c r="AJ613" s="136"/>
      <c r="AK613" s="136"/>
      <c r="AL613" s="136"/>
    </row>
    <row r="614" spans="1:38" s="44" customFormat="1" x14ac:dyDescent="0.2">
      <c r="A614" s="16"/>
      <c r="B614" s="704"/>
      <c r="C614" s="16"/>
      <c r="K614" s="699"/>
      <c r="L614" s="136"/>
      <c r="M614" s="136"/>
      <c r="N614" s="136"/>
      <c r="O614" s="136"/>
      <c r="P614" s="136"/>
      <c r="Q614" s="136"/>
      <c r="R614" s="699"/>
      <c r="S614" s="136"/>
      <c r="T614" s="136"/>
      <c r="U614" s="136"/>
      <c r="V614" s="136"/>
      <c r="W614" s="136"/>
      <c r="X614" s="136"/>
      <c r="Y614" s="699"/>
      <c r="Z614" s="136"/>
      <c r="AA614" s="136"/>
      <c r="AB614" s="136"/>
      <c r="AC614" s="136"/>
      <c r="AD614" s="136"/>
      <c r="AE614" s="136"/>
      <c r="AF614" s="699"/>
      <c r="AG614" s="136"/>
      <c r="AH614" s="136"/>
      <c r="AI614" s="136"/>
      <c r="AJ614" s="136"/>
      <c r="AK614" s="136"/>
      <c r="AL614" s="136"/>
    </row>
    <row r="615" spans="1:38" s="44" customFormat="1" x14ac:dyDescent="0.2">
      <c r="A615" s="16"/>
      <c r="B615" s="704"/>
      <c r="C615" s="16"/>
      <c r="K615" s="699"/>
      <c r="L615" s="136"/>
      <c r="M615" s="136"/>
      <c r="N615" s="136"/>
      <c r="O615" s="136"/>
      <c r="P615" s="136"/>
      <c r="Q615" s="136"/>
      <c r="R615" s="699"/>
      <c r="S615" s="136"/>
      <c r="T615" s="136"/>
      <c r="U615" s="136"/>
      <c r="V615" s="136"/>
      <c r="W615" s="136"/>
      <c r="X615" s="136"/>
      <c r="Y615" s="699"/>
      <c r="Z615" s="136"/>
      <c r="AA615" s="136"/>
      <c r="AB615" s="136"/>
      <c r="AC615" s="136"/>
      <c r="AD615" s="136"/>
      <c r="AE615" s="136"/>
      <c r="AF615" s="699"/>
      <c r="AG615" s="136"/>
      <c r="AH615" s="136"/>
      <c r="AI615" s="136"/>
      <c r="AJ615" s="136"/>
      <c r="AK615" s="136"/>
      <c r="AL615" s="136"/>
    </row>
    <row r="616" spans="1:38" s="44" customFormat="1" x14ac:dyDescent="0.2">
      <c r="A616" s="16"/>
      <c r="B616" s="704"/>
      <c r="C616" s="16"/>
      <c r="K616" s="699"/>
      <c r="L616" s="136"/>
      <c r="M616" s="136"/>
      <c r="N616" s="136"/>
      <c r="O616" s="136"/>
      <c r="P616" s="136"/>
      <c r="Q616" s="136"/>
      <c r="R616" s="699"/>
      <c r="S616" s="136"/>
      <c r="T616" s="136"/>
      <c r="U616" s="136"/>
      <c r="V616" s="136"/>
      <c r="W616" s="136"/>
      <c r="X616" s="136"/>
      <c r="Y616" s="699"/>
      <c r="Z616" s="136"/>
      <c r="AA616" s="136"/>
      <c r="AB616" s="136"/>
      <c r="AC616" s="136"/>
      <c r="AD616" s="136"/>
      <c r="AE616" s="136"/>
      <c r="AF616" s="699"/>
      <c r="AG616" s="136"/>
      <c r="AH616" s="136"/>
      <c r="AI616" s="136"/>
      <c r="AJ616" s="136"/>
      <c r="AK616" s="136"/>
      <c r="AL616" s="136"/>
    </row>
    <row r="617" spans="1:38" s="44" customFormat="1" x14ac:dyDescent="0.2">
      <c r="A617" s="16"/>
      <c r="B617" s="704"/>
      <c r="C617" s="16"/>
      <c r="K617" s="699"/>
      <c r="L617" s="136"/>
      <c r="M617" s="136"/>
      <c r="N617" s="136"/>
      <c r="O617" s="136"/>
      <c r="P617" s="136"/>
      <c r="Q617" s="136"/>
      <c r="R617" s="699"/>
      <c r="S617" s="136"/>
      <c r="T617" s="136"/>
      <c r="U617" s="136"/>
      <c r="V617" s="136"/>
      <c r="W617" s="136"/>
      <c r="X617" s="136"/>
      <c r="Y617" s="699"/>
      <c r="Z617" s="136"/>
      <c r="AA617" s="136"/>
      <c r="AB617" s="136"/>
      <c r="AC617" s="136"/>
      <c r="AD617" s="136"/>
      <c r="AE617" s="136"/>
      <c r="AF617" s="699"/>
      <c r="AG617" s="136"/>
      <c r="AH617" s="136"/>
      <c r="AI617" s="136"/>
      <c r="AJ617" s="136"/>
      <c r="AK617" s="136"/>
      <c r="AL617" s="136"/>
    </row>
    <row r="618" spans="1:38" s="44" customFormat="1" x14ac:dyDescent="0.2">
      <c r="A618" s="16"/>
      <c r="B618" s="704"/>
      <c r="C618" s="16"/>
      <c r="K618" s="699"/>
      <c r="L618" s="136"/>
      <c r="M618" s="136"/>
      <c r="N618" s="136"/>
      <c r="O618" s="136"/>
      <c r="P618" s="136"/>
      <c r="Q618" s="136"/>
      <c r="R618" s="699"/>
      <c r="S618" s="136"/>
      <c r="T618" s="136"/>
      <c r="U618" s="136"/>
      <c r="V618" s="136"/>
      <c r="W618" s="136"/>
      <c r="X618" s="136"/>
      <c r="Y618" s="699"/>
      <c r="Z618" s="136"/>
      <c r="AA618" s="136"/>
      <c r="AB618" s="136"/>
      <c r="AC618" s="136"/>
      <c r="AD618" s="136"/>
      <c r="AE618" s="136"/>
      <c r="AF618" s="699"/>
      <c r="AG618" s="136"/>
      <c r="AH618" s="136"/>
      <c r="AI618" s="136"/>
      <c r="AJ618" s="136"/>
      <c r="AK618" s="136"/>
      <c r="AL618" s="136"/>
    </row>
    <row r="619" spans="1:38" s="44" customFormat="1" x14ac:dyDescent="0.2">
      <c r="A619" s="16"/>
      <c r="B619" s="704"/>
      <c r="C619" s="16"/>
      <c r="K619" s="699"/>
      <c r="L619" s="136"/>
      <c r="M619" s="136"/>
      <c r="N619" s="136"/>
      <c r="O619" s="136"/>
      <c r="P619" s="136"/>
      <c r="Q619" s="136"/>
      <c r="R619" s="699"/>
      <c r="S619" s="136"/>
      <c r="T619" s="136"/>
      <c r="U619" s="136"/>
      <c r="V619" s="136"/>
      <c r="W619" s="136"/>
      <c r="X619" s="136"/>
      <c r="Y619" s="699"/>
      <c r="Z619" s="136"/>
      <c r="AA619" s="136"/>
      <c r="AB619" s="136"/>
      <c r="AC619" s="136"/>
      <c r="AD619" s="136"/>
      <c r="AE619" s="136"/>
      <c r="AF619" s="699"/>
      <c r="AG619" s="136"/>
      <c r="AH619" s="136"/>
      <c r="AI619" s="136"/>
      <c r="AJ619" s="136"/>
      <c r="AK619" s="136"/>
      <c r="AL619" s="136"/>
    </row>
    <row r="620" spans="1:38" s="44" customFormat="1" x14ac:dyDescent="0.2">
      <c r="A620" s="16"/>
      <c r="B620" s="704"/>
      <c r="C620" s="16"/>
      <c r="K620" s="699"/>
      <c r="L620" s="136"/>
      <c r="M620" s="136"/>
      <c r="N620" s="136"/>
      <c r="O620" s="136"/>
      <c r="P620" s="136"/>
      <c r="Q620" s="136"/>
      <c r="R620" s="699"/>
      <c r="S620" s="136"/>
      <c r="T620" s="136"/>
      <c r="U620" s="136"/>
      <c r="V620" s="136"/>
      <c r="W620" s="136"/>
      <c r="X620" s="136"/>
      <c r="Y620" s="699"/>
      <c r="Z620" s="136"/>
      <c r="AA620" s="136"/>
      <c r="AB620" s="136"/>
      <c r="AC620" s="136"/>
      <c r="AD620" s="136"/>
      <c r="AE620" s="136"/>
      <c r="AF620" s="699"/>
      <c r="AG620" s="136"/>
      <c r="AH620" s="136"/>
      <c r="AI620" s="136"/>
      <c r="AJ620" s="136"/>
      <c r="AK620" s="136"/>
      <c r="AL620" s="136"/>
    </row>
    <row r="621" spans="1:38" s="44" customFormat="1" x14ac:dyDescent="0.2">
      <c r="A621" s="16"/>
      <c r="B621" s="704"/>
      <c r="C621" s="16"/>
      <c r="K621" s="699"/>
      <c r="L621" s="136"/>
      <c r="M621" s="136"/>
      <c r="N621" s="136"/>
      <c r="O621" s="136"/>
      <c r="P621" s="136"/>
      <c r="Q621" s="136"/>
      <c r="R621" s="699"/>
      <c r="S621" s="136"/>
      <c r="T621" s="136"/>
      <c r="U621" s="136"/>
      <c r="V621" s="136"/>
      <c r="W621" s="136"/>
      <c r="X621" s="136"/>
      <c r="Y621" s="699"/>
      <c r="Z621" s="136"/>
      <c r="AA621" s="136"/>
      <c r="AB621" s="136"/>
      <c r="AC621" s="136"/>
      <c r="AD621" s="136"/>
      <c r="AE621" s="136"/>
      <c r="AF621" s="699"/>
      <c r="AG621" s="136"/>
      <c r="AH621" s="136"/>
      <c r="AI621" s="136"/>
      <c r="AJ621" s="136"/>
      <c r="AK621" s="136"/>
      <c r="AL621" s="136"/>
    </row>
    <row r="622" spans="1:38" s="44" customFormat="1" x14ac:dyDescent="0.2">
      <c r="A622" s="16"/>
      <c r="B622" s="704"/>
      <c r="C622" s="16"/>
      <c r="K622" s="699"/>
      <c r="L622" s="136"/>
      <c r="M622" s="136"/>
      <c r="N622" s="136"/>
      <c r="O622" s="136"/>
      <c r="P622" s="136"/>
      <c r="Q622" s="136"/>
      <c r="R622" s="699"/>
      <c r="S622" s="136"/>
      <c r="T622" s="136"/>
      <c r="U622" s="136"/>
      <c r="V622" s="136"/>
      <c r="W622" s="136"/>
      <c r="X622" s="136"/>
      <c r="Y622" s="699"/>
      <c r="Z622" s="136"/>
      <c r="AA622" s="136"/>
      <c r="AB622" s="136"/>
      <c r="AC622" s="136"/>
      <c r="AD622" s="136"/>
      <c r="AE622" s="136"/>
      <c r="AF622" s="699"/>
      <c r="AG622" s="136"/>
      <c r="AH622" s="136"/>
      <c r="AI622" s="136"/>
      <c r="AJ622" s="136"/>
      <c r="AK622" s="136"/>
      <c r="AL622" s="136"/>
    </row>
    <row r="623" spans="1:38" s="44" customFormat="1" x14ac:dyDescent="0.2">
      <c r="A623" s="16"/>
      <c r="B623" s="704"/>
      <c r="C623" s="16"/>
      <c r="K623" s="699"/>
      <c r="L623" s="136"/>
      <c r="M623" s="136"/>
      <c r="N623" s="136"/>
      <c r="O623" s="136"/>
      <c r="P623" s="136"/>
      <c r="Q623" s="136"/>
      <c r="R623" s="699"/>
      <c r="S623" s="136"/>
      <c r="T623" s="136"/>
      <c r="U623" s="136"/>
      <c r="V623" s="136"/>
      <c r="W623" s="136"/>
      <c r="X623" s="136"/>
      <c r="Y623" s="699"/>
      <c r="Z623" s="136"/>
      <c r="AA623" s="136"/>
      <c r="AB623" s="136"/>
      <c r="AC623" s="136"/>
      <c r="AD623" s="136"/>
      <c r="AE623" s="136"/>
      <c r="AF623" s="699"/>
      <c r="AG623" s="136"/>
      <c r="AH623" s="136"/>
      <c r="AI623" s="136"/>
      <c r="AJ623" s="136"/>
      <c r="AK623" s="136"/>
      <c r="AL623" s="136"/>
    </row>
    <row r="624" spans="1:38" s="44" customFormat="1" x14ac:dyDescent="0.2">
      <c r="A624" s="16"/>
      <c r="B624" s="704"/>
      <c r="C624" s="16"/>
      <c r="K624" s="699"/>
      <c r="L624" s="136"/>
      <c r="M624" s="136"/>
      <c r="N624" s="136"/>
      <c r="O624" s="136"/>
      <c r="P624" s="136"/>
      <c r="Q624" s="136"/>
      <c r="R624" s="699"/>
      <c r="S624" s="136"/>
      <c r="T624" s="136"/>
      <c r="U624" s="136"/>
      <c r="V624" s="136"/>
      <c r="W624" s="136"/>
      <c r="X624" s="136"/>
      <c r="Y624" s="699"/>
      <c r="Z624" s="136"/>
      <c r="AA624" s="136"/>
      <c r="AB624" s="136"/>
      <c r="AC624" s="136"/>
      <c r="AD624" s="136"/>
      <c r="AE624" s="136"/>
      <c r="AF624" s="699"/>
      <c r="AG624" s="136"/>
      <c r="AH624" s="136"/>
      <c r="AI624" s="136"/>
      <c r="AJ624" s="136"/>
      <c r="AK624" s="136"/>
      <c r="AL624" s="136"/>
    </row>
    <row r="625" spans="1:38" s="44" customFormat="1" x14ac:dyDescent="0.2">
      <c r="A625" s="16"/>
      <c r="B625" s="704"/>
      <c r="C625" s="16"/>
      <c r="K625" s="699"/>
      <c r="L625" s="136"/>
      <c r="M625" s="136"/>
      <c r="N625" s="136"/>
      <c r="O625" s="136"/>
      <c r="P625" s="136"/>
      <c r="Q625" s="136"/>
      <c r="R625" s="699"/>
      <c r="S625" s="136"/>
      <c r="T625" s="136"/>
      <c r="U625" s="136"/>
      <c r="V625" s="136"/>
      <c r="W625" s="136"/>
      <c r="X625" s="136"/>
      <c r="Y625" s="699"/>
      <c r="Z625" s="136"/>
      <c r="AA625" s="136"/>
      <c r="AB625" s="136"/>
      <c r="AC625" s="136"/>
      <c r="AD625" s="136"/>
      <c r="AE625" s="136"/>
      <c r="AF625" s="699"/>
      <c r="AG625" s="136"/>
      <c r="AH625" s="136"/>
      <c r="AI625" s="136"/>
      <c r="AJ625" s="136"/>
      <c r="AK625" s="136"/>
      <c r="AL625" s="136"/>
    </row>
    <row r="626" spans="1:38" s="44" customFormat="1" x14ac:dyDescent="0.2">
      <c r="A626" s="16"/>
      <c r="B626" s="704"/>
      <c r="C626" s="16"/>
      <c r="K626" s="699"/>
      <c r="L626" s="136"/>
      <c r="M626" s="136"/>
      <c r="N626" s="136"/>
      <c r="O626" s="136"/>
      <c r="P626" s="136"/>
      <c r="Q626" s="136"/>
      <c r="R626" s="699"/>
      <c r="S626" s="136"/>
      <c r="T626" s="136"/>
      <c r="U626" s="136"/>
      <c r="V626" s="136"/>
      <c r="W626" s="136"/>
      <c r="X626" s="136"/>
      <c r="Y626" s="699"/>
      <c r="Z626" s="136"/>
      <c r="AA626" s="136"/>
      <c r="AB626" s="136"/>
      <c r="AC626" s="136"/>
      <c r="AD626" s="136"/>
      <c r="AE626" s="136"/>
      <c r="AF626" s="699"/>
      <c r="AG626" s="136"/>
      <c r="AH626" s="136"/>
      <c r="AI626" s="136"/>
      <c r="AJ626" s="136"/>
      <c r="AK626" s="136"/>
      <c r="AL626" s="136"/>
    </row>
    <row r="627" spans="1:38" s="44" customFormat="1" x14ac:dyDescent="0.2">
      <c r="A627" s="16"/>
      <c r="B627" s="704"/>
      <c r="C627" s="16"/>
      <c r="K627" s="699"/>
      <c r="L627" s="136"/>
      <c r="M627" s="136"/>
      <c r="N627" s="136"/>
      <c r="O627" s="136"/>
      <c r="P627" s="136"/>
      <c r="Q627" s="136"/>
      <c r="R627" s="699"/>
      <c r="S627" s="136"/>
      <c r="T627" s="136"/>
      <c r="U627" s="136"/>
      <c r="V627" s="136"/>
      <c r="W627" s="136"/>
      <c r="X627" s="136"/>
      <c r="Y627" s="699"/>
      <c r="Z627" s="136"/>
      <c r="AA627" s="136"/>
      <c r="AB627" s="136"/>
      <c r="AC627" s="136"/>
      <c r="AD627" s="136"/>
      <c r="AE627" s="136"/>
      <c r="AF627" s="699"/>
      <c r="AG627" s="136"/>
      <c r="AH627" s="136"/>
      <c r="AI627" s="136"/>
      <c r="AJ627" s="136"/>
      <c r="AK627" s="136"/>
      <c r="AL627" s="136"/>
    </row>
    <row r="628" spans="1:38" s="44" customFormat="1" x14ac:dyDescent="0.2">
      <c r="A628" s="16"/>
      <c r="B628" s="704"/>
      <c r="C628" s="16"/>
      <c r="K628" s="699"/>
      <c r="L628" s="136"/>
      <c r="M628" s="136"/>
      <c r="N628" s="136"/>
      <c r="O628" s="136"/>
      <c r="P628" s="136"/>
      <c r="Q628" s="136"/>
      <c r="R628" s="699"/>
      <c r="S628" s="136"/>
      <c r="T628" s="136"/>
      <c r="U628" s="136"/>
      <c r="V628" s="136"/>
      <c r="W628" s="136"/>
      <c r="X628" s="136"/>
      <c r="Y628" s="699"/>
      <c r="Z628" s="136"/>
      <c r="AA628" s="136"/>
      <c r="AB628" s="136"/>
      <c r="AC628" s="136"/>
      <c r="AD628" s="136"/>
      <c r="AE628" s="136"/>
      <c r="AF628" s="699"/>
      <c r="AG628" s="136"/>
      <c r="AH628" s="136"/>
      <c r="AI628" s="136"/>
      <c r="AJ628" s="136"/>
      <c r="AK628" s="136"/>
      <c r="AL628" s="136"/>
    </row>
    <row r="629" spans="1:38" s="44" customFormat="1" x14ac:dyDescent="0.2">
      <c r="A629" s="16"/>
      <c r="B629" s="704"/>
      <c r="C629" s="16"/>
      <c r="K629" s="699"/>
      <c r="L629" s="136"/>
      <c r="M629" s="136"/>
      <c r="N629" s="136"/>
      <c r="O629" s="136"/>
      <c r="P629" s="136"/>
      <c r="Q629" s="136"/>
      <c r="R629" s="699"/>
      <c r="S629" s="136"/>
      <c r="T629" s="136"/>
      <c r="U629" s="136"/>
      <c r="V629" s="136"/>
      <c r="W629" s="136"/>
      <c r="X629" s="136"/>
      <c r="Y629" s="699"/>
      <c r="Z629" s="136"/>
      <c r="AA629" s="136"/>
      <c r="AB629" s="136"/>
      <c r="AC629" s="136"/>
      <c r="AD629" s="136"/>
      <c r="AE629" s="136"/>
      <c r="AF629" s="699"/>
      <c r="AG629" s="136"/>
      <c r="AH629" s="136"/>
      <c r="AI629" s="136"/>
      <c r="AJ629" s="136"/>
      <c r="AK629" s="136"/>
      <c r="AL629" s="136"/>
    </row>
    <row r="630" spans="1:38" s="44" customFormat="1" x14ac:dyDescent="0.2">
      <c r="A630" s="16"/>
      <c r="B630" s="704"/>
      <c r="C630" s="16"/>
      <c r="K630" s="699"/>
      <c r="L630" s="136"/>
      <c r="M630" s="136"/>
      <c r="N630" s="136"/>
      <c r="O630" s="136"/>
      <c r="P630" s="136"/>
      <c r="Q630" s="136"/>
      <c r="R630" s="699"/>
      <c r="S630" s="136"/>
      <c r="T630" s="136"/>
      <c r="U630" s="136"/>
      <c r="V630" s="136"/>
      <c r="W630" s="136"/>
      <c r="X630" s="136"/>
      <c r="Y630" s="699"/>
      <c r="Z630" s="136"/>
      <c r="AA630" s="136"/>
      <c r="AB630" s="136"/>
      <c r="AC630" s="136"/>
      <c r="AD630" s="136"/>
      <c r="AE630" s="136"/>
      <c r="AF630" s="699"/>
      <c r="AG630" s="136"/>
      <c r="AH630" s="136"/>
      <c r="AI630" s="136"/>
      <c r="AJ630" s="136"/>
      <c r="AK630" s="136"/>
      <c r="AL630" s="136"/>
    </row>
    <row r="631" spans="1:38" s="44" customFormat="1" x14ac:dyDescent="0.2">
      <c r="A631" s="16"/>
      <c r="B631" s="704"/>
      <c r="C631" s="16"/>
      <c r="K631" s="699"/>
      <c r="L631" s="136"/>
      <c r="M631" s="136"/>
      <c r="N631" s="136"/>
      <c r="O631" s="136"/>
      <c r="P631" s="136"/>
      <c r="Q631" s="136"/>
      <c r="R631" s="699"/>
      <c r="S631" s="136"/>
      <c r="T631" s="136"/>
      <c r="U631" s="136"/>
      <c r="V631" s="136"/>
      <c r="W631" s="136"/>
      <c r="X631" s="136"/>
      <c r="Y631" s="699"/>
      <c r="Z631" s="136"/>
      <c r="AA631" s="136"/>
      <c r="AB631" s="136"/>
      <c r="AC631" s="136"/>
      <c r="AD631" s="136"/>
      <c r="AE631" s="136"/>
      <c r="AF631" s="699"/>
      <c r="AG631" s="136"/>
      <c r="AH631" s="136"/>
      <c r="AI631" s="136"/>
      <c r="AJ631" s="136"/>
      <c r="AK631" s="136"/>
      <c r="AL631" s="136"/>
    </row>
    <row r="632" spans="1:38" s="44" customFormat="1" x14ac:dyDescent="0.2">
      <c r="A632" s="16"/>
      <c r="B632" s="704"/>
      <c r="C632" s="16"/>
      <c r="K632" s="699"/>
      <c r="L632" s="136"/>
      <c r="M632" s="136"/>
      <c r="N632" s="136"/>
      <c r="O632" s="136"/>
      <c r="P632" s="136"/>
      <c r="Q632" s="136"/>
      <c r="R632" s="699"/>
      <c r="S632" s="136"/>
      <c r="T632" s="136"/>
      <c r="U632" s="136"/>
      <c r="V632" s="136"/>
      <c r="W632" s="136"/>
      <c r="X632" s="136"/>
      <c r="Y632" s="699"/>
      <c r="Z632" s="136"/>
      <c r="AA632" s="136"/>
      <c r="AB632" s="136"/>
      <c r="AC632" s="136"/>
      <c r="AD632" s="136"/>
      <c r="AE632" s="136"/>
      <c r="AF632" s="699"/>
      <c r="AG632" s="136"/>
      <c r="AH632" s="136"/>
      <c r="AI632" s="136"/>
      <c r="AJ632" s="136"/>
      <c r="AK632" s="136"/>
      <c r="AL632" s="136"/>
    </row>
    <row r="633" spans="1:38" s="44" customFormat="1" x14ac:dyDescent="0.2">
      <c r="A633" s="16"/>
      <c r="B633" s="704"/>
      <c r="C633" s="16"/>
      <c r="K633" s="699"/>
      <c r="L633" s="136"/>
      <c r="M633" s="136"/>
      <c r="N633" s="136"/>
      <c r="O633" s="136"/>
      <c r="P633" s="136"/>
      <c r="Q633" s="136"/>
      <c r="R633" s="699"/>
      <c r="S633" s="136"/>
      <c r="T633" s="136"/>
      <c r="U633" s="136"/>
      <c r="V633" s="136"/>
      <c r="W633" s="136"/>
      <c r="X633" s="136"/>
      <c r="Y633" s="699"/>
      <c r="Z633" s="136"/>
      <c r="AA633" s="136"/>
      <c r="AB633" s="136"/>
      <c r="AC633" s="136"/>
      <c r="AD633" s="136"/>
      <c r="AE633" s="136"/>
      <c r="AF633" s="699"/>
      <c r="AG633" s="136"/>
      <c r="AH633" s="136"/>
      <c r="AI633" s="136"/>
      <c r="AJ633" s="136"/>
      <c r="AK633" s="136"/>
      <c r="AL633" s="136"/>
    </row>
    <row r="634" spans="1:38" s="44" customFormat="1" x14ac:dyDescent="0.2">
      <c r="A634" s="16"/>
      <c r="B634" s="704"/>
      <c r="C634" s="16"/>
      <c r="K634" s="699"/>
      <c r="L634" s="136"/>
      <c r="M634" s="136"/>
      <c r="N634" s="136"/>
      <c r="O634" s="136"/>
      <c r="P634" s="136"/>
      <c r="Q634" s="136"/>
      <c r="R634" s="699"/>
      <c r="S634" s="136"/>
      <c r="T634" s="136"/>
      <c r="U634" s="136"/>
      <c r="V634" s="136"/>
      <c r="W634" s="136"/>
      <c r="X634" s="136"/>
      <c r="Y634" s="699"/>
      <c r="Z634" s="136"/>
      <c r="AA634" s="136"/>
      <c r="AB634" s="136"/>
      <c r="AC634" s="136"/>
      <c r="AD634" s="136"/>
      <c r="AE634" s="136"/>
      <c r="AF634" s="699"/>
      <c r="AG634" s="136"/>
      <c r="AH634" s="136"/>
      <c r="AI634" s="136"/>
      <c r="AJ634" s="136"/>
      <c r="AK634" s="136"/>
      <c r="AL634" s="136"/>
    </row>
    <row r="635" spans="1:38" s="44" customFormat="1" x14ac:dyDescent="0.2">
      <c r="A635" s="16"/>
      <c r="B635" s="704"/>
      <c r="C635" s="16"/>
      <c r="K635" s="699"/>
      <c r="L635" s="136"/>
      <c r="M635" s="136"/>
      <c r="N635" s="136"/>
      <c r="O635" s="136"/>
      <c r="P635" s="136"/>
      <c r="Q635" s="136"/>
      <c r="R635" s="699"/>
      <c r="S635" s="136"/>
      <c r="T635" s="136"/>
      <c r="U635" s="136"/>
      <c r="V635" s="136"/>
      <c r="W635" s="136"/>
      <c r="X635" s="136"/>
      <c r="Y635" s="699"/>
      <c r="Z635" s="136"/>
      <c r="AA635" s="136"/>
      <c r="AB635" s="136"/>
      <c r="AC635" s="136"/>
      <c r="AD635" s="136"/>
      <c r="AE635" s="136"/>
      <c r="AF635" s="699"/>
      <c r="AG635" s="136"/>
      <c r="AH635" s="136"/>
      <c r="AI635" s="136"/>
      <c r="AJ635" s="136"/>
      <c r="AK635" s="136"/>
      <c r="AL635" s="136"/>
    </row>
    <row r="636" spans="1:38" s="44" customFormat="1" x14ac:dyDescent="0.2">
      <c r="A636" s="16"/>
      <c r="B636" s="704"/>
      <c r="C636" s="16"/>
      <c r="K636" s="699"/>
      <c r="L636" s="136"/>
      <c r="M636" s="136"/>
      <c r="N636" s="136"/>
      <c r="O636" s="136"/>
      <c r="P636" s="136"/>
      <c r="Q636" s="136"/>
      <c r="R636" s="699"/>
      <c r="S636" s="136"/>
      <c r="T636" s="136"/>
      <c r="U636" s="136"/>
      <c r="V636" s="136"/>
      <c r="W636" s="136"/>
      <c r="X636" s="136"/>
      <c r="Y636" s="699"/>
      <c r="Z636" s="136"/>
      <c r="AA636" s="136"/>
      <c r="AB636" s="136"/>
      <c r="AC636" s="136"/>
      <c r="AD636" s="136"/>
      <c r="AE636" s="136"/>
      <c r="AF636" s="699"/>
      <c r="AG636" s="136"/>
      <c r="AH636" s="136"/>
      <c r="AI636" s="136"/>
      <c r="AJ636" s="136"/>
      <c r="AK636" s="136"/>
      <c r="AL636" s="136"/>
    </row>
    <row r="637" spans="1:38" s="44" customFormat="1" x14ac:dyDescent="0.2">
      <c r="A637" s="16"/>
      <c r="B637" s="704"/>
      <c r="C637" s="16"/>
      <c r="K637" s="699"/>
      <c r="L637" s="136"/>
      <c r="M637" s="136"/>
      <c r="N637" s="136"/>
      <c r="O637" s="136"/>
      <c r="P637" s="136"/>
      <c r="Q637" s="136"/>
      <c r="R637" s="699"/>
      <c r="S637" s="136"/>
      <c r="T637" s="136"/>
      <c r="U637" s="136"/>
      <c r="V637" s="136"/>
      <c r="W637" s="136"/>
      <c r="X637" s="136"/>
      <c r="Y637" s="699"/>
      <c r="Z637" s="136"/>
      <c r="AA637" s="136"/>
      <c r="AB637" s="136"/>
      <c r="AC637" s="136"/>
      <c r="AD637" s="136"/>
      <c r="AE637" s="136"/>
      <c r="AF637" s="699"/>
      <c r="AG637" s="136"/>
      <c r="AH637" s="136"/>
      <c r="AI637" s="136"/>
      <c r="AJ637" s="136"/>
      <c r="AK637" s="136"/>
      <c r="AL637" s="136"/>
    </row>
    <row r="638" spans="1:38" s="44" customFormat="1" x14ac:dyDescent="0.2">
      <c r="A638" s="16"/>
      <c r="B638" s="704"/>
      <c r="C638" s="16"/>
      <c r="K638" s="699"/>
      <c r="L638" s="136"/>
      <c r="M638" s="136"/>
      <c r="N638" s="136"/>
      <c r="O638" s="136"/>
      <c r="P638" s="136"/>
      <c r="Q638" s="136"/>
      <c r="R638" s="699"/>
      <c r="S638" s="136"/>
      <c r="T638" s="136"/>
      <c r="U638" s="136"/>
      <c r="V638" s="136"/>
      <c r="W638" s="136"/>
      <c r="X638" s="136"/>
      <c r="Y638" s="699"/>
      <c r="Z638" s="136"/>
      <c r="AA638" s="136"/>
      <c r="AB638" s="136"/>
      <c r="AC638" s="136"/>
      <c r="AD638" s="136"/>
      <c r="AE638" s="136"/>
      <c r="AF638" s="699"/>
      <c r="AG638" s="136"/>
      <c r="AH638" s="136"/>
      <c r="AI638" s="136"/>
      <c r="AJ638" s="136"/>
      <c r="AK638" s="136"/>
      <c r="AL638" s="136"/>
    </row>
    <row r="639" spans="1:38" s="44" customFormat="1" x14ac:dyDescent="0.2">
      <c r="A639" s="16"/>
      <c r="B639" s="704"/>
      <c r="C639" s="16"/>
      <c r="K639" s="699"/>
      <c r="L639" s="136"/>
      <c r="M639" s="136"/>
      <c r="N639" s="136"/>
      <c r="O639" s="136"/>
      <c r="P639" s="136"/>
      <c r="Q639" s="136"/>
      <c r="R639" s="699"/>
      <c r="S639" s="136"/>
      <c r="T639" s="136"/>
      <c r="U639" s="136"/>
      <c r="V639" s="136"/>
      <c r="W639" s="136"/>
      <c r="X639" s="136"/>
      <c r="Y639" s="699"/>
      <c r="Z639" s="136"/>
      <c r="AA639" s="136"/>
      <c r="AB639" s="136"/>
      <c r="AC639" s="136"/>
      <c r="AD639" s="136"/>
      <c r="AE639" s="136"/>
      <c r="AF639" s="699"/>
      <c r="AG639" s="136"/>
      <c r="AH639" s="136"/>
      <c r="AI639" s="136"/>
      <c r="AJ639" s="136"/>
      <c r="AK639" s="136"/>
      <c r="AL639" s="136"/>
    </row>
    <row r="640" spans="1:38" s="44" customFormat="1" x14ac:dyDescent="0.2">
      <c r="A640" s="16"/>
      <c r="B640" s="704"/>
      <c r="C640" s="16"/>
      <c r="K640" s="699"/>
      <c r="L640" s="136"/>
      <c r="M640" s="136"/>
      <c r="N640" s="136"/>
      <c r="O640" s="136"/>
      <c r="P640" s="136"/>
      <c r="Q640" s="136"/>
      <c r="R640" s="699"/>
      <c r="S640" s="136"/>
      <c r="T640" s="136"/>
      <c r="U640" s="136"/>
      <c r="V640" s="136"/>
      <c r="W640" s="136"/>
      <c r="X640" s="136"/>
      <c r="Y640" s="699"/>
      <c r="Z640" s="136"/>
      <c r="AA640" s="136"/>
      <c r="AB640" s="136"/>
      <c r="AC640" s="136"/>
      <c r="AD640" s="136"/>
      <c r="AE640" s="136"/>
      <c r="AF640" s="699"/>
      <c r="AG640" s="136"/>
      <c r="AH640" s="136"/>
      <c r="AI640" s="136"/>
      <c r="AJ640" s="136"/>
      <c r="AK640" s="136"/>
      <c r="AL640" s="136"/>
    </row>
    <row r="641" spans="1:38" s="44" customFormat="1" x14ac:dyDescent="0.2">
      <c r="A641" s="16"/>
      <c r="B641" s="704"/>
      <c r="C641" s="16"/>
      <c r="K641" s="699"/>
      <c r="L641" s="136"/>
      <c r="M641" s="136"/>
      <c r="N641" s="136"/>
      <c r="O641" s="136"/>
      <c r="P641" s="136"/>
      <c r="Q641" s="136"/>
      <c r="R641" s="699"/>
      <c r="S641" s="136"/>
      <c r="T641" s="136"/>
      <c r="U641" s="136"/>
      <c r="V641" s="136"/>
      <c r="W641" s="136"/>
      <c r="X641" s="136"/>
      <c r="Y641" s="699"/>
      <c r="Z641" s="136"/>
      <c r="AA641" s="136"/>
      <c r="AB641" s="136"/>
      <c r="AC641" s="136"/>
      <c r="AD641" s="136"/>
      <c r="AE641" s="136"/>
      <c r="AF641" s="699"/>
      <c r="AG641" s="136"/>
      <c r="AH641" s="136"/>
      <c r="AI641" s="136"/>
      <c r="AJ641" s="136"/>
      <c r="AK641" s="136"/>
      <c r="AL641" s="136"/>
    </row>
    <row r="642" spans="1:38" s="44" customFormat="1" x14ac:dyDescent="0.2">
      <c r="A642" s="16"/>
      <c r="B642" s="704"/>
      <c r="C642" s="16"/>
      <c r="K642" s="699"/>
      <c r="L642" s="136"/>
      <c r="M642" s="136"/>
      <c r="N642" s="136"/>
      <c r="O642" s="136"/>
      <c r="P642" s="136"/>
      <c r="Q642" s="136"/>
      <c r="R642" s="699"/>
      <c r="S642" s="136"/>
      <c r="T642" s="136"/>
      <c r="U642" s="136"/>
      <c r="V642" s="136"/>
      <c r="W642" s="136"/>
      <c r="X642" s="136"/>
      <c r="Y642" s="699"/>
      <c r="Z642" s="136"/>
      <c r="AA642" s="136"/>
      <c r="AB642" s="136"/>
      <c r="AC642" s="136"/>
      <c r="AD642" s="136"/>
      <c r="AE642" s="136"/>
      <c r="AF642" s="699"/>
      <c r="AG642" s="136"/>
      <c r="AH642" s="136"/>
      <c r="AI642" s="136"/>
      <c r="AJ642" s="136"/>
      <c r="AK642" s="136"/>
      <c r="AL642" s="136"/>
    </row>
    <row r="643" spans="1:38" s="44" customFormat="1" x14ac:dyDescent="0.2">
      <c r="A643" s="16"/>
      <c r="B643" s="704"/>
      <c r="C643" s="16"/>
      <c r="K643" s="699"/>
      <c r="L643" s="136"/>
      <c r="M643" s="136"/>
      <c r="N643" s="136"/>
      <c r="O643" s="136"/>
      <c r="P643" s="136"/>
      <c r="Q643" s="136"/>
      <c r="R643" s="699"/>
      <c r="S643" s="136"/>
      <c r="T643" s="136"/>
      <c r="U643" s="136"/>
      <c r="V643" s="136"/>
      <c r="W643" s="136"/>
      <c r="X643" s="136"/>
      <c r="Y643" s="699"/>
      <c r="Z643" s="136"/>
      <c r="AA643" s="136"/>
      <c r="AB643" s="136"/>
      <c r="AC643" s="136"/>
      <c r="AD643" s="136"/>
      <c r="AE643" s="136"/>
      <c r="AF643" s="699"/>
      <c r="AG643" s="136"/>
      <c r="AH643" s="136"/>
      <c r="AI643" s="136"/>
      <c r="AJ643" s="136"/>
      <c r="AK643" s="136"/>
      <c r="AL643" s="136"/>
    </row>
    <row r="644" spans="1:38" s="44" customFormat="1" x14ac:dyDescent="0.2">
      <c r="A644" s="16"/>
      <c r="B644" s="704"/>
      <c r="C644" s="16"/>
      <c r="K644" s="699"/>
      <c r="L644" s="136"/>
      <c r="M644" s="136"/>
      <c r="N644" s="136"/>
      <c r="O644" s="136"/>
      <c r="P644" s="136"/>
      <c r="Q644" s="136"/>
      <c r="R644" s="699"/>
      <c r="S644" s="136"/>
      <c r="T644" s="136"/>
      <c r="U644" s="136"/>
      <c r="V644" s="136"/>
      <c r="W644" s="136"/>
      <c r="X644" s="136"/>
      <c r="Y644" s="699"/>
      <c r="Z644" s="136"/>
      <c r="AA644" s="136"/>
      <c r="AB644" s="136"/>
      <c r="AC644" s="136"/>
      <c r="AD644" s="136"/>
      <c r="AE644" s="136"/>
      <c r="AF644" s="699"/>
      <c r="AG644" s="136"/>
      <c r="AH644" s="136"/>
      <c r="AI644" s="136"/>
      <c r="AJ644" s="136"/>
      <c r="AK644" s="136"/>
      <c r="AL644" s="136"/>
    </row>
    <row r="645" spans="1:38" s="44" customFormat="1" x14ac:dyDescent="0.2">
      <c r="A645" s="16"/>
      <c r="B645" s="704"/>
      <c r="C645" s="16"/>
      <c r="K645" s="699"/>
      <c r="L645" s="136"/>
      <c r="M645" s="136"/>
      <c r="N645" s="136"/>
      <c r="O645" s="136"/>
      <c r="P645" s="136"/>
      <c r="Q645" s="136"/>
      <c r="R645" s="699"/>
      <c r="S645" s="136"/>
      <c r="T645" s="136"/>
      <c r="U645" s="136"/>
      <c r="V645" s="136"/>
      <c r="W645" s="136"/>
      <c r="X645" s="136"/>
      <c r="Y645" s="699"/>
      <c r="Z645" s="136"/>
      <c r="AA645" s="136"/>
      <c r="AB645" s="136"/>
      <c r="AC645" s="136"/>
      <c r="AD645" s="136"/>
      <c r="AE645" s="136"/>
      <c r="AF645" s="699"/>
      <c r="AG645" s="136"/>
      <c r="AH645" s="136"/>
      <c r="AI645" s="136"/>
      <c r="AJ645" s="136"/>
      <c r="AK645" s="136"/>
      <c r="AL645" s="136"/>
    </row>
    <row r="646" spans="1:38" s="44" customFormat="1" x14ac:dyDescent="0.2">
      <c r="A646" s="16"/>
      <c r="B646" s="704"/>
      <c r="C646" s="16"/>
      <c r="K646" s="699"/>
      <c r="L646" s="136"/>
      <c r="M646" s="136"/>
      <c r="N646" s="136"/>
      <c r="O646" s="136"/>
      <c r="P646" s="136"/>
      <c r="Q646" s="136"/>
      <c r="R646" s="699"/>
      <c r="S646" s="136"/>
      <c r="T646" s="136"/>
      <c r="U646" s="136"/>
      <c r="V646" s="136"/>
      <c r="W646" s="136"/>
      <c r="X646" s="136"/>
      <c r="Y646" s="699"/>
      <c r="Z646" s="136"/>
      <c r="AA646" s="136"/>
      <c r="AB646" s="136"/>
      <c r="AC646" s="136"/>
      <c r="AD646" s="136"/>
      <c r="AE646" s="136"/>
      <c r="AF646" s="699"/>
      <c r="AG646" s="136"/>
      <c r="AH646" s="136"/>
      <c r="AI646" s="136"/>
      <c r="AJ646" s="136"/>
      <c r="AK646" s="136"/>
      <c r="AL646" s="136"/>
    </row>
    <row r="647" spans="1:38" s="44" customFormat="1" x14ac:dyDescent="0.2">
      <c r="A647" s="16"/>
      <c r="B647" s="704"/>
      <c r="C647" s="16"/>
      <c r="K647" s="699"/>
      <c r="L647" s="136"/>
      <c r="M647" s="136"/>
      <c r="N647" s="136"/>
      <c r="O647" s="136"/>
      <c r="P647" s="136"/>
      <c r="Q647" s="136"/>
      <c r="R647" s="699"/>
      <c r="S647" s="136"/>
      <c r="T647" s="136"/>
      <c r="U647" s="136"/>
      <c r="V647" s="136"/>
      <c r="W647" s="136"/>
      <c r="X647" s="136"/>
      <c r="Y647" s="699"/>
      <c r="Z647" s="136"/>
      <c r="AA647" s="136"/>
      <c r="AB647" s="136"/>
      <c r="AC647" s="136"/>
      <c r="AD647" s="136"/>
      <c r="AE647" s="136"/>
      <c r="AF647" s="699"/>
      <c r="AG647" s="136"/>
      <c r="AH647" s="136"/>
      <c r="AI647" s="136"/>
      <c r="AJ647" s="136"/>
      <c r="AK647" s="136"/>
      <c r="AL647" s="136"/>
    </row>
    <row r="648" spans="1:38" s="44" customFormat="1" x14ac:dyDescent="0.2">
      <c r="A648" s="16"/>
      <c r="B648" s="704"/>
      <c r="C648" s="16"/>
      <c r="K648" s="699"/>
      <c r="L648" s="136"/>
      <c r="M648" s="136"/>
      <c r="N648" s="136"/>
      <c r="O648" s="136"/>
      <c r="P648" s="136"/>
      <c r="Q648" s="136"/>
      <c r="R648" s="699"/>
      <c r="S648" s="136"/>
      <c r="T648" s="136"/>
      <c r="U648" s="136"/>
      <c r="V648" s="136"/>
      <c r="W648" s="136"/>
      <c r="X648" s="136"/>
      <c r="Y648" s="699"/>
      <c r="Z648" s="136"/>
      <c r="AA648" s="136"/>
      <c r="AB648" s="136"/>
      <c r="AC648" s="136"/>
      <c r="AD648" s="136"/>
      <c r="AE648" s="136"/>
      <c r="AF648" s="699"/>
      <c r="AG648" s="136"/>
      <c r="AH648" s="136"/>
      <c r="AI648" s="136"/>
      <c r="AJ648" s="136"/>
      <c r="AK648" s="136"/>
      <c r="AL648" s="136"/>
    </row>
    <row r="649" spans="1:38" s="44" customFormat="1" x14ac:dyDescent="0.2">
      <c r="A649" s="16"/>
      <c r="B649" s="704"/>
      <c r="C649" s="16"/>
      <c r="K649" s="699"/>
      <c r="L649" s="136"/>
      <c r="M649" s="136"/>
      <c r="N649" s="136"/>
      <c r="O649" s="136"/>
      <c r="P649" s="136"/>
      <c r="Q649" s="136"/>
      <c r="R649" s="699"/>
      <c r="S649" s="136"/>
      <c r="T649" s="136"/>
      <c r="U649" s="136"/>
      <c r="V649" s="136"/>
      <c r="W649" s="136"/>
      <c r="X649" s="136"/>
      <c r="Y649" s="699"/>
      <c r="Z649" s="136"/>
      <c r="AA649" s="136"/>
      <c r="AB649" s="136"/>
      <c r="AC649" s="136"/>
      <c r="AD649" s="136"/>
      <c r="AE649" s="136"/>
      <c r="AF649" s="699"/>
      <c r="AG649" s="136"/>
      <c r="AH649" s="136"/>
      <c r="AI649" s="136"/>
      <c r="AJ649" s="136"/>
      <c r="AK649" s="136"/>
      <c r="AL649" s="136"/>
    </row>
    <row r="650" spans="1:38" s="44" customFormat="1" x14ac:dyDescent="0.2">
      <c r="A650" s="16"/>
      <c r="B650" s="704"/>
      <c r="C650" s="16"/>
      <c r="K650" s="699"/>
      <c r="L650" s="136"/>
      <c r="M650" s="136"/>
      <c r="N650" s="136"/>
      <c r="O650" s="136"/>
      <c r="P650" s="136"/>
      <c r="Q650" s="136"/>
      <c r="R650" s="699"/>
      <c r="S650" s="136"/>
      <c r="T650" s="136"/>
      <c r="U650" s="136"/>
      <c r="V650" s="136"/>
      <c r="W650" s="136"/>
      <c r="X650" s="136"/>
      <c r="Y650" s="699"/>
      <c r="Z650" s="136"/>
      <c r="AA650" s="136"/>
      <c r="AB650" s="136"/>
      <c r="AC650" s="136"/>
      <c r="AD650" s="136"/>
      <c r="AE650" s="136"/>
      <c r="AF650" s="699"/>
      <c r="AG650" s="136"/>
      <c r="AH650" s="136"/>
      <c r="AI650" s="136"/>
      <c r="AJ650" s="136"/>
      <c r="AK650" s="136"/>
      <c r="AL650" s="136"/>
    </row>
    <row r="651" spans="1:38" s="44" customFormat="1" x14ac:dyDescent="0.2">
      <c r="A651" s="16"/>
      <c r="B651" s="704"/>
      <c r="C651" s="16"/>
      <c r="K651" s="699"/>
      <c r="L651" s="136"/>
      <c r="M651" s="136"/>
      <c r="N651" s="136"/>
      <c r="O651" s="136"/>
      <c r="P651" s="136"/>
      <c r="Q651" s="136"/>
      <c r="R651" s="699"/>
      <c r="S651" s="136"/>
      <c r="T651" s="136"/>
      <c r="U651" s="136"/>
      <c r="V651" s="136"/>
      <c r="W651" s="136"/>
      <c r="X651" s="136"/>
      <c r="Y651" s="699"/>
      <c r="Z651" s="136"/>
      <c r="AA651" s="136"/>
      <c r="AB651" s="136"/>
      <c r="AC651" s="136"/>
      <c r="AD651" s="136"/>
      <c r="AE651" s="136"/>
      <c r="AF651" s="699"/>
      <c r="AG651" s="136"/>
      <c r="AH651" s="136"/>
      <c r="AI651" s="136"/>
      <c r="AJ651" s="136"/>
      <c r="AK651" s="136"/>
      <c r="AL651" s="136"/>
    </row>
    <row r="652" spans="1:38" s="44" customFormat="1" x14ac:dyDescent="0.2">
      <c r="A652" s="16"/>
      <c r="B652" s="704"/>
      <c r="C652" s="16"/>
      <c r="K652" s="699"/>
      <c r="L652" s="136"/>
      <c r="M652" s="136"/>
      <c r="N652" s="136"/>
      <c r="O652" s="136"/>
      <c r="P652" s="136"/>
      <c r="Q652" s="136"/>
      <c r="R652" s="699"/>
      <c r="S652" s="136"/>
      <c r="T652" s="136"/>
      <c r="U652" s="136"/>
      <c r="V652" s="136"/>
      <c r="W652" s="136"/>
      <c r="X652" s="136"/>
      <c r="Y652" s="699"/>
      <c r="Z652" s="136"/>
      <c r="AA652" s="136"/>
      <c r="AB652" s="136"/>
      <c r="AC652" s="136"/>
      <c r="AD652" s="136"/>
      <c r="AE652" s="136"/>
      <c r="AF652" s="699"/>
      <c r="AG652" s="136"/>
      <c r="AH652" s="136"/>
      <c r="AI652" s="136"/>
      <c r="AJ652" s="136"/>
      <c r="AK652" s="136"/>
      <c r="AL652" s="136"/>
    </row>
    <row r="653" spans="1:38" s="44" customFormat="1" x14ac:dyDescent="0.2">
      <c r="A653" s="16"/>
      <c r="B653" s="704"/>
      <c r="C653" s="16"/>
      <c r="K653" s="699"/>
      <c r="L653" s="136"/>
      <c r="M653" s="136"/>
      <c r="N653" s="136"/>
      <c r="O653" s="136"/>
      <c r="P653" s="136"/>
      <c r="Q653" s="136"/>
      <c r="R653" s="699"/>
      <c r="S653" s="136"/>
      <c r="T653" s="136"/>
      <c r="U653" s="136"/>
      <c r="V653" s="136"/>
      <c r="W653" s="136"/>
      <c r="X653" s="136"/>
      <c r="Y653" s="699"/>
      <c r="Z653" s="136"/>
      <c r="AA653" s="136"/>
      <c r="AB653" s="136"/>
      <c r="AC653" s="136"/>
      <c r="AD653" s="136"/>
      <c r="AE653" s="136"/>
      <c r="AF653" s="699"/>
      <c r="AG653" s="136"/>
      <c r="AH653" s="136"/>
      <c r="AI653" s="136"/>
      <c r="AJ653" s="136"/>
      <c r="AK653" s="136"/>
      <c r="AL653" s="136"/>
    </row>
    <row r="654" spans="1:38" s="44" customFormat="1" x14ac:dyDescent="0.2">
      <c r="A654" s="16"/>
      <c r="B654" s="704"/>
      <c r="C654" s="16"/>
      <c r="K654" s="699"/>
      <c r="L654" s="136"/>
      <c r="M654" s="136"/>
      <c r="N654" s="136"/>
      <c r="O654" s="136"/>
      <c r="P654" s="136"/>
      <c r="Q654" s="136"/>
      <c r="R654" s="699"/>
      <c r="S654" s="136"/>
      <c r="T654" s="136"/>
      <c r="U654" s="136"/>
      <c r="V654" s="136"/>
      <c r="W654" s="136"/>
      <c r="X654" s="136"/>
      <c r="Y654" s="699"/>
      <c r="Z654" s="136"/>
      <c r="AA654" s="136"/>
      <c r="AB654" s="136"/>
      <c r="AC654" s="136"/>
      <c r="AD654" s="136"/>
      <c r="AE654" s="136"/>
      <c r="AF654" s="699"/>
      <c r="AG654" s="136"/>
      <c r="AH654" s="136"/>
      <c r="AI654" s="136"/>
      <c r="AJ654" s="136"/>
      <c r="AK654" s="136"/>
      <c r="AL654" s="136"/>
    </row>
    <row r="655" spans="1:38" s="44" customFormat="1" x14ac:dyDescent="0.2">
      <c r="A655" s="16"/>
      <c r="B655" s="704"/>
      <c r="C655" s="16"/>
      <c r="K655" s="699"/>
      <c r="L655" s="136"/>
      <c r="M655" s="136"/>
      <c r="N655" s="136"/>
      <c r="O655" s="136"/>
      <c r="P655" s="136"/>
      <c r="Q655" s="136"/>
      <c r="R655" s="699"/>
      <c r="S655" s="136"/>
      <c r="T655" s="136"/>
      <c r="U655" s="136"/>
      <c r="V655" s="136"/>
      <c r="W655" s="136"/>
      <c r="X655" s="136"/>
      <c r="Y655" s="699"/>
      <c r="Z655" s="136"/>
      <c r="AA655" s="136"/>
      <c r="AB655" s="136"/>
      <c r="AC655" s="136"/>
      <c r="AD655" s="136"/>
      <c r="AE655" s="136"/>
      <c r="AF655" s="699"/>
      <c r="AG655" s="136"/>
      <c r="AH655" s="136"/>
      <c r="AI655" s="136"/>
      <c r="AJ655" s="136"/>
      <c r="AK655" s="136"/>
      <c r="AL655" s="136"/>
    </row>
    <row r="656" spans="1:38" s="44" customFormat="1" x14ac:dyDescent="0.2">
      <c r="A656" s="16"/>
      <c r="B656" s="704"/>
      <c r="C656" s="16"/>
      <c r="K656" s="699"/>
      <c r="L656" s="136"/>
      <c r="M656" s="136"/>
      <c r="N656" s="136"/>
      <c r="O656" s="136"/>
      <c r="P656" s="136"/>
      <c r="Q656" s="136"/>
      <c r="R656" s="699"/>
      <c r="S656" s="136"/>
      <c r="T656" s="136"/>
      <c r="U656" s="136"/>
      <c r="V656" s="136"/>
      <c r="W656" s="136"/>
      <c r="X656" s="136"/>
      <c r="Y656" s="699"/>
      <c r="Z656" s="136"/>
      <c r="AA656" s="136"/>
      <c r="AB656" s="136"/>
      <c r="AC656" s="136"/>
      <c r="AD656" s="136"/>
      <c r="AE656" s="136"/>
      <c r="AF656" s="699"/>
      <c r="AG656" s="136"/>
      <c r="AH656" s="136"/>
      <c r="AI656" s="136"/>
      <c r="AJ656" s="136"/>
      <c r="AK656" s="136"/>
      <c r="AL656" s="136"/>
    </row>
    <row r="657" spans="1:38" s="44" customFormat="1" x14ac:dyDescent="0.2">
      <c r="A657" s="16"/>
      <c r="B657" s="704"/>
      <c r="C657" s="16"/>
      <c r="K657" s="699"/>
      <c r="L657" s="136"/>
      <c r="M657" s="136"/>
      <c r="N657" s="136"/>
      <c r="O657" s="136"/>
      <c r="P657" s="136"/>
      <c r="Q657" s="136"/>
      <c r="R657" s="699"/>
      <c r="S657" s="136"/>
      <c r="T657" s="136"/>
      <c r="U657" s="136"/>
      <c r="V657" s="136"/>
      <c r="W657" s="136"/>
      <c r="X657" s="136"/>
      <c r="Y657" s="699"/>
      <c r="Z657" s="136"/>
      <c r="AA657" s="136"/>
      <c r="AB657" s="136"/>
      <c r="AC657" s="136"/>
      <c r="AD657" s="136"/>
      <c r="AE657" s="136"/>
      <c r="AF657" s="699"/>
      <c r="AG657" s="136"/>
      <c r="AH657" s="136"/>
      <c r="AI657" s="136"/>
      <c r="AJ657" s="136"/>
      <c r="AK657" s="136"/>
      <c r="AL657" s="136"/>
    </row>
    <row r="658" spans="1:38" s="44" customFormat="1" x14ac:dyDescent="0.2">
      <c r="A658" s="16"/>
      <c r="B658" s="704"/>
      <c r="C658" s="16"/>
      <c r="K658" s="699"/>
      <c r="L658" s="136"/>
      <c r="M658" s="136"/>
      <c r="N658" s="136"/>
      <c r="O658" s="136"/>
      <c r="P658" s="136"/>
      <c r="Q658" s="136"/>
      <c r="R658" s="699"/>
      <c r="S658" s="136"/>
      <c r="T658" s="136"/>
      <c r="U658" s="136"/>
      <c r="V658" s="136"/>
      <c r="W658" s="136"/>
      <c r="X658" s="136"/>
      <c r="Y658" s="699"/>
      <c r="Z658" s="136"/>
      <c r="AA658" s="136"/>
      <c r="AB658" s="136"/>
      <c r="AC658" s="136"/>
      <c r="AD658" s="136"/>
      <c r="AE658" s="136"/>
      <c r="AF658" s="699"/>
      <c r="AG658" s="136"/>
      <c r="AH658" s="136"/>
      <c r="AI658" s="136"/>
      <c r="AJ658" s="136"/>
      <c r="AK658" s="136"/>
      <c r="AL658" s="136"/>
    </row>
    <row r="659" spans="1:38" s="44" customFormat="1" x14ac:dyDescent="0.2">
      <c r="A659" s="16"/>
      <c r="B659" s="704"/>
      <c r="C659" s="16"/>
      <c r="K659" s="699"/>
      <c r="L659" s="136"/>
      <c r="M659" s="136"/>
      <c r="N659" s="136"/>
      <c r="O659" s="136"/>
      <c r="P659" s="136"/>
      <c r="Q659" s="136"/>
      <c r="R659" s="699"/>
      <c r="S659" s="136"/>
      <c r="T659" s="136"/>
      <c r="U659" s="136"/>
      <c r="V659" s="136"/>
      <c r="W659" s="136"/>
      <c r="X659" s="136"/>
      <c r="Y659" s="699"/>
      <c r="Z659" s="136"/>
      <c r="AA659" s="136"/>
      <c r="AB659" s="136"/>
      <c r="AC659" s="136"/>
      <c r="AD659" s="136"/>
      <c r="AE659" s="136"/>
      <c r="AF659" s="699"/>
      <c r="AG659" s="136"/>
      <c r="AH659" s="136"/>
      <c r="AI659" s="136"/>
      <c r="AJ659" s="136"/>
      <c r="AK659" s="136"/>
      <c r="AL659" s="136"/>
    </row>
    <row r="660" spans="1:38" s="44" customFormat="1" x14ac:dyDescent="0.2">
      <c r="A660" s="16"/>
      <c r="B660" s="704"/>
      <c r="C660" s="16"/>
      <c r="K660" s="699"/>
      <c r="L660" s="136"/>
      <c r="M660" s="136"/>
      <c r="N660" s="136"/>
      <c r="O660" s="136"/>
      <c r="P660" s="136"/>
      <c r="Q660" s="136"/>
      <c r="R660" s="699"/>
      <c r="S660" s="136"/>
      <c r="T660" s="136"/>
      <c r="U660" s="136"/>
      <c r="V660" s="136"/>
      <c r="W660" s="136"/>
      <c r="X660" s="136"/>
      <c r="Y660" s="699"/>
      <c r="Z660" s="136"/>
      <c r="AA660" s="136"/>
      <c r="AB660" s="136"/>
      <c r="AC660" s="136"/>
      <c r="AD660" s="136"/>
      <c r="AE660" s="136"/>
      <c r="AF660" s="699"/>
      <c r="AG660" s="136"/>
      <c r="AH660" s="136"/>
      <c r="AI660" s="136"/>
      <c r="AJ660" s="136"/>
      <c r="AK660" s="136"/>
      <c r="AL660" s="136"/>
    </row>
    <row r="661" spans="1:38" s="44" customFormat="1" x14ac:dyDescent="0.2">
      <c r="A661" s="16"/>
      <c r="B661" s="704"/>
      <c r="C661" s="16"/>
      <c r="K661" s="699"/>
      <c r="L661" s="136"/>
      <c r="M661" s="136"/>
      <c r="N661" s="136"/>
      <c r="O661" s="136"/>
      <c r="P661" s="136"/>
      <c r="Q661" s="136"/>
      <c r="R661" s="699"/>
      <c r="S661" s="136"/>
      <c r="T661" s="136"/>
      <c r="U661" s="136"/>
      <c r="V661" s="136"/>
      <c r="W661" s="136"/>
      <c r="X661" s="136"/>
      <c r="Y661" s="699"/>
      <c r="Z661" s="136"/>
      <c r="AA661" s="136"/>
      <c r="AB661" s="136"/>
      <c r="AC661" s="136"/>
      <c r="AD661" s="136"/>
      <c r="AE661" s="136"/>
      <c r="AF661" s="699"/>
      <c r="AG661" s="136"/>
      <c r="AH661" s="136"/>
      <c r="AI661" s="136"/>
      <c r="AJ661" s="136"/>
      <c r="AK661" s="136"/>
      <c r="AL661" s="136"/>
    </row>
    <row r="662" spans="1:38" s="44" customFormat="1" x14ac:dyDescent="0.2">
      <c r="A662" s="16"/>
      <c r="B662" s="704"/>
      <c r="C662" s="16"/>
      <c r="K662" s="699"/>
      <c r="L662" s="136"/>
      <c r="M662" s="136"/>
      <c r="N662" s="136"/>
      <c r="O662" s="136"/>
      <c r="P662" s="136"/>
      <c r="Q662" s="136"/>
      <c r="R662" s="699"/>
      <c r="S662" s="136"/>
      <c r="T662" s="136"/>
      <c r="U662" s="136"/>
      <c r="V662" s="136"/>
      <c r="W662" s="136"/>
      <c r="X662" s="136"/>
      <c r="Y662" s="699"/>
      <c r="Z662" s="136"/>
      <c r="AA662" s="136"/>
      <c r="AB662" s="136"/>
      <c r="AC662" s="136"/>
      <c r="AD662" s="136"/>
      <c r="AE662" s="136"/>
      <c r="AF662" s="699"/>
      <c r="AG662" s="136"/>
      <c r="AH662" s="136"/>
      <c r="AI662" s="136"/>
      <c r="AJ662" s="136"/>
      <c r="AK662" s="136"/>
      <c r="AL662" s="136"/>
    </row>
    <row r="663" spans="1:38" s="44" customFormat="1" x14ac:dyDescent="0.2">
      <c r="A663" s="16"/>
      <c r="B663" s="704"/>
      <c r="C663" s="16"/>
      <c r="K663" s="699"/>
      <c r="L663" s="136"/>
      <c r="M663" s="136"/>
      <c r="N663" s="136"/>
      <c r="O663" s="136"/>
      <c r="P663" s="136"/>
      <c r="Q663" s="136"/>
      <c r="R663" s="699"/>
      <c r="S663" s="136"/>
      <c r="T663" s="136"/>
      <c r="U663" s="136"/>
      <c r="V663" s="136"/>
      <c r="W663" s="136"/>
      <c r="X663" s="136"/>
      <c r="Y663" s="699"/>
      <c r="Z663" s="136"/>
      <c r="AA663" s="136"/>
      <c r="AB663" s="136"/>
      <c r="AC663" s="136"/>
      <c r="AD663" s="136"/>
      <c r="AE663" s="136"/>
      <c r="AF663" s="699"/>
      <c r="AG663" s="136"/>
      <c r="AH663" s="136"/>
      <c r="AI663" s="136"/>
      <c r="AJ663" s="136"/>
      <c r="AK663" s="136"/>
      <c r="AL663" s="136"/>
    </row>
    <row r="664" spans="1:38" s="44" customFormat="1" x14ac:dyDescent="0.2">
      <c r="A664" s="16"/>
      <c r="B664" s="704"/>
      <c r="C664" s="16"/>
      <c r="K664" s="699"/>
      <c r="L664" s="136"/>
      <c r="M664" s="136"/>
      <c r="N664" s="136"/>
      <c r="O664" s="136"/>
      <c r="P664" s="136"/>
      <c r="Q664" s="136"/>
      <c r="R664" s="699"/>
      <c r="S664" s="136"/>
      <c r="T664" s="136"/>
      <c r="U664" s="136"/>
      <c r="V664" s="136"/>
      <c r="W664" s="136"/>
      <c r="X664" s="136"/>
      <c r="Y664" s="699"/>
      <c r="Z664" s="136"/>
      <c r="AA664" s="136"/>
      <c r="AB664" s="136"/>
      <c r="AC664" s="136"/>
      <c r="AD664" s="136"/>
      <c r="AE664" s="136"/>
      <c r="AF664" s="699"/>
      <c r="AG664" s="136"/>
      <c r="AH664" s="136"/>
      <c r="AI664" s="136"/>
      <c r="AJ664" s="136"/>
      <c r="AK664" s="136"/>
      <c r="AL664" s="136"/>
    </row>
    <row r="665" spans="1:38" s="44" customFormat="1" x14ac:dyDescent="0.2">
      <c r="A665" s="16"/>
      <c r="B665" s="704"/>
      <c r="C665" s="16"/>
      <c r="K665" s="699"/>
      <c r="L665" s="136"/>
      <c r="M665" s="136"/>
      <c r="N665" s="136"/>
      <c r="O665" s="136"/>
      <c r="P665" s="136"/>
      <c r="Q665" s="136"/>
      <c r="R665" s="699"/>
      <c r="S665" s="136"/>
      <c r="T665" s="136"/>
      <c r="U665" s="136"/>
      <c r="V665" s="136"/>
      <c r="W665" s="136"/>
      <c r="X665" s="136"/>
      <c r="Y665" s="699"/>
      <c r="Z665" s="136"/>
      <c r="AA665" s="136"/>
      <c r="AB665" s="136"/>
      <c r="AC665" s="136"/>
      <c r="AD665" s="136"/>
      <c r="AE665" s="136"/>
      <c r="AF665" s="699"/>
      <c r="AG665" s="136"/>
      <c r="AH665" s="136"/>
      <c r="AI665" s="136"/>
      <c r="AJ665" s="136"/>
      <c r="AK665" s="136"/>
      <c r="AL665" s="136"/>
    </row>
    <row r="666" spans="1:38" s="44" customFormat="1" x14ac:dyDescent="0.2">
      <c r="A666" s="16"/>
      <c r="B666" s="704"/>
      <c r="C666" s="16"/>
      <c r="K666" s="699"/>
      <c r="L666" s="136"/>
      <c r="M666" s="136"/>
      <c r="N666" s="136"/>
      <c r="O666" s="136"/>
      <c r="P666" s="136"/>
      <c r="Q666" s="136"/>
      <c r="R666" s="699"/>
      <c r="S666" s="136"/>
      <c r="T666" s="136"/>
      <c r="U666" s="136"/>
      <c r="V666" s="136"/>
      <c r="W666" s="136"/>
      <c r="X666" s="136"/>
      <c r="Y666" s="699"/>
      <c r="Z666" s="136"/>
      <c r="AA666" s="136"/>
      <c r="AB666" s="136"/>
      <c r="AC666" s="136"/>
      <c r="AD666" s="136"/>
      <c r="AE666" s="136"/>
      <c r="AF666" s="699"/>
      <c r="AG666" s="136"/>
      <c r="AH666" s="136"/>
      <c r="AI666" s="136"/>
      <c r="AJ666" s="136"/>
      <c r="AK666" s="136"/>
      <c r="AL666" s="136"/>
    </row>
    <row r="667" spans="1:38" s="44" customFormat="1" x14ac:dyDescent="0.2">
      <c r="A667" s="16"/>
      <c r="B667" s="704"/>
      <c r="C667" s="16"/>
      <c r="K667" s="699"/>
      <c r="L667" s="136"/>
      <c r="M667" s="136"/>
      <c r="N667" s="136"/>
      <c r="O667" s="136"/>
      <c r="P667" s="136"/>
      <c r="Q667" s="136"/>
      <c r="R667" s="699"/>
      <c r="S667" s="136"/>
      <c r="T667" s="136"/>
      <c r="U667" s="136"/>
      <c r="V667" s="136"/>
      <c r="W667" s="136"/>
      <c r="X667" s="136"/>
      <c r="Y667" s="699"/>
      <c r="Z667" s="136"/>
      <c r="AA667" s="136"/>
      <c r="AB667" s="136"/>
      <c r="AC667" s="136"/>
      <c r="AD667" s="136"/>
      <c r="AE667" s="136"/>
      <c r="AF667" s="699"/>
      <c r="AG667" s="136"/>
      <c r="AH667" s="136"/>
      <c r="AI667" s="136"/>
      <c r="AJ667" s="136"/>
      <c r="AK667" s="136"/>
      <c r="AL667" s="136"/>
    </row>
    <row r="668" spans="1:38" s="44" customFormat="1" x14ac:dyDescent="0.2">
      <c r="A668" s="16"/>
      <c r="B668" s="704"/>
      <c r="C668" s="16"/>
      <c r="K668" s="699"/>
      <c r="L668" s="136"/>
      <c r="M668" s="136"/>
      <c r="N668" s="136"/>
      <c r="O668" s="136"/>
      <c r="P668" s="136"/>
      <c r="Q668" s="136"/>
      <c r="R668" s="699"/>
      <c r="S668" s="136"/>
      <c r="T668" s="136"/>
      <c r="U668" s="136"/>
      <c r="V668" s="136"/>
      <c r="W668" s="136"/>
      <c r="X668" s="136"/>
      <c r="Y668" s="699"/>
      <c r="Z668" s="136"/>
      <c r="AA668" s="136"/>
      <c r="AB668" s="136"/>
      <c r="AC668" s="136"/>
      <c r="AD668" s="136"/>
      <c r="AE668" s="136"/>
      <c r="AF668" s="699"/>
      <c r="AG668" s="136"/>
      <c r="AH668" s="136"/>
      <c r="AI668" s="136"/>
      <c r="AJ668" s="136"/>
      <c r="AK668" s="136"/>
      <c r="AL668" s="136"/>
    </row>
    <row r="669" spans="1:38" s="44" customFormat="1" x14ac:dyDescent="0.2">
      <c r="A669" s="16"/>
      <c r="B669" s="704"/>
      <c r="C669" s="16"/>
      <c r="K669" s="699"/>
      <c r="L669" s="136"/>
      <c r="M669" s="136"/>
      <c r="N669" s="136"/>
      <c r="O669" s="136"/>
      <c r="P669" s="136"/>
      <c r="Q669" s="136"/>
      <c r="R669" s="699"/>
      <c r="S669" s="136"/>
      <c r="T669" s="136"/>
      <c r="U669" s="136"/>
      <c r="V669" s="136"/>
      <c r="W669" s="136"/>
      <c r="X669" s="136"/>
      <c r="Y669" s="699"/>
      <c r="Z669" s="136"/>
      <c r="AA669" s="136"/>
      <c r="AB669" s="136"/>
      <c r="AC669" s="136"/>
      <c r="AD669" s="136"/>
      <c r="AE669" s="136"/>
      <c r="AF669" s="699"/>
      <c r="AG669" s="136"/>
      <c r="AH669" s="136"/>
      <c r="AI669" s="136"/>
      <c r="AJ669" s="136"/>
      <c r="AK669" s="136"/>
      <c r="AL669" s="136"/>
    </row>
    <row r="670" spans="1:38" s="44" customFormat="1" x14ac:dyDescent="0.2">
      <c r="A670" s="16"/>
      <c r="B670" s="704"/>
      <c r="C670" s="16"/>
      <c r="K670" s="699"/>
      <c r="L670" s="136"/>
      <c r="M670" s="136"/>
      <c r="N670" s="136"/>
      <c r="O670" s="136"/>
      <c r="P670" s="136"/>
      <c r="Q670" s="136"/>
      <c r="R670" s="699"/>
      <c r="S670" s="136"/>
      <c r="T670" s="136"/>
      <c r="U670" s="136"/>
      <c r="V670" s="136"/>
      <c r="W670" s="136"/>
      <c r="X670" s="136"/>
      <c r="Y670" s="699"/>
      <c r="Z670" s="136"/>
      <c r="AA670" s="136"/>
      <c r="AB670" s="136"/>
      <c r="AC670" s="136"/>
      <c r="AD670" s="136"/>
      <c r="AE670" s="136"/>
      <c r="AF670" s="699"/>
      <c r="AG670" s="136"/>
      <c r="AH670" s="136"/>
      <c r="AI670" s="136"/>
      <c r="AJ670" s="136"/>
      <c r="AK670" s="136"/>
      <c r="AL670" s="136"/>
    </row>
    <row r="671" spans="1:38" s="44" customFormat="1" x14ac:dyDescent="0.2">
      <c r="A671" s="16"/>
      <c r="B671" s="704"/>
      <c r="C671" s="16"/>
      <c r="K671" s="699"/>
      <c r="L671" s="136"/>
      <c r="M671" s="136"/>
      <c r="N671" s="136"/>
      <c r="O671" s="136"/>
      <c r="P671" s="136"/>
      <c r="Q671" s="136"/>
      <c r="R671" s="699"/>
      <c r="S671" s="136"/>
      <c r="T671" s="136"/>
      <c r="U671" s="136"/>
      <c r="V671" s="136"/>
      <c r="W671" s="136"/>
      <c r="X671" s="136"/>
      <c r="Y671" s="699"/>
      <c r="Z671" s="136"/>
      <c r="AA671" s="136"/>
      <c r="AB671" s="136"/>
      <c r="AC671" s="136"/>
      <c r="AD671" s="136"/>
      <c r="AE671" s="136"/>
      <c r="AF671" s="699"/>
      <c r="AG671" s="136"/>
      <c r="AH671" s="136"/>
      <c r="AI671" s="136"/>
      <c r="AJ671" s="136"/>
      <c r="AK671" s="136"/>
      <c r="AL671" s="136"/>
    </row>
    <row r="672" spans="1:38" s="44" customFormat="1" x14ac:dyDescent="0.2">
      <c r="A672" s="16"/>
      <c r="B672" s="704"/>
      <c r="C672" s="16"/>
      <c r="K672" s="699"/>
      <c r="L672" s="136"/>
      <c r="M672" s="136"/>
      <c r="N672" s="136"/>
      <c r="O672" s="136"/>
      <c r="P672" s="136"/>
      <c r="Q672" s="136"/>
      <c r="R672" s="699"/>
      <c r="S672" s="136"/>
      <c r="T672" s="136"/>
      <c r="U672" s="136"/>
      <c r="V672" s="136"/>
      <c r="W672" s="136"/>
      <c r="X672" s="136"/>
      <c r="Y672" s="699"/>
      <c r="Z672" s="136"/>
      <c r="AA672" s="136"/>
      <c r="AB672" s="136"/>
      <c r="AC672" s="136"/>
      <c r="AD672" s="136"/>
      <c r="AE672" s="136"/>
      <c r="AF672" s="699"/>
      <c r="AG672" s="136"/>
      <c r="AH672" s="136"/>
      <c r="AI672" s="136"/>
      <c r="AJ672" s="136"/>
      <c r="AK672" s="136"/>
      <c r="AL672" s="136"/>
    </row>
    <row r="673" spans="1:38" s="44" customFormat="1" x14ac:dyDescent="0.2">
      <c r="A673" s="16"/>
      <c r="B673" s="704"/>
      <c r="C673" s="16"/>
      <c r="K673" s="699"/>
      <c r="L673" s="136"/>
      <c r="M673" s="136"/>
      <c r="N673" s="136"/>
      <c r="O673" s="136"/>
      <c r="P673" s="136"/>
      <c r="Q673" s="136"/>
      <c r="R673" s="699"/>
      <c r="S673" s="136"/>
      <c r="T673" s="136"/>
      <c r="U673" s="136"/>
      <c r="V673" s="136"/>
      <c r="W673" s="136"/>
      <c r="X673" s="136"/>
      <c r="Y673" s="699"/>
      <c r="Z673" s="136"/>
      <c r="AA673" s="136"/>
      <c r="AB673" s="136"/>
      <c r="AC673" s="136"/>
      <c r="AD673" s="136"/>
      <c r="AE673" s="136"/>
      <c r="AF673" s="699"/>
      <c r="AG673" s="136"/>
      <c r="AH673" s="136"/>
      <c r="AI673" s="136"/>
      <c r="AJ673" s="136"/>
      <c r="AK673" s="136"/>
      <c r="AL673" s="136"/>
    </row>
    <row r="674" spans="1:38" s="44" customFormat="1" x14ac:dyDescent="0.2">
      <c r="A674" s="16"/>
      <c r="B674" s="704"/>
      <c r="C674" s="16"/>
      <c r="K674" s="699"/>
      <c r="L674" s="136"/>
      <c r="M674" s="136"/>
      <c r="N674" s="136"/>
      <c r="O674" s="136"/>
      <c r="P674" s="136"/>
      <c r="Q674" s="136"/>
      <c r="R674" s="699"/>
      <c r="S674" s="136"/>
      <c r="T674" s="136"/>
      <c r="U674" s="136"/>
      <c r="V674" s="136"/>
      <c r="W674" s="136"/>
      <c r="X674" s="136"/>
      <c r="Y674" s="699"/>
      <c r="Z674" s="136"/>
      <c r="AA674" s="136"/>
      <c r="AB674" s="136"/>
      <c r="AC674" s="136"/>
      <c r="AD674" s="136"/>
      <c r="AE674" s="136"/>
      <c r="AF674" s="699"/>
      <c r="AG674" s="136"/>
      <c r="AH674" s="136"/>
      <c r="AI674" s="136"/>
      <c r="AJ674" s="136"/>
      <c r="AK674" s="136"/>
      <c r="AL674" s="136"/>
    </row>
    <row r="675" spans="1:38" s="44" customFormat="1" x14ac:dyDescent="0.2">
      <c r="A675" s="16"/>
      <c r="B675" s="704"/>
      <c r="C675" s="16"/>
      <c r="K675" s="699"/>
      <c r="L675" s="136"/>
      <c r="M675" s="136"/>
      <c r="N675" s="136"/>
      <c r="O675" s="136"/>
      <c r="P675" s="136"/>
      <c r="Q675" s="136"/>
      <c r="R675" s="699"/>
      <c r="S675" s="136"/>
      <c r="T675" s="136"/>
      <c r="U675" s="136"/>
      <c r="V675" s="136"/>
      <c r="W675" s="136"/>
      <c r="X675" s="136"/>
      <c r="Y675" s="699"/>
      <c r="Z675" s="136"/>
      <c r="AA675" s="136"/>
      <c r="AB675" s="136"/>
      <c r="AC675" s="136"/>
      <c r="AD675" s="136"/>
      <c r="AE675" s="136"/>
      <c r="AF675" s="699"/>
      <c r="AG675" s="136"/>
      <c r="AH675" s="136"/>
      <c r="AI675" s="136"/>
      <c r="AJ675" s="136"/>
      <c r="AK675" s="136"/>
      <c r="AL675" s="136"/>
    </row>
    <row r="676" spans="1:38" s="44" customFormat="1" x14ac:dyDescent="0.2">
      <c r="A676" s="16"/>
      <c r="B676" s="704"/>
      <c r="C676" s="16"/>
      <c r="K676" s="699"/>
      <c r="L676" s="136"/>
      <c r="M676" s="136"/>
      <c r="N676" s="136"/>
      <c r="O676" s="136"/>
      <c r="P676" s="136"/>
      <c r="Q676" s="136"/>
      <c r="R676" s="699"/>
      <c r="S676" s="136"/>
      <c r="T676" s="136"/>
      <c r="U676" s="136"/>
      <c r="V676" s="136"/>
      <c r="W676" s="136"/>
      <c r="X676" s="136"/>
      <c r="Y676" s="699"/>
      <c r="Z676" s="136"/>
      <c r="AA676" s="136"/>
      <c r="AB676" s="136"/>
      <c r="AC676" s="136"/>
      <c r="AD676" s="136"/>
      <c r="AE676" s="136"/>
      <c r="AF676" s="699"/>
      <c r="AG676" s="136"/>
      <c r="AH676" s="136"/>
      <c r="AI676" s="136"/>
      <c r="AJ676" s="136"/>
      <c r="AK676" s="136"/>
      <c r="AL676" s="136"/>
    </row>
    <row r="677" spans="1:38" s="44" customFormat="1" x14ac:dyDescent="0.2">
      <c r="A677" s="16"/>
      <c r="B677" s="704"/>
      <c r="C677" s="16"/>
      <c r="K677" s="699"/>
      <c r="L677" s="136"/>
      <c r="M677" s="136"/>
      <c r="N677" s="136"/>
      <c r="O677" s="136"/>
      <c r="P677" s="136"/>
      <c r="Q677" s="136"/>
      <c r="R677" s="699"/>
      <c r="S677" s="136"/>
      <c r="T677" s="136"/>
      <c r="U677" s="136"/>
      <c r="V677" s="136"/>
      <c r="W677" s="136"/>
      <c r="X677" s="136"/>
      <c r="Y677" s="699"/>
      <c r="Z677" s="136"/>
      <c r="AA677" s="136"/>
      <c r="AB677" s="136"/>
      <c r="AC677" s="136"/>
      <c r="AD677" s="136"/>
      <c r="AE677" s="136"/>
      <c r="AF677" s="699"/>
      <c r="AG677" s="136"/>
      <c r="AH677" s="136"/>
      <c r="AI677" s="136"/>
      <c r="AJ677" s="136"/>
      <c r="AK677" s="136"/>
      <c r="AL677" s="136"/>
    </row>
    <row r="678" spans="1:38" s="44" customFormat="1" x14ac:dyDescent="0.2">
      <c r="A678" s="16"/>
      <c r="B678" s="704"/>
      <c r="C678" s="16"/>
      <c r="K678" s="699"/>
      <c r="L678" s="136"/>
      <c r="M678" s="136"/>
      <c r="N678" s="136"/>
      <c r="O678" s="136"/>
      <c r="P678" s="136"/>
      <c r="Q678" s="136"/>
      <c r="R678" s="699"/>
      <c r="S678" s="136"/>
      <c r="T678" s="136"/>
      <c r="U678" s="136"/>
      <c r="V678" s="136"/>
      <c r="W678" s="136"/>
      <c r="X678" s="136"/>
      <c r="Y678" s="699"/>
      <c r="Z678" s="136"/>
      <c r="AA678" s="136"/>
      <c r="AB678" s="136"/>
      <c r="AC678" s="136"/>
      <c r="AD678" s="136"/>
      <c r="AE678" s="136"/>
      <c r="AF678" s="699"/>
      <c r="AG678" s="136"/>
      <c r="AH678" s="136"/>
      <c r="AI678" s="136"/>
      <c r="AJ678" s="136"/>
      <c r="AK678" s="136"/>
      <c r="AL678" s="136"/>
    </row>
    <row r="679" spans="1:38" s="44" customFormat="1" x14ac:dyDescent="0.2">
      <c r="A679" s="16"/>
      <c r="B679" s="704"/>
      <c r="C679" s="16"/>
      <c r="K679" s="699"/>
      <c r="L679" s="136"/>
      <c r="M679" s="136"/>
      <c r="N679" s="136"/>
      <c r="O679" s="136"/>
      <c r="P679" s="136"/>
      <c r="Q679" s="136"/>
      <c r="R679" s="699"/>
      <c r="S679" s="136"/>
      <c r="T679" s="136"/>
      <c r="U679" s="136"/>
      <c r="V679" s="136"/>
      <c r="W679" s="136"/>
      <c r="X679" s="136"/>
      <c r="Y679" s="699"/>
      <c r="Z679" s="136"/>
      <c r="AA679" s="136"/>
      <c r="AB679" s="136"/>
      <c r="AC679" s="136"/>
      <c r="AD679" s="136"/>
      <c r="AE679" s="136"/>
      <c r="AF679" s="699"/>
      <c r="AG679" s="136"/>
      <c r="AH679" s="136"/>
      <c r="AI679" s="136"/>
      <c r="AJ679" s="136"/>
      <c r="AK679" s="136"/>
      <c r="AL679" s="136"/>
    </row>
    <row r="680" spans="1:38" s="44" customFormat="1" x14ac:dyDescent="0.2">
      <c r="A680" s="16"/>
      <c r="B680" s="704"/>
      <c r="C680" s="16"/>
      <c r="K680" s="699"/>
      <c r="L680" s="136"/>
      <c r="M680" s="136"/>
      <c r="N680" s="136"/>
      <c r="O680" s="136"/>
      <c r="P680" s="136"/>
      <c r="Q680" s="136"/>
      <c r="R680" s="699"/>
      <c r="S680" s="136"/>
      <c r="T680" s="136"/>
      <c r="U680" s="136"/>
      <c r="V680" s="136"/>
      <c r="W680" s="136"/>
      <c r="X680" s="136"/>
      <c r="Y680" s="699"/>
      <c r="Z680" s="136"/>
      <c r="AA680" s="136"/>
      <c r="AB680" s="136"/>
      <c r="AC680" s="136"/>
      <c r="AD680" s="136"/>
      <c r="AE680" s="136"/>
      <c r="AF680" s="699"/>
      <c r="AG680" s="136"/>
      <c r="AH680" s="136"/>
      <c r="AI680" s="136"/>
      <c r="AJ680" s="136"/>
      <c r="AK680" s="136"/>
      <c r="AL680" s="136"/>
    </row>
    <row r="681" spans="1:38" s="44" customFormat="1" x14ac:dyDescent="0.2">
      <c r="A681" s="16"/>
      <c r="B681" s="704"/>
      <c r="C681" s="16"/>
      <c r="K681" s="699"/>
      <c r="L681" s="136"/>
      <c r="M681" s="136"/>
      <c r="N681" s="136"/>
      <c r="O681" s="136"/>
      <c r="P681" s="136"/>
      <c r="Q681" s="136"/>
      <c r="R681" s="699"/>
      <c r="S681" s="136"/>
      <c r="T681" s="136"/>
      <c r="U681" s="136"/>
      <c r="V681" s="136"/>
      <c r="W681" s="136"/>
      <c r="X681" s="136"/>
      <c r="Y681" s="699"/>
      <c r="Z681" s="136"/>
      <c r="AA681" s="136"/>
      <c r="AB681" s="136"/>
      <c r="AC681" s="136"/>
      <c r="AD681" s="136"/>
      <c r="AE681" s="136"/>
      <c r="AF681" s="699"/>
      <c r="AG681" s="136"/>
      <c r="AH681" s="136"/>
      <c r="AI681" s="136"/>
      <c r="AJ681" s="136"/>
      <c r="AK681" s="136"/>
      <c r="AL681" s="136"/>
    </row>
    <row r="682" spans="1:38" s="44" customFormat="1" x14ac:dyDescent="0.2">
      <c r="A682" s="16"/>
      <c r="B682" s="704"/>
      <c r="C682" s="16"/>
      <c r="K682" s="699"/>
      <c r="L682" s="136"/>
      <c r="M682" s="136"/>
      <c r="N682" s="136"/>
      <c r="O682" s="136"/>
      <c r="P682" s="136"/>
      <c r="Q682" s="136"/>
      <c r="R682" s="699"/>
      <c r="S682" s="136"/>
      <c r="T682" s="136"/>
      <c r="U682" s="136"/>
      <c r="V682" s="136"/>
      <c r="W682" s="136"/>
      <c r="X682" s="136"/>
      <c r="Y682" s="699"/>
      <c r="Z682" s="136"/>
      <c r="AA682" s="136"/>
      <c r="AB682" s="136"/>
      <c r="AC682" s="136"/>
      <c r="AD682" s="136"/>
      <c r="AE682" s="136"/>
      <c r="AF682" s="699"/>
      <c r="AG682" s="136"/>
      <c r="AH682" s="136"/>
      <c r="AI682" s="136"/>
      <c r="AJ682" s="136"/>
      <c r="AK682" s="136"/>
      <c r="AL682" s="136"/>
    </row>
    <row r="683" spans="1:38" s="44" customFormat="1" x14ac:dyDescent="0.2">
      <c r="A683" s="16"/>
      <c r="B683" s="704"/>
      <c r="C683" s="16"/>
      <c r="K683" s="699"/>
      <c r="L683" s="136"/>
      <c r="M683" s="136"/>
      <c r="N683" s="136"/>
      <c r="O683" s="136"/>
      <c r="P683" s="136"/>
      <c r="Q683" s="136"/>
      <c r="R683" s="699"/>
      <c r="S683" s="136"/>
      <c r="T683" s="136"/>
      <c r="U683" s="136"/>
      <c r="V683" s="136"/>
      <c r="W683" s="136"/>
      <c r="X683" s="136"/>
      <c r="Y683" s="699"/>
      <c r="Z683" s="136"/>
      <c r="AA683" s="136"/>
      <c r="AB683" s="136"/>
      <c r="AC683" s="136"/>
      <c r="AD683" s="136"/>
      <c r="AE683" s="136"/>
      <c r="AF683" s="699"/>
      <c r="AG683" s="136"/>
      <c r="AH683" s="136"/>
      <c r="AI683" s="136"/>
      <c r="AJ683" s="136"/>
      <c r="AK683" s="136"/>
      <c r="AL683" s="136"/>
    </row>
    <row r="684" spans="1:38" s="44" customFormat="1" x14ac:dyDescent="0.2">
      <c r="A684" s="16"/>
      <c r="B684" s="704"/>
      <c r="C684" s="16"/>
      <c r="K684" s="699"/>
      <c r="L684" s="136"/>
      <c r="M684" s="136"/>
      <c r="N684" s="136"/>
      <c r="O684" s="136"/>
      <c r="P684" s="136"/>
      <c r="Q684" s="136"/>
      <c r="R684" s="699"/>
      <c r="S684" s="136"/>
      <c r="T684" s="136"/>
      <c r="U684" s="136"/>
      <c r="V684" s="136"/>
      <c r="W684" s="136"/>
      <c r="X684" s="136"/>
      <c r="Y684" s="699"/>
      <c r="Z684" s="136"/>
      <c r="AA684" s="136"/>
      <c r="AB684" s="136"/>
      <c r="AC684" s="136"/>
      <c r="AD684" s="136"/>
      <c r="AE684" s="136"/>
      <c r="AF684" s="699"/>
      <c r="AG684" s="136"/>
      <c r="AH684" s="136"/>
      <c r="AI684" s="136"/>
      <c r="AJ684" s="136"/>
      <c r="AK684" s="136"/>
      <c r="AL684" s="136"/>
    </row>
    <row r="685" spans="1:38" s="44" customFormat="1" x14ac:dyDescent="0.2">
      <c r="A685" s="16"/>
      <c r="B685" s="704"/>
      <c r="C685" s="16"/>
      <c r="K685" s="699"/>
      <c r="L685" s="136"/>
      <c r="M685" s="136"/>
      <c r="N685" s="136"/>
      <c r="O685" s="136"/>
      <c r="P685" s="136"/>
      <c r="Q685" s="136"/>
      <c r="R685" s="699"/>
      <c r="S685" s="136"/>
      <c r="T685" s="136"/>
      <c r="U685" s="136"/>
      <c r="V685" s="136"/>
      <c r="W685" s="136"/>
      <c r="X685" s="136"/>
      <c r="Y685" s="699"/>
      <c r="Z685" s="136"/>
      <c r="AA685" s="136"/>
      <c r="AB685" s="136"/>
      <c r="AC685" s="136"/>
      <c r="AD685" s="136"/>
      <c r="AE685" s="136"/>
      <c r="AF685" s="699"/>
      <c r="AG685" s="136"/>
      <c r="AH685" s="136"/>
      <c r="AI685" s="136"/>
      <c r="AJ685" s="136"/>
      <c r="AK685" s="136"/>
      <c r="AL685" s="136"/>
    </row>
    <row r="686" spans="1:38" s="44" customFormat="1" x14ac:dyDescent="0.2">
      <c r="A686" s="16"/>
      <c r="B686" s="704"/>
      <c r="C686" s="16"/>
      <c r="K686" s="699"/>
      <c r="L686" s="136"/>
      <c r="M686" s="136"/>
      <c r="N686" s="136"/>
      <c r="O686" s="136"/>
      <c r="P686" s="136"/>
      <c r="Q686" s="136"/>
      <c r="R686" s="699"/>
      <c r="S686" s="136"/>
      <c r="T686" s="136"/>
      <c r="U686" s="136"/>
      <c r="V686" s="136"/>
      <c r="W686" s="136"/>
      <c r="X686" s="136"/>
      <c r="Y686" s="699"/>
      <c r="Z686" s="136"/>
      <c r="AA686" s="136"/>
      <c r="AB686" s="136"/>
      <c r="AC686" s="136"/>
      <c r="AD686" s="136"/>
      <c r="AE686" s="136"/>
      <c r="AF686" s="699"/>
      <c r="AG686" s="136"/>
      <c r="AH686" s="136"/>
      <c r="AI686" s="136"/>
      <c r="AJ686" s="136"/>
      <c r="AK686" s="136"/>
      <c r="AL686" s="136"/>
    </row>
    <row r="687" spans="1:38" s="44" customFormat="1" x14ac:dyDescent="0.2">
      <c r="A687" s="16"/>
      <c r="B687" s="704"/>
      <c r="C687" s="16"/>
      <c r="K687" s="699"/>
      <c r="L687" s="136"/>
      <c r="M687" s="136"/>
      <c r="N687" s="136"/>
      <c r="O687" s="136"/>
      <c r="P687" s="136"/>
      <c r="Q687" s="136"/>
      <c r="R687" s="699"/>
      <c r="S687" s="136"/>
      <c r="T687" s="136"/>
      <c r="U687" s="136"/>
      <c r="V687" s="136"/>
      <c r="W687" s="136"/>
      <c r="X687" s="136"/>
      <c r="Y687" s="699"/>
      <c r="Z687" s="136"/>
      <c r="AA687" s="136"/>
      <c r="AB687" s="136"/>
      <c r="AC687" s="136"/>
      <c r="AD687" s="136"/>
      <c r="AE687" s="136"/>
      <c r="AF687" s="699"/>
      <c r="AG687" s="136"/>
      <c r="AH687" s="136"/>
      <c r="AI687" s="136"/>
      <c r="AJ687" s="136"/>
      <c r="AK687" s="136"/>
      <c r="AL687" s="136"/>
    </row>
    <row r="688" spans="1:38" s="44" customFormat="1" x14ac:dyDescent="0.2">
      <c r="A688" s="16"/>
      <c r="B688" s="704"/>
      <c r="C688" s="16"/>
      <c r="K688" s="699"/>
      <c r="L688" s="136"/>
      <c r="M688" s="136"/>
      <c r="N688" s="136"/>
      <c r="O688" s="136"/>
      <c r="P688" s="136"/>
      <c r="Q688" s="136"/>
      <c r="R688" s="699"/>
      <c r="S688" s="136"/>
      <c r="T688" s="136"/>
      <c r="U688" s="136"/>
      <c r="V688" s="136"/>
      <c r="W688" s="136"/>
      <c r="X688" s="136"/>
      <c r="Y688" s="699"/>
      <c r="Z688" s="136"/>
      <c r="AA688" s="136"/>
      <c r="AB688" s="136"/>
      <c r="AC688" s="136"/>
      <c r="AD688" s="136"/>
      <c r="AE688" s="136"/>
      <c r="AF688" s="699"/>
      <c r="AG688" s="136"/>
      <c r="AH688" s="136"/>
      <c r="AI688" s="136"/>
      <c r="AJ688" s="136"/>
      <c r="AK688" s="136"/>
      <c r="AL688" s="136"/>
    </row>
    <row r="689" spans="1:38" s="44" customFormat="1" x14ac:dyDescent="0.2">
      <c r="A689" s="16"/>
      <c r="B689" s="704"/>
      <c r="C689" s="16"/>
      <c r="K689" s="699"/>
      <c r="L689" s="136"/>
      <c r="M689" s="136"/>
      <c r="N689" s="136"/>
      <c r="O689" s="136"/>
      <c r="P689" s="136"/>
      <c r="Q689" s="136"/>
      <c r="R689" s="699"/>
      <c r="S689" s="136"/>
      <c r="T689" s="136"/>
      <c r="U689" s="136"/>
      <c r="V689" s="136"/>
      <c r="W689" s="136"/>
      <c r="X689" s="136"/>
      <c r="Y689" s="699"/>
      <c r="Z689" s="136"/>
      <c r="AA689" s="136"/>
      <c r="AB689" s="136"/>
      <c r="AC689" s="136"/>
      <c r="AD689" s="136"/>
      <c r="AE689" s="136"/>
      <c r="AF689" s="699"/>
      <c r="AG689" s="136"/>
      <c r="AH689" s="136"/>
      <c r="AI689" s="136"/>
      <c r="AJ689" s="136"/>
      <c r="AK689" s="136"/>
      <c r="AL689" s="136"/>
    </row>
    <row r="690" spans="1:38" s="44" customFormat="1" x14ac:dyDescent="0.2">
      <c r="A690" s="16"/>
      <c r="B690" s="704"/>
      <c r="C690" s="16"/>
      <c r="K690" s="699"/>
      <c r="L690" s="136"/>
      <c r="M690" s="136"/>
      <c r="N690" s="136"/>
      <c r="O690" s="136"/>
      <c r="P690" s="136"/>
      <c r="Q690" s="136"/>
      <c r="R690" s="699"/>
      <c r="S690" s="136"/>
      <c r="T690" s="136"/>
      <c r="U690" s="136"/>
      <c r="V690" s="136"/>
      <c r="W690" s="136"/>
      <c r="X690" s="136"/>
      <c r="Y690" s="699"/>
      <c r="Z690" s="136"/>
      <c r="AA690" s="136"/>
      <c r="AB690" s="136"/>
      <c r="AC690" s="136"/>
      <c r="AD690" s="136"/>
      <c r="AE690" s="136"/>
      <c r="AF690" s="699"/>
      <c r="AG690" s="136"/>
      <c r="AH690" s="136"/>
      <c r="AI690" s="136"/>
      <c r="AJ690" s="136"/>
      <c r="AK690" s="136"/>
      <c r="AL690" s="136"/>
    </row>
    <row r="691" spans="1:38" s="44" customFormat="1" x14ac:dyDescent="0.2">
      <c r="A691" s="16"/>
      <c r="B691" s="704"/>
      <c r="C691" s="16"/>
      <c r="K691" s="699"/>
      <c r="L691" s="136"/>
      <c r="M691" s="136"/>
      <c r="N691" s="136"/>
      <c r="O691" s="136"/>
      <c r="P691" s="136"/>
      <c r="Q691" s="136"/>
      <c r="R691" s="699"/>
      <c r="S691" s="136"/>
      <c r="T691" s="136"/>
      <c r="U691" s="136"/>
      <c r="V691" s="136"/>
      <c r="W691" s="136"/>
      <c r="X691" s="136"/>
      <c r="Y691" s="699"/>
      <c r="Z691" s="136"/>
      <c r="AA691" s="136"/>
      <c r="AB691" s="136"/>
      <c r="AC691" s="136"/>
      <c r="AD691" s="136"/>
      <c r="AE691" s="136"/>
      <c r="AF691" s="699"/>
      <c r="AG691" s="136"/>
      <c r="AH691" s="136"/>
      <c r="AI691" s="136"/>
      <c r="AJ691" s="136"/>
      <c r="AK691" s="136"/>
      <c r="AL691" s="136"/>
    </row>
    <row r="692" spans="1:38" s="44" customFormat="1" x14ac:dyDescent="0.2">
      <c r="A692" s="16"/>
      <c r="B692" s="704"/>
      <c r="C692" s="16"/>
      <c r="K692" s="699"/>
      <c r="L692" s="136"/>
      <c r="M692" s="136"/>
      <c r="N692" s="136"/>
      <c r="O692" s="136"/>
      <c r="P692" s="136"/>
      <c r="Q692" s="136"/>
      <c r="R692" s="699"/>
      <c r="S692" s="136"/>
      <c r="T692" s="136"/>
      <c r="U692" s="136"/>
      <c r="V692" s="136"/>
      <c r="W692" s="136"/>
      <c r="X692" s="136"/>
      <c r="Y692" s="699"/>
      <c r="Z692" s="136"/>
      <c r="AA692" s="136"/>
      <c r="AB692" s="136"/>
      <c r="AC692" s="136"/>
      <c r="AD692" s="136"/>
      <c r="AE692" s="136"/>
      <c r="AF692" s="699"/>
      <c r="AG692" s="136"/>
      <c r="AH692" s="136"/>
      <c r="AI692" s="136"/>
      <c r="AJ692" s="136"/>
      <c r="AK692" s="136"/>
      <c r="AL692" s="136"/>
    </row>
    <row r="693" spans="1:38" s="44" customFormat="1" x14ac:dyDescent="0.2">
      <c r="A693" s="16"/>
      <c r="B693" s="704"/>
      <c r="C693" s="16"/>
      <c r="K693" s="699"/>
      <c r="L693" s="136"/>
      <c r="M693" s="136"/>
      <c r="N693" s="136"/>
      <c r="O693" s="136"/>
      <c r="P693" s="136"/>
      <c r="Q693" s="136"/>
      <c r="R693" s="699"/>
      <c r="S693" s="136"/>
      <c r="T693" s="136"/>
      <c r="U693" s="136"/>
      <c r="V693" s="136"/>
      <c r="W693" s="136"/>
      <c r="X693" s="136"/>
      <c r="Y693" s="699"/>
      <c r="Z693" s="136"/>
      <c r="AA693" s="136"/>
      <c r="AB693" s="136"/>
      <c r="AC693" s="136"/>
      <c r="AD693" s="136"/>
      <c r="AE693" s="136"/>
      <c r="AF693" s="699"/>
      <c r="AG693" s="136"/>
      <c r="AH693" s="136"/>
      <c r="AI693" s="136"/>
      <c r="AJ693" s="136"/>
      <c r="AK693" s="136"/>
      <c r="AL693" s="136"/>
    </row>
    <row r="694" spans="1:38" s="44" customFormat="1" x14ac:dyDescent="0.2">
      <c r="A694" s="16"/>
      <c r="B694" s="704"/>
      <c r="C694" s="16"/>
      <c r="K694" s="699"/>
      <c r="L694" s="136"/>
      <c r="M694" s="136"/>
      <c r="N694" s="136"/>
      <c r="O694" s="136"/>
      <c r="P694" s="136"/>
      <c r="Q694" s="136"/>
      <c r="R694" s="699"/>
      <c r="S694" s="136"/>
      <c r="T694" s="136"/>
      <c r="U694" s="136"/>
      <c r="V694" s="136"/>
      <c r="W694" s="136"/>
      <c r="X694" s="136"/>
      <c r="Y694" s="699"/>
      <c r="Z694" s="136"/>
      <c r="AA694" s="136"/>
      <c r="AB694" s="136"/>
      <c r="AC694" s="136"/>
      <c r="AD694" s="136"/>
      <c r="AE694" s="136"/>
      <c r="AF694" s="699"/>
      <c r="AG694" s="136"/>
      <c r="AH694" s="136"/>
      <c r="AI694" s="136"/>
      <c r="AJ694" s="136"/>
      <c r="AK694" s="136"/>
      <c r="AL694" s="136"/>
    </row>
    <row r="695" spans="1:38" s="44" customFormat="1" x14ac:dyDescent="0.2">
      <c r="A695" s="16"/>
      <c r="B695" s="704"/>
      <c r="C695" s="16"/>
      <c r="K695" s="699"/>
      <c r="L695" s="136"/>
      <c r="M695" s="136"/>
      <c r="N695" s="136"/>
      <c r="O695" s="136"/>
      <c r="P695" s="136"/>
      <c r="Q695" s="136"/>
      <c r="R695" s="699"/>
      <c r="S695" s="136"/>
      <c r="T695" s="136"/>
      <c r="U695" s="136"/>
      <c r="V695" s="136"/>
      <c r="W695" s="136"/>
      <c r="X695" s="136"/>
      <c r="Y695" s="699"/>
      <c r="Z695" s="136"/>
      <c r="AA695" s="136"/>
      <c r="AB695" s="136"/>
      <c r="AC695" s="136"/>
      <c r="AD695" s="136"/>
      <c r="AE695" s="136"/>
      <c r="AF695" s="699"/>
      <c r="AG695" s="136"/>
      <c r="AH695" s="136"/>
      <c r="AI695" s="136"/>
      <c r="AJ695" s="136"/>
      <c r="AK695" s="136"/>
      <c r="AL695" s="136"/>
    </row>
    <row r="696" spans="1:38" s="44" customFormat="1" x14ac:dyDescent="0.2">
      <c r="A696" s="16"/>
      <c r="B696" s="704"/>
      <c r="C696" s="16"/>
      <c r="K696" s="699"/>
      <c r="L696" s="136"/>
      <c r="M696" s="136"/>
      <c r="N696" s="136"/>
      <c r="O696" s="136"/>
      <c r="P696" s="136"/>
      <c r="Q696" s="136"/>
      <c r="R696" s="699"/>
      <c r="S696" s="136"/>
      <c r="T696" s="136"/>
      <c r="U696" s="136"/>
      <c r="V696" s="136"/>
      <c r="W696" s="136"/>
      <c r="X696" s="136"/>
      <c r="Y696" s="699"/>
      <c r="Z696" s="136"/>
      <c r="AA696" s="136"/>
      <c r="AB696" s="136"/>
      <c r="AC696" s="136"/>
      <c r="AD696" s="136"/>
      <c r="AE696" s="136"/>
      <c r="AF696" s="699"/>
      <c r="AG696" s="136"/>
      <c r="AH696" s="136"/>
      <c r="AI696" s="136"/>
      <c r="AJ696" s="136"/>
      <c r="AK696" s="136"/>
      <c r="AL696" s="136"/>
    </row>
    <row r="697" spans="1:38" s="44" customFormat="1" x14ac:dyDescent="0.2">
      <c r="A697" s="16"/>
      <c r="B697" s="704"/>
      <c r="C697" s="16"/>
      <c r="K697" s="699"/>
      <c r="L697" s="136"/>
      <c r="M697" s="136"/>
      <c r="N697" s="136"/>
      <c r="O697" s="136"/>
      <c r="P697" s="136"/>
      <c r="Q697" s="136"/>
      <c r="R697" s="699"/>
      <c r="S697" s="136"/>
      <c r="T697" s="136"/>
      <c r="U697" s="136"/>
      <c r="V697" s="136"/>
      <c r="W697" s="136"/>
      <c r="X697" s="136"/>
      <c r="Y697" s="699"/>
      <c r="Z697" s="136"/>
      <c r="AA697" s="136"/>
      <c r="AB697" s="136"/>
      <c r="AC697" s="136"/>
      <c r="AD697" s="136"/>
      <c r="AE697" s="136"/>
      <c r="AF697" s="699"/>
      <c r="AG697" s="136"/>
      <c r="AH697" s="136"/>
      <c r="AI697" s="136"/>
      <c r="AJ697" s="136"/>
      <c r="AK697" s="136"/>
      <c r="AL697" s="136"/>
    </row>
    <row r="698" spans="1:38" s="44" customFormat="1" x14ac:dyDescent="0.2">
      <c r="A698" s="16"/>
      <c r="B698" s="704"/>
      <c r="C698" s="16"/>
      <c r="K698" s="699"/>
      <c r="L698" s="136"/>
      <c r="M698" s="136"/>
      <c r="N698" s="136"/>
      <c r="O698" s="136"/>
      <c r="P698" s="136"/>
      <c r="Q698" s="136"/>
      <c r="R698" s="699"/>
      <c r="S698" s="136"/>
      <c r="T698" s="136"/>
      <c r="U698" s="136"/>
      <c r="V698" s="136"/>
      <c r="W698" s="136"/>
      <c r="X698" s="136"/>
      <c r="Y698" s="699"/>
      <c r="Z698" s="136"/>
      <c r="AA698" s="136"/>
      <c r="AB698" s="136"/>
      <c r="AC698" s="136"/>
      <c r="AD698" s="136"/>
      <c r="AE698" s="136"/>
      <c r="AF698" s="699"/>
      <c r="AG698" s="136"/>
      <c r="AH698" s="136"/>
      <c r="AI698" s="136"/>
      <c r="AJ698" s="136"/>
      <c r="AK698" s="136"/>
      <c r="AL698" s="136"/>
    </row>
    <row r="699" spans="1:38" s="44" customFormat="1" x14ac:dyDescent="0.2">
      <c r="A699" s="16"/>
      <c r="B699" s="704"/>
      <c r="C699" s="16"/>
      <c r="K699" s="699"/>
      <c r="L699" s="136"/>
      <c r="M699" s="136"/>
      <c r="N699" s="136"/>
      <c r="O699" s="136"/>
      <c r="P699" s="136"/>
      <c r="Q699" s="136"/>
      <c r="R699" s="699"/>
      <c r="S699" s="136"/>
      <c r="T699" s="136"/>
      <c r="U699" s="136"/>
      <c r="V699" s="136"/>
      <c r="W699" s="136"/>
      <c r="X699" s="136"/>
      <c r="Y699" s="699"/>
      <c r="Z699" s="136"/>
      <c r="AA699" s="136"/>
      <c r="AB699" s="136"/>
      <c r="AC699" s="136"/>
      <c r="AD699" s="136"/>
      <c r="AE699" s="136"/>
      <c r="AF699" s="699"/>
      <c r="AG699" s="136"/>
      <c r="AH699" s="136"/>
      <c r="AI699" s="136"/>
      <c r="AJ699" s="136"/>
      <c r="AK699" s="136"/>
      <c r="AL699" s="136"/>
    </row>
    <row r="700" spans="1:38" s="44" customFormat="1" x14ac:dyDescent="0.2">
      <c r="A700" s="16"/>
      <c r="B700" s="704"/>
      <c r="C700" s="16"/>
      <c r="K700" s="699"/>
      <c r="L700" s="136"/>
      <c r="M700" s="136"/>
      <c r="N700" s="136"/>
      <c r="O700" s="136"/>
      <c r="P700" s="136"/>
      <c r="Q700" s="136"/>
      <c r="R700" s="699"/>
      <c r="S700" s="136"/>
      <c r="T700" s="136"/>
      <c r="U700" s="136"/>
      <c r="V700" s="136"/>
      <c r="W700" s="136"/>
      <c r="X700" s="136"/>
      <c r="Y700" s="699"/>
      <c r="Z700" s="136"/>
      <c r="AA700" s="136"/>
      <c r="AB700" s="136"/>
      <c r="AC700" s="136"/>
      <c r="AD700" s="136"/>
      <c r="AE700" s="136"/>
      <c r="AF700" s="699"/>
      <c r="AG700" s="136"/>
      <c r="AH700" s="136"/>
      <c r="AI700" s="136"/>
      <c r="AJ700" s="136"/>
      <c r="AK700" s="136"/>
      <c r="AL700" s="136"/>
    </row>
    <row r="701" spans="1:38" s="44" customFormat="1" x14ac:dyDescent="0.2">
      <c r="A701" s="16"/>
      <c r="B701" s="704"/>
      <c r="C701" s="16"/>
      <c r="K701" s="699"/>
      <c r="L701" s="136"/>
      <c r="M701" s="136"/>
      <c r="N701" s="136"/>
      <c r="O701" s="136"/>
      <c r="P701" s="136"/>
      <c r="Q701" s="136"/>
      <c r="R701" s="699"/>
      <c r="S701" s="136"/>
      <c r="T701" s="136"/>
      <c r="U701" s="136"/>
      <c r="V701" s="136"/>
      <c r="W701" s="136"/>
      <c r="X701" s="136"/>
      <c r="Y701" s="699"/>
      <c r="Z701" s="136"/>
      <c r="AA701" s="136"/>
      <c r="AB701" s="136"/>
      <c r="AC701" s="136"/>
      <c r="AD701" s="136"/>
      <c r="AE701" s="136"/>
      <c r="AF701" s="699"/>
      <c r="AG701" s="136"/>
      <c r="AH701" s="136"/>
      <c r="AI701" s="136"/>
      <c r="AJ701" s="136"/>
      <c r="AK701" s="136"/>
      <c r="AL701" s="136"/>
    </row>
    <row r="702" spans="1:38" s="44" customFormat="1" x14ac:dyDescent="0.2">
      <c r="A702" s="16"/>
      <c r="B702" s="704"/>
      <c r="C702" s="16"/>
      <c r="K702" s="699"/>
      <c r="L702" s="136"/>
      <c r="M702" s="136"/>
      <c r="N702" s="136"/>
      <c r="O702" s="136"/>
      <c r="P702" s="136"/>
      <c r="Q702" s="136"/>
      <c r="R702" s="699"/>
      <c r="S702" s="136"/>
      <c r="T702" s="136"/>
      <c r="U702" s="136"/>
      <c r="V702" s="136"/>
      <c r="W702" s="136"/>
      <c r="X702" s="136"/>
      <c r="Y702" s="699"/>
      <c r="Z702" s="136"/>
      <c r="AA702" s="136"/>
      <c r="AB702" s="136"/>
      <c r="AC702" s="136"/>
      <c r="AD702" s="136"/>
      <c r="AE702" s="136"/>
      <c r="AF702" s="699"/>
      <c r="AG702" s="136"/>
      <c r="AH702" s="136"/>
      <c r="AI702" s="136"/>
      <c r="AJ702" s="136"/>
      <c r="AK702" s="136"/>
      <c r="AL702" s="136"/>
    </row>
    <row r="703" spans="1:38" s="44" customFormat="1" x14ac:dyDescent="0.2">
      <c r="A703" s="16"/>
      <c r="B703" s="704"/>
      <c r="C703" s="16"/>
      <c r="K703" s="699"/>
      <c r="L703" s="136"/>
      <c r="M703" s="136"/>
      <c r="N703" s="136"/>
      <c r="O703" s="136"/>
      <c r="P703" s="136"/>
      <c r="Q703" s="136"/>
      <c r="R703" s="699"/>
      <c r="S703" s="136"/>
      <c r="T703" s="136"/>
      <c r="U703" s="136"/>
      <c r="V703" s="136"/>
      <c r="W703" s="136"/>
      <c r="X703" s="136"/>
      <c r="Y703" s="699"/>
      <c r="Z703" s="136"/>
      <c r="AA703" s="136"/>
      <c r="AB703" s="136"/>
      <c r="AC703" s="136"/>
      <c r="AD703" s="136"/>
      <c r="AE703" s="136"/>
      <c r="AF703" s="699"/>
      <c r="AG703" s="136"/>
      <c r="AH703" s="136"/>
      <c r="AI703" s="136"/>
      <c r="AJ703" s="136"/>
      <c r="AK703" s="136"/>
      <c r="AL703" s="136"/>
    </row>
    <row r="704" spans="1:38" s="44" customFormat="1" x14ac:dyDescent="0.2">
      <c r="A704" s="16"/>
      <c r="B704" s="704"/>
      <c r="C704" s="16"/>
      <c r="K704" s="699"/>
      <c r="L704" s="136"/>
      <c r="M704" s="136"/>
      <c r="N704" s="136"/>
      <c r="O704" s="136"/>
      <c r="P704" s="136"/>
      <c r="Q704" s="136"/>
      <c r="R704" s="699"/>
      <c r="S704" s="136"/>
      <c r="T704" s="136"/>
      <c r="U704" s="136"/>
      <c r="V704" s="136"/>
      <c r="W704" s="136"/>
      <c r="X704" s="136"/>
      <c r="Y704" s="699"/>
      <c r="Z704" s="136"/>
      <c r="AA704" s="136"/>
      <c r="AB704" s="136"/>
      <c r="AC704" s="136"/>
      <c r="AD704" s="136"/>
      <c r="AE704" s="136"/>
      <c r="AF704" s="699"/>
      <c r="AG704" s="136"/>
      <c r="AH704" s="136"/>
      <c r="AI704" s="136"/>
      <c r="AJ704" s="136"/>
      <c r="AK704" s="136"/>
      <c r="AL704" s="136"/>
    </row>
    <row r="705" spans="1:38" s="44" customFormat="1" x14ac:dyDescent="0.2">
      <c r="A705" s="16"/>
      <c r="B705" s="704"/>
      <c r="C705" s="16"/>
      <c r="K705" s="699"/>
      <c r="L705" s="136"/>
      <c r="M705" s="136"/>
      <c r="N705" s="136"/>
      <c r="O705" s="136"/>
      <c r="P705" s="136"/>
      <c r="Q705" s="136"/>
      <c r="R705" s="699"/>
      <c r="S705" s="136"/>
      <c r="T705" s="136"/>
      <c r="U705" s="136"/>
      <c r="V705" s="136"/>
      <c r="W705" s="136"/>
      <c r="X705" s="136"/>
      <c r="Y705" s="699"/>
      <c r="Z705" s="136"/>
      <c r="AA705" s="136"/>
      <c r="AB705" s="136"/>
      <c r="AC705" s="136"/>
      <c r="AD705" s="136"/>
      <c r="AE705" s="136"/>
      <c r="AF705" s="699"/>
      <c r="AG705" s="136"/>
      <c r="AH705" s="136"/>
      <c r="AI705" s="136"/>
      <c r="AJ705" s="136"/>
      <c r="AK705" s="136"/>
      <c r="AL705" s="136"/>
    </row>
    <row r="706" spans="1:38" s="44" customFormat="1" x14ac:dyDescent="0.2">
      <c r="A706" s="16"/>
      <c r="B706" s="704"/>
      <c r="C706" s="16"/>
      <c r="K706" s="699"/>
      <c r="L706" s="136"/>
      <c r="M706" s="136"/>
      <c r="N706" s="136"/>
      <c r="O706" s="136"/>
      <c r="P706" s="136"/>
      <c r="Q706" s="136"/>
      <c r="R706" s="699"/>
      <c r="S706" s="136"/>
      <c r="T706" s="136"/>
      <c r="U706" s="136"/>
      <c r="V706" s="136"/>
      <c r="W706" s="136"/>
      <c r="X706" s="136"/>
      <c r="Y706" s="699"/>
      <c r="Z706" s="136"/>
      <c r="AA706" s="136"/>
      <c r="AB706" s="136"/>
      <c r="AC706" s="136"/>
      <c r="AD706" s="136"/>
      <c r="AE706" s="136"/>
      <c r="AF706" s="699"/>
      <c r="AG706" s="136"/>
      <c r="AH706" s="136"/>
      <c r="AI706" s="136"/>
      <c r="AJ706" s="136"/>
      <c r="AK706" s="136"/>
      <c r="AL706" s="136"/>
    </row>
    <row r="707" spans="1:38" s="44" customFormat="1" x14ac:dyDescent="0.2">
      <c r="A707" s="16"/>
      <c r="B707" s="704"/>
      <c r="C707" s="16"/>
      <c r="K707" s="699"/>
      <c r="L707" s="136"/>
      <c r="M707" s="136"/>
      <c r="N707" s="136"/>
      <c r="O707" s="136"/>
      <c r="P707" s="136"/>
      <c r="Q707" s="136"/>
      <c r="R707" s="699"/>
      <c r="S707" s="136"/>
      <c r="T707" s="136"/>
      <c r="U707" s="136"/>
      <c r="V707" s="136"/>
      <c r="W707" s="136"/>
      <c r="X707" s="136"/>
      <c r="Y707" s="699"/>
      <c r="Z707" s="136"/>
      <c r="AA707" s="136"/>
      <c r="AB707" s="136"/>
      <c r="AC707" s="136"/>
      <c r="AD707" s="136"/>
      <c r="AE707" s="136"/>
      <c r="AF707" s="699"/>
      <c r="AG707" s="136"/>
      <c r="AH707" s="136"/>
      <c r="AI707" s="136"/>
      <c r="AJ707" s="136"/>
      <c r="AK707" s="136"/>
      <c r="AL707" s="136"/>
    </row>
    <row r="708" spans="1:38" s="44" customFormat="1" x14ac:dyDescent="0.2">
      <c r="A708" s="16"/>
      <c r="B708" s="704"/>
      <c r="C708" s="16"/>
      <c r="K708" s="699"/>
      <c r="L708" s="136"/>
      <c r="M708" s="136"/>
      <c r="N708" s="136"/>
      <c r="O708" s="136"/>
      <c r="P708" s="136"/>
      <c r="Q708" s="136"/>
      <c r="R708" s="699"/>
      <c r="S708" s="136"/>
      <c r="T708" s="136"/>
      <c r="U708" s="136"/>
      <c r="V708" s="136"/>
      <c r="W708" s="136"/>
      <c r="X708" s="136"/>
      <c r="Y708" s="699"/>
      <c r="Z708" s="136"/>
      <c r="AA708" s="136"/>
      <c r="AB708" s="136"/>
      <c r="AC708" s="136"/>
      <c r="AD708" s="136"/>
      <c r="AE708" s="136"/>
      <c r="AF708" s="699"/>
      <c r="AG708" s="136"/>
      <c r="AH708" s="136"/>
      <c r="AI708" s="136"/>
      <c r="AJ708" s="136"/>
      <c r="AK708" s="136"/>
      <c r="AL708" s="136"/>
    </row>
    <row r="709" spans="1:38" s="44" customFormat="1" x14ac:dyDescent="0.2">
      <c r="A709" s="16"/>
      <c r="B709" s="704"/>
      <c r="C709" s="16"/>
      <c r="K709" s="699"/>
      <c r="L709" s="136"/>
      <c r="M709" s="136"/>
      <c r="N709" s="136"/>
      <c r="O709" s="136"/>
      <c r="P709" s="136"/>
      <c r="Q709" s="136"/>
      <c r="R709" s="699"/>
      <c r="S709" s="136"/>
      <c r="T709" s="136"/>
      <c r="U709" s="136"/>
      <c r="V709" s="136"/>
      <c r="W709" s="136"/>
      <c r="X709" s="136"/>
      <c r="Y709" s="699"/>
      <c r="Z709" s="136"/>
      <c r="AA709" s="136"/>
      <c r="AB709" s="136"/>
      <c r="AC709" s="136"/>
      <c r="AD709" s="136"/>
      <c r="AE709" s="136"/>
      <c r="AF709" s="699"/>
      <c r="AG709" s="136"/>
      <c r="AH709" s="136"/>
      <c r="AI709" s="136"/>
      <c r="AJ709" s="136"/>
      <c r="AK709" s="136"/>
      <c r="AL709" s="136"/>
    </row>
    <row r="710" spans="1:38" s="44" customFormat="1" x14ac:dyDescent="0.2">
      <c r="A710" s="16"/>
      <c r="B710" s="704"/>
      <c r="C710" s="16"/>
      <c r="K710" s="699"/>
      <c r="L710" s="136"/>
      <c r="M710" s="136"/>
      <c r="N710" s="136"/>
      <c r="O710" s="136"/>
      <c r="P710" s="136"/>
      <c r="Q710" s="136"/>
      <c r="R710" s="699"/>
      <c r="S710" s="136"/>
      <c r="T710" s="136"/>
      <c r="U710" s="136"/>
      <c r="V710" s="136"/>
      <c r="W710" s="136"/>
      <c r="X710" s="136"/>
      <c r="Y710" s="699"/>
      <c r="Z710" s="136"/>
      <c r="AA710" s="136"/>
      <c r="AB710" s="136"/>
      <c r="AC710" s="136"/>
      <c r="AD710" s="136"/>
      <c r="AE710" s="136"/>
      <c r="AF710" s="699"/>
      <c r="AG710" s="136"/>
      <c r="AH710" s="136"/>
      <c r="AI710" s="136"/>
      <c r="AJ710" s="136"/>
      <c r="AK710" s="136"/>
      <c r="AL710" s="136"/>
    </row>
    <row r="711" spans="1:38" s="44" customFormat="1" x14ac:dyDescent="0.2">
      <c r="A711" s="16"/>
      <c r="B711" s="704"/>
      <c r="C711" s="16"/>
      <c r="K711" s="699"/>
      <c r="L711" s="136"/>
      <c r="M711" s="136"/>
      <c r="N711" s="136"/>
      <c r="O711" s="136"/>
      <c r="P711" s="136"/>
      <c r="Q711" s="136"/>
      <c r="R711" s="699"/>
      <c r="S711" s="136"/>
      <c r="T711" s="136"/>
      <c r="U711" s="136"/>
      <c r="V711" s="136"/>
      <c r="W711" s="136"/>
      <c r="X711" s="136"/>
      <c r="Y711" s="699"/>
      <c r="Z711" s="136"/>
      <c r="AA711" s="136"/>
      <c r="AB711" s="136"/>
      <c r="AC711" s="136"/>
      <c r="AD711" s="136"/>
      <c r="AE711" s="136"/>
      <c r="AF711" s="699"/>
      <c r="AG711" s="136"/>
      <c r="AH711" s="136"/>
      <c r="AI711" s="136"/>
      <c r="AJ711" s="136"/>
      <c r="AK711" s="136"/>
      <c r="AL711" s="136"/>
    </row>
    <row r="712" spans="1:38" s="44" customFormat="1" x14ac:dyDescent="0.2">
      <c r="A712" s="16"/>
      <c r="B712" s="704"/>
      <c r="C712" s="16"/>
      <c r="K712" s="699"/>
      <c r="L712" s="136"/>
      <c r="M712" s="136"/>
      <c r="N712" s="136"/>
      <c r="O712" s="136"/>
      <c r="P712" s="136"/>
      <c r="Q712" s="136"/>
      <c r="R712" s="699"/>
      <c r="S712" s="136"/>
      <c r="T712" s="136"/>
      <c r="U712" s="136"/>
      <c r="V712" s="136"/>
      <c r="W712" s="136"/>
      <c r="X712" s="136"/>
      <c r="Y712" s="699"/>
      <c r="Z712" s="136"/>
      <c r="AA712" s="136"/>
      <c r="AB712" s="136"/>
      <c r="AC712" s="136"/>
      <c r="AD712" s="136"/>
      <c r="AE712" s="136"/>
      <c r="AF712" s="699"/>
      <c r="AG712" s="136"/>
      <c r="AH712" s="136"/>
      <c r="AI712" s="136"/>
      <c r="AJ712" s="136"/>
      <c r="AK712" s="136"/>
      <c r="AL712" s="136"/>
    </row>
    <row r="713" spans="1:38" s="44" customFormat="1" x14ac:dyDescent="0.2">
      <c r="A713" s="16"/>
      <c r="B713" s="704"/>
      <c r="C713" s="16"/>
      <c r="K713" s="699"/>
      <c r="L713" s="136"/>
      <c r="M713" s="136"/>
      <c r="N713" s="136"/>
      <c r="O713" s="136"/>
      <c r="P713" s="136"/>
      <c r="Q713" s="136"/>
      <c r="R713" s="699"/>
      <c r="S713" s="136"/>
      <c r="T713" s="136"/>
      <c r="U713" s="136"/>
      <c r="V713" s="136"/>
      <c r="W713" s="136"/>
      <c r="X713" s="136"/>
      <c r="Y713" s="699"/>
      <c r="Z713" s="136"/>
      <c r="AA713" s="136"/>
      <c r="AB713" s="136"/>
      <c r="AC713" s="136"/>
      <c r="AD713" s="136"/>
      <c r="AE713" s="136"/>
      <c r="AF713" s="699"/>
      <c r="AG713" s="136"/>
      <c r="AH713" s="136"/>
      <c r="AI713" s="136"/>
      <c r="AJ713" s="136"/>
      <c r="AK713" s="136"/>
      <c r="AL713" s="136"/>
    </row>
    <row r="714" spans="1:38" s="44" customFormat="1" x14ac:dyDescent="0.2">
      <c r="A714" s="16"/>
      <c r="B714" s="704"/>
      <c r="C714" s="16"/>
      <c r="K714" s="699"/>
      <c r="L714" s="136"/>
      <c r="M714" s="136"/>
      <c r="N714" s="136"/>
      <c r="O714" s="136"/>
      <c r="P714" s="136"/>
      <c r="Q714" s="136"/>
      <c r="R714" s="699"/>
      <c r="S714" s="136"/>
      <c r="T714" s="136"/>
      <c r="U714" s="136"/>
      <c r="V714" s="136"/>
      <c r="W714" s="136"/>
      <c r="X714" s="136"/>
      <c r="Y714" s="699"/>
      <c r="Z714" s="136"/>
      <c r="AA714" s="136"/>
      <c r="AB714" s="136"/>
      <c r="AC714" s="136"/>
      <c r="AD714" s="136"/>
      <c r="AE714" s="136"/>
      <c r="AF714" s="699"/>
      <c r="AG714" s="136"/>
      <c r="AH714" s="136"/>
      <c r="AI714" s="136"/>
      <c r="AJ714" s="136"/>
      <c r="AK714" s="136"/>
      <c r="AL714" s="136"/>
    </row>
    <row r="715" spans="1:38" s="44" customFormat="1" x14ac:dyDescent="0.2">
      <c r="A715" s="16"/>
      <c r="B715" s="704"/>
      <c r="C715" s="16"/>
      <c r="K715" s="699"/>
      <c r="L715" s="136"/>
      <c r="M715" s="136"/>
      <c r="N715" s="136"/>
      <c r="O715" s="136"/>
      <c r="P715" s="136"/>
      <c r="Q715" s="136"/>
      <c r="R715" s="699"/>
      <c r="S715" s="136"/>
      <c r="T715" s="136"/>
      <c r="U715" s="136"/>
      <c r="V715" s="136"/>
      <c r="W715" s="136"/>
      <c r="X715" s="136"/>
      <c r="Y715" s="699"/>
      <c r="Z715" s="136"/>
      <c r="AA715" s="136"/>
      <c r="AB715" s="136"/>
      <c r="AC715" s="136"/>
      <c r="AD715" s="136"/>
      <c r="AE715" s="136"/>
      <c r="AF715" s="699"/>
      <c r="AG715" s="136"/>
      <c r="AH715" s="136"/>
      <c r="AI715" s="136"/>
      <c r="AJ715" s="136"/>
      <c r="AK715" s="136"/>
      <c r="AL715" s="136"/>
    </row>
    <row r="716" spans="1:38" s="44" customFormat="1" x14ac:dyDescent="0.2">
      <c r="A716" s="16"/>
      <c r="B716" s="704"/>
      <c r="C716" s="16"/>
      <c r="K716" s="699"/>
      <c r="L716" s="136"/>
      <c r="M716" s="136"/>
      <c r="N716" s="136"/>
      <c r="O716" s="136"/>
      <c r="P716" s="136"/>
      <c r="Q716" s="136"/>
      <c r="R716" s="699"/>
      <c r="S716" s="136"/>
      <c r="T716" s="136"/>
      <c r="U716" s="136"/>
      <c r="V716" s="136"/>
      <c r="W716" s="136"/>
      <c r="X716" s="136"/>
      <c r="Y716" s="699"/>
      <c r="Z716" s="136"/>
      <c r="AA716" s="136"/>
      <c r="AB716" s="136"/>
      <c r="AC716" s="136"/>
      <c r="AD716" s="136"/>
      <c r="AE716" s="136"/>
      <c r="AF716" s="699"/>
      <c r="AG716" s="136"/>
      <c r="AH716" s="136"/>
      <c r="AI716" s="136"/>
      <c r="AJ716" s="136"/>
      <c r="AK716" s="136"/>
      <c r="AL716" s="136"/>
    </row>
    <row r="717" spans="1:38" s="44" customFormat="1" x14ac:dyDescent="0.2">
      <c r="A717" s="16"/>
      <c r="B717" s="704"/>
      <c r="C717" s="16"/>
      <c r="K717" s="699"/>
      <c r="L717" s="136"/>
      <c r="M717" s="136"/>
      <c r="N717" s="136"/>
      <c r="O717" s="136"/>
      <c r="P717" s="136"/>
      <c r="Q717" s="136"/>
      <c r="R717" s="699"/>
      <c r="S717" s="136"/>
      <c r="T717" s="136"/>
      <c r="U717" s="136"/>
      <c r="V717" s="136"/>
      <c r="W717" s="136"/>
      <c r="X717" s="136"/>
      <c r="Y717" s="699"/>
      <c r="Z717" s="136"/>
      <c r="AA717" s="136"/>
      <c r="AB717" s="136"/>
      <c r="AC717" s="136"/>
      <c r="AD717" s="136"/>
      <c r="AE717" s="136"/>
      <c r="AF717" s="699"/>
      <c r="AG717" s="136"/>
      <c r="AH717" s="136"/>
      <c r="AI717" s="136"/>
      <c r="AJ717" s="136"/>
      <c r="AK717" s="136"/>
      <c r="AL717" s="136"/>
    </row>
    <row r="718" spans="1:38" s="44" customFormat="1" x14ac:dyDescent="0.2">
      <c r="A718" s="16"/>
      <c r="B718" s="704"/>
      <c r="C718" s="16"/>
      <c r="K718" s="699"/>
      <c r="L718" s="136"/>
      <c r="M718" s="136"/>
      <c r="N718" s="136"/>
      <c r="O718" s="136"/>
      <c r="P718" s="136"/>
      <c r="Q718" s="136"/>
      <c r="R718" s="699"/>
      <c r="S718" s="136"/>
      <c r="T718" s="136"/>
      <c r="U718" s="136"/>
      <c r="V718" s="136"/>
      <c r="W718" s="136"/>
      <c r="X718" s="136"/>
      <c r="Y718" s="699"/>
      <c r="Z718" s="136"/>
      <c r="AA718" s="136"/>
      <c r="AB718" s="136"/>
      <c r="AC718" s="136"/>
      <c r="AD718" s="136"/>
      <c r="AE718" s="136"/>
      <c r="AF718" s="699"/>
      <c r="AG718" s="136"/>
      <c r="AH718" s="136"/>
      <c r="AI718" s="136"/>
      <c r="AJ718" s="136"/>
      <c r="AK718" s="136"/>
      <c r="AL718" s="136"/>
    </row>
    <row r="719" spans="1:38" s="44" customFormat="1" x14ac:dyDescent="0.2">
      <c r="A719" s="16"/>
      <c r="B719" s="704"/>
      <c r="C719" s="16"/>
      <c r="K719" s="699"/>
      <c r="L719" s="136"/>
      <c r="M719" s="136"/>
      <c r="N719" s="136"/>
      <c r="O719" s="136"/>
      <c r="P719" s="136"/>
      <c r="Q719" s="136"/>
      <c r="R719" s="699"/>
      <c r="S719" s="136"/>
      <c r="T719" s="136"/>
      <c r="U719" s="136"/>
      <c r="V719" s="136"/>
      <c r="W719" s="136"/>
      <c r="X719" s="136"/>
      <c r="Y719" s="699"/>
      <c r="Z719" s="136"/>
      <c r="AA719" s="136"/>
      <c r="AB719" s="136"/>
      <c r="AC719" s="136"/>
      <c r="AD719" s="136"/>
      <c r="AE719" s="136"/>
      <c r="AF719" s="699"/>
      <c r="AG719" s="136"/>
      <c r="AH719" s="136"/>
      <c r="AI719" s="136"/>
      <c r="AJ719" s="136"/>
      <c r="AK719" s="136"/>
      <c r="AL719" s="136"/>
    </row>
    <row r="720" spans="1:38" s="44" customFormat="1" x14ac:dyDescent="0.2">
      <c r="A720" s="16"/>
      <c r="B720" s="704"/>
      <c r="C720" s="16"/>
      <c r="K720" s="699"/>
      <c r="L720" s="136"/>
      <c r="M720" s="136"/>
      <c r="N720" s="136"/>
      <c r="O720" s="136"/>
      <c r="P720" s="136"/>
      <c r="Q720" s="136"/>
      <c r="R720" s="699"/>
      <c r="S720" s="136"/>
      <c r="T720" s="136"/>
      <c r="U720" s="136"/>
      <c r="V720" s="136"/>
      <c r="W720" s="136"/>
      <c r="X720" s="136"/>
      <c r="Y720" s="699"/>
      <c r="Z720" s="136"/>
      <c r="AA720" s="136"/>
      <c r="AB720" s="136"/>
      <c r="AC720" s="136"/>
      <c r="AD720" s="136"/>
      <c r="AE720" s="136"/>
      <c r="AF720" s="699"/>
      <c r="AG720" s="136"/>
      <c r="AH720" s="136"/>
      <c r="AI720" s="136"/>
      <c r="AJ720" s="136"/>
      <c r="AK720" s="136"/>
      <c r="AL720" s="136"/>
    </row>
    <row r="721" spans="1:38" s="44" customFormat="1" x14ac:dyDescent="0.2">
      <c r="A721" s="16"/>
      <c r="B721" s="704"/>
      <c r="C721" s="16"/>
      <c r="K721" s="699"/>
      <c r="L721" s="136"/>
      <c r="M721" s="136"/>
      <c r="N721" s="136"/>
      <c r="O721" s="136"/>
      <c r="P721" s="136"/>
      <c r="Q721" s="136"/>
      <c r="R721" s="699"/>
      <c r="S721" s="136"/>
      <c r="T721" s="136"/>
      <c r="U721" s="136"/>
      <c r="V721" s="136"/>
      <c r="W721" s="136"/>
      <c r="X721" s="136"/>
      <c r="Y721" s="699"/>
      <c r="Z721" s="136"/>
      <c r="AA721" s="136"/>
      <c r="AB721" s="136"/>
      <c r="AC721" s="136"/>
      <c r="AD721" s="136"/>
      <c r="AE721" s="136"/>
      <c r="AF721" s="699"/>
      <c r="AG721" s="136"/>
      <c r="AH721" s="136"/>
      <c r="AI721" s="136"/>
      <c r="AJ721" s="136"/>
      <c r="AK721" s="136"/>
      <c r="AL721" s="136"/>
    </row>
    <row r="722" spans="1:38" s="44" customFormat="1" x14ac:dyDescent="0.2">
      <c r="A722" s="16"/>
      <c r="B722" s="704"/>
      <c r="C722" s="16"/>
      <c r="K722" s="699"/>
      <c r="L722" s="136"/>
      <c r="M722" s="136"/>
      <c r="N722" s="136"/>
      <c r="O722" s="136"/>
      <c r="P722" s="136"/>
      <c r="Q722" s="136"/>
      <c r="R722" s="699"/>
      <c r="S722" s="136"/>
      <c r="T722" s="136"/>
      <c r="U722" s="136"/>
      <c r="V722" s="136"/>
      <c r="W722" s="136"/>
      <c r="X722" s="136"/>
      <c r="Y722" s="699"/>
      <c r="Z722" s="136"/>
      <c r="AA722" s="136"/>
      <c r="AB722" s="136"/>
      <c r="AC722" s="136"/>
      <c r="AD722" s="136"/>
      <c r="AE722" s="136"/>
      <c r="AF722" s="699"/>
      <c r="AG722" s="136"/>
      <c r="AH722" s="136"/>
      <c r="AI722" s="136"/>
      <c r="AJ722" s="136"/>
      <c r="AK722" s="136"/>
      <c r="AL722" s="136"/>
    </row>
    <row r="723" spans="1:38" s="44" customFormat="1" x14ac:dyDescent="0.2">
      <c r="A723" s="16"/>
      <c r="B723" s="704"/>
      <c r="C723" s="16"/>
      <c r="K723" s="699"/>
      <c r="L723" s="136"/>
      <c r="M723" s="136"/>
      <c r="N723" s="136"/>
      <c r="O723" s="136"/>
      <c r="P723" s="136"/>
      <c r="Q723" s="136"/>
      <c r="R723" s="699"/>
      <c r="S723" s="136"/>
      <c r="T723" s="136"/>
      <c r="U723" s="136"/>
      <c r="V723" s="136"/>
      <c r="W723" s="136"/>
      <c r="X723" s="136"/>
      <c r="Y723" s="699"/>
      <c r="Z723" s="136"/>
      <c r="AA723" s="136"/>
      <c r="AB723" s="136"/>
      <c r="AC723" s="136"/>
      <c r="AD723" s="136"/>
      <c r="AE723" s="136"/>
      <c r="AF723" s="699"/>
      <c r="AG723" s="136"/>
      <c r="AH723" s="136"/>
      <c r="AI723" s="136"/>
      <c r="AJ723" s="136"/>
      <c r="AK723" s="136"/>
      <c r="AL723" s="136"/>
    </row>
    <row r="724" spans="1:38" s="44" customFormat="1" x14ac:dyDescent="0.2">
      <c r="A724" s="16"/>
      <c r="B724" s="704"/>
      <c r="C724" s="16"/>
      <c r="K724" s="699"/>
      <c r="L724" s="136"/>
      <c r="M724" s="136"/>
      <c r="N724" s="136"/>
      <c r="O724" s="136"/>
      <c r="P724" s="136"/>
      <c r="Q724" s="136"/>
      <c r="R724" s="699"/>
      <c r="S724" s="136"/>
      <c r="T724" s="136"/>
      <c r="U724" s="136"/>
      <c r="V724" s="136"/>
      <c r="W724" s="136"/>
      <c r="X724" s="136"/>
      <c r="Y724" s="699"/>
      <c r="Z724" s="136"/>
      <c r="AA724" s="136"/>
      <c r="AB724" s="136"/>
      <c r="AC724" s="136"/>
      <c r="AD724" s="136"/>
      <c r="AE724" s="136"/>
      <c r="AF724" s="699"/>
      <c r="AG724" s="136"/>
      <c r="AH724" s="136"/>
      <c r="AI724" s="136"/>
      <c r="AJ724" s="136"/>
      <c r="AK724" s="136"/>
      <c r="AL724" s="136"/>
    </row>
    <row r="725" spans="1:38" s="44" customFormat="1" x14ac:dyDescent="0.2">
      <c r="A725" s="16"/>
      <c r="B725" s="704"/>
      <c r="C725" s="16"/>
      <c r="K725" s="699"/>
      <c r="L725" s="136"/>
      <c r="M725" s="136"/>
      <c r="N725" s="136"/>
      <c r="O725" s="136"/>
      <c r="P725" s="136"/>
      <c r="Q725" s="136"/>
      <c r="R725" s="699"/>
      <c r="S725" s="136"/>
      <c r="T725" s="136"/>
      <c r="U725" s="136"/>
      <c r="V725" s="136"/>
      <c r="W725" s="136"/>
      <c r="X725" s="136"/>
      <c r="Y725" s="699"/>
      <c r="Z725" s="136"/>
      <c r="AA725" s="136"/>
      <c r="AB725" s="136"/>
      <c r="AC725" s="136"/>
      <c r="AD725" s="136"/>
      <c r="AE725" s="136"/>
      <c r="AF725" s="699"/>
      <c r="AG725" s="136"/>
      <c r="AH725" s="136"/>
      <c r="AI725" s="136"/>
      <c r="AJ725" s="136"/>
      <c r="AK725" s="136"/>
      <c r="AL725" s="136"/>
    </row>
    <row r="726" spans="1:38" s="44" customFormat="1" x14ac:dyDescent="0.2">
      <c r="A726" s="16"/>
      <c r="B726" s="704"/>
      <c r="C726" s="16"/>
      <c r="K726" s="699"/>
      <c r="L726" s="136"/>
      <c r="M726" s="136"/>
      <c r="N726" s="136"/>
      <c r="O726" s="136"/>
      <c r="P726" s="136"/>
      <c r="Q726" s="136"/>
      <c r="R726" s="699"/>
      <c r="S726" s="136"/>
      <c r="T726" s="136"/>
      <c r="U726" s="136"/>
      <c r="V726" s="136"/>
      <c r="W726" s="136"/>
      <c r="X726" s="136"/>
      <c r="Y726" s="699"/>
      <c r="Z726" s="136"/>
      <c r="AA726" s="136"/>
      <c r="AB726" s="136"/>
      <c r="AC726" s="136"/>
      <c r="AD726" s="136"/>
      <c r="AE726" s="136"/>
      <c r="AF726" s="699"/>
      <c r="AG726" s="136"/>
      <c r="AH726" s="136"/>
      <c r="AI726" s="136"/>
      <c r="AJ726" s="136"/>
      <c r="AK726" s="136"/>
      <c r="AL726" s="136"/>
    </row>
    <row r="727" spans="1:38" s="44" customFormat="1" x14ac:dyDescent="0.2">
      <c r="A727" s="16"/>
      <c r="B727" s="704"/>
      <c r="C727" s="16"/>
      <c r="K727" s="699"/>
      <c r="L727" s="136"/>
      <c r="M727" s="136"/>
      <c r="N727" s="136"/>
      <c r="O727" s="136"/>
      <c r="P727" s="136"/>
      <c r="Q727" s="136"/>
      <c r="R727" s="699"/>
      <c r="S727" s="136"/>
      <c r="T727" s="136"/>
      <c r="U727" s="136"/>
      <c r="V727" s="136"/>
      <c r="W727" s="136"/>
      <c r="X727" s="136"/>
      <c r="Y727" s="699"/>
      <c r="Z727" s="136"/>
      <c r="AA727" s="136"/>
      <c r="AB727" s="136"/>
      <c r="AC727" s="136"/>
      <c r="AD727" s="136"/>
      <c r="AE727" s="136"/>
      <c r="AF727" s="699"/>
      <c r="AG727" s="136"/>
      <c r="AH727" s="136"/>
      <c r="AI727" s="136"/>
      <c r="AJ727" s="136"/>
      <c r="AK727" s="136"/>
      <c r="AL727" s="136"/>
    </row>
    <row r="728" spans="1:38" s="44" customFormat="1" x14ac:dyDescent="0.2">
      <c r="A728" s="16"/>
      <c r="B728" s="704"/>
      <c r="C728" s="16"/>
      <c r="K728" s="699"/>
      <c r="L728" s="136"/>
      <c r="M728" s="136"/>
      <c r="N728" s="136"/>
      <c r="O728" s="136"/>
      <c r="P728" s="136"/>
      <c r="Q728" s="136"/>
      <c r="R728" s="699"/>
      <c r="S728" s="136"/>
      <c r="T728" s="136"/>
      <c r="U728" s="136"/>
      <c r="V728" s="136"/>
      <c r="W728" s="136"/>
      <c r="X728" s="136"/>
      <c r="Y728" s="699"/>
      <c r="Z728" s="136"/>
      <c r="AA728" s="136"/>
      <c r="AB728" s="136"/>
      <c r="AC728" s="136"/>
      <c r="AD728" s="136"/>
      <c r="AE728" s="136"/>
      <c r="AF728" s="699"/>
      <c r="AG728" s="136"/>
      <c r="AH728" s="136"/>
      <c r="AI728" s="136"/>
      <c r="AJ728" s="136"/>
      <c r="AK728" s="136"/>
      <c r="AL728" s="136"/>
    </row>
    <row r="729" spans="1:38" s="44" customFormat="1" x14ac:dyDescent="0.2">
      <c r="A729" s="16"/>
      <c r="B729" s="704"/>
      <c r="C729" s="16"/>
      <c r="K729" s="699"/>
      <c r="L729" s="136"/>
      <c r="M729" s="136"/>
      <c r="N729" s="136"/>
      <c r="O729" s="136"/>
      <c r="P729" s="136"/>
      <c r="Q729" s="136"/>
      <c r="R729" s="699"/>
      <c r="S729" s="136"/>
      <c r="T729" s="136"/>
      <c r="U729" s="136"/>
      <c r="V729" s="136"/>
      <c r="W729" s="136"/>
      <c r="X729" s="136"/>
      <c r="Y729" s="699"/>
      <c r="Z729" s="136"/>
      <c r="AA729" s="136"/>
      <c r="AB729" s="136"/>
      <c r="AC729" s="136"/>
      <c r="AD729" s="136"/>
      <c r="AE729" s="136"/>
      <c r="AF729" s="699"/>
      <c r="AG729" s="136"/>
      <c r="AH729" s="136"/>
      <c r="AI729" s="136"/>
      <c r="AJ729" s="136"/>
      <c r="AK729" s="136"/>
      <c r="AL729" s="136"/>
    </row>
    <row r="730" spans="1:38" s="44" customFormat="1" x14ac:dyDescent="0.2">
      <c r="A730" s="16"/>
      <c r="B730" s="704"/>
      <c r="C730" s="16"/>
      <c r="K730" s="699"/>
      <c r="L730" s="136"/>
      <c r="M730" s="136"/>
      <c r="N730" s="136"/>
      <c r="O730" s="136"/>
      <c r="P730" s="136"/>
      <c r="Q730" s="136"/>
      <c r="R730" s="699"/>
      <c r="S730" s="136"/>
      <c r="T730" s="136"/>
      <c r="U730" s="136"/>
      <c r="V730" s="136"/>
      <c r="W730" s="136"/>
      <c r="X730" s="136"/>
      <c r="Y730" s="699"/>
      <c r="Z730" s="136"/>
      <c r="AA730" s="136"/>
      <c r="AB730" s="136"/>
      <c r="AC730" s="136"/>
      <c r="AD730" s="136"/>
      <c r="AE730" s="136"/>
      <c r="AF730" s="699"/>
      <c r="AG730" s="136"/>
      <c r="AH730" s="136"/>
      <c r="AI730" s="136"/>
      <c r="AJ730" s="136"/>
      <c r="AK730" s="136"/>
      <c r="AL730" s="136"/>
    </row>
    <row r="731" spans="1:38" s="44" customFormat="1" x14ac:dyDescent="0.2">
      <c r="A731" s="16"/>
      <c r="B731" s="704"/>
      <c r="C731" s="16"/>
      <c r="K731" s="699"/>
      <c r="L731" s="136"/>
      <c r="M731" s="136"/>
      <c r="N731" s="136"/>
      <c r="O731" s="136"/>
      <c r="P731" s="136"/>
      <c r="Q731" s="136"/>
      <c r="R731" s="699"/>
      <c r="S731" s="136"/>
      <c r="T731" s="136"/>
      <c r="U731" s="136"/>
      <c r="V731" s="136"/>
      <c r="W731" s="136"/>
      <c r="X731" s="136"/>
      <c r="Y731" s="699"/>
      <c r="Z731" s="136"/>
      <c r="AA731" s="136"/>
      <c r="AB731" s="136"/>
      <c r="AC731" s="136"/>
      <c r="AD731" s="136"/>
      <c r="AE731" s="136"/>
      <c r="AF731" s="699"/>
      <c r="AG731" s="136"/>
      <c r="AH731" s="136"/>
      <c r="AI731" s="136"/>
      <c r="AJ731" s="136"/>
      <c r="AK731" s="136"/>
      <c r="AL731" s="136"/>
    </row>
    <row r="732" spans="1:38" s="44" customFormat="1" x14ac:dyDescent="0.2">
      <c r="A732" s="16"/>
      <c r="B732" s="704"/>
      <c r="C732" s="16"/>
      <c r="K732" s="699"/>
      <c r="L732" s="136"/>
      <c r="M732" s="136"/>
      <c r="N732" s="136"/>
      <c r="O732" s="136"/>
      <c r="P732" s="136"/>
      <c r="Q732" s="136"/>
      <c r="R732" s="699"/>
      <c r="S732" s="136"/>
      <c r="T732" s="136"/>
      <c r="U732" s="136"/>
      <c r="V732" s="136"/>
      <c r="W732" s="136"/>
      <c r="X732" s="136"/>
      <c r="Y732" s="699"/>
      <c r="Z732" s="136"/>
      <c r="AA732" s="136"/>
      <c r="AB732" s="136"/>
      <c r="AC732" s="136"/>
      <c r="AD732" s="136"/>
      <c r="AE732" s="136"/>
      <c r="AF732" s="699"/>
      <c r="AG732" s="136"/>
      <c r="AH732" s="136"/>
      <c r="AI732" s="136"/>
      <c r="AJ732" s="136"/>
      <c r="AK732" s="136"/>
      <c r="AL732" s="136"/>
    </row>
    <row r="733" spans="1:38" s="44" customFormat="1" x14ac:dyDescent="0.2">
      <c r="A733" s="16"/>
      <c r="B733" s="704"/>
      <c r="C733" s="16"/>
      <c r="K733" s="699"/>
      <c r="L733" s="136"/>
      <c r="M733" s="136"/>
      <c r="N733" s="136"/>
      <c r="O733" s="136"/>
      <c r="P733" s="136"/>
      <c r="Q733" s="136"/>
      <c r="R733" s="699"/>
      <c r="S733" s="136"/>
      <c r="T733" s="136"/>
      <c r="U733" s="136"/>
      <c r="V733" s="136"/>
      <c r="W733" s="136"/>
      <c r="X733" s="136"/>
      <c r="Y733" s="699"/>
      <c r="Z733" s="136"/>
      <c r="AA733" s="136"/>
      <c r="AB733" s="136"/>
      <c r="AC733" s="136"/>
      <c r="AD733" s="136"/>
      <c r="AE733" s="136"/>
      <c r="AF733" s="699"/>
      <c r="AG733" s="136"/>
      <c r="AH733" s="136"/>
      <c r="AI733" s="136"/>
      <c r="AJ733" s="136"/>
      <c r="AK733" s="136"/>
      <c r="AL733" s="136"/>
    </row>
    <row r="734" spans="1:38" s="44" customFormat="1" x14ac:dyDescent="0.2">
      <c r="A734" s="16"/>
      <c r="B734" s="704"/>
      <c r="C734" s="16"/>
      <c r="K734" s="699"/>
      <c r="L734" s="136"/>
      <c r="M734" s="136"/>
      <c r="N734" s="136"/>
      <c r="O734" s="136"/>
      <c r="P734" s="136"/>
      <c r="Q734" s="136"/>
      <c r="R734" s="699"/>
      <c r="S734" s="136"/>
      <c r="T734" s="136"/>
      <c r="U734" s="136"/>
      <c r="V734" s="136"/>
      <c r="W734" s="136"/>
      <c r="X734" s="136"/>
      <c r="Y734" s="699"/>
      <c r="Z734" s="136"/>
      <c r="AA734" s="136"/>
      <c r="AB734" s="136"/>
      <c r="AC734" s="136"/>
      <c r="AD734" s="136"/>
      <c r="AE734" s="136"/>
      <c r="AF734" s="699"/>
      <c r="AG734" s="136"/>
      <c r="AH734" s="136"/>
      <c r="AI734" s="136"/>
      <c r="AJ734" s="136"/>
      <c r="AK734" s="136"/>
      <c r="AL734" s="136"/>
    </row>
    <row r="735" spans="1:38" s="44" customFormat="1" x14ac:dyDescent="0.2">
      <c r="A735" s="16"/>
      <c r="B735" s="704"/>
      <c r="C735" s="16"/>
      <c r="K735" s="699"/>
      <c r="L735" s="136"/>
      <c r="M735" s="136"/>
      <c r="N735" s="136"/>
      <c r="O735" s="136"/>
      <c r="P735" s="136"/>
      <c r="Q735" s="136"/>
      <c r="R735" s="699"/>
      <c r="S735" s="136"/>
      <c r="T735" s="136"/>
      <c r="U735" s="136"/>
      <c r="V735" s="136"/>
      <c r="W735" s="136"/>
      <c r="X735" s="136"/>
      <c r="Y735" s="699"/>
      <c r="Z735" s="136"/>
      <c r="AA735" s="136"/>
      <c r="AB735" s="136"/>
      <c r="AC735" s="136"/>
      <c r="AD735" s="136"/>
      <c r="AE735" s="136"/>
      <c r="AF735" s="699"/>
      <c r="AG735" s="136"/>
      <c r="AH735" s="136"/>
      <c r="AI735" s="136"/>
      <c r="AJ735" s="136"/>
      <c r="AK735" s="136"/>
      <c r="AL735" s="136"/>
    </row>
    <row r="736" spans="1:38" s="44" customFormat="1" x14ac:dyDescent="0.2">
      <c r="A736" s="16"/>
      <c r="B736" s="704"/>
      <c r="C736" s="16"/>
      <c r="K736" s="699"/>
      <c r="L736" s="136"/>
      <c r="M736" s="136"/>
      <c r="N736" s="136"/>
      <c r="O736" s="136"/>
      <c r="P736" s="136"/>
      <c r="Q736" s="136"/>
      <c r="R736" s="699"/>
      <c r="S736" s="136"/>
      <c r="T736" s="136"/>
      <c r="U736" s="136"/>
      <c r="V736" s="136"/>
      <c r="W736" s="136"/>
      <c r="X736" s="136"/>
      <c r="Y736" s="699"/>
      <c r="Z736" s="136"/>
      <c r="AA736" s="136"/>
      <c r="AB736" s="136"/>
      <c r="AC736" s="136"/>
      <c r="AD736" s="136"/>
      <c r="AE736" s="136"/>
      <c r="AF736" s="699"/>
      <c r="AG736" s="136"/>
      <c r="AH736" s="136"/>
      <c r="AI736" s="136"/>
      <c r="AJ736" s="136"/>
      <c r="AK736" s="136"/>
      <c r="AL736" s="136"/>
    </row>
    <row r="737" spans="1:38" s="44" customFormat="1" x14ac:dyDescent="0.2">
      <c r="A737" s="16"/>
      <c r="B737" s="704"/>
      <c r="C737" s="16"/>
      <c r="K737" s="699"/>
      <c r="L737" s="136"/>
      <c r="M737" s="136"/>
      <c r="N737" s="136"/>
      <c r="O737" s="136"/>
      <c r="P737" s="136"/>
      <c r="Q737" s="136"/>
      <c r="R737" s="699"/>
      <c r="S737" s="136"/>
      <c r="T737" s="136"/>
      <c r="U737" s="136"/>
      <c r="V737" s="136"/>
      <c r="W737" s="136"/>
      <c r="X737" s="136"/>
      <c r="Y737" s="699"/>
      <c r="Z737" s="136"/>
      <c r="AA737" s="136"/>
      <c r="AB737" s="136"/>
      <c r="AC737" s="136"/>
      <c r="AD737" s="136"/>
      <c r="AE737" s="136"/>
      <c r="AF737" s="699"/>
      <c r="AG737" s="136"/>
      <c r="AH737" s="136"/>
      <c r="AI737" s="136"/>
      <c r="AJ737" s="136"/>
      <c r="AK737" s="136"/>
      <c r="AL737" s="136"/>
    </row>
    <row r="738" spans="1:38" s="44" customFormat="1" x14ac:dyDescent="0.2">
      <c r="A738" s="16"/>
      <c r="B738" s="704"/>
      <c r="C738" s="16"/>
      <c r="K738" s="699"/>
      <c r="L738" s="136"/>
      <c r="M738" s="136"/>
      <c r="N738" s="136"/>
      <c r="O738" s="136"/>
      <c r="P738" s="136"/>
      <c r="Q738" s="136"/>
      <c r="R738" s="699"/>
      <c r="S738" s="136"/>
      <c r="T738" s="136"/>
      <c r="U738" s="136"/>
      <c r="V738" s="136"/>
      <c r="W738" s="136"/>
      <c r="X738" s="136"/>
      <c r="Y738" s="699"/>
      <c r="Z738" s="136"/>
      <c r="AA738" s="136"/>
      <c r="AB738" s="136"/>
      <c r="AC738" s="136"/>
      <c r="AD738" s="136"/>
      <c r="AE738" s="136"/>
      <c r="AF738" s="699"/>
      <c r="AG738" s="136"/>
      <c r="AH738" s="136"/>
      <c r="AI738" s="136"/>
      <c r="AJ738" s="136"/>
      <c r="AK738" s="136"/>
      <c r="AL738" s="136"/>
    </row>
    <row r="739" spans="1:38" s="44" customFormat="1" x14ac:dyDescent="0.2">
      <c r="A739" s="16"/>
      <c r="B739" s="704"/>
      <c r="C739" s="16"/>
      <c r="K739" s="699"/>
      <c r="L739" s="136"/>
      <c r="M739" s="136"/>
      <c r="N739" s="136"/>
      <c r="O739" s="136"/>
      <c r="P739" s="136"/>
      <c r="Q739" s="136"/>
      <c r="R739" s="699"/>
      <c r="S739" s="136"/>
      <c r="T739" s="136"/>
      <c r="U739" s="136"/>
      <c r="V739" s="136"/>
      <c r="W739" s="136"/>
      <c r="X739" s="136"/>
      <c r="Y739" s="699"/>
      <c r="Z739" s="136"/>
      <c r="AA739" s="136"/>
      <c r="AB739" s="136"/>
      <c r="AC739" s="136"/>
      <c r="AD739" s="136"/>
      <c r="AE739" s="136"/>
      <c r="AF739" s="699"/>
      <c r="AG739" s="136"/>
      <c r="AH739" s="136"/>
      <c r="AI739" s="136"/>
      <c r="AJ739" s="136"/>
      <c r="AK739" s="136"/>
      <c r="AL739" s="136"/>
    </row>
    <row r="740" spans="1:38" s="44" customFormat="1" x14ac:dyDescent="0.2">
      <c r="A740" s="16"/>
      <c r="B740" s="704"/>
      <c r="C740" s="16"/>
      <c r="K740" s="699"/>
      <c r="L740" s="136"/>
      <c r="M740" s="136"/>
      <c r="N740" s="136"/>
      <c r="O740" s="136"/>
      <c r="P740" s="136"/>
      <c r="Q740" s="136"/>
      <c r="R740" s="699"/>
      <c r="S740" s="136"/>
      <c r="T740" s="136"/>
      <c r="U740" s="136"/>
      <c r="V740" s="136"/>
      <c r="W740" s="136"/>
      <c r="X740" s="136"/>
      <c r="Y740" s="699"/>
      <c r="Z740" s="136"/>
      <c r="AA740" s="136"/>
      <c r="AB740" s="136"/>
      <c r="AC740" s="136"/>
      <c r="AD740" s="136"/>
      <c r="AE740" s="136"/>
      <c r="AF740" s="699"/>
      <c r="AG740" s="136"/>
      <c r="AH740" s="136"/>
      <c r="AI740" s="136"/>
      <c r="AJ740" s="136"/>
      <c r="AK740" s="136"/>
      <c r="AL740" s="136"/>
    </row>
    <row r="741" spans="1:38" s="44" customFormat="1" x14ac:dyDescent="0.2">
      <c r="A741" s="16"/>
      <c r="B741" s="704"/>
      <c r="C741" s="16"/>
      <c r="K741" s="699"/>
      <c r="L741" s="136"/>
      <c r="M741" s="136"/>
      <c r="N741" s="136"/>
      <c r="O741" s="136"/>
      <c r="P741" s="136"/>
      <c r="Q741" s="136"/>
      <c r="R741" s="699"/>
      <c r="S741" s="136"/>
      <c r="T741" s="136"/>
      <c r="U741" s="136"/>
      <c r="V741" s="136"/>
      <c r="W741" s="136"/>
      <c r="X741" s="136"/>
      <c r="Y741" s="699"/>
      <c r="Z741" s="136"/>
      <c r="AA741" s="136"/>
      <c r="AB741" s="136"/>
      <c r="AC741" s="136"/>
      <c r="AD741" s="136"/>
      <c r="AE741" s="136"/>
      <c r="AF741" s="699"/>
      <c r="AG741" s="136"/>
      <c r="AH741" s="136"/>
      <c r="AI741" s="136"/>
      <c r="AJ741" s="136"/>
      <c r="AK741" s="136"/>
      <c r="AL741" s="136"/>
    </row>
    <row r="742" spans="1:38" s="44" customFormat="1" x14ac:dyDescent="0.2">
      <c r="A742" s="16"/>
      <c r="B742" s="704"/>
      <c r="C742" s="16"/>
      <c r="K742" s="699"/>
      <c r="L742" s="136"/>
      <c r="M742" s="136"/>
      <c r="N742" s="136"/>
      <c r="O742" s="136"/>
      <c r="P742" s="136"/>
      <c r="Q742" s="136"/>
      <c r="R742" s="699"/>
      <c r="S742" s="136"/>
      <c r="T742" s="136"/>
      <c r="U742" s="136"/>
      <c r="V742" s="136"/>
      <c r="W742" s="136"/>
      <c r="X742" s="136"/>
      <c r="Y742" s="699"/>
      <c r="Z742" s="136"/>
      <c r="AA742" s="136"/>
      <c r="AB742" s="136"/>
      <c r="AC742" s="136"/>
      <c r="AD742" s="136"/>
      <c r="AE742" s="136"/>
      <c r="AF742" s="699"/>
      <c r="AG742" s="136"/>
      <c r="AH742" s="136"/>
      <c r="AI742" s="136"/>
      <c r="AJ742" s="136"/>
      <c r="AK742" s="136"/>
      <c r="AL742" s="136"/>
    </row>
    <row r="743" spans="1:38" s="44" customFormat="1" x14ac:dyDescent="0.2">
      <c r="A743" s="16"/>
      <c r="B743" s="704"/>
      <c r="C743" s="16"/>
      <c r="K743" s="699"/>
      <c r="L743" s="136"/>
      <c r="M743" s="136"/>
      <c r="N743" s="136"/>
      <c r="O743" s="136"/>
      <c r="P743" s="136"/>
      <c r="Q743" s="136"/>
      <c r="R743" s="699"/>
      <c r="S743" s="136"/>
      <c r="T743" s="136"/>
      <c r="U743" s="136"/>
      <c r="V743" s="136"/>
      <c r="W743" s="136"/>
      <c r="X743" s="136"/>
      <c r="Y743" s="699"/>
      <c r="Z743" s="136"/>
      <c r="AA743" s="136"/>
      <c r="AB743" s="136"/>
      <c r="AC743" s="136"/>
      <c r="AD743" s="136"/>
      <c r="AE743" s="136"/>
      <c r="AF743" s="699"/>
      <c r="AG743" s="136"/>
      <c r="AH743" s="136"/>
      <c r="AI743" s="136"/>
      <c r="AJ743" s="136"/>
      <c r="AK743" s="136"/>
      <c r="AL743" s="136"/>
    </row>
    <row r="744" spans="1:38" s="44" customFormat="1" x14ac:dyDescent="0.2">
      <c r="A744" s="16"/>
      <c r="B744" s="704"/>
      <c r="C744" s="16"/>
      <c r="K744" s="699"/>
      <c r="L744" s="136"/>
      <c r="M744" s="136"/>
      <c r="N744" s="136"/>
      <c r="O744" s="136"/>
      <c r="P744" s="136"/>
      <c r="Q744" s="136"/>
      <c r="R744" s="699"/>
      <c r="S744" s="136"/>
      <c r="T744" s="136"/>
      <c r="U744" s="136"/>
      <c r="V744" s="136"/>
      <c r="W744" s="136"/>
      <c r="X744" s="136"/>
      <c r="Y744" s="699"/>
      <c r="Z744" s="136"/>
      <c r="AA744" s="136"/>
      <c r="AB744" s="136"/>
      <c r="AC744" s="136"/>
      <c r="AD744" s="136"/>
      <c r="AE744" s="136"/>
      <c r="AF744" s="699"/>
      <c r="AG744" s="136"/>
      <c r="AH744" s="136"/>
      <c r="AI744" s="136"/>
      <c r="AJ744" s="136"/>
      <c r="AK744" s="136"/>
      <c r="AL744" s="136"/>
    </row>
    <row r="745" spans="1:38" s="44" customFormat="1" x14ac:dyDescent="0.2">
      <c r="A745" s="16"/>
      <c r="B745" s="704"/>
      <c r="C745" s="16"/>
      <c r="K745" s="699"/>
      <c r="L745" s="136"/>
      <c r="M745" s="136"/>
      <c r="N745" s="136"/>
      <c r="O745" s="136"/>
      <c r="P745" s="136"/>
      <c r="Q745" s="136"/>
      <c r="R745" s="699"/>
      <c r="S745" s="136"/>
      <c r="T745" s="136"/>
      <c r="U745" s="136"/>
      <c r="V745" s="136"/>
      <c r="W745" s="136"/>
      <c r="X745" s="136"/>
      <c r="Y745" s="699"/>
      <c r="Z745" s="136"/>
      <c r="AA745" s="136"/>
      <c r="AB745" s="136"/>
      <c r="AC745" s="136"/>
      <c r="AD745" s="136"/>
      <c r="AE745" s="136"/>
      <c r="AF745" s="699"/>
      <c r="AG745" s="136"/>
      <c r="AH745" s="136"/>
      <c r="AI745" s="136"/>
      <c r="AJ745" s="136"/>
      <c r="AK745" s="136"/>
      <c r="AL745" s="136"/>
    </row>
    <row r="746" spans="1:38" s="44" customFormat="1" x14ac:dyDescent="0.2">
      <c r="A746" s="16"/>
      <c r="B746" s="704"/>
      <c r="C746" s="16"/>
      <c r="K746" s="699"/>
      <c r="L746" s="136"/>
      <c r="M746" s="136"/>
      <c r="N746" s="136"/>
      <c r="O746" s="136"/>
      <c r="P746" s="136"/>
      <c r="Q746" s="136"/>
      <c r="R746" s="699"/>
      <c r="S746" s="136"/>
      <c r="T746" s="136"/>
      <c r="U746" s="136"/>
      <c r="V746" s="136"/>
      <c r="W746" s="136"/>
      <c r="X746" s="136"/>
      <c r="Y746" s="699"/>
      <c r="Z746" s="136"/>
      <c r="AA746" s="136"/>
      <c r="AB746" s="136"/>
      <c r="AC746" s="136"/>
      <c r="AD746" s="136"/>
      <c r="AE746" s="136"/>
      <c r="AF746" s="699"/>
      <c r="AG746" s="136"/>
      <c r="AH746" s="136"/>
      <c r="AI746" s="136"/>
      <c r="AJ746" s="136"/>
      <c r="AK746" s="136"/>
      <c r="AL746" s="136"/>
    </row>
    <row r="747" spans="1:38" s="44" customFormat="1" x14ac:dyDescent="0.2">
      <c r="A747" s="16"/>
      <c r="B747" s="704"/>
      <c r="C747" s="16"/>
      <c r="K747" s="699"/>
      <c r="L747" s="136"/>
      <c r="M747" s="136"/>
      <c r="N747" s="136"/>
      <c r="O747" s="136"/>
      <c r="P747" s="136"/>
      <c r="Q747" s="136"/>
      <c r="R747" s="699"/>
      <c r="S747" s="136"/>
      <c r="T747" s="136"/>
      <c r="U747" s="136"/>
      <c r="V747" s="136"/>
      <c r="W747" s="136"/>
      <c r="X747" s="136"/>
      <c r="Y747" s="699"/>
      <c r="Z747" s="136"/>
      <c r="AA747" s="136"/>
      <c r="AB747" s="136"/>
      <c r="AC747" s="136"/>
      <c r="AD747" s="136"/>
      <c r="AE747" s="136"/>
      <c r="AF747" s="699"/>
      <c r="AG747" s="136"/>
      <c r="AH747" s="136"/>
      <c r="AI747" s="136"/>
      <c r="AJ747" s="136"/>
      <c r="AK747" s="136"/>
      <c r="AL747" s="136"/>
    </row>
    <row r="748" spans="1:38" s="44" customFormat="1" x14ac:dyDescent="0.2">
      <c r="A748" s="16"/>
      <c r="B748" s="704"/>
      <c r="C748" s="16"/>
      <c r="K748" s="699"/>
      <c r="L748" s="136"/>
      <c r="M748" s="136"/>
      <c r="N748" s="136"/>
      <c r="O748" s="136"/>
      <c r="P748" s="136"/>
      <c r="Q748" s="136"/>
      <c r="R748" s="699"/>
      <c r="S748" s="136"/>
      <c r="T748" s="136"/>
      <c r="U748" s="136"/>
      <c r="V748" s="136"/>
      <c r="W748" s="136"/>
      <c r="X748" s="136"/>
      <c r="Y748" s="699"/>
      <c r="Z748" s="136"/>
      <c r="AA748" s="136"/>
      <c r="AB748" s="136"/>
      <c r="AC748" s="136"/>
      <c r="AD748" s="136"/>
      <c r="AE748" s="136"/>
      <c r="AF748" s="699"/>
      <c r="AG748" s="136"/>
      <c r="AH748" s="136"/>
      <c r="AI748" s="136"/>
      <c r="AJ748" s="136"/>
      <c r="AK748" s="136"/>
      <c r="AL748" s="136"/>
    </row>
    <row r="749" spans="1:38" s="44" customFormat="1" x14ac:dyDescent="0.2">
      <c r="A749" s="16"/>
      <c r="B749" s="704"/>
      <c r="C749" s="16"/>
      <c r="K749" s="699"/>
      <c r="L749" s="136"/>
      <c r="M749" s="136"/>
      <c r="N749" s="136"/>
      <c r="O749" s="136"/>
      <c r="P749" s="136"/>
      <c r="Q749" s="136"/>
      <c r="R749" s="699"/>
      <c r="S749" s="136"/>
      <c r="T749" s="136"/>
      <c r="U749" s="136"/>
      <c r="V749" s="136"/>
      <c r="W749" s="136"/>
      <c r="X749" s="136"/>
      <c r="Y749" s="699"/>
      <c r="Z749" s="136"/>
      <c r="AA749" s="136"/>
      <c r="AB749" s="136"/>
      <c r="AC749" s="136"/>
      <c r="AD749" s="136"/>
      <c r="AE749" s="136"/>
      <c r="AF749" s="699"/>
      <c r="AG749" s="136"/>
      <c r="AH749" s="136"/>
      <c r="AI749" s="136"/>
      <c r="AJ749" s="136"/>
      <c r="AK749" s="136"/>
      <c r="AL749" s="136"/>
    </row>
    <row r="750" spans="1:38" s="44" customFormat="1" x14ac:dyDescent="0.2">
      <c r="A750" s="16"/>
      <c r="B750" s="704"/>
      <c r="C750" s="16"/>
      <c r="K750" s="699"/>
      <c r="L750" s="136"/>
      <c r="M750" s="136"/>
      <c r="N750" s="136"/>
      <c r="O750" s="136"/>
      <c r="P750" s="136"/>
      <c r="Q750" s="136"/>
      <c r="R750" s="699"/>
      <c r="S750" s="136"/>
      <c r="T750" s="136"/>
      <c r="U750" s="136"/>
      <c r="V750" s="136"/>
      <c r="W750" s="136"/>
      <c r="X750" s="136"/>
      <c r="Y750" s="699"/>
      <c r="Z750" s="136"/>
      <c r="AA750" s="136"/>
      <c r="AB750" s="136"/>
      <c r="AC750" s="136"/>
      <c r="AD750" s="136"/>
      <c r="AE750" s="136"/>
      <c r="AF750" s="699"/>
      <c r="AG750" s="136"/>
      <c r="AH750" s="136"/>
      <c r="AI750" s="136"/>
      <c r="AJ750" s="136"/>
      <c r="AK750" s="136"/>
      <c r="AL750" s="136"/>
    </row>
    <row r="751" spans="1:38" s="44" customFormat="1" x14ac:dyDescent="0.2">
      <c r="A751" s="16"/>
      <c r="B751" s="704"/>
      <c r="C751" s="16"/>
      <c r="K751" s="699"/>
      <c r="L751" s="136"/>
      <c r="M751" s="136"/>
      <c r="N751" s="136"/>
      <c r="O751" s="136"/>
      <c r="P751" s="136"/>
      <c r="Q751" s="136"/>
      <c r="R751" s="699"/>
      <c r="S751" s="136"/>
      <c r="T751" s="136"/>
      <c r="U751" s="136"/>
      <c r="V751" s="136"/>
      <c r="W751" s="136"/>
      <c r="X751" s="136"/>
      <c r="Y751" s="699"/>
      <c r="Z751" s="136"/>
      <c r="AA751" s="136"/>
      <c r="AB751" s="136"/>
      <c r="AC751" s="136"/>
      <c r="AD751" s="136"/>
      <c r="AE751" s="136"/>
      <c r="AF751" s="699"/>
      <c r="AG751" s="136"/>
      <c r="AH751" s="136"/>
      <c r="AI751" s="136"/>
      <c r="AJ751" s="136"/>
      <c r="AK751" s="136"/>
      <c r="AL751" s="136"/>
    </row>
    <row r="752" spans="1:38" s="44" customFormat="1" x14ac:dyDescent="0.2">
      <c r="A752" s="16"/>
      <c r="B752" s="704"/>
      <c r="C752" s="16"/>
      <c r="K752" s="699"/>
      <c r="L752" s="136"/>
      <c r="M752" s="136"/>
      <c r="N752" s="136"/>
      <c r="O752" s="136"/>
      <c r="P752" s="136"/>
      <c r="Q752" s="136"/>
      <c r="R752" s="699"/>
      <c r="S752" s="136"/>
      <c r="T752" s="136"/>
      <c r="U752" s="136"/>
      <c r="V752" s="136"/>
      <c r="W752" s="136"/>
      <c r="X752" s="136"/>
      <c r="Y752" s="699"/>
      <c r="Z752" s="136"/>
      <c r="AA752" s="136"/>
      <c r="AB752" s="136"/>
      <c r="AC752" s="136"/>
      <c r="AD752" s="136"/>
      <c r="AE752" s="136"/>
      <c r="AF752" s="699"/>
      <c r="AG752" s="136"/>
      <c r="AH752" s="136"/>
      <c r="AI752" s="136"/>
      <c r="AJ752" s="136"/>
      <c r="AK752" s="136"/>
      <c r="AL752" s="136"/>
    </row>
    <row r="753" spans="1:38" s="44" customFormat="1" x14ac:dyDescent="0.2">
      <c r="A753" s="16"/>
      <c r="B753" s="704"/>
      <c r="C753" s="16"/>
      <c r="K753" s="699"/>
      <c r="L753" s="136"/>
      <c r="M753" s="136"/>
      <c r="N753" s="136"/>
      <c r="O753" s="136"/>
      <c r="P753" s="136"/>
      <c r="Q753" s="136"/>
      <c r="R753" s="699"/>
      <c r="S753" s="136"/>
      <c r="T753" s="136"/>
      <c r="U753" s="136"/>
      <c r="V753" s="136"/>
      <c r="W753" s="136"/>
      <c r="X753" s="136"/>
      <c r="Y753" s="699"/>
      <c r="Z753" s="136"/>
      <c r="AA753" s="136"/>
      <c r="AB753" s="136"/>
      <c r="AC753" s="136"/>
      <c r="AD753" s="136"/>
      <c r="AE753" s="136"/>
      <c r="AF753" s="699"/>
      <c r="AG753" s="136"/>
      <c r="AH753" s="136"/>
      <c r="AI753" s="136"/>
      <c r="AJ753" s="136"/>
      <c r="AK753" s="136"/>
      <c r="AL753" s="136"/>
    </row>
    <row r="754" spans="1:38" s="44" customFormat="1" x14ac:dyDescent="0.2">
      <c r="A754" s="16"/>
      <c r="B754" s="704"/>
      <c r="C754" s="16"/>
      <c r="K754" s="699"/>
      <c r="L754" s="136"/>
      <c r="M754" s="136"/>
      <c r="N754" s="136"/>
      <c r="O754" s="136"/>
      <c r="P754" s="136"/>
      <c r="Q754" s="136"/>
      <c r="R754" s="699"/>
      <c r="S754" s="136"/>
      <c r="T754" s="136"/>
      <c r="U754" s="136"/>
      <c r="V754" s="136"/>
      <c r="W754" s="136"/>
      <c r="X754" s="136"/>
      <c r="Y754" s="699"/>
      <c r="Z754" s="136"/>
      <c r="AA754" s="136"/>
      <c r="AB754" s="136"/>
      <c r="AC754" s="136"/>
      <c r="AD754" s="136"/>
      <c r="AE754" s="136"/>
      <c r="AF754" s="699"/>
      <c r="AG754" s="136"/>
      <c r="AH754" s="136"/>
      <c r="AI754" s="136"/>
      <c r="AJ754" s="136"/>
      <c r="AK754" s="136"/>
      <c r="AL754" s="136"/>
    </row>
    <row r="755" spans="1:38" s="44" customFormat="1" x14ac:dyDescent="0.2">
      <c r="A755" s="16"/>
      <c r="B755" s="704"/>
      <c r="C755" s="16"/>
      <c r="K755" s="699"/>
      <c r="L755" s="136"/>
      <c r="M755" s="136"/>
      <c r="N755" s="136"/>
      <c r="O755" s="136"/>
      <c r="P755" s="136"/>
      <c r="Q755" s="136"/>
      <c r="R755" s="699"/>
      <c r="S755" s="136"/>
      <c r="T755" s="136"/>
      <c r="U755" s="136"/>
      <c r="V755" s="136"/>
      <c r="W755" s="136"/>
      <c r="X755" s="136"/>
      <c r="Y755" s="699"/>
      <c r="Z755" s="136"/>
      <c r="AA755" s="136"/>
      <c r="AB755" s="136"/>
      <c r="AC755" s="136"/>
      <c r="AD755" s="136"/>
      <c r="AE755" s="136"/>
      <c r="AF755" s="699"/>
      <c r="AG755" s="136"/>
      <c r="AH755" s="136"/>
      <c r="AI755" s="136"/>
      <c r="AJ755" s="136"/>
      <c r="AK755" s="136"/>
      <c r="AL755" s="136"/>
    </row>
    <row r="756" spans="1:38" s="44" customFormat="1" x14ac:dyDescent="0.2">
      <c r="A756" s="16"/>
      <c r="B756" s="704"/>
      <c r="C756" s="16"/>
      <c r="K756" s="699"/>
      <c r="L756" s="136"/>
      <c r="M756" s="136"/>
      <c r="N756" s="136"/>
      <c r="O756" s="136"/>
      <c r="P756" s="136"/>
      <c r="Q756" s="136"/>
      <c r="R756" s="699"/>
      <c r="S756" s="136"/>
      <c r="T756" s="136"/>
      <c r="U756" s="136"/>
      <c r="V756" s="136"/>
      <c r="W756" s="136"/>
      <c r="X756" s="136"/>
      <c r="Y756" s="699"/>
      <c r="Z756" s="136"/>
      <c r="AA756" s="136"/>
      <c r="AB756" s="136"/>
      <c r="AC756" s="136"/>
      <c r="AD756" s="136"/>
      <c r="AE756" s="136"/>
      <c r="AF756" s="699"/>
      <c r="AG756" s="136"/>
      <c r="AH756" s="136"/>
      <c r="AI756" s="136"/>
      <c r="AJ756" s="136"/>
      <c r="AK756" s="136"/>
      <c r="AL756" s="136"/>
    </row>
    <row r="757" spans="1:38" s="44" customFormat="1" x14ac:dyDescent="0.2">
      <c r="A757" s="16"/>
      <c r="B757" s="704"/>
      <c r="C757" s="16"/>
      <c r="K757" s="699"/>
      <c r="L757" s="136"/>
      <c r="M757" s="136"/>
      <c r="N757" s="136"/>
      <c r="O757" s="136"/>
      <c r="P757" s="136"/>
      <c r="Q757" s="136"/>
      <c r="R757" s="699"/>
      <c r="S757" s="136"/>
      <c r="T757" s="136"/>
      <c r="U757" s="136"/>
      <c r="V757" s="136"/>
      <c r="W757" s="136"/>
      <c r="X757" s="136"/>
      <c r="Y757" s="699"/>
      <c r="Z757" s="136"/>
      <c r="AA757" s="136"/>
      <c r="AB757" s="136"/>
      <c r="AC757" s="136"/>
      <c r="AD757" s="136"/>
      <c r="AE757" s="136"/>
      <c r="AF757" s="699"/>
      <c r="AG757" s="136"/>
      <c r="AH757" s="136"/>
      <c r="AI757" s="136"/>
      <c r="AJ757" s="136"/>
      <c r="AK757" s="136"/>
      <c r="AL757" s="136"/>
    </row>
    <row r="758" spans="1:38" s="44" customFormat="1" x14ac:dyDescent="0.2">
      <c r="A758" s="16"/>
      <c r="B758" s="704"/>
      <c r="C758" s="16"/>
      <c r="K758" s="699"/>
      <c r="L758" s="136"/>
      <c r="M758" s="136"/>
      <c r="N758" s="136"/>
      <c r="O758" s="136"/>
      <c r="P758" s="136"/>
      <c r="Q758" s="136"/>
      <c r="R758" s="699"/>
      <c r="S758" s="136"/>
      <c r="T758" s="136"/>
      <c r="U758" s="136"/>
      <c r="V758" s="136"/>
      <c r="W758" s="136"/>
      <c r="X758" s="136"/>
      <c r="Y758" s="699"/>
      <c r="Z758" s="136"/>
      <c r="AA758" s="136"/>
      <c r="AB758" s="136"/>
      <c r="AC758" s="136"/>
      <c r="AD758" s="136"/>
      <c r="AE758" s="136"/>
      <c r="AF758" s="699"/>
      <c r="AG758" s="136"/>
      <c r="AH758" s="136"/>
      <c r="AI758" s="136"/>
      <c r="AJ758" s="136"/>
      <c r="AK758" s="136"/>
      <c r="AL758" s="136"/>
    </row>
    <row r="759" spans="1:38" s="44" customFormat="1" x14ac:dyDescent="0.2">
      <c r="A759" s="16"/>
      <c r="B759" s="704"/>
      <c r="C759" s="16"/>
      <c r="K759" s="699"/>
      <c r="L759" s="136"/>
      <c r="M759" s="136"/>
      <c r="N759" s="136"/>
      <c r="O759" s="136"/>
      <c r="P759" s="136"/>
      <c r="Q759" s="136"/>
      <c r="R759" s="699"/>
      <c r="S759" s="136"/>
      <c r="T759" s="136"/>
      <c r="U759" s="136"/>
      <c r="V759" s="136"/>
      <c r="W759" s="136"/>
      <c r="X759" s="136"/>
      <c r="Y759" s="699"/>
      <c r="Z759" s="136"/>
      <c r="AA759" s="136"/>
      <c r="AB759" s="136"/>
      <c r="AC759" s="136"/>
      <c r="AD759" s="136"/>
      <c r="AE759" s="136"/>
      <c r="AF759" s="699"/>
      <c r="AG759" s="136"/>
      <c r="AH759" s="136"/>
      <c r="AI759" s="136"/>
      <c r="AJ759" s="136"/>
      <c r="AK759" s="136"/>
      <c r="AL759" s="136"/>
    </row>
    <row r="760" spans="1:38" s="44" customFormat="1" x14ac:dyDescent="0.2">
      <c r="A760" s="16"/>
      <c r="B760" s="704"/>
      <c r="C760" s="16"/>
      <c r="K760" s="699"/>
      <c r="L760" s="136"/>
      <c r="M760" s="136"/>
      <c r="N760" s="136"/>
      <c r="O760" s="136"/>
      <c r="P760" s="136"/>
      <c r="Q760" s="136"/>
      <c r="R760" s="699"/>
      <c r="S760" s="136"/>
      <c r="T760" s="136"/>
      <c r="U760" s="136"/>
      <c r="V760" s="136"/>
      <c r="W760" s="136"/>
      <c r="X760" s="136"/>
      <c r="Y760" s="699"/>
      <c r="Z760" s="136"/>
      <c r="AA760" s="136"/>
      <c r="AB760" s="136"/>
      <c r="AC760" s="136"/>
      <c r="AD760" s="136"/>
      <c r="AE760" s="136"/>
      <c r="AF760" s="699"/>
      <c r="AG760" s="136"/>
      <c r="AH760" s="136"/>
      <c r="AI760" s="136"/>
      <c r="AJ760" s="136"/>
      <c r="AK760" s="136"/>
      <c r="AL760" s="136"/>
    </row>
    <row r="761" spans="1:38" s="44" customFormat="1" x14ac:dyDescent="0.2">
      <c r="A761" s="16"/>
      <c r="B761" s="704"/>
      <c r="C761" s="16"/>
      <c r="K761" s="699"/>
      <c r="L761" s="136"/>
      <c r="M761" s="136"/>
      <c r="N761" s="136"/>
      <c r="O761" s="136"/>
      <c r="P761" s="136"/>
      <c r="Q761" s="136"/>
      <c r="R761" s="699"/>
      <c r="S761" s="136"/>
      <c r="T761" s="136"/>
      <c r="U761" s="136"/>
      <c r="V761" s="136"/>
      <c r="W761" s="136"/>
      <c r="X761" s="136"/>
      <c r="Y761" s="699"/>
      <c r="Z761" s="136"/>
      <c r="AA761" s="136"/>
      <c r="AB761" s="136"/>
      <c r="AC761" s="136"/>
      <c r="AD761" s="136"/>
      <c r="AE761" s="136"/>
      <c r="AF761" s="699"/>
      <c r="AG761" s="136"/>
      <c r="AH761" s="136"/>
      <c r="AI761" s="136"/>
      <c r="AJ761" s="136"/>
      <c r="AK761" s="136"/>
      <c r="AL761" s="136"/>
    </row>
    <row r="762" spans="1:38" s="44" customFormat="1" x14ac:dyDescent="0.2">
      <c r="A762" s="16"/>
      <c r="B762" s="704"/>
      <c r="C762" s="16"/>
      <c r="K762" s="699"/>
      <c r="L762" s="136"/>
      <c r="M762" s="136"/>
      <c r="N762" s="136"/>
      <c r="O762" s="136"/>
      <c r="P762" s="136"/>
      <c r="Q762" s="136"/>
      <c r="R762" s="699"/>
      <c r="S762" s="136"/>
      <c r="T762" s="136"/>
      <c r="U762" s="136"/>
      <c r="V762" s="136"/>
      <c r="W762" s="136"/>
      <c r="X762" s="136"/>
      <c r="Y762" s="699"/>
      <c r="Z762" s="136"/>
      <c r="AA762" s="136"/>
      <c r="AB762" s="136"/>
      <c r="AC762" s="136"/>
      <c r="AD762" s="136"/>
      <c r="AE762" s="136"/>
      <c r="AF762" s="699"/>
      <c r="AG762" s="136"/>
      <c r="AH762" s="136"/>
      <c r="AI762" s="136"/>
      <c r="AJ762" s="136"/>
      <c r="AK762" s="136"/>
      <c r="AL762" s="136"/>
    </row>
    <row r="763" spans="1:38" s="44" customFormat="1" x14ac:dyDescent="0.2">
      <c r="A763" s="16"/>
      <c r="B763" s="704"/>
      <c r="C763" s="16"/>
      <c r="K763" s="699"/>
      <c r="L763" s="136"/>
      <c r="M763" s="136"/>
      <c r="N763" s="136"/>
      <c r="O763" s="136"/>
      <c r="P763" s="136"/>
      <c r="Q763" s="136"/>
      <c r="R763" s="699"/>
      <c r="S763" s="136"/>
      <c r="T763" s="136"/>
      <c r="U763" s="136"/>
      <c r="V763" s="136"/>
      <c r="W763" s="136"/>
      <c r="X763" s="136"/>
      <c r="Y763" s="699"/>
      <c r="Z763" s="136"/>
      <c r="AA763" s="136"/>
      <c r="AB763" s="136"/>
      <c r="AC763" s="136"/>
      <c r="AD763" s="136"/>
      <c r="AE763" s="136"/>
      <c r="AF763" s="699"/>
      <c r="AG763" s="136"/>
      <c r="AH763" s="136"/>
      <c r="AI763" s="136"/>
      <c r="AJ763" s="136"/>
      <c r="AK763" s="136"/>
      <c r="AL763" s="136"/>
    </row>
    <row r="764" spans="1:38" s="44" customFormat="1" x14ac:dyDescent="0.2">
      <c r="A764" s="16"/>
      <c r="B764" s="704"/>
      <c r="C764" s="16"/>
      <c r="K764" s="699"/>
      <c r="L764" s="136"/>
      <c r="M764" s="136"/>
      <c r="N764" s="136"/>
      <c r="O764" s="136"/>
      <c r="P764" s="136"/>
      <c r="Q764" s="136"/>
      <c r="R764" s="699"/>
      <c r="S764" s="136"/>
      <c r="T764" s="136"/>
      <c r="U764" s="136"/>
      <c r="V764" s="136"/>
      <c r="W764" s="136"/>
      <c r="X764" s="136"/>
      <c r="Y764" s="699"/>
      <c r="Z764" s="136"/>
      <c r="AA764" s="136"/>
      <c r="AB764" s="136"/>
      <c r="AC764" s="136"/>
      <c r="AD764" s="136"/>
      <c r="AE764" s="136"/>
      <c r="AF764" s="699"/>
      <c r="AG764" s="136"/>
      <c r="AH764" s="136"/>
      <c r="AI764" s="136"/>
      <c r="AJ764" s="136"/>
      <c r="AK764" s="136"/>
      <c r="AL764" s="136"/>
    </row>
    <row r="765" spans="1:38" s="44" customFormat="1" x14ac:dyDescent="0.2">
      <c r="A765" s="16"/>
      <c r="B765" s="704"/>
      <c r="C765" s="16"/>
      <c r="K765" s="699"/>
      <c r="L765" s="136"/>
      <c r="M765" s="136"/>
      <c r="N765" s="136"/>
      <c r="O765" s="136"/>
      <c r="P765" s="136"/>
      <c r="Q765" s="136"/>
      <c r="R765" s="699"/>
      <c r="S765" s="136"/>
      <c r="T765" s="136"/>
      <c r="U765" s="136"/>
      <c r="V765" s="136"/>
      <c r="W765" s="136"/>
      <c r="X765" s="136"/>
      <c r="Y765" s="699"/>
      <c r="Z765" s="136"/>
      <c r="AA765" s="136"/>
      <c r="AB765" s="136"/>
      <c r="AC765" s="136"/>
      <c r="AD765" s="136"/>
      <c r="AE765" s="136"/>
      <c r="AF765" s="699"/>
      <c r="AG765" s="136"/>
      <c r="AH765" s="136"/>
      <c r="AI765" s="136"/>
      <c r="AJ765" s="136"/>
      <c r="AK765" s="136"/>
      <c r="AL765" s="136"/>
    </row>
    <row r="766" spans="1:38" s="44" customFormat="1" x14ac:dyDescent="0.2">
      <c r="A766" s="16"/>
      <c r="B766" s="704"/>
      <c r="C766" s="16"/>
      <c r="K766" s="699"/>
      <c r="L766" s="136"/>
      <c r="M766" s="136"/>
      <c r="N766" s="136"/>
      <c r="O766" s="136"/>
      <c r="P766" s="136"/>
      <c r="Q766" s="136"/>
      <c r="R766" s="699"/>
      <c r="S766" s="136"/>
      <c r="T766" s="136"/>
      <c r="U766" s="136"/>
      <c r="V766" s="136"/>
      <c r="W766" s="136"/>
      <c r="X766" s="136"/>
      <c r="Y766" s="699"/>
      <c r="Z766" s="136"/>
      <c r="AA766" s="136"/>
      <c r="AB766" s="136"/>
      <c r="AC766" s="136"/>
      <c r="AD766" s="136"/>
      <c r="AE766" s="136"/>
      <c r="AF766" s="699"/>
      <c r="AG766" s="136"/>
      <c r="AH766" s="136"/>
      <c r="AI766" s="136"/>
      <c r="AJ766" s="136"/>
      <c r="AK766" s="136"/>
      <c r="AL766" s="136"/>
    </row>
    <row r="767" spans="1:38" s="44" customFormat="1" x14ac:dyDescent="0.2">
      <c r="A767" s="16"/>
      <c r="B767" s="704"/>
      <c r="C767" s="16"/>
      <c r="K767" s="699"/>
      <c r="L767" s="136"/>
      <c r="M767" s="136"/>
      <c r="N767" s="136"/>
      <c r="O767" s="136"/>
      <c r="P767" s="136"/>
      <c r="Q767" s="136"/>
      <c r="R767" s="699"/>
      <c r="S767" s="136"/>
      <c r="T767" s="136"/>
      <c r="U767" s="136"/>
      <c r="V767" s="136"/>
      <c r="W767" s="136"/>
      <c r="X767" s="136"/>
      <c r="Y767" s="699"/>
      <c r="Z767" s="136"/>
      <c r="AA767" s="136"/>
      <c r="AB767" s="136"/>
      <c r="AC767" s="136"/>
      <c r="AD767" s="136"/>
      <c r="AE767" s="136"/>
      <c r="AF767" s="699"/>
      <c r="AG767" s="136"/>
      <c r="AH767" s="136"/>
      <c r="AI767" s="136"/>
      <c r="AJ767" s="136"/>
      <c r="AK767" s="136"/>
      <c r="AL767" s="136"/>
    </row>
    <row r="768" spans="1:38" s="44" customFormat="1" x14ac:dyDescent="0.2">
      <c r="A768" s="16"/>
      <c r="B768" s="704"/>
      <c r="C768" s="16"/>
      <c r="K768" s="699"/>
      <c r="L768" s="136"/>
      <c r="M768" s="136"/>
      <c r="N768" s="136"/>
      <c r="O768" s="136"/>
      <c r="P768" s="136"/>
      <c r="Q768" s="136"/>
      <c r="R768" s="699"/>
      <c r="S768" s="136"/>
      <c r="T768" s="136"/>
      <c r="U768" s="136"/>
      <c r="V768" s="136"/>
      <c r="W768" s="136"/>
      <c r="X768" s="136"/>
      <c r="Y768" s="699"/>
      <c r="Z768" s="136"/>
      <c r="AA768" s="136"/>
      <c r="AB768" s="136"/>
      <c r="AC768" s="136"/>
      <c r="AD768" s="136"/>
      <c r="AE768" s="136"/>
      <c r="AF768" s="699"/>
      <c r="AG768" s="136"/>
      <c r="AH768" s="136"/>
      <c r="AI768" s="136"/>
      <c r="AJ768" s="136"/>
      <c r="AK768" s="136"/>
      <c r="AL768" s="136"/>
    </row>
    <row r="769" spans="1:38" s="44" customFormat="1" x14ac:dyDescent="0.2">
      <c r="A769" s="16"/>
      <c r="B769" s="704"/>
      <c r="C769" s="16"/>
      <c r="K769" s="699"/>
      <c r="L769" s="136"/>
      <c r="M769" s="136"/>
      <c r="N769" s="136"/>
      <c r="O769" s="136"/>
      <c r="P769" s="136"/>
      <c r="Q769" s="136"/>
      <c r="R769" s="699"/>
      <c r="S769" s="136"/>
      <c r="T769" s="136"/>
      <c r="U769" s="136"/>
      <c r="V769" s="136"/>
      <c r="W769" s="136"/>
      <c r="X769" s="136"/>
      <c r="Y769" s="699"/>
      <c r="Z769" s="136"/>
      <c r="AA769" s="136"/>
      <c r="AB769" s="136"/>
      <c r="AC769" s="136"/>
      <c r="AD769" s="136"/>
      <c r="AE769" s="136"/>
      <c r="AF769" s="699"/>
      <c r="AG769" s="136"/>
      <c r="AH769" s="136"/>
      <c r="AI769" s="136"/>
      <c r="AJ769" s="136"/>
      <c r="AK769" s="136"/>
      <c r="AL769" s="136"/>
    </row>
    <row r="770" spans="1:38" s="44" customFormat="1" x14ac:dyDescent="0.2">
      <c r="A770" s="16"/>
      <c r="B770" s="704"/>
      <c r="C770" s="16"/>
      <c r="K770" s="699"/>
      <c r="L770" s="136"/>
      <c r="M770" s="136"/>
      <c r="N770" s="136"/>
      <c r="O770" s="136"/>
      <c r="P770" s="136"/>
      <c r="Q770" s="136"/>
      <c r="R770" s="699"/>
      <c r="S770" s="136"/>
      <c r="T770" s="136"/>
      <c r="U770" s="136"/>
      <c r="V770" s="136"/>
      <c r="W770" s="136"/>
      <c r="X770" s="136"/>
      <c r="Y770" s="699"/>
      <c r="Z770" s="136"/>
      <c r="AA770" s="136"/>
      <c r="AB770" s="136"/>
      <c r="AC770" s="136"/>
      <c r="AD770" s="136"/>
      <c r="AE770" s="136"/>
      <c r="AF770" s="699"/>
      <c r="AG770" s="136"/>
      <c r="AH770" s="136"/>
      <c r="AI770" s="136"/>
      <c r="AJ770" s="136"/>
      <c r="AK770" s="136"/>
      <c r="AL770" s="136"/>
    </row>
    <row r="771" spans="1:38" s="44" customFormat="1" x14ac:dyDescent="0.2">
      <c r="A771" s="16"/>
      <c r="B771" s="704"/>
      <c r="C771" s="16"/>
      <c r="K771" s="699"/>
      <c r="L771" s="136"/>
      <c r="M771" s="136"/>
      <c r="N771" s="136"/>
      <c r="O771" s="136"/>
      <c r="P771" s="136"/>
      <c r="Q771" s="136"/>
      <c r="R771" s="699"/>
      <c r="S771" s="136"/>
      <c r="T771" s="136"/>
      <c r="U771" s="136"/>
      <c r="V771" s="136"/>
      <c r="W771" s="136"/>
      <c r="X771" s="136"/>
      <c r="Y771" s="699"/>
      <c r="Z771" s="136"/>
      <c r="AA771" s="136"/>
      <c r="AB771" s="136"/>
      <c r="AC771" s="136"/>
      <c r="AD771" s="136"/>
      <c r="AE771" s="136"/>
      <c r="AF771" s="699"/>
      <c r="AG771" s="136"/>
      <c r="AH771" s="136"/>
      <c r="AI771" s="136"/>
      <c r="AJ771" s="136"/>
      <c r="AK771" s="136"/>
      <c r="AL771" s="136"/>
    </row>
    <row r="772" spans="1:38" s="44" customFormat="1" x14ac:dyDescent="0.2">
      <c r="A772" s="16"/>
      <c r="B772" s="704"/>
      <c r="C772" s="16"/>
      <c r="K772" s="699"/>
      <c r="L772" s="136"/>
      <c r="M772" s="136"/>
      <c r="N772" s="136"/>
      <c r="O772" s="136"/>
      <c r="P772" s="136"/>
      <c r="Q772" s="136"/>
      <c r="R772" s="699"/>
      <c r="S772" s="136"/>
      <c r="T772" s="136"/>
      <c r="U772" s="136"/>
      <c r="V772" s="136"/>
      <c r="W772" s="136"/>
      <c r="X772" s="136"/>
      <c r="Y772" s="699"/>
      <c r="Z772" s="136"/>
      <c r="AA772" s="136"/>
      <c r="AB772" s="136"/>
      <c r="AC772" s="136"/>
      <c r="AD772" s="136"/>
      <c r="AE772" s="136"/>
      <c r="AF772" s="699"/>
      <c r="AG772" s="136"/>
      <c r="AH772" s="136"/>
      <c r="AI772" s="136"/>
      <c r="AJ772" s="136"/>
      <c r="AK772" s="136"/>
      <c r="AL772" s="136"/>
    </row>
    <row r="773" spans="1:38" s="44" customFormat="1" x14ac:dyDescent="0.2">
      <c r="A773" s="16"/>
      <c r="B773" s="704"/>
      <c r="C773" s="16"/>
      <c r="K773" s="699"/>
      <c r="L773" s="136"/>
      <c r="M773" s="136"/>
      <c r="N773" s="136"/>
      <c r="O773" s="136"/>
      <c r="P773" s="136"/>
      <c r="Q773" s="136"/>
      <c r="R773" s="699"/>
      <c r="S773" s="136"/>
      <c r="T773" s="136"/>
      <c r="U773" s="136"/>
      <c r="V773" s="136"/>
      <c r="W773" s="136"/>
      <c r="X773" s="136"/>
      <c r="Y773" s="699"/>
      <c r="Z773" s="136"/>
      <c r="AA773" s="136"/>
      <c r="AB773" s="136"/>
      <c r="AC773" s="136"/>
      <c r="AD773" s="136"/>
      <c r="AE773" s="136"/>
      <c r="AF773" s="699"/>
      <c r="AG773" s="136"/>
      <c r="AH773" s="136"/>
      <c r="AI773" s="136"/>
      <c r="AJ773" s="136"/>
      <c r="AK773" s="136"/>
      <c r="AL773" s="136"/>
    </row>
    <row r="774" spans="1:38" s="44" customFormat="1" x14ac:dyDescent="0.2">
      <c r="A774" s="16"/>
      <c r="B774" s="704"/>
      <c r="C774" s="16"/>
      <c r="K774" s="699"/>
      <c r="L774" s="136"/>
      <c r="M774" s="136"/>
      <c r="N774" s="136"/>
      <c r="O774" s="136"/>
      <c r="P774" s="136"/>
      <c r="Q774" s="136"/>
      <c r="R774" s="699"/>
      <c r="S774" s="136"/>
      <c r="T774" s="136"/>
      <c r="U774" s="136"/>
      <c r="V774" s="136"/>
      <c r="W774" s="136"/>
      <c r="X774" s="136"/>
      <c r="Y774" s="699"/>
      <c r="Z774" s="136"/>
      <c r="AA774" s="136"/>
      <c r="AB774" s="136"/>
      <c r="AC774" s="136"/>
      <c r="AD774" s="136"/>
      <c r="AE774" s="136"/>
      <c r="AF774" s="699"/>
      <c r="AG774" s="136"/>
      <c r="AH774" s="136"/>
      <c r="AI774" s="136"/>
      <c r="AJ774" s="136"/>
      <c r="AK774" s="136"/>
      <c r="AL774" s="136"/>
    </row>
    <row r="775" spans="1:38" s="44" customFormat="1" x14ac:dyDescent="0.2">
      <c r="A775" s="16"/>
      <c r="B775" s="704"/>
      <c r="C775" s="16"/>
      <c r="K775" s="699"/>
      <c r="L775" s="136"/>
      <c r="M775" s="136"/>
      <c r="N775" s="136"/>
      <c r="O775" s="136"/>
      <c r="P775" s="136"/>
      <c r="Q775" s="136"/>
      <c r="R775" s="699"/>
      <c r="S775" s="136"/>
      <c r="T775" s="136"/>
      <c r="U775" s="136"/>
      <c r="V775" s="136"/>
      <c r="W775" s="136"/>
      <c r="X775" s="136"/>
      <c r="Y775" s="699"/>
      <c r="Z775" s="136"/>
      <c r="AA775" s="136"/>
      <c r="AB775" s="136"/>
      <c r="AC775" s="136"/>
      <c r="AD775" s="136"/>
      <c r="AE775" s="136"/>
      <c r="AF775" s="699"/>
      <c r="AG775" s="136"/>
      <c r="AH775" s="136"/>
      <c r="AI775" s="136"/>
      <c r="AJ775" s="136"/>
      <c r="AK775" s="136"/>
      <c r="AL775" s="136"/>
    </row>
    <row r="776" spans="1:38" s="44" customFormat="1" x14ac:dyDescent="0.2">
      <c r="A776" s="16"/>
      <c r="B776" s="704"/>
      <c r="C776" s="16"/>
      <c r="K776" s="699"/>
      <c r="L776" s="136"/>
      <c r="M776" s="136"/>
      <c r="N776" s="136"/>
      <c r="O776" s="136"/>
      <c r="P776" s="136"/>
      <c r="Q776" s="136"/>
      <c r="R776" s="699"/>
      <c r="S776" s="136"/>
      <c r="T776" s="136"/>
      <c r="U776" s="136"/>
      <c r="V776" s="136"/>
      <c r="W776" s="136"/>
      <c r="X776" s="136"/>
      <c r="Y776" s="699"/>
      <c r="Z776" s="136"/>
      <c r="AA776" s="136"/>
      <c r="AB776" s="136"/>
      <c r="AC776" s="136"/>
      <c r="AD776" s="136"/>
      <c r="AE776" s="136"/>
      <c r="AF776" s="699"/>
      <c r="AG776" s="136"/>
      <c r="AH776" s="136"/>
      <c r="AI776" s="136"/>
      <c r="AJ776" s="136"/>
      <c r="AK776" s="136"/>
      <c r="AL776" s="136"/>
    </row>
    <row r="777" spans="1:38" s="44" customFormat="1" x14ac:dyDescent="0.2">
      <c r="A777" s="16"/>
      <c r="B777" s="704"/>
      <c r="C777" s="16"/>
      <c r="K777" s="699"/>
      <c r="L777" s="136"/>
      <c r="M777" s="136"/>
      <c r="N777" s="136"/>
      <c r="O777" s="136"/>
      <c r="P777" s="136"/>
      <c r="Q777" s="136"/>
      <c r="R777" s="699"/>
      <c r="S777" s="136"/>
      <c r="T777" s="136"/>
      <c r="U777" s="136"/>
      <c r="V777" s="136"/>
      <c r="W777" s="136"/>
      <c r="X777" s="136"/>
      <c r="Y777" s="699"/>
      <c r="Z777" s="136"/>
      <c r="AA777" s="136"/>
      <c r="AB777" s="136"/>
      <c r="AC777" s="136"/>
      <c r="AD777" s="136"/>
      <c r="AE777" s="136"/>
      <c r="AF777" s="699"/>
      <c r="AG777" s="136"/>
      <c r="AH777" s="136"/>
      <c r="AI777" s="136"/>
      <c r="AJ777" s="136"/>
      <c r="AK777" s="136"/>
      <c r="AL777" s="136"/>
    </row>
    <row r="778" spans="1:38" s="44" customFormat="1" x14ac:dyDescent="0.2">
      <c r="A778" s="16"/>
      <c r="B778" s="704"/>
      <c r="C778" s="16"/>
      <c r="K778" s="699"/>
      <c r="L778" s="136"/>
      <c r="M778" s="136"/>
      <c r="N778" s="136"/>
      <c r="O778" s="136"/>
      <c r="P778" s="136"/>
      <c r="Q778" s="136"/>
      <c r="R778" s="699"/>
      <c r="S778" s="136"/>
      <c r="T778" s="136"/>
      <c r="U778" s="136"/>
      <c r="V778" s="136"/>
      <c r="W778" s="136"/>
      <c r="X778" s="136"/>
      <c r="Y778" s="699"/>
      <c r="Z778" s="136"/>
      <c r="AA778" s="136"/>
      <c r="AB778" s="136"/>
      <c r="AC778" s="136"/>
      <c r="AD778" s="136"/>
      <c r="AE778" s="136"/>
      <c r="AF778" s="699"/>
      <c r="AG778" s="136"/>
      <c r="AH778" s="136"/>
      <c r="AI778" s="136"/>
      <c r="AJ778" s="136"/>
      <c r="AK778" s="136"/>
      <c r="AL778" s="136"/>
    </row>
    <row r="779" spans="1:38" s="44" customFormat="1" x14ac:dyDescent="0.2">
      <c r="A779" s="16"/>
      <c r="B779" s="704"/>
      <c r="C779" s="16"/>
      <c r="K779" s="699"/>
      <c r="L779" s="136"/>
      <c r="M779" s="136"/>
      <c r="N779" s="136"/>
      <c r="O779" s="136"/>
      <c r="P779" s="136"/>
      <c r="Q779" s="136"/>
      <c r="R779" s="699"/>
      <c r="S779" s="136"/>
      <c r="T779" s="136"/>
      <c r="U779" s="136"/>
      <c r="V779" s="136"/>
      <c r="W779" s="136"/>
      <c r="X779" s="136"/>
      <c r="Y779" s="699"/>
      <c r="Z779" s="136"/>
      <c r="AA779" s="136"/>
      <c r="AB779" s="136"/>
      <c r="AC779" s="136"/>
      <c r="AD779" s="136"/>
      <c r="AE779" s="136"/>
      <c r="AF779" s="699"/>
      <c r="AG779" s="136"/>
      <c r="AH779" s="136"/>
      <c r="AI779" s="136"/>
      <c r="AJ779" s="136"/>
      <c r="AK779" s="136"/>
      <c r="AL779" s="136"/>
    </row>
    <row r="780" spans="1:38" s="44" customFormat="1" x14ac:dyDescent="0.2">
      <c r="A780" s="16"/>
      <c r="B780" s="704"/>
      <c r="C780" s="16"/>
      <c r="K780" s="699"/>
      <c r="L780" s="136"/>
      <c r="M780" s="136"/>
      <c r="N780" s="136"/>
      <c r="O780" s="136"/>
      <c r="P780" s="136"/>
      <c r="Q780" s="136"/>
      <c r="R780" s="699"/>
      <c r="S780" s="136"/>
      <c r="T780" s="136"/>
      <c r="U780" s="136"/>
      <c r="V780" s="136"/>
      <c r="W780" s="136"/>
      <c r="X780" s="136"/>
      <c r="Y780" s="699"/>
      <c r="Z780" s="136"/>
      <c r="AA780" s="136"/>
      <c r="AB780" s="136"/>
      <c r="AC780" s="136"/>
      <c r="AD780" s="136"/>
      <c r="AE780" s="136"/>
      <c r="AF780" s="699"/>
      <c r="AG780" s="136"/>
      <c r="AH780" s="136"/>
      <c r="AI780" s="136"/>
      <c r="AJ780" s="136"/>
      <c r="AK780" s="136"/>
      <c r="AL780" s="136"/>
    </row>
    <row r="781" spans="1:38" s="44" customFormat="1" x14ac:dyDescent="0.2">
      <c r="A781" s="16"/>
      <c r="B781" s="704"/>
      <c r="C781" s="16"/>
      <c r="K781" s="699"/>
      <c r="L781" s="136"/>
      <c r="M781" s="136"/>
      <c r="N781" s="136"/>
      <c r="O781" s="136"/>
      <c r="P781" s="136"/>
      <c r="Q781" s="136"/>
      <c r="R781" s="699"/>
      <c r="S781" s="136"/>
      <c r="T781" s="136"/>
      <c r="U781" s="136"/>
      <c r="V781" s="136"/>
      <c r="W781" s="136"/>
      <c r="X781" s="136"/>
      <c r="Y781" s="699"/>
      <c r="Z781" s="136"/>
      <c r="AA781" s="136"/>
      <c r="AB781" s="136"/>
      <c r="AC781" s="136"/>
      <c r="AD781" s="136"/>
      <c r="AE781" s="136"/>
      <c r="AF781" s="699"/>
      <c r="AG781" s="136"/>
      <c r="AH781" s="136"/>
      <c r="AI781" s="136"/>
      <c r="AJ781" s="136"/>
      <c r="AK781" s="136"/>
      <c r="AL781" s="136"/>
    </row>
    <row r="782" spans="1:38" s="44" customFormat="1" x14ac:dyDescent="0.2">
      <c r="A782" s="16"/>
      <c r="B782" s="704"/>
      <c r="C782" s="16"/>
      <c r="K782" s="699"/>
      <c r="L782" s="136"/>
      <c r="M782" s="136"/>
      <c r="N782" s="136"/>
      <c r="O782" s="136"/>
      <c r="P782" s="136"/>
      <c r="Q782" s="136"/>
      <c r="R782" s="699"/>
      <c r="S782" s="136"/>
      <c r="T782" s="136"/>
      <c r="U782" s="136"/>
      <c r="V782" s="136"/>
      <c r="W782" s="136"/>
      <c r="X782" s="136"/>
      <c r="Y782" s="699"/>
      <c r="Z782" s="136"/>
      <c r="AA782" s="136"/>
      <c r="AB782" s="136"/>
      <c r="AC782" s="136"/>
      <c r="AD782" s="136"/>
      <c r="AE782" s="136"/>
      <c r="AF782" s="699"/>
      <c r="AG782" s="136"/>
      <c r="AH782" s="136"/>
      <c r="AI782" s="136"/>
      <c r="AJ782" s="136"/>
      <c r="AK782" s="136"/>
      <c r="AL782" s="136"/>
    </row>
    <row r="783" spans="1:38" s="44" customFormat="1" x14ac:dyDescent="0.2">
      <c r="A783" s="16"/>
      <c r="B783" s="704"/>
      <c r="C783" s="16"/>
      <c r="K783" s="699"/>
      <c r="L783" s="136"/>
      <c r="M783" s="136"/>
      <c r="N783" s="136"/>
      <c r="O783" s="136"/>
      <c r="P783" s="136"/>
      <c r="Q783" s="136"/>
      <c r="R783" s="699"/>
      <c r="S783" s="136"/>
      <c r="T783" s="136"/>
      <c r="U783" s="136"/>
      <c r="V783" s="136"/>
      <c r="W783" s="136"/>
      <c r="X783" s="136"/>
      <c r="Y783" s="699"/>
      <c r="Z783" s="136"/>
      <c r="AA783" s="136"/>
      <c r="AB783" s="136"/>
      <c r="AC783" s="136"/>
      <c r="AD783" s="136"/>
      <c r="AE783" s="136"/>
      <c r="AF783" s="699"/>
      <c r="AG783" s="136"/>
      <c r="AH783" s="136"/>
      <c r="AI783" s="136"/>
      <c r="AJ783" s="136"/>
      <c r="AK783" s="136"/>
      <c r="AL783" s="136"/>
    </row>
    <row r="784" spans="1:38" s="44" customFormat="1" x14ac:dyDescent="0.2">
      <c r="A784" s="16"/>
      <c r="B784" s="704"/>
      <c r="C784" s="16"/>
      <c r="K784" s="699"/>
      <c r="L784" s="136"/>
      <c r="M784" s="136"/>
      <c r="N784" s="136"/>
      <c r="O784" s="136"/>
      <c r="P784" s="136"/>
      <c r="Q784" s="136"/>
      <c r="R784" s="699"/>
      <c r="S784" s="136"/>
      <c r="T784" s="136"/>
      <c r="U784" s="136"/>
      <c r="V784" s="136"/>
      <c r="W784" s="136"/>
      <c r="X784" s="136"/>
      <c r="Y784" s="699"/>
      <c r="Z784" s="136"/>
      <c r="AA784" s="136"/>
      <c r="AB784" s="136"/>
      <c r="AC784" s="136"/>
      <c r="AD784" s="136"/>
      <c r="AE784" s="136"/>
      <c r="AF784" s="699"/>
      <c r="AG784" s="136"/>
      <c r="AH784" s="136"/>
      <c r="AI784" s="136"/>
      <c r="AJ784" s="136"/>
      <c r="AK784" s="136"/>
      <c r="AL784" s="136"/>
    </row>
    <row r="785" spans="1:38" s="44" customFormat="1" x14ac:dyDescent="0.2">
      <c r="A785" s="16"/>
      <c r="B785" s="704"/>
      <c r="C785" s="16"/>
      <c r="K785" s="699"/>
      <c r="L785" s="136"/>
      <c r="M785" s="136"/>
      <c r="N785" s="136"/>
      <c r="O785" s="136"/>
      <c r="P785" s="136"/>
      <c r="Q785" s="136"/>
      <c r="R785" s="699"/>
      <c r="S785" s="136"/>
      <c r="T785" s="136"/>
      <c r="U785" s="136"/>
      <c r="V785" s="136"/>
      <c r="W785" s="136"/>
      <c r="X785" s="136"/>
      <c r="Y785" s="699"/>
      <c r="Z785" s="136"/>
      <c r="AA785" s="136"/>
      <c r="AB785" s="136"/>
      <c r="AC785" s="136"/>
      <c r="AD785" s="136"/>
      <c r="AE785" s="136"/>
      <c r="AF785" s="699"/>
      <c r="AG785" s="136"/>
      <c r="AH785" s="136"/>
      <c r="AI785" s="136"/>
      <c r="AJ785" s="136"/>
      <c r="AK785" s="136"/>
      <c r="AL785" s="136"/>
    </row>
    <row r="786" spans="1:38" s="44" customFormat="1" x14ac:dyDescent="0.2">
      <c r="A786" s="16"/>
      <c r="B786" s="704"/>
      <c r="C786" s="16"/>
      <c r="K786" s="699"/>
      <c r="L786" s="136"/>
      <c r="M786" s="136"/>
      <c r="N786" s="136"/>
      <c r="O786" s="136"/>
      <c r="P786" s="136"/>
      <c r="Q786" s="136"/>
      <c r="R786" s="699"/>
      <c r="S786" s="136"/>
      <c r="T786" s="136"/>
      <c r="U786" s="136"/>
      <c r="V786" s="136"/>
      <c r="W786" s="136"/>
      <c r="X786" s="136"/>
      <c r="Y786" s="699"/>
      <c r="Z786" s="136"/>
      <c r="AA786" s="136"/>
      <c r="AB786" s="136"/>
      <c r="AC786" s="136"/>
      <c r="AD786" s="136"/>
      <c r="AE786" s="136"/>
      <c r="AF786" s="699"/>
      <c r="AG786" s="136"/>
      <c r="AH786" s="136"/>
      <c r="AI786" s="136"/>
      <c r="AJ786" s="136"/>
      <c r="AK786" s="136"/>
      <c r="AL786" s="136"/>
    </row>
    <row r="787" spans="1:38" s="44" customFormat="1" x14ac:dyDescent="0.2">
      <c r="A787" s="16"/>
      <c r="B787" s="704"/>
      <c r="C787" s="16"/>
      <c r="K787" s="699"/>
      <c r="L787" s="136"/>
      <c r="M787" s="136"/>
      <c r="N787" s="136"/>
      <c r="O787" s="136"/>
      <c r="P787" s="136"/>
      <c r="Q787" s="136"/>
      <c r="R787" s="699"/>
      <c r="S787" s="136"/>
      <c r="T787" s="136"/>
      <c r="U787" s="136"/>
      <c r="V787" s="136"/>
      <c r="W787" s="136"/>
      <c r="X787" s="136"/>
      <c r="Y787" s="699"/>
      <c r="Z787" s="136"/>
      <c r="AA787" s="136"/>
      <c r="AB787" s="136"/>
      <c r="AC787" s="136"/>
      <c r="AD787" s="136"/>
      <c r="AE787" s="136"/>
      <c r="AF787" s="699"/>
      <c r="AG787" s="136"/>
      <c r="AH787" s="136"/>
      <c r="AI787" s="136"/>
      <c r="AJ787" s="136"/>
      <c r="AK787" s="136"/>
      <c r="AL787" s="136"/>
    </row>
    <row r="788" spans="1:38" s="44" customFormat="1" x14ac:dyDescent="0.2">
      <c r="A788" s="16"/>
      <c r="B788" s="704"/>
      <c r="C788" s="16"/>
      <c r="K788" s="699"/>
      <c r="L788" s="136"/>
      <c r="M788" s="136"/>
      <c r="N788" s="136"/>
      <c r="O788" s="136"/>
      <c r="P788" s="136"/>
      <c r="Q788" s="136"/>
      <c r="R788" s="699"/>
      <c r="S788" s="136"/>
      <c r="T788" s="136"/>
      <c r="U788" s="136"/>
      <c r="V788" s="136"/>
      <c r="W788" s="136"/>
      <c r="X788" s="136"/>
      <c r="Y788" s="699"/>
      <c r="Z788" s="136"/>
      <c r="AA788" s="136"/>
      <c r="AB788" s="136"/>
      <c r="AC788" s="136"/>
      <c r="AD788" s="136"/>
      <c r="AE788" s="136"/>
      <c r="AF788" s="699"/>
      <c r="AG788" s="136"/>
      <c r="AH788" s="136"/>
      <c r="AI788" s="136"/>
      <c r="AJ788" s="136"/>
      <c r="AK788" s="136"/>
      <c r="AL788" s="136"/>
    </row>
    <row r="789" spans="1:38" s="44" customFormat="1" x14ac:dyDescent="0.2">
      <c r="A789" s="16"/>
      <c r="B789" s="704"/>
      <c r="C789" s="16"/>
      <c r="K789" s="699"/>
      <c r="L789" s="136"/>
      <c r="M789" s="136"/>
      <c r="N789" s="136"/>
      <c r="O789" s="136"/>
      <c r="P789" s="136"/>
      <c r="Q789" s="136"/>
      <c r="R789" s="699"/>
      <c r="S789" s="136"/>
      <c r="T789" s="136"/>
      <c r="U789" s="136"/>
      <c r="V789" s="136"/>
      <c r="W789" s="136"/>
      <c r="X789" s="136"/>
      <c r="Y789" s="699"/>
      <c r="Z789" s="136"/>
      <c r="AA789" s="136"/>
      <c r="AB789" s="136"/>
      <c r="AC789" s="136"/>
      <c r="AD789" s="136"/>
      <c r="AE789" s="136"/>
      <c r="AF789" s="699"/>
      <c r="AG789" s="136"/>
      <c r="AH789" s="136"/>
      <c r="AI789" s="136"/>
      <c r="AJ789" s="136"/>
      <c r="AK789" s="136"/>
      <c r="AL789" s="136"/>
    </row>
    <row r="790" spans="1:38" s="44" customFormat="1" x14ac:dyDescent="0.2">
      <c r="A790" s="16"/>
      <c r="B790" s="704"/>
      <c r="C790" s="16"/>
      <c r="K790" s="699"/>
      <c r="L790" s="136"/>
      <c r="M790" s="136"/>
      <c r="N790" s="136"/>
      <c r="O790" s="136"/>
      <c r="P790" s="136"/>
      <c r="Q790" s="136"/>
      <c r="R790" s="699"/>
      <c r="S790" s="136"/>
      <c r="T790" s="136"/>
      <c r="U790" s="136"/>
      <c r="V790" s="136"/>
      <c r="W790" s="136"/>
      <c r="X790" s="136"/>
      <c r="Y790" s="699"/>
      <c r="Z790" s="136"/>
      <c r="AA790" s="136"/>
      <c r="AB790" s="136"/>
      <c r="AC790" s="136"/>
      <c r="AD790" s="136"/>
      <c r="AE790" s="136"/>
      <c r="AF790" s="699"/>
      <c r="AG790" s="136"/>
      <c r="AH790" s="136"/>
      <c r="AI790" s="136"/>
      <c r="AJ790" s="136"/>
      <c r="AK790" s="136"/>
      <c r="AL790" s="136"/>
    </row>
    <row r="791" spans="1:38" s="44" customFormat="1" x14ac:dyDescent="0.2">
      <c r="A791" s="16"/>
      <c r="B791" s="704"/>
      <c r="C791" s="16"/>
      <c r="K791" s="699"/>
      <c r="L791" s="136"/>
      <c r="M791" s="136"/>
      <c r="N791" s="136"/>
      <c r="O791" s="136"/>
      <c r="P791" s="136"/>
      <c r="Q791" s="136"/>
      <c r="R791" s="699"/>
      <c r="S791" s="136"/>
      <c r="T791" s="136"/>
      <c r="U791" s="136"/>
      <c r="V791" s="136"/>
      <c r="W791" s="136"/>
      <c r="X791" s="136"/>
      <c r="Y791" s="699"/>
      <c r="Z791" s="136"/>
      <c r="AA791" s="136"/>
      <c r="AB791" s="136"/>
      <c r="AC791" s="136"/>
      <c r="AD791" s="136"/>
      <c r="AE791" s="136"/>
      <c r="AF791" s="699"/>
      <c r="AG791" s="136"/>
      <c r="AH791" s="136"/>
      <c r="AI791" s="136"/>
      <c r="AJ791" s="136"/>
      <c r="AK791" s="136"/>
      <c r="AL791" s="136"/>
    </row>
    <row r="792" spans="1:38" s="44" customFormat="1" x14ac:dyDescent="0.2">
      <c r="A792" s="16"/>
      <c r="B792" s="704"/>
      <c r="C792" s="16"/>
      <c r="K792" s="699"/>
      <c r="L792" s="136"/>
      <c r="M792" s="136"/>
      <c r="N792" s="136"/>
      <c r="O792" s="136"/>
      <c r="P792" s="136"/>
      <c r="Q792" s="136"/>
      <c r="R792" s="699"/>
      <c r="S792" s="136"/>
      <c r="T792" s="136"/>
      <c r="U792" s="136"/>
      <c r="V792" s="136"/>
      <c r="W792" s="136"/>
      <c r="X792" s="136"/>
      <c r="Y792" s="699"/>
      <c r="Z792" s="136"/>
      <c r="AA792" s="136"/>
      <c r="AB792" s="136"/>
      <c r="AC792" s="136"/>
      <c r="AD792" s="136"/>
      <c r="AE792" s="136"/>
      <c r="AF792" s="699"/>
      <c r="AG792" s="136"/>
      <c r="AH792" s="136"/>
      <c r="AI792" s="136"/>
      <c r="AJ792" s="136"/>
      <c r="AK792" s="136"/>
      <c r="AL792" s="136"/>
    </row>
    <row r="793" spans="1:38" s="44" customFormat="1" x14ac:dyDescent="0.2">
      <c r="A793" s="16"/>
      <c r="B793" s="704"/>
      <c r="C793" s="16"/>
      <c r="K793" s="699"/>
      <c r="L793" s="136"/>
      <c r="M793" s="136"/>
      <c r="N793" s="136"/>
      <c r="O793" s="136"/>
      <c r="P793" s="136"/>
      <c r="Q793" s="136"/>
      <c r="R793" s="699"/>
      <c r="S793" s="136"/>
      <c r="T793" s="136"/>
      <c r="U793" s="136"/>
      <c r="V793" s="136"/>
      <c r="W793" s="136"/>
      <c r="X793" s="136"/>
      <c r="Y793" s="699"/>
      <c r="Z793" s="136"/>
      <c r="AA793" s="136"/>
      <c r="AB793" s="136"/>
      <c r="AC793" s="136"/>
      <c r="AD793" s="136"/>
      <c r="AE793" s="136"/>
      <c r="AF793" s="699"/>
      <c r="AG793" s="136"/>
      <c r="AH793" s="136"/>
      <c r="AI793" s="136"/>
      <c r="AJ793" s="136"/>
      <c r="AK793" s="136"/>
      <c r="AL793" s="136"/>
    </row>
    <row r="794" spans="1:38" s="44" customFormat="1" x14ac:dyDescent="0.2">
      <c r="A794" s="16"/>
      <c r="B794" s="704"/>
      <c r="C794" s="16"/>
      <c r="K794" s="699"/>
      <c r="L794" s="136"/>
      <c r="M794" s="136"/>
      <c r="N794" s="136"/>
      <c r="O794" s="136"/>
      <c r="P794" s="136"/>
      <c r="Q794" s="136"/>
      <c r="R794" s="699"/>
      <c r="S794" s="136"/>
      <c r="T794" s="136"/>
      <c r="U794" s="136"/>
      <c r="V794" s="136"/>
      <c r="W794" s="136"/>
      <c r="X794" s="136"/>
      <c r="Y794" s="699"/>
      <c r="Z794" s="136"/>
      <c r="AA794" s="136"/>
      <c r="AB794" s="136"/>
      <c r="AC794" s="136"/>
      <c r="AD794" s="136"/>
      <c r="AE794" s="136"/>
      <c r="AF794" s="699"/>
      <c r="AG794" s="136"/>
      <c r="AH794" s="136"/>
      <c r="AI794" s="136"/>
      <c r="AJ794" s="136"/>
      <c r="AK794" s="136"/>
      <c r="AL794" s="136"/>
    </row>
    <row r="795" spans="1:38" s="44" customFormat="1" x14ac:dyDescent="0.2">
      <c r="A795" s="16"/>
      <c r="B795" s="704"/>
      <c r="C795" s="16"/>
      <c r="K795" s="699"/>
      <c r="L795" s="136"/>
      <c r="M795" s="136"/>
      <c r="N795" s="136"/>
      <c r="O795" s="136"/>
      <c r="P795" s="136"/>
      <c r="Q795" s="136"/>
      <c r="R795" s="699"/>
      <c r="S795" s="136"/>
      <c r="T795" s="136"/>
      <c r="U795" s="136"/>
      <c r="V795" s="136"/>
      <c r="W795" s="136"/>
      <c r="X795" s="136"/>
      <c r="Y795" s="699"/>
      <c r="Z795" s="136"/>
      <c r="AA795" s="136"/>
      <c r="AB795" s="136"/>
      <c r="AC795" s="136"/>
      <c r="AD795" s="136"/>
      <c r="AE795" s="136"/>
      <c r="AF795" s="699"/>
      <c r="AG795" s="136"/>
      <c r="AH795" s="136"/>
      <c r="AI795" s="136"/>
      <c r="AJ795" s="136"/>
      <c r="AK795" s="136"/>
      <c r="AL795" s="136"/>
    </row>
    <row r="796" spans="1:38" s="44" customFormat="1" x14ac:dyDescent="0.2">
      <c r="A796" s="16"/>
      <c r="B796" s="704"/>
      <c r="C796" s="16"/>
      <c r="K796" s="699"/>
      <c r="L796" s="136"/>
      <c r="M796" s="136"/>
      <c r="N796" s="136"/>
      <c r="O796" s="136"/>
      <c r="P796" s="136"/>
      <c r="Q796" s="136"/>
      <c r="R796" s="699"/>
      <c r="S796" s="136"/>
      <c r="T796" s="136"/>
      <c r="U796" s="136"/>
      <c r="V796" s="136"/>
      <c r="W796" s="136"/>
      <c r="X796" s="136"/>
      <c r="Y796" s="699"/>
      <c r="Z796" s="136"/>
      <c r="AA796" s="136"/>
      <c r="AB796" s="136"/>
      <c r="AC796" s="136"/>
      <c r="AD796" s="136"/>
      <c r="AE796" s="136"/>
      <c r="AF796" s="699"/>
      <c r="AG796" s="136"/>
      <c r="AH796" s="136"/>
      <c r="AI796" s="136"/>
      <c r="AJ796" s="136"/>
      <c r="AK796" s="136"/>
      <c r="AL796" s="136"/>
    </row>
    <row r="797" spans="1:38" s="44" customFormat="1" x14ac:dyDescent="0.2">
      <c r="A797" s="16"/>
      <c r="B797" s="704"/>
      <c r="C797" s="16"/>
      <c r="K797" s="699"/>
      <c r="L797" s="136"/>
      <c r="M797" s="136"/>
      <c r="N797" s="136"/>
      <c r="O797" s="136"/>
      <c r="P797" s="136"/>
      <c r="Q797" s="136"/>
      <c r="R797" s="699"/>
      <c r="S797" s="136"/>
      <c r="T797" s="136"/>
      <c r="U797" s="136"/>
      <c r="V797" s="136"/>
      <c r="W797" s="136"/>
      <c r="X797" s="136"/>
      <c r="Y797" s="699"/>
      <c r="Z797" s="136"/>
      <c r="AA797" s="136"/>
      <c r="AB797" s="136"/>
      <c r="AC797" s="136"/>
      <c r="AD797" s="136"/>
      <c r="AE797" s="136"/>
      <c r="AF797" s="699"/>
      <c r="AG797" s="136"/>
      <c r="AH797" s="136"/>
      <c r="AI797" s="136"/>
      <c r="AJ797" s="136"/>
      <c r="AK797" s="136"/>
      <c r="AL797" s="136"/>
    </row>
    <row r="798" spans="1:38" s="44" customFormat="1" x14ac:dyDescent="0.2">
      <c r="A798" s="16"/>
      <c r="B798" s="704"/>
      <c r="C798" s="16"/>
      <c r="K798" s="699"/>
      <c r="L798" s="136"/>
      <c r="M798" s="136"/>
      <c r="N798" s="136"/>
      <c r="O798" s="136"/>
      <c r="P798" s="136"/>
      <c r="Q798" s="136"/>
      <c r="R798" s="699"/>
      <c r="S798" s="136"/>
      <c r="T798" s="136"/>
      <c r="U798" s="136"/>
      <c r="V798" s="136"/>
      <c r="W798" s="136"/>
      <c r="X798" s="136"/>
      <c r="Y798" s="699"/>
      <c r="Z798" s="136"/>
      <c r="AA798" s="136"/>
      <c r="AB798" s="136"/>
      <c r="AC798" s="136"/>
      <c r="AD798" s="136"/>
      <c r="AE798" s="136"/>
      <c r="AF798" s="699"/>
      <c r="AG798" s="136"/>
      <c r="AH798" s="136"/>
      <c r="AI798" s="136"/>
      <c r="AJ798" s="136"/>
      <c r="AK798" s="136"/>
      <c r="AL798" s="136"/>
    </row>
    <row r="799" spans="1:38" s="44" customFormat="1" x14ac:dyDescent="0.2">
      <c r="A799" s="16"/>
      <c r="B799" s="704"/>
      <c r="C799" s="16"/>
      <c r="K799" s="699"/>
      <c r="L799" s="136"/>
      <c r="M799" s="136"/>
      <c r="N799" s="136"/>
      <c r="O799" s="136"/>
      <c r="P799" s="136"/>
      <c r="Q799" s="136"/>
      <c r="R799" s="699"/>
      <c r="S799" s="136"/>
      <c r="T799" s="136"/>
      <c r="U799" s="136"/>
      <c r="V799" s="136"/>
      <c r="W799" s="136"/>
      <c r="X799" s="136"/>
      <c r="Y799" s="699"/>
      <c r="Z799" s="136"/>
      <c r="AA799" s="136"/>
      <c r="AB799" s="136"/>
      <c r="AC799" s="136"/>
      <c r="AD799" s="136"/>
      <c r="AE799" s="136"/>
      <c r="AF799" s="699"/>
      <c r="AG799" s="136"/>
      <c r="AH799" s="136"/>
      <c r="AI799" s="136"/>
      <c r="AJ799" s="136"/>
      <c r="AK799" s="136"/>
      <c r="AL799" s="136"/>
    </row>
    <row r="800" spans="1:38" s="44" customFormat="1" x14ac:dyDescent="0.2">
      <c r="A800" s="16"/>
      <c r="B800" s="704"/>
      <c r="C800" s="16"/>
      <c r="K800" s="699"/>
      <c r="L800" s="136"/>
      <c r="M800" s="136"/>
      <c r="N800" s="136"/>
      <c r="O800" s="136"/>
      <c r="P800" s="136"/>
      <c r="Q800" s="136"/>
      <c r="R800" s="699"/>
      <c r="S800" s="136"/>
      <c r="T800" s="136"/>
      <c r="U800" s="136"/>
      <c r="V800" s="136"/>
      <c r="W800" s="136"/>
      <c r="X800" s="136"/>
      <c r="Y800" s="699"/>
      <c r="Z800" s="136"/>
      <c r="AA800" s="136"/>
      <c r="AB800" s="136"/>
      <c r="AC800" s="136"/>
      <c r="AD800" s="136"/>
      <c r="AE800" s="136"/>
      <c r="AF800" s="699"/>
      <c r="AG800" s="136"/>
      <c r="AH800" s="136"/>
      <c r="AI800" s="136"/>
      <c r="AJ800" s="136"/>
      <c r="AK800" s="136"/>
      <c r="AL800" s="136"/>
    </row>
    <row r="801" spans="1:38" s="44" customFormat="1" x14ac:dyDescent="0.2">
      <c r="A801" s="16"/>
      <c r="B801" s="704"/>
      <c r="C801" s="16"/>
      <c r="K801" s="699"/>
      <c r="L801" s="136"/>
      <c r="M801" s="136"/>
      <c r="N801" s="136"/>
      <c r="O801" s="136"/>
      <c r="P801" s="136"/>
      <c r="Q801" s="136"/>
      <c r="R801" s="699"/>
      <c r="S801" s="136"/>
      <c r="T801" s="136"/>
      <c r="U801" s="136"/>
      <c r="V801" s="136"/>
      <c r="W801" s="136"/>
      <c r="X801" s="136"/>
      <c r="Y801" s="699"/>
      <c r="Z801" s="136"/>
      <c r="AA801" s="136"/>
      <c r="AB801" s="136"/>
      <c r="AC801" s="136"/>
      <c r="AD801" s="136"/>
      <c r="AE801" s="136"/>
      <c r="AF801" s="699"/>
      <c r="AG801" s="136"/>
      <c r="AH801" s="136"/>
      <c r="AI801" s="136"/>
      <c r="AJ801" s="136"/>
      <c r="AK801" s="136"/>
      <c r="AL801" s="136"/>
    </row>
    <row r="802" spans="1:38" s="44" customFormat="1" x14ac:dyDescent="0.2">
      <c r="A802" s="16"/>
      <c r="B802" s="704"/>
      <c r="C802" s="16"/>
      <c r="K802" s="699"/>
      <c r="L802" s="136"/>
      <c r="M802" s="136"/>
      <c r="N802" s="136"/>
      <c r="O802" s="136"/>
      <c r="P802" s="136"/>
      <c r="Q802" s="136"/>
      <c r="R802" s="699"/>
      <c r="S802" s="136"/>
      <c r="T802" s="136"/>
      <c r="U802" s="136"/>
      <c r="V802" s="136"/>
      <c r="W802" s="136"/>
      <c r="X802" s="136"/>
      <c r="Y802" s="699"/>
      <c r="Z802" s="136"/>
      <c r="AA802" s="136"/>
      <c r="AB802" s="136"/>
      <c r="AC802" s="136"/>
      <c r="AD802" s="136"/>
      <c r="AE802" s="136"/>
      <c r="AF802" s="699"/>
      <c r="AG802" s="136"/>
      <c r="AH802" s="136"/>
      <c r="AI802" s="136"/>
      <c r="AJ802" s="136"/>
      <c r="AK802" s="136"/>
      <c r="AL802" s="136"/>
    </row>
    <row r="803" spans="1:38" s="44" customFormat="1" x14ac:dyDescent="0.2">
      <c r="A803" s="16"/>
      <c r="B803" s="704"/>
      <c r="C803" s="16"/>
      <c r="K803" s="699"/>
      <c r="L803" s="136"/>
      <c r="M803" s="136"/>
      <c r="N803" s="136"/>
      <c r="O803" s="136"/>
      <c r="P803" s="136"/>
      <c r="Q803" s="136"/>
      <c r="R803" s="699"/>
      <c r="S803" s="136"/>
      <c r="T803" s="136"/>
      <c r="U803" s="136"/>
      <c r="V803" s="136"/>
      <c r="W803" s="136"/>
      <c r="X803" s="136"/>
      <c r="Y803" s="699"/>
      <c r="Z803" s="136"/>
      <c r="AA803" s="136"/>
      <c r="AB803" s="136"/>
      <c r="AC803" s="136"/>
      <c r="AD803" s="136"/>
      <c r="AE803" s="136"/>
      <c r="AF803" s="699"/>
      <c r="AG803" s="136"/>
      <c r="AH803" s="136"/>
      <c r="AI803" s="136"/>
      <c r="AJ803" s="136"/>
      <c r="AK803" s="136"/>
      <c r="AL803" s="136"/>
    </row>
    <row r="804" spans="1:38" s="44" customFormat="1" x14ac:dyDescent="0.2">
      <c r="A804" s="16"/>
      <c r="B804" s="704"/>
      <c r="C804" s="16"/>
      <c r="K804" s="699"/>
      <c r="L804" s="136"/>
      <c r="M804" s="136"/>
      <c r="N804" s="136"/>
      <c r="O804" s="136"/>
      <c r="P804" s="136"/>
      <c r="Q804" s="136"/>
      <c r="R804" s="699"/>
      <c r="S804" s="136"/>
      <c r="T804" s="136"/>
      <c r="U804" s="136"/>
      <c r="V804" s="136"/>
      <c r="W804" s="136"/>
      <c r="X804" s="136"/>
      <c r="Y804" s="699"/>
      <c r="Z804" s="136"/>
      <c r="AA804" s="136"/>
      <c r="AB804" s="136"/>
      <c r="AC804" s="136"/>
      <c r="AD804" s="136"/>
      <c r="AE804" s="136"/>
      <c r="AF804" s="699"/>
      <c r="AG804" s="136"/>
      <c r="AH804" s="136"/>
      <c r="AI804" s="136"/>
      <c r="AJ804" s="136"/>
      <c r="AK804" s="136"/>
      <c r="AL804" s="136"/>
    </row>
    <row r="805" spans="1:38" s="44" customFormat="1" x14ac:dyDescent="0.2">
      <c r="A805" s="16"/>
      <c r="B805" s="704"/>
      <c r="C805" s="16"/>
      <c r="K805" s="699"/>
      <c r="L805" s="136"/>
      <c r="M805" s="136"/>
      <c r="N805" s="136"/>
      <c r="O805" s="136"/>
      <c r="P805" s="136"/>
      <c r="Q805" s="136"/>
      <c r="R805" s="699"/>
      <c r="S805" s="136"/>
      <c r="T805" s="136"/>
      <c r="U805" s="136"/>
      <c r="V805" s="136"/>
      <c r="W805" s="136"/>
      <c r="X805" s="136"/>
      <c r="Y805" s="699"/>
      <c r="Z805" s="136"/>
      <c r="AA805" s="136"/>
      <c r="AB805" s="136"/>
      <c r="AC805" s="136"/>
      <c r="AD805" s="136"/>
      <c r="AE805" s="136"/>
      <c r="AF805" s="699"/>
      <c r="AG805" s="136"/>
      <c r="AH805" s="136"/>
      <c r="AI805" s="136"/>
      <c r="AJ805" s="136"/>
      <c r="AK805" s="136"/>
      <c r="AL805" s="136"/>
    </row>
    <row r="806" spans="1:38" s="44" customFormat="1" x14ac:dyDescent="0.2">
      <c r="A806" s="16"/>
      <c r="B806" s="704"/>
      <c r="C806" s="16"/>
      <c r="K806" s="699"/>
      <c r="L806" s="136"/>
      <c r="M806" s="136"/>
      <c r="N806" s="136"/>
      <c r="O806" s="136"/>
      <c r="P806" s="136"/>
      <c r="Q806" s="136"/>
      <c r="R806" s="699"/>
      <c r="S806" s="136"/>
      <c r="T806" s="136"/>
      <c r="U806" s="136"/>
      <c r="V806" s="136"/>
      <c r="W806" s="136"/>
      <c r="X806" s="136"/>
      <c r="Y806" s="699"/>
      <c r="Z806" s="136"/>
      <c r="AA806" s="136"/>
      <c r="AB806" s="136"/>
      <c r="AC806" s="136"/>
      <c r="AD806" s="136"/>
      <c r="AE806" s="136"/>
      <c r="AF806" s="699"/>
      <c r="AG806" s="136"/>
      <c r="AH806" s="136"/>
      <c r="AI806" s="136"/>
      <c r="AJ806" s="136"/>
      <c r="AK806" s="136"/>
      <c r="AL806" s="136"/>
    </row>
    <row r="807" spans="1:38" s="44" customFormat="1" x14ac:dyDescent="0.2">
      <c r="A807" s="16"/>
      <c r="B807" s="704"/>
      <c r="C807" s="16"/>
      <c r="K807" s="699"/>
      <c r="L807" s="136"/>
      <c r="M807" s="136"/>
      <c r="N807" s="136"/>
      <c r="O807" s="136"/>
      <c r="P807" s="136"/>
      <c r="Q807" s="136"/>
      <c r="R807" s="699"/>
      <c r="S807" s="136"/>
      <c r="T807" s="136"/>
      <c r="U807" s="136"/>
      <c r="V807" s="136"/>
      <c r="W807" s="136"/>
      <c r="X807" s="136"/>
      <c r="Y807" s="699"/>
      <c r="Z807" s="136"/>
      <c r="AA807" s="136"/>
      <c r="AB807" s="136"/>
      <c r="AC807" s="136"/>
      <c r="AD807" s="136"/>
      <c r="AE807" s="136"/>
      <c r="AF807" s="699"/>
      <c r="AG807" s="136"/>
      <c r="AH807" s="136"/>
      <c r="AI807" s="136"/>
      <c r="AJ807" s="136"/>
      <c r="AK807" s="136"/>
      <c r="AL807" s="136"/>
    </row>
    <row r="808" spans="1:38" s="44" customFormat="1" x14ac:dyDescent="0.2">
      <c r="A808" s="16"/>
      <c r="B808" s="704"/>
      <c r="C808" s="16"/>
      <c r="K808" s="699"/>
      <c r="L808" s="136"/>
      <c r="M808" s="136"/>
      <c r="N808" s="136"/>
      <c r="O808" s="136"/>
      <c r="P808" s="136"/>
      <c r="Q808" s="136"/>
      <c r="R808" s="699"/>
      <c r="S808" s="136"/>
      <c r="T808" s="136"/>
      <c r="U808" s="136"/>
      <c r="V808" s="136"/>
      <c r="W808" s="136"/>
      <c r="X808" s="136"/>
      <c r="Y808" s="699"/>
      <c r="Z808" s="136"/>
      <c r="AA808" s="136"/>
      <c r="AB808" s="136"/>
      <c r="AC808" s="136"/>
      <c r="AD808" s="136"/>
      <c r="AE808" s="136"/>
      <c r="AF808" s="699"/>
      <c r="AG808" s="136"/>
      <c r="AH808" s="136"/>
      <c r="AI808" s="136"/>
      <c r="AJ808" s="136"/>
      <c r="AK808" s="136"/>
      <c r="AL808" s="136"/>
    </row>
    <row r="809" spans="1:38" s="44" customFormat="1" x14ac:dyDescent="0.2">
      <c r="A809" s="16"/>
      <c r="B809" s="704"/>
      <c r="C809" s="16"/>
      <c r="K809" s="699"/>
      <c r="L809" s="136"/>
      <c r="M809" s="136"/>
      <c r="N809" s="136"/>
      <c r="O809" s="136"/>
      <c r="P809" s="136"/>
      <c r="Q809" s="136"/>
      <c r="R809" s="699"/>
      <c r="S809" s="136"/>
      <c r="T809" s="136"/>
      <c r="U809" s="136"/>
      <c r="V809" s="136"/>
      <c r="W809" s="136"/>
      <c r="X809" s="136"/>
      <c r="Y809" s="699"/>
      <c r="Z809" s="136"/>
      <c r="AA809" s="136"/>
      <c r="AB809" s="136"/>
      <c r="AC809" s="136"/>
      <c r="AD809" s="136"/>
      <c r="AE809" s="136"/>
      <c r="AF809" s="699"/>
      <c r="AG809" s="136"/>
      <c r="AH809" s="136"/>
      <c r="AI809" s="136"/>
      <c r="AJ809" s="136"/>
      <c r="AK809" s="136"/>
      <c r="AL809" s="136"/>
    </row>
    <row r="810" spans="1:38" s="44" customFormat="1" x14ac:dyDescent="0.2">
      <c r="A810" s="16"/>
      <c r="B810" s="704"/>
      <c r="C810" s="16"/>
      <c r="K810" s="699"/>
      <c r="L810" s="136"/>
      <c r="M810" s="136"/>
      <c r="N810" s="136"/>
      <c r="O810" s="136"/>
      <c r="P810" s="136"/>
      <c r="Q810" s="136"/>
      <c r="R810" s="699"/>
      <c r="S810" s="136"/>
      <c r="T810" s="136"/>
      <c r="U810" s="136"/>
      <c r="V810" s="136"/>
      <c r="W810" s="136"/>
      <c r="X810" s="136"/>
      <c r="Y810" s="699"/>
      <c r="Z810" s="136"/>
      <c r="AA810" s="136"/>
      <c r="AB810" s="136"/>
      <c r="AC810" s="136"/>
      <c r="AD810" s="136"/>
      <c r="AE810" s="136"/>
      <c r="AF810" s="699"/>
      <c r="AG810" s="136"/>
      <c r="AH810" s="136"/>
      <c r="AI810" s="136"/>
      <c r="AJ810" s="136"/>
      <c r="AK810" s="136"/>
      <c r="AL810" s="136"/>
    </row>
    <row r="811" spans="1:38" s="44" customFormat="1" x14ac:dyDescent="0.2">
      <c r="A811" s="16"/>
      <c r="B811" s="704"/>
      <c r="C811" s="16"/>
      <c r="K811" s="699"/>
      <c r="L811" s="136"/>
      <c r="M811" s="136"/>
      <c r="N811" s="136"/>
      <c r="O811" s="136"/>
      <c r="P811" s="136"/>
      <c r="Q811" s="136"/>
      <c r="R811" s="699"/>
      <c r="S811" s="136"/>
      <c r="T811" s="136"/>
      <c r="U811" s="136"/>
      <c r="V811" s="136"/>
      <c r="W811" s="136"/>
      <c r="X811" s="136"/>
      <c r="Y811" s="699"/>
      <c r="Z811" s="136"/>
      <c r="AA811" s="136"/>
      <c r="AB811" s="136"/>
      <c r="AC811" s="136"/>
      <c r="AD811" s="136"/>
      <c r="AE811" s="136"/>
      <c r="AF811" s="699"/>
      <c r="AG811" s="136"/>
      <c r="AH811" s="136"/>
      <c r="AI811" s="136"/>
      <c r="AJ811" s="136"/>
      <c r="AK811" s="136"/>
      <c r="AL811" s="136"/>
    </row>
    <row r="812" spans="1:38" s="44" customFormat="1" x14ac:dyDescent="0.2">
      <c r="A812" s="16"/>
      <c r="B812" s="704"/>
      <c r="C812" s="16"/>
      <c r="K812" s="699"/>
      <c r="L812" s="136"/>
      <c r="M812" s="136"/>
      <c r="N812" s="136"/>
      <c r="O812" s="136"/>
      <c r="P812" s="136"/>
      <c r="Q812" s="136"/>
      <c r="R812" s="699"/>
      <c r="S812" s="136"/>
      <c r="T812" s="136"/>
      <c r="U812" s="136"/>
      <c r="V812" s="136"/>
      <c r="W812" s="136"/>
      <c r="X812" s="136"/>
      <c r="Y812" s="699"/>
      <c r="Z812" s="136"/>
      <c r="AA812" s="136"/>
      <c r="AB812" s="136"/>
      <c r="AC812" s="136"/>
      <c r="AD812" s="136"/>
      <c r="AE812" s="136"/>
      <c r="AF812" s="699"/>
      <c r="AG812" s="136"/>
      <c r="AH812" s="136"/>
      <c r="AI812" s="136"/>
      <c r="AJ812" s="136"/>
      <c r="AK812" s="136"/>
      <c r="AL812" s="136"/>
    </row>
    <row r="813" spans="1:38" s="44" customFormat="1" x14ac:dyDescent="0.2">
      <c r="A813" s="16"/>
      <c r="B813" s="704"/>
      <c r="C813" s="16"/>
      <c r="K813" s="699"/>
      <c r="L813" s="136"/>
      <c r="M813" s="136"/>
      <c r="N813" s="136"/>
      <c r="O813" s="136"/>
      <c r="P813" s="136"/>
      <c r="Q813" s="136"/>
      <c r="R813" s="699"/>
      <c r="S813" s="136"/>
      <c r="T813" s="136"/>
      <c r="U813" s="136"/>
      <c r="V813" s="136"/>
      <c r="W813" s="136"/>
      <c r="X813" s="136"/>
      <c r="Y813" s="699"/>
      <c r="Z813" s="136"/>
      <c r="AA813" s="136"/>
      <c r="AB813" s="136"/>
      <c r="AC813" s="136"/>
      <c r="AD813" s="136"/>
      <c r="AE813" s="136"/>
      <c r="AF813" s="699"/>
      <c r="AG813" s="136"/>
      <c r="AH813" s="136"/>
      <c r="AI813" s="136"/>
      <c r="AJ813" s="136"/>
      <c r="AK813" s="136"/>
      <c r="AL813" s="136"/>
    </row>
    <row r="814" spans="1:38" s="44" customFormat="1" x14ac:dyDescent="0.2">
      <c r="A814" s="16"/>
      <c r="B814" s="704"/>
      <c r="C814" s="16"/>
      <c r="K814" s="699"/>
      <c r="L814" s="136"/>
      <c r="M814" s="136"/>
      <c r="N814" s="136"/>
      <c r="O814" s="136"/>
      <c r="P814" s="136"/>
      <c r="Q814" s="136"/>
      <c r="R814" s="699"/>
      <c r="S814" s="136"/>
      <c r="T814" s="136"/>
      <c r="U814" s="136"/>
      <c r="V814" s="136"/>
      <c r="W814" s="136"/>
      <c r="X814" s="136"/>
      <c r="Y814" s="699"/>
      <c r="Z814" s="136"/>
      <c r="AA814" s="136"/>
      <c r="AB814" s="136"/>
      <c r="AC814" s="136"/>
      <c r="AD814" s="136"/>
      <c r="AE814" s="136"/>
      <c r="AF814" s="699"/>
      <c r="AG814" s="136"/>
      <c r="AH814" s="136"/>
      <c r="AI814" s="136"/>
      <c r="AJ814" s="136"/>
      <c r="AK814" s="136"/>
      <c r="AL814" s="136"/>
    </row>
    <row r="815" spans="1:38" s="44" customFormat="1" x14ac:dyDescent="0.2">
      <c r="A815" s="16"/>
      <c r="B815" s="704"/>
      <c r="C815" s="16"/>
      <c r="K815" s="699"/>
      <c r="L815" s="136"/>
      <c r="M815" s="136"/>
      <c r="N815" s="136"/>
      <c r="O815" s="136"/>
      <c r="P815" s="136"/>
      <c r="Q815" s="136"/>
      <c r="R815" s="699"/>
      <c r="S815" s="136"/>
      <c r="T815" s="136"/>
      <c r="U815" s="136"/>
      <c r="V815" s="136"/>
      <c r="W815" s="136"/>
      <c r="X815" s="136"/>
      <c r="Y815" s="699"/>
      <c r="Z815" s="136"/>
      <c r="AA815" s="136"/>
      <c r="AB815" s="136"/>
      <c r="AC815" s="136"/>
      <c r="AD815" s="136"/>
      <c r="AE815" s="136"/>
      <c r="AF815" s="699"/>
      <c r="AG815" s="136"/>
      <c r="AH815" s="136"/>
      <c r="AI815" s="136"/>
      <c r="AJ815" s="136"/>
      <c r="AK815" s="136"/>
      <c r="AL815" s="136"/>
    </row>
    <row r="816" spans="1:38" s="44" customFormat="1" x14ac:dyDescent="0.2">
      <c r="A816" s="16"/>
      <c r="B816" s="704"/>
      <c r="C816" s="16"/>
      <c r="K816" s="699"/>
      <c r="L816" s="136"/>
      <c r="M816" s="136"/>
      <c r="N816" s="136"/>
      <c r="O816" s="136"/>
      <c r="P816" s="136"/>
      <c r="Q816" s="136"/>
      <c r="R816" s="699"/>
      <c r="S816" s="136"/>
      <c r="T816" s="136"/>
      <c r="U816" s="136"/>
      <c r="V816" s="136"/>
      <c r="W816" s="136"/>
      <c r="X816" s="136"/>
      <c r="Y816" s="699"/>
      <c r="Z816" s="136"/>
      <c r="AA816" s="136"/>
      <c r="AB816" s="136"/>
      <c r="AC816" s="136"/>
      <c r="AD816" s="136"/>
      <c r="AE816" s="136"/>
      <c r="AF816" s="699"/>
      <c r="AG816" s="136"/>
      <c r="AH816" s="136"/>
      <c r="AI816" s="136"/>
      <c r="AJ816" s="136"/>
      <c r="AK816" s="136"/>
      <c r="AL816" s="136"/>
    </row>
    <row r="817" spans="1:38" s="44" customFormat="1" x14ac:dyDescent="0.2">
      <c r="A817" s="16"/>
      <c r="B817" s="704"/>
      <c r="C817" s="16"/>
      <c r="K817" s="699"/>
      <c r="L817" s="136"/>
      <c r="M817" s="136"/>
      <c r="N817" s="136"/>
      <c r="O817" s="136"/>
      <c r="P817" s="136"/>
      <c r="Q817" s="136"/>
      <c r="R817" s="699"/>
      <c r="S817" s="136"/>
      <c r="T817" s="136"/>
      <c r="U817" s="136"/>
      <c r="V817" s="136"/>
      <c r="W817" s="136"/>
      <c r="X817" s="136"/>
      <c r="Y817" s="699"/>
      <c r="Z817" s="136"/>
      <c r="AA817" s="136"/>
      <c r="AB817" s="136"/>
      <c r="AC817" s="136"/>
      <c r="AD817" s="136"/>
      <c r="AE817" s="136"/>
      <c r="AF817" s="699"/>
      <c r="AG817" s="136"/>
      <c r="AH817" s="136"/>
      <c r="AI817" s="136"/>
      <c r="AJ817" s="136"/>
      <c r="AK817" s="136"/>
      <c r="AL817" s="136"/>
    </row>
    <row r="818" spans="1:38" s="44" customFormat="1" x14ac:dyDescent="0.2">
      <c r="A818" s="16"/>
      <c r="B818" s="704"/>
      <c r="C818" s="16"/>
      <c r="K818" s="699"/>
      <c r="L818" s="136"/>
      <c r="M818" s="136"/>
      <c r="N818" s="136"/>
      <c r="O818" s="136"/>
      <c r="P818" s="136"/>
      <c r="Q818" s="136"/>
      <c r="R818" s="699"/>
      <c r="S818" s="136"/>
      <c r="T818" s="136"/>
      <c r="U818" s="136"/>
      <c r="V818" s="136"/>
      <c r="W818" s="136"/>
      <c r="X818" s="136"/>
      <c r="Y818" s="699"/>
      <c r="Z818" s="136"/>
      <c r="AA818" s="136"/>
      <c r="AB818" s="136"/>
      <c r="AC818" s="136"/>
      <c r="AD818" s="136"/>
      <c r="AE818" s="136"/>
      <c r="AF818" s="699"/>
      <c r="AG818" s="136"/>
      <c r="AH818" s="136"/>
      <c r="AI818" s="136"/>
      <c r="AJ818" s="136"/>
      <c r="AK818" s="136"/>
      <c r="AL818" s="136"/>
    </row>
    <row r="819" spans="1:38" s="44" customFormat="1" x14ac:dyDescent="0.2">
      <c r="A819" s="16"/>
      <c r="B819" s="704"/>
      <c r="C819" s="16"/>
      <c r="K819" s="699"/>
      <c r="L819" s="136"/>
      <c r="M819" s="136"/>
      <c r="N819" s="136"/>
      <c r="O819" s="136"/>
      <c r="P819" s="136"/>
      <c r="Q819" s="136"/>
      <c r="R819" s="699"/>
      <c r="S819" s="136"/>
      <c r="T819" s="136"/>
      <c r="U819" s="136"/>
      <c r="V819" s="136"/>
      <c r="W819" s="136"/>
      <c r="X819" s="136"/>
      <c r="Y819" s="699"/>
      <c r="Z819" s="136"/>
      <c r="AA819" s="136"/>
      <c r="AB819" s="136"/>
      <c r="AC819" s="136"/>
      <c r="AD819" s="136"/>
      <c r="AE819" s="136"/>
      <c r="AF819" s="699"/>
      <c r="AG819" s="136"/>
      <c r="AH819" s="136"/>
      <c r="AI819" s="136"/>
      <c r="AJ819" s="136"/>
      <c r="AK819" s="136"/>
      <c r="AL819" s="136"/>
    </row>
    <row r="820" spans="1:38" s="44" customFormat="1" x14ac:dyDescent="0.2">
      <c r="A820" s="16"/>
      <c r="B820" s="704"/>
      <c r="C820" s="16"/>
      <c r="K820" s="699"/>
      <c r="L820" s="136"/>
      <c r="M820" s="136"/>
      <c r="N820" s="136"/>
      <c r="O820" s="136"/>
      <c r="P820" s="136"/>
      <c r="Q820" s="136"/>
      <c r="R820" s="699"/>
      <c r="S820" s="136"/>
      <c r="T820" s="136"/>
      <c r="U820" s="136"/>
      <c r="V820" s="136"/>
      <c r="W820" s="136"/>
      <c r="X820" s="136"/>
      <c r="Y820" s="699"/>
      <c r="Z820" s="136"/>
      <c r="AA820" s="136"/>
      <c r="AB820" s="136"/>
      <c r="AC820" s="136"/>
      <c r="AD820" s="136"/>
      <c r="AE820" s="136"/>
      <c r="AF820" s="699"/>
      <c r="AG820" s="136"/>
      <c r="AH820" s="136"/>
      <c r="AI820" s="136"/>
      <c r="AJ820" s="136"/>
      <c r="AK820" s="136"/>
      <c r="AL820" s="136"/>
    </row>
    <row r="821" spans="1:38" s="44" customFormat="1" x14ac:dyDescent="0.2">
      <c r="A821" s="16"/>
      <c r="B821" s="704"/>
      <c r="C821" s="16"/>
      <c r="K821" s="699"/>
      <c r="L821" s="136"/>
      <c r="M821" s="136"/>
      <c r="N821" s="136"/>
      <c r="O821" s="136"/>
      <c r="P821" s="136"/>
      <c r="Q821" s="136"/>
      <c r="R821" s="699"/>
      <c r="S821" s="136"/>
      <c r="T821" s="136"/>
      <c r="U821" s="136"/>
      <c r="V821" s="136"/>
      <c r="W821" s="136"/>
      <c r="X821" s="136"/>
      <c r="Y821" s="699"/>
      <c r="Z821" s="136"/>
      <c r="AA821" s="136"/>
      <c r="AB821" s="136"/>
      <c r="AC821" s="136"/>
      <c r="AD821" s="136"/>
      <c r="AE821" s="136"/>
      <c r="AF821" s="699"/>
      <c r="AG821" s="136"/>
      <c r="AH821" s="136"/>
      <c r="AI821" s="136"/>
      <c r="AJ821" s="136"/>
      <c r="AK821" s="136"/>
      <c r="AL821" s="136"/>
    </row>
    <row r="822" spans="1:38" s="44" customFormat="1" x14ac:dyDescent="0.2">
      <c r="A822" s="16"/>
      <c r="B822" s="704"/>
      <c r="C822" s="16"/>
      <c r="K822" s="699"/>
      <c r="L822" s="136"/>
      <c r="M822" s="136"/>
      <c r="N822" s="136"/>
      <c r="O822" s="136"/>
      <c r="P822" s="136"/>
      <c r="Q822" s="136"/>
      <c r="R822" s="699"/>
      <c r="S822" s="136"/>
      <c r="T822" s="136"/>
      <c r="U822" s="136"/>
      <c r="V822" s="136"/>
      <c r="W822" s="136"/>
      <c r="X822" s="136"/>
      <c r="Y822" s="699"/>
      <c r="Z822" s="136"/>
      <c r="AA822" s="136"/>
      <c r="AB822" s="136"/>
      <c r="AC822" s="136"/>
      <c r="AD822" s="136"/>
      <c r="AE822" s="136"/>
      <c r="AF822" s="699"/>
      <c r="AG822" s="136"/>
      <c r="AH822" s="136"/>
      <c r="AI822" s="136"/>
      <c r="AJ822" s="136"/>
      <c r="AK822" s="136"/>
      <c r="AL822" s="136"/>
    </row>
    <row r="823" spans="1:38" s="44" customFormat="1" x14ac:dyDescent="0.2">
      <c r="A823" s="16"/>
      <c r="B823" s="704"/>
      <c r="C823" s="16"/>
      <c r="K823" s="699"/>
      <c r="L823" s="136"/>
      <c r="M823" s="136"/>
      <c r="N823" s="136"/>
      <c r="O823" s="136"/>
      <c r="P823" s="136"/>
      <c r="Q823" s="136"/>
      <c r="R823" s="699"/>
      <c r="S823" s="136"/>
      <c r="T823" s="136"/>
      <c r="U823" s="136"/>
      <c r="V823" s="136"/>
      <c r="W823" s="136"/>
      <c r="X823" s="136"/>
      <c r="Y823" s="699"/>
      <c r="Z823" s="136"/>
      <c r="AA823" s="136"/>
      <c r="AB823" s="136"/>
      <c r="AC823" s="136"/>
      <c r="AD823" s="136"/>
      <c r="AE823" s="136"/>
      <c r="AF823" s="699"/>
      <c r="AG823" s="136"/>
      <c r="AH823" s="136"/>
      <c r="AI823" s="136"/>
      <c r="AJ823" s="136"/>
      <c r="AK823" s="136"/>
      <c r="AL823" s="136"/>
    </row>
    <row r="824" spans="1:38" s="44" customFormat="1" x14ac:dyDescent="0.2">
      <c r="A824" s="16"/>
      <c r="B824" s="704"/>
      <c r="C824" s="16"/>
      <c r="K824" s="699"/>
      <c r="L824" s="136"/>
      <c r="M824" s="136"/>
      <c r="N824" s="136"/>
      <c r="O824" s="136"/>
      <c r="P824" s="136"/>
      <c r="Q824" s="136"/>
      <c r="R824" s="699"/>
      <c r="S824" s="136"/>
      <c r="T824" s="136"/>
      <c r="U824" s="136"/>
      <c r="V824" s="136"/>
      <c r="W824" s="136"/>
      <c r="X824" s="136"/>
      <c r="Y824" s="699"/>
      <c r="Z824" s="136"/>
      <c r="AA824" s="136"/>
      <c r="AB824" s="136"/>
      <c r="AC824" s="136"/>
      <c r="AD824" s="136"/>
      <c r="AE824" s="136"/>
      <c r="AF824" s="699"/>
      <c r="AG824" s="136"/>
      <c r="AH824" s="136"/>
      <c r="AI824" s="136"/>
      <c r="AJ824" s="136"/>
      <c r="AK824" s="136"/>
      <c r="AL824" s="136"/>
    </row>
    <row r="825" spans="1:38" s="44" customFormat="1" x14ac:dyDescent="0.2">
      <c r="A825" s="16"/>
      <c r="B825" s="704"/>
      <c r="C825" s="16"/>
      <c r="K825" s="699"/>
      <c r="L825" s="136"/>
      <c r="M825" s="136"/>
      <c r="N825" s="136"/>
      <c r="O825" s="136"/>
      <c r="P825" s="136"/>
      <c r="Q825" s="136"/>
      <c r="R825" s="699"/>
      <c r="S825" s="136"/>
      <c r="T825" s="136"/>
      <c r="U825" s="136"/>
      <c r="V825" s="136"/>
      <c r="W825" s="136"/>
      <c r="X825" s="136"/>
      <c r="Y825" s="699"/>
      <c r="Z825" s="136"/>
      <c r="AA825" s="136"/>
      <c r="AB825" s="136"/>
      <c r="AC825" s="136"/>
      <c r="AD825" s="136"/>
      <c r="AE825" s="136"/>
      <c r="AF825" s="699"/>
      <c r="AG825" s="136"/>
      <c r="AH825" s="136"/>
      <c r="AI825" s="136"/>
      <c r="AJ825" s="136"/>
      <c r="AK825" s="136"/>
      <c r="AL825" s="136"/>
    </row>
    <row r="826" spans="1:38" s="44" customFormat="1" x14ac:dyDescent="0.2">
      <c r="A826" s="16"/>
      <c r="B826" s="704"/>
      <c r="C826" s="16"/>
      <c r="K826" s="699"/>
      <c r="L826" s="136"/>
      <c r="M826" s="136"/>
      <c r="N826" s="136"/>
      <c r="O826" s="136"/>
      <c r="P826" s="136"/>
      <c r="Q826" s="136"/>
      <c r="R826" s="699"/>
      <c r="S826" s="136"/>
      <c r="T826" s="136"/>
      <c r="U826" s="136"/>
      <c r="V826" s="136"/>
      <c r="W826" s="136"/>
      <c r="X826" s="136"/>
      <c r="Y826" s="699"/>
      <c r="Z826" s="136"/>
      <c r="AA826" s="136"/>
      <c r="AB826" s="136"/>
      <c r="AC826" s="136"/>
      <c r="AD826" s="136"/>
      <c r="AE826" s="136"/>
      <c r="AF826" s="699"/>
      <c r="AG826" s="136"/>
      <c r="AH826" s="136"/>
      <c r="AI826" s="136"/>
      <c r="AJ826" s="136"/>
      <c r="AK826" s="136"/>
      <c r="AL826" s="136"/>
    </row>
    <row r="827" spans="1:38" s="44" customFormat="1" x14ac:dyDescent="0.2">
      <c r="A827" s="16"/>
      <c r="B827" s="704"/>
      <c r="C827" s="16"/>
      <c r="K827" s="699"/>
      <c r="L827" s="136"/>
      <c r="M827" s="136"/>
      <c r="N827" s="136"/>
      <c r="O827" s="136"/>
      <c r="P827" s="136"/>
      <c r="Q827" s="136"/>
      <c r="R827" s="699"/>
      <c r="S827" s="136"/>
      <c r="T827" s="136"/>
      <c r="U827" s="136"/>
      <c r="V827" s="136"/>
      <c r="W827" s="136"/>
      <c r="X827" s="136"/>
      <c r="Y827" s="699"/>
      <c r="Z827" s="136"/>
      <c r="AA827" s="136"/>
      <c r="AB827" s="136"/>
      <c r="AC827" s="136"/>
      <c r="AD827" s="136"/>
      <c r="AE827" s="136"/>
      <c r="AF827" s="699"/>
      <c r="AG827" s="136"/>
      <c r="AH827" s="136"/>
      <c r="AI827" s="136"/>
      <c r="AJ827" s="136"/>
      <c r="AK827" s="136"/>
      <c r="AL827" s="136"/>
    </row>
    <row r="828" spans="1:38" s="44" customFormat="1" x14ac:dyDescent="0.2">
      <c r="A828" s="16"/>
      <c r="B828" s="704"/>
      <c r="C828" s="16"/>
      <c r="K828" s="699"/>
      <c r="L828" s="136"/>
      <c r="M828" s="136"/>
      <c r="N828" s="136"/>
      <c r="O828" s="136"/>
      <c r="P828" s="136"/>
      <c r="Q828" s="136"/>
      <c r="R828" s="699"/>
      <c r="S828" s="136"/>
      <c r="T828" s="136"/>
      <c r="U828" s="136"/>
      <c r="V828" s="136"/>
      <c r="W828" s="136"/>
      <c r="X828" s="136"/>
      <c r="Y828" s="699"/>
      <c r="Z828" s="136"/>
      <c r="AA828" s="136"/>
      <c r="AB828" s="136"/>
      <c r="AC828" s="136"/>
      <c r="AD828" s="136"/>
      <c r="AE828" s="136"/>
      <c r="AF828" s="699"/>
      <c r="AG828" s="136"/>
      <c r="AH828" s="136"/>
      <c r="AI828" s="136"/>
      <c r="AJ828" s="136"/>
      <c r="AK828" s="136"/>
      <c r="AL828" s="136"/>
    </row>
    <row r="829" spans="1:38" s="44" customFormat="1" x14ac:dyDescent="0.2">
      <c r="A829" s="16"/>
      <c r="B829" s="704"/>
      <c r="C829" s="16"/>
      <c r="K829" s="699"/>
      <c r="L829" s="136"/>
      <c r="M829" s="136"/>
      <c r="N829" s="136"/>
      <c r="O829" s="136"/>
      <c r="P829" s="136"/>
      <c r="Q829" s="136"/>
      <c r="R829" s="699"/>
      <c r="S829" s="136"/>
      <c r="T829" s="136"/>
      <c r="U829" s="136"/>
      <c r="V829" s="136"/>
      <c r="W829" s="136"/>
      <c r="X829" s="136"/>
      <c r="Y829" s="699"/>
      <c r="Z829" s="136"/>
      <c r="AA829" s="136"/>
      <c r="AB829" s="136"/>
      <c r="AC829" s="136"/>
      <c r="AD829" s="136"/>
      <c r="AE829" s="136"/>
      <c r="AF829" s="699"/>
      <c r="AG829" s="136"/>
      <c r="AH829" s="136"/>
      <c r="AI829" s="136"/>
      <c r="AJ829" s="136"/>
      <c r="AK829" s="136"/>
      <c r="AL829" s="136"/>
    </row>
    <row r="830" spans="1:38" s="44" customFormat="1" x14ac:dyDescent="0.2">
      <c r="A830" s="16"/>
      <c r="B830" s="704"/>
      <c r="C830" s="16"/>
      <c r="K830" s="699"/>
      <c r="L830" s="136"/>
      <c r="M830" s="136"/>
      <c r="N830" s="136"/>
      <c r="O830" s="136"/>
      <c r="P830" s="136"/>
      <c r="Q830" s="136"/>
      <c r="R830" s="699"/>
      <c r="S830" s="136"/>
      <c r="T830" s="136"/>
      <c r="U830" s="136"/>
      <c r="V830" s="136"/>
      <c r="W830" s="136"/>
      <c r="X830" s="136"/>
      <c r="Y830" s="699"/>
      <c r="Z830" s="136"/>
      <c r="AA830" s="136"/>
      <c r="AB830" s="136"/>
      <c r="AC830" s="136"/>
      <c r="AD830" s="136"/>
      <c r="AE830" s="136"/>
      <c r="AF830" s="699"/>
      <c r="AG830" s="136"/>
      <c r="AH830" s="136"/>
      <c r="AI830" s="136"/>
      <c r="AJ830" s="136"/>
      <c r="AK830" s="136"/>
      <c r="AL830" s="136"/>
    </row>
    <row r="831" spans="1:38" s="44" customFormat="1" x14ac:dyDescent="0.2">
      <c r="A831" s="16"/>
      <c r="B831" s="704"/>
      <c r="C831" s="16"/>
      <c r="K831" s="699"/>
      <c r="L831" s="136"/>
      <c r="M831" s="136"/>
      <c r="N831" s="136"/>
      <c r="O831" s="136"/>
      <c r="P831" s="136"/>
      <c r="Q831" s="136"/>
      <c r="R831" s="699"/>
      <c r="S831" s="136"/>
      <c r="T831" s="136"/>
      <c r="U831" s="136"/>
      <c r="V831" s="136"/>
      <c r="W831" s="136"/>
      <c r="X831" s="136"/>
      <c r="Y831" s="699"/>
      <c r="Z831" s="136"/>
      <c r="AA831" s="136"/>
      <c r="AB831" s="136"/>
      <c r="AC831" s="136"/>
      <c r="AD831" s="136"/>
      <c r="AE831" s="136"/>
      <c r="AF831" s="699"/>
      <c r="AG831" s="136"/>
      <c r="AH831" s="136"/>
      <c r="AI831" s="136"/>
      <c r="AJ831" s="136"/>
      <c r="AK831" s="136"/>
      <c r="AL831" s="136"/>
    </row>
    <row r="832" spans="1:38" s="44" customFormat="1" x14ac:dyDescent="0.2">
      <c r="A832" s="16"/>
      <c r="B832" s="704"/>
      <c r="C832" s="16"/>
      <c r="K832" s="699"/>
      <c r="L832" s="136"/>
      <c r="M832" s="136"/>
      <c r="N832" s="136"/>
      <c r="O832" s="136"/>
      <c r="P832" s="136"/>
      <c r="Q832" s="136"/>
      <c r="R832" s="699"/>
      <c r="S832" s="136"/>
      <c r="T832" s="136"/>
      <c r="U832" s="136"/>
      <c r="V832" s="136"/>
      <c r="W832" s="136"/>
      <c r="X832" s="136"/>
      <c r="Y832" s="699"/>
      <c r="Z832" s="136"/>
      <c r="AA832" s="136"/>
      <c r="AB832" s="136"/>
      <c r="AC832" s="136"/>
      <c r="AD832" s="136"/>
      <c r="AE832" s="136"/>
      <c r="AF832" s="699"/>
      <c r="AG832" s="136"/>
      <c r="AH832" s="136"/>
      <c r="AI832" s="136"/>
      <c r="AJ832" s="136"/>
      <c r="AK832" s="136"/>
      <c r="AL832" s="136"/>
    </row>
    <row r="833" spans="1:38" s="44" customFormat="1" x14ac:dyDescent="0.2">
      <c r="A833" s="16"/>
      <c r="B833" s="704"/>
      <c r="C833" s="16"/>
      <c r="K833" s="699"/>
      <c r="L833" s="136"/>
      <c r="M833" s="136"/>
      <c r="N833" s="136"/>
      <c r="O833" s="136"/>
      <c r="P833" s="136"/>
      <c r="Q833" s="136"/>
      <c r="R833" s="699"/>
      <c r="S833" s="136"/>
      <c r="T833" s="136"/>
      <c r="U833" s="136"/>
      <c r="V833" s="136"/>
      <c r="W833" s="136"/>
      <c r="X833" s="136"/>
      <c r="Y833" s="699"/>
      <c r="Z833" s="136"/>
      <c r="AA833" s="136"/>
      <c r="AB833" s="136"/>
      <c r="AC833" s="136"/>
      <c r="AD833" s="136"/>
      <c r="AE833" s="136"/>
      <c r="AF833" s="699"/>
      <c r="AG833" s="136"/>
      <c r="AH833" s="136"/>
      <c r="AI833" s="136"/>
      <c r="AJ833" s="136"/>
      <c r="AK833" s="136"/>
      <c r="AL833" s="136"/>
    </row>
    <row r="834" spans="1:38" s="44" customFormat="1" x14ac:dyDescent="0.2">
      <c r="A834" s="16"/>
      <c r="B834" s="704"/>
      <c r="C834" s="16"/>
      <c r="K834" s="699"/>
      <c r="L834" s="136"/>
      <c r="M834" s="136"/>
      <c r="N834" s="136"/>
      <c r="O834" s="136"/>
      <c r="P834" s="136"/>
      <c r="Q834" s="136"/>
      <c r="R834" s="699"/>
      <c r="S834" s="136"/>
      <c r="T834" s="136"/>
      <c r="U834" s="136"/>
      <c r="V834" s="136"/>
      <c r="W834" s="136"/>
      <c r="X834" s="136"/>
      <c r="Y834" s="699"/>
      <c r="Z834" s="136"/>
      <c r="AA834" s="136"/>
      <c r="AB834" s="136"/>
      <c r="AC834" s="136"/>
      <c r="AD834" s="136"/>
      <c r="AE834" s="136"/>
      <c r="AF834" s="699"/>
      <c r="AG834" s="136"/>
      <c r="AH834" s="136"/>
      <c r="AI834" s="136"/>
      <c r="AJ834" s="136"/>
      <c r="AK834" s="136"/>
      <c r="AL834" s="136"/>
    </row>
    <row r="835" spans="1:38" s="44" customFormat="1" x14ac:dyDescent="0.2">
      <c r="A835" s="16"/>
      <c r="B835" s="704"/>
      <c r="C835" s="16"/>
      <c r="K835" s="699"/>
      <c r="L835" s="136"/>
      <c r="M835" s="136"/>
      <c r="N835" s="136"/>
      <c r="O835" s="136"/>
      <c r="P835" s="136"/>
      <c r="Q835" s="136"/>
      <c r="R835" s="699"/>
      <c r="S835" s="136"/>
      <c r="T835" s="136"/>
      <c r="U835" s="136"/>
      <c r="V835" s="136"/>
      <c r="W835" s="136"/>
      <c r="X835" s="136"/>
      <c r="Y835" s="699"/>
      <c r="Z835" s="136"/>
      <c r="AA835" s="136"/>
      <c r="AB835" s="136"/>
      <c r="AC835" s="136"/>
      <c r="AD835" s="136"/>
      <c r="AE835" s="136"/>
      <c r="AF835" s="699"/>
      <c r="AG835" s="136"/>
      <c r="AH835" s="136"/>
      <c r="AI835" s="136"/>
      <c r="AJ835" s="136"/>
      <c r="AK835" s="136"/>
      <c r="AL835" s="136"/>
    </row>
    <row r="836" spans="1:38" s="44" customFormat="1" x14ac:dyDescent="0.2">
      <c r="A836" s="16"/>
      <c r="B836" s="704"/>
      <c r="C836" s="16"/>
      <c r="K836" s="699"/>
      <c r="L836" s="136"/>
      <c r="M836" s="136"/>
      <c r="N836" s="136"/>
      <c r="O836" s="136"/>
      <c r="P836" s="136"/>
      <c r="Q836" s="136"/>
      <c r="R836" s="699"/>
      <c r="S836" s="136"/>
      <c r="T836" s="136"/>
      <c r="U836" s="136"/>
      <c r="V836" s="136"/>
      <c r="W836" s="136"/>
      <c r="X836" s="136"/>
      <c r="Y836" s="699"/>
      <c r="Z836" s="136"/>
      <c r="AA836" s="136"/>
      <c r="AB836" s="136"/>
      <c r="AC836" s="136"/>
      <c r="AD836" s="136"/>
      <c r="AE836" s="136"/>
      <c r="AF836" s="699"/>
      <c r="AG836" s="136"/>
      <c r="AH836" s="136"/>
      <c r="AI836" s="136"/>
      <c r="AJ836" s="136"/>
      <c r="AK836" s="136"/>
      <c r="AL836" s="136"/>
    </row>
    <row r="837" spans="1:38" s="44" customFormat="1" x14ac:dyDescent="0.2">
      <c r="A837" s="16"/>
      <c r="B837" s="704"/>
      <c r="C837" s="16"/>
      <c r="K837" s="699"/>
      <c r="L837" s="136"/>
      <c r="M837" s="136"/>
      <c r="N837" s="136"/>
      <c r="O837" s="136"/>
      <c r="P837" s="136"/>
      <c r="Q837" s="136"/>
      <c r="R837" s="699"/>
      <c r="S837" s="136"/>
      <c r="T837" s="136"/>
      <c r="U837" s="136"/>
      <c r="V837" s="136"/>
      <c r="W837" s="136"/>
      <c r="X837" s="136"/>
      <c r="Y837" s="699"/>
      <c r="Z837" s="136"/>
      <c r="AA837" s="136"/>
      <c r="AB837" s="136"/>
      <c r="AC837" s="136"/>
      <c r="AD837" s="136"/>
      <c r="AE837" s="136"/>
      <c r="AF837" s="699"/>
      <c r="AG837" s="136"/>
      <c r="AH837" s="136"/>
      <c r="AI837" s="136"/>
      <c r="AJ837" s="136"/>
      <c r="AK837" s="136"/>
      <c r="AL837" s="136"/>
    </row>
    <row r="838" spans="1:38" s="44" customFormat="1" x14ac:dyDescent="0.2">
      <c r="A838" s="16"/>
      <c r="B838" s="704"/>
      <c r="C838" s="16"/>
      <c r="K838" s="699"/>
      <c r="L838" s="136"/>
      <c r="M838" s="136"/>
      <c r="N838" s="136"/>
      <c r="O838" s="136"/>
      <c r="P838" s="136"/>
      <c r="Q838" s="136"/>
      <c r="R838" s="699"/>
      <c r="S838" s="136"/>
      <c r="T838" s="136"/>
      <c r="U838" s="136"/>
      <c r="V838" s="136"/>
      <c r="W838" s="136"/>
      <c r="X838" s="136"/>
      <c r="Y838" s="699"/>
      <c r="Z838" s="136"/>
      <c r="AA838" s="136"/>
      <c r="AB838" s="136"/>
      <c r="AC838" s="136"/>
      <c r="AD838" s="136"/>
      <c r="AE838" s="136"/>
      <c r="AF838" s="699"/>
      <c r="AG838" s="136"/>
      <c r="AH838" s="136"/>
      <c r="AI838" s="136"/>
      <c r="AJ838" s="136"/>
      <c r="AK838" s="136"/>
      <c r="AL838" s="136"/>
    </row>
    <row r="839" spans="1:38" s="44" customFormat="1" x14ac:dyDescent="0.2">
      <c r="A839" s="16"/>
      <c r="B839" s="704"/>
      <c r="C839" s="16"/>
      <c r="K839" s="699"/>
      <c r="L839" s="136"/>
      <c r="M839" s="136"/>
      <c r="N839" s="136"/>
      <c r="O839" s="136"/>
      <c r="P839" s="136"/>
      <c r="Q839" s="136"/>
      <c r="R839" s="699"/>
      <c r="S839" s="136"/>
      <c r="T839" s="136"/>
      <c r="U839" s="136"/>
      <c r="V839" s="136"/>
      <c r="W839" s="136"/>
      <c r="X839" s="136"/>
      <c r="Y839" s="699"/>
      <c r="Z839" s="136"/>
      <c r="AA839" s="136"/>
      <c r="AB839" s="136"/>
      <c r="AC839" s="136"/>
      <c r="AD839" s="136"/>
      <c r="AE839" s="136"/>
      <c r="AF839" s="699"/>
      <c r="AG839" s="136"/>
      <c r="AH839" s="136"/>
      <c r="AI839" s="136"/>
      <c r="AJ839" s="136"/>
      <c r="AK839" s="136"/>
      <c r="AL839" s="136"/>
    </row>
    <row r="840" spans="1:38" s="44" customFormat="1" x14ac:dyDescent="0.2">
      <c r="A840" s="16"/>
      <c r="B840" s="704"/>
      <c r="C840" s="16"/>
      <c r="K840" s="699"/>
      <c r="L840" s="136"/>
      <c r="M840" s="136"/>
      <c r="N840" s="136"/>
      <c r="O840" s="136"/>
      <c r="P840" s="136"/>
      <c r="Q840" s="136"/>
      <c r="R840" s="699"/>
      <c r="S840" s="136"/>
      <c r="T840" s="136"/>
      <c r="U840" s="136"/>
      <c r="V840" s="136"/>
      <c r="W840" s="136"/>
      <c r="X840" s="136"/>
      <c r="Y840" s="699"/>
      <c r="Z840" s="136"/>
      <c r="AA840" s="136"/>
      <c r="AB840" s="136"/>
      <c r="AC840" s="136"/>
      <c r="AD840" s="136"/>
      <c r="AE840" s="136"/>
      <c r="AF840" s="699"/>
      <c r="AG840" s="136"/>
      <c r="AH840" s="136"/>
      <c r="AI840" s="136"/>
      <c r="AJ840" s="136"/>
      <c r="AK840" s="136"/>
      <c r="AL840" s="136"/>
    </row>
    <row r="841" spans="1:38" s="44" customFormat="1" x14ac:dyDescent="0.2">
      <c r="A841" s="16"/>
      <c r="B841" s="704"/>
      <c r="C841" s="16"/>
      <c r="K841" s="699"/>
      <c r="L841" s="136"/>
      <c r="M841" s="136"/>
      <c r="N841" s="136"/>
      <c r="O841" s="136"/>
      <c r="P841" s="136"/>
      <c r="Q841" s="136"/>
      <c r="R841" s="699"/>
      <c r="S841" s="136"/>
      <c r="T841" s="136"/>
      <c r="U841" s="136"/>
      <c r="V841" s="136"/>
      <c r="W841" s="136"/>
      <c r="X841" s="136"/>
      <c r="Y841" s="699"/>
      <c r="Z841" s="136"/>
      <c r="AA841" s="136"/>
      <c r="AB841" s="136"/>
      <c r="AC841" s="136"/>
      <c r="AD841" s="136"/>
      <c r="AE841" s="136"/>
      <c r="AF841" s="699"/>
      <c r="AG841" s="136"/>
      <c r="AH841" s="136"/>
      <c r="AI841" s="136"/>
      <c r="AJ841" s="136"/>
      <c r="AK841" s="136"/>
      <c r="AL841" s="136"/>
    </row>
    <row r="842" spans="1:38" s="44" customFormat="1" x14ac:dyDescent="0.2">
      <c r="A842" s="16"/>
      <c r="B842" s="704"/>
      <c r="C842" s="16"/>
      <c r="K842" s="699"/>
      <c r="L842" s="136"/>
      <c r="M842" s="136"/>
      <c r="N842" s="136"/>
      <c r="O842" s="136"/>
      <c r="P842" s="136"/>
      <c r="Q842" s="136"/>
      <c r="R842" s="699"/>
      <c r="S842" s="136"/>
      <c r="T842" s="136"/>
      <c r="U842" s="136"/>
      <c r="V842" s="136"/>
      <c r="W842" s="136"/>
      <c r="X842" s="136"/>
      <c r="Y842" s="699"/>
      <c r="Z842" s="136"/>
      <c r="AA842" s="136"/>
      <c r="AB842" s="136"/>
      <c r="AC842" s="136"/>
      <c r="AD842" s="136"/>
      <c r="AE842" s="136"/>
      <c r="AF842" s="699"/>
      <c r="AG842" s="136"/>
      <c r="AH842" s="136"/>
      <c r="AI842" s="136"/>
      <c r="AJ842" s="136"/>
      <c r="AK842" s="136"/>
      <c r="AL842" s="136"/>
    </row>
    <row r="843" spans="1:38" s="44" customFormat="1" x14ac:dyDescent="0.2">
      <c r="A843" s="16"/>
      <c r="B843" s="704"/>
      <c r="C843" s="16"/>
      <c r="K843" s="699"/>
      <c r="L843" s="136"/>
      <c r="M843" s="136"/>
      <c r="N843" s="136"/>
      <c r="O843" s="136"/>
      <c r="P843" s="136"/>
      <c r="Q843" s="136"/>
      <c r="R843" s="699"/>
      <c r="S843" s="136"/>
      <c r="T843" s="136"/>
      <c r="U843" s="136"/>
      <c r="V843" s="136"/>
      <c r="W843" s="136"/>
      <c r="X843" s="136"/>
      <c r="Y843" s="699"/>
      <c r="Z843" s="136"/>
      <c r="AA843" s="136"/>
      <c r="AB843" s="136"/>
      <c r="AC843" s="136"/>
      <c r="AD843" s="136"/>
      <c r="AE843" s="136"/>
      <c r="AF843" s="699"/>
      <c r="AG843" s="136"/>
      <c r="AH843" s="136"/>
      <c r="AI843" s="136"/>
      <c r="AJ843" s="136"/>
      <c r="AK843" s="136"/>
      <c r="AL843" s="136"/>
    </row>
    <row r="844" spans="1:38" s="44" customFormat="1" x14ac:dyDescent="0.2">
      <c r="A844" s="16"/>
      <c r="B844" s="704"/>
      <c r="C844" s="16"/>
      <c r="K844" s="699"/>
      <c r="L844" s="136"/>
      <c r="M844" s="136"/>
      <c r="N844" s="136"/>
      <c r="O844" s="136"/>
      <c r="P844" s="136"/>
      <c r="Q844" s="136"/>
      <c r="R844" s="699"/>
      <c r="S844" s="136"/>
      <c r="T844" s="136"/>
      <c r="U844" s="136"/>
      <c r="V844" s="136"/>
      <c r="W844" s="136"/>
      <c r="X844" s="136"/>
      <c r="Y844" s="699"/>
      <c r="Z844" s="136"/>
      <c r="AA844" s="136"/>
      <c r="AB844" s="136"/>
      <c r="AC844" s="136"/>
      <c r="AD844" s="136"/>
      <c r="AE844" s="136"/>
      <c r="AF844" s="699"/>
      <c r="AG844" s="136"/>
      <c r="AH844" s="136"/>
      <c r="AI844" s="136"/>
      <c r="AJ844" s="136"/>
      <c r="AK844" s="136"/>
      <c r="AL844" s="136"/>
    </row>
    <row r="845" spans="1:38" s="44" customFormat="1" x14ac:dyDescent="0.2">
      <c r="A845" s="16"/>
      <c r="B845" s="704"/>
      <c r="C845" s="16"/>
      <c r="K845" s="699"/>
      <c r="L845" s="136"/>
      <c r="M845" s="136"/>
      <c r="N845" s="136"/>
      <c r="O845" s="136"/>
      <c r="P845" s="136"/>
      <c r="Q845" s="136"/>
      <c r="R845" s="699"/>
      <c r="S845" s="136"/>
      <c r="T845" s="136"/>
      <c r="U845" s="136"/>
      <c r="V845" s="136"/>
      <c r="W845" s="136"/>
      <c r="X845" s="136"/>
      <c r="Y845" s="699"/>
      <c r="Z845" s="136"/>
      <c r="AA845" s="136"/>
      <c r="AB845" s="136"/>
      <c r="AC845" s="136"/>
      <c r="AD845" s="136"/>
      <c r="AE845" s="136"/>
      <c r="AF845" s="699"/>
      <c r="AG845" s="136"/>
      <c r="AH845" s="136"/>
      <c r="AI845" s="136"/>
      <c r="AJ845" s="136"/>
      <c r="AK845" s="136"/>
      <c r="AL845" s="136"/>
    </row>
    <row r="846" spans="1:38" s="44" customFormat="1" x14ac:dyDescent="0.2">
      <c r="A846" s="16"/>
      <c r="B846" s="704"/>
      <c r="C846" s="16"/>
      <c r="K846" s="699"/>
      <c r="L846" s="136"/>
      <c r="M846" s="136"/>
      <c r="N846" s="136"/>
      <c r="O846" s="136"/>
      <c r="P846" s="136"/>
      <c r="Q846" s="136"/>
      <c r="R846" s="699"/>
      <c r="S846" s="136"/>
      <c r="T846" s="136"/>
      <c r="U846" s="136"/>
      <c r="V846" s="136"/>
      <c r="W846" s="136"/>
      <c r="X846" s="136"/>
      <c r="Y846" s="699"/>
      <c r="Z846" s="136"/>
      <c r="AA846" s="136"/>
      <c r="AB846" s="136"/>
      <c r="AC846" s="136"/>
      <c r="AD846" s="136"/>
      <c r="AE846" s="136"/>
      <c r="AF846" s="699"/>
      <c r="AG846" s="136"/>
      <c r="AH846" s="136"/>
      <c r="AI846" s="136"/>
      <c r="AJ846" s="136"/>
      <c r="AK846" s="136"/>
      <c r="AL846" s="136"/>
    </row>
    <row r="847" spans="1:38" s="44" customFormat="1" x14ac:dyDescent="0.2">
      <c r="A847" s="16"/>
      <c r="B847" s="704"/>
      <c r="C847" s="16"/>
      <c r="K847" s="699"/>
      <c r="L847" s="136"/>
      <c r="M847" s="136"/>
      <c r="N847" s="136"/>
      <c r="O847" s="136"/>
      <c r="P847" s="136"/>
      <c r="Q847" s="136"/>
      <c r="R847" s="699"/>
      <c r="S847" s="136"/>
      <c r="T847" s="136"/>
      <c r="U847" s="136"/>
      <c r="V847" s="136"/>
      <c r="W847" s="136"/>
      <c r="X847" s="136"/>
      <c r="Y847" s="699"/>
      <c r="Z847" s="136"/>
      <c r="AA847" s="136"/>
      <c r="AB847" s="136"/>
      <c r="AC847" s="136"/>
      <c r="AD847" s="136"/>
      <c r="AE847" s="136"/>
      <c r="AF847" s="699"/>
      <c r="AG847" s="136"/>
      <c r="AH847" s="136"/>
      <c r="AI847" s="136"/>
      <c r="AJ847" s="136"/>
      <c r="AK847" s="136"/>
      <c r="AL847" s="136"/>
    </row>
    <row r="848" spans="1:38" s="44" customFormat="1" x14ac:dyDescent="0.2">
      <c r="A848" s="16"/>
      <c r="B848" s="704"/>
      <c r="C848" s="16"/>
      <c r="K848" s="699"/>
      <c r="L848" s="136"/>
      <c r="M848" s="136"/>
      <c r="N848" s="136"/>
      <c r="O848" s="136"/>
      <c r="P848" s="136"/>
      <c r="Q848" s="136"/>
      <c r="R848" s="699"/>
      <c r="S848" s="136"/>
      <c r="T848" s="136"/>
      <c r="U848" s="136"/>
      <c r="V848" s="136"/>
      <c r="W848" s="136"/>
      <c r="X848" s="136"/>
      <c r="Y848" s="699"/>
      <c r="Z848" s="136"/>
      <c r="AA848" s="136"/>
      <c r="AB848" s="136"/>
      <c r="AC848" s="136"/>
      <c r="AD848" s="136"/>
      <c r="AE848" s="136"/>
      <c r="AF848" s="699"/>
      <c r="AG848" s="136"/>
      <c r="AH848" s="136"/>
      <c r="AI848" s="136"/>
      <c r="AJ848" s="136"/>
      <c r="AK848" s="136"/>
      <c r="AL848" s="136"/>
    </row>
    <row r="849" spans="1:38" s="44" customFormat="1" x14ac:dyDescent="0.2">
      <c r="A849" s="16"/>
      <c r="B849" s="704"/>
      <c r="C849" s="16"/>
      <c r="K849" s="699"/>
      <c r="L849" s="136"/>
      <c r="M849" s="136"/>
      <c r="N849" s="136"/>
      <c r="O849" s="136"/>
      <c r="P849" s="136"/>
      <c r="Q849" s="136"/>
      <c r="R849" s="699"/>
      <c r="S849" s="136"/>
      <c r="T849" s="136"/>
      <c r="U849" s="136"/>
      <c r="V849" s="136"/>
      <c r="W849" s="136"/>
      <c r="X849" s="136"/>
      <c r="Y849" s="699"/>
      <c r="Z849" s="136"/>
      <c r="AA849" s="136"/>
      <c r="AB849" s="136"/>
      <c r="AC849" s="136"/>
      <c r="AD849" s="136"/>
      <c r="AE849" s="136"/>
      <c r="AF849" s="699"/>
      <c r="AG849" s="136"/>
      <c r="AH849" s="136"/>
      <c r="AI849" s="136"/>
      <c r="AJ849" s="136"/>
      <c r="AK849" s="136"/>
      <c r="AL849" s="136"/>
    </row>
    <row r="850" spans="1:38" s="44" customFormat="1" x14ac:dyDescent="0.2">
      <c r="A850" s="16"/>
      <c r="B850" s="704"/>
      <c r="C850" s="16"/>
      <c r="K850" s="699"/>
      <c r="L850" s="136"/>
      <c r="M850" s="136"/>
      <c r="N850" s="136"/>
      <c r="O850" s="136"/>
      <c r="P850" s="136"/>
      <c r="Q850" s="136"/>
      <c r="R850" s="699"/>
      <c r="S850" s="136"/>
      <c r="T850" s="136"/>
      <c r="U850" s="136"/>
      <c r="V850" s="136"/>
      <c r="W850" s="136"/>
      <c r="X850" s="136"/>
      <c r="Y850" s="699"/>
      <c r="Z850" s="136"/>
      <c r="AA850" s="136"/>
      <c r="AB850" s="136"/>
      <c r="AC850" s="136"/>
      <c r="AD850" s="136"/>
      <c r="AE850" s="136"/>
      <c r="AF850" s="699"/>
      <c r="AG850" s="136"/>
      <c r="AH850" s="136"/>
      <c r="AI850" s="136"/>
      <c r="AJ850" s="136"/>
      <c r="AK850" s="136"/>
      <c r="AL850" s="136"/>
    </row>
    <row r="851" spans="1:38" s="44" customFormat="1" x14ac:dyDescent="0.2">
      <c r="A851" s="16"/>
      <c r="B851" s="704"/>
      <c r="C851" s="16"/>
      <c r="K851" s="699"/>
      <c r="L851" s="136"/>
      <c r="M851" s="136"/>
      <c r="N851" s="136"/>
      <c r="O851" s="136"/>
      <c r="P851" s="136"/>
      <c r="Q851" s="136"/>
      <c r="R851" s="699"/>
      <c r="S851" s="136"/>
      <c r="T851" s="136"/>
      <c r="U851" s="136"/>
      <c r="V851" s="136"/>
      <c r="W851" s="136"/>
      <c r="X851" s="136"/>
      <c r="Y851" s="699"/>
      <c r="Z851" s="136"/>
      <c r="AA851" s="136"/>
      <c r="AB851" s="136"/>
      <c r="AC851" s="136"/>
      <c r="AD851" s="136"/>
      <c r="AE851" s="136"/>
      <c r="AF851" s="699"/>
      <c r="AG851" s="136"/>
      <c r="AH851" s="136"/>
      <c r="AI851" s="136"/>
      <c r="AJ851" s="136"/>
      <c r="AK851" s="136"/>
      <c r="AL851" s="136"/>
    </row>
    <row r="852" spans="1:38" s="44" customFormat="1" x14ac:dyDescent="0.2">
      <c r="A852" s="16"/>
      <c r="B852" s="704"/>
      <c r="C852" s="16"/>
      <c r="K852" s="699"/>
      <c r="L852" s="136"/>
      <c r="M852" s="136"/>
      <c r="N852" s="136"/>
      <c r="O852" s="136"/>
      <c r="P852" s="136"/>
      <c r="Q852" s="136"/>
      <c r="R852" s="699"/>
      <c r="S852" s="136"/>
      <c r="T852" s="136"/>
      <c r="U852" s="136"/>
      <c r="V852" s="136"/>
      <c r="W852" s="136"/>
      <c r="X852" s="136"/>
      <c r="Y852" s="699"/>
      <c r="Z852" s="136"/>
      <c r="AA852" s="136"/>
      <c r="AB852" s="136"/>
      <c r="AC852" s="136"/>
      <c r="AD852" s="136"/>
      <c r="AE852" s="136"/>
      <c r="AF852" s="699"/>
      <c r="AG852" s="136"/>
      <c r="AH852" s="136"/>
      <c r="AI852" s="136"/>
      <c r="AJ852" s="136"/>
      <c r="AK852" s="136"/>
      <c r="AL852" s="136"/>
    </row>
    <row r="853" spans="1:38" s="44" customFormat="1" x14ac:dyDescent="0.2">
      <c r="A853" s="16"/>
      <c r="B853" s="704"/>
      <c r="C853" s="16"/>
      <c r="K853" s="699"/>
      <c r="L853" s="136"/>
      <c r="M853" s="136"/>
      <c r="N853" s="136"/>
      <c r="O853" s="136"/>
      <c r="P853" s="136"/>
      <c r="Q853" s="136"/>
      <c r="R853" s="699"/>
      <c r="S853" s="136"/>
      <c r="T853" s="136"/>
      <c r="U853" s="136"/>
      <c r="V853" s="136"/>
      <c r="W853" s="136"/>
      <c r="X853" s="136"/>
      <c r="Y853" s="699"/>
      <c r="Z853" s="136"/>
      <c r="AA853" s="136"/>
      <c r="AB853" s="136"/>
      <c r="AC853" s="136"/>
      <c r="AD853" s="136"/>
      <c r="AE853" s="136"/>
      <c r="AF853" s="699"/>
      <c r="AG853" s="136"/>
      <c r="AH853" s="136"/>
      <c r="AI853" s="136"/>
      <c r="AJ853" s="136"/>
      <c r="AK853" s="136"/>
      <c r="AL853" s="136"/>
    </row>
    <row r="854" spans="1:38" s="44" customFormat="1" x14ac:dyDescent="0.2">
      <c r="A854" s="16"/>
      <c r="B854" s="704"/>
      <c r="C854" s="16"/>
      <c r="K854" s="699"/>
      <c r="L854" s="136"/>
      <c r="M854" s="136"/>
      <c r="N854" s="136"/>
      <c r="O854" s="136"/>
      <c r="P854" s="136"/>
      <c r="Q854" s="136"/>
      <c r="R854" s="699"/>
      <c r="S854" s="136"/>
      <c r="T854" s="136"/>
      <c r="U854" s="136"/>
      <c r="V854" s="136"/>
      <c r="W854" s="136"/>
      <c r="X854" s="136"/>
      <c r="Y854" s="699"/>
      <c r="Z854" s="136"/>
      <c r="AA854" s="136"/>
      <c r="AB854" s="136"/>
      <c r="AC854" s="136"/>
      <c r="AD854" s="136"/>
      <c r="AE854" s="136"/>
      <c r="AF854" s="699"/>
      <c r="AG854" s="136"/>
      <c r="AH854" s="136"/>
      <c r="AI854" s="136"/>
      <c r="AJ854" s="136"/>
      <c r="AK854" s="136"/>
      <c r="AL854" s="136"/>
    </row>
    <row r="855" spans="1:38" s="44" customFormat="1" x14ac:dyDescent="0.2">
      <c r="A855" s="16"/>
      <c r="B855" s="704"/>
      <c r="C855" s="16"/>
      <c r="K855" s="699"/>
      <c r="L855" s="136"/>
      <c r="M855" s="136"/>
      <c r="N855" s="136"/>
      <c r="O855" s="136"/>
      <c r="P855" s="136"/>
      <c r="Q855" s="136"/>
      <c r="R855" s="699"/>
      <c r="S855" s="136"/>
      <c r="T855" s="136"/>
      <c r="U855" s="136"/>
      <c r="V855" s="136"/>
      <c r="W855" s="136"/>
      <c r="X855" s="136"/>
      <c r="Y855" s="699"/>
      <c r="Z855" s="136"/>
      <c r="AA855" s="136"/>
      <c r="AB855" s="136"/>
      <c r="AC855" s="136"/>
      <c r="AD855" s="136"/>
      <c r="AE855" s="136"/>
      <c r="AF855" s="699"/>
      <c r="AG855" s="136"/>
      <c r="AH855" s="136"/>
      <c r="AI855" s="136"/>
      <c r="AJ855" s="136"/>
      <c r="AK855" s="136"/>
      <c r="AL855" s="136"/>
    </row>
    <row r="856" spans="1:38" s="44" customFormat="1" x14ac:dyDescent="0.2">
      <c r="A856" s="16"/>
      <c r="B856" s="704"/>
      <c r="C856" s="16"/>
      <c r="K856" s="699"/>
      <c r="L856" s="136"/>
      <c r="M856" s="136"/>
      <c r="N856" s="136"/>
      <c r="O856" s="136"/>
      <c r="P856" s="136"/>
      <c r="Q856" s="136"/>
      <c r="R856" s="699"/>
      <c r="S856" s="136"/>
      <c r="T856" s="136"/>
      <c r="U856" s="136"/>
      <c r="V856" s="136"/>
      <c r="W856" s="136"/>
      <c r="X856" s="136"/>
      <c r="Y856" s="699"/>
      <c r="Z856" s="136"/>
      <c r="AA856" s="136"/>
      <c r="AB856" s="136"/>
      <c r="AC856" s="136"/>
      <c r="AD856" s="136"/>
      <c r="AE856" s="136"/>
      <c r="AF856" s="699"/>
      <c r="AG856" s="136"/>
      <c r="AH856" s="136"/>
      <c r="AI856" s="136"/>
      <c r="AJ856" s="136"/>
      <c r="AK856" s="136"/>
      <c r="AL856" s="136"/>
    </row>
    <row r="857" spans="1:38" s="44" customFormat="1" x14ac:dyDescent="0.2">
      <c r="A857" s="16"/>
      <c r="B857" s="704"/>
      <c r="C857" s="16"/>
      <c r="K857" s="699"/>
      <c r="L857" s="136"/>
      <c r="M857" s="136"/>
      <c r="N857" s="136"/>
      <c r="O857" s="136"/>
      <c r="P857" s="136"/>
      <c r="Q857" s="136"/>
      <c r="R857" s="699"/>
      <c r="S857" s="136"/>
      <c r="T857" s="136"/>
      <c r="U857" s="136"/>
      <c r="V857" s="136"/>
      <c r="W857" s="136"/>
      <c r="X857" s="136"/>
      <c r="Y857" s="699"/>
      <c r="Z857" s="136"/>
      <c r="AA857" s="136"/>
      <c r="AB857" s="136"/>
      <c r="AC857" s="136"/>
      <c r="AD857" s="136"/>
      <c r="AE857" s="136"/>
      <c r="AF857" s="699"/>
      <c r="AG857" s="136"/>
      <c r="AH857" s="136"/>
      <c r="AI857" s="136"/>
      <c r="AJ857" s="136"/>
      <c r="AK857" s="136"/>
      <c r="AL857" s="136"/>
    </row>
    <row r="858" spans="1:38" s="44" customFormat="1" x14ac:dyDescent="0.2">
      <c r="A858" s="16"/>
      <c r="B858" s="704"/>
      <c r="C858" s="16"/>
      <c r="K858" s="699"/>
      <c r="L858" s="136"/>
      <c r="M858" s="136"/>
      <c r="N858" s="136"/>
      <c r="O858" s="136"/>
      <c r="P858" s="136"/>
      <c r="Q858" s="136"/>
      <c r="R858" s="699"/>
      <c r="S858" s="136"/>
      <c r="T858" s="136"/>
      <c r="U858" s="136"/>
      <c r="V858" s="136"/>
      <c r="W858" s="136"/>
      <c r="X858" s="136"/>
      <c r="Y858" s="699"/>
      <c r="Z858" s="136"/>
      <c r="AA858" s="136"/>
      <c r="AB858" s="136"/>
      <c r="AC858" s="136"/>
      <c r="AD858" s="136"/>
      <c r="AE858" s="136"/>
      <c r="AF858" s="699"/>
      <c r="AG858" s="136"/>
      <c r="AH858" s="136"/>
      <c r="AI858" s="136"/>
      <c r="AJ858" s="136"/>
      <c r="AK858" s="136"/>
      <c r="AL858" s="136"/>
    </row>
    <row r="859" spans="1:38" s="44" customFormat="1" x14ac:dyDescent="0.2">
      <c r="A859" s="16"/>
      <c r="B859" s="704"/>
      <c r="C859" s="16"/>
      <c r="K859" s="699"/>
      <c r="L859" s="136"/>
      <c r="M859" s="136"/>
      <c r="N859" s="136"/>
      <c r="O859" s="136"/>
      <c r="P859" s="136"/>
      <c r="Q859" s="136"/>
      <c r="R859" s="699"/>
      <c r="S859" s="136"/>
      <c r="T859" s="136"/>
      <c r="U859" s="136"/>
      <c r="V859" s="136"/>
      <c r="W859" s="136"/>
      <c r="X859" s="136"/>
      <c r="Y859" s="699"/>
      <c r="Z859" s="136"/>
      <c r="AA859" s="136"/>
      <c r="AB859" s="136"/>
      <c r="AC859" s="136"/>
      <c r="AD859" s="136"/>
      <c r="AE859" s="136"/>
      <c r="AF859" s="699"/>
      <c r="AG859" s="136"/>
      <c r="AH859" s="136"/>
      <c r="AI859" s="136"/>
      <c r="AJ859" s="136"/>
      <c r="AK859" s="136"/>
      <c r="AL859" s="136"/>
    </row>
    <row r="860" spans="1:38" s="44" customFormat="1" x14ac:dyDescent="0.2">
      <c r="A860" s="16"/>
      <c r="B860" s="704"/>
      <c r="C860" s="16"/>
      <c r="K860" s="699"/>
      <c r="L860" s="136"/>
      <c r="M860" s="136"/>
      <c r="N860" s="136"/>
      <c r="O860" s="136"/>
      <c r="P860" s="136"/>
      <c r="Q860" s="136"/>
      <c r="R860" s="699"/>
      <c r="S860" s="136"/>
      <c r="T860" s="136"/>
      <c r="U860" s="136"/>
      <c r="V860" s="136"/>
      <c r="W860" s="136"/>
      <c r="X860" s="136"/>
      <c r="Y860" s="699"/>
      <c r="Z860" s="136"/>
      <c r="AA860" s="136"/>
      <c r="AB860" s="136"/>
      <c r="AC860" s="136"/>
      <c r="AD860" s="136"/>
      <c r="AE860" s="136"/>
      <c r="AF860" s="699"/>
      <c r="AG860" s="136"/>
      <c r="AH860" s="136"/>
      <c r="AI860" s="136"/>
      <c r="AJ860" s="136"/>
      <c r="AK860" s="136"/>
      <c r="AL860" s="136"/>
    </row>
    <row r="861" spans="1:38" s="44" customFormat="1" x14ac:dyDescent="0.2">
      <c r="A861" s="16"/>
      <c r="B861" s="704"/>
      <c r="C861" s="16"/>
      <c r="K861" s="699"/>
      <c r="L861" s="136"/>
      <c r="M861" s="136"/>
      <c r="N861" s="136"/>
      <c r="O861" s="136"/>
      <c r="P861" s="136"/>
      <c r="Q861" s="136"/>
      <c r="R861" s="699"/>
      <c r="S861" s="136"/>
      <c r="T861" s="136"/>
      <c r="U861" s="136"/>
      <c r="V861" s="136"/>
      <c r="W861" s="136"/>
      <c r="X861" s="136"/>
      <c r="Y861" s="699"/>
      <c r="Z861" s="136"/>
      <c r="AA861" s="136"/>
      <c r="AB861" s="136"/>
      <c r="AC861" s="136"/>
      <c r="AD861" s="136"/>
      <c r="AE861" s="136"/>
      <c r="AF861" s="699"/>
      <c r="AG861" s="136"/>
      <c r="AH861" s="136"/>
      <c r="AI861" s="136"/>
      <c r="AJ861" s="136"/>
      <c r="AK861" s="136"/>
      <c r="AL861" s="136"/>
    </row>
    <row r="862" spans="1:38" s="44" customFormat="1" x14ac:dyDescent="0.2">
      <c r="A862" s="16"/>
      <c r="B862" s="704"/>
      <c r="C862" s="16"/>
      <c r="K862" s="699"/>
      <c r="L862" s="136"/>
      <c r="M862" s="136"/>
      <c r="N862" s="136"/>
      <c r="O862" s="136"/>
      <c r="P862" s="136"/>
      <c r="Q862" s="136"/>
      <c r="R862" s="699"/>
      <c r="S862" s="136"/>
      <c r="T862" s="136"/>
      <c r="U862" s="136"/>
      <c r="V862" s="136"/>
      <c r="W862" s="136"/>
      <c r="X862" s="136"/>
      <c r="Y862" s="699"/>
      <c r="Z862" s="136"/>
      <c r="AA862" s="136"/>
      <c r="AB862" s="136"/>
      <c r="AC862" s="136"/>
      <c r="AD862" s="136"/>
      <c r="AE862" s="136"/>
      <c r="AF862" s="699"/>
      <c r="AG862" s="136"/>
      <c r="AH862" s="136"/>
      <c r="AI862" s="136"/>
      <c r="AJ862" s="136"/>
      <c r="AK862" s="136"/>
      <c r="AL862" s="136"/>
    </row>
    <row r="863" spans="1:38" s="44" customFormat="1" x14ac:dyDescent="0.2">
      <c r="A863" s="16"/>
      <c r="B863" s="704"/>
      <c r="C863" s="16"/>
      <c r="K863" s="699"/>
      <c r="L863" s="136"/>
      <c r="M863" s="136"/>
      <c r="N863" s="136"/>
      <c r="O863" s="136"/>
      <c r="P863" s="136"/>
      <c r="Q863" s="136"/>
      <c r="R863" s="699"/>
      <c r="S863" s="136"/>
      <c r="T863" s="136"/>
      <c r="U863" s="136"/>
      <c r="V863" s="136"/>
      <c r="W863" s="136"/>
      <c r="X863" s="136"/>
      <c r="Y863" s="699"/>
      <c r="Z863" s="136"/>
      <c r="AA863" s="136"/>
      <c r="AB863" s="136"/>
      <c r="AC863" s="136"/>
      <c r="AD863" s="136"/>
      <c r="AE863" s="136"/>
      <c r="AF863" s="699"/>
      <c r="AG863" s="136"/>
      <c r="AH863" s="136"/>
      <c r="AI863" s="136"/>
      <c r="AJ863" s="136"/>
      <c r="AK863" s="136"/>
      <c r="AL863" s="136"/>
    </row>
    <row r="864" spans="1:38" s="44" customFormat="1" x14ac:dyDescent="0.2">
      <c r="A864" s="16"/>
      <c r="B864" s="704"/>
      <c r="C864" s="16"/>
      <c r="K864" s="699"/>
      <c r="L864" s="136"/>
      <c r="M864" s="136"/>
      <c r="N864" s="136"/>
      <c r="O864" s="136"/>
      <c r="P864" s="136"/>
      <c r="Q864" s="136"/>
      <c r="R864" s="699"/>
      <c r="S864" s="136"/>
      <c r="T864" s="136"/>
      <c r="U864" s="136"/>
      <c r="V864" s="136"/>
      <c r="W864" s="136"/>
      <c r="X864" s="136"/>
      <c r="Y864" s="699"/>
      <c r="Z864" s="136"/>
      <c r="AA864" s="136"/>
      <c r="AB864" s="136"/>
      <c r="AC864" s="136"/>
      <c r="AD864" s="136"/>
      <c r="AE864" s="136"/>
      <c r="AF864" s="699"/>
      <c r="AG864" s="136"/>
      <c r="AH864" s="136"/>
      <c r="AI864" s="136"/>
      <c r="AJ864" s="136"/>
      <c r="AK864" s="136"/>
      <c r="AL864" s="136"/>
    </row>
    <row r="865" spans="1:38" s="44" customFormat="1" x14ac:dyDescent="0.2">
      <c r="A865" s="16"/>
      <c r="B865" s="704"/>
      <c r="C865" s="16"/>
      <c r="K865" s="699"/>
      <c r="L865" s="136"/>
      <c r="M865" s="136"/>
      <c r="N865" s="136"/>
      <c r="O865" s="136"/>
      <c r="P865" s="136"/>
      <c r="Q865" s="136"/>
      <c r="R865" s="699"/>
      <c r="S865" s="136"/>
      <c r="T865" s="136"/>
      <c r="U865" s="136"/>
      <c r="V865" s="136"/>
      <c r="W865" s="136"/>
      <c r="X865" s="136"/>
      <c r="Y865" s="699"/>
      <c r="Z865" s="136"/>
      <c r="AA865" s="136"/>
      <c r="AB865" s="136"/>
      <c r="AC865" s="136"/>
      <c r="AD865" s="136"/>
      <c r="AE865" s="136"/>
      <c r="AF865" s="699"/>
      <c r="AG865" s="136"/>
      <c r="AH865" s="136"/>
      <c r="AI865" s="136"/>
      <c r="AJ865" s="136"/>
      <c r="AK865" s="136"/>
      <c r="AL865" s="136"/>
    </row>
    <row r="866" spans="1:38" s="44" customFormat="1" x14ac:dyDescent="0.2">
      <c r="A866" s="16"/>
      <c r="B866" s="704"/>
      <c r="C866" s="16"/>
      <c r="K866" s="699"/>
      <c r="L866" s="136"/>
      <c r="M866" s="136"/>
      <c r="N866" s="136"/>
      <c r="O866" s="136"/>
      <c r="P866" s="136"/>
      <c r="Q866" s="136"/>
      <c r="R866" s="699"/>
      <c r="S866" s="136"/>
      <c r="T866" s="136"/>
      <c r="U866" s="136"/>
      <c r="V866" s="136"/>
      <c r="W866" s="136"/>
      <c r="X866" s="136"/>
      <c r="Y866" s="699"/>
      <c r="Z866" s="136"/>
      <c r="AA866" s="136"/>
      <c r="AB866" s="136"/>
      <c r="AC866" s="136"/>
      <c r="AD866" s="136"/>
      <c r="AE866" s="136"/>
      <c r="AF866" s="699"/>
      <c r="AG866" s="136"/>
      <c r="AH866" s="136"/>
      <c r="AI866" s="136"/>
      <c r="AJ866" s="136"/>
      <c r="AK866" s="136"/>
      <c r="AL866" s="136"/>
    </row>
    <row r="867" spans="1:38" s="44" customFormat="1" x14ac:dyDescent="0.2">
      <c r="A867" s="16"/>
      <c r="B867" s="704"/>
      <c r="C867" s="16"/>
      <c r="K867" s="699"/>
      <c r="L867" s="136"/>
      <c r="M867" s="136"/>
      <c r="N867" s="136"/>
      <c r="O867" s="136"/>
      <c r="P867" s="136"/>
      <c r="Q867" s="136"/>
      <c r="R867" s="699"/>
      <c r="S867" s="136"/>
      <c r="T867" s="136"/>
      <c r="U867" s="136"/>
      <c r="V867" s="136"/>
      <c r="W867" s="136"/>
      <c r="X867" s="136"/>
      <c r="Y867" s="699"/>
      <c r="Z867" s="136"/>
      <c r="AA867" s="136"/>
      <c r="AB867" s="136"/>
      <c r="AC867" s="136"/>
      <c r="AD867" s="136"/>
      <c r="AE867" s="136"/>
      <c r="AF867" s="699"/>
      <c r="AG867" s="136"/>
      <c r="AH867" s="136"/>
      <c r="AI867" s="136"/>
      <c r="AJ867" s="136"/>
      <c r="AK867" s="136"/>
      <c r="AL867" s="136"/>
    </row>
    <row r="868" spans="1:38" s="44" customFormat="1" x14ac:dyDescent="0.2">
      <c r="A868" s="16"/>
      <c r="B868" s="704"/>
      <c r="C868" s="16"/>
      <c r="K868" s="699"/>
      <c r="L868" s="136"/>
      <c r="M868" s="136"/>
      <c r="N868" s="136"/>
      <c r="O868" s="136"/>
      <c r="P868" s="136"/>
      <c r="Q868" s="136"/>
      <c r="R868" s="699"/>
      <c r="S868" s="136"/>
      <c r="T868" s="136"/>
      <c r="U868" s="136"/>
      <c r="V868" s="136"/>
      <c r="W868" s="136"/>
      <c r="X868" s="136"/>
      <c r="Y868" s="699"/>
      <c r="Z868" s="136"/>
      <c r="AA868" s="136"/>
      <c r="AB868" s="136"/>
      <c r="AC868" s="136"/>
      <c r="AD868" s="136"/>
      <c r="AE868" s="136"/>
      <c r="AF868" s="699"/>
      <c r="AG868" s="136"/>
      <c r="AH868" s="136"/>
      <c r="AI868" s="136"/>
      <c r="AJ868" s="136"/>
      <c r="AK868" s="136"/>
      <c r="AL868" s="136"/>
    </row>
    <row r="869" spans="1:38" s="44" customFormat="1" x14ac:dyDescent="0.2">
      <c r="A869" s="16"/>
      <c r="B869" s="704"/>
      <c r="C869" s="16"/>
      <c r="K869" s="699"/>
      <c r="L869" s="136"/>
      <c r="M869" s="136"/>
      <c r="N869" s="136"/>
      <c r="O869" s="136"/>
      <c r="P869" s="136"/>
      <c r="Q869" s="136"/>
      <c r="R869" s="699"/>
      <c r="S869" s="136"/>
      <c r="T869" s="136"/>
      <c r="U869" s="136"/>
      <c r="V869" s="136"/>
      <c r="W869" s="136"/>
      <c r="X869" s="136"/>
      <c r="Y869" s="699"/>
      <c r="Z869" s="136"/>
      <c r="AA869" s="136"/>
      <c r="AB869" s="136"/>
      <c r="AC869" s="136"/>
      <c r="AD869" s="136"/>
      <c r="AE869" s="136"/>
      <c r="AF869" s="699"/>
      <c r="AG869" s="136"/>
      <c r="AH869" s="136"/>
      <c r="AI869" s="136"/>
      <c r="AJ869" s="136"/>
      <c r="AK869" s="136"/>
      <c r="AL869" s="136"/>
    </row>
    <row r="870" spans="1:38" s="44" customFormat="1" x14ac:dyDescent="0.2">
      <c r="A870" s="16"/>
      <c r="B870" s="704"/>
      <c r="C870" s="16"/>
      <c r="K870" s="699"/>
      <c r="L870" s="136"/>
      <c r="M870" s="136"/>
      <c r="N870" s="136"/>
      <c r="O870" s="136"/>
      <c r="P870" s="136"/>
      <c r="Q870" s="136"/>
      <c r="R870" s="699"/>
      <c r="S870" s="136"/>
      <c r="T870" s="136"/>
      <c r="U870" s="136"/>
      <c r="V870" s="136"/>
      <c r="W870" s="136"/>
      <c r="X870" s="136"/>
      <c r="Y870" s="699"/>
      <c r="Z870" s="136"/>
      <c r="AA870" s="136"/>
      <c r="AB870" s="136"/>
      <c r="AC870" s="136"/>
      <c r="AD870" s="136"/>
      <c r="AE870" s="136"/>
      <c r="AF870" s="699"/>
      <c r="AG870" s="136"/>
      <c r="AH870" s="136"/>
      <c r="AI870" s="136"/>
      <c r="AJ870" s="136"/>
      <c r="AK870" s="136"/>
      <c r="AL870" s="136"/>
    </row>
    <row r="871" spans="1:38" s="44" customFormat="1" x14ac:dyDescent="0.2">
      <c r="A871" s="16"/>
      <c r="B871" s="704"/>
      <c r="C871" s="16"/>
      <c r="K871" s="699"/>
      <c r="L871" s="136"/>
      <c r="M871" s="136"/>
      <c r="N871" s="136"/>
      <c r="O871" s="136"/>
      <c r="P871" s="136"/>
      <c r="Q871" s="136"/>
      <c r="R871" s="699"/>
      <c r="S871" s="136"/>
      <c r="T871" s="136"/>
      <c r="U871" s="136"/>
      <c r="V871" s="136"/>
      <c r="W871" s="136"/>
      <c r="X871" s="136"/>
      <c r="Y871" s="699"/>
      <c r="Z871" s="136"/>
      <c r="AA871" s="136"/>
      <c r="AB871" s="136"/>
      <c r="AC871" s="136"/>
      <c r="AD871" s="136"/>
      <c r="AE871" s="136"/>
      <c r="AF871" s="699"/>
      <c r="AG871" s="136"/>
      <c r="AH871" s="136"/>
      <c r="AI871" s="136"/>
      <c r="AJ871" s="136"/>
      <c r="AK871" s="136"/>
      <c r="AL871" s="136"/>
    </row>
    <row r="872" spans="1:38" s="44" customFormat="1" x14ac:dyDescent="0.2">
      <c r="A872" s="16"/>
      <c r="B872" s="704"/>
      <c r="C872" s="16"/>
      <c r="K872" s="699"/>
      <c r="L872" s="136"/>
      <c r="M872" s="136"/>
      <c r="N872" s="136"/>
      <c r="O872" s="136"/>
      <c r="P872" s="136"/>
      <c r="Q872" s="136"/>
      <c r="R872" s="699"/>
      <c r="S872" s="136"/>
      <c r="T872" s="136"/>
      <c r="U872" s="136"/>
      <c r="V872" s="136"/>
      <c r="W872" s="136"/>
      <c r="X872" s="136"/>
      <c r="Y872" s="699"/>
      <c r="Z872" s="136"/>
      <c r="AA872" s="136"/>
      <c r="AB872" s="136"/>
      <c r="AC872" s="136"/>
      <c r="AD872" s="136"/>
      <c r="AE872" s="136"/>
      <c r="AF872" s="699"/>
      <c r="AG872" s="136"/>
      <c r="AH872" s="136"/>
      <c r="AI872" s="136"/>
      <c r="AJ872" s="136"/>
      <c r="AK872" s="136"/>
      <c r="AL872" s="136"/>
    </row>
    <row r="873" spans="1:38" s="44" customFormat="1" x14ac:dyDescent="0.2">
      <c r="A873" s="16"/>
      <c r="B873" s="704"/>
      <c r="C873" s="16"/>
      <c r="K873" s="699"/>
      <c r="L873" s="136"/>
      <c r="M873" s="136"/>
      <c r="N873" s="136"/>
      <c r="O873" s="136"/>
      <c r="P873" s="136"/>
      <c r="Q873" s="136"/>
      <c r="R873" s="699"/>
      <c r="S873" s="136"/>
      <c r="T873" s="136"/>
      <c r="U873" s="136"/>
      <c r="V873" s="136"/>
      <c r="W873" s="136"/>
      <c r="X873" s="136"/>
      <c r="Y873" s="699"/>
      <c r="Z873" s="136"/>
      <c r="AA873" s="136"/>
      <c r="AB873" s="136"/>
      <c r="AC873" s="136"/>
      <c r="AD873" s="136"/>
      <c r="AE873" s="136"/>
      <c r="AF873" s="699"/>
      <c r="AG873" s="136"/>
      <c r="AH873" s="136"/>
      <c r="AI873" s="136"/>
      <c r="AJ873" s="136"/>
      <c r="AK873" s="136"/>
      <c r="AL873" s="136"/>
    </row>
    <row r="874" spans="1:38" s="44" customFormat="1" x14ac:dyDescent="0.2">
      <c r="A874" s="16"/>
      <c r="B874" s="704"/>
      <c r="C874" s="16"/>
      <c r="K874" s="699"/>
      <c r="L874" s="136"/>
      <c r="M874" s="136"/>
      <c r="N874" s="136"/>
      <c r="O874" s="136"/>
      <c r="P874" s="136"/>
      <c r="Q874" s="136"/>
      <c r="R874" s="699"/>
      <c r="S874" s="136"/>
      <c r="T874" s="136"/>
      <c r="U874" s="136"/>
      <c r="V874" s="136"/>
      <c r="W874" s="136"/>
      <c r="X874" s="136"/>
      <c r="Y874" s="699"/>
      <c r="Z874" s="136"/>
      <c r="AA874" s="136"/>
      <c r="AB874" s="136"/>
      <c r="AC874" s="136"/>
      <c r="AD874" s="136"/>
      <c r="AE874" s="136"/>
      <c r="AF874" s="699"/>
      <c r="AG874" s="136"/>
      <c r="AH874" s="136"/>
      <c r="AI874" s="136"/>
      <c r="AJ874" s="136"/>
      <c r="AK874" s="136"/>
      <c r="AL874" s="136"/>
    </row>
    <row r="875" spans="1:38" s="44" customFormat="1" x14ac:dyDescent="0.2">
      <c r="A875" s="16"/>
      <c r="B875" s="704"/>
      <c r="C875" s="16"/>
      <c r="K875" s="699"/>
      <c r="L875" s="136"/>
      <c r="M875" s="136"/>
      <c r="N875" s="136"/>
      <c r="O875" s="136"/>
      <c r="P875" s="136"/>
      <c r="Q875" s="136"/>
      <c r="R875" s="699"/>
      <c r="S875" s="136"/>
      <c r="T875" s="136"/>
      <c r="U875" s="136"/>
      <c r="V875" s="136"/>
      <c r="W875" s="136"/>
      <c r="X875" s="136"/>
      <c r="Y875" s="699"/>
      <c r="Z875" s="136"/>
      <c r="AA875" s="136"/>
      <c r="AB875" s="136"/>
      <c r="AC875" s="136"/>
      <c r="AD875" s="136"/>
      <c r="AE875" s="136"/>
      <c r="AF875" s="699"/>
      <c r="AG875" s="136"/>
      <c r="AH875" s="136"/>
      <c r="AI875" s="136"/>
      <c r="AJ875" s="136"/>
      <c r="AK875" s="136"/>
      <c r="AL875" s="136"/>
    </row>
    <row r="876" spans="1:38" s="44" customFormat="1" x14ac:dyDescent="0.2">
      <c r="A876" s="16"/>
      <c r="B876" s="704"/>
      <c r="C876" s="16"/>
      <c r="K876" s="699"/>
      <c r="L876" s="136"/>
      <c r="M876" s="136"/>
      <c r="N876" s="136"/>
      <c r="O876" s="136"/>
      <c r="P876" s="136"/>
      <c r="Q876" s="136"/>
      <c r="R876" s="699"/>
      <c r="S876" s="136"/>
      <c r="T876" s="136"/>
      <c r="U876" s="136"/>
      <c r="V876" s="136"/>
      <c r="W876" s="136"/>
      <c r="X876" s="136"/>
      <c r="Y876" s="699"/>
      <c r="Z876" s="136"/>
      <c r="AA876" s="136"/>
      <c r="AB876" s="136"/>
      <c r="AC876" s="136"/>
      <c r="AD876" s="136"/>
      <c r="AE876" s="136"/>
      <c r="AF876" s="699"/>
      <c r="AG876" s="136"/>
      <c r="AH876" s="136"/>
      <c r="AI876" s="136"/>
      <c r="AJ876" s="136"/>
      <c r="AK876" s="136"/>
      <c r="AL876" s="136"/>
    </row>
    <row r="877" spans="1:38" s="44" customFormat="1" x14ac:dyDescent="0.2">
      <c r="A877" s="16"/>
      <c r="B877" s="704"/>
      <c r="C877" s="16"/>
      <c r="K877" s="699"/>
      <c r="L877" s="136"/>
      <c r="M877" s="136"/>
      <c r="N877" s="136"/>
      <c r="O877" s="136"/>
      <c r="P877" s="136"/>
      <c r="Q877" s="136"/>
      <c r="R877" s="699"/>
      <c r="S877" s="136"/>
      <c r="T877" s="136"/>
      <c r="U877" s="136"/>
      <c r="V877" s="136"/>
      <c r="W877" s="136"/>
      <c r="X877" s="136"/>
      <c r="Y877" s="699"/>
      <c r="Z877" s="136"/>
      <c r="AA877" s="136"/>
      <c r="AB877" s="136"/>
      <c r="AC877" s="136"/>
      <c r="AD877" s="136"/>
      <c r="AE877" s="136"/>
      <c r="AF877" s="699"/>
      <c r="AG877" s="136"/>
      <c r="AH877" s="136"/>
      <c r="AI877" s="136"/>
      <c r="AJ877" s="136"/>
      <c r="AK877" s="136"/>
      <c r="AL877" s="136"/>
    </row>
    <row r="878" spans="1:38" s="44" customFormat="1" x14ac:dyDescent="0.2">
      <c r="A878" s="16"/>
      <c r="B878" s="704"/>
      <c r="C878" s="16"/>
      <c r="K878" s="699"/>
      <c r="L878" s="136"/>
      <c r="M878" s="136"/>
      <c r="N878" s="136"/>
      <c r="O878" s="136"/>
      <c r="P878" s="136"/>
      <c r="Q878" s="136"/>
      <c r="R878" s="699"/>
      <c r="S878" s="136"/>
      <c r="T878" s="136"/>
      <c r="U878" s="136"/>
      <c r="V878" s="136"/>
      <c r="W878" s="136"/>
      <c r="X878" s="136"/>
      <c r="Y878" s="699"/>
      <c r="Z878" s="136"/>
      <c r="AA878" s="136"/>
      <c r="AB878" s="136"/>
      <c r="AC878" s="136"/>
      <c r="AD878" s="136"/>
      <c r="AE878" s="136"/>
      <c r="AF878" s="699"/>
      <c r="AG878" s="136"/>
      <c r="AH878" s="136"/>
      <c r="AI878" s="136"/>
      <c r="AJ878" s="136"/>
      <c r="AK878" s="136"/>
      <c r="AL878" s="136"/>
    </row>
    <row r="879" spans="1:38" s="44" customFormat="1" x14ac:dyDescent="0.2">
      <c r="A879" s="16"/>
      <c r="B879" s="704"/>
      <c r="C879" s="16"/>
      <c r="K879" s="699"/>
      <c r="L879" s="136"/>
      <c r="M879" s="136"/>
      <c r="N879" s="136"/>
      <c r="O879" s="136"/>
      <c r="P879" s="136"/>
      <c r="Q879" s="136"/>
      <c r="R879" s="699"/>
      <c r="S879" s="136"/>
      <c r="T879" s="136"/>
      <c r="U879" s="136"/>
      <c r="V879" s="136"/>
      <c r="W879" s="136"/>
      <c r="X879" s="136"/>
      <c r="Y879" s="699"/>
      <c r="Z879" s="136"/>
      <c r="AA879" s="136"/>
      <c r="AB879" s="136"/>
      <c r="AC879" s="136"/>
      <c r="AD879" s="136"/>
      <c r="AE879" s="136"/>
      <c r="AF879" s="699"/>
      <c r="AG879" s="136"/>
      <c r="AH879" s="136"/>
      <c r="AI879" s="136"/>
      <c r="AJ879" s="136"/>
      <c r="AK879" s="136"/>
      <c r="AL879" s="136"/>
    </row>
    <row r="880" spans="1:38" s="44" customFormat="1" x14ac:dyDescent="0.2">
      <c r="A880" s="16"/>
      <c r="B880" s="704"/>
      <c r="C880" s="16"/>
      <c r="K880" s="699"/>
      <c r="L880" s="136"/>
      <c r="M880" s="136"/>
      <c r="N880" s="136"/>
      <c r="O880" s="136"/>
      <c r="P880" s="136"/>
      <c r="Q880" s="136"/>
      <c r="R880" s="699"/>
      <c r="S880" s="136"/>
      <c r="T880" s="136"/>
      <c r="U880" s="136"/>
      <c r="V880" s="136"/>
      <c r="W880" s="136"/>
      <c r="X880" s="136"/>
      <c r="Y880" s="699"/>
      <c r="Z880" s="136"/>
      <c r="AA880" s="136"/>
      <c r="AB880" s="136"/>
      <c r="AC880" s="136"/>
      <c r="AD880" s="136"/>
      <c r="AE880" s="136"/>
      <c r="AF880" s="699"/>
      <c r="AG880" s="136"/>
      <c r="AH880" s="136"/>
      <c r="AI880" s="136"/>
      <c r="AJ880" s="136"/>
      <c r="AK880" s="136"/>
      <c r="AL880" s="136"/>
    </row>
    <row r="881" spans="1:38" s="44" customFormat="1" x14ac:dyDescent="0.2">
      <c r="A881" s="16"/>
      <c r="B881" s="704"/>
      <c r="C881" s="16"/>
      <c r="K881" s="699"/>
      <c r="L881" s="136"/>
      <c r="M881" s="136"/>
      <c r="N881" s="136"/>
      <c r="O881" s="136"/>
      <c r="P881" s="136"/>
      <c r="Q881" s="136"/>
      <c r="R881" s="699"/>
      <c r="S881" s="136"/>
      <c r="T881" s="136"/>
      <c r="U881" s="136"/>
      <c r="V881" s="136"/>
      <c r="W881" s="136"/>
      <c r="X881" s="136"/>
      <c r="Y881" s="699"/>
      <c r="Z881" s="136"/>
      <c r="AA881" s="136"/>
      <c r="AB881" s="136"/>
      <c r="AC881" s="136"/>
      <c r="AD881" s="136"/>
      <c r="AE881" s="136"/>
      <c r="AF881" s="699"/>
      <c r="AG881" s="136"/>
      <c r="AH881" s="136"/>
      <c r="AI881" s="136"/>
      <c r="AJ881" s="136"/>
      <c r="AK881" s="136"/>
      <c r="AL881" s="136"/>
    </row>
    <row r="882" spans="1:38" s="44" customFormat="1" x14ac:dyDescent="0.2">
      <c r="A882" s="16"/>
      <c r="B882" s="704"/>
      <c r="C882" s="16"/>
      <c r="K882" s="699"/>
      <c r="L882" s="136"/>
      <c r="M882" s="136"/>
      <c r="N882" s="136"/>
      <c r="O882" s="136"/>
      <c r="P882" s="136"/>
      <c r="Q882" s="136"/>
      <c r="R882" s="699"/>
      <c r="S882" s="136"/>
      <c r="T882" s="136"/>
      <c r="U882" s="136"/>
      <c r="V882" s="136"/>
      <c r="W882" s="136"/>
      <c r="X882" s="136"/>
      <c r="Y882" s="699"/>
      <c r="Z882" s="136"/>
      <c r="AA882" s="136"/>
      <c r="AB882" s="136"/>
      <c r="AC882" s="136"/>
      <c r="AD882" s="136"/>
      <c r="AE882" s="136"/>
      <c r="AF882" s="699"/>
      <c r="AG882" s="136"/>
      <c r="AH882" s="136"/>
      <c r="AI882" s="136"/>
      <c r="AJ882" s="136"/>
      <c r="AK882" s="136"/>
      <c r="AL882" s="136"/>
    </row>
    <row r="883" spans="1:38" s="44" customFormat="1" x14ac:dyDescent="0.2">
      <c r="A883" s="16"/>
      <c r="B883" s="704"/>
      <c r="C883" s="16"/>
      <c r="K883" s="699"/>
      <c r="L883" s="136"/>
      <c r="M883" s="136"/>
      <c r="N883" s="136"/>
      <c r="O883" s="136"/>
      <c r="P883" s="136"/>
      <c r="Q883" s="136"/>
      <c r="R883" s="699"/>
      <c r="S883" s="136"/>
      <c r="T883" s="136"/>
      <c r="U883" s="136"/>
      <c r="V883" s="136"/>
      <c r="W883" s="136"/>
      <c r="X883" s="136"/>
      <c r="Y883" s="699"/>
      <c r="Z883" s="136"/>
      <c r="AA883" s="136"/>
      <c r="AB883" s="136"/>
      <c r="AC883" s="136"/>
      <c r="AD883" s="136"/>
      <c r="AE883" s="136"/>
      <c r="AF883" s="699"/>
      <c r="AG883" s="136"/>
      <c r="AH883" s="136"/>
      <c r="AI883" s="136"/>
      <c r="AJ883" s="136"/>
      <c r="AK883" s="136"/>
      <c r="AL883" s="136"/>
    </row>
    <row r="884" spans="1:38" s="44" customFormat="1" x14ac:dyDescent="0.2">
      <c r="A884" s="16"/>
      <c r="B884" s="704"/>
      <c r="C884" s="16"/>
      <c r="K884" s="699"/>
      <c r="L884" s="136"/>
      <c r="M884" s="136"/>
      <c r="N884" s="136"/>
      <c r="O884" s="136"/>
      <c r="P884" s="136"/>
      <c r="Q884" s="136"/>
      <c r="R884" s="699"/>
      <c r="S884" s="136"/>
      <c r="T884" s="136"/>
      <c r="U884" s="136"/>
      <c r="V884" s="136"/>
      <c r="W884" s="136"/>
      <c r="X884" s="136"/>
      <c r="Y884" s="699"/>
      <c r="Z884" s="136"/>
      <c r="AA884" s="136"/>
      <c r="AB884" s="136"/>
      <c r="AC884" s="136"/>
      <c r="AD884" s="136"/>
      <c r="AE884" s="136"/>
      <c r="AF884" s="699"/>
      <c r="AG884" s="136"/>
      <c r="AH884" s="136"/>
      <c r="AI884" s="136"/>
      <c r="AJ884" s="136"/>
      <c r="AK884" s="136"/>
      <c r="AL884" s="136"/>
    </row>
    <row r="885" spans="1:38" s="44" customFormat="1" x14ac:dyDescent="0.2">
      <c r="A885" s="16"/>
      <c r="B885" s="704"/>
      <c r="C885" s="16"/>
      <c r="K885" s="699"/>
      <c r="L885" s="136"/>
      <c r="M885" s="136"/>
      <c r="N885" s="136"/>
      <c r="O885" s="136"/>
      <c r="P885" s="136"/>
      <c r="Q885" s="136"/>
      <c r="R885" s="699"/>
      <c r="S885" s="136"/>
      <c r="T885" s="136"/>
      <c r="U885" s="136"/>
      <c r="V885" s="136"/>
      <c r="W885" s="136"/>
      <c r="X885" s="136"/>
      <c r="Y885" s="699"/>
      <c r="Z885" s="136"/>
      <c r="AA885" s="136"/>
      <c r="AB885" s="136"/>
      <c r="AC885" s="136"/>
      <c r="AD885" s="136"/>
      <c r="AE885" s="136"/>
      <c r="AF885" s="699"/>
      <c r="AG885" s="136"/>
      <c r="AH885" s="136"/>
      <c r="AI885" s="136"/>
      <c r="AJ885" s="136"/>
      <c r="AK885" s="136"/>
      <c r="AL885" s="136"/>
    </row>
    <row r="886" spans="1:38" s="44" customFormat="1" x14ac:dyDescent="0.2">
      <c r="A886" s="16"/>
      <c r="B886" s="704"/>
      <c r="C886" s="16"/>
      <c r="K886" s="699"/>
      <c r="L886" s="136"/>
      <c r="M886" s="136"/>
      <c r="N886" s="136"/>
      <c r="O886" s="136"/>
      <c r="P886" s="136"/>
      <c r="Q886" s="136"/>
      <c r="R886" s="699"/>
      <c r="S886" s="136"/>
      <c r="T886" s="136"/>
      <c r="U886" s="136"/>
      <c r="V886" s="136"/>
      <c r="W886" s="136"/>
      <c r="X886" s="136"/>
      <c r="Y886" s="699"/>
      <c r="Z886" s="136"/>
      <c r="AA886" s="136"/>
      <c r="AB886" s="136"/>
      <c r="AC886" s="136"/>
      <c r="AD886" s="136"/>
      <c r="AE886" s="136"/>
      <c r="AF886" s="699"/>
      <c r="AG886" s="136"/>
      <c r="AH886" s="136"/>
      <c r="AI886" s="136"/>
      <c r="AJ886" s="136"/>
      <c r="AK886" s="136"/>
      <c r="AL886" s="136"/>
    </row>
    <row r="887" spans="1:38" s="44" customFormat="1" x14ac:dyDescent="0.2">
      <c r="A887" s="16"/>
      <c r="B887" s="704"/>
      <c r="C887" s="16"/>
      <c r="K887" s="699"/>
      <c r="L887" s="136"/>
      <c r="M887" s="136"/>
      <c r="N887" s="136"/>
      <c r="O887" s="136"/>
      <c r="P887" s="136"/>
      <c r="Q887" s="136"/>
      <c r="R887" s="699"/>
      <c r="S887" s="136"/>
      <c r="T887" s="136"/>
      <c r="U887" s="136"/>
      <c r="V887" s="136"/>
      <c r="W887" s="136"/>
      <c r="X887" s="136"/>
      <c r="Y887" s="699"/>
      <c r="Z887" s="136"/>
      <c r="AA887" s="136"/>
      <c r="AB887" s="136"/>
      <c r="AC887" s="136"/>
      <c r="AD887" s="136"/>
      <c r="AE887" s="136"/>
      <c r="AF887" s="699"/>
      <c r="AG887" s="136"/>
      <c r="AH887" s="136"/>
      <c r="AI887" s="136"/>
      <c r="AJ887" s="136"/>
      <c r="AK887" s="136"/>
      <c r="AL887" s="136"/>
    </row>
    <row r="888" spans="1:38" s="44" customFormat="1" x14ac:dyDescent="0.2">
      <c r="A888" s="16"/>
      <c r="B888" s="704"/>
      <c r="C888" s="16"/>
      <c r="K888" s="699"/>
      <c r="L888" s="136"/>
      <c r="M888" s="136"/>
      <c r="N888" s="136"/>
      <c r="O888" s="136"/>
      <c r="P888" s="136"/>
      <c r="Q888" s="136"/>
      <c r="R888" s="699"/>
      <c r="S888" s="136"/>
      <c r="T888" s="136"/>
      <c r="U888" s="136"/>
      <c r="V888" s="136"/>
      <c r="W888" s="136"/>
      <c r="X888" s="136"/>
      <c r="Y888" s="699"/>
      <c r="Z888" s="136"/>
      <c r="AA888" s="136"/>
      <c r="AB888" s="136"/>
      <c r="AC888" s="136"/>
      <c r="AD888" s="136"/>
      <c r="AE888" s="136"/>
      <c r="AF888" s="699"/>
      <c r="AG888" s="136"/>
      <c r="AH888" s="136"/>
      <c r="AI888" s="136"/>
      <c r="AJ888" s="136"/>
      <c r="AK888" s="136"/>
      <c r="AL888" s="136"/>
    </row>
    <row r="889" spans="1:38" s="44" customFormat="1" x14ac:dyDescent="0.2">
      <c r="A889" s="16"/>
      <c r="B889" s="704"/>
      <c r="C889" s="16"/>
      <c r="K889" s="699"/>
      <c r="L889" s="136"/>
      <c r="M889" s="136"/>
      <c r="N889" s="136"/>
      <c r="O889" s="136"/>
      <c r="P889" s="136"/>
      <c r="Q889" s="136"/>
      <c r="R889" s="699"/>
      <c r="S889" s="136"/>
      <c r="T889" s="136"/>
      <c r="U889" s="136"/>
      <c r="V889" s="136"/>
      <c r="W889" s="136"/>
      <c r="X889" s="136"/>
      <c r="Y889" s="699"/>
      <c r="Z889" s="136"/>
      <c r="AA889" s="136"/>
      <c r="AB889" s="136"/>
      <c r="AC889" s="136"/>
      <c r="AD889" s="136"/>
      <c r="AE889" s="136"/>
      <c r="AF889" s="699"/>
      <c r="AG889" s="136"/>
      <c r="AH889" s="136"/>
      <c r="AI889" s="136"/>
      <c r="AJ889" s="136"/>
      <c r="AK889" s="136"/>
      <c r="AL889" s="136"/>
    </row>
    <row r="890" spans="1:38" s="44" customFormat="1" x14ac:dyDescent="0.2">
      <c r="A890" s="16"/>
      <c r="B890" s="704"/>
      <c r="C890" s="16"/>
      <c r="K890" s="699"/>
      <c r="L890" s="136"/>
      <c r="M890" s="136"/>
      <c r="N890" s="136"/>
      <c r="O890" s="136"/>
      <c r="P890" s="136"/>
      <c r="Q890" s="136"/>
      <c r="R890" s="699"/>
      <c r="S890" s="136"/>
      <c r="T890" s="136"/>
      <c r="U890" s="136"/>
      <c r="V890" s="136"/>
      <c r="W890" s="136"/>
      <c r="X890" s="136"/>
      <c r="Y890" s="699"/>
      <c r="Z890" s="136"/>
      <c r="AA890" s="136"/>
      <c r="AB890" s="136"/>
      <c r="AC890" s="136"/>
      <c r="AD890" s="136"/>
      <c r="AE890" s="136"/>
      <c r="AF890" s="699"/>
      <c r="AG890" s="136"/>
      <c r="AH890" s="136"/>
      <c r="AI890" s="136"/>
      <c r="AJ890" s="136"/>
      <c r="AK890" s="136"/>
      <c r="AL890" s="136"/>
    </row>
    <row r="891" spans="1:38" s="44" customFormat="1" x14ac:dyDescent="0.2">
      <c r="A891" s="16"/>
      <c r="B891" s="704"/>
      <c r="C891" s="16"/>
      <c r="K891" s="699"/>
      <c r="L891" s="136"/>
      <c r="M891" s="136"/>
      <c r="N891" s="136"/>
      <c r="O891" s="136"/>
      <c r="P891" s="136"/>
      <c r="Q891" s="136"/>
      <c r="R891" s="699"/>
      <c r="S891" s="136"/>
      <c r="T891" s="136"/>
      <c r="U891" s="136"/>
      <c r="V891" s="136"/>
      <c r="W891" s="136"/>
      <c r="X891" s="136"/>
      <c r="Y891" s="699"/>
      <c r="Z891" s="136"/>
      <c r="AA891" s="136"/>
      <c r="AB891" s="136"/>
      <c r="AC891" s="136"/>
      <c r="AD891" s="136"/>
      <c r="AE891" s="136"/>
      <c r="AF891" s="699"/>
      <c r="AG891" s="136"/>
      <c r="AH891" s="136"/>
      <c r="AI891" s="136"/>
      <c r="AJ891" s="136"/>
      <c r="AK891" s="136"/>
      <c r="AL891" s="136"/>
    </row>
    <row r="892" spans="1:38" s="44" customFormat="1" x14ac:dyDescent="0.2">
      <c r="A892" s="16"/>
      <c r="B892" s="704"/>
      <c r="C892" s="16"/>
      <c r="K892" s="699"/>
      <c r="L892" s="136"/>
      <c r="M892" s="136"/>
      <c r="N892" s="136"/>
      <c r="O892" s="136"/>
      <c r="P892" s="136"/>
      <c r="Q892" s="136"/>
      <c r="R892" s="699"/>
      <c r="S892" s="136"/>
      <c r="T892" s="136"/>
      <c r="U892" s="136"/>
      <c r="V892" s="136"/>
      <c r="W892" s="136"/>
      <c r="X892" s="136"/>
      <c r="Y892" s="699"/>
      <c r="Z892" s="136"/>
      <c r="AA892" s="136"/>
      <c r="AB892" s="136"/>
      <c r="AC892" s="136"/>
      <c r="AD892" s="136"/>
      <c r="AE892" s="136"/>
      <c r="AF892" s="699"/>
      <c r="AG892" s="136"/>
      <c r="AH892" s="136"/>
      <c r="AI892" s="136"/>
      <c r="AJ892" s="136"/>
      <c r="AK892" s="136"/>
      <c r="AL892" s="136"/>
    </row>
    <row r="893" spans="1:38" s="44" customFormat="1" x14ac:dyDescent="0.2">
      <c r="A893" s="16"/>
      <c r="B893" s="704"/>
      <c r="C893" s="16"/>
      <c r="K893" s="699"/>
      <c r="L893" s="136"/>
      <c r="M893" s="136"/>
      <c r="N893" s="136"/>
      <c r="O893" s="136"/>
      <c r="P893" s="136"/>
      <c r="Q893" s="136"/>
      <c r="R893" s="699"/>
      <c r="S893" s="136"/>
      <c r="T893" s="136"/>
      <c r="U893" s="136"/>
      <c r="V893" s="136"/>
      <c r="W893" s="136"/>
      <c r="X893" s="136"/>
      <c r="Y893" s="699"/>
      <c r="Z893" s="136"/>
      <c r="AA893" s="136"/>
      <c r="AB893" s="136"/>
      <c r="AC893" s="136"/>
      <c r="AD893" s="136"/>
      <c r="AE893" s="136"/>
      <c r="AF893" s="699"/>
      <c r="AG893" s="136"/>
      <c r="AH893" s="136"/>
      <c r="AI893" s="136"/>
      <c r="AJ893" s="136"/>
      <c r="AK893" s="136"/>
      <c r="AL893" s="136"/>
    </row>
    <row r="894" spans="1:38" s="44" customFormat="1" x14ac:dyDescent="0.2">
      <c r="A894" s="16"/>
      <c r="B894" s="704"/>
      <c r="C894" s="16"/>
      <c r="K894" s="699"/>
      <c r="L894" s="136"/>
      <c r="M894" s="136"/>
      <c r="N894" s="136"/>
      <c r="O894" s="136"/>
      <c r="P894" s="136"/>
      <c r="Q894" s="136"/>
      <c r="R894" s="699"/>
      <c r="S894" s="136"/>
      <c r="T894" s="136"/>
      <c r="U894" s="136"/>
      <c r="V894" s="136"/>
      <c r="W894" s="136"/>
      <c r="X894" s="136"/>
      <c r="Y894" s="699"/>
      <c r="Z894" s="136"/>
      <c r="AA894" s="136"/>
      <c r="AB894" s="136"/>
      <c r="AC894" s="136"/>
      <c r="AD894" s="136"/>
      <c r="AE894" s="136"/>
      <c r="AF894" s="699"/>
      <c r="AG894" s="136"/>
      <c r="AH894" s="136"/>
      <c r="AI894" s="136"/>
      <c r="AJ894" s="136"/>
      <c r="AK894" s="136"/>
      <c r="AL894" s="136"/>
    </row>
    <row r="895" spans="1:38" s="44" customFormat="1" x14ac:dyDescent="0.2">
      <c r="A895" s="16"/>
      <c r="B895" s="704"/>
      <c r="C895" s="16"/>
      <c r="K895" s="699"/>
      <c r="L895" s="136"/>
      <c r="M895" s="136"/>
      <c r="N895" s="136"/>
      <c r="O895" s="136"/>
      <c r="P895" s="136"/>
      <c r="Q895" s="136"/>
      <c r="R895" s="699"/>
      <c r="S895" s="136"/>
      <c r="T895" s="136"/>
      <c r="U895" s="136"/>
      <c r="V895" s="136"/>
      <c r="W895" s="136"/>
      <c r="X895" s="136"/>
      <c r="Y895" s="699"/>
      <c r="Z895" s="136"/>
      <c r="AA895" s="136"/>
      <c r="AB895" s="136"/>
      <c r="AC895" s="136"/>
      <c r="AD895" s="136"/>
      <c r="AE895" s="136"/>
      <c r="AF895" s="699"/>
      <c r="AG895" s="136"/>
      <c r="AH895" s="136"/>
      <c r="AI895" s="136"/>
      <c r="AJ895" s="136"/>
      <c r="AK895" s="136"/>
      <c r="AL895" s="136"/>
    </row>
    <row r="896" spans="1:38" s="44" customFormat="1" x14ac:dyDescent="0.2">
      <c r="A896" s="16"/>
      <c r="B896" s="704"/>
      <c r="C896" s="16"/>
      <c r="K896" s="699"/>
      <c r="L896" s="136"/>
      <c r="M896" s="136"/>
      <c r="N896" s="136"/>
      <c r="O896" s="136"/>
      <c r="P896" s="136"/>
      <c r="Q896" s="136"/>
      <c r="R896" s="699"/>
      <c r="S896" s="136"/>
      <c r="T896" s="136"/>
      <c r="U896" s="136"/>
      <c r="V896" s="136"/>
      <c r="W896" s="136"/>
      <c r="X896" s="136"/>
      <c r="Y896" s="699"/>
      <c r="Z896" s="136"/>
      <c r="AA896" s="136"/>
      <c r="AB896" s="136"/>
      <c r="AC896" s="136"/>
      <c r="AD896" s="136"/>
      <c r="AE896" s="136"/>
      <c r="AF896" s="699"/>
      <c r="AG896" s="136"/>
      <c r="AH896" s="136"/>
      <c r="AI896" s="136"/>
      <c r="AJ896" s="136"/>
      <c r="AK896" s="136"/>
      <c r="AL896" s="136"/>
    </row>
    <row r="897" spans="1:38" s="44" customFormat="1" x14ac:dyDescent="0.2">
      <c r="A897" s="16"/>
      <c r="B897" s="704"/>
      <c r="C897" s="16"/>
      <c r="K897" s="699"/>
      <c r="L897" s="136"/>
      <c r="M897" s="136"/>
      <c r="N897" s="136"/>
      <c r="O897" s="136"/>
      <c r="P897" s="136"/>
      <c r="Q897" s="136"/>
      <c r="R897" s="699"/>
      <c r="S897" s="136"/>
      <c r="T897" s="136"/>
      <c r="U897" s="136"/>
      <c r="V897" s="136"/>
      <c r="W897" s="136"/>
      <c r="X897" s="136"/>
      <c r="Y897" s="699"/>
      <c r="Z897" s="136"/>
      <c r="AA897" s="136"/>
      <c r="AB897" s="136"/>
      <c r="AC897" s="136"/>
      <c r="AD897" s="136"/>
      <c r="AE897" s="136"/>
      <c r="AF897" s="699"/>
      <c r="AG897" s="136"/>
      <c r="AH897" s="136"/>
      <c r="AI897" s="136"/>
      <c r="AJ897" s="136"/>
      <c r="AK897" s="136"/>
      <c r="AL897" s="136"/>
    </row>
    <row r="898" spans="1:38" s="44" customFormat="1" x14ac:dyDescent="0.2">
      <c r="A898" s="16"/>
      <c r="B898" s="704"/>
      <c r="C898" s="16"/>
      <c r="K898" s="699"/>
      <c r="L898" s="136"/>
      <c r="M898" s="136"/>
      <c r="N898" s="136"/>
      <c r="O898" s="136"/>
      <c r="P898" s="136"/>
      <c r="Q898" s="136"/>
      <c r="R898" s="699"/>
      <c r="S898" s="136"/>
      <c r="T898" s="136"/>
      <c r="U898" s="136"/>
      <c r="V898" s="136"/>
      <c r="W898" s="136"/>
      <c r="X898" s="136"/>
      <c r="Y898" s="699"/>
      <c r="Z898" s="136"/>
      <c r="AA898" s="136"/>
      <c r="AB898" s="136"/>
      <c r="AC898" s="136"/>
      <c r="AD898" s="136"/>
      <c r="AE898" s="136"/>
      <c r="AF898" s="699"/>
      <c r="AG898" s="136"/>
      <c r="AH898" s="136"/>
      <c r="AI898" s="136"/>
      <c r="AJ898" s="136"/>
      <c r="AK898" s="136"/>
      <c r="AL898" s="136"/>
    </row>
    <row r="899" spans="1:38" s="44" customFormat="1" x14ac:dyDescent="0.2">
      <c r="A899" s="16"/>
      <c r="B899" s="704"/>
      <c r="C899" s="16"/>
      <c r="K899" s="699"/>
      <c r="L899" s="136"/>
      <c r="M899" s="136"/>
      <c r="N899" s="136"/>
      <c r="O899" s="136"/>
      <c r="P899" s="136"/>
      <c r="Q899" s="136"/>
      <c r="R899" s="699"/>
      <c r="S899" s="136"/>
      <c r="T899" s="136"/>
      <c r="U899" s="136"/>
      <c r="V899" s="136"/>
      <c r="W899" s="136"/>
      <c r="X899" s="136"/>
      <c r="Y899" s="699"/>
      <c r="Z899" s="136"/>
      <c r="AA899" s="136"/>
      <c r="AB899" s="136"/>
      <c r="AC899" s="136"/>
      <c r="AD899" s="136"/>
      <c r="AE899" s="136"/>
      <c r="AF899" s="699"/>
      <c r="AG899" s="136"/>
      <c r="AH899" s="136"/>
      <c r="AI899" s="136"/>
      <c r="AJ899" s="136"/>
      <c r="AK899" s="136"/>
      <c r="AL899" s="136"/>
    </row>
    <row r="900" spans="1:38" s="44" customFormat="1" x14ac:dyDescent="0.2">
      <c r="A900" s="16"/>
      <c r="B900" s="704"/>
      <c r="C900" s="16"/>
      <c r="K900" s="699"/>
      <c r="L900" s="136"/>
      <c r="M900" s="136"/>
      <c r="N900" s="136"/>
      <c r="O900" s="136"/>
      <c r="P900" s="136"/>
      <c r="Q900" s="136"/>
      <c r="R900" s="699"/>
      <c r="S900" s="136"/>
      <c r="T900" s="136"/>
      <c r="U900" s="136"/>
      <c r="V900" s="136"/>
      <c r="W900" s="136"/>
      <c r="X900" s="136"/>
      <c r="Y900" s="699"/>
      <c r="Z900" s="136"/>
      <c r="AA900" s="136"/>
      <c r="AB900" s="136"/>
      <c r="AC900" s="136"/>
      <c r="AD900" s="136"/>
      <c r="AE900" s="136"/>
      <c r="AF900" s="699"/>
      <c r="AG900" s="136"/>
      <c r="AH900" s="136"/>
      <c r="AI900" s="136"/>
      <c r="AJ900" s="136"/>
      <c r="AK900" s="136"/>
      <c r="AL900" s="136"/>
    </row>
    <row r="901" spans="1:38" s="44" customFormat="1" x14ac:dyDescent="0.2">
      <c r="A901" s="16"/>
      <c r="B901" s="704"/>
      <c r="C901" s="16"/>
      <c r="K901" s="699"/>
      <c r="L901" s="136"/>
      <c r="M901" s="136"/>
      <c r="N901" s="136"/>
      <c r="O901" s="136"/>
      <c r="P901" s="136"/>
      <c r="Q901" s="136"/>
      <c r="R901" s="699"/>
      <c r="S901" s="136"/>
      <c r="T901" s="136"/>
      <c r="U901" s="136"/>
      <c r="V901" s="136"/>
      <c r="W901" s="136"/>
      <c r="X901" s="136"/>
      <c r="Y901" s="699"/>
      <c r="Z901" s="136"/>
      <c r="AA901" s="136"/>
      <c r="AB901" s="136"/>
      <c r="AC901" s="136"/>
      <c r="AD901" s="136"/>
      <c r="AE901" s="136"/>
      <c r="AF901" s="699"/>
      <c r="AG901" s="136"/>
      <c r="AH901" s="136"/>
      <c r="AI901" s="136"/>
      <c r="AJ901" s="136"/>
      <c r="AK901" s="136"/>
      <c r="AL901" s="136"/>
    </row>
    <row r="902" spans="1:38" s="44" customFormat="1" x14ac:dyDescent="0.2">
      <c r="A902" s="16"/>
      <c r="B902" s="704"/>
      <c r="C902" s="16"/>
      <c r="K902" s="699"/>
      <c r="L902" s="136"/>
      <c r="M902" s="136"/>
      <c r="N902" s="136"/>
      <c r="O902" s="136"/>
      <c r="P902" s="136"/>
      <c r="Q902" s="136"/>
      <c r="R902" s="699"/>
      <c r="S902" s="136"/>
      <c r="T902" s="136"/>
      <c r="U902" s="136"/>
      <c r="V902" s="136"/>
      <c r="W902" s="136"/>
      <c r="X902" s="136"/>
      <c r="Y902" s="699"/>
      <c r="Z902" s="136"/>
      <c r="AA902" s="136"/>
      <c r="AB902" s="136"/>
      <c r="AC902" s="136"/>
      <c r="AD902" s="136"/>
      <c r="AE902" s="136"/>
      <c r="AF902" s="699"/>
      <c r="AG902" s="136"/>
      <c r="AH902" s="136"/>
      <c r="AI902" s="136"/>
      <c r="AJ902" s="136"/>
      <c r="AK902" s="136"/>
      <c r="AL902" s="136"/>
    </row>
    <row r="903" spans="1:38" s="44" customFormat="1" x14ac:dyDescent="0.2">
      <c r="A903" s="16"/>
      <c r="B903" s="704"/>
      <c r="C903" s="16"/>
      <c r="K903" s="699"/>
      <c r="L903" s="136"/>
      <c r="M903" s="136"/>
      <c r="N903" s="136"/>
      <c r="O903" s="136"/>
      <c r="P903" s="136"/>
      <c r="Q903" s="136"/>
      <c r="R903" s="699"/>
      <c r="S903" s="136"/>
      <c r="T903" s="136"/>
      <c r="U903" s="136"/>
      <c r="V903" s="136"/>
      <c r="W903" s="136"/>
      <c r="X903" s="136"/>
      <c r="Y903" s="699"/>
      <c r="Z903" s="136"/>
      <c r="AA903" s="136"/>
      <c r="AB903" s="136"/>
      <c r="AC903" s="136"/>
      <c r="AD903" s="136"/>
      <c r="AE903" s="136"/>
      <c r="AF903" s="699"/>
      <c r="AG903" s="136"/>
      <c r="AH903" s="136"/>
      <c r="AI903" s="136"/>
      <c r="AJ903" s="136"/>
      <c r="AK903" s="136"/>
      <c r="AL903" s="136"/>
    </row>
    <row r="904" spans="1:38" s="44" customFormat="1" x14ac:dyDescent="0.2">
      <c r="A904" s="16"/>
      <c r="B904" s="704"/>
      <c r="C904" s="16"/>
      <c r="K904" s="699"/>
      <c r="L904" s="136"/>
      <c r="M904" s="136"/>
      <c r="N904" s="136"/>
      <c r="O904" s="136"/>
      <c r="P904" s="136"/>
      <c r="Q904" s="136"/>
      <c r="R904" s="699"/>
      <c r="S904" s="136"/>
      <c r="T904" s="136"/>
      <c r="U904" s="136"/>
      <c r="V904" s="136"/>
      <c r="W904" s="136"/>
      <c r="X904" s="136"/>
      <c r="Y904" s="699"/>
      <c r="Z904" s="136"/>
      <c r="AA904" s="136"/>
      <c r="AB904" s="136"/>
      <c r="AC904" s="136"/>
      <c r="AD904" s="136"/>
      <c r="AE904" s="136"/>
      <c r="AF904" s="699"/>
      <c r="AG904" s="136"/>
      <c r="AH904" s="136"/>
      <c r="AI904" s="136"/>
      <c r="AJ904" s="136"/>
      <c r="AK904" s="136"/>
      <c r="AL904" s="136"/>
    </row>
    <row r="905" spans="1:38" s="44" customFormat="1" x14ac:dyDescent="0.2">
      <c r="A905" s="16"/>
      <c r="B905" s="704"/>
      <c r="C905" s="16"/>
      <c r="K905" s="699"/>
      <c r="L905" s="136"/>
      <c r="M905" s="136"/>
      <c r="N905" s="136"/>
      <c r="O905" s="136"/>
      <c r="P905" s="136"/>
      <c r="Q905" s="136"/>
      <c r="R905" s="699"/>
      <c r="S905" s="136"/>
      <c r="T905" s="136"/>
      <c r="U905" s="136"/>
      <c r="V905" s="136"/>
      <c r="W905" s="136"/>
      <c r="X905" s="136"/>
      <c r="Y905" s="699"/>
      <c r="Z905" s="136"/>
      <c r="AA905" s="136"/>
      <c r="AB905" s="136"/>
      <c r="AC905" s="136"/>
      <c r="AD905" s="136"/>
      <c r="AE905" s="136"/>
      <c r="AF905" s="699"/>
      <c r="AG905" s="136"/>
      <c r="AH905" s="136"/>
      <c r="AI905" s="136"/>
      <c r="AJ905" s="136"/>
      <c r="AK905" s="136"/>
      <c r="AL905" s="136"/>
    </row>
    <row r="906" spans="1:38" s="44" customFormat="1" x14ac:dyDescent="0.2">
      <c r="A906" s="16"/>
      <c r="B906" s="704"/>
      <c r="C906" s="16"/>
      <c r="K906" s="699"/>
      <c r="L906" s="136"/>
      <c r="M906" s="136"/>
      <c r="N906" s="136"/>
      <c r="O906" s="136"/>
      <c r="P906" s="136"/>
      <c r="Q906" s="136"/>
      <c r="R906" s="699"/>
      <c r="S906" s="136"/>
      <c r="T906" s="136"/>
      <c r="U906" s="136"/>
      <c r="V906" s="136"/>
      <c r="W906" s="136"/>
      <c r="X906" s="136"/>
      <c r="Y906" s="699"/>
      <c r="Z906" s="136"/>
      <c r="AA906" s="136"/>
      <c r="AB906" s="136"/>
      <c r="AC906" s="136"/>
      <c r="AD906" s="136"/>
      <c r="AE906" s="136"/>
      <c r="AF906" s="699"/>
      <c r="AG906" s="136"/>
      <c r="AH906" s="136"/>
      <c r="AI906" s="136"/>
      <c r="AJ906" s="136"/>
      <c r="AK906" s="136"/>
      <c r="AL906" s="136"/>
    </row>
    <row r="907" spans="1:38" s="44" customFormat="1" x14ac:dyDescent="0.2">
      <c r="A907" s="16"/>
      <c r="B907" s="704"/>
      <c r="C907" s="16"/>
      <c r="K907" s="699"/>
      <c r="L907" s="136"/>
      <c r="M907" s="136"/>
      <c r="N907" s="136"/>
      <c r="O907" s="136"/>
      <c r="P907" s="136"/>
      <c r="Q907" s="136"/>
      <c r="R907" s="699"/>
      <c r="S907" s="136"/>
      <c r="T907" s="136"/>
      <c r="U907" s="136"/>
      <c r="V907" s="136"/>
      <c r="W907" s="136"/>
      <c r="X907" s="136"/>
      <c r="Y907" s="699"/>
      <c r="Z907" s="136"/>
      <c r="AA907" s="136"/>
      <c r="AB907" s="136"/>
      <c r="AC907" s="136"/>
      <c r="AD907" s="136"/>
      <c r="AE907" s="136"/>
      <c r="AF907" s="699"/>
      <c r="AG907" s="136"/>
      <c r="AH907" s="136"/>
      <c r="AI907" s="136"/>
      <c r="AJ907" s="136"/>
      <c r="AK907" s="136"/>
      <c r="AL907" s="136"/>
    </row>
    <row r="908" spans="1:38" s="44" customFormat="1" x14ac:dyDescent="0.2">
      <c r="A908" s="16"/>
      <c r="B908" s="704"/>
      <c r="C908" s="16"/>
      <c r="K908" s="699"/>
      <c r="L908" s="136"/>
      <c r="M908" s="136"/>
      <c r="N908" s="136"/>
      <c r="O908" s="136"/>
      <c r="P908" s="136"/>
      <c r="Q908" s="136"/>
      <c r="R908" s="699"/>
      <c r="S908" s="136"/>
      <c r="T908" s="136"/>
      <c r="U908" s="136"/>
      <c r="V908" s="136"/>
      <c r="W908" s="136"/>
      <c r="X908" s="136"/>
      <c r="Y908" s="699"/>
      <c r="Z908" s="136"/>
      <c r="AA908" s="136"/>
      <c r="AB908" s="136"/>
      <c r="AC908" s="136"/>
      <c r="AD908" s="136"/>
      <c r="AE908" s="136"/>
      <c r="AF908" s="699"/>
      <c r="AG908" s="136"/>
      <c r="AH908" s="136"/>
      <c r="AI908" s="136"/>
      <c r="AJ908" s="136"/>
      <c r="AK908" s="136"/>
      <c r="AL908" s="136"/>
    </row>
    <row r="909" spans="1:38" s="44" customFormat="1" x14ac:dyDescent="0.2">
      <c r="A909" s="16"/>
      <c r="B909" s="704"/>
      <c r="C909" s="16"/>
      <c r="K909" s="699"/>
      <c r="L909" s="136"/>
      <c r="M909" s="136"/>
      <c r="N909" s="136"/>
      <c r="O909" s="136"/>
      <c r="P909" s="136"/>
      <c r="Q909" s="136"/>
      <c r="R909" s="699"/>
      <c r="S909" s="136"/>
      <c r="T909" s="136"/>
      <c r="U909" s="136"/>
      <c r="V909" s="136"/>
      <c r="W909" s="136"/>
      <c r="X909" s="136"/>
      <c r="Y909" s="699"/>
      <c r="Z909" s="136"/>
      <c r="AA909" s="136"/>
      <c r="AB909" s="136"/>
      <c r="AC909" s="136"/>
      <c r="AD909" s="136"/>
      <c r="AE909" s="136"/>
      <c r="AF909" s="699"/>
      <c r="AG909" s="136"/>
      <c r="AH909" s="136"/>
      <c r="AI909" s="136"/>
      <c r="AJ909" s="136"/>
      <c r="AK909" s="136"/>
      <c r="AL909" s="136"/>
    </row>
    <row r="910" spans="1:38" s="44" customFormat="1" x14ac:dyDescent="0.2">
      <c r="A910" s="16"/>
      <c r="B910" s="704"/>
      <c r="C910" s="16"/>
      <c r="K910" s="699"/>
      <c r="L910" s="136"/>
      <c r="M910" s="136"/>
      <c r="N910" s="136"/>
      <c r="O910" s="136"/>
      <c r="P910" s="136"/>
      <c r="Q910" s="136"/>
      <c r="R910" s="699"/>
      <c r="S910" s="136"/>
      <c r="T910" s="136"/>
      <c r="U910" s="136"/>
      <c r="V910" s="136"/>
      <c r="W910" s="136"/>
      <c r="X910" s="136"/>
      <c r="Y910" s="699"/>
      <c r="Z910" s="136"/>
      <c r="AA910" s="136"/>
      <c r="AB910" s="136"/>
      <c r="AC910" s="136"/>
      <c r="AD910" s="136"/>
      <c r="AE910" s="136"/>
      <c r="AF910" s="699"/>
      <c r="AG910" s="136"/>
      <c r="AH910" s="136"/>
      <c r="AI910" s="136"/>
      <c r="AJ910" s="136"/>
      <c r="AK910" s="136"/>
      <c r="AL910" s="136"/>
    </row>
    <row r="911" spans="1:38" s="44" customFormat="1" x14ac:dyDescent="0.2">
      <c r="A911" s="16"/>
      <c r="B911" s="704"/>
      <c r="C911" s="16"/>
      <c r="K911" s="699"/>
      <c r="L911" s="136"/>
      <c r="M911" s="136"/>
      <c r="N911" s="136"/>
      <c r="O911" s="136"/>
      <c r="P911" s="136"/>
      <c r="Q911" s="136"/>
      <c r="R911" s="699"/>
      <c r="S911" s="136"/>
      <c r="T911" s="136"/>
      <c r="U911" s="136"/>
      <c r="V911" s="136"/>
      <c r="W911" s="136"/>
      <c r="X911" s="136"/>
      <c r="Y911" s="699"/>
      <c r="Z911" s="136"/>
      <c r="AA911" s="136"/>
      <c r="AB911" s="136"/>
      <c r="AC911" s="136"/>
      <c r="AD911" s="136"/>
      <c r="AE911" s="136"/>
      <c r="AF911" s="699"/>
      <c r="AG911" s="136"/>
      <c r="AH911" s="136"/>
      <c r="AI911" s="136"/>
      <c r="AJ911" s="136"/>
      <c r="AK911" s="136"/>
      <c r="AL911" s="136"/>
    </row>
    <row r="912" spans="1:38" s="44" customFormat="1" x14ac:dyDescent="0.2">
      <c r="A912" s="16"/>
      <c r="B912" s="704"/>
      <c r="C912" s="16"/>
      <c r="K912" s="699"/>
      <c r="L912" s="136"/>
      <c r="M912" s="136"/>
      <c r="N912" s="136"/>
      <c r="O912" s="136"/>
      <c r="P912" s="136"/>
      <c r="Q912" s="136"/>
      <c r="R912" s="699"/>
      <c r="S912" s="136"/>
      <c r="T912" s="136"/>
      <c r="U912" s="136"/>
      <c r="V912" s="136"/>
      <c r="W912" s="136"/>
      <c r="X912" s="136"/>
      <c r="Y912" s="699"/>
      <c r="Z912" s="136"/>
      <c r="AA912" s="136"/>
      <c r="AB912" s="136"/>
      <c r="AC912" s="136"/>
      <c r="AD912" s="136"/>
      <c r="AE912" s="136"/>
      <c r="AF912" s="699"/>
      <c r="AG912" s="136"/>
      <c r="AH912" s="136"/>
      <c r="AI912" s="136"/>
      <c r="AJ912" s="136"/>
      <c r="AK912" s="136"/>
      <c r="AL912" s="136"/>
    </row>
    <row r="913" spans="1:38" s="44" customFormat="1" x14ac:dyDescent="0.2">
      <c r="A913" s="16"/>
      <c r="B913" s="704"/>
      <c r="C913" s="16"/>
      <c r="K913" s="699"/>
      <c r="L913" s="136"/>
      <c r="M913" s="136"/>
      <c r="N913" s="136"/>
      <c r="O913" s="136"/>
      <c r="P913" s="136"/>
      <c r="Q913" s="136"/>
      <c r="R913" s="699"/>
      <c r="S913" s="136"/>
      <c r="T913" s="136"/>
      <c r="U913" s="136"/>
      <c r="V913" s="136"/>
      <c r="W913" s="136"/>
      <c r="X913" s="136"/>
      <c r="Y913" s="699"/>
      <c r="Z913" s="136"/>
      <c r="AA913" s="136"/>
      <c r="AB913" s="136"/>
      <c r="AC913" s="136"/>
      <c r="AD913" s="136"/>
      <c r="AE913" s="136"/>
      <c r="AF913" s="699"/>
      <c r="AG913" s="136"/>
      <c r="AH913" s="136"/>
      <c r="AI913" s="136"/>
      <c r="AJ913" s="136"/>
      <c r="AK913" s="136"/>
      <c r="AL913" s="136"/>
    </row>
    <row r="914" spans="1:38" s="44" customFormat="1" x14ac:dyDescent="0.2">
      <c r="A914" s="16"/>
      <c r="B914" s="704"/>
      <c r="C914" s="16"/>
      <c r="K914" s="699"/>
      <c r="L914" s="136"/>
      <c r="M914" s="136"/>
      <c r="N914" s="136"/>
      <c r="O914" s="136"/>
      <c r="P914" s="136"/>
      <c r="Q914" s="136"/>
      <c r="R914" s="699"/>
      <c r="S914" s="136"/>
      <c r="T914" s="136"/>
      <c r="U914" s="136"/>
      <c r="V914" s="136"/>
      <c r="W914" s="136"/>
      <c r="X914" s="136"/>
      <c r="Y914" s="699"/>
      <c r="Z914" s="136"/>
      <c r="AA914" s="136"/>
      <c r="AB914" s="136"/>
      <c r="AC914" s="136"/>
      <c r="AD914" s="136"/>
      <c r="AE914" s="136"/>
      <c r="AF914" s="699"/>
      <c r="AG914" s="136"/>
      <c r="AH914" s="136"/>
      <c r="AI914" s="136"/>
      <c r="AJ914" s="136"/>
      <c r="AK914" s="136"/>
      <c r="AL914" s="136"/>
    </row>
    <row r="915" spans="1:38" s="44" customFormat="1" x14ac:dyDescent="0.2">
      <c r="A915" s="16"/>
      <c r="B915" s="704"/>
      <c r="C915" s="16"/>
      <c r="K915" s="699"/>
      <c r="L915" s="136"/>
      <c r="M915" s="136"/>
      <c r="N915" s="136"/>
      <c r="O915" s="136"/>
      <c r="P915" s="136"/>
      <c r="Q915" s="136"/>
      <c r="R915" s="699"/>
      <c r="S915" s="136"/>
      <c r="T915" s="136"/>
      <c r="U915" s="136"/>
      <c r="V915" s="136"/>
      <c r="W915" s="136"/>
      <c r="X915" s="136"/>
      <c r="Y915" s="699"/>
      <c r="Z915" s="136"/>
      <c r="AA915" s="136"/>
      <c r="AB915" s="136"/>
      <c r="AC915" s="136"/>
      <c r="AD915" s="136"/>
      <c r="AE915" s="136"/>
      <c r="AF915" s="699"/>
      <c r="AG915" s="136"/>
      <c r="AH915" s="136"/>
      <c r="AI915" s="136"/>
      <c r="AJ915" s="136"/>
      <c r="AK915" s="136"/>
      <c r="AL915" s="136"/>
    </row>
    <row r="916" spans="1:38" s="44" customFormat="1" x14ac:dyDescent="0.2">
      <c r="A916" s="16"/>
      <c r="B916" s="704"/>
      <c r="C916" s="16"/>
      <c r="K916" s="699"/>
      <c r="L916" s="136"/>
      <c r="M916" s="136"/>
      <c r="N916" s="136"/>
      <c r="O916" s="136"/>
      <c r="P916" s="136"/>
      <c r="Q916" s="136"/>
      <c r="R916" s="699"/>
      <c r="S916" s="136"/>
      <c r="T916" s="136"/>
      <c r="U916" s="136"/>
      <c r="V916" s="136"/>
      <c r="W916" s="136"/>
      <c r="X916" s="136"/>
      <c r="Y916" s="699"/>
      <c r="Z916" s="136"/>
      <c r="AA916" s="136"/>
      <c r="AB916" s="136"/>
      <c r="AC916" s="136"/>
      <c r="AD916" s="136"/>
      <c r="AE916" s="136"/>
      <c r="AF916" s="699"/>
      <c r="AG916" s="136"/>
      <c r="AH916" s="136"/>
      <c r="AI916" s="136"/>
      <c r="AJ916" s="136"/>
      <c r="AK916" s="136"/>
      <c r="AL916" s="136"/>
    </row>
    <row r="917" spans="1:38" s="44" customFormat="1" x14ac:dyDescent="0.2">
      <c r="A917" s="16"/>
      <c r="B917" s="704"/>
      <c r="C917" s="16"/>
      <c r="K917" s="699"/>
      <c r="L917" s="136"/>
      <c r="M917" s="136"/>
      <c r="N917" s="136"/>
      <c r="O917" s="136"/>
      <c r="P917" s="136"/>
      <c r="Q917" s="136"/>
      <c r="R917" s="699"/>
      <c r="S917" s="136"/>
      <c r="T917" s="136"/>
      <c r="U917" s="136"/>
      <c r="V917" s="136"/>
      <c r="W917" s="136"/>
      <c r="X917" s="136"/>
      <c r="Y917" s="699"/>
      <c r="Z917" s="136"/>
      <c r="AA917" s="136"/>
      <c r="AB917" s="136"/>
      <c r="AC917" s="136"/>
      <c r="AD917" s="136"/>
      <c r="AE917" s="136"/>
      <c r="AF917" s="699"/>
      <c r="AG917" s="136"/>
      <c r="AH917" s="136"/>
      <c r="AI917" s="136"/>
      <c r="AJ917" s="136"/>
      <c r="AK917" s="136"/>
      <c r="AL917" s="136"/>
    </row>
    <row r="918" spans="1:38" s="44" customFormat="1" x14ac:dyDescent="0.2">
      <c r="A918" s="16"/>
      <c r="B918" s="704"/>
      <c r="C918" s="16"/>
      <c r="K918" s="699"/>
      <c r="L918" s="136"/>
      <c r="M918" s="136"/>
      <c r="N918" s="136"/>
      <c r="O918" s="136"/>
      <c r="P918" s="136"/>
      <c r="Q918" s="136"/>
      <c r="R918" s="699"/>
      <c r="S918" s="136"/>
      <c r="T918" s="136"/>
      <c r="U918" s="136"/>
      <c r="V918" s="136"/>
      <c r="W918" s="136"/>
      <c r="X918" s="136"/>
      <c r="Y918" s="699"/>
      <c r="Z918" s="136"/>
      <c r="AA918" s="136"/>
      <c r="AB918" s="136"/>
      <c r="AC918" s="136"/>
      <c r="AD918" s="136"/>
      <c r="AE918" s="136"/>
      <c r="AF918" s="699"/>
      <c r="AG918" s="136"/>
      <c r="AH918" s="136"/>
      <c r="AI918" s="136"/>
      <c r="AJ918" s="136"/>
      <c r="AK918" s="136"/>
      <c r="AL918" s="136"/>
    </row>
    <row r="919" spans="1:38" s="44" customFormat="1" x14ac:dyDescent="0.2">
      <c r="A919" s="16"/>
      <c r="B919" s="704"/>
      <c r="C919" s="16"/>
      <c r="K919" s="699"/>
      <c r="L919" s="136"/>
      <c r="M919" s="136"/>
      <c r="N919" s="136"/>
      <c r="O919" s="136"/>
      <c r="P919" s="136"/>
      <c r="Q919" s="136"/>
      <c r="R919" s="699"/>
      <c r="S919" s="136"/>
      <c r="T919" s="136"/>
      <c r="U919" s="136"/>
      <c r="V919" s="136"/>
      <c r="W919" s="136"/>
      <c r="X919" s="136"/>
      <c r="Y919" s="699"/>
      <c r="Z919" s="136"/>
      <c r="AA919" s="136"/>
      <c r="AB919" s="136"/>
      <c r="AC919" s="136"/>
      <c r="AD919" s="136"/>
      <c r="AE919" s="136"/>
      <c r="AF919" s="699"/>
      <c r="AG919" s="136"/>
      <c r="AH919" s="136"/>
      <c r="AI919" s="136"/>
      <c r="AJ919" s="136"/>
      <c r="AK919" s="136"/>
      <c r="AL919" s="136"/>
    </row>
    <row r="920" spans="1:38" s="44" customFormat="1" x14ac:dyDescent="0.2">
      <c r="A920" s="16"/>
      <c r="B920" s="704"/>
      <c r="C920" s="16"/>
      <c r="K920" s="699"/>
      <c r="L920" s="136"/>
      <c r="M920" s="136"/>
      <c r="N920" s="136"/>
      <c r="O920" s="136"/>
      <c r="P920" s="136"/>
      <c r="Q920" s="136"/>
      <c r="R920" s="699"/>
      <c r="S920" s="136"/>
      <c r="T920" s="136"/>
      <c r="U920" s="136"/>
      <c r="V920" s="136"/>
      <c r="W920" s="136"/>
      <c r="X920" s="136"/>
      <c r="Y920" s="699"/>
      <c r="Z920" s="136"/>
      <c r="AA920" s="136"/>
      <c r="AB920" s="136"/>
      <c r="AC920" s="136"/>
      <c r="AD920" s="136"/>
      <c r="AE920" s="136"/>
      <c r="AF920" s="699"/>
      <c r="AG920" s="136"/>
      <c r="AH920" s="136"/>
      <c r="AI920" s="136"/>
      <c r="AJ920" s="136"/>
      <c r="AK920" s="136"/>
      <c r="AL920" s="136"/>
    </row>
    <row r="921" spans="1:38" s="44" customFormat="1" x14ac:dyDescent="0.2">
      <c r="A921" s="16"/>
      <c r="B921" s="704"/>
      <c r="C921" s="16"/>
      <c r="K921" s="699"/>
      <c r="L921" s="136"/>
      <c r="M921" s="136"/>
      <c r="N921" s="136"/>
      <c r="O921" s="136"/>
      <c r="P921" s="136"/>
      <c r="Q921" s="136"/>
      <c r="R921" s="699"/>
      <c r="S921" s="136"/>
      <c r="T921" s="136"/>
      <c r="U921" s="136"/>
      <c r="V921" s="136"/>
      <c r="W921" s="136"/>
      <c r="X921" s="136"/>
      <c r="Y921" s="699"/>
      <c r="Z921" s="136"/>
      <c r="AA921" s="136"/>
      <c r="AB921" s="136"/>
      <c r="AC921" s="136"/>
      <c r="AD921" s="136"/>
      <c r="AE921" s="136"/>
      <c r="AF921" s="699"/>
      <c r="AG921" s="136"/>
      <c r="AH921" s="136"/>
      <c r="AI921" s="136"/>
      <c r="AJ921" s="136"/>
      <c r="AK921" s="136"/>
      <c r="AL921" s="136"/>
    </row>
    <row r="922" spans="1:38" s="44" customFormat="1" x14ac:dyDescent="0.2">
      <c r="A922" s="16"/>
      <c r="B922" s="704"/>
      <c r="C922" s="16"/>
      <c r="K922" s="699"/>
      <c r="L922" s="136"/>
      <c r="M922" s="136"/>
      <c r="N922" s="136"/>
      <c r="O922" s="136"/>
      <c r="P922" s="136"/>
      <c r="Q922" s="136"/>
      <c r="R922" s="699"/>
      <c r="S922" s="136"/>
      <c r="T922" s="136"/>
      <c r="U922" s="136"/>
      <c r="V922" s="136"/>
      <c r="W922" s="136"/>
      <c r="X922" s="136"/>
      <c r="Y922" s="699"/>
      <c r="Z922" s="136"/>
      <c r="AA922" s="136"/>
      <c r="AB922" s="136"/>
      <c r="AC922" s="136"/>
      <c r="AD922" s="136"/>
      <c r="AE922" s="136"/>
      <c r="AF922" s="699"/>
      <c r="AG922" s="136"/>
      <c r="AH922" s="136"/>
      <c r="AI922" s="136"/>
      <c r="AJ922" s="136"/>
      <c r="AK922" s="136"/>
      <c r="AL922" s="136"/>
    </row>
    <row r="923" spans="1:38" s="44" customFormat="1" x14ac:dyDescent="0.2">
      <c r="A923" s="16"/>
      <c r="B923" s="704"/>
      <c r="C923" s="16"/>
      <c r="K923" s="699"/>
      <c r="L923" s="136"/>
      <c r="M923" s="136"/>
      <c r="N923" s="136"/>
      <c r="O923" s="136"/>
      <c r="P923" s="136"/>
      <c r="Q923" s="136"/>
      <c r="R923" s="699"/>
      <c r="S923" s="136"/>
      <c r="T923" s="136"/>
      <c r="U923" s="136"/>
      <c r="V923" s="136"/>
      <c r="W923" s="136"/>
      <c r="X923" s="136"/>
      <c r="Y923" s="699"/>
      <c r="Z923" s="136"/>
      <c r="AA923" s="136"/>
      <c r="AB923" s="136"/>
      <c r="AC923" s="136"/>
      <c r="AD923" s="136"/>
      <c r="AE923" s="136"/>
      <c r="AF923" s="699"/>
      <c r="AG923" s="136"/>
      <c r="AH923" s="136"/>
      <c r="AI923" s="136"/>
      <c r="AJ923" s="136"/>
      <c r="AK923" s="136"/>
      <c r="AL923" s="136"/>
    </row>
    <row r="924" spans="1:38" s="44" customFormat="1" x14ac:dyDescent="0.2">
      <c r="A924" s="16"/>
      <c r="B924" s="704"/>
      <c r="C924" s="16"/>
      <c r="K924" s="699"/>
      <c r="L924" s="136"/>
      <c r="M924" s="136"/>
      <c r="N924" s="136"/>
      <c r="O924" s="136"/>
      <c r="P924" s="136"/>
      <c r="Q924" s="136"/>
      <c r="R924" s="699"/>
      <c r="S924" s="136"/>
      <c r="T924" s="136"/>
      <c r="U924" s="136"/>
      <c r="V924" s="136"/>
      <c r="W924" s="136"/>
      <c r="X924" s="136"/>
      <c r="Y924" s="699"/>
      <c r="Z924" s="136"/>
      <c r="AA924" s="136"/>
      <c r="AB924" s="136"/>
      <c r="AC924" s="136"/>
      <c r="AD924" s="136"/>
      <c r="AE924" s="136"/>
      <c r="AF924" s="699"/>
      <c r="AG924" s="136"/>
      <c r="AH924" s="136"/>
      <c r="AI924" s="136"/>
      <c r="AJ924" s="136"/>
      <c r="AK924" s="136"/>
      <c r="AL924" s="136"/>
    </row>
    <row r="925" spans="1:38" s="44" customFormat="1" x14ac:dyDescent="0.2">
      <c r="A925" s="16"/>
      <c r="B925" s="704"/>
      <c r="C925" s="16"/>
      <c r="K925" s="699"/>
      <c r="L925" s="136"/>
      <c r="M925" s="136"/>
      <c r="N925" s="136"/>
      <c r="O925" s="136"/>
      <c r="P925" s="136"/>
      <c r="Q925" s="136"/>
      <c r="R925" s="699"/>
      <c r="S925" s="136"/>
      <c r="T925" s="136"/>
      <c r="U925" s="136"/>
      <c r="V925" s="136"/>
      <c r="W925" s="136"/>
      <c r="X925" s="136"/>
      <c r="Y925" s="699"/>
      <c r="Z925" s="136"/>
      <c r="AA925" s="136"/>
      <c r="AB925" s="136"/>
      <c r="AC925" s="136"/>
      <c r="AD925" s="136"/>
      <c r="AE925" s="136"/>
      <c r="AF925" s="699"/>
      <c r="AG925" s="136"/>
      <c r="AH925" s="136"/>
      <c r="AI925" s="136"/>
      <c r="AJ925" s="136"/>
      <c r="AK925" s="136"/>
      <c r="AL925" s="136"/>
    </row>
    <row r="926" spans="1:38" s="44" customFormat="1" x14ac:dyDescent="0.2">
      <c r="A926" s="16"/>
      <c r="B926" s="704"/>
      <c r="C926" s="16"/>
      <c r="K926" s="699"/>
      <c r="L926" s="136"/>
      <c r="M926" s="136"/>
      <c r="N926" s="136"/>
      <c r="O926" s="136"/>
      <c r="P926" s="136"/>
      <c r="Q926" s="136"/>
      <c r="R926" s="699"/>
      <c r="S926" s="136"/>
      <c r="T926" s="136"/>
      <c r="U926" s="136"/>
      <c r="V926" s="136"/>
      <c r="W926" s="136"/>
      <c r="X926" s="136"/>
      <c r="Y926" s="699"/>
      <c r="Z926" s="136"/>
      <c r="AA926" s="136"/>
      <c r="AB926" s="136"/>
      <c r="AC926" s="136"/>
      <c r="AD926" s="136"/>
      <c r="AE926" s="136"/>
      <c r="AF926" s="699"/>
      <c r="AG926" s="136"/>
      <c r="AH926" s="136"/>
      <c r="AI926" s="136"/>
      <c r="AJ926" s="136"/>
      <c r="AK926" s="136"/>
      <c r="AL926" s="136"/>
    </row>
    <row r="927" spans="1:38" s="44" customFormat="1" x14ac:dyDescent="0.2">
      <c r="A927" s="16"/>
      <c r="B927" s="704"/>
      <c r="C927" s="16"/>
      <c r="K927" s="699"/>
      <c r="L927" s="136"/>
      <c r="M927" s="136"/>
      <c r="N927" s="136"/>
      <c r="O927" s="136"/>
      <c r="P927" s="136"/>
      <c r="Q927" s="136"/>
      <c r="R927" s="699"/>
      <c r="S927" s="136"/>
      <c r="T927" s="136"/>
      <c r="U927" s="136"/>
      <c r="V927" s="136"/>
      <c r="W927" s="136"/>
      <c r="X927" s="136"/>
      <c r="Y927" s="699"/>
      <c r="Z927" s="136"/>
      <c r="AA927" s="136"/>
      <c r="AB927" s="136"/>
      <c r="AC927" s="136"/>
      <c r="AD927" s="136"/>
      <c r="AE927" s="136"/>
      <c r="AF927" s="699"/>
      <c r="AG927" s="136"/>
      <c r="AH927" s="136"/>
      <c r="AI927" s="136"/>
      <c r="AJ927" s="136"/>
      <c r="AK927" s="136"/>
      <c r="AL927" s="136"/>
    </row>
    <row r="928" spans="1:38" s="44" customFormat="1" x14ac:dyDescent="0.2">
      <c r="A928" s="16"/>
      <c r="B928" s="704"/>
      <c r="C928" s="16"/>
      <c r="K928" s="699"/>
      <c r="L928" s="136"/>
      <c r="M928" s="136"/>
      <c r="N928" s="136"/>
      <c r="O928" s="136"/>
      <c r="P928" s="136"/>
      <c r="Q928" s="136"/>
      <c r="R928" s="699"/>
      <c r="S928" s="136"/>
      <c r="T928" s="136"/>
      <c r="U928" s="136"/>
      <c r="V928" s="136"/>
      <c r="W928" s="136"/>
      <c r="X928" s="136"/>
      <c r="Y928" s="699"/>
      <c r="Z928" s="136"/>
      <c r="AA928" s="136"/>
      <c r="AB928" s="136"/>
      <c r="AC928" s="136"/>
      <c r="AD928" s="136"/>
      <c r="AE928" s="136"/>
      <c r="AF928" s="699"/>
      <c r="AG928" s="136"/>
      <c r="AH928" s="136"/>
      <c r="AI928" s="136"/>
      <c r="AJ928" s="136"/>
      <c r="AK928" s="136"/>
      <c r="AL928" s="136"/>
    </row>
    <row r="929" spans="1:38" s="44" customFormat="1" x14ac:dyDescent="0.2">
      <c r="A929" s="16"/>
      <c r="B929" s="704"/>
      <c r="C929" s="16"/>
      <c r="K929" s="699"/>
      <c r="L929" s="136"/>
      <c r="M929" s="136"/>
      <c r="N929" s="136"/>
      <c r="O929" s="136"/>
      <c r="P929" s="136"/>
      <c r="Q929" s="136"/>
      <c r="R929" s="699"/>
      <c r="S929" s="136"/>
      <c r="T929" s="136"/>
      <c r="U929" s="136"/>
      <c r="V929" s="136"/>
      <c r="W929" s="136"/>
      <c r="X929" s="136"/>
      <c r="Y929" s="699"/>
      <c r="Z929" s="136"/>
      <c r="AA929" s="136"/>
      <c r="AB929" s="136"/>
      <c r="AC929" s="136"/>
      <c r="AD929" s="136"/>
      <c r="AE929" s="136"/>
      <c r="AF929" s="699"/>
      <c r="AG929" s="136"/>
      <c r="AH929" s="136"/>
      <c r="AI929" s="136"/>
      <c r="AJ929" s="136"/>
      <c r="AK929" s="136"/>
      <c r="AL929" s="136"/>
    </row>
    <row r="930" spans="1:38" s="44" customFormat="1" x14ac:dyDescent="0.2">
      <c r="A930" s="16"/>
      <c r="B930" s="704"/>
      <c r="C930" s="16"/>
      <c r="K930" s="699"/>
      <c r="L930" s="136"/>
      <c r="M930" s="136"/>
      <c r="N930" s="136"/>
      <c r="O930" s="136"/>
      <c r="P930" s="136"/>
      <c r="Q930" s="136"/>
      <c r="R930" s="699"/>
      <c r="S930" s="136"/>
      <c r="T930" s="136"/>
      <c r="U930" s="136"/>
      <c r="V930" s="136"/>
      <c r="W930" s="136"/>
      <c r="X930" s="136"/>
      <c r="Y930" s="699"/>
      <c r="Z930" s="136"/>
      <c r="AA930" s="136"/>
      <c r="AB930" s="136"/>
      <c r="AC930" s="136"/>
      <c r="AD930" s="136"/>
      <c r="AE930" s="136"/>
      <c r="AF930" s="699"/>
      <c r="AG930" s="136"/>
      <c r="AH930" s="136"/>
      <c r="AI930" s="136"/>
      <c r="AJ930" s="136"/>
      <c r="AK930" s="136"/>
      <c r="AL930" s="136"/>
    </row>
    <row r="931" spans="1:38" s="44" customFormat="1" x14ac:dyDescent="0.2">
      <c r="A931" s="16"/>
      <c r="B931" s="704"/>
      <c r="C931" s="16"/>
      <c r="K931" s="699"/>
      <c r="L931" s="136"/>
      <c r="M931" s="136"/>
      <c r="N931" s="136"/>
      <c r="O931" s="136"/>
      <c r="P931" s="136"/>
      <c r="Q931" s="136"/>
      <c r="R931" s="699"/>
      <c r="S931" s="136"/>
      <c r="T931" s="136"/>
      <c r="U931" s="136"/>
      <c r="V931" s="136"/>
      <c r="W931" s="136"/>
      <c r="X931" s="136"/>
      <c r="Y931" s="699"/>
      <c r="Z931" s="136"/>
      <c r="AA931" s="136"/>
      <c r="AB931" s="136"/>
      <c r="AC931" s="136"/>
      <c r="AD931" s="136"/>
      <c r="AE931" s="136"/>
      <c r="AF931" s="699"/>
      <c r="AG931" s="136"/>
      <c r="AH931" s="136"/>
      <c r="AI931" s="136"/>
      <c r="AJ931" s="136"/>
      <c r="AK931" s="136"/>
      <c r="AL931" s="136"/>
    </row>
    <row r="932" spans="1:38" s="44" customFormat="1" x14ac:dyDescent="0.2">
      <c r="A932" s="16"/>
      <c r="B932" s="704"/>
      <c r="C932" s="16"/>
      <c r="K932" s="699"/>
      <c r="L932" s="136"/>
      <c r="M932" s="136"/>
      <c r="N932" s="136"/>
      <c r="O932" s="136"/>
      <c r="P932" s="136"/>
      <c r="Q932" s="136"/>
      <c r="R932" s="699"/>
      <c r="S932" s="136"/>
      <c r="T932" s="136"/>
      <c r="U932" s="136"/>
      <c r="V932" s="136"/>
      <c r="W932" s="136"/>
      <c r="X932" s="136"/>
      <c r="Y932" s="699"/>
      <c r="Z932" s="136"/>
      <c r="AA932" s="136"/>
      <c r="AB932" s="136"/>
      <c r="AC932" s="136"/>
      <c r="AD932" s="136"/>
      <c r="AE932" s="136"/>
      <c r="AF932" s="699"/>
      <c r="AG932" s="136"/>
      <c r="AH932" s="136"/>
      <c r="AI932" s="136"/>
      <c r="AJ932" s="136"/>
      <c r="AK932" s="136"/>
      <c r="AL932" s="136"/>
    </row>
    <row r="933" spans="1:38" s="44" customFormat="1" x14ac:dyDescent="0.2">
      <c r="A933" s="16"/>
      <c r="B933" s="704"/>
      <c r="C933" s="16"/>
      <c r="K933" s="699"/>
      <c r="L933" s="136"/>
      <c r="M933" s="136"/>
      <c r="N933" s="136"/>
      <c r="O933" s="136"/>
      <c r="P933" s="136"/>
      <c r="Q933" s="136"/>
      <c r="R933" s="699"/>
      <c r="S933" s="136"/>
      <c r="T933" s="136"/>
      <c r="U933" s="136"/>
      <c r="V933" s="136"/>
      <c r="W933" s="136"/>
      <c r="X933" s="136"/>
      <c r="Y933" s="699"/>
      <c r="Z933" s="136"/>
      <c r="AA933" s="136"/>
      <c r="AB933" s="136"/>
      <c r="AC933" s="136"/>
      <c r="AD933" s="136"/>
      <c r="AE933" s="136"/>
      <c r="AF933" s="699"/>
      <c r="AG933" s="136"/>
      <c r="AH933" s="136"/>
      <c r="AI933" s="136"/>
      <c r="AJ933" s="136"/>
      <c r="AK933" s="136"/>
      <c r="AL933" s="136"/>
    </row>
    <row r="934" spans="1:38" s="44" customFormat="1" x14ac:dyDescent="0.2">
      <c r="A934" s="16"/>
      <c r="B934" s="704"/>
      <c r="C934" s="16"/>
      <c r="K934" s="699"/>
      <c r="L934" s="136"/>
      <c r="M934" s="136"/>
      <c r="N934" s="136"/>
      <c r="O934" s="136"/>
      <c r="P934" s="136"/>
      <c r="Q934" s="136"/>
      <c r="R934" s="699"/>
      <c r="S934" s="136"/>
      <c r="T934" s="136"/>
      <c r="U934" s="136"/>
      <c r="V934" s="136"/>
      <c r="W934" s="136"/>
      <c r="X934" s="136"/>
      <c r="Y934" s="699"/>
      <c r="Z934" s="136"/>
      <c r="AA934" s="136"/>
      <c r="AB934" s="136"/>
      <c r="AC934" s="136"/>
      <c r="AD934" s="136"/>
      <c r="AE934" s="136"/>
      <c r="AF934" s="699"/>
      <c r="AG934" s="136"/>
      <c r="AH934" s="136"/>
      <c r="AI934" s="136"/>
      <c r="AJ934" s="136"/>
      <c r="AK934" s="136"/>
      <c r="AL934" s="136"/>
    </row>
    <row r="935" spans="1:38" s="44" customFormat="1" x14ac:dyDescent="0.2">
      <c r="A935" s="16"/>
      <c r="B935" s="704"/>
      <c r="C935" s="16"/>
      <c r="K935" s="699"/>
      <c r="L935" s="136"/>
      <c r="M935" s="136"/>
      <c r="N935" s="136"/>
      <c r="O935" s="136"/>
      <c r="P935" s="136"/>
      <c r="Q935" s="136"/>
      <c r="R935" s="699"/>
      <c r="S935" s="136"/>
      <c r="T935" s="136"/>
      <c r="U935" s="136"/>
      <c r="V935" s="136"/>
      <c r="W935" s="136"/>
      <c r="X935" s="136"/>
      <c r="Y935" s="699"/>
      <c r="Z935" s="136"/>
      <c r="AA935" s="136"/>
      <c r="AB935" s="136"/>
      <c r="AC935" s="136"/>
      <c r="AD935" s="136"/>
      <c r="AE935" s="136"/>
      <c r="AF935" s="699"/>
      <c r="AG935" s="136"/>
      <c r="AH935" s="136"/>
      <c r="AI935" s="136"/>
      <c r="AJ935" s="136"/>
      <c r="AK935" s="136"/>
      <c r="AL935" s="136"/>
    </row>
    <row r="936" spans="1:38" s="44" customFormat="1" x14ac:dyDescent="0.2">
      <c r="A936" s="16"/>
      <c r="B936" s="704"/>
      <c r="C936" s="16"/>
      <c r="K936" s="699"/>
      <c r="L936" s="136"/>
      <c r="M936" s="136"/>
      <c r="N936" s="136"/>
      <c r="O936" s="136"/>
      <c r="P936" s="136"/>
      <c r="Q936" s="136"/>
      <c r="R936" s="699"/>
      <c r="S936" s="136"/>
      <c r="T936" s="136"/>
      <c r="U936" s="136"/>
      <c r="V936" s="136"/>
      <c r="W936" s="136"/>
      <c r="X936" s="136"/>
      <c r="Y936" s="699"/>
      <c r="Z936" s="136"/>
      <c r="AA936" s="136"/>
      <c r="AB936" s="136"/>
      <c r="AC936" s="136"/>
      <c r="AD936" s="136"/>
      <c r="AE936" s="136"/>
      <c r="AF936" s="699"/>
      <c r="AG936" s="136"/>
      <c r="AH936" s="136"/>
      <c r="AI936" s="136"/>
      <c r="AJ936" s="136"/>
      <c r="AK936" s="136"/>
      <c r="AL936" s="136"/>
    </row>
    <row r="937" spans="1:38" s="44" customFormat="1" x14ac:dyDescent="0.2">
      <c r="A937" s="16"/>
      <c r="B937" s="704"/>
      <c r="C937" s="16"/>
      <c r="K937" s="699"/>
      <c r="L937" s="136"/>
      <c r="M937" s="136"/>
      <c r="N937" s="136"/>
      <c r="O937" s="136"/>
      <c r="P937" s="136"/>
      <c r="Q937" s="136"/>
      <c r="R937" s="699"/>
      <c r="S937" s="136"/>
      <c r="T937" s="136"/>
      <c r="U937" s="136"/>
      <c r="V937" s="136"/>
      <c r="W937" s="136"/>
      <c r="X937" s="136"/>
      <c r="Y937" s="699"/>
      <c r="Z937" s="136"/>
      <c r="AA937" s="136"/>
      <c r="AB937" s="136"/>
      <c r="AC937" s="136"/>
      <c r="AD937" s="136"/>
      <c r="AE937" s="136"/>
      <c r="AF937" s="699"/>
      <c r="AG937" s="136"/>
      <c r="AH937" s="136"/>
      <c r="AI937" s="136"/>
      <c r="AJ937" s="136"/>
      <c r="AK937" s="136"/>
      <c r="AL937" s="136"/>
    </row>
    <row r="938" spans="1:38" s="44" customFormat="1" x14ac:dyDescent="0.2">
      <c r="A938" s="16"/>
      <c r="B938" s="704"/>
      <c r="C938" s="16"/>
      <c r="K938" s="699"/>
      <c r="L938" s="136"/>
      <c r="M938" s="136"/>
      <c r="N938" s="136"/>
      <c r="O938" s="136"/>
      <c r="P938" s="136"/>
      <c r="Q938" s="136"/>
      <c r="R938" s="699"/>
      <c r="S938" s="136"/>
      <c r="T938" s="136"/>
      <c r="U938" s="136"/>
      <c r="V938" s="136"/>
      <c r="W938" s="136"/>
      <c r="X938" s="136"/>
      <c r="Y938" s="699"/>
      <c r="Z938" s="136"/>
      <c r="AA938" s="136"/>
      <c r="AB938" s="136"/>
      <c r="AC938" s="136"/>
      <c r="AD938" s="136"/>
      <c r="AE938" s="136"/>
      <c r="AF938" s="699"/>
      <c r="AG938" s="136"/>
      <c r="AH938" s="136"/>
      <c r="AI938" s="136"/>
      <c r="AJ938" s="136"/>
      <c r="AK938" s="136"/>
      <c r="AL938" s="136"/>
    </row>
    <row r="939" spans="1:38" s="44" customFormat="1" x14ac:dyDescent="0.2">
      <c r="A939" s="16"/>
      <c r="B939" s="704"/>
      <c r="C939" s="16"/>
      <c r="K939" s="699"/>
      <c r="L939" s="136"/>
      <c r="M939" s="136"/>
      <c r="N939" s="136"/>
      <c r="O939" s="136"/>
      <c r="P939" s="136"/>
      <c r="Q939" s="136"/>
      <c r="R939" s="699"/>
      <c r="S939" s="136"/>
      <c r="T939" s="136"/>
      <c r="U939" s="136"/>
      <c r="V939" s="136"/>
      <c r="W939" s="136"/>
      <c r="X939" s="136"/>
      <c r="Y939" s="699"/>
      <c r="Z939" s="136"/>
      <c r="AA939" s="136"/>
      <c r="AB939" s="136"/>
      <c r="AC939" s="136"/>
      <c r="AD939" s="136"/>
      <c r="AE939" s="136"/>
      <c r="AF939" s="699"/>
      <c r="AG939" s="136"/>
      <c r="AH939" s="136"/>
      <c r="AI939" s="136"/>
      <c r="AJ939" s="136"/>
      <c r="AK939" s="136"/>
      <c r="AL939" s="136"/>
    </row>
    <row r="940" spans="1:38" s="44" customFormat="1" x14ac:dyDescent="0.2">
      <c r="A940" s="16"/>
      <c r="B940" s="704"/>
      <c r="C940" s="16"/>
      <c r="K940" s="699"/>
      <c r="L940" s="136"/>
      <c r="M940" s="136"/>
      <c r="N940" s="136"/>
      <c r="O940" s="136"/>
      <c r="P940" s="136"/>
      <c r="Q940" s="136"/>
      <c r="R940" s="699"/>
      <c r="S940" s="136"/>
      <c r="T940" s="136"/>
      <c r="U940" s="136"/>
      <c r="V940" s="136"/>
      <c r="W940" s="136"/>
      <c r="X940" s="136"/>
      <c r="Y940" s="699"/>
      <c r="Z940" s="136"/>
      <c r="AA940" s="136"/>
      <c r="AB940" s="136"/>
      <c r="AC940" s="136"/>
      <c r="AD940" s="136"/>
      <c r="AE940" s="136"/>
      <c r="AF940" s="699"/>
      <c r="AG940" s="136"/>
      <c r="AH940" s="136"/>
      <c r="AI940" s="136"/>
      <c r="AJ940" s="136"/>
      <c r="AK940" s="136"/>
      <c r="AL940" s="136"/>
    </row>
    <row r="941" spans="1:38" s="44" customFormat="1" x14ac:dyDescent="0.2">
      <c r="A941" s="16"/>
      <c r="B941" s="704"/>
      <c r="C941" s="16"/>
      <c r="K941" s="699"/>
      <c r="L941" s="136"/>
      <c r="M941" s="136"/>
      <c r="N941" s="136"/>
      <c r="O941" s="136"/>
      <c r="P941" s="136"/>
      <c r="Q941" s="136"/>
      <c r="R941" s="699"/>
      <c r="S941" s="136"/>
      <c r="T941" s="136"/>
      <c r="U941" s="136"/>
      <c r="V941" s="136"/>
      <c r="W941" s="136"/>
      <c r="X941" s="136"/>
      <c r="Y941" s="699"/>
      <c r="Z941" s="136"/>
      <c r="AA941" s="136"/>
      <c r="AB941" s="136"/>
      <c r="AC941" s="136"/>
      <c r="AD941" s="136"/>
      <c r="AE941" s="136"/>
      <c r="AF941" s="699"/>
      <c r="AG941" s="136"/>
      <c r="AH941" s="136"/>
      <c r="AI941" s="136"/>
      <c r="AJ941" s="136"/>
      <c r="AK941" s="136"/>
      <c r="AL941" s="136"/>
    </row>
    <row r="942" spans="1:38" s="44" customFormat="1" x14ac:dyDescent="0.2">
      <c r="A942" s="16"/>
      <c r="B942" s="704"/>
      <c r="C942" s="16"/>
      <c r="K942" s="699"/>
      <c r="L942" s="136"/>
      <c r="M942" s="136"/>
      <c r="N942" s="136"/>
      <c r="O942" s="136"/>
      <c r="P942" s="136"/>
      <c r="Q942" s="136"/>
      <c r="R942" s="699"/>
      <c r="S942" s="136"/>
      <c r="T942" s="136"/>
      <c r="U942" s="136"/>
      <c r="V942" s="136"/>
      <c r="W942" s="136"/>
      <c r="X942" s="136"/>
      <c r="Y942" s="699"/>
      <c r="Z942" s="136"/>
      <c r="AA942" s="136"/>
      <c r="AB942" s="136"/>
      <c r="AC942" s="136"/>
      <c r="AD942" s="136"/>
      <c r="AE942" s="136"/>
      <c r="AF942" s="699"/>
      <c r="AG942" s="136"/>
      <c r="AH942" s="136"/>
      <c r="AI942" s="136"/>
      <c r="AJ942" s="136"/>
      <c r="AK942" s="136"/>
      <c r="AL942" s="136"/>
    </row>
    <row r="943" spans="1:38" s="44" customFormat="1" x14ac:dyDescent="0.2">
      <c r="A943" s="16"/>
      <c r="B943" s="704"/>
      <c r="C943" s="16"/>
      <c r="K943" s="699"/>
      <c r="L943" s="136"/>
      <c r="M943" s="136"/>
      <c r="N943" s="136"/>
      <c r="O943" s="136"/>
      <c r="P943" s="136"/>
      <c r="Q943" s="136"/>
      <c r="R943" s="699"/>
      <c r="S943" s="136"/>
      <c r="T943" s="136"/>
      <c r="U943" s="136"/>
      <c r="V943" s="136"/>
      <c r="W943" s="136"/>
      <c r="X943" s="136"/>
      <c r="Y943" s="699"/>
      <c r="Z943" s="136"/>
      <c r="AA943" s="136"/>
      <c r="AB943" s="136"/>
      <c r="AC943" s="136"/>
      <c r="AD943" s="136"/>
      <c r="AE943" s="136"/>
      <c r="AF943" s="699"/>
      <c r="AG943" s="136"/>
      <c r="AH943" s="136"/>
      <c r="AI943" s="136"/>
      <c r="AJ943" s="136"/>
      <c r="AK943" s="136"/>
      <c r="AL943" s="136"/>
    </row>
    <row r="944" spans="1:38" s="44" customFormat="1" x14ac:dyDescent="0.2">
      <c r="A944" s="16"/>
      <c r="B944" s="704"/>
      <c r="C944" s="16"/>
      <c r="K944" s="699"/>
      <c r="L944" s="136"/>
      <c r="M944" s="136"/>
      <c r="N944" s="136"/>
      <c r="O944" s="136"/>
      <c r="P944" s="136"/>
      <c r="Q944" s="136"/>
      <c r="R944" s="699"/>
      <c r="S944" s="136"/>
      <c r="T944" s="136"/>
      <c r="U944" s="136"/>
      <c r="V944" s="136"/>
      <c r="W944" s="136"/>
      <c r="X944" s="136"/>
      <c r="Y944" s="699"/>
      <c r="Z944" s="136"/>
      <c r="AA944" s="136"/>
      <c r="AB944" s="136"/>
      <c r="AC944" s="136"/>
      <c r="AD944" s="136"/>
      <c r="AE944" s="136"/>
      <c r="AF944" s="699"/>
      <c r="AG944" s="136"/>
      <c r="AH944" s="136"/>
      <c r="AI944" s="136"/>
      <c r="AJ944" s="136"/>
      <c r="AK944" s="136"/>
      <c r="AL944" s="136"/>
    </row>
    <row r="945" spans="1:38" s="44" customFormat="1" x14ac:dyDescent="0.2">
      <c r="A945" s="16"/>
      <c r="B945" s="704"/>
      <c r="C945" s="16"/>
      <c r="K945" s="699"/>
      <c r="L945" s="136"/>
      <c r="M945" s="136"/>
      <c r="N945" s="136"/>
      <c r="O945" s="136"/>
      <c r="P945" s="136"/>
      <c r="Q945" s="136"/>
      <c r="R945" s="699"/>
      <c r="S945" s="136"/>
      <c r="T945" s="136"/>
      <c r="U945" s="136"/>
      <c r="V945" s="136"/>
      <c r="W945" s="136"/>
      <c r="X945" s="136"/>
      <c r="Y945" s="699"/>
      <c r="Z945" s="136"/>
      <c r="AA945" s="136"/>
      <c r="AB945" s="136"/>
      <c r="AC945" s="136"/>
      <c r="AD945" s="136"/>
      <c r="AE945" s="136"/>
      <c r="AF945" s="699"/>
      <c r="AG945" s="136"/>
      <c r="AH945" s="136"/>
      <c r="AI945" s="136"/>
      <c r="AJ945" s="136"/>
      <c r="AK945" s="136"/>
      <c r="AL945" s="136"/>
    </row>
    <row r="946" spans="1:38" s="44" customFormat="1" x14ac:dyDescent="0.2">
      <c r="A946" s="16"/>
      <c r="B946" s="704"/>
      <c r="C946" s="16"/>
      <c r="K946" s="699"/>
      <c r="L946" s="136"/>
      <c r="M946" s="136"/>
      <c r="N946" s="136"/>
      <c r="O946" s="136"/>
      <c r="P946" s="136"/>
      <c r="Q946" s="136"/>
      <c r="R946" s="699"/>
      <c r="S946" s="136"/>
      <c r="T946" s="136"/>
      <c r="U946" s="136"/>
      <c r="V946" s="136"/>
      <c r="W946" s="136"/>
      <c r="X946" s="136"/>
      <c r="Y946" s="699"/>
      <c r="Z946" s="136"/>
      <c r="AA946" s="136"/>
      <c r="AB946" s="136"/>
      <c r="AC946" s="136"/>
      <c r="AD946" s="136"/>
      <c r="AE946" s="136"/>
      <c r="AF946" s="699"/>
      <c r="AG946" s="136"/>
      <c r="AH946" s="136"/>
      <c r="AI946" s="136"/>
      <c r="AJ946" s="136"/>
      <c r="AK946" s="136"/>
      <c r="AL946" s="136"/>
    </row>
    <row r="947" spans="1:38" s="44" customFormat="1" x14ac:dyDescent="0.2">
      <c r="A947" s="16"/>
      <c r="B947" s="704"/>
      <c r="C947" s="16"/>
      <c r="K947" s="699"/>
      <c r="L947" s="136"/>
      <c r="M947" s="136"/>
      <c r="N947" s="136"/>
      <c r="O947" s="136"/>
      <c r="P947" s="136"/>
      <c r="Q947" s="136"/>
      <c r="R947" s="699"/>
      <c r="S947" s="136"/>
      <c r="T947" s="136"/>
      <c r="U947" s="136"/>
      <c r="V947" s="136"/>
      <c r="W947" s="136"/>
      <c r="X947" s="136"/>
      <c r="Y947" s="699"/>
      <c r="Z947" s="136"/>
      <c r="AA947" s="136"/>
      <c r="AB947" s="136"/>
      <c r="AC947" s="136"/>
      <c r="AD947" s="136"/>
      <c r="AE947" s="136"/>
      <c r="AF947" s="699"/>
      <c r="AG947" s="136"/>
      <c r="AH947" s="136"/>
      <c r="AI947" s="136"/>
      <c r="AJ947" s="136"/>
      <c r="AK947" s="136"/>
      <c r="AL947" s="136"/>
    </row>
    <row r="948" spans="1:38" s="44" customFormat="1" x14ac:dyDescent="0.2">
      <c r="A948" s="16"/>
      <c r="B948" s="704"/>
      <c r="C948" s="16"/>
      <c r="K948" s="699"/>
      <c r="L948" s="136"/>
      <c r="M948" s="136"/>
      <c r="N948" s="136"/>
      <c r="O948" s="136"/>
      <c r="P948" s="136"/>
      <c r="Q948" s="136"/>
      <c r="R948" s="699"/>
      <c r="S948" s="136"/>
      <c r="T948" s="136"/>
      <c r="U948" s="136"/>
      <c r="V948" s="136"/>
      <c r="W948" s="136"/>
      <c r="X948" s="136"/>
      <c r="Y948" s="699"/>
      <c r="Z948" s="136"/>
      <c r="AA948" s="136"/>
      <c r="AB948" s="136"/>
      <c r="AC948" s="136"/>
      <c r="AD948" s="136"/>
      <c r="AE948" s="136"/>
      <c r="AF948" s="699"/>
      <c r="AG948" s="136"/>
      <c r="AH948" s="136"/>
      <c r="AI948" s="136"/>
      <c r="AJ948" s="136"/>
      <c r="AK948" s="136"/>
      <c r="AL948" s="136"/>
    </row>
    <row r="949" spans="1:38" s="44" customFormat="1" x14ac:dyDescent="0.2">
      <c r="A949" s="16"/>
      <c r="B949" s="704"/>
      <c r="C949" s="16"/>
      <c r="K949" s="699"/>
      <c r="L949" s="136"/>
      <c r="M949" s="136"/>
      <c r="N949" s="136"/>
      <c r="O949" s="136"/>
      <c r="P949" s="136"/>
      <c r="Q949" s="136"/>
      <c r="R949" s="699"/>
      <c r="S949" s="136"/>
      <c r="T949" s="136"/>
      <c r="U949" s="136"/>
      <c r="V949" s="136"/>
      <c r="W949" s="136"/>
      <c r="X949" s="136"/>
      <c r="Y949" s="699"/>
      <c r="Z949" s="136"/>
      <c r="AA949" s="136"/>
      <c r="AB949" s="136"/>
      <c r="AC949" s="136"/>
      <c r="AD949" s="136"/>
      <c r="AE949" s="136"/>
      <c r="AF949" s="699"/>
      <c r="AG949" s="136"/>
      <c r="AH949" s="136"/>
      <c r="AI949" s="136"/>
      <c r="AJ949" s="136"/>
      <c r="AK949" s="136"/>
      <c r="AL949" s="136"/>
    </row>
    <row r="950" spans="1:38" s="44" customFormat="1" x14ac:dyDescent="0.2">
      <c r="A950" s="16"/>
      <c r="B950" s="704"/>
      <c r="C950" s="16"/>
      <c r="K950" s="699"/>
      <c r="L950" s="136"/>
      <c r="M950" s="136"/>
      <c r="N950" s="136"/>
      <c r="O950" s="136"/>
      <c r="P950" s="136"/>
      <c r="Q950" s="136"/>
      <c r="R950" s="699"/>
      <c r="S950" s="136"/>
      <c r="T950" s="136"/>
      <c r="U950" s="136"/>
      <c r="V950" s="136"/>
      <c r="W950" s="136"/>
      <c r="X950" s="136"/>
      <c r="Y950" s="699"/>
      <c r="Z950" s="136"/>
      <c r="AA950" s="136"/>
      <c r="AB950" s="136"/>
      <c r="AC950" s="136"/>
      <c r="AD950" s="136"/>
      <c r="AE950" s="136"/>
      <c r="AF950" s="699"/>
      <c r="AG950" s="136"/>
      <c r="AH950" s="136"/>
      <c r="AI950" s="136"/>
      <c r="AJ950" s="136"/>
      <c r="AK950" s="136"/>
      <c r="AL950" s="136"/>
    </row>
    <row r="951" spans="1:38" s="44" customFormat="1" x14ac:dyDescent="0.2">
      <c r="A951" s="16"/>
      <c r="B951" s="704"/>
      <c r="C951" s="16"/>
      <c r="K951" s="699"/>
      <c r="L951" s="136"/>
      <c r="M951" s="136"/>
      <c r="N951" s="136"/>
      <c r="O951" s="136"/>
      <c r="P951" s="136"/>
      <c r="Q951" s="136"/>
      <c r="R951" s="699"/>
      <c r="S951" s="136"/>
      <c r="T951" s="136"/>
      <c r="U951" s="136"/>
      <c r="V951" s="136"/>
      <c r="W951" s="136"/>
      <c r="X951" s="136"/>
      <c r="Y951" s="699"/>
      <c r="Z951" s="136"/>
      <c r="AA951" s="136"/>
      <c r="AB951" s="136"/>
      <c r="AC951" s="136"/>
      <c r="AD951" s="136"/>
      <c r="AE951" s="136"/>
      <c r="AF951" s="699"/>
      <c r="AG951" s="136"/>
      <c r="AH951" s="136"/>
      <c r="AI951" s="136"/>
      <c r="AJ951" s="136"/>
      <c r="AK951" s="136"/>
      <c r="AL951" s="136"/>
    </row>
    <row r="952" spans="1:38" s="44" customFormat="1" x14ac:dyDescent="0.2">
      <c r="A952" s="16"/>
      <c r="B952" s="704"/>
      <c r="C952" s="16"/>
      <c r="K952" s="699"/>
      <c r="L952" s="136"/>
      <c r="M952" s="136"/>
      <c r="N952" s="136"/>
      <c r="O952" s="136"/>
      <c r="P952" s="136"/>
      <c r="Q952" s="136"/>
      <c r="R952" s="699"/>
      <c r="S952" s="136"/>
      <c r="T952" s="136"/>
      <c r="U952" s="136"/>
      <c r="V952" s="136"/>
      <c r="W952" s="136"/>
      <c r="X952" s="136"/>
      <c r="Y952" s="699"/>
      <c r="Z952" s="136"/>
      <c r="AA952" s="136"/>
      <c r="AB952" s="136"/>
      <c r="AC952" s="136"/>
      <c r="AD952" s="136"/>
      <c r="AE952" s="136"/>
      <c r="AF952" s="699"/>
      <c r="AG952" s="136"/>
      <c r="AH952" s="136"/>
      <c r="AI952" s="136"/>
      <c r="AJ952" s="136"/>
      <c r="AK952" s="136"/>
      <c r="AL952" s="136"/>
    </row>
    <row r="953" spans="1:38" s="44" customFormat="1" x14ac:dyDescent="0.2">
      <c r="A953" s="16"/>
      <c r="B953" s="704"/>
      <c r="C953" s="16"/>
      <c r="K953" s="699"/>
      <c r="L953" s="136"/>
      <c r="M953" s="136"/>
      <c r="N953" s="136"/>
      <c r="O953" s="136"/>
      <c r="P953" s="136"/>
      <c r="Q953" s="136"/>
      <c r="R953" s="699"/>
      <c r="S953" s="136"/>
      <c r="T953" s="136"/>
      <c r="U953" s="136"/>
      <c r="V953" s="136"/>
      <c r="W953" s="136"/>
      <c r="X953" s="136"/>
      <c r="Y953" s="699"/>
      <c r="Z953" s="136"/>
      <c r="AA953" s="136"/>
      <c r="AB953" s="136"/>
      <c r="AC953" s="136"/>
      <c r="AD953" s="136"/>
      <c r="AE953" s="136"/>
      <c r="AF953" s="699"/>
      <c r="AG953" s="136"/>
      <c r="AH953" s="136"/>
      <c r="AI953" s="136"/>
      <c r="AJ953" s="136"/>
      <c r="AK953" s="136"/>
      <c r="AL953" s="136"/>
    </row>
    <row r="954" spans="1:38" s="44" customFormat="1" x14ac:dyDescent="0.2">
      <c r="A954" s="16"/>
      <c r="B954" s="704"/>
      <c r="C954" s="16"/>
      <c r="K954" s="699"/>
      <c r="L954" s="136"/>
      <c r="M954" s="136"/>
      <c r="N954" s="136"/>
      <c r="O954" s="136"/>
      <c r="P954" s="136"/>
      <c r="Q954" s="136"/>
      <c r="R954" s="699"/>
      <c r="S954" s="136"/>
      <c r="T954" s="136"/>
      <c r="U954" s="136"/>
      <c r="V954" s="136"/>
      <c r="W954" s="136"/>
      <c r="X954" s="136"/>
      <c r="Y954" s="699"/>
      <c r="Z954" s="136"/>
      <c r="AA954" s="136"/>
      <c r="AB954" s="136"/>
      <c r="AC954" s="136"/>
      <c r="AD954" s="136"/>
      <c r="AE954" s="136"/>
      <c r="AF954" s="699"/>
      <c r="AG954" s="136"/>
      <c r="AH954" s="136"/>
      <c r="AI954" s="136"/>
      <c r="AJ954" s="136"/>
      <c r="AK954" s="136"/>
      <c r="AL954" s="136"/>
    </row>
    <row r="955" spans="1:38" s="44" customFormat="1" x14ac:dyDescent="0.2">
      <c r="A955" s="16"/>
      <c r="B955" s="704"/>
      <c r="C955" s="16"/>
      <c r="K955" s="699"/>
      <c r="L955" s="136"/>
      <c r="M955" s="136"/>
      <c r="N955" s="136"/>
      <c r="O955" s="136"/>
      <c r="P955" s="136"/>
      <c r="Q955" s="136"/>
      <c r="R955" s="699"/>
      <c r="S955" s="136"/>
      <c r="T955" s="136"/>
      <c r="U955" s="136"/>
      <c r="V955" s="136"/>
      <c r="W955" s="136"/>
      <c r="X955" s="136"/>
      <c r="Y955" s="699"/>
      <c r="Z955" s="136"/>
      <c r="AA955" s="136"/>
      <c r="AB955" s="136"/>
      <c r="AC955" s="136"/>
      <c r="AD955" s="136"/>
      <c r="AE955" s="136"/>
      <c r="AF955" s="699"/>
      <c r="AG955" s="136"/>
      <c r="AH955" s="136"/>
      <c r="AI955" s="136"/>
      <c r="AJ955" s="136"/>
      <c r="AK955" s="136"/>
      <c r="AL955" s="136"/>
    </row>
    <row r="956" spans="1:38" s="44" customFormat="1" x14ac:dyDescent="0.2">
      <c r="A956" s="16"/>
      <c r="B956" s="704"/>
      <c r="C956" s="16"/>
      <c r="K956" s="699"/>
      <c r="L956" s="136"/>
      <c r="M956" s="136"/>
      <c r="N956" s="136"/>
      <c r="O956" s="136"/>
      <c r="P956" s="136"/>
      <c r="Q956" s="136"/>
      <c r="R956" s="699"/>
      <c r="S956" s="136"/>
      <c r="T956" s="136"/>
      <c r="U956" s="136"/>
      <c r="V956" s="136"/>
      <c r="W956" s="136"/>
      <c r="X956" s="136"/>
      <c r="Y956" s="699"/>
      <c r="Z956" s="136"/>
      <c r="AA956" s="136"/>
      <c r="AB956" s="136"/>
      <c r="AC956" s="136"/>
      <c r="AD956" s="136"/>
      <c r="AE956" s="136"/>
      <c r="AF956" s="699"/>
      <c r="AG956" s="136"/>
      <c r="AH956" s="136"/>
      <c r="AI956" s="136"/>
      <c r="AJ956" s="136"/>
      <c r="AK956" s="136"/>
      <c r="AL956" s="136"/>
    </row>
    <row r="957" spans="1:38" s="44" customFormat="1" x14ac:dyDescent="0.2">
      <c r="A957" s="16"/>
      <c r="B957" s="704"/>
      <c r="C957" s="16"/>
      <c r="K957" s="699"/>
      <c r="L957" s="136"/>
      <c r="M957" s="136"/>
      <c r="N957" s="136"/>
      <c r="O957" s="136"/>
      <c r="P957" s="136"/>
      <c r="Q957" s="136"/>
      <c r="R957" s="699"/>
      <c r="S957" s="136"/>
      <c r="T957" s="136"/>
      <c r="U957" s="136"/>
      <c r="V957" s="136"/>
      <c r="W957" s="136"/>
      <c r="X957" s="136"/>
      <c r="Y957" s="699"/>
      <c r="Z957" s="136"/>
      <c r="AA957" s="136"/>
      <c r="AB957" s="136"/>
      <c r="AC957" s="136"/>
      <c r="AD957" s="136"/>
      <c r="AE957" s="136"/>
      <c r="AF957" s="699"/>
      <c r="AG957" s="136"/>
      <c r="AH957" s="136"/>
      <c r="AI957" s="136"/>
      <c r="AJ957" s="136"/>
      <c r="AK957" s="136"/>
      <c r="AL957" s="136"/>
    </row>
    <row r="958" spans="1:38" s="44" customFormat="1" x14ac:dyDescent="0.2">
      <c r="A958" s="16"/>
      <c r="B958" s="704"/>
      <c r="C958" s="16"/>
      <c r="K958" s="699"/>
      <c r="L958" s="136"/>
      <c r="M958" s="136"/>
      <c r="N958" s="136"/>
      <c r="O958" s="136"/>
      <c r="P958" s="136"/>
      <c r="Q958" s="136"/>
      <c r="R958" s="699"/>
      <c r="S958" s="136"/>
      <c r="T958" s="136"/>
      <c r="U958" s="136"/>
      <c r="V958" s="136"/>
      <c r="W958" s="136"/>
      <c r="X958" s="136"/>
      <c r="Y958" s="699"/>
      <c r="Z958" s="136"/>
      <c r="AA958" s="136"/>
      <c r="AB958" s="136"/>
      <c r="AC958" s="136"/>
      <c r="AD958" s="136"/>
      <c r="AE958" s="136"/>
      <c r="AF958" s="699"/>
      <c r="AG958" s="136"/>
      <c r="AH958" s="136"/>
      <c r="AI958" s="136"/>
      <c r="AJ958" s="136"/>
      <c r="AK958" s="136"/>
      <c r="AL958" s="136"/>
    </row>
    <row r="959" spans="1:38" s="44" customFormat="1" x14ac:dyDescent="0.2">
      <c r="A959" s="16"/>
      <c r="B959" s="704"/>
      <c r="C959" s="16"/>
      <c r="K959" s="699"/>
      <c r="L959" s="136"/>
      <c r="M959" s="136"/>
      <c r="N959" s="136"/>
      <c r="O959" s="136"/>
      <c r="P959" s="136"/>
      <c r="Q959" s="136"/>
      <c r="R959" s="699"/>
      <c r="S959" s="136"/>
      <c r="T959" s="136"/>
      <c r="U959" s="136"/>
      <c r="V959" s="136"/>
      <c r="W959" s="136"/>
      <c r="X959" s="136"/>
      <c r="Y959" s="699"/>
      <c r="Z959" s="136"/>
      <c r="AA959" s="136"/>
      <c r="AB959" s="136"/>
      <c r="AC959" s="136"/>
      <c r="AD959" s="136"/>
      <c r="AE959" s="136"/>
      <c r="AF959" s="699"/>
      <c r="AG959" s="136"/>
      <c r="AH959" s="136"/>
      <c r="AI959" s="136"/>
      <c r="AJ959" s="136"/>
      <c r="AK959" s="136"/>
      <c r="AL959" s="136"/>
    </row>
    <row r="960" spans="1:38" s="44" customFormat="1" x14ac:dyDescent="0.2">
      <c r="A960" s="16"/>
      <c r="B960" s="704"/>
      <c r="C960" s="16"/>
      <c r="K960" s="699"/>
      <c r="L960" s="136"/>
      <c r="M960" s="136"/>
      <c r="N960" s="136"/>
      <c r="O960" s="136"/>
      <c r="P960" s="136"/>
      <c r="Q960" s="136"/>
      <c r="R960" s="699"/>
      <c r="S960" s="136"/>
      <c r="T960" s="136"/>
      <c r="U960" s="136"/>
      <c r="V960" s="136"/>
      <c r="W960" s="136"/>
      <c r="X960" s="136"/>
      <c r="Y960" s="699"/>
      <c r="Z960" s="136"/>
      <c r="AA960" s="136"/>
      <c r="AB960" s="136"/>
      <c r="AC960" s="136"/>
      <c r="AD960" s="136"/>
      <c r="AE960" s="136"/>
      <c r="AF960" s="699"/>
      <c r="AG960" s="136"/>
      <c r="AH960" s="136"/>
      <c r="AI960" s="136"/>
      <c r="AJ960" s="136"/>
      <c r="AK960" s="136"/>
      <c r="AL960" s="136"/>
    </row>
    <row r="961" spans="1:38" s="44" customFormat="1" x14ac:dyDescent="0.2">
      <c r="A961" s="16"/>
      <c r="B961" s="704"/>
      <c r="C961" s="16"/>
      <c r="K961" s="699"/>
      <c r="L961" s="136"/>
      <c r="M961" s="136"/>
      <c r="N961" s="136"/>
      <c r="O961" s="136"/>
      <c r="P961" s="136"/>
      <c r="Q961" s="136"/>
      <c r="R961" s="699"/>
      <c r="S961" s="136"/>
      <c r="T961" s="136"/>
      <c r="U961" s="136"/>
      <c r="V961" s="136"/>
      <c r="W961" s="136"/>
      <c r="X961" s="136"/>
      <c r="Y961" s="699"/>
      <c r="Z961" s="136"/>
      <c r="AA961" s="136"/>
      <c r="AB961" s="136"/>
      <c r="AC961" s="136"/>
      <c r="AD961" s="136"/>
      <c r="AE961" s="136"/>
      <c r="AF961" s="699"/>
      <c r="AG961" s="136"/>
      <c r="AH961" s="136"/>
      <c r="AI961" s="136"/>
      <c r="AJ961" s="136"/>
      <c r="AK961" s="136"/>
      <c r="AL961" s="136"/>
    </row>
    <row r="962" spans="1:38" s="44" customFormat="1" x14ac:dyDescent="0.2">
      <c r="A962" s="16"/>
      <c r="B962" s="704"/>
      <c r="C962" s="16"/>
      <c r="K962" s="699"/>
      <c r="L962" s="136"/>
      <c r="M962" s="136"/>
      <c r="N962" s="136"/>
      <c r="O962" s="136"/>
      <c r="P962" s="136"/>
      <c r="Q962" s="136"/>
      <c r="R962" s="699"/>
      <c r="S962" s="136"/>
      <c r="T962" s="136"/>
      <c r="U962" s="136"/>
      <c r="V962" s="136"/>
      <c r="W962" s="136"/>
      <c r="X962" s="136"/>
      <c r="Y962" s="699"/>
      <c r="Z962" s="136"/>
      <c r="AA962" s="136"/>
      <c r="AB962" s="136"/>
      <c r="AC962" s="136"/>
      <c r="AD962" s="136"/>
      <c r="AE962" s="136"/>
      <c r="AF962" s="699"/>
      <c r="AG962" s="136"/>
      <c r="AH962" s="136"/>
      <c r="AI962" s="136"/>
      <c r="AJ962" s="136"/>
      <c r="AK962" s="136"/>
      <c r="AL962" s="136"/>
    </row>
    <row r="963" spans="1:38" s="44" customFormat="1" x14ac:dyDescent="0.2">
      <c r="A963" s="16"/>
      <c r="B963" s="704"/>
      <c r="C963" s="16"/>
      <c r="K963" s="699"/>
      <c r="L963" s="136"/>
      <c r="M963" s="136"/>
      <c r="N963" s="136"/>
      <c r="O963" s="136"/>
      <c r="P963" s="136"/>
      <c r="Q963" s="136"/>
      <c r="R963" s="699"/>
      <c r="S963" s="136"/>
      <c r="T963" s="136"/>
      <c r="U963" s="136"/>
      <c r="V963" s="136"/>
      <c r="W963" s="136"/>
      <c r="X963" s="136"/>
      <c r="Y963" s="699"/>
      <c r="Z963" s="136"/>
      <c r="AA963" s="136"/>
      <c r="AB963" s="136"/>
      <c r="AC963" s="136"/>
      <c r="AD963" s="136"/>
      <c r="AE963" s="136"/>
      <c r="AF963" s="699"/>
      <c r="AG963" s="136"/>
      <c r="AH963" s="136"/>
      <c r="AI963" s="136"/>
      <c r="AJ963" s="136"/>
      <c r="AK963" s="136"/>
      <c r="AL963" s="136"/>
    </row>
    <row r="964" spans="1:38" s="44" customFormat="1" x14ac:dyDescent="0.2">
      <c r="A964" s="16"/>
      <c r="B964" s="704"/>
      <c r="C964" s="16"/>
      <c r="K964" s="699"/>
      <c r="L964" s="136"/>
      <c r="M964" s="136"/>
      <c r="N964" s="136"/>
      <c r="O964" s="136"/>
      <c r="P964" s="136"/>
      <c r="Q964" s="136"/>
      <c r="R964" s="699"/>
      <c r="S964" s="136"/>
      <c r="T964" s="136"/>
      <c r="U964" s="136"/>
      <c r="V964" s="136"/>
      <c r="W964" s="136"/>
      <c r="X964" s="136"/>
      <c r="Y964" s="699"/>
      <c r="Z964" s="136"/>
      <c r="AA964" s="136"/>
      <c r="AB964" s="136"/>
      <c r="AC964" s="136"/>
      <c r="AD964" s="136"/>
      <c r="AE964" s="136"/>
      <c r="AF964" s="699"/>
      <c r="AG964" s="136"/>
      <c r="AH964" s="136"/>
      <c r="AI964" s="136"/>
      <c r="AJ964" s="136"/>
      <c r="AK964" s="136"/>
      <c r="AL964" s="136"/>
    </row>
    <row r="965" spans="1:38" s="44" customFormat="1" x14ac:dyDescent="0.2">
      <c r="A965" s="16"/>
      <c r="B965" s="704"/>
      <c r="C965" s="16"/>
      <c r="K965" s="699"/>
      <c r="L965" s="136"/>
      <c r="M965" s="136"/>
      <c r="N965" s="136"/>
      <c r="O965" s="136"/>
      <c r="P965" s="136"/>
      <c r="Q965" s="136"/>
      <c r="R965" s="699"/>
      <c r="S965" s="136"/>
      <c r="T965" s="136"/>
      <c r="U965" s="136"/>
      <c r="V965" s="136"/>
      <c r="W965" s="136"/>
      <c r="X965" s="136"/>
      <c r="Y965" s="699"/>
      <c r="Z965" s="136"/>
      <c r="AA965" s="136"/>
      <c r="AB965" s="136"/>
      <c r="AC965" s="136"/>
      <c r="AD965" s="136"/>
      <c r="AE965" s="136"/>
      <c r="AF965" s="699"/>
      <c r="AG965" s="136"/>
      <c r="AH965" s="136"/>
      <c r="AI965" s="136"/>
      <c r="AJ965" s="136"/>
      <c r="AK965" s="136"/>
      <c r="AL965" s="136"/>
    </row>
    <row r="966" spans="1:38" s="44" customFormat="1" x14ac:dyDescent="0.2">
      <c r="A966" s="16"/>
      <c r="B966" s="704"/>
      <c r="C966" s="16"/>
      <c r="K966" s="699"/>
      <c r="L966" s="136"/>
      <c r="M966" s="136"/>
      <c r="N966" s="136"/>
      <c r="O966" s="136"/>
      <c r="P966" s="136"/>
      <c r="Q966" s="136"/>
      <c r="R966" s="699"/>
      <c r="S966" s="136"/>
      <c r="T966" s="136"/>
      <c r="U966" s="136"/>
      <c r="V966" s="136"/>
      <c r="W966" s="136"/>
      <c r="X966" s="136"/>
      <c r="Y966" s="699"/>
      <c r="Z966" s="136"/>
      <c r="AA966" s="136"/>
      <c r="AB966" s="136"/>
      <c r="AC966" s="136"/>
      <c r="AD966" s="136"/>
      <c r="AE966" s="136"/>
      <c r="AF966" s="699"/>
      <c r="AG966" s="136"/>
      <c r="AH966" s="136"/>
      <c r="AI966" s="136"/>
      <c r="AJ966" s="136"/>
      <c r="AK966" s="136"/>
      <c r="AL966" s="136"/>
    </row>
    <row r="967" spans="1:38" s="44" customFormat="1" x14ac:dyDescent="0.2">
      <c r="A967" s="16"/>
      <c r="B967" s="704"/>
      <c r="C967" s="16"/>
      <c r="K967" s="699"/>
      <c r="L967" s="136"/>
      <c r="M967" s="136"/>
      <c r="N967" s="136"/>
      <c r="O967" s="136"/>
      <c r="P967" s="136"/>
      <c r="Q967" s="136"/>
      <c r="R967" s="699"/>
      <c r="S967" s="136"/>
      <c r="T967" s="136"/>
      <c r="U967" s="136"/>
      <c r="V967" s="136"/>
      <c r="W967" s="136"/>
      <c r="X967" s="136"/>
      <c r="Y967" s="699"/>
      <c r="Z967" s="136"/>
      <c r="AA967" s="136"/>
      <c r="AB967" s="136"/>
      <c r="AC967" s="136"/>
      <c r="AD967" s="136"/>
      <c r="AE967" s="136"/>
      <c r="AF967" s="699"/>
      <c r="AG967" s="136"/>
      <c r="AH967" s="136"/>
      <c r="AI967" s="136"/>
      <c r="AJ967" s="136"/>
      <c r="AK967" s="136"/>
      <c r="AL967" s="136"/>
    </row>
    <row r="968" spans="1:38" s="44" customFormat="1" x14ac:dyDescent="0.2">
      <c r="A968" s="16"/>
      <c r="B968" s="704"/>
      <c r="C968" s="16"/>
      <c r="K968" s="699"/>
      <c r="L968" s="136"/>
      <c r="M968" s="136"/>
      <c r="N968" s="136"/>
      <c r="O968" s="136"/>
      <c r="P968" s="136"/>
      <c r="Q968" s="136"/>
      <c r="R968" s="699"/>
      <c r="S968" s="136"/>
      <c r="T968" s="136"/>
      <c r="U968" s="136"/>
      <c r="V968" s="136"/>
      <c r="W968" s="136"/>
      <c r="X968" s="136"/>
      <c r="Y968" s="699"/>
      <c r="Z968" s="136"/>
      <c r="AA968" s="136"/>
      <c r="AB968" s="136"/>
      <c r="AC968" s="136"/>
      <c r="AD968" s="136"/>
      <c r="AE968" s="136"/>
      <c r="AF968" s="699"/>
      <c r="AG968" s="136"/>
      <c r="AH968" s="136"/>
      <c r="AI968" s="136"/>
      <c r="AJ968" s="136"/>
      <c r="AK968" s="136"/>
      <c r="AL968" s="136"/>
    </row>
    <row r="969" spans="1:38" s="44" customFormat="1" x14ac:dyDescent="0.2">
      <c r="A969" s="16"/>
      <c r="B969" s="704"/>
      <c r="C969" s="16"/>
      <c r="K969" s="699"/>
      <c r="L969" s="136"/>
      <c r="M969" s="136"/>
      <c r="N969" s="136"/>
      <c r="O969" s="136"/>
      <c r="P969" s="136"/>
      <c r="Q969" s="136"/>
      <c r="R969" s="699"/>
      <c r="S969" s="136"/>
      <c r="T969" s="136"/>
      <c r="U969" s="136"/>
      <c r="V969" s="136"/>
      <c r="W969" s="136"/>
      <c r="X969" s="136"/>
      <c r="Y969" s="699"/>
      <c r="Z969" s="136"/>
      <c r="AA969" s="136"/>
      <c r="AB969" s="136"/>
      <c r="AC969" s="136"/>
      <c r="AD969" s="136"/>
      <c r="AE969" s="136"/>
      <c r="AF969" s="699"/>
      <c r="AG969" s="136"/>
      <c r="AH969" s="136"/>
      <c r="AI969" s="136"/>
      <c r="AJ969" s="136"/>
      <c r="AK969" s="136"/>
      <c r="AL969" s="136"/>
    </row>
    <row r="970" spans="1:38" s="44" customFormat="1" x14ac:dyDescent="0.2">
      <c r="A970" s="16"/>
      <c r="B970" s="704"/>
      <c r="C970" s="16"/>
      <c r="K970" s="699"/>
      <c r="L970" s="136"/>
      <c r="M970" s="136"/>
      <c r="N970" s="136"/>
      <c r="O970" s="136"/>
      <c r="P970" s="136"/>
      <c r="Q970" s="136"/>
      <c r="R970" s="699"/>
      <c r="S970" s="136"/>
      <c r="T970" s="136"/>
      <c r="U970" s="136"/>
      <c r="V970" s="136"/>
      <c r="W970" s="136"/>
      <c r="X970" s="136"/>
      <c r="Y970" s="699"/>
      <c r="Z970" s="136"/>
      <c r="AA970" s="136"/>
      <c r="AB970" s="136"/>
      <c r="AC970" s="136"/>
      <c r="AD970" s="136"/>
      <c r="AE970" s="136"/>
      <c r="AF970" s="699"/>
      <c r="AG970" s="136"/>
      <c r="AH970" s="136"/>
      <c r="AI970" s="136"/>
      <c r="AJ970" s="136"/>
      <c r="AK970" s="136"/>
      <c r="AL970" s="136"/>
    </row>
    <row r="971" spans="1:38" s="44" customFormat="1" x14ac:dyDescent="0.2">
      <c r="A971" s="16"/>
      <c r="B971" s="704"/>
      <c r="C971" s="16"/>
      <c r="K971" s="699"/>
      <c r="L971" s="136"/>
      <c r="M971" s="136"/>
      <c r="N971" s="136"/>
      <c r="O971" s="136"/>
      <c r="P971" s="136"/>
      <c r="Q971" s="136"/>
      <c r="R971" s="699"/>
      <c r="S971" s="136"/>
      <c r="T971" s="136"/>
      <c r="U971" s="136"/>
      <c r="V971" s="136"/>
      <c r="W971" s="136"/>
      <c r="X971" s="136"/>
      <c r="Y971" s="699"/>
      <c r="Z971" s="136"/>
      <c r="AA971" s="136"/>
      <c r="AB971" s="136"/>
      <c r="AC971" s="136"/>
      <c r="AD971" s="136"/>
      <c r="AE971" s="136"/>
      <c r="AF971" s="699"/>
      <c r="AG971" s="136"/>
      <c r="AH971" s="136"/>
      <c r="AI971" s="136"/>
      <c r="AJ971" s="136"/>
      <c r="AK971" s="136"/>
      <c r="AL971" s="136"/>
    </row>
    <row r="972" spans="1:38" s="44" customFormat="1" x14ac:dyDescent="0.2">
      <c r="A972" s="16"/>
      <c r="B972" s="704"/>
      <c r="C972" s="16"/>
      <c r="K972" s="699"/>
      <c r="L972" s="136"/>
      <c r="M972" s="136"/>
      <c r="N972" s="136"/>
      <c r="O972" s="136"/>
      <c r="P972" s="136"/>
      <c r="Q972" s="136"/>
      <c r="R972" s="699"/>
      <c r="S972" s="136"/>
      <c r="T972" s="136"/>
      <c r="U972" s="136"/>
      <c r="V972" s="136"/>
      <c r="W972" s="136"/>
      <c r="X972" s="136"/>
      <c r="Y972" s="699"/>
      <c r="Z972" s="136"/>
      <c r="AA972" s="136"/>
      <c r="AB972" s="136"/>
      <c r="AC972" s="136"/>
      <c r="AD972" s="136"/>
      <c r="AE972" s="136"/>
      <c r="AF972" s="699"/>
      <c r="AG972" s="136"/>
      <c r="AH972" s="136"/>
      <c r="AI972" s="136"/>
      <c r="AJ972" s="136"/>
      <c r="AK972" s="136"/>
      <c r="AL972" s="136"/>
    </row>
    <row r="973" spans="1:38" s="44" customFormat="1" x14ac:dyDescent="0.2">
      <c r="A973" s="16"/>
      <c r="B973" s="704"/>
      <c r="C973" s="16"/>
      <c r="K973" s="699"/>
      <c r="L973" s="136"/>
      <c r="M973" s="136"/>
      <c r="N973" s="136"/>
      <c r="O973" s="136"/>
      <c r="P973" s="136"/>
      <c r="Q973" s="136"/>
      <c r="R973" s="699"/>
      <c r="S973" s="136"/>
      <c r="T973" s="136"/>
      <c r="U973" s="136"/>
      <c r="V973" s="136"/>
      <c r="W973" s="136"/>
      <c r="X973" s="136"/>
      <c r="Y973" s="699"/>
      <c r="Z973" s="136"/>
      <c r="AA973" s="136"/>
      <c r="AB973" s="136"/>
      <c r="AC973" s="136"/>
      <c r="AD973" s="136"/>
      <c r="AE973" s="136"/>
      <c r="AF973" s="699"/>
      <c r="AG973" s="136"/>
      <c r="AH973" s="136"/>
      <c r="AI973" s="136"/>
      <c r="AJ973" s="136"/>
      <c r="AK973" s="136"/>
      <c r="AL973" s="136"/>
    </row>
    <row r="974" spans="1:38" s="44" customFormat="1" x14ac:dyDescent="0.2">
      <c r="A974" s="16"/>
      <c r="B974" s="704"/>
      <c r="C974" s="16"/>
      <c r="K974" s="699"/>
      <c r="L974" s="136"/>
      <c r="M974" s="136"/>
      <c r="N974" s="136"/>
      <c r="O974" s="136"/>
      <c r="P974" s="136"/>
      <c r="Q974" s="136"/>
      <c r="R974" s="699"/>
      <c r="S974" s="136"/>
      <c r="T974" s="136"/>
      <c r="U974" s="136"/>
      <c r="V974" s="136"/>
      <c r="W974" s="136"/>
      <c r="X974" s="136"/>
      <c r="Y974" s="699"/>
      <c r="Z974" s="136"/>
      <c r="AA974" s="136"/>
      <c r="AB974" s="136"/>
      <c r="AC974" s="136"/>
      <c r="AD974" s="136"/>
      <c r="AE974" s="136"/>
      <c r="AF974" s="699"/>
      <c r="AG974" s="136"/>
      <c r="AH974" s="136"/>
      <c r="AI974" s="136"/>
      <c r="AJ974" s="136"/>
      <c r="AK974" s="136"/>
      <c r="AL974" s="136"/>
    </row>
    <row r="975" spans="1:38" s="44" customFormat="1" x14ac:dyDescent="0.2">
      <c r="A975" s="16"/>
      <c r="B975" s="704"/>
      <c r="C975" s="16"/>
      <c r="K975" s="699"/>
      <c r="L975" s="136"/>
      <c r="M975" s="136"/>
      <c r="N975" s="136"/>
      <c r="O975" s="136"/>
      <c r="P975" s="136"/>
      <c r="Q975" s="136"/>
      <c r="R975" s="699"/>
      <c r="S975" s="136"/>
      <c r="T975" s="136"/>
      <c r="U975" s="136"/>
      <c r="V975" s="136"/>
      <c r="W975" s="136"/>
      <c r="X975" s="136"/>
      <c r="Y975" s="699"/>
      <c r="Z975" s="136"/>
      <c r="AA975" s="136"/>
      <c r="AB975" s="136"/>
      <c r="AC975" s="136"/>
      <c r="AD975" s="136"/>
      <c r="AE975" s="136"/>
      <c r="AF975" s="699"/>
      <c r="AG975" s="136"/>
      <c r="AH975" s="136"/>
      <c r="AI975" s="136"/>
      <c r="AJ975" s="136"/>
      <c r="AK975" s="136"/>
      <c r="AL975" s="136"/>
    </row>
    <row r="976" spans="1:38" s="44" customFormat="1" x14ac:dyDescent="0.2">
      <c r="A976" s="16"/>
      <c r="B976" s="704"/>
      <c r="C976" s="16"/>
      <c r="K976" s="699"/>
      <c r="L976" s="136"/>
      <c r="M976" s="136"/>
      <c r="N976" s="136"/>
      <c r="O976" s="136"/>
      <c r="P976" s="136"/>
      <c r="Q976" s="136"/>
      <c r="R976" s="699"/>
      <c r="S976" s="136"/>
      <c r="T976" s="136"/>
      <c r="U976" s="136"/>
      <c r="V976" s="136"/>
      <c r="W976" s="136"/>
      <c r="X976" s="136"/>
      <c r="Y976" s="699"/>
      <c r="Z976" s="136"/>
      <c r="AA976" s="136"/>
      <c r="AB976" s="136"/>
      <c r="AC976" s="136"/>
      <c r="AD976" s="136"/>
      <c r="AE976" s="136"/>
      <c r="AF976" s="699"/>
      <c r="AG976" s="136"/>
      <c r="AH976" s="136"/>
      <c r="AI976" s="136"/>
      <c r="AJ976" s="136"/>
      <c r="AK976" s="136"/>
      <c r="AL976" s="136"/>
    </row>
    <row r="977" spans="1:38" s="44" customFormat="1" x14ac:dyDescent="0.2">
      <c r="A977" s="16"/>
      <c r="B977" s="704"/>
      <c r="C977" s="16"/>
      <c r="K977" s="699"/>
      <c r="L977" s="136"/>
      <c r="M977" s="136"/>
      <c r="N977" s="136"/>
      <c r="O977" s="136"/>
      <c r="P977" s="136"/>
      <c r="Q977" s="136"/>
      <c r="R977" s="699"/>
      <c r="S977" s="136"/>
      <c r="T977" s="136"/>
      <c r="U977" s="136"/>
      <c r="V977" s="136"/>
      <c r="W977" s="136"/>
      <c r="X977" s="136"/>
      <c r="Y977" s="699"/>
      <c r="Z977" s="136"/>
      <c r="AA977" s="136"/>
      <c r="AB977" s="136"/>
      <c r="AC977" s="136"/>
      <c r="AD977" s="136"/>
      <c r="AE977" s="136"/>
      <c r="AF977" s="699"/>
      <c r="AG977" s="136"/>
      <c r="AH977" s="136"/>
      <c r="AI977" s="136"/>
      <c r="AJ977" s="136"/>
      <c r="AK977" s="136"/>
      <c r="AL977" s="136"/>
    </row>
    <row r="978" spans="1:38" s="44" customFormat="1" x14ac:dyDescent="0.2">
      <c r="A978" s="16"/>
      <c r="B978" s="704"/>
      <c r="C978" s="16"/>
      <c r="K978" s="699"/>
      <c r="L978" s="136"/>
      <c r="M978" s="136"/>
      <c r="N978" s="136"/>
      <c r="O978" s="136"/>
      <c r="P978" s="136"/>
      <c r="Q978" s="136"/>
      <c r="R978" s="699"/>
      <c r="S978" s="136"/>
      <c r="T978" s="136"/>
      <c r="U978" s="136"/>
      <c r="V978" s="136"/>
      <c r="W978" s="136"/>
      <c r="X978" s="136"/>
      <c r="Y978" s="699"/>
      <c r="Z978" s="136"/>
      <c r="AA978" s="136"/>
      <c r="AB978" s="136"/>
      <c r="AC978" s="136"/>
      <c r="AD978" s="136"/>
      <c r="AE978" s="136"/>
      <c r="AF978" s="699"/>
      <c r="AG978" s="136"/>
      <c r="AH978" s="136"/>
      <c r="AI978" s="136"/>
      <c r="AJ978" s="136"/>
      <c r="AK978" s="136"/>
      <c r="AL978" s="136"/>
    </row>
    <row r="979" spans="1:38" s="44" customFormat="1" x14ac:dyDescent="0.2">
      <c r="A979" s="16"/>
      <c r="B979" s="704"/>
      <c r="C979" s="16"/>
      <c r="K979" s="699"/>
      <c r="L979" s="136"/>
      <c r="M979" s="136"/>
      <c r="N979" s="136"/>
      <c r="O979" s="136"/>
      <c r="P979" s="136"/>
      <c r="Q979" s="136"/>
      <c r="R979" s="699"/>
      <c r="S979" s="136"/>
      <c r="T979" s="136"/>
      <c r="U979" s="136"/>
      <c r="V979" s="136"/>
      <c r="W979" s="136"/>
      <c r="X979" s="136"/>
      <c r="Y979" s="699"/>
      <c r="Z979" s="136"/>
      <c r="AA979" s="136"/>
      <c r="AB979" s="136"/>
      <c r="AC979" s="136"/>
      <c r="AD979" s="136"/>
      <c r="AE979" s="136"/>
      <c r="AF979" s="699"/>
      <c r="AG979" s="136"/>
      <c r="AH979" s="136"/>
      <c r="AI979" s="136"/>
      <c r="AJ979" s="136"/>
      <c r="AK979" s="136"/>
      <c r="AL979" s="136"/>
    </row>
    <row r="980" spans="1:38" s="44" customFormat="1" x14ac:dyDescent="0.2">
      <c r="A980" s="16"/>
      <c r="B980" s="704"/>
      <c r="C980" s="16"/>
      <c r="K980" s="699"/>
      <c r="L980" s="136"/>
      <c r="M980" s="136"/>
      <c r="N980" s="136"/>
      <c r="O980" s="136"/>
      <c r="P980" s="136"/>
      <c r="Q980" s="136"/>
      <c r="R980" s="699"/>
      <c r="S980" s="136"/>
      <c r="T980" s="136"/>
      <c r="U980" s="136"/>
      <c r="V980" s="136"/>
      <c r="W980" s="136"/>
      <c r="X980" s="136"/>
      <c r="Y980" s="699"/>
      <c r="Z980" s="136"/>
      <c r="AA980" s="136"/>
      <c r="AB980" s="136"/>
      <c r="AC980" s="136"/>
      <c r="AD980" s="136"/>
      <c r="AE980" s="136"/>
      <c r="AF980" s="699"/>
      <c r="AG980" s="136"/>
      <c r="AH980" s="136"/>
      <c r="AI980" s="136"/>
      <c r="AJ980" s="136"/>
      <c r="AK980" s="136"/>
      <c r="AL980" s="136"/>
    </row>
    <row r="981" spans="1:38" s="44" customFormat="1" x14ac:dyDescent="0.2">
      <c r="A981" s="16"/>
      <c r="B981" s="704"/>
      <c r="C981" s="16"/>
      <c r="K981" s="699"/>
      <c r="L981" s="136"/>
      <c r="M981" s="136"/>
      <c r="N981" s="136"/>
      <c r="O981" s="136"/>
      <c r="P981" s="136"/>
      <c r="Q981" s="136"/>
      <c r="R981" s="699"/>
      <c r="S981" s="136"/>
      <c r="T981" s="136"/>
      <c r="U981" s="136"/>
      <c r="V981" s="136"/>
      <c r="W981" s="136"/>
      <c r="X981" s="136"/>
      <c r="Y981" s="699"/>
      <c r="Z981" s="136"/>
      <c r="AA981" s="136"/>
      <c r="AB981" s="136"/>
      <c r="AC981" s="136"/>
      <c r="AD981" s="136"/>
      <c r="AE981" s="136"/>
      <c r="AF981" s="699"/>
      <c r="AG981" s="136"/>
      <c r="AH981" s="136"/>
      <c r="AI981" s="136"/>
      <c r="AJ981" s="136"/>
      <c r="AK981" s="136"/>
      <c r="AL981" s="136"/>
    </row>
    <row r="982" spans="1:38" s="44" customFormat="1" x14ac:dyDescent="0.2">
      <c r="A982" s="16"/>
      <c r="B982" s="704"/>
      <c r="C982" s="16"/>
      <c r="K982" s="699"/>
      <c r="L982" s="136"/>
      <c r="M982" s="136"/>
      <c r="N982" s="136"/>
      <c r="O982" s="136"/>
      <c r="P982" s="136"/>
      <c r="Q982" s="136"/>
      <c r="R982" s="699"/>
      <c r="S982" s="136"/>
      <c r="T982" s="136"/>
      <c r="U982" s="136"/>
      <c r="V982" s="136"/>
      <c r="W982" s="136"/>
      <c r="X982" s="136"/>
      <c r="Y982" s="699"/>
      <c r="Z982" s="136"/>
      <c r="AA982" s="136"/>
      <c r="AB982" s="136"/>
      <c r="AC982" s="136"/>
      <c r="AD982" s="136"/>
      <c r="AE982" s="136"/>
      <c r="AF982" s="699"/>
      <c r="AG982" s="136"/>
      <c r="AH982" s="136"/>
      <c r="AI982" s="136"/>
      <c r="AJ982" s="136"/>
      <c r="AK982" s="136"/>
      <c r="AL982" s="136"/>
    </row>
    <row r="983" spans="1:38" s="44" customFormat="1" x14ac:dyDescent="0.2">
      <c r="A983" s="16"/>
      <c r="B983" s="704"/>
      <c r="C983" s="16"/>
      <c r="K983" s="699"/>
      <c r="L983" s="136"/>
      <c r="M983" s="136"/>
      <c r="N983" s="136"/>
      <c r="O983" s="136"/>
      <c r="P983" s="136"/>
      <c r="Q983" s="136"/>
      <c r="R983" s="699"/>
      <c r="S983" s="136"/>
      <c r="T983" s="136"/>
      <c r="U983" s="136"/>
      <c r="V983" s="136"/>
      <c r="W983" s="136"/>
      <c r="X983" s="136"/>
      <c r="Y983" s="699"/>
      <c r="Z983" s="136"/>
      <c r="AA983" s="136"/>
      <c r="AB983" s="136"/>
      <c r="AC983" s="136"/>
      <c r="AD983" s="136"/>
      <c r="AE983" s="136"/>
      <c r="AF983" s="699"/>
      <c r="AG983" s="136"/>
      <c r="AH983" s="136"/>
      <c r="AI983" s="136"/>
      <c r="AJ983" s="136"/>
      <c r="AK983" s="136"/>
      <c r="AL983" s="136"/>
    </row>
    <row r="984" spans="1:38" s="44" customFormat="1" x14ac:dyDescent="0.2">
      <c r="A984" s="16"/>
      <c r="B984" s="704"/>
      <c r="C984" s="16"/>
      <c r="K984" s="699"/>
      <c r="L984" s="136"/>
      <c r="M984" s="136"/>
      <c r="N984" s="136"/>
      <c r="O984" s="136"/>
      <c r="P984" s="136"/>
      <c r="Q984" s="136"/>
      <c r="R984" s="699"/>
      <c r="S984" s="136"/>
      <c r="T984" s="136"/>
      <c r="U984" s="136"/>
      <c r="V984" s="136"/>
      <c r="W984" s="136"/>
      <c r="X984" s="136"/>
      <c r="Y984" s="699"/>
      <c r="Z984" s="136"/>
      <c r="AA984" s="136"/>
      <c r="AB984" s="136"/>
      <c r="AC984" s="136"/>
      <c r="AD984" s="136"/>
      <c r="AE984" s="136"/>
      <c r="AF984" s="699"/>
      <c r="AG984" s="136"/>
      <c r="AH984" s="136"/>
      <c r="AI984" s="136"/>
      <c r="AJ984" s="136"/>
      <c r="AK984" s="136"/>
      <c r="AL984" s="136"/>
    </row>
    <row r="985" spans="1:38" s="44" customFormat="1" x14ac:dyDescent="0.2">
      <c r="A985" s="16"/>
      <c r="B985" s="704"/>
      <c r="C985" s="16"/>
      <c r="K985" s="699"/>
      <c r="L985" s="136"/>
      <c r="M985" s="136"/>
      <c r="N985" s="136"/>
      <c r="O985" s="136"/>
      <c r="P985" s="136"/>
      <c r="Q985" s="136"/>
      <c r="R985" s="699"/>
      <c r="S985" s="136"/>
      <c r="T985" s="136"/>
      <c r="U985" s="136"/>
      <c r="V985" s="136"/>
      <c r="W985" s="136"/>
      <c r="X985" s="136"/>
      <c r="Y985" s="699"/>
      <c r="Z985" s="136"/>
      <c r="AA985" s="136"/>
      <c r="AB985" s="136"/>
      <c r="AC985" s="136"/>
      <c r="AD985" s="136"/>
      <c r="AE985" s="136"/>
      <c r="AF985" s="699"/>
      <c r="AG985" s="136"/>
      <c r="AH985" s="136"/>
      <c r="AI985" s="136"/>
      <c r="AJ985" s="136"/>
      <c r="AK985" s="136"/>
      <c r="AL985" s="136"/>
    </row>
    <row r="986" spans="1:38" s="44" customFormat="1" x14ac:dyDescent="0.2">
      <c r="A986" s="16"/>
      <c r="B986" s="704"/>
      <c r="C986" s="16"/>
      <c r="K986" s="699"/>
      <c r="L986" s="136"/>
      <c r="M986" s="136"/>
      <c r="N986" s="136"/>
      <c r="O986" s="136"/>
      <c r="P986" s="136"/>
      <c r="Q986" s="136"/>
      <c r="R986" s="699"/>
      <c r="S986" s="136"/>
      <c r="T986" s="136"/>
      <c r="U986" s="136"/>
      <c r="V986" s="136"/>
      <c r="W986" s="136"/>
      <c r="X986" s="136"/>
      <c r="Y986" s="699"/>
      <c r="Z986" s="136"/>
      <c r="AA986" s="136"/>
      <c r="AB986" s="136"/>
      <c r="AC986" s="136"/>
      <c r="AD986" s="136"/>
      <c r="AE986" s="136"/>
      <c r="AF986" s="699"/>
      <c r="AG986" s="136"/>
      <c r="AH986" s="136"/>
      <c r="AI986" s="136"/>
      <c r="AJ986" s="136"/>
      <c r="AK986" s="136"/>
      <c r="AL986" s="136"/>
    </row>
    <row r="987" spans="1:38" s="44" customFormat="1" x14ac:dyDescent="0.2">
      <c r="A987" s="16"/>
      <c r="B987" s="704"/>
      <c r="C987" s="16"/>
      <c r="K987" s="699"/>
      <c r="L987" s="136"/>
      <c r="M987" s="136"/>
      <c r="N987" s="136"/>
      <c r="O987" s="136"/>
      <c r="P987" s="136"/>
      <c r="Q987" s="136"/>
      <c r="R987" s="699"/>
      <c r="S987" s="136"/>
      <c r="T987" s="136"/>
      <c r="U987" s="136"/>
      <c r="V987" s="136"/>
      <c r="W987" s="136"/>
      <c r="X987" s="136"/>
      <c r="Y987" s="699"/>
      <c r="Z987" s="136"/>
      <c r="AA987" s="136"/>
      <c r="AB987" s="136"/>
      <c r="AC987" s="136"/>
      <c r="AD987" s="136"/>
      <c r="AE987" s="136"/>
      <c r="AF987" s="699"/>
      <c r="AG987" s="136"/>
      <c r="AH987" s="136"/>
      <c r="AI987" s="136"/>
      <c r="AJ987" s="136"/>
      <c r="AK987" s="136"/>
      <c r="AL987" s="136"/>
    </row>
    <row r="988" spans="1:38" s="44" customFormat="1" x14ac:dyDescent="0.2">
      <c r="A988" s="16"/>
      <c r="B988" s="704"/>
      <c r="C988" s="16"/>
      <c r="K988" s="699"/>
      <c r="L988" s="136"/>
      <c r="M988" s="136"/>
      <c r="N988" s="136"/>
      <c r="O988" s="136"/>
      <c r="P988" s="136"/>
      <c r="Q988" s="136"/>
      <c r="R988" s="699"/>
      <c r="S988" s="136"/>
      <c r="T988" s="136"/>
      <c r="U988" s="136"/>
      <c r="V988" s="136"/>
      <c r="W988" s="136"/>
      <c r="X988" s="136"/>
      <c r="Y988" s="699"/>
      <c r="Z988" s="136"/>
      <c r="AA988" s="136"/>
      <c r="AB988" s="136"/>
      <c r="AC988" s="136"/>
      <c r="AD988" s="136"/>
      <c r="AE988" s="136"/>
      <c r="AF988" s="699"/>
      <c r="AG988" s="136"/>
      <c r="AH988" s="136"/>
      <c r="AI988" s="136"/>
      <c r="AJ988" s="136"/>
      <c r="AK988" s="136"/>
      <c r="AL988" s="136"/>
    </row>
    <row r="989" spans="1:38" s="44" customFormat="1" x14ac:dyDescent="0.2">
      <c r="A989" s="16"/>
      <c r="B989" s="704"/>
      <c r="C989" s="16"/>
      <c r="K989" s="699"/>
      <c r="L989" s="136"/>
      <c r="M989" s="136"/>
      <c r="N989" s="136"/>
      <c r="O989" s="136"/>
      <c r="P989" s="136"/>
      <c r="Q989" s="136"/>
      <c r="R989" s="699"/>
      <c r="S989" s="136"/>
      <c r="T989" s="136"/>
      <c r="U989" s="136"/>
      <c r="V989" s="136"/>
      <c r="W989" s="136"/>
      <c r="X989" s="136"/>
      <c r="Y989" s="699"/>
      <c r="Z989" s="136"/>
      <c r="AA989" s="136"/>
      <c r="AB989" s="136"/>
      <c r="AC989" s="136"/>
      <c r="AD989" s="136"/>
      <c r="AE989" s="136"/>
      <c r="AF989" s="699"/>
      <c r="AG989" s="136"/>
      <c r="AH989" s="136"/>
      <c r="AI989" s="136"/>
      <c r="AJ989" s="136"/>
      <c r="AK989" s="136"/>
      <c r="AL989" s="136"/>
    </row>
    <row r="990" spans="1:38" s="44" customFormat="1" x14ac:dyDescent="0.2">
      <c r="A990" s="16"/>
      <c r="B990" s="704"/>
      <c r="C990" s="16"/>
      <c r="K990" s="699"/>
      <c r="L990" s="136"/>
      <c r="M990" s="136"/>
      <c r="N990" s="136"/>
      <c r="O990" s="136"/>
      <c r="P990" s="136"/>
      <c r="Q990" s="136"/>
      <c r="R990" s="699"/>
      <c r="S990" s="136"/>
      <c r="T990" s="136"/>
      <c r="U990" s="136"/>
      <c r="V990" s="136"/>
      <c r="W990" s="136"/>
      <c r="X990" s="136"/>
      <c r="Y990" s="699"/>
      <c r="Z990" s="136"/>
      <c r="AA990" s="136"/>
      <c r="AB990" s="136"/>
      <c r="AC990" s="136"/>
      <c r="AD990" s="136"/>
      <c r="AE990" s="136"/>
      <c r="AF990" s="699"/>
      <c r="AG990" s="136"/>
      <c r="AH990" s="136"/>
      <c r="AI990" s="136"/>
      <c r="AJ990" s="136"/>
      <c r="AK990" s="136"/>
      <c r="AL990" s="136"/>
    </row>
    <row r="991" spans="1:38" s="44" customFormat="1" x14ac:dyDescent="0.2">
      <c r="A991" s="16"/>
      <c r="B991" s="704"/>
      <c r="C991" s="16"/>
      <c r="K991" s="699"/>
      <c r="L991" s="136"/>
      <c r="M991" s="136"/>
      <c r="N991" s="136"/>
      <c r="O991" s="136"/>
      <c r="P991" s="136"/>
      <c r="Q991" s="136"/>
      <c r="R991" s="699"/>
      <c r="S991" s="136"/>
      <c r="T991" s="136"/>
      <c r="U991" s="136"/>
      <c r="V991" s="136"/>
      <c r="W991" s="136"/>
      <c r="X991" s="136"/>
      <c r="Y991" s="699"/>
      <c r="Z991" s="136"/>
      <c r="AA991" s="136"/>
      <c r="AB991" s="136"/>
      <c r="AC991" s="136"/>
      <c r="AD991" s="136"/>
      <c r="AE991" s="136"/>
      <c r="AF991" s="699"/>
      <c r="AG991" s="136"/>
      <c r="AH991" s="136"/>
      <c r="AI991" s="136"/>
      <c r="AJ991" s="136"/>
      <c r="AK991" s="136"/>
      <c r="AL991" s="136"/>
    </row>
    <row r="992" spans="1:38" s="44" customFormat="1" x14ac:dyDescent="0.2">
      <c r="A992" s="16"/>
      <c r="B992" s="704"/>
      <c r="C992" s="16"/>
      <c r="K992" s="699"/>
      <c r="L992" s="136"/>
      <c r="M992" s="136"/>
      <c r="N992" s="136"/>
      <c r="O992" s="136"/>
      <c r="P992" s="136"/>
      <c r="Q992" s="136"/>
      <c r="R992" s="699"/>
      <c r="S992" s="136"/>
      <c r="T992" s="136"/>
      <c r="U992" s="136"/>
      <c r="V992" s="136"/>
      <c r="W992" s="136"/>
      <c r="X992" s="136"/>
      <c r="Y992" s="699"/>
      <c r="Z992" s="136"/>
      <c r="AA992" s="136"/>
      <c r="AB992" s="136"/>
      <c r="AC992" s="136"/>
      <c r="AD992" s="136"/>
      <c r="AE992" s="136"/>
      <c r="AF992" s="699"/>
      <c r="AG992" s="136"/>
      <c r="AH992" s="136"/>
      <c r="AI992" s="136"/>
      <c r="AJ992" s="136"/>
      <c r="AK992" s="136"/>
      <c r="AL992" s="136"/>
    </row>
    <row r="993" spans="1:38" s="44" customFormat="1" x14ac:dyDescent="0.2">
      <c r="A993" s="16"/>
      <c r="B993" s="704"/>
      <c r="C993" s="16"/>
      <c r="K993" s="699"/>
      <c r="L993" s="136"/>
      <c r="M993" s="136"/>
      <c r="N993" s="136"/>
      <c r="O993" s="136"/>
      <c r="P993" s="136"/>
      <c r="Q993" s="136"/>
      <c r="R993" s="699"/>
      <c r="S993" s="136"/>
      <c r="T993" s="136"/>
      <c r="U993" s="136"/>
      <c r="V993" s="136"/>
      <c r="W993" s="136"/>
      <c r="X993" s="136"/>
      <c r="Y993" s="699"/>
      <c r="Z993" s="136"/>
      <c r="AA993" s="136"/>
      <c r="AB993" s="136"/>
      <c r="AC993" s="136"/>
      <c r="AD993" s="136"/>
      <c r="AE993" s="136"/>
      <c r="AF993" s="699"/>
      <c r="AG993" s="136"/>
      <c r="AH993" s="136"/>
      <c r="AI993" s="136"/>
      <c r="AJ993" s="136"/>
      <c r="AK993" s="136"/>
      <c r="AL993" s="136"/>
    </row>
    <row r="994" spans="1:38" s="44" customFormat="1" x14ac:dyDescent="0.2">
      <c r="A994" s="16"/>
      <c r="B994" s="704"/>
      <c r="C994" s="16"/>
      <c r="K994" s="699"/>
      <c r="L994" s="136"/>
      <c r="M994" s="136"/>
      <c r="N994" s="136"/>
      <c r="O994" s="136"/>
      <c r="P994" s="136"/>
      <c r="Q994" s="136"/>
      <c r="R994" s="699"/>
      <c r="S994" s="136"/>
      <c r="T994" s="136"/>
      <c r="U994" s="136"/>
      <c r="V994" s="136"/>
      <c r="W994" s="136"/>
      <c r="X994" s="136"/>
      <c r="Y994" s="699"/>
      <c r="Z994" s="136"/>
      <c r="AA994" s="136"/>
      <c r="AB994" s="136"/>
      <c r="AC994" s="136"/>
      <c r="AD994" s="136"/>
      <c r="AE994" s="136"/>
      <c r="AF994" s="699"/>
      <c r="AG994" s="136"/>
      <c r="AH994" s="136"/>
      <c r="AI994" s="136"/>
      <c r="AJ994" s="136"/>
      <c r="AK994" s="136"/>
      <c r="AL994" s="136"/>
    </row>
    <row r="995" spans="1:38" s="44" customFormat="1" x14ac:dyDescent="0.2">
      <c r="A995" s="16"/>
      <c r="B995" s="704"/>
      <c r="C995" s="16"/>
      <c r="K995" s="699"/>
      <c r="L995" s="136"/>
      <c r="M995" s="136"/>
      <c r="N995" s="136"/>
      <c r="O995" s="136"/>
      <c r="P995" s="136"/>
      <c r="Q995" s="136"/>
      <c r="R995" s="699"/>
      <c r="S995" s="136"/>
      <c r="T995" s="136"/>
      <c r="U995" s="136"/>
      <c r="V995" s="136"/>
      <c r="W995" s="136"/>
      <c r="X995" s="136"/>
      <c r="Y995" s="699"/>
      <c r="Z995" s="136"/>
      <c r="AA995" s="136"/>
      <c r="AB995" s="136"/>
      <c r="AC995" s="136"/>
      <c r="AD995" s="136"/>
      <c r="AE995" s="136"/>
      <c r="AF995" s="699"/>
      <c r="AG995" s="136"/>
      <c r="AH995" s="136"/>
      <c r="AI995" s="136"/>
      <c r="AJ995" s="136"/>
      <c r="AK995" s="136"/>
      <c r="AL995" s="136"/>
    </row>
    <row r="996" spans="1:38" s="44" customFormat="1" x14ac:dyDescent="0.2">
      <c r="A996" s="16"/>
      <c r="B996" s="704"/>
      <c r="C996" s="16"/>
      <c r="K996" s="699"/>
      <c r="L996" s="136"/>
      <c r="M996" s="136"/>
      <c r="N996" s="136"/>
      <c r="O996" s="136"/>
      <c r="P996" s="136"/>
      <c r="Q996" s="136"/>
      <c r="R996" s="699"/>
      <c r="S996" s="136"/>
      <c r="T996" s="136"/>
      <c r="U996" s="136"/>
      <c r="V996" s="136"/>
      <c r="W996" s="136"/>
      <c r="X996" s="136"/>
      <c r="Y996" s="699"/>
      <c r="Z996" s="136"/>
      <c r="AA996" s="136"/>
      <c r="AB996" s="136"/>
      <c r="AC996" s="136"/>
      <c r="AD996" s="136"/>
      <c r="AE996" s="136"/>
      <c r="AF996" s="699"/>
      <c r="AG996" s="136"/>
      <c r="AH996" s="136"/>
      <c r="AI996" s="136"/>
      <c r="AJ996" s="136"/>
      <c r="AK996" s="136"/>
      <c r="AL996" s="136"/>
    </row>
    <row r="997" spans="1:38" s="44" customFormat="1" x14ac:dyDescent="0.2">
      <c r="A997" s="16"/>
      <c r="B997" s="704"/>
      <c r="C997" s="16"/>
      <c r="K997" s="699"/>
      <c r="L997" s="136"/>
      <c r="M997" s="136"/>
      <c r="N997" s="136"/>
      <c r="O997" s="136"/>
      <c r="P997" s="136"/>
      <c r="Q997" s="136"/>
      <c r="R997" s="699"/>
      <c r="S997" s="136"/>
      <c r="T997" s="136"/>
      <c r="U997" s="136"/>
      <c r="V997" s="136"/>
      <c r="W997" s="136"/>
      <c r="X997" s="136"/>
      <c r="Y997" s="699"/>
      <c r="Z997" s="136"/>
      <c r="AA997" s="136"/>
      <c r="AB997" s="136"/>
      <c r="AC997" s="136"/>
      <c r="AD997" s="136"/>
      <c r="AE997" s="136"/>
      <c r="AF997" s="699"/>
      <c r="AG997" s="136"/>
      <c r="AH997" s="136"/>
      <c r="AI997" s="136"/>
      <c r="AJ997" s="136"/>
      <c r="AK997" s="136"/>
      <c r="AL997" s="136"/>
    </row>
    <row r="998" spans="1:38" s="44" customFormat="1" x14ac:dyDescent="0.2">
      <c r="A998" s="16"/>
      <c r="B998" s="704"/>
      <c r="C998" s="16"/>
      <c r="K998" s="699"/>
      <c r="L998" s="136"/>
      <c r="M998" s="136"/>
      <c r="N998" s="136"/>
      <c r="O998" s="136"/>
      <c r="P998" s="136"/>
      <c r="Q998" s="136"/>
      <c r="R998" s="699"/>
      <c r="S998" s="136"/>
      <c r="T998" s="136"/>
      <c r="U998" s="136"/>
      <c r="V998" s="136"/>
      <c r="W998" s="136"/>
      <c r="X998" s="136"/>
      <c r="Y998" s="699"/>
      <c r="Z998" s="136"/>
      <c r="AA998" s="136"/>
      <c r="AB998" s="136"/>
      <c r="AC998" s="136"/>
      <c r="AD998" s="136"/>
      <c r="AE998" s="136"/>
      <c r="AF998" s="699"/>
      <c r="AG998" s="136"/>
      <c r="AH998" s="136"/>
      <c r="AI998" s="136"/>
      <c r="AJ998" s="136"/>
      <c r="AK998" s="136"/>
      <c r="AL998" s="136"/>
    </row>
    <row r="999" spans="1:38" s="44" customFormat="1" x14ac:dyDescent="0.2">
      <c r="A999" s="16"/>
      <c r="B999" s="704"/>
      <c r="C999" s="16"/>
      <c r="K999" s="699"/>
      <c r="L999" s="136"/>
      <c r="M999" s="136"/>
      <c r="N999" s="136"/>
      <c r="O999" s="136"/>
      <c r="P999" s="136"/>
      <c r="Q999" s="136"/>
      <c r="R999" s="699"/>
      <c r="S999" s="136"/>
      <c r="T999" s="136"/>
      <c r="U999" s="136"/>
      <c r="V999" s="136"/>
      <c r="W999" s="136"/>
      <c r="X999" s="136"/>
      <c r="Y999" s="699"/>
      <c r="Z999" s="136"/>
      <c r="AA999" s="136"/>
      <c r="AB999" s="136"/>
      <c r="AC999" s="136"/>
      <c r="AD999" s="136"/>
      <c r="AE999" s="136"/>
      <c r="AF999" s="699"/>
      <c r="AG999" s="136"/>
      <c r="AH999" s="136"/>
      <c r="AI999" s="136"/>
      <c r="AJ999" s="136"/>
      <c r="AK999" s="136"/>
      <c r="AL999" s="136"/>
    </row>
    <row r="1000" spans="1:38" s="44" customFormat="1" x14ac:dyDescent="0.2">
      <c r="A1000" s="16"/>
      <c r="B1000" s="704"/>
      <c r="C1000" s="16"/>
      <c r="K1000" s="699"/>
      <c r="L1000" s="136"/>
      <c r="M1000" s="136"/>
      <c r="N1000" s="136"/>
      <c r="O1000" s="136"/>
      <c r="P1000" s="136"/>
      <c r="Q1000" s="136"/>
      <c r="R1000" s="699"/>
      <c r="S1000" s="136"/>
      <c r="T1000" s="136"/>
      <c r="U1000" s="136"/>
      <c r="V1000" s="136"/>
      <c r="W1000" s="136"/>
      <c r="X1000" s="136"/>
      <c r="Y1000" s="699"/>
      <c r="Z1000" s="136"/>
      <c r="AA1000" s="136"/>
      <c r="AB1000" s="136"/>
      <c r="AC1000" s="136"/>
      <c r="AD1000" s="136"/>
      <c r="AE1000" s="136"/>
      <c r="AF1000" s="699"/>
      <c r="AG1000" s="136"/>
      <c r="AH1000" s="136"/>
      <c r="AI1000" s="136"/>
      <c r="AJ1000" s="136"/>
      <c r="AK1000" s="136"/>
      <c r="AL1000" s="136"/>
    </row>
    <row r="1001" spans="1:38" s="44" customFormat="1" x14ac:dyDescent="0.2">
      <c r="A1001" s="16"/>
      <c r="B1001" s="704"/>
      <c r="C1001" s="16"/>
      <c r="K1001" s="699"/>
      <c r="L1001" s="136"/>
      <c r="M1001" s="136"/>
      <c r="N1001" s="136"/>
      <c r="O1001" s="136"/>
      <c r="P1001" s="136"/>
      <c r="Q1001" s="136"/>
      <c r="R1001" s="699"/>
      <c r="S1001" s="136"/>
      <c r="T1001" s="136"/>
      <c r="U1001" s="136"/>
      <c r="V1001" s="136"/>
      <c r="W1001" s="136"/>
      <c r="X1001" s="136"/>
      <c r="Y1001" s="699"/>
      <c r="Z1001" s="136"/>
      <c r="AA1001" s="136"/>
      <c r="AB1001" s="136"/>
      <c r="AC1001" s="136"/>
      <c r="AD1001" s="136"/>
      <c r="AE1001" s="136"/>
      <c r="AF1001" s="699"/>
      <c r="AG1001" s="136"/>
      <c r="AH1001" s="136"/>
      <c r="AI1001" s="136"/>
      <c r="AJ1001" s="136"/>
      <c r="AK1001" s="136"/>
      <c r="AL1001" s="136"/>
    </row>
    <row r="1002" spans="1:38" s="44" customFormat="1" x14ac:dyDescent="0.2">
      <c r="A1002" s="16"/>
      <c r="B1002" s="704"/>
      <c r="C1002" s="16"/>
      <c r="K1002" s="699"/>
      <c r="L1002" s="136"/>
      <c r="M1002" s="136"/>
      <c r="N1002" s="136"/>
      <c r="O1002" s="136"/>
      <c r="P1002" s="136"/>
      <c r="Q1002" s="136"/>
      <c r="R1002" s="699"/>
      <c r="S1002" s="136"/>
      <c r="T1002" s="136"/>
      <c r="U1002" s="136"/>
      <c r="V1002" s="136"/>
      <c r="W1002" s="136"/>
      <c r="X1002" s="136"/>
      <c r="Y1002" s="699"/>
      <c r="Z1002" s="136"/>
      <c r="AA1002" s="136"/>
      <c r="AB1002" s="136"/>
      <c r="AC1002" s="136"/>
      <c r="AD1002" s="136"/>
      <c r="AE1002" s="136"/>
      <c r="AF1002" s="699"/>
      <c r="AG1002" s="136"/>
      <c r="AH1002" s="136"/>
      <c r="AI1002" s="136"/>
      <c r="AJ1002" s="136"/>
      <c r="AK1002" s="136"/>
      <c r="AL1002" s="136"/>
    </row>
    <row r="1003" spans="1:38" s="44" customFormat="1" x14ac:dyDescent="0.2">
      <c r="A1003" s="16"/>
      <c r="B1003" s="704"/>
      <c r="C1003" s="16"/>
      <c r="K1003" s="699"/>
      <c r="L1003" s="136"/>
      <c r="M1003" s="136"/>
      <c r="N1003" s="136"/>
      <c r="O1003" s="136"/>
      <c r="P1003" s="136"/>
      <c r="Q1003" s="136"/>
      <c r="R1003" s="699"/>
      <c r="S1003" s="136"/>
      <c r="T1003" s="136"/>
      <c r="U1003" s="136"/>
      <c r="V1003" s="136"/>
      <c r="W1003" s="136"/>
      <c r="X1003" s="136"/>
      <c r="Y1003" s="699"/>
      <c r="Z1003" s="136"/>
      <c r="AA1003" s="136"/>
      <c r="AB1003" s="136"/>
      <c r="AC1003" s="136"/>
      <c r="AD1003" s="136"/>
      <c r="AE1003" s="136"/>
      <c r="AF1003" s="699"/>
      <c r="AG1003" s="136"/>
      <c r="AH1003" s="136"/>
      <c r="AI1003" s="136"/>
      <c r="AJ1003" s="136"/>
      <c r="AK1003" s="136"/>
      <c r="AL1003" s="136"/>
    </row>
    <row r="1004" spans="1:38" s="44" customFormat="1" x14ac:dyDescent="0.2">
      <c r="A1004" s="16"/>
      <c r="B1004" s="704"/>
      <c r="C1004" s="16"/>
      <c r="K1004" s="699"/>
      <c r="L1004" s="136"/>
      <c r="M1004" s="136"/>
      <c r="N1004" s="136"/>
      <c r="O1004" s="136"/>
      <c r="P1004" s="136"/>
      <c r="Q1004" s="136"/>
      <c r="R1004" s="699"/>
      <c r="S1004" s="136"/>
      <c r="T1004" s="136"/>
      <c r="U1004" s="136"/>
      <c r="V1004" s="136"/>
      <c r="W1004" s="136"/>
      <c r="X1004" s="136"/>
      <c r="Y1004" s="699"/>
      <c r="Z1004" s="136"/>
      <c r="AA1004" s="136"/>
      <c r="AB1004" s="136"/>
      <c r="AC1004" s="136"/>
      <c r="AD1004" s="136"/>
      <c r="AE1004" s="136"/>
      <c r="AF1004" s="699"/>
      <c r="AG1004" s="136"/>
      <c r="AH1004" s="136"/>
      <c r="AI1004" s="136"/>
      <c r="AJ1004" s="136"/>
      <c r="AK1004" s="136"/>
      <c r="AL1004" s="136"/>
    </row>
    <row r="1005" spans="1:38" s="44" customFormat="1" x14ac:dyDescent="0.2">
      <c r="A1005" s="16"/>
      <c r="B1005" s="704"/>
      <c r="C1005" s="16"/>
      <c r="K1005" s="699"/>
      <c r="L1005" s="136"/>
      <c r="M1005" s="136"/>
      <c r="N1005" s="136"/>
      <c r="O1005" s="136"/>
      <c r="P1005" s="136"/>
      <c r="Q1005" s="136"/>
      <c r="R1005" s="699"/>
      <c r="S1005" s="136"/>
      <c r="T1005" s="136"/>
      <c r="U1005" s="136"/>
      <c r="V1005" s="136"/>
      <c r="W1005" s="136"/>
      <c r="X1005" s="136"/>
      <c r="Y1005" s="699"/>
      <c r="Z1005" s="136"/>
      <c r="AA1005" s="136"/>
      <c r="AB1005" s="136"/>
      <c r="AC1005" s="136"/>
      <c r="AD1005" s="136"/>
      <c r="AE1005" s="136"/>
      <c r="AF1005" s="699"/>
      <c r="AG1005" s="136"/>
      <c r="AH1005" s="136"/>
      <c r="AI1005" s="136"/>
      <c r="AJ1005" s="136"/>
      <c r="AK1005" s="136"/>
      <c r="AL1005" s="136"/>
    </row>
    <row r="1006" spans="1:38" s="44" customFormat="1" x14ac:dyDescent="0.2">
      <c r="A1006" s="16"/>
      <c r="B1006" s="704"/>
      <c r="C1006" s="16"/>
      <c r="K1006" s="699"/>
      <c r="L1006" s="136"/>
      <c r="M1006" s="136"/>
      <c r="N1006" s="136"/>
      <c r="O1006" s="136"/>
      <c r="P1006" s="136"/>
      <c r="Q1006" s="136"/>
      <c r="R1006" s="699"/>
      <c r="S1006" s="136"/>
      <c r="T1006" s="136"/>
      <c r="U1006" s="136"/>
      <c r="V1006" s="136"/>
      <c r="W1006" s="136"/>
      <c r="X1006" s="136"/>
      <c r="Y1006" s="699"/>
      <c r="Z1006" s="136"/>
      <c r="AA1006" s="136"/>
      <c r="AB1006" s="136"/>
      <c r="AC1006" s="136"/>
      <c r="AD1006" s="136"/>
      <c r="AE1006" s="136"/>
      <c r="AF1006" s="699"/>
      <c r="AG1006" s="136"/>
      <c r="AH1006" s="136"/>
      <c r="AI1006" s="136"/>
      <c r="AJ1006" s="136"/>
      <c r="AK1006" s="136"/>
      <c r="AL1006" s="136"/>
    </row>
    <row r="1007" spans="1:38" s="44" customFormat="1" x14ac:dyDescent="0.2">
      <c r="A1007" s="16"/>
      <c r="B1007" s="704"/>
      <c r="C1007" s="16"/>
      <c r="K1007" s="699"/>
      <c r="L1007" s="136"/>
      <c r="M1007" s="136"/>
      <c r="N1007" s="136"/>
      <c r="O1007" s="136"/>
      <c r="P1007" s="136"/>
      <c r="Q1007" s="136"/>
      <c r="R1007" s="699"/>
      <c r="S1007" s="136"/>
      <c r="T1007" s="136"/>
      <c r="U1007" s="136"/>
      <c r="V1007" s="136"/>
      <c r="W1007" s="136"/>
      <c r="X1007" s="136"/>
      <c r="Y1007" s="699"/>
      <c r="Z1007" s="136"/>
      <c r="AA1007" s="136"/>
      <c r="AB1007" s="136"/>
      <c r="AC1007" s="136"/>
      <c r="AD1007" s="136"/>
      <c r="AE1007" s="136"/>
      <c r="AF1007" s="699"/>
      <c r="AG1007" s="136"/>
      <c r="AH1007" s="136"/>
      <c r="AI1007" s="136"/>
      <c r="AJ1007" s="136"/>
      <c r="AK1007" s="136"/>
      <c r="AL1007" s="136"/>
    </row>
    <row r="1008" spans="1:38" s="44" customFormat="1" x14ac:dyDescent="0.2">
      <c r="A1008" s="16"/>
      <c r="B1008" s="704"/>
      <c r="C1008" s="16"/>
      <c r="K1008" s="699"/>
      <c r="L1008" s="136"/>
      <c r="M1008" s="136"/>
      <c r="N1008" s="136"/>
      <c r="O1008" s="136"/>
      <c r="P1008" s="136"/>
      <c r="Q1008" s="136"/>
      <c r="R1008" s="699"/>
      <c r="S1008" s="136"/>
      <c r="T1008" s="136"/>
      <c r="U1008" s="136"/>
      <c r="V1008" s="136"/>
      <c r="W1008" s="136"/>
      <c r="X1008" s="136"/>
      <c r="Y1008" s="699"/>
      <c r="Z1008" s="136"/>
      <c r="AA1008" s="136"/>
      <c r="AB1008" s="136"/>
      <c r="AC1008" s="136"/>
      <c r="AD1008" s="136"/>
      <c r="AE1008" s="136"/>
      <c r="AF1008" s="699"/>
      <c r="AG1008" s="136"/>
      <c r="AH1008" s="136"/>
      <c r="AI1008" s="136"/>
      <c r="AJ1008" s="136"/>
      <c r="AK1008" s="136"/>
      <c r="AL1008" s="136"/>
    </row>
    <row r="1009" spans="1:38" s="44" customFormat="1" x14ac:dyDescent="0.2">
      <c r="A1009" s="16"/>
      <c r="B1009" s="704"/>
      <c r="C1009" s="16"/>
      <c r="K1009" s="699"/>
      <c r="L1009" s="136"/>
      <c r="M1009" s="136"/>
      <c r="N1009" s="136"/>
      <c r="O1009" s="136"/>
      <c r="P1009" s="136"/>
      <c r="Q1009" s="136"/>
      <c r="R1009" s="699"/>
      <c r="S1009" s="136"/>
      <c r="T1009" s="136"/>
      <c r="U1009" s="136"/>
      <c r="V1009" s="136"/>
      <c r="W1009" s="136"/>
      <c r="X1009" s="136"/>
      <c r="Y1009" s="699"/>
      <c r="Z1009" s="136"/>
      <c r="AA1009" s="136"/>
      <c r="AB1009" s="136"/>
      <c r="AC1009" s="136"/>
      <c r="AD1009" s="136"/>
      <c r="AE1009" s="136"/>
      <c r="AF1009" s="699"/>
      <c r="AG1009" s="136"/>
      <c r="AH1009" s="136"/>
      <c r="AI1009" s="136"/>
      <c r="AJ1009" s="136"/>
      <c r="AK1009" s="136"/>
      <c r="AL1009" s="136"/>
    </row>
    <row r="1010" spans="1:38" s="44" customFormat="1" x14ac:dyDescent="0.2">
      <c r="A1010" s="16"/>
      <c r="B1010" s="704"/>
      <c r="C1010" s="16"/>
      <c r="K1010" s="699"/>
      <c r="L1010" s="136"/>
      <c r="M1010" s="136"/>
      <c r="N1010" s="136"/>
      <c r="O1010" s="136"/>
      <c r="P1010" s="136"/>
      <c r="Q1010" s="136"/>
      <c r="R1010" s="699"/>
      <c r="S1010" s="136"/>
      <c r="T1010" s="136"/>
      <c r="U1010" s="136"/>
      <c r="V1010" s="136"/>
      <c r="W1010" s="136"/>
      <c r="X1010" s="136"/>
      <c r="Y1010" s="699"/>
      <c r="Z1010" s="136"/>
      <c r="AA1010" s="136"/>
      <c r="AB1010" s="136"/>
      <c r="AC1010" s="136"/>
      <c r="AD1010" s="136"/>
      <c r="AE1010" s="136"/>
      <c r="AF1010" s="699"/>
      <c r="AG1010" s="136"/>
      <c r="AH1010" s="136"/>
      <c r="AI1010" s="136"/>
      <c r="AJ1010" s="136"/>
      <c r="AK1010" s="136"/>
      <c r="AL1010" s="136"/>
    </row>
    <row r="1011" spans="1:38" s="44" customFormat="1" x14ac:dyDescent="0.2">
      <c r="A1011" s="16"/>
      <c r="B1011" s="704"/>
      <c r="C1011" s="16"/>
      <c r="K1011" s="699"/>
      <c r="L1011" s="136"/>
      <c r="M1011" s="136"/>
      <c r="N1011" s="136"/>
      <c r="O1011" s="136"/>
      <c r="P1011" s="136"/>
      <c r="Q1011" s="136"/>
      <c r="R1011" s="699"/>
      <c r="S1011" s="136"/>
      <c r="T1011" s="136"/>
      <c r="U1011" s="136"/>
      <c r="V1011" s="136"/>
      <c r="W1011" s="136"/>
      <c r="X1011" s="136"/>
      <c r="Y1011" s="699"/>
      <c r="Z1011" s="136"/>
      <c r="AA1011" s="136"/>
      <c r="AB1011" s="136"/>
      <c r="AC1011" s="136"/>
      <c r="AD1011" s="136"/>
      <c r="AE1011" s="136"/>
      <c r="AF1011" s="699"/>
      <c r="AG1011" s="136"/>
      <c r="AH1011" s="136"/>
      <c r="AI1011" s="136"/>
      <c r="AJ1011" s="136"/>
      <c r="AK1011" s="136"/>
      <c r="AL1011" s="136"/>
    </row>
    <row r="1012" spans="1:38" s="44" customFormat="1" x14ac:dyDescent="0.2">
      <c r="A1012" s="16"/>
      <c r="B1012" s="704"/>
      <c r="C1012" s="16"/>
      <c r="K1012" s="699"/>
      <c r="L1012" s="136"/>
      <c r="M1012" s="136"/>
      <c r="N1012" s="136"/>
      <c r="O1012" s="136"/>
      <c r="P1012" s="136"/>
      <c r="Q1012" s="136"/>
      <c r="R1012" s="699"/>
      <c r="S1012" s="136"/>
      <c r="T1012" s="136"/>
      <c r="U1012" s="136"/>
      <c r="V1012" s="136"/>
      <c r="W1012" s="136"/>
      <c r="X1012" s="136"/>
      <c r="Y1012" s="699"/>
      <c r="Z1012" s="136"/>
      <c r="AA1012" s="136"/>
      <c r="AB1012" s="136"/>
      <c r="AC1012" s="136"/>
      <c r="AD1012" s="136"/>
      <c r="AE1012" s="136"/>
      <c r="AF1012" s="699"/>
      <c r="AG1012" s="136"/>
      <c r="AH1012" s="136"/>
      <c r="AI1012" s="136"/>
      <c r="AJ1012" s="136"/>
      <c r="AK1012" s="136"/>
      <c r="AL1012" s="136"/>
    </row>
    <row r="1013" spans="1:38" s="44" customFormat="1" x14ac:dyDescent="0.2">
      <c r="A1013" s="16"/>
      <c r="B1013" s="704"/>
      <c r="C1013" s="16"/>
      <c r="K1013" s="699"/>
      <c r="L1013" s="136"/>
      <c r="M1013" s="136"/>
      <c r="N1013" s="136"/>
      <c r="O1013" s="136"/>
      <c r="P1013" s="136"/>
      <c r="Q1013" s="136"/>
      <c r="R1013" s="699"/>
      <c r="S1013" s="136"/>
      <c r="T1013" s="136"/>
      <c r="U1013" s="136"/>
      <c r="V1013" s="136"/>
      <c r="W1013" s="136"/>
      <c r="X1013" s="136"/>
      <c r="Y1013" s="699"/>
      <c r="Z1013" s="136"/>
      <c r="AA1013" s="136"/>
      <c r="AB1013" s="136"/>
      <c r="AC1013" s="136"/>
      <c r="AD1013" s="136"/>
      <c r="AE1013" s="136"/>
      <c r="AF1013" s="699"/>
      <c r="AG1013" s="136"/>
      <c r="AH1013" s="136"/>
      <c r="AI1013" s="136"/>
      <c r="AJ1013" s="136"/>
      <c r="AK1013" s="136"/>
      <c r="AL1013" s="136"/>
    </row>
    <row r="1014" spans="1:38" s="44" customFormat="1" x14ac:dyDescent="0.2">
      <c r="A1014" s="16"/>
      <c r="B1014" s="704"/>
      <c r="C1014" s="16"/>
      <c r="K1014" s="699"/>
      <c r="L1014" s="136"/>
      <c r="M1014" s="136"/>
      <c r="N1014" s="136"/>
      <c r="O1014" s="136"/>
      <c r="P1014" s="136"/>
      <c r="Q1014" s="136"/>
      <c r="R1014" s="699"/>
      <c r="S1014" s="136"/>
      <c r="T1014" s="136"/>
      <c r="U1014" s="136"/>
      <c r="V1014" s="136"/>
      <c r="W1014" s="136"/>
      <c r="X1014" s="136"/>
      <c r="Y1014" s="699"/>
      <c r="Z1014" s="136"/>
      <c r="AA1014" s="136"/>
      <c r="AB1014" s="136"/>
      <c r="AC1014" s="136"/>
      <c r="AD1014" s="136"/>
      <c r="AE1014" s="136"/>
      <c r="AF1014" s="699"/>
      <c r="AG1014" s="136"/>
      <c r="AH1014" s="136"/>
      <c r="AI1014" s="136"/>
      <c r="AJ1014" s="136"/>
      <c r="AK1014" s="136"/>
      <c r="AL1014" s="136"/>
    </row>
    <row r="1015" spans="1:38" s="44" customFormat="1" x14ac:dyDescent="0.2">
      <c r="A1015" s="16"/>
      <c r="B1015" s="704"/>
      <c r="C1015" s="16"/>
      <c r="K1015" s="699"/>
      <c r="L1015" s="136"/>
      <c r="M1015" s="136"/>
      <c r="N1015" s="136"/>
      <c r="O1015" s="136"/>
      <c r="P1015" s="136"/>
      <c r="Q1015" s="136"/>
      <c r="R1015" s="699"/>
      <c r="S1015" s="136"/>
      <c r="T1015" s="136"/>
      <c r="U1015" s="136"/>
      <c r="V1015" s="136"/>
      <c r="W1015" s="136"/>
      <c r="X1015" s="136"/>
      <c r="Y1015" s="699"/>
      <c r="Z1015" s="136"/>
      <c r="AA1015" s="136"/>
      <c r="AB1015" s="136"/>
      <c r="AC1015" s="136"/>
      <c r="AD1015" s="136"/>
      <c r="AE1015" s="136"/>
      <c r="AF1015" s="699"/>
      <c r="AG1015" s="136"/>
      <c r="AH1015" s="136"/>
      <c r="AI1015" s="136"/>
      <c r="AJ1015" s="136"/>
      <c r="AK1015" s="136"/>
      <c r="AL1015" s="136"/>
    </row>
    <row r="1016" spans="1:38" s="44" customFormat="1" x14ac:dyDescent="0.2">
      <c r="A1016" s="16"/>
      <c r="B1016" s="704"/>
      <c r="C1016" s="16"/>
      <c r="K1016" s="699"/>
      <c r="L1016" s="136"/>
      <c r="M1016" s="136"/>
      <c r="N1016" s="136"/>
      <c r="O1016" s="136"/>
      <c r="P1016" s="136"/>
      <c r="Q1016" s="136"/>
      <c r="R1016" s="699"/>
      <c r="S1016" s="136"/>
      <c r="T1016" s="136"/>
      <c r="U1016" s="136"/>
      <c r="V1016" s="136"/>
      <c r="W1016" s="136"/>
      <c r="X1016" s="136"/>
      <c r="Y1016" s="699"/>
      <c r="Z1016" s="136"/>
      <c r="AA1016" s="136"/>
      <c r="AB1016" s="136"/>
      <c r="AC1016" s="136"/>
      <c r="AD1016" s="136"/>
      <c r="AE1016" s="136"/>
      <c r="AF1016" s="699"/>
      <c r="AG1016" s="136"/>
      <c r="AH1016" s="136"/>
      <c r="AI1016" s="136"/>
      <c r="AJ1016" s="136"/>
      <c r="AK1016" s="136"/>
      <c r="AL1016" s="136"/>
    </row>
    <row r="1017" spans="1:38" s="44" customFormat="1" x14ac:dyDescent="0.2">
      <c r="A1017" s="16"/>
      <c r="B1017" s="704"/>
      <c r="C1017" s="16"/>
      <c r="K1017" s="699"/>
      <c r="L1017" s="136"/>
      <c r="M1017" s="136"/>
      <c r="N1017" s="136"/>
      <c r="O1017" s="136"/>
      <c r="P1017" s="136"/>
      <c r="Q1017" s="136"/>
      <c r="R1017" s="699"/>
      <c r="S1017" s="136"/>
      <c r="T1017" s="136"/>
      <c r="U1017" s="136"/>
      <c r="V1017" s="136"/>
      <c r="W1017" s="136"/>
      <c r="X1017" s="136"/>
      <c r="Y1017" s="699"/>
      <c r="Z1017" s="136"/>
      <c r="AA1017" s="136"/>
      <c r="AB1017" s="136"/>
      <c r="AC1017" s="136"/>
      <c r="AD1017" s="136"/>
      <c r="AE1017" s="136"/>
      <c r="AF1017" s="699"/>
      <c r="AG1017" s="136"/>
      <c r="AH1017" s="136"/>
      <c r="AI1017" s="136"/>
      <c r="AJ1017" s="136"/>
      <c r="AK1017" s="136"/>
      <c r="AL1017" s="136"/>
    </row>
    <row r="1018" spans="1:38" s="44" customFormat="1" x14ac:dyDescent="0.2">
      <c r="A1018" s="16"/>
      <c r="B1018" s="704"/>
      <c r="C1018" s="16"/>
      <c r="K1018" s="699"/>
      <c r="L1018" s="136"/>
      <c r="M1018" s="136"/>
      <c r="N1018" s="136"/>
      <c r="O1018" s="136"/>
      <c r="P1018" s="136"/>
      <c r="Q1018" s="136"/>
      <c r="R1018" s="699"/>
      <c r="S1018" s="136"/>
      <c r="T1018" s="136"/>
      <c r="U1018" s="136"/>
      <c r="V1018" s="136"/>
      <c r="W1018" s="136"/>
      <c r="X1018" s="136"/>
      <c r="Y1018" s="699"/>
      <c r="Z1018" s="136"/>
      <c r="AA1018" s="136"/>
      <c r="AB1018" s="136"/>
      <c r="AC1018" s="136"/>
      <c r="AD1018" s="136"/>
      <c r="AE1018" s="136"/>
      <c r="AF1018" s="699"/>
      <c r="AG1018" s="136"/>
      <c r="AH1018" s="136"/>
      <c r="AI1018" s="136"/>
      <c r="AJ1018" s="136"/>
      <c r="AK1018" s="136"/>
      <c r="AL1018" s="136"/>
    </row>
    <row r="1019" spans="1:38" s="44" customFormat="1" x14ac:dyDescent="0.2">
      <c r="A1019" s="16"/>
      <c r="B1019" s="704"/>
      <c r="C1019" s="16"/>
      <c r="K1019" s="699"/>
      <c r="L1019" s="136"/>
      <c r="M1019" s="136"/>
      <c r="N1019" s="136"/>
      <c r="O1019" s="136"/>
      <c r="P1019" s="136"/>
      <c r="Q1019" s="136"/>
      <c r="R1019" s="699"/>
      <c r="S1019" s="136"/>
      <c r="T1019" s="136"/>
      <c r="U1019" s="136"/>
      <c r="V1019" s="136"/>
      <c r="W1019" s="136"/>
      <c r="X1019" s="136"/>
      <c r="Y1019" s="699"/>
      <c r="Z1019" s="136"/>
      <c r="AA1019" s="136"/>
      <c r="AB1019" s="136"/>
      <c r="AC1019" s="136"/>
      <c r="AD1019" s="136"/>
      <c r="AE1019" s="136"/>
      <c r="AF1019" s="699"/>
      <c r="AG1019" s="136"/>
      <c r="AH1019" s="136"/>
      <c r="AI1019" s="136"/>
      <c r="AJ1019" s="136"/>
      <c r="AK1019" s="136"/>
      <c r="AL1019" s="136"/>
    </row>
    <row r="1020" spans="1:38" s="44" customFormat="1" x14ac:dyDescent="0.2">
      <c r="A1020" s="16"/>
      <c r="B1020" s="704"/>
      <c r="C1020" s="16"/>
      <c r="K1020" s="699"/>
      <c r="L1020" s="136"/>
      <c r="M1020" s="136"/>
      <c r="N1020" s="136"/>
      <c r="O1020" s="136"/>
      <c r="P1020" s="136"/>
      <c r="Q1020" s="136"/>
      <c r="R1020" s="699"/>
      <c r="S1020" s="136"/>
      <c r="T1020" s="136"/>
      <c r="U1020" s="136"/>
      <c r="V1020" s="136"/>
      <c r="W1020" s="136"/>
      <c r="X1020" s="136"/>
      <c r="Y1020" s="699"/>
      <c r="Z1020" s="136"/>
      <c r="AA1020" s="136"/>
      <c r="AB1020" s="136"/>
      <c r="AC1020" s="136"/>
      <c r="AD1020" s="136"/>
      <c r="AE1020" s="136"/>
      <c r="AF1020" s="699"/>
      <c r="AG1020" s="136"/>
      <c r="AH1020" s="136"/>
      <c r="AI1020" s="136"/>
      <c r="AJ1020" s="136"/>
      <c r="AK1020" s="136"/>
      <c r="AL1020" s="136"/>
    </row>
    <row r="1021" spans="1:38" s="44" customFormat="1" x14ac:dyDescent="0.2">
      <c r="A1021" s="16"/>
      <c r="B1021" s="704"/>
      <c r="C1021" s="16"/>
      <c r="K1021" s="699"/>
      <c r="L1021" s="136"/>
      <c r="M1021" s="136"/>
      <c r="N1021" s="136"/>
      <c r="O1021" s="136"/>
      <c r="P1021" s="136"/>
      <c r="Q1021" s="136"/>
      <c r="R1021" s="699"/>
      <c r="S1021" s="136"/>
      <c r="T1021" s="136"/>
      <c r="U1021" s="136"/>
      <c r="V1021" s="136"/>
      <c r="W1021" s="136"/>
      <c r="X1021" s="136"/>
      <c r="Y1021" s="699"/>
      <c r="Z1021" s="136"/>
      <c r="AA1021" s="136"/>
      <c r="AB1021" s="136"/>
      <c r="AC1021" s="136"/>
      <c r="AD1021" s="136"/>
      <c r="AE1021" s="136"/>
      <c r="AF1021" s="699"/>
      <c r="AG1021" s="136"/>
      <c r="AH1021" s="136"/>
      <c r="AI1021" s="136"/>
      <c r="AJ1021" s="136"/>
      <c r="AK1021" s="136"/>
      <c r="AL1021" s="136"/>
    </row>
    <row r="1022" spans="1:38" s="44" customFormat="1" x14ac:dyDescent="0.2">
      <c r="A1022" s="16"/>
      <c r="B1022" s="704"/>
      <c r="C1022" s="16"/>
      <c r="K1022" s="699"/>
      <c r="L1022" s="136"/>
      <c r="M1022" s="136"/>
      <c r="N1022" s="136"/>
      <c r="O1022" s="136"/>
      <c r="P1022" s="136"/>
      <c r="Q1022" s="136"/>
      <c r="R1022" s="699"/>
      <c r="S1022" s="136"/>
      <c r="T1022" s="136"/>
      <c r="U1022" s="136"/>
      <c r="V1022" s="136"/>
      <c r="W1022" s="136"/>
      <c r="X1022" s="136"/>
      <c r="Y1022" s="699"/>
      <c r="Z1022" s="136"/>
      <c r="AA1022" s="136"/>
      <c r="AB1022" s="136"/>
      <c r="AC1022" s="136"/>
      <c r="AD1022" s="136"/>
      <c r="AE1022" s="136"/>
      <c r="AF1022" s="699"/>
      <c r="AG1022" s="136"/>
      <c r="AH1022" s="136"/>
      <c r="AI1022" s="136"/>
      <c r="AJ1022" s="136"/>
      <c r="AK1022" s="136"/>
      <c r="AL1022" s="136"/>
    </row>
    <row r="1023" spans="1:38" s="44" customFormat="1" x14ac:dyDescent="0.2">
      <c r="A1023" s="16"/>
      <c r="B1023" s="704"/>
      <c r="C1023" s="16"/>
      <c r="K1023" s="699"/>
      <c r="L1023" s="136"/>
      <c r="M1023" s="136"/>
      <c r="N1023" s="136"/>
      <c r="O1023" s="136"/>
      <c r="P1023" s="136"/>
      <c r="Q1023" s="136"/>
      <c r="R1023" s="699"/>
      <c r="S1023" s="136"/>
      <c r="T1023" s="136"/>
      <c r="U1023" s="136"/>
      <c r="V1023" s="136"/>
      <c r="W1023" s="136"/>
      <c r="X1023" s="136"/>
      <c r="Y1023" s="699"/>
      <c r="Z1023" s="136"/>
      <c r="AA1023" s="136"/>
      <c r="AB1023" s="136"/>
      <c r="AC1023" s="136"/>
      <c r="AD1023" s="136"/>
      <c r="AE1023" s="136"/>
      <c r="AF1023" s="699"/>
      <c r="AG1023" s="136"/>
      <c r="AH1023" s="136"/>
      <c r="AI1023" s="136"/>
      <c r="AJ1023" s="136"/>
      <c r="AK1023" s="136"/>
      <c r="AL1023" s="136"/>
    </row>
    <row r="1024" spans="1:38" s="44" customFormat="1" x14ac:dyDescent="0.2">
      <c r="A1024" s="16"/>
      <c r="B1024" s="704"/>
      <c r="C1024" s="16"/>
      <c r="K1024" s="699"/>
      <c r="L1024" s="136"/>
      <c r="M1024" s="136"/>
      <c r="N1024" s="136"/>
      <c r="O1024" s="136"/>
      <c r="P1024" s="136"/>
      <c r="Q1024" s="136"/>
      <c r="R1024" s="699"/>
      <c r="S1024" s="136"/>
      <c r="T1024" s="136"/>
      <c r="U1024" s="136"/>
      <c r="V1024" s="136"/>
      <c r="W1024" s="136"/>
      <c r="X1024" s="136"/>
      <c r="Y1024" s="699"/>
      <c r="Z1024" s="136"/>
      <c r="AA1024" s="136"/>
      <c r="AB1024" s="136"/>
      <c r="AC1024" s="136"/>
      <c r="AD1024" s="136"/>
      <c r="AE1024" s="136"/>
      <c r="AF1024" s="699"/>
      <c r="AG1024" s="136"/>
      <c r="AH1024" s="136"/>
      <c r="AI1024" s="136"/>
      <c r="AJ1024" s="136"/>
      <c r="AK1024" s="136"/>
      <c r="AL1024" s="136"/>
    </row>
    <row r="1025" spans="1:38" s="44" customFormat="1" x14ac:dyDescent="0.2">
      <c r="A1025" s="16"/>
      <c r="B1025" s="704"/>
      <c r="C1025" s="16"/>
      <c r="K1025" s="699"/>
      <c r="L1025" s="136"/>
      <c r="M1025" s="136"/>
      <c r="N1025" s="136"/>
      <c r="O1025" s="136"/>
      <c r="P1025" s="136"/>
      <c r="Q1025" s="136"/>
      <c r="R1025" s="699"/>
      <c r="S1025" s="136"/>
      <c r="T1025" s="136"/>
      <c r="U1025" s="136"/>
      <c r="V1025" s="136"/>
      <c r="W1025" s="136"/>
      <c r="X1025" s="136"/>
      <c r="Y1025" s="699"/>
      <c r="Z1025" s="136"/>
      <c r="AA1025" s="136"/>
      <c r="AB1025" s="136"/>
      <c r="AC1025" s="136"/>
      <c r="AD1025" s="136"/>
      <c r="AE1025" s="136"/>
      <c r="AF1025" s="699"/>
      <c r="AG1025" s="136"/>
      <c r="AH1025" s="136"/>
      <c r="AI1025" s="136"/>
      <c r="AJ1025" s="136"/>
      <c r="AK1025" s="136"/>
      <c r="AL1025" s="136"/>
    </row>
    <row r="1026" spans="1:38" s="44" customFormat="1" x14ac:dyDescent="0.2">
      <c r="A1026" s="16"/>
      <c r="B1026" s="704"/>
      <c r="C1026" s="16"/>
      <c r="K1026" s="699"/>
      <c r="L1026" s="136"/>
      <c r="M1026" s="136"/>
      <c r="N1026" s="136"/>
      <c r="O1026" s="136"/>
      <c r="P1026" s="136"/>
      <c r="Q1026" s="136"/>
      <c r="R1026" s="699"/>
      <c r="S1026" s="136"/>
      <c r="T1026" s="136"/>
      <c r="U1026" s="136"/>
      <c r="V1026" s="136"/>
      <c r="W1026" s="136"/>
      <c r="X1026" s="136"/>
      <c r="Y1026" s="699"/>
      <c r="Z1026" s="136"/>
      <c r="AA1026" s="136"/>
      <c r="AB1026" s="136"/>
      <c r="AC1026" s="136"/>
      <c r="AD1026" s="136"/>
      <c r="AE1026" s="136"/>
      <c r="AF1026" s="699"/>
      <c r="AG1026" s="136"/>
      <c r="AH1026" s="136"/>
      <c r="AI1026" s="136"/>
      <c r="AJ1026" s="136"/>
      <c r="AK1026" s="136"/>
      <c r="AL1026" s="136"/>
    </row>
    <row r="1027" spans="1:38" s="44" customFormat="1" x14ac:dyDescent="0.2">
      <c r="A1027" s="16"/>
      <c r="B1027" s="704"/>
      <c r="C1027" s="16"/>
      <c r="K1027" s="699"/>
      <c r="L1027" s="136"/>
      <c r="M1027" s="136"/>
      <c r="N1027" s="136"/>
      <c r="O1027" s="136"/>
      <c r="P1027" s="136"/>
      <c r="Q1027" s="136"/>
      <c r="R1027" s="699"/>
      <c r="S1027" s="136"/>
      <c r="T1027" s="136"/>
      <c r="U1027" s="136"/>
      <c r="V1027" s="136"/>
      <c r="W1027" s="136"/>
      <c r="X1027" s="136"/>
      <c r="Y1027" s="699"/>
      <c r="Z1027" s="136"/>
      <c r="AA1027" s="136"/>
      <c r="AB1027" s="136"/>
      <c r="AC1027" s="136"/>
      <c r="AD1027" s="136"/>
      <c r="AE1027" s="136"/>
      <c r="AF1027" s="699"/>
      <c r="AG1027" s="136"/>
      <c r="AH1027" s="136"/>
      <c r="AI1027" s="136"/>
      <c r="AJ1027" s="136"/>
      <c r="AK1027" s="136"/>
      <c r="AL1027" s="136"/>
    </row>
    <row r="1028" spans="1:38" s="44" customFormat="1" x14ac:dyDescent="0.2">
      <c r="A1028" s="16"/>
      <c r="B1028" s="704"/>
      <c r="C1028" s="16"/>
      <c r="K1028" s="699"/>
      <c r="L1028" s="136"/>
      <c r="M1028" s="136"/>
      <c r="N1028" s="136"/>
      <c r="O1028" s="136"/>
      <c r="P1028" s="136"/>
      <c r="Q1028" s="136"/>
      <c r="R1028" s="699"/>
      <c r="S1028" s="136"/>
      <c r="T1028" s="136"/>
      <c r="U1028" s="136"/>
      <c r="V1028" s="136"/>
      <c r="W1028" s="136"/>
      <c r="X1028" s="136"/>
      <c r="Y1028" s="699"/>
      <c r="Z1028" s="136"/>
      <c r="AA1028" s="136"/>
      <c r="AB1028" s="136"/>
      <c r="AC1028" s="136"/>
      <c r="AD1028" s="136"/>
      <c r="AE1028" s="136"/>
      <c r="AF1028" s="699"/>
      <c r="AG1028" s="136"/>
      <c r="AH1028" s="136"/>
      <c r="AI1028" s="136"/>
      <c r="AJ1028" s="136"/>
      <c r="AK1028" s="136"/>
      <c r="AL1028" s="136"/>
    </row>
    <row r="1029" spans="1:38" s="44" customFormat="1" x14ac:dyDescent="0.2">
      <c r="A1029" s="16"/>
      <c r="B1029" s="704"/>
      <c r="C1029" s="16"/>
      <c r="K1029" s="699"/>
      <c r="L1029" s="136"/>
      <c r="M1029" s="136"/>
      <c r="N1029" s="136"/>
      <c r="O1029" s="136"/>
      <c r="P1029" s="136"/>
      <c r="Q1029" s="136"/>
      <c r="R1029" s="699"/>
      <c r="S1029" s="136"/>
      <c r="T1029" s="136"/>
      <c r="U1029" s="136"/>
      <c r="V1029" s="136"/>
      <c r="W1029" s="136"/>
      <c r="X1029" s="136"/>
      <c r="Y1029" s="699"/>
      <c r="Z1029" s="136"/>
      <c r="AA1029" s="136"/>
      <c r="AB1029" s="136"/>
      <c r="AC1029" s="136"/>
      <c r="AD1029" s="136"/>
      <c r="AE1029" s="136"/>
      <c r="AF1029" s="699"/>
      <c r="AG1029" s="136"/>
      <c r="AH1029" s="136"/>
      <c r="AI1029" s="136"/>
      <c r="AJ1029" s="136"/>
      <c r="AK1029" s="136"/>
      <c r="AL1029" s="136"/>
    </row>
    <row r="1030" spans="1:38" s="44" customFormat="1" x14ac:dyDescent="0.2">
      <c r="A1030" s="16"/>
      <c r="B1030" s="704"/>
      <c r="C1030" s="16"/>
      <c r="K1030" s="699"/>
      <c r="L1030" s="136"/>
      <c r="M1030" s="136"/>
      <c r="N1030" s="136"/>
      <c r="O1030" s="136"/>
      <c r="P1030" s="136"/>
      <c r="Q1030" s="136"/>
      <c r="R1030" s="699"/>
      <c r="S1030" s="136"/>
      <c r="T1030" s="136"/>
      <c r="U1030" s="136"/>
      <c r="V1030" s="136"/>
      <c r="W1030" s="136"/>
      <c r="X1030" s="136"/>
      <c r="Y1030" s="699"/>
      <c r="Z1030" s="136"/>
      <c r="AA1030" s="136"/>
      <c r="AB1030" s="136"/>
      <c r="AC1030" s="136"/>
      <c r="AD1030" s="136"/>
      <c r="AE1030" s="136"/>
      <c r="AF1030" s="699"/>
      <c r="AG1030" s="136"/>
      <c r="AH1030" s="136"/>
      <c r="AI1030" s="136"/>
      <c r="AJ1030" s="136"/>
      <c r="AK1030" s="136"/>
      <c r="AL1030" s="136"/>
    </row>
    <row r="1031" spans="1:38" s="44" customFormat="1" x14ac:dyDescent="0.2">
      <c r="A1031" s="16"/>
      <c r="B1031" s="704"/>
      <c r="C1031" s="16"/>
      <c r="K1031" s="699"/>
      <c r="L1031" s="136"/>
      <c r="M1031" s="136"/>
      <c r="N1031" s="136"/>
      <c r="O1031" s="136"/>
      <c r="P1031" s="136"/>
      <c r="Q1031" s="136"/>
      <c r="R1031" s="699"/>
      <c r="S1031" s="136"/>
      <c r="T1031" s="136"/>
      <c r="U1031" s="136"/>
      <c r="V1031" s="136"/>
      <c r="W1031" s="136"/>
      <c r="X1031" s="136"/>
      <c r="Y1031" s="699"/>
      <c r="Z1031" s="136"/>
      <c r="AA1031" s="136"/>
      <c r="AB1031" s="136"/>
      <c r="AC1031" s="136"/>
      <c r="AD1031" s="136"/>
      <c r="AE1031" s="136"/>
      <c r="AF1031" s="699"/>
      <c r="AG1031" s="136"/>
      <c r="AH1031" s="136"/>
      <c r="AI1031" s="136"/>
      <c r="AJ1031" s="136"/>
      <c r="AK1031" s="136"/>
      <c r="AL1031" s="136"/>
    </row>
    <row r="1032" spans="1:38" s="44" customFormat="1" x14ac:dyDescent="0.2">
      <c r="A1032" s="16"/>
      <c r="B1032" s="704"/>
      <c r="C1032" s="16"/>
      <c r="K1032" s="699"/>
      <c r="L1032" s="136"/>
      <c r="M1032" s="136"/>
      <c r="N1032" s="136"/>
      <c r="O1032" s="136"/>
      <c r="P1032" s="136"/>
      <c r="Q1032" s="136"/>
      <c r="R1032" s="699"/>
      <c r="S1032" s="136"/>
      <c r="T1032" s="136"/>
      <c r="U1032" s="136"/>
      <c r="V1032" s="136"/>
      <c r="W1032" s="136"/>
      <c r="X1032" s="136"/>
      <c r="Y1032" s="699"/>
      <c r="Z1032" s="136"/>
      <c r="AA1032" s="136"/>
      <c r="AB1032" s="136"/>
      <c r="AC1032" s="136"/>
      <c r="AD1032" s="136"/>
      <c r="AE1032" s="136"/>
      <c r="AF1032" s="699"/>
      <c r="AG1032" s="136"/>
      <c r="AH1032" s="136"/>
      <c r="AI1032" s="136"/>
      <c r="AJ1032" s="136"/>
      <c r="AK1032" s="136"/>
      <c r="AL1032" s="136"/>
    </row>
    <row r="1033" spans="1:38" s="44" customFormat="1" x14ac:dyDescent="0.2">
      <c r="A1033" s="16"/>
      <c r="B1033" s="704"/>
      <c r="C1033" s="16"/>
      <c r="K1033" s="699"/>
      <c r="L1033" s="136"/>
      <c r="M1033" s="136"/>
      <c r="N1033" s="136"/>
      <c r="O1033" s="136"/>
      <c r="P1033" s="136"/>
      <c r="Q1033" s="136"/>
      <c r="R1033" s="699"/>
      <c r="S1033" s="136"/>
      <c r="T1033" s="136"/>
      <c r="U1033" s="136"/>
      <c r="V1033" s="136"/>
      <c r="W1033" s="136"/>
      <c r="X1033" s="136"/>
      <c r="Y1033" s="699"/>
      <c r="Z1033" s="136"/>
      <c r="AA1033" s="136"/>
      <c r="AB1033" s="136"/>
      <c r="AC1033" s="136"/>
      <c r="AD1033" s="136"/>
      <c r="AE1033" s="136"/>
      <c r="AF1033" s="699"/>
      <c r="AG1033" s="136"/>
      <c r="AH1033" s="136"/>
      <c r="AI1033" s="136"/>
      <c r="AJ1033" s="136"/>
      <c r="AK1033" s="136"/>
      <c r="AL1033" s="136"/>
    </row>
    <row r="1034" spans="1:38" s="44" customFormat="1" x14ac:dyDescent="0.2">
      <c r="A1034" s="16"/>
      <c r="B1034" s="704"/>
      <c r="C1034" s="16"/>
      <c r="K1034" s="699"/>
      <c r="L1034" s="136"/>
      <c r="M1034" s="136"/>
      <c r="N1034" s="136"/>
      <c r="O1034" s="136"/>
      <c r="P1034" s="136"/>
      <c r="Q1034" s="136"/>
      <c r="R1034" s="699"/>
      <c r="S1034" s="136"/>
      <c r="T1034" s="136"/>
      <c r="U1034" s="136"/>
      <c r="V1034" s="136"/>
      <c r="W1034" s="136"/>
      <c r="X1034" s="136"/>
      <c r="Y1034" s="699"/>
      <c r="Z1034" s="136"/>
      <c r="AA1034" s="136"/>
      <c r="AB1034" s="136"/>
      <c r="AC1034" s="136"/>
      <c r="AD1034" s="136"/>
      <c r="AE1034" s="136"/>
      <c r="AF1034" s="699"/>
      <c r="AG1034" s="136"/>
      <c r="AH1034" s="136"/>
      <c r="AI1034" s="136"/>
      <c r="AJ1034" s="136"/>
      <c r="AK1034" s="136"/>
      <c r="AL1034" s="136"/>
    </row>
    <row r="1035" spans="1:38" s="44" customFormat="1" x14ac:dyDescent="0.2">
      <c r="A1035" s="16"/>
      <c r="B1035" s="704"/>
      <c r="C1035" s="16"/>
      <c r="K1035" s="699"/>
      <c r="L1035" s="136"/>
      <c r="M1035" s="136"/>
      <c r="N1035" s="136"/>
      <c r="O1035" s="136"/>
      <c r="P1035" s="136"/>
      <c r="Q1035" s="136"/>
      <c r="R1035" s="699"/>
      <c r="S1035" s="136"/>
      <c r="T1035" s="136"/>
      <c r="U1035" s="136"/>
      <c r="V1035" s="136"/>
      <c r="W1035" s="136"/>
      <c r="X1035" s="136"/>
      <c r="Y1035" s="699"/>
      <c r="Z1035" s="136"/>
      <c r="AA1035" s="136"/>
      <c r="AB1035" s="136"/>
      <c r="AC1035" s="136"/>
      <c r="AD1035" s="136"/>
      <c r="AE1035" s="136"/>
      <c r="AF1035" s="699"/>
      <c r="AG1035" s="136"/>
      <c r="AH1035" s="136"/>
      <c r="AI1035" s="136"/>
      <c r="AJ1035" s="136"/>
      <c r="AK1035" s="136"/>
      <c r="AL1035" s="136"/>
    </row>
    <row r="1036" spans="1:38" s="44" customFormat="1" x14ac:dyDescent="0.2">
      <c r="A1036" s="16"/>
      <c r="B1036" s="704"/>
      <c r="C1036" s="16"/>
      <c r="K1036" s="699"/>
      <c r="L1036" s="136"/>
      <c r="M1036" s="136"/>
      <c r="N1036" s="136"/>
      <c r="O1036" s="136"/>
      <c r="P1036" s="136"/>
      <c r="Q1036" s="136"/>
      <c r="R1036" s="699"/>
      <c r="S1036" s="136"/>
      <c r="T1036" s="136"/>
      <c r="U1036" s="136"/>
      <c r="V1036" s="136"/>
      <c r="W1036" s="136"/>
      <c r="X1036" s="136"/>
      <c r="Y1036" s="699"/>
      <c r="Z1036" s="136"/>
      <c r="AA1036" s="136"/>
      <c r="AB1036" s="136"/>
      <c r="AC1036" s="136"/>
      <c r="AD1036" s="136"/>
      <c r="AE1036" s="136"/>
      <c r="AF1036" s="699"/>
      <c r="AG1036" s="136"/>
      <c r="AH1036" s="136"/>
      <c r="AI1036" s="136"/>
      <c r="AJ1036" s="136"/>
      <c r="AK1036" s="136"/>
      <c r="AL1036" s="136"/>
    </row>
    <row r="1037" spans="1:38" s="44" customFormat="1" x14ac:dyDescent="0.2">
      <c r="A1037" s="16"/>
      <c r="B1037" s="704"/>
      <c r="C1037" s="16"/>
      <c r="K1037" s="699"/>
      <c r="L1037" s="136"/>
      <c r="M1037" s="136"/>
      <c r="N1037" s="136"/>
      <c r="O1037" s="136"/>
      <c r="P1037" s="136"/>
      <c r="Q1037" s="136"/>
      <c r="R1037" s="699"/>
      <c r="S1037" s="136"/>
      <c r="T1037" s="136"/>
      <c r="U1037" s="136"/>
      <c r="V1037" s="136"/>
      <c r="W1037" s="136"/>
      <c r="X1037" s="136"/>
      <c r="Y1037" s="699"/>
      <c r="Z1037" s="136"/>
      <c r="AA1037" s="136"/>
      <c r="AB1037" s="136"/>
      <c r="AC1037" s="136"/>
      <c r="AD1037" s="136"/>
      <c r="AE1037" s="136"/>
      <c r="AF1037" s="699"/>
      <c r="AG1037" s="136"/>
      <c r="AH1037" s="136"/>
      <c r="AI1037" s="136"/>
      <c r="AJ1037" s="136"/>
      <c r="AK1037" s="136"/>
      <c r="AL1037" s="136"/>
    </row>
    <row r="1038" spans="1:38" s="44" customFormat="1" x14ac:dyDescent="0.2">
      <c r="A1038" s="16"/>
      <c r="B1038" s="704"/>
      <c r="C1038" s="16"/>
      <c r="K1038" s="699"/>
      <c r="L1038" s="136"/>
      <c r="M1038" s="136"/>
      <c r="N1038" s="136"/>
      <c r="O1038" s="136"/>
      <c r="P1038" s="136"/>
      <c r="Q1038" s="136"/>
      <c r="R1038" s="699"/>
      <c r="S1038" s="136"/>
      <c r="T1038" s="136"/>
      <c r="U1038" s="136"/>
      <c r="V1038" s="136"/>
      <c r="W1038" s="136"/>
      <c r="X1038" s="136"/>
      <c r="Y1038" s="699"/>
      <c r="Z1038" s="136"/>
      <c r="AA1038" s="136"/>
      <c r="AB1038" s="136"/>
      <c r="AC1038" s="136"/>
      <c r="AD1038" s="136"/>
      <c r="AE1038" s="136"/>
      <c r="AF1038" s="699"/>
      <c r="AG1038" s="136"/>
      <c r="AH1038" s="136"/>
      <c r="AI1038" s="136"/>
      <c r="AJ1038" s="136"/>
      <c r="AK1038" s="136"/>
      <c r="AL1038" s="136"/>
    </row>
    <row r="1039" spans="1:38" s="44" customFormat="1" x14ac:dyDescent="0.2">
      <c r="A1039" s="16"/>
      <c r="B1039" s="704"/>
      <c r="C1039" s="16"/>
      <c r="K1039" s="699"/>
      <c r="L1039" s="136"/>
      <c r="M1039" s="136"/>
      <c r="N1039" s="136"/>
      <c r="O1039" s="136"/>
      <c r="P1039" s="136"/>
      <c r="Q1039" s="136"/>
      <c r="R1039" s="699"/>
      <c r="S1039" s="136"/>
      <c r="T1039" s="136"/>
      <c r="U1039" s="136"/>
      <c r="V1039" s="136"/>
      <c r="W1039" s="136"/>
      <c r="X1039" s="136"/>
      <c r="Y1039" s="699"/>
      <c r="Z1039" s="136"/>
      <c r="AA1039" s="136"/>
      <c r="AB1039" s="136"/>
      <c r="AC1039" s="136"/>
      <c r="AD1039" s="136"/>
      <c r="AE1039" s="136"/>
      <c r="AF1039" s="699"/>
      <c r="AG1039" s="136"/>
      <c r="AH1039" s="136"/>
      <c r="AI1039" s="136"/>
      <c r="AJ1039" s="136"/>
      <c r="AK1039" s="136"/>
      <c r="AL1039" s="136"/>
    </row>
    <row r="1040" spans="1:38" s="44" customFormat="1" x14ac:dyDescent="0.2">
      <c r="A1040" s="16"/>
      <c r="B1040" s="704"/>
      <c r="C1040" s="16"/>
      <c r="K1040" s="699"/>
      <c r="L1040" s="136"/>
      <c r="M1040" s="136"/>
      <c r="N1040" s="136"/>
      <c r="O1040" s="136"/>
      <c r="P1040" s="136"/>
      <c r="Q1040" s="136"/>
      <c r="R1040" s="699"/>
      <c r="S1040" s="136"/>
      <c r="T1040" s="136"/>
      <c r="U1040" s="136"/>
      <c r="V1040" s="136"/>
      <c r="W1040" s="136"/>
      <c r="X1040" s="136"/>
      <c r="Y1040" s="699"/>
      <c r="Z1040" s="136"/>
      <c r="AA1040" s="136"/>
      <c r="AB1040" s="136"/>
      <c r="AC1040" s="136"/>
      <c r="AD1040" s="136"/>
      <c r="AE1040" s="136"/>
      <c r="AF1040" s="699"/>
      <c r="AG1040" s="136"/>
      <c r="AH1040" s="136"/>
      <c r="AI1040" s="136"/>
      <c r="AJ1040" s="136"/>
      <c r="AK1040" s="136"/>
      <c r="AL1040" s="136"/>
    </row>
    <row r="1041" spans="1:38" s="44" customFormat="1" x14ac:dyDescent="0.2">
      <c r="A1041" s="16"/>
      <c r="B1041" s="704"/>
      <c r="C1041" s="16"/>
      <c r="K1041" s="699"/>
      <c r="L1041" s="136"/>
      <c r="M1041" s="136"/>
      <c r="N1041" s="136"/>
      <c r="O1041" s="136"/>
      <c r="P1041" s="136"/>
      <c r="Q1041" s="136"/>
      <c r="R1041" s="699"/>
      <c r="S1041" s="136"/>
      <c r="T1041" s="136"/>
      <c r="U1041" s="136"/>
      <c r="V1041" s="136"/>
      <c r="W1041" s="136"/>
      <c r="X1041" s="136"/>
      <c r="Y1041" s="699"/>
      <c r="Z1041" s="136"/>
      <c r="AA1041" s="136"/>
      <c r="AB1041" s="136"/>
      <c r="AC1041" s="136"/>
      <c r="AD1041" s="136"/>
      <c r="AE1041" s="136"/>
      <c r="AF1041" s="699"/>
      <c r="AG1041" s="136"/>
      <c r="AH1041" s="136"/>
      <c r="AI1041" s="136"/>
      <c r="AJ1041" s="136"/>
      <c r="AK1041" s="136"/>
      <c r="AL1041" s="136"/>
    </row>
    <row r="1042" spans="1:38" s="44" customFormat="1" x14ac:dyDescent="0.2">
      <c r="A1042" s="16"/>
      <c r="B1042" s="704"/>
      <c r="C1042" s="16"/>
      <c r="K1042" s="699"/>
      <c r="L1042" s="136"/>
      <c r="M1042" s="136"/>
      <c r="N1042" s="136"/>
      <c r="O1042" s="136"/>
      <c r="P1042" s="136"/>
      <c r="Q1042" s="136"/>
      <c r="R1042" s="699"/>
      <c r="S1042" s="136"/>
      <c r="T1042" s="136"/>
      <c r="U1042" s="136"/>
      <c r="V1042" s="136"/>
      <c r="W1042" s="136"/>
      <c r="X1042" s="136"/>
      <c r="Y1042" s="699"/>
      <c r="Z1042" s="136"/>
      <c r="AA1042" s="136"/>
      <c r="AB1042" s="136"/>
      <c r="AC1042" s="136"/>
      <c r="AD1042" s="136"/>
      <c r="AE1042" s="136"/>
      <c r="AF1042" s="699"/>
      <c r="AG1042" s="136"/>
      <c r="AH1042" s="136"/>
      <c r="AI1042" s="136"/>
      <c r="AJ1042" s="136"/>
      <c r="AK1042" s="136"/>
      <c r="AL1042" s="136"/>
    </row>
    <row r="1043" spans="1:38" s="44" customFormat="1" x14ac:dyDescent="0.2">
      <c r="A1043" s="16"/>
      <c r="B1043" s="704"/>
      <c r="C1043" s="16"/>
      <c r="K1043" s="699"/>
      <c r="L1043" s="136"/>
      <c r="M1043" s="136"/>
      <c r="N1043" s="136"/>
      <c r="O1043" s="136"/>
      <c r="P1043" s="136"/>
      <c r="Q1043" s="136"/>
      <c r="R1043" s="699"/>
      <c r="S1043" s="136"/>
      <c r="T1043" s="136"/>
      <c r="U1043" s="136"/>
      <c r="V1043" s="136"/>
      <c r="W1043" s="136"/>
      <c r="X1043" s="136"/>
      <c r="Y1043" s="699"/>
      <c r="Z1043" s="136"/>
      <c r="AA1043" s="136"/>
      <c r="AB1043" s="136"/>
      <c r="AC1043" s="136"/>
      <c r="AD1043" s="136"/>
      <c r="AE1043" s="136"/>
      <c r="AF1043" s="699"/>
      <c r="AG1043" s="136"/>
      <c r="AH1043" s="136"/>
      <c r="AI1043" s="136"/>
      <c r="AJ1043" s="136"/>
      <c r="AK1043" s="136"/>
      <c r="AL1043" s="136"/>
    </row>
    <row r="1044" spans="1:38" s="44" customFormat="1" x14ac:dyDescent="0.2">
      <c r="A1044" s="16"/>
      <c r="B1044" s="704"/>
      <c r="C1044" s="16"/>
      <c r="K1044" s="699"/>
      <c r="L1044" s="136"/>
      <c r="M1044" s="136"/>
      <c r="N1044" s="136"/>
      <c r="O1044" s="136"/>
      <c r="P1044" s="136"/>
      <c r="Q1044" s="136"/>
      <c r="R1044" s="699"/>
      <c r="S1044" s="136"/>
      <c r="T1044" s="136"/>
      <c r="U1044" s="136"/>
      <c r="V1044" s="136"/>
      <c r="W1044" s="136"/>
      <c r="X1044" s="136"/>
      <c r="Y1044" s="699"/>
      <c r="Z1044" s="136"/>
      <c r="AA1044" s="136"/>
      <c r="AB1044" s="136"/>
      <c r="AC1044" s="136"/>
      <c r="AD1044" s="136"/>
      <c r="AE1044" s="136"/>
      <c r="AF1044" s="699"/>
      <c r="AG1044" s="136"/>
      <c r="AH1044" s="136"/>
      <c r="AI1044" s="136"/>
      <c r="AJ1044" s="136"/>
      <c r="AK1044" s="136"/>
      <c r="AL1044" s="136"/>
    </row>
    <row r="1045" spans="1:38" s="44" customFormat="1" x14ac:dyDescent="0.2">
      <c r="A1045" s="16"/>
      <c r="B1045" s="704"/>
      <c r="C1045" s="16"/>
      <c r="K1045" s="699"/>
      <c r="L1045" s="136"/>
      <c r="M1045" s="136"/>
      <c r="N1045" s="136"/>
      <c r="O1045" s="136"/>
      <c r="P1045" s="136"/>
      <c r="Q1045" s="136"/>
      <c r="R1045" s="699"/>
      <c r="S1045" s="136"/>
      <c r="T1045" s="136"/>
      <c r="U1045" s="136"/>
      <c r="V1045" s="136"/>
      <c r="W1045" s="136"/>
      <c r="X1045" s="136"/>
      <c r="Y1045" s="699"/>
      <c r="Z1045" s="136"/>
      <c r="AA1045" s="136"/>
      <c r="AB1045" s="136"/>
      <c r="AC1045" s="136"/>
      <c r="AD1045" s="136"/>
      <c r="AE1045" s="136"/>
      <c r="AF1045" s="699"/>
      <c r="AG1045" s="136"/>
      <c r="AH1045" s="136"/>
      <c r="AI1045" s="136"/>
      <c r="AJ1045" s="136"/>
      <c r="AK1045" s="136"/>
      <c r="AL1045" s="136"/>
    </row>
    <row r="1046" spans="1:38" s="44" customFormat="1" x14ac:dyDescent="0.2">
      <c r="A1046" s="16"/>
      <c r="B1046" s="704"/>
      <c r="C1046" s="16"/>
      <c r="K1046" s="699"/>
      <c r="L1046" s="136"/>
      <c r="M1046" s="136"/>
      <c r="N1046" s="136"/>
      <c r="O1046" s="136"/>
      <c r="P1046" s="136"/>
      <c r="Q1046" s="136"/>
      <c r="R1046" s="699"/>
      <c r="S1046" s="136"/>
      <c r="T1046" s="136"/>
      <c r="U1046" s="136"/>
      <c r="V1046" s="136"/>
      <c r="W1046" s="136"/>
      <c r="X1046" s="136"/>
      <c r="Y1046" s="699"/>
      <c r="Z1046" s="136"/>
      <c r="AA1046" s="136"/>
      <c r="AB1046" s="136"/>
      <c r="AC1046" s="136"/>
      <c r="AD1046" s="136"/>
      <c r="AE1046" s="136"/>
      <c r="AF1046" s="699"/>
      <c r="AG1046" s="136"/>
      <c r="AH1046" s="136"/>
      <c r="AI1046" s="136"/>
      <c r="AJ1046" s="136"/>
      <c r="AK1046" s="136"/>
      <c r="AL1046" s="136"/>
    </row>
    <row r="1047" spans="1:38" s="44" customFormat="1" x14ac:dyDescent="0.2">
      <c r="A1047" s="16"/>
      <c r="B1047" s="704"/>
      <c r="C1047" s="16"/>
      <c r="K1047" s="699"/>
      <c r="L1047" s="136"/>
      <c r="M1047" s="136"/>
      <c r="N1047" s="136"/>
      <c r="O1047" s="136"/>
      <c r="P1047" s="136"/>
      <c r="Q1047" s="136"/>
      <c r="R1047" s="699"/>
      <c r="S1047" s="136"/>
      <c r="T1047" s="136"/>
      <c r="U1047" s="136"/>
      <c r="V1047" s="136"/>
      <c r="W1047" s="136"/>
      <c r="X1047" s="136"/>
      <c r="Y1047" s="699"/>
      <c r="Z1047" s="136"/>
      <c r="AA1047" s="136"/>
      <c r="AB1047" s="136"/>
      <c r="AC1047" s="136"/>
      <c r="AD1047" s="136"/>
      <c r="AE1047" s="136"/>
      <c r="AF1047" s="699"/>
      <c r="AG1047" s="136"/>
      <c r="AH1047" s="136"/>
      <c r="AI1047" s="136"/>
      <c r="AJ1047" s="136"/>
      <c r="AK1047" s="136"/>
      <c r="AL1047" s="136"/>
    </row>
    <row r="1048" spans="1:38" s="44" customFormat="1" x14ac:dyDescent="0.2">
      <c r="A1048" s="16"/>
      <c r="B1048" s="704"/>
      <c r="C1048" s="16"/>
      <c r="K1048" s="699"/>
      <c r="L1048" s="136"/>
      <c r="M1048" s="136"/>
      <c r="N1048" s="136"/>
      <c r="O1048" s="136"/>
      <c r="P1048" s="136"/>
      <c r="Q1048" s="136"/>
      <c r="R1048" s="699"/>
      <c r="S1048" s="136"/>
      <c r="T1048" s="136"/>
      <c r="U1048" s="136"/>
      <c r="V1048" s="136"/>
      <c r="W1048" s="136"/>
      <c r="X1048" s="136"/>
      <c r="Y1048" s="699"/>
      <c r="Z1048" s="136"/>
      <c r="AA1048" s="136"/>
      <c r="AB1048" s="136"/>
      <c r="AC1048" s="136"/>
      <c r="AD1048" s="136"/>
      <c r="AE1048" s="136"/>
      <c r="AF1048" s="699"/>
      <c r="AG1048" s="136"/>
      <c r="AH1048" s="136"/>
      <c r="AI1048" s="136"/>
      <c r="AJ1048" s="136"/>
      <c r="AK1048" s="136"/>
      <c r="AL1048" s="136"/>
    </row>
    <row r="1049" spans="1:38" s="44" customFormat="1" x14ac:dyDescent="0.2">
      <c r="A1049" s="16"/>
      <c r="B1049" s="704"/>
      <c r="C1049" s="16"/>
      <c r="K1049" s="699"/>
      <c r="L1049" s="136"/>
      <c r="M1049" s="136"/>
      <c r="N1049" s="136"/>
      <c r="O1049" s="136"/>
      <c r="P1049" s="136"/>
      <c r="Q1049" s="136"/>
      <c r="R1049" s="699"/>
      <c r="S1049" s="136"/>
      <c r="T1049" s="136"/>
      <c r="U1049" s="136"/>
      <c r="V1049" s="136"/>
      <c r="W1049" s="136"/>
      <c r="X1049" s="136"/>
      <c r="Y1049" s="699"/>
      <c r="Z1049" s="136"/>
      <c r="AA1049" s="136"/>
      <c r="AB1049" s="136"/>
      <c r="AC1049" s="136"/>
      <c r="AD1049" s="136"/>
      <c r="AE1049" s="136"/>
      <c r="AF1049" s="699"/>
      <c r="AG1049" s="136"/>
      <c r="AH1049" s="136"/>
      <c r="AI1049" s="136"/>
      <c r="AJ1049" s="136"/>
      <c r="AK1049" s="136"/>
      <c r="AL1049" s="136"/>
    </row>
    <row r="1050" spans="1:38" s="44" customFormat="1" x14ac:dyDescent="0.2">
      <c r="A1050" s="16"/>
      <c r="B1050" s="704"/>
      <c r="C1050" s="16"/>
      <c r="K1050" s="699"/>
      <c r="L1050" s="136"/>
      <c r="M1050" s="136"/>
      <c r="N1050" s="136"/>
      <c r="O1050" s="136"/>
      <c r="P1050" s="136"/>
      <c r="Q1050" s="136"/>
      <c r="R1050" s="699"/>
      <c r="S1050" s="136"/>
      <c r="T1050" s="136"/>
      <c r="U1050" s="136"/>
      <c r="V1050" s="136"/>
      <c r="W1050" s="136"/>
      <c r="X1050" s="136"/>
      <c r="Y1050" s="699"/>
      <c r="Z1050" s="136"/>
      <c r="AA1050" s="136"/>
      <c r="AB1050" s="136"/>
      <c r="AC1050" s="136"/>
      <c r="AD1050" s="136"/>
      <c r="AE1050" s="136"/>
      <c r="AF1050" s="699"/>
      <c r="AG1050" s="136"/>
      <c r="AH1050" s="136"/>
      <c r="AI1050" s="136"/>
      <c r="AJ1050" s="136"/>
      <c r="AK1050" s="136"/>
      <c r="AL1050" s="136"/>
    </row>
    <row r="1051" spans="1:38" s="44" customFormat="1" x14ac:dyDescent="0.2">
      <c r="A1051" s="16"/>
      <c r="B1051" s="704"/>
      <c r="C1051" s="16"/>
      <c r="K1051" s="699"/>
      <c r="L1051" s="136"/>
      <c r="M1051" s="136"/>
      <c r="N1051" s="136"/>
      <c r="O1051" s="136"/>
      <c r="P1051" s="136"/>
      <c r="Q1051" s="136"/>
      <c r="R1051" s="699"/>
      <c r="S1051" s="136"/>
      <c r="T1051" s="136"/>
      <c r="U1051" s="136"/>
      <c r="V1051" s="136"/>
      <c r="W1051" s="136"/>
      <c r="X1051" s="136"/>
      <c r="Y1051" s="699"/>
      <c r="Z1051" s="136"/>
      <c r="AA1051" s="136"/>
      <c r="AB1051" s="136"/>
      <c r="AC1051" s="136"/>
      <c r="AD1051" s="136"/>
      <c r="AE1051" s="136"/>
      <c r="AF1051" s="699"/>
      <c r="AG1051" s="136"/>
      <c r="AH1051" s="136"/>
      <c r="AI1051" s="136"/>
      <c r="AJ1051" s="136"/>
      <c r="AK1051" s="136"/>
      <c r="AL1051" s="136"/>
    </row>
    <row r="1052" spans="1:38" s="44" customFormat="1" x14ac:dyDescent="0.2">
      <c r="A1052" s="16"/>
      <c r="B1052" s="704"/>
      <c r="C1052" s="16"/>
      <c r="K1052" s="699"/>
      <c r="L1052" s="136"/>
      <c r="M1052" s="136"/>
      <c r="N1052" s="136"/>
      <c r="O1052" s="136"/>
      <c r="P1052" s="136"/>
      <c r="Q1052" s="136"/>
      <c r="R1052" s="699"/>
      <c r="S1052" s="136"/>
      <c r="T1052" s="136"/>
      <c r="U1052" s="136"/>
      <c r="V1052" s="136"/>
      <c r="W1052" s="136"/>
      <c r="X1052" s="136"/>
      <c r="Y1052" s="699"/>
      <c r="Z1052" s="136"/>
      <c r="AA1052" s="136"/>
      <c r="AB1052" s="136"/>
      <c r="AC1052" s="136"/>
      <c r="AD1052" s="136"/>
      <c r="AE1052" s="136"/>
      <c r="AF1052" s="699"/>
      <c r="AG1052" s="136"/>
      <c r="AH1052" s="136"/>
      <c r="AI1052" s="136"/>
      <c r="AJ1052" s="136"/>
      <c r="AK1052" s="136"/>
      <c r="AL1052" s="136"/>
    </row>
    <row r="1053" spans="1:38" s="44" customFormat="1" x14ac:dyDescent="0.2">
      <c r="A1053" s="16"/>
      <c r="B1053" s="704"/>
      <c r="C1053" s="16"/>
      <c r="K1053" s="699"/>
      <c r="L1053" s="136"/>
      <c r="M1053" s="136"/>
      <c r="N1053" s="136"/>
      <c r="O1053" s="136"/>
      <c r="P1053" s="136"/>
      <c r="Q1053" s="136"/>
      <c r="R1053" s="699"/>
      <c r="S1053" s="136"/>
      <c r="T1053" s="136"/>
      <c r="U1053" s="136"/>
      <c r="V1053" s="136"/>
      <c r="W1053" s="136"/>
      <c r="X1053" s="136"/>
      <c r="Y1053" s="699"/>
      <c r="Z1053" s="136"/>
      <c r="AA1053" s="136"/>
      <c r="AB1053" s="136"/>
      <c r="AC1053" s="136"/>
      <c r="AD1053" s="136"/>
      <c r="AE1053" s="136"/>
      <c r="AF1053" s="699"/>
      <c r="AG1053" s="136"/>
      <c r="AH1053" s="136"/>
      <c r="AI1053" s="136"/>
      <c r="AJ1053" s="136"/>
      <c r="AK1053" s="136"/>
      <c r="AL1053" s="136"/>
    </row>
    <row r="1054" spans="1:38" s="44" customFormat="1" x14ac:dyDescent="0.2">
      <c r="A1054" s="16"/>
      <c r="B1054" s="704"/>
      <c r="C1054" s="16"/>
      <c r="K1054" s="699"/>
      <c r="L1054" s="136"/>
      <c r="M1054" s="136"/>
      <c r="N1054" s="136"/>
      <c r="O1054" s="136"/>
      <c r="P1054" s="136"/>
      <c r="Q1054" s="136"/>
      <c r="R1054" s="699"/>
      <c r="S1054" s="136"/>
      <c r="T1054" s="136"/>
      <c r="U1054" s="136"/>
      <c r="V1054" s="136"/>
      <c r="W1054" s="136"/>
      <c r="X1054" s="136"/>
      <c r="Y1054" s="699"/>
      <c r="Z1054" s="136"/>
      <c r="AA1054" s="136"/>
      <c r="AB1054" s="136"/>
      <c r="AC1054" s="136"/>
      <c r="AD1054" s="136"/>
      <c r="AE1054" s="136"/>
      <c r="AF1054" s="699"/>
      <c r="AG1054" s="136"/>
      <c r="AH1054" s="136"/>
      <c r="AI1054" s="136"/>
      <c r="AJ1054" s="136"/>
      <c r="AK1054" s="136"/>
      <c r="AL1054" s="136"/>
    </row>
    <row r="1055" spans="1:38" s="44" customFormat="1" x14ac:dyDescent="0.2">
      <c r="A1055" s="16"/>
      <c r="B1055" s="704"/>
      <c r="C1055" s="16"/>
      <c r="K1055" s="699"/>
      <c r="L1055" s="136"/>
      <c r="M1055" s="136"/>
      <c r="N1055" s="136"/>
      <c r="O1055" s="136"/>
      <c r="P1055" s="136"/>
      <c r="Q1055" s="136"/>
      <c r="R1055" s="699"/>
      <c r="S1055" s="136"/>
      <c r="T1055" s="136"/>
      <c r="U1055" s="136"/>
      <c r="V1055" s="136"/>
      <c r="W1055" s="136"/>
      <c r="X1055" s="136"/>
      <c r="Y1055" s="699"/>
      <c r="Z1055" s="136"/>
      <c r="AA1055" s="136"/>
      <c r="AB1055" s="136"/>
      <c r="AC1055" s="136"/>
      <c r="AD1055" s="136"/>
      <c r="AE1055" s="136"/>
      <c r="AF1055" s="699"/>
      <c r="AG1055" s="136"/>
      <c r="AH1055" s="136"/>
      <c r="AI1055" s="136"/>
      <c r="AJ1055" s="136"/>
      <c r="AK1055" s="136"/>
      <c r="AL1055" s="136"/>
    </row>
    <row r="1056" spans="1:38" s="44" customFormat="1" x14ac:dyDescent="0.2">
      <c r="A1056" s="16"/>
      <c r="B1056" s="704"/>
      <c r="C1056" s="16"/>
      <c r="K1056" s="699"/>
      <c r="L1056" s="136"/>
      <c r="M1056" s="136"/>
      <c r="N1056" s="136"/>
      <c r="O1056" s="136"/>
      <c r="P1056" s="136"/>
      <c r="Q1056" s="136"/>
      <c r="R1056" s="699"/>
      <c r="S1056" s="136"/>
      <c r="T1056" s="136"/>
      <c r="U1056" s="136"/>
      <c r="V1056" s="136"/>
      <c r="W1056" s="136"/>
      <c r="X1056" s="136"/>
      <c r="Y1056" s="699"/>
      <c r="Z1056" s="136"/>
      <c r="AA1056" s="136"/>
      <c r="AB1056" s="136"/>
      <c r="AC1056" s="136"/>
      <c r="AD1056" s="136"/>
      <c r="AE1056" s="136"/>
      <c r="AF1056" s="699"/>
      <c r="AG1056" s="136"/>
      <c r="AH1056" s="136"/>
      <c r="AI1056" s="136"/>
      <c r="AJ1056" s="136"/>
      <c r="AK1056" s="136"/>
      <c r="AL1056" s="136"/>
    </row>
    <row r="1057" spans="1:38" s="44" customFormat="1" x14ac:dyDescent="0.2">
      <c r="A1057" s="16"/>
      <c r="B1057" s="704"/>
      <c r="C1057" s="16"/>
      <c r="K1057" s="699"/>
      <c r="L1057" s="136"/>
      <c r="M1057" s="136"/>
      <c r="N1057" s="136"/>
      <c r="O1057" s="136"/>
      <c r="P1057" s="136"/>
      <c r="Q1057" s="136"/>
      <c r="R1057" s="699"/>
      <c r="S1057" s="136"/>
      <c r="T1057" s="136"/>
      <c r="U1057" s="136"/>
      <c r="V1057" s="136"/>
      <c r="W1057" s="136"/>
      <c r="X1057" s="136"/>
      <c r="Y1057" s="699"/>
      <c r="Z1057" s="136"/>
      <c r="AA1057" s="136"/>
      <c r="AB1057" s="136"/>
      <c r="AC1057" s="136"/>
      <c r="AD1057" s="136"/>
      <c r="AE1057" s="136"/>
      <c r="AF1057" s="699"/>
      <c r="AG1057" s="136"/>
      <c r="AH1057" s="136"/>
      <c r="AI1057" s="136"/>
      <c r="AJ1057" s="136"/>
      <c r="AK1057" s="136"/>
      <c r="AL1057" s="136"/>
    </row>
    <row r="1058" spans="1:38" s="44" customFormat="1" x14ac:dyDescent="0.2">
      <c r="A1058" s="16"/>
      <c r="B1058" s="704"/>
      <c r="C1058" s="16"/>
      <c r="K1058" s="699"/>
      <c r="L1058" s="136"/>
      <c r="M1058" s="136"/>
      <c r="N1058" s="136"/>
      <c r="O1058" s="136"/>
      <c r="P1058" s="136"/>
      <c r="Q1058" s="136"/>
      <c r="R1058" s="699"/>
      <c r="S1058" s="136"/>
      <c r="T1058" s="136"/>
      <c r="U1058" s="136"/>
      <c r="V1058" s="136"/>
      <c r="W1058" s="136"/>
      <c r="X1058" s="136"/>
      <c r="Y1058" s="699"/>
      <c r="Z1058" s="136"/>
      <c r="AA1058" s="136"/>
      <c r="AB1058" s="136"/>
      <c r="AC1058" s="136"/>
      <c r="AD1058" s="136"/>
      <c r="AE1058" s="136"/>
      <c r="AF1058" s="699"/>
      <c r="AG1058" s="136"/>
      <c r="AH1058" s="136"/>
      <c r="AI1058" s="136"/>
      <c r="AJ1058" s="136"/>
      <c r="AK1058" s="136"/>
      <c r="AL1058" s="136"/>
    </row>
    <row r="1059" spans="1:38" s="44" customFormat="1" x14ac:dyDescent="0.2">
      <c r="A1059" s="16"/>
      <c r="B1059" s="704"/>
      <c r="C1059" s="16"/>
      <c r="K1059" s="699"/>
      <c r="L1059" s="136"/>
      <c r="M1059" s="136"/>
      <c r="N1059" s="136"/>
      <c r="O1059" s="136"/>
      <c r="P1059" s="136"/>
      <c r="Q1059" s="136"/>
      <c r="R1059" s="699"/>
      <c r="S1059" s="136"/>
      <c r="T1059" s="136"/>
      <c r="U1059" s="136"/>
      <c r="V1059" s="136"/>
      <c r="W1059" s="136"/>
      <c r="X1059" s="136"/>
      <c r="Y1059" s="699"/>
      <c r="Z1059" s="136"/>
      <c r="AA1059" s="136"/>
      <c r="AB1059" s="136"/>
      <c r="AC1059" s="136"/>
      <c r="AD1059" s="136"/>
      <c r="AE1059" s="136"/>
      <c r="AF1059" s="699"/>
      <c r="AG1059" s="136"/>
      <c r="AH1059" s="136"/>
      <c r="AI1059" s="136"/>
      <c r="AJ1059" s="136"/>
      <c r="AK1059" s="136"/>
      <c r="AL1059" s="136"/>
    </row>
    <row r="1060" spans="1:38" s="44" customFormat="1" x14ac:dyDescent="0.2">
      <c r="A1060" s="16"/>
      <c r="B1060" s="704"/>
      <c r="C1060" s="16"/>
      <c r="K1060" s="699"/>
      <c r="L1060" s="136"/>
      <c r="M1060" s="136"/>
      <c r="N1060" s="136"/>
      <c r="O1060" s="136"/>
      <c r="P1060" s="136"/>
      <c r="Q1060" s="136"/>
      <c r="R1060" s="699"/>
      <c r="S1060" s="136"/>
      <c r="T1060" s="136"/>
      <c r="U1060" s="136"/>
      <c r="V1060" s="136"/>
      <c r="W1060" s="136"/>
      <c r="X1060" s="136"/>
      <c r="Y1060" s="699"/>
      <c r="Z1060" s="136"/>
      <c r="AA1060" s="136"/>
      <c r="AB1060" s="136"/>
      <c r="AC1060" s="136"/>
      <c r="AD1060" s="136"/>
      <c r="AE1060" s="136"/>
      <c r="AF1060" s="699"/>
      <c r="AG1060" s="136"/>
      <c r="AH1060" s="136"/>
      <c r="AI1060" s="136"/>
      <c r="AJ1060" s="136"/>
      <c r="AK1060" s="136"/>
      <c r="AL1060" s="136"/>
    </row>
    <row r="1061" spans="1:38" s="44" customFormat="1" x14ac:dyDescent="0.2">
      <c r="A1061" s="16"/>
      <c r="B1061" s="704"/>
      <c r="C1061" s="16"/>
      <c r="K1061" s="699"/>
      <c r="L1061" s="136"/>
      <c r="M1061" s="136"/>
      <c r="N1061" s="136"/>
      <c r="O1061" s="136"/>
      <c r="P1061" s="136"/>
      <c r="Q1061" s="136"/>
      <c r="R1061" s="699"/>
      <c r="S1061" s="136"/>
      <c r="T1061" s="136"/>
      <c r="U1061" s="136"/>
      <c r="V1061" s="136"/>
      <c r="W1061" s="136"/>
      <c r="X1061" s="136"/>
      <c r="Y1061" s="699"/>
      <c r="Z1061" s="136"/>
      <c r="AA1061" s="136"/>
      <c r="AB1061" s="136"/>
      <c r="AC1061" s="136"/>
      <c r="AD1061" s="136"/>
      <c r="AE1061" s="136"/>
      <c r="AF1061" s="699"/>
      <c r="AG1061" s="136"/>
      <c r="AH1061" s="136"/>
      <c r="AI1061" s="136"/>
      <c r="AJ1061" s="136"/>
      <c r="AK1061" s="136"/>
      <c r="AL1061" s="136"/>
    </row>
    <row r="1062" spans="1:38" s="44" customFormat="1" x14ac:dyDescent="0.2">
      <c r="A1062" s="16"/>
      <c r="B1062" s="704"/>
      <c r="C1062" s="16"/>
      <c r="K1062" s="699"/>
      <c r="L1062" s="136"/>
      <c r="M1062" s="136"/>
      <c r="N1062" s="136"/>
      <c r="O1062" s="136"/>
      <c r="P1062" s="136"/>
      <c r="Q1062" s="136"/>
      <c r="R1062" s="699"/>
      <c r="S1062" s="136"/>
      <c r="T1062" s="136"/>
      <c r="U1062" s="136"/>
      <c r="V1062" s="136"/>
      <c r="W1062" s="136"/>
      <c r="X1062" s="136"/>
      <c r="Y1062" s="699"/>
      <c r="Z1062" s="136"/>
      <c r="AA1062" s="136"/>
      <c r="AB1062" s="136"/>
      <c r="AC1062" s="136"/>
      <c r="AD1062" s="136"/>
      <c r="AE1062" s="136"/>
      <c r="AF1062" s="699"/>
      <c r="AG1062" s="136"/>
      <c r="AH1062" s="136"/>
      <c r="AI1062" s="136"/>
      <c r="AJ1062" s="136"/>
      <c r="AK1062" s="136"/>
      <c r="AL1062" s="136"/>
    </row>
    <row r="1063" spans="1:38" s="44" customFormat="1" x14ac:dyDescent="0.2">
      <c r="A1063" s="16"/>
      <c r="B1063" s="704"/>
      <c r="C1063" s="16"/>
      <c r="K1063" s="699"/>
      <c r="L1063" s="136"/>
      <c r="M1063" s="136"/>
      <c r="N1063" s="136"/>
      <c r="O1063" s="136"/>
      <c r="P1063" s="136"/>
      <c r="Q1063" s="136"/>
      <c r="R1063" s="699"/>
      <c r="S1063" s="136"/>
      <c r="T1063" s="136"/>
      <c r="U1063" s="136"/>
      <c r="V1063" s="136"/>
      <c r="W1063" s="136"/>
      <c r="X1063" s="136"/>
      <c r="Y1063" s="699"/>
      <c r="Z1063" s="136"/>
      <c r="AA1063" s="136"/>
      <c r="AB1063" s="136"/>
      <c r="AC1063" s="136"/>
      <c r="AD1063" s="136"/>
      <c r="AE1063" s="136"/>
      <c r="AF1063" s="699"/>
      <c r="AG1063" s="136"/>
      <c r="AH1063" s="136"/>
      <c r="AI1063" s="136"/>
      <c r="AJ1063" s="136"/>
      <c r="AK1063" s="136"/>
      <c r="AL1063" s="136"/>
    </row>
    <row r="1064" spans="1:38" s="44" customFormat="1" x14ac:dyDescent="0.2">
      <c r="A1064" s="16"/>
      <c r="B1064" s="704"/>
      <c r="C1064" s="16"/>
      <c r="K1064" s="699"/>
      <c r="L1064" s="136"/>
      <c r="M1064" s="136"/>
      <c r="N1064" s="136"/>
      <c r="O1064" s="136"/>
      <c r="P1064" s="136"/>
      <c r="Q1064" s="136"/>
      <c r="R1064" s="699"/>
      <c r="S1064" s="136"/>
      <c r="T1064" s="136"/>
      <c r="U1064" s="136"/>
      <c r="V1064" s="136"/>
      <c r="W1064" s="136"/>
      <c r="X1064" s="136"/>
      <c r="Y1064" s="699"/>
      <c r="Z1064" s="136"/>
      <c r="AA1064" s="136"/>
      <c r="AB1064" s="136"/>
      <c r="AC1064" s="136"/>
      <c r="AD1064" s="136"/>
      <c r="AE1064" s="136"/>
      <c r="AF1064" s="699"/>
      <c r="AG1064" s="136"/>
      <c r="AH1064" s="136"/>
      <c r="AI1064" s="136"/>
      <c r="AJ1064" s="136"/>
      <c r="AK1064" s="136"/>
      <c r="AL1064" s="136"/>
    </row>
    <row r="1065" spans="1:38" s="44" customFormat="1" x14ac:dyDescent="0.2">
      <c r="A1065" s="16"/>
      <c r="B1065" s="704"/>
      <c r="C1065" s="16"/>
      <c r="K1065" s="699"/>
      <c r="L1065" s="136"/>
      <c r="M1065" s="136"/>
      <c r="N1065" s="136"/>
      <c r="O1065" s="136"/>
      <c r="P1065" s="136"/>
      <c r="Q1065" s="136"/>
      <c r="R1065" s="699"/>
      <c r="S1065" s="136"/>
      <c r="T1065" s="136"/>
      <c r="U1065" s="136"/>
      <c r="V1065" s="136"/>
      <c r="W1065" s="136"/>
      <c r="X1065" s="136"/>
      <c r="Y1065" s="699"/>
      <c r="Z1065" s="136"/>
      <c r="AA1065" s="136"/>
      <c r="AB1065" s="136"/>
      <c r="AC1065" s="136"/>
      <c r="AD1065" s="136"/>
      <c r="AE1065" s="136"/>
      <c r="AF1065" s="699"/>
      <c r="AG1065" s="136"/>
      <c r="AH1065" s="136"/>
      <c r="AI1065" s="136"/>
      <c r="AJ1065" s="136"/>
      <c r="AK1065" s="136"/>
      <c r="AL1065" s="136"/>
    </row>
    <row r="1066" spans="1:38" s="44" customFormat="1" x14ac:dyDescent="0.2">
      <c r="A1066" s="16"/>
      <c r="B1066" s="704"/>
      <c r="C1066" s="16"/>
      <c r="K1066" s="699"/>
      <c r="L1066" s="136"/>
      <c r="M1066" s="136"/>
      <c r="N1066" s="136"/>
      <c r="O1066" s="136"/>
      <c r="P1066" s="136"/>
      <c r="Q1066" s="136"/>
      <c r="R1066" s="699"/>
      <c r="S1066" s="136"/>
      <c r="T1066" s="136"/>
      <c r="U1066" s="136"/>
      <c r="V1066" s="136"/>
      <c r="W1066" s="136"/>
      <c r="X1066" s="136"/>
      <c r="Y1066" s="699"/>
      <c r="Z1066" s="136"/>
      <c r="AA1066" s="136"/>
      <c r="AB1066" s="136"/>
      <c r="AC1066" s="136"/>
      <c r="AD1066" s="136"/>
      <c r="AE1066" s="136"/>
      <c r="AF1066" s="699"/>
      <c r="AG1066" s="136"/>
      <c r="AH1066" s="136"/>
      <c r="AI1066" s="136"/>
      <c r="AJ1066" s="136"/>
      <c r="AK1066" s="136"/>
      <c r="AL1066" s="136"/>
    </row>
    <row r="1067" spans="1:38" s="44" customFormat="1" x14ac:dyDescent="0.2">
      <c r="A1067" s="16"/>
      <c r="B1067" s="704"/>
      <c r="C1067" s="16"/>
      <c r="K1067" s="699"/>
      <c r="L1067" s="136"/>
      <c r="M1067" s="136"/>
      <c r="N1067" s="136"/>
      <c r="O1067" s="136"/>
      <c r="P1067" s="136"/>
      <c r="Q1067" s="136"/>
      <c r="R1067" s="699"/>
      <c r="S1067" s="136"/>
      <c r="T1067" s="136"/>
      <c r="U1067" s="136"/>
      <c r="V1067" s="136"/>
      <c r="W1067" s="136"/>
      <c r="X1067" s="136"/>
      <c r="Y1067" s="699"/>
      <c r="Z1067" s="136"/>
      <c r="AA1067" s="136"/>
      <c r="AB1067" s="136"/>
      <c r="AC1067" s="136"/>
      <c r="AD1067" s="136"/>
      <c r="AE1067" s="136"/>
      <c r="AF1067" s="699"/>
      <c r="AG1067" s="136"/>
      <c r="AH1067" s="136"/>
      <c r="AI1067" s="136"/>
      <c r="AJ1067" s="136"/>
      <c r="AK1067" s="136"/>
      <c r="AL1067" s="136"/>
    </row>
    <row r="1068" spans="1:38" s="44" customFormat="1" x14ac:dyDescent="0.2">
      <c r="A1068" s="16"/>
      <c r="B1068" s="704"/>
      <c r="C1068" s="16"/>
      <c r="K1068" s="699"/>
      <c r="L1068" s="136"/>
      <c r="M1068" s="136"/>
      <c r="N1068" s="136"/>
      <c r="O1068" s="136"/>
      <c r="P1068" s="136"/>
      <c r="Q1068" s="136"/>
      <c r="R1068" s="699"/>
      <c r="S1068" s="136"/>
      <c r="T1068" s="136"/>
      <c r="U1068" s="136"/>
      <c r="V1068" s="136"/>
      <c r="W1068" s="136"/>
      <c r="X1068" s="136"/>
      <c r="Y1068" s="699"/>
      <c r="Z1068" s="136"/>
      <c r="AA1068" s="136"/>
      <c r="AB1068" s="136"/>
      <c r="AC1068" s="136"/>
      <c r="AD1068" s="136"/>
      <c r="AE1068" s="136"/>
      <c r="AF1068" s="699"/>
      <c r="AG1068" s="136"/>
      <c r="AH1068" s="136"/>
      <c r="AI1068" s="136"/>
      <c r="AJ1068" s="136"/>
      <c r="AK1068" s="136"/>
      <c r="AL1068" s="136"/>
    </row>
    <row r="1069" spans="1:38" s="44" customFormat="1" x14ac:dyDescent="0.2">
      <c r="A1069" s="16"/>
      <c r="B1069" s="704"/>
      <c r="C1069" s="16"/>
      <c r="K1069" s="699"/>
      <c r="L1069" s="136"/>
      <c r="M1069" s="136"/>
      <c r="N1069" s="136"/>
      <c r="O1069" s="136"/>
      <c r="P1069" s="136"/>
      <c r="Q1069" s="136"/>
      <c r="R1069" s="699"/>
      <c r="S1069" s="136"/>
      <c r="T1069" s="136"/>
      <c r="U1069" s="136"/>
      <c r="V1069" s="136"/>
      <c r="W1069" s="136"/>
      <c r="X1069" s="136"/>
      <c r="Y1069" s="699"/>
      <c r="Z1069" s="136"/>
      <c r="AA1069" s="136"/>
      <c r="AB1069" s="136"/>
      <c r="AC1069" s="136"/>
      <c r="AD1069" s="136"/>
      <c r="AE1069" s="136"/>
      <c r="AF1069" s="699"/>
      <c r="AG1069" s="136"/>
      <c r="AH1069" s="136"/>
      <c r="AI1069" s="136"/>
      <c r="AJ1069" s="136"/>
      <c r="AK1069" s="136"/>
      <c r="AL1069" s="136"/>
    </row>
    <row r="1070" spans="1:38" s="44" customFormat="1" x14ac:dyDescent="0.2">
      <c r="A1070" s="16"/>
      <c r="B1070" s="704"/>
      <c r="C1070" s="16"/>
      <c r="K1070" s="699"/>
      <c r="L1070" s="136"/>
      <c r="M1070" s="136"/>
      <c r="N1070" s="136"/>
      <c r="O1070" s="136"/>
      <c r="P1070" s="136"/>
      <c r="Q1070" s="136"/>
      <c r="R1070" s="699"/>
      <c r="S1070" s="136"/>
      <c r="T1070" s="136"/>
      <c r="U1070" s="136"/>
      <c r="V1070" s="136"/>
      <c r="W1070" s="136"/>
      <c r="X1070" s="136"/>
      <c r="Y1070" s="699"/>
      <c r="Z1070" s="136"/>
      <c r="AA1070" s="136"/>
      <c r="AB1070" s="136"/>
      <c r="AC1070" s="136"/>
      <c r="AD1070" s="136"/>
      <c r="AE1070" s="136"/>
      <c r="AF1070" s="699"/>
      <c r="AG1070" s="136"/>
      <c r="AH1070" s="136"/>
      <c r="AI1070" s="136"/>
      <c r="AJ1070" s="136"/>
      <c r="AK1070" s="136"/>
      <c r="AL1070" s="136"/>
    </row>
    <row r="1071" spans="1:38" s="44" customFormat="1" x14ac:dyDescent="0.2">
      <c r="A1071" s="16"/>
      <c r="B1071" s="704"/>
      <c r="C1071" s="16"/>
      <c r="K1071" s="699"/>
      <c r="L1071" s="136"/>
      <c r="M1071" s="136"/>
      <c r="N1071" s="136"/>
      <c r="O1071" s="136"/>
      <c r="P1071" s="136"/>
      <c r="Q1071" s="136"/>
      <c r="R1071" s="699"/>
      <c r="S1071" s="136"/>
      <c r="T1071" s="136"/>
      <c r="U1071" s="136"/>
      <c r="V1071" s="136"/>
      <c r="W1071" s="136"/>
      <c r="X1071" s="136"/>
      <c r="Y1071" s="699"/>
      <c r="Z1071" s="136"/>
      <c r="AA1071" s="136"/>
      <c r="AB1071" s="136"/>
      <c r="AC1071" s="136"/>
      <c r="AD1071" s="136"/>
      <c r="AE1071" s="136"/>
      <c r="AF1071" s="699"/>
      <c r="AG1071" s="136"/>
      <c r="AH1071" s="136"/>
      <c r="AI1071" s="136"/>
      <c r="AJ1071" s="136"/>
      <c r="AK1071" s="136"/>
      <c r="AL1071" s="136"/>
    </row>
    <row r="1072" spans="1:38" s="44" customFormat="1" x14ac:dyDescent="0.2">
      <c r="A1072" s="16"/>
      <c r="B1072" s="704"/>
      <c r="C1072" s="16"/>
      <c r="K1072" s="699"/>
      <c r="L1072" s="136"/>
      <c r="M1072" s="136"/>
      <c r="N1072" s="136"/>
      <c r="O1072" s="136"/>
      <c r="P1072" s="136"/>
      <c r="Q1072" s="136"/>
      <c r="R1072" s="699"/>
      <c r="S1072" s="136"/>
      <c r="T1072" s="136"/>
      <c r="U1072" s="136"/>
      <c r="V1072" s="136"/>
      <c r="W1072" s="136"/>
      <c r="X1072" s="136"/>
      <c r="Y1072" s="699"/>
      <c r="Z1072" s="136"/>
      <c r="AA1072" s="136"/>
      <c r="AB1072" s="136"/>
      <c r="AC1072" s="136"/>
      <c r="AD1072" s="136"/>
      <c r="AE1072" s="136"/>
      <c r="AF1072" s="699"/>
      <c r="AG1072" s="136"/>
      <c r="AH1072" s="136"/>
      <c r="AI1072" s="136"/>
      <c r="AJ1072" s="136"/>
      <c r="AK1072" s="136"/>
      <c r="AL1072" s="136"/>
    </row>
    <row r="1073" spans="1:38" s="44" customFormat="1" x14ac:dyDescent="0.2">
      <c r="A1073" s="16"/>
      <c r="B1073" s="704"/>
      <c r="C1073" s="16"/>
      <c r="K1073" s="699"/>
      <c r="L1073" s="136"/>
      <c r="M1073" s="136"/>
      <c r="N1073" s="136"/>
      <c r="O1073" s="136"/>
      <c r="P1073" s="136"/>
      <c r="Q1073" s="136"/>
      <c r="R1073" s="699"/>
      <c r="S1073" s="136"/>
      <c r="T1073" s="136"/>
      <c r="U1073" s="136"/>
      <c r="V1073" s="136"/>
      <c r="W1073" s="136"/>
      <c r="X1073" s="136"/>
      <c r="Y1073" s="699"/>
      <c r="Z1073" s="136"/>
      <c r="AA1073" s="136"/>
      <c r="AB1073" s="136"/>
      <c r="AC1073" s="136"/>
      <c r="AD1073" s="136"/>
      <c r="AE1073" s="136"/>
      <c r="AF1073" s="699"/>
      <c r="AG1073" s="136"/>
      <c r="AH1073" s="136"/>
      <c r="AI1073" s="136"/>
      <c r="AJ1073" s="136"/>
      <c r="AK1073" s="136"/>
      <c r="AL1073" s="136"/>
    </row>
    <row r="1074" spans="1:38" s="44" customFormat="1" x14ac:dyDescent="0.2">
      <c r="A1074" s="16"/>
      <c r="B1074" s="704"/>
      <c r="C1074" s="16"/>
      <c r="K1074" s="699"/>
      <c r="L1074" s="136"/>
      <c r="M1074" s="136"/>
      <c r="N1074" s="136"/>
      <c r="O1074" s="136"/>
      <c r="P1074" s="136"/>
      <c r="Q1074" s="136"/>
      <c r="R1074" s="699"/>
      <c r="S1074" s="136"/>
      <c r="T1074" s="136"/>
      <c r="U1074" s="136"/>
      <c r="V1074" s="136"/>
      <c r="W1074" s="136"/>
      <c r="X1074" s="136"/>
      <c r="Y1074" s="699"/>
      <c r="Z1074" s="136"/>
      <c r="AA1074" s="136"/>
      <c r="AB1074" s="136"/>
      <c r="AC1074" s="136"/>
      <c r="AD1074" s="136"/>
      <c r="AE1074" s="136"/>
      <c r="AF1074" s="699"/>
      <c r="AG1074" s="136"/>
      <c r="AH1074" s="136"/>
      <c r="AI1074" s="136"/>
      <c r="AJ1074" s="136"/>
      <c r="AK1074" s="136"/>
      <c r="AL1074" s="136"/>
    </row>
    <row r="1075" spans="1:38" s="44" customFormat="1" x14ac:dyDescent="0.2">
      <c r="A1075" s="16"/>
      <c r="B1075" s="704"/>
      <c r="C1075" s="16"/>
      <c r="K1075" s="699"/>
      <c r="L1075" s="136"/>
      <c r="M1075" s="136"/>
      <c r="N1075" s="136"/>
      <c r="O1075" s="136"/>
      <c r="P1075" s="136"/>
      <c r="Q1075" s="136"/>
      <c r="R1075" s="699"/>
      <c r="S1075" s="136"/>
      <c r="T1075" s="136"/>
      <c r="U1075" s="136"/>
      <c r="V1075" s="136"/>
      <c r="W1075" s="136"/>
      <c r="X1075" s="136"/>
      <c r="Y1075" s="699"/>
      <c r="Z1075" s="136"/>
      <c r="AA1075" s="136"/>
      <c r="AB1075" s="136"/>
      <c r="AC1075" s="136"/>
      <c r="AD1075" s="136"/>
      <c r="AE1075" s="136"/>
      <c r="AF1075" s="699"/>
      <c r="AG1075" s="136"/>
      <c r="AH1075" s="136"/>
      <c r="AI1075" s="136"/>
      <c r="AJ1075" s="136"/>
      <c r="AK1075" s="136"/>
      <c r="AL1075" s="136"/>
    </row>
    <row r="1076" spans="1:38" s="44" customFormat="1" x14ac:dyDescent="0.2">
      <c r="A1076" s="16"/>
      <c r="B1076" s="704"/>
      <c r="C1076" s="16"/>
      <c r="K1076" s="699"/>
      <c r="L1076" s="136"/>
      <c r="M1076" s="136"/>
      <c r="N1076" s="136"/>
      <c r="O1076" s="136"/>
      <c r="P1076" s="136"/>
      <c r="Q1076" s="136"/>
      <c r="R1076" s="699"/>
      <c r="S1076" s="136"/>
      <c r="T1076" s="136"/>
      <c r="U1076" s="136"/>
      <c r="V1076" s="136"/>
      <c r="W1076" s="136"/>
      <c r="X1076" s="136"/>
      <c r="Y1076" s="699"/>
      <c r="Z1076" s="136"/>
      <c r="AA1076" s="136"/>
      <c r="AB1076" s="136"/>
      <c r="AC1076" s="136"/>
      <c r="AD1076" s="136"/>
      <c r="AE1076" s="136"/>
      <c r="AF1076" s="699"/>
      <c r="AG1076" s="136"/>
      <c r="AH1076" s="136"/>
      <c r="AI1076" s="136"/>
      <c r="AJ1076" s="136"/>
      <c r="AK1076" s="136"/>
      <c r="AL1076" s="136"/>
    </row>
    <row r="1077" spans="1:38" s="44" customFormat="1" x14ac:dyDescent="0.2">
      <c r="A1077" s="16"/>
      <c r="B1077" s="704"/>
      <c r="C1077" s="16"/>
      <c r="K1077" s="699"/>
      <c r="L1077" s="136"/>
      <c r="M1077" s="136"/>
      <c r="N1077" s="136"/>
      <c r="O1077" s="136"/>
      <c r="P1077" s="136"/>
      <c r="Q1077" s="136"/>
      <c r="R1077" s="699"/>
      <c r="S1077" s="136"/>
      <c r="T1077" s="136"/>
      <c r="U1077" s="136"/>
      <c r="V1077" s="136"/>
      <c r="W1077" s="136"/>
      <c r="X1077" s="136"/>
      <c r="Y1077" s="699"/>
      <c r="Z1077" s="136"/>
      <c r="AA1077" s="136"/>
      <c r="AB1077" s="136"/>
      <c r="AC1077" s="136"/>
      <c r="AD1077" s="136"/>
      <c r="AE1077" s="136"/>
      <c r="AF1077" s="699"/>
      <c r="AG1077" s="136"/>
      <c r="AH1077" s="136"/>
      <c r="AI1077" s="136"/>
      <c r="AJ1077" s="136"/>
      <c r="AK1077" s="136"/>
      <c r="AL1077" s="136"/>
    </row>
    <row r="1078" spans="1:38" s="44" customFormat="1" x14ac:dyDescent="0.2">
      <c r="A1078" s="16"/>
      <c r="B1078" s="704"/>
      <c r="C1078" s="16"/>
      <c r="K1078" s="699"/>
      <c r="L1078" s="136"/>
      <c r="M1078" s="136"/>
      <c r="N1078" s="136"/>
      <c r="O1078" s="136"/>
      <c r="P1078" s="136"/>
      <c r="Q1078" s="136"/>
      <c r="R1078" s="699"/>
      <c r="S1078" s="136"/>
      <c r="T1078" s="136"/>
      <c r="U1078" s="136"/>
      <c r="V1078" s="136"/>
      <c r="W1078" s="136"/>
      <c r="X1078" s="136"/>
      <c r="Y1078" s="699"/>
      <c r="Z1078" s="136"/>
      <c r="AA1078" s="136"/>
      <c r="AB1078" s="136"/>
      <c r="AC1078" s="136"/>
      <c r="AD1078" s="136"/>
      <c r="AE1078" s="136"/>
      <c r="AF1078" s="699"/>
      <c r="AG1078" s="136"/>
      <c r="AH1078" s="136"/>
      <c r="AI1078" s="136"/>
      <c r="AJ1078" s="136"/>
      <c r="AK1078" s="136"/>
      <c r="AL1078" s="136"/>
    </row>
    <row r="1079" spans="1:38" s="44" customFormat="1" x14ac:dyDescent="0.2">
      <c r="A1079" s="16"/>
      <c r="B1079" s="704"/>
      <c r="C1079" s="16"/>
      <c r="K1079" s="699"/>
      <c r="L1079" s="136"/>
      <c r="M1079" s="136"/>
      <c r="N1079" s="136"/>
      <c r="O1079" s="136"/>
      <c r="P1079" s="136"/>
      <c r="Q1079" s="136"/>
      <c r="R1079" s="699"/>
      <c r="S1079" s="136"/>
      <c r="T1079" s="136"/>
      <c r="U1079" s="136"/>
      <c r="V1079" s="136"/>
      <c r="W1079" s="136"/>
      <c r="X1079" s="136"/>
      <c r="Y1079" s="699"/>
      <c r="Z1079" s="136"/>
      <c r="AA1079" s="136"/>
      <c r="AB1079" s="136"/>
      <c r="AC1079" s="136"/>
      <c r="AD1079" s="136"/>
      <c r="AE1079" s="136"/>
      <c r="AF1079" s="699"/>
      <c r="AG1079" s="136"/>
      <c r="AH1079" s="136"/>
      <c r="AI1079" s="136"/>
      <c r="AJ1079" s="136"/>
      <c r="AK1079" s="136"/>
      <c r="AL1079" s="136"/>
    </row>
    <row r="1080" spans="1:38" s="44" customFormat="1" x14ac:dyDescent="0.2">
      <c r="A1080" s="16"/>
      <c r="B1080" s="704"/>
      <c r="C1080" s="16"/>
      <c r="K1080" s="699"/>
      <c r="L1080" s="136"/>
      <c r="M1080" s="136"/>
      <c r="N1080" s="136"/>
      <c r="O1080" s="136"/>
      <c r="P1080" s="136"/>
      <c r="Q1080" s="136"/>
      <c r="R1080" s="699"/>
      <c r="S1080" s="136"/>
      <c r="T1080" s="136"/>
      <c r="U1080" s="136"/>
      <c r="V1080" s="136"/>
      <c r="W1080" s="136"/>
      <c r="X1080" s="136"/>
      <c r="Y1080" s="699"/>
      <c r="Z1080" s="136"/>
      <c r="AA1080" s="136"/>
      <c r="AB1080" s="136"/>
      <c r="AC1080" s="136"/>
      <c r="AD1080" s="136"/>
      <c r="AE1080" s="136"/>
      <c r="AF1080" s="699"/>
      <c r="AG1080" s="136"/>
      <c r="AH1080" s="136"/>
      <c r="AI1080" s="136"/>
      <c r="AJ1080" s="136"/>
      <c r="AK1080" s="136"/>
      <c r="AL1080" s="136"/>
    </row>
    <row r="1081" spans="1:38" s="44" customFormat="1" x14ac:dyDescent="0.2">
      <c r="A1081" s="16"/>
      <c r="B1081" s="704"/>
      <c r="C1081" s="16"/>
      <c r="K1081" s="699"/>
      <c r="L1081" s="136"/>
      <c r="M1081" s="136"/>
      <c r="N1081" s="136"/>
      <c r="O1081" s="136"/>
      <c r="P1081" s="136"/>
      <c r="Q1081" s="136"/>
      <c r="R1081" s="699"/>
      <c r="S1081" s="136"/>
      <c r="T1081" s="136"/>
      <c r="U1081" s="136"/>
      <c r="V1081" s="136"/>
      <c r="W1081" s="136"/>
      <c r="X1081" s="136"/>
      <c r="Y1081" s="699"/>
      <c r="Z1081" s="136"/>
      <c r="AA1081" s="136"/>
      <c r="AB1081" s="136"/>
      <c r="AC1081" s="136"/>
      <c r="AD1081" s="136"/>
      <c r="AE1081" s="136"/>
      <c r="AF1081" s="699"/>
      <c r="AG1081" s="136"/>
      <c r="AH1081" s="136"/>
      <c r="AI1081" s="136"/>
      <c r="AJ1081" s="136"/>
      <c r="AK1081" s="136"/>
      <c r="AL1081" s="136"/>
    </row>
    <row r="1082" spans="1:38" s="44" customFormat="1" x14ac:dyDescent="0.2">
      <c r="A1082" s="16"/>
      <c r="B1082" s="704"/>
      <c r="C1082" s="16"/>
      <c r="K1082" s="699"/>
      <c r="L1082" s="136"/>
      <c r="M1082" s="136"/>
      <c r="N1082" s="136"/>
      <c r="O1082" s="136"/>
      <c r="P1082" s="136"/>
      <c r="Q1082" s="136"/>
      <c r="R1082" s="699"/>
      <c r="S1082" s="136"/>
      <c r="T1082" s="136"/>
      <c r="U1082" s="136"/>
      <c r="V1082" s="136"/>
      <c r="W1082" s="136"/>
      <c r="X1082" s="136"/>
      <c r="Y1082" s="699"/>
      <c r="Z1082" s="136"/>
      <c r="AA1082" s="136"/>
      <c r="AB1082" s="136"/>
      <c r="AC1082" s="136"/>
      <c r="AD1082" s="136"/>
      <c r="AE1082" s="136"/>
      <c r="AF1082" s="699"/>
      <c r="AG1082" s="136"/>
      <c r="AH1082" s="136"/>
      <c r="AI1082" s="136"/>
      <c r="AJ1082" s="136"/>
      <c r="AK1082" s="136"/>
      <c r="AL1082" s="136"/>
    </row>
    <row r="1083" spans="1:38" s="44" customFormat="1" x14ac:dyDescent="0.2">
      <c r="A1083" s="16"/>
      <c r="B1083" s="704"/>
      <c r="C1083" s="16"/>
      <c r="K1083" s="699"/>
      <c r="L1083" s="136"/>
      <c r="M1083" s="136"/>
      <c r="N1083" s="136"/>
      <c r="O1083" s="136"/>
      <c r="P1083" s="136"/>
      <c r="Q1083" s="136"/>
      <c r="R1083" s="699"/>
      <c r="S1083" s="136"/>
      <c r="T1083" s="136"/>
      <c r="U1083" s="136"/>
      <c r="V1083" s="136"/>
      <c r="W1083" s="136"/>
      <c r="X1083" s="136"/>
      <c r="Y1083" s="699"/>
      <c r="Z1083" s="136"/>
      <c r="AA1083" s="136"/>
      <c r="AB1083" s="136"/>
      <c r="AC1083" s="136"/>
      <c r="AD1083" s="136"/>
      <c r="AE1083" s="136"/>
      <c r="AF1083" s="699"/>
      <c r="AG1083" s="136"/>
      <c r="AH1083" s="136"/>
      <c r="AI1083" s="136"/>
      <c r="AJ1083" s="136"/>
      <c r="AK1083" s="136"/>
      <c r="AL1083" s="136"/>
    </row>
    <row r="1084" spans="1:38" s="44" customFormat="1" x14ac:dyDescent="0.2">
      <c r="A1084" s="16"/>
      <c r="B1084" s="704"/>
      <c r="C1084" s="16"/>
      <c r="K1084" s="699"/>
      <c r="L1084" s="136"/>
      <c r="M1084" s="136"/>
      <c r="N1084" s="136"/>
      <c r="O1084" s="136"/>
      <c r="P1084" s="136"/>
      <c r="Q1084" s="136"/>
      <c r="R1084" s="699"/>
      <c r="S1084" s="136"/>
      <c r="T1084" s="136"/>
      <c r="U1084" s="136"/>
      <c r="V1084" s="136"/>
      <c r="W1084" s="136"/>
      <c r="X1084" s="136"/>
      <c r="Y1084" s="699"/>
      <c r="Z1084" s="136"/>
      <c r="AA1084" s="136"/>
      <c r="AB1084" s="136"/>
      <c r="AC1084" s="136"/>
      <c r="AD1084" s="136"/>
      <c r="AE1084" s="136"/>
      <c r="AF1084" s="699"/>
      <c r="AG1084" s="136"/>
      <c r="AH1084" s="136"/>
      <c r="AI1084" s="136"/>
      <c r="AJ1084" s="136"/>
      <c r="AK1084" s="136"/>
      <c r="AL1084" s="136"/>
    </row>
    <row r="1085" spans="1:38" s="44" customFormat="1" x14ac:dyDescent="0.2">
      <c r="A1085" s="16"/>
      <c r="B1085" s="704"/>
      <c r="C1085" s="16"/>
      <c r="K1085" s="699"/>
      <c r="L1085" s="136"/>
      <c r="M1085" s="136"/>
      <c r="N1085" s="136"/>
      <c r="O1085" s="136"/>
      <c r="P1085" s="136"/>
      <c r="Q1085" s="136"/>
      <c r="R1085" s="699"/>
      <c r="S1085" s="136"/>
      <c r="T1085" s="136"/>
      <c r="U1085" s="136"/>
      <c r="V1085" s="136"/>
      <c r="W1085" s="136"/>
      <c r="X1085" s="136"/>
      <c r="Y1085" s="699"/>
      <c r="Z1085" s="136"/>
      <c r="AA1085" s="136"/>
      <c r="AB1085" s="136"/>
      <c r="AC1085" s="136"/>
      <c r="AD1085" s="136"/>
      <c r="AE1085" s="136"/>
      <c r="AF1085" s="699"/>
      <c r="AG1085" s="136"/>
      <c r="AH1085" s="136"/>
      <c r="AI1085" s="136"/>
      <c r="AJ1085" s="136"/>
      <c r="AK1085" s="136"/>
      <c r="AL1085" s="136"/>
    </row>
    <row r="1086" spans="1:38" s="44" customFormat="1" x14ac:dyDescent="0.2">
      <c r="A1086" s="16"/>
      <c r="B1086" s="704"/>
      <c r="C1086" s="16"/>
      <c r="K1086" s="699"/>
      <c r="L1086" s="136"/>
      <c r="M1086" s="136"/>
      <c r="N1086" s="136"/>
      <c r="O1086" s="136"/>
      <c r="P1086" s="136"/>
      <c r="Q1086" s="136"/>
      <c r="R1086" s="699"/>
      <c r="S1086" s="136"/>
      <c r="T1086" s="136"/>
      <c r="U1086" s="136"/>
      <c r="V1086" s="136"/>
      <c r="W1086" s="136"/>
      <c r="X1086" s="136"/>
      <c r="Y1086" s="699"/>
      <c r="Z1086" s="136"/>
      <c r="AA1086" s="136"/>
      <c r="AB1086" s="136"/>
      <c r="AC1086" s="136"/>
      <c r="AD1086" s="136"/>
      <c r="AE1086" s="136"/>
      <c r="AF1086" s="699"/>
      <c r="AG1086" s="136"/>
      <c r="AH1086" s="136"/>
      <c r="AI1086" s="136"/>
      <c r="AJ1086" s="136"/>
      <c r="AK1086" s="136"/>
      <c r="AL1086" s="136"/>
    </row>
    <row r="1087" spans="1:38" s="44" customFormat="1" x14ac:dyDescent="0.2">
      <c r="A1087" s="16"/>
      <c r="B1087" s="704"/>
      <c r="C1087" s="16"/>
      <c r="K1087" s="699"/>
      <c r="L1087" s="136"/>
      <c r="M1087" s="136"/>
      <c r="N1087" s="136"/>
      <c r="O1087" s="136"/>
      <c r="P1087" s="136"/>
      <c r="Q1087" s="136"/>
      <c r="R1087" s="699"/>
      <c r="S1087" s="136"/>
      <c r="T1087" s="136"/>
      <c r="U1087" s="136"/>
      <c r="V1087" s="136"/>
      <c r="W1087" s="136"/>
      <c r="X1087" s="136"/>
      <c r="Y1087" s="699"/>
      <c r="Z1087" s="136"/>
      <c r="AA1087" s="136"/>
      <c r="AB1087" s="136"/>
      <c r="AC1087" s="136"/>
      <c r="AD1087" s="136"/>
      <c r="AE1087" s="136"/>
      <c r="AF1087" s="699"/>
      <c r="AG1087" s="136"/>
      <c r="AH1087" s="136"/>
      <c r="AI1087" s="136"/>
      <c r="AJ1087" s="136"/>
      <c r="AK1087" s="136"/>
      <c r="AL1087" s="136"/>
    </row>
    <row r="1088" spans="1:38" s="44" customFormat="1" x14ac:dyDescent="0.2">
      <c r="A1088" s="16"/>
      <c r="B1088" s="704"/>
      <c r="C1088" s="16"/>
      <c r="K1088" s="699"/>
      <c r="L1088" s="136"/>
      <c r="M1088" s="136"/>
      <c r="N1088" s="136"/>
      <c r="O1088" s="136"/>
      <c r="P1088" s="136"/>
      <c r="Q1088" s="136"/>
      <c r="R1088" s="699"/>
      <c r="S1088" s="136"/>
      <c r="T1088" s="136"/>
      <c r="U1088" s="136"/>
      <c r="V1088" s="136"/>
      <c r="W1088" s="136"/>
      <c r="X1088" s="136"/>
      <c r="Y1088" s="699"/>
      <c r="Z1088" s="136"/>
      <c r="AA1088" s="136"/>
      <c r="AB1088" s="136"/>
      <c r="AC1088" s="136"/>
      <c r="AD1088" s="136"/>
      <c r="AE1088" s="136"/>
      <c r="AF1088" s="699"/>
      <c r="AG1088" s="136"/>
      <c r="AH1088" s="136"/>
      <c r="AI1088" s="136"/>
      <c r="AJ1088" s="136"/>
      <c r="AK1088" s="136"/>
      <c r="AL1088" s="136"/>
    </row>
    <row r="1089" spans="1:38" s="44" customFormat="1" x14ac:dyDescent="0.2">
      <c r="A1089" s="16"/>
      <c r="B1089" s="704"/>
      <c r="C1089" s="16"/>
      <c r="K1089" s="699"/>
      <c r="L1089" s="136"/>
      <c r="M1089" s="136"/>
      <c r="N1089" s="136"/>
      <c r="O1089" s="136"/>
      <c r="P1089" s="136"/>
      <c r="Q1089" s="136"/>
      <c r="R1089" s="699"/>
      <c r="S1089" s="136"/>
      <c r="T1089" s="136"/>
      <c r="U1089" s="136"/>
      <c r="V1089" s="136"/>
      <c r="W1089" s="136"/>
      <c r="X1089" s="136"/>
      <c r="Y1089" s="699"/>
      <c r="Z1089" s="136"/>
      <c r="AA1089" s="136"/>
      <c r="AB1089" s="136"/>
      <c r="AC1089" s="136"/>
      <c r="AD1089" s="136"/>
      <c r="AE1089" s="136"/>
      <c r="AF1089" s="699"/>
      <c r="AG1089" s="136"/>
      <c r="AH1089" s="136"/>
      <c r="AI1089" s="136"/>
      <c r="AJ1089" s="136"/>
      <c r="AK1089" s="136"/>
      <c r="AL1089" s="136"/>
    </row>
    <row r="1090" spans="1:38" s="44" customFormat="1" x14ac:dyDescent="0.2">
      <c r="A1090" s="16"/>
      <c r="B1090" s="704"/>
      <c r="C1090" s="16"/>
      <c r="K1090" s="699"/>
      <c r="L1090" s="136"/>
      <c r="M1090" s="136"/>
      <c r="N1090" s="136"/>
      <c r="O1090" s="136"/>
      <c r="P1090" s="136"/>
      <c r="Q1090" s="136"/>
      <c r="R1090" s="699"/>
      <c r="S1090" s="136"/>
      <c r="T1090" s="136"/>
      <c r="U1090" s="136"/>
      <c r="V1090" s="136"/>
      <c r="W1090" s="136"/>
      <c r="X1090" s="136"/>
      <c r="Y1090" s="699"/>
      <c r="Z1090" s="136"/>
      <c r="AA1090" s="136"/>
      <c r="AB1090" s="136"/>
      <c r="AC1090" s="136"/>
      <c r="AD1090" s="136"/>
      <c r="AE1090" s="136"/>
      <c r="AF1090" s="699"/>
      <c r="AG1090" s="136"/>
      <c r="AH1090" s="136"/>
      <c r="AI1090" s="136"/>
      <c r="AJ1090" s="136"/>
      <c r="AK1090" s="136"/>
      <c r="AL1090" s="136"/>
    </row>
    <row r="1091" spans="1:38" s="44" customFormat="1" x14ac:dyDescent="0.2">
      <c r="A1091" s="16"/>
      <c r="B1091" s="704"/>
      <c r="C1091" s="16"/>
      <c r="K1091" s="699"/>
      <c r="L1091" s="136"/>
      <c r="M1091" s="136"/>
      <c r="N1091" s="136"/>
      <c r="O1091" s="136"/>
      <c r="P1091" s="136"/>
      <c r="Q1091" s="136"/>
      <c r="R1091" s="699"/>
      <c r="S1091" s="136"/>
      <c r="T1091" s="136"/>
      <c r="U1091" s="136"/>
      <c r="V1091" s="136"/>
      <c r="W1091" s="136"/>
      <c r="X1091" s="136"/>
      <c r="Y1091" s="699"/>
      <c r="Z1091" s="136"/>
      <c r="AA1091" s="136"/>
      <c r="AB1091" s="136"/>
      <c r="AC1091" s="136"/>
      <c r="AD1091" s="136"/>
      <c r="AE1091" s="136"/>
      <c r="AF1091" s="699"/>
      <c r="AG1091" s="136"/>
      <c r="AH1091" s="136"/>
      <c r="AI1091" s="136"/>
      <c r="AJ1091" s="136"/>
      <c r="AK1091" s="136"/>
      <c r="AL1091" s="136"/>
    </row>
    <row r="1092" spans="1:38" s="44" customFormat="1" x14ac:dyDescent="0.2">
      <c r="A1092" s="16"/>
      <c r="B1092" s="704"/>
      <c r="C1092" s="16"/>
      <c r="K1092" s="699"/>
      <c r="L1092" s="136"/>
      <c r="M1092" s="136"/>
      <c r="N1092" s="136"/>
      <c r="O1092" s="136"/>
      <c r="P1092" s="136"/>
      <c r="Q1092" s="136"/>
      <c r="R1092" s="699"/>
      <c r="S1092" s="136"/>
      <c r="T1092" s="136"/>
      <c r="U1092" s="136"/>
      <c r="V1092" s="136"/>
      <c r="W1092" s="136"/>
      <c r="X1092" s="136"/>
      <c r="Y1092" s="699"/>
      <c r="Z1092" s="136"/>
      <c r="AA1092" s="136"/>
      <c r="AB1092" s="136"/>
      <c r="AC1092" s="136"/>
      <c r="AD1092" s="136"/>
      <c r="AE1092" s="136"/>
      <c r="AF1092" s="699"/>
      <c r="AG1092" s="136"/>
      <c r="AH1092" s="136"/>
      <c r="AI1092" s="136"/>
      <c r="AJ1092" s="136"/>
      <c r="AK1092" s="136"/>
      <c r="AL1092" s="136"/>
    </row>
    <row r="1093" spans="1:38" s="44" customFormat="1" x14ac:dyDescent="0.2">
      <c r="A1093" s="16"/>
      <c r="B1093" s="704"/>
      <c r="C1093" s="16"/>
      <c r="K1093" s="699"/>
      <c r="L1093" s="136"/>
      <c r="M1093" s="136"/>
      <c r="N1093" s="136"/>
      <c r="O1093" s="136"/>
      <c r="P1093" s="136"/>
      <c r="Q1093" s="136"/>
      <c r="R1093" s="699"/>
      <c r="S1093" s="136"/>
      <c r="T1093" s="136"/>
      <c r="U1093" s="136"/>
      <c r="V1093" s="136"/>
      <c r="W1093" s="136"/>
      <c r="X1093" s="136"/>
      <c r="Y1093" s="699"/>
      <c r="Z1093" s="136"/>
      <c r="AA1093" s="136"/>
      <c r="AB1093" s="136"/>
      <c r="AC1093" s="136"/>
      <c r="AD1093" s="136"/>
      <c r="AE1093" s="136"/>
      <c r="AF1093" s="699"/>
      <c r="AG1093" s="136"/>
      <c r="AH1093" s="136"/>
      <c r="AI1093" s="136"/>
      <c r="AJ1093" s="136"/>
      <c r="AK1093" s="136"/>
      <c r="AL1093" s="136"/>
    </row>
    <row r="1094" spans="1:38" s="44" customFormat="1" x14ac:dyDescent="0.2">
      <c r="A1094" s="16"/>
      <c r="B1094" s="704"/>
      <c r="C1094" s="16"/>
      <c r="K1094" s="699"/>
      <c r="L1094" s="136"/>
      <c r="M1094" s="136"/>
      <c r="N1094" s="136"/>
      <c r="O1094" s="136"/>
      <c r="P1094" s="136"/>
      <c r="Q1094" s="136"/>
      <c r="R1094" s="699"/>
      <c r="S1094" s="136"/>
      <c r="T1094" s="136"/>
      <c r="U1094" s="136"/>
      <c r="V1094" s="136"/>
      <c r="W1094" s="136"/>
      <c r="X1094" s="136"/>
      <c r="Y1094" s="699"/>
      <c r="Z1094" s="136"/>
      <c r="AA1094" s="136"/>
      <c r="AB1094" s="136"/>
      <c r="AC1094" s="136"/>
      <c r="AD1094" s="136"/>
      <c r="AE1094" s="136"/>
      <c r="AF1094" s="699"/>
      <c r="AG1094" s="136"/>
      <c r="AH1094" s="136"/>
      <c r="AI1094" s="136"/>
      <c r="AJ1094" s="136"/>
      <c r="AK1094" s="136"/>
      <c r="AL1094" s="136"/>
    </row>
    <row r="1095" spans="1:38" s="44" customFormat="1" x14ac:dyDescent="0.2">
      <c r="A1095" s="16"/>
      <c r="B1095" s="704"/>
      <c r="C1095" s="16"/>
      <c r="K1095" s="699"/>
      <c r="L1095" s="136"/>
      <c r="M1095" s="136"/>
      <c r="N1095" s="136"/>
      <c r="O1095" s="136"/>
      <c r="P1095" s="136"/>
      <c r="Q1095" s="136"/>
      <c r="R1095" s="699"/>
      <c r="S1095" s="136"/>
      <c r="T1095" s="136"/>
      <c r="U1095" s="136"/>
      <c r="V1095" s="136"/>
      <c r="W1095" s="136"/>
      <c r="X1095" s="136"/>
      <c r="Y1095" s="699"/>
      <c r="Z1095" s="136"/>
      <c r="AA1095" s="136"/>
      <c r="AB1095" s="136"/>
      <c r="AC1095" s="136"/>
      <c r="AD1095" s="136"/>
      <c r="AE1095" s="136"/>
      <c r="AF1095" s="699"/>
      <c r="AG1095" s="136"/>
      <c r="AH1095" s="136"/>
      <c r="AI1095" s="136"/>
      <c r="AJ1095" s="136"/>
      <c r="AK1095" s="136"/>
      <c r="AL1095" s="136"/>
    </row>
    <row r="1096" spans="1:38" s="44" customFormat="1" x14ac:dyDescent="0.2">
      <c r="A1096" s="16"/>
      <c r="B1096" s="704"/>
      <c r="C1096" s="16"/>
      <c r="K1096" s="699"/>
      <c r="L1096" s="136"/>
      <c r="M1096" s="136"/>
      <c r="N1096" s="136"/>
      <c r="O1096" s="136"/>
      <c r="P1096" s="136"/>
      <c r="Q1096" s="136"/>
      <c r="R1096" s="699"/>
      <c r="S1096" s="136"/>
      <c r="T1096" s="136"/>
      <c r="U1096" s="136"/>
      <c r="V1096" s="136"/>
      <c r="W1096" s="136"/>
      <c r="X1096" s="136"/>
      <c r="Y1096" s="699"/>
      <c r="Z1096" s="136"/>
      <c r="AA1096" s="136"/>
      <c r="AB1096" s="136"/>
      <c r="AC1096" s="136"/>
      <c r="AD1096" s="136"/>
      <c r="AE1096" s="136"/>
      <c r="AF1096" s="699"/>
      <c r="AG1096" s="136"/>
      <c r="AH1096" s="136"/>
      <c r="AI1096" s="136"/>
      <c r="AJ1096" s="136"/>
      <c r="AK1096" s="136"/>
      <c r="AL1096" s="136"/>
    </row>
    <row r="1097" spans="1:38" s="44" customFormat="1" x14ac:dyDescent="0.2">
      <c r="A1097" s="16"/>
      <c r="B1097" s="704"/>
      <c r="C1097" s="16"/>
      <c r="K1097" s="699"/>
      <c r="L1097" s="136"/>
      <c r="M1097" s="136"/>
      <c r="N1097" s="136"/>
      <c r="O1097" s="136"/>
      <c r="P1097" s="136"/>
      <c r="Q1097" s="136"/>
      <c r="R1097" s="699"/>
      <c r="S1097" s="136"/>
      <c r="T1097" s="136"/>
      <c r="U1097" s="136"/>
      <c r="V1097" s="136"/>
      <c r="W1097" s="136"/>
      <c r="X1097" s="136"/>
      <c r="Y1097" s="699"/>
      <c r="Z1097" s="136"/>
      <c r="AA1097" s="136"/>
      <c r="AB1097" s="136"/>
      <c r="AC1097" s="136"/>
      <c r="AD1097" s="136"/>
      <c r="AE1097" s="136"/>
      <c r="AF1097" s="699"/>
      <c r="AG1097" s="136"/>
      <c r="AH1097" s="136"/>
      <c r="AI1097" s="136"/>
      <c r="AJ1097" s="136"/>
      <c r="AK1097" s="136"/>
      <c r="AL1097" s="136"/>
    </row>
    <row r="1098" spans="1:38" s="44" customFormat="1" x14ac:dyDescent="0.2">
      <c r="A1098" s="16"/>
      <c r="B1098" s="704"/>
      <c r="C1098" s="16"/>
      <c r="K1098" s="699"/>
      <c r="L1098" s="136"/>
      <c r="M1098" s="136"/>
      <c r="N1098" s="136"/>
      <c r="O1098" s="136"/>
      <c r="P1098" s="136"/>
      <c r="Q1098" s="136"/>
      <c r="R1098" s="699"/>
      <c r="S1098" s="136"/>
      <c r="T1098" s="136"/>
      <c r="U1098" s="136"/>
      <c r="V1098" s="136"/>
      <c r="W1098" s="136"/>
      <c r="X1098" s="136"/>
      <c r="Y1098" s="699"/>
      <c r="Z1098" s="136"/>
      <c r="AA1098" s="136"/>
      <c r="AB1098" s="136"/>
      <c r="AC1098" s="136"/>
      <c r="AD1098" s="136"/>
      <c r="AE1098" s="136"/>
      <c r="AF1098" s="699"/>
      <c r="AG1098" s="136"/>
      <c r="AH1098" s="136"/>
      <c r="AI1098" s="136"/>
      <c r="AJ1098" s="136"/>
      <c r="AK1098" s="136"/>
      <c r="AL1098" s="136"/>
    </row>
    <row r="1099" spans="1:38" s="44" customFormat="1" x14ac:dyDescent="0.2">
      <c r="A1099" s="16"/>
      <c r="B1099" s="704"/>
      <c r="C1099" s="16"/>
      <c r="K1099" s="699"/>
      <c r="L1099" s="136"/>
      <c r="M1099" s="136"/>
      <c r="N1099" s="136"/>
      <c r="O1099" s="136"/>
      <c r="P1099" s="136"/>
      <c r="Q1099" s="136"/>
      <c r="R1099" s="699"/>
      <c r="S1099" s="136"/>
      <c r="T1099" s="136"/>
      <c r="U1099" s="136"/>
      <c r="V1099" s="136"/>
      <c r="W1099" s="136"/>
      <c r="X1099" s="136"/>
      <c r="Y1099" s="699"/>
      <c r="Z1099" s="136"/>
      <c r="AA1099" s="136"/>
      <c r="AB1099" s="136"/>
      <c r="AC1099" s="136"/>
      <c r="AD1099" s="136"/>
      <c r="AE1099" s="136"/>
      <c r="AF1099" s="699"/>
      <c r="AG1099" s="136"/>
      <c r="AH1099" s="136"/>
      <c r="AI1099" s="136"/>
      <c r="AJ1099" s="136"/>
      <c r="AK1099" s="136"/>
      <c r="AL1099" s="136"/>
    </row>
    <row r="1100" spans="1:38" s="44" customFormat="1" x14ac:dyDescent="0.2">
      <c r="A1100" s="16"/>
      <c r="B1100" s="704"/>
      <c r="C1100" s="16"/>
      <c r="K1100" s="699"/>
      <c r="L1100" s="136"/>
      <c r="M1100" s="136"/>
      <c r="N1100" s="136"/>
      <c r="O1100" s="136"/>
      <c r="P1100" s="136"/>
      <c r="Q1100" s="136"/>
      <c r="R1100" s="699"/>
      <c r="S1100" s="136"/>
      <c r="T1100" s="136"/>
      <c r="U1100" s="136"/>
      <c r="V1100" s="136"/>
      <c r="W1100" s="136"/>
      <c r="X1100" s="136"/>
      <c r="Y1100" s="699"/>
      <c r="Z1100" s="136"/>
      <c r="AA1100" s="136"/>
      <c r="AB1100" s="136"/>
      <c r="AC1100" s="136"/>
      <c r="AD1100" s="136"/>
      <c r="AE1100" s="136"/>
      <c r="AF1100" s="699"/>
      <c r="AG1100" s="136"/>
      <c r="AH1100" s="136"/>
      <c r="AI1100" s="136"/>
      <c r="AJ1100" s="136"/>
      <c r="AK1100" s="136"/>
      <c r="AL1100" s="136"/>
    </row>
    <row r="1101" spans="1:38" s="44" customFormat="1" x14ac:dyDescent="0.2">
      <c r="A1101" s="16"/>
      <c r="B1101" s="704"/>
      <c r="C1101" s="16"/>
      <c r="K1101" s="699"/>
      <c r="L1101" s="136"/>
      <c r="M1101" s="136"/>
      <c r="N1101" s="136"/>
      <c r="O1101" s="136"/>
      <c r="P1101" s="136"/>
      <c r="Q1101" s="136"/>
      <c r="R1101" s="699"/>
      <c r="S1101" s="136"/>
      <c r="T1101" s="136"/>
      <c r="U1101" s="136"/>
      <c r="V1101" s="136"/>
      <c r="W1101" s="136"/>
      <c r="X1101" s="136"/>
      <c r="Y1101" s="699"/>
      <c r="Z1101" s="136"/>
      <c r="AA1101" s="136"/>
      <c r="AB1101" s="136"/>
      <c r="AC1101" s="136"/>
      <c r="AD1101" s="136"/>
      <c r="AE1101" s="136"/>
      <c r="AF1101" s="699"/>
      <c r="AG1101" s="136"/>
      <c r="AH1101" s="136"/>
      <c r="AI1101" s="136"/>
      <c r="AJ1101" s="136"/>
      <c r="AK1101" s="136"/>
      <c r="AL1101" s="136"/>
    </row>
    <row r="1102" spans="1:38" s="44" customFormat="1" x14ac:dyDescent="0.2">
      <c r="A1102" s="16"/>
      <c r="B1102" s="704"/>
      <c r="C1102" s="16"/>
      <c r="K1102" s="699"/>
      <c r="L1102" s="136"/>
      <c r="M1102" s="136"/>
      <c r="N1102" s="136"/>
      <c r="O1102" s="136"/>
      <c r="P1102" s="136"/>
      <c r="Q1102" s="136"/>
      <c r="R1102" s="699"/>
      <c r="S1102" s="136"/>
      <c r="T1102" s="136"/>
      <c r="U1102" s="136"/>
      <c r="V1102" s="136"/>
      <c r="W1102" s="136"/>
      <c r="X1102" s="136"/>
      <c r="Y1102" s="699"/>
      <c r="Z1102" s="136"/>
      <c r="AA1102" s="136"/>
      <c r="AB1102" s="136"/>
      <c r="AC1102" s="136"/>
      <c r="AD1102" s="136"/>
      <c r="AE1102" s="136"/>
      <c r="AF1102" s="699"/>
      <c r="AG1102" s="136"/>
      <c r="AH1102" s="136"/>
      <c r="AI1102" s="136"/>
      <c r="AJ1102" s="136"/>
      <c r="AK1102" s="136"/>
      <c r="AL1102" s="136"/>
    </row>
    <row r="1103" spans="1:38" s="44" customFormat="1" x14ac:dyDescent="0.2">
      <c r="A1103" s="16"/>
      <c r="B1103" s="704"/>
      <c r="C1103" s="16"/>
      <c r="K1103" s="699"/>
      <c r="L1103" s="136"/>
      <c r="M1103" s="136"/>
      <c r="N1103" s="136"/>
      <c r="O1103" s="136"/>
      <c r="P1103" s="136"/>
      <c r="Q1103" s="136"/>
      <c r="R1103" s="699"/>
      <c r="S1103" s="136"/>
      <c r="T1103" s="136"/>
      <c r="U1103" s="136"/>
      <c r="V1103" s="136"/>
      <c r="W1103" s="136"/>
      <c r="X1103" s="136"/>
      <c r="Y1103" s="699"/>
      <c r="Z1103" s="136"/>
      <c r="AA1103" s="136"/>
      <c r="AB1103" s="136"/>
      <c r="AC1103" s="136"/>
      <c r="AD1103" s="136"/>
      <c r="AE1103" s="136"/>
      <c r="AF1103" s="699"/>
      <c r="AG1103" s="136"/>
      <c r="AH1103" s="136"/>
      <c r="AI1103" s="136"/>
      <c r="AJ1103" s="136"/>
      <c r="AK1103" s="136"/>
      <c r="AL1103" s="136"/>
    </row>
    <row r="1104" spans="1:38" s="44" customFormat="1" x14ac:dyDescent="0.2">
      <c r="A1104" s="16"/>
      <c r="B1104" s="704"/>
      <c r="C1104" s="16"/>
      <c r="K1104" s="699"/>
      <c r="L1104" s="136"/>
      <c r="M1104" s="136"/>
      <c r="N1104" s="136"/>
      <c r="O1104" s="136"/>
      <c r="P1104" s="136"/>
      <c r="Q1104" s="136"/>
      <c r="R1104" s="699"/>
      <c r="S1104" s="136"/>
      <c r="T1104" s="136"/>
      <c r="U1104" s="136"/>
      <c r="V1104" s="136"/>
      <c r="W1104" s="136"/>
      <c r="X1104" s="136"/>
      <c r="Y1104" s="699"/>
      <c r="Z1104" s="136"/>
      <c r="AA1104" s="136"/>
      <c r="AB1104" s="136"/>
      <c r="AC1104" s="136"/>
      <c r="AD1104" s="136"/>
      <c r="AE1104" s="136"/>
      <c r="AF1104" s="699"/>
      <c r="AG1104" s="136"/>
      <c r="AH1104" s="136"/>
      <c r="AI1104" s="136"/>
      <c r="AJ1104" s="136"/>
      <c r="AK1104" s="136"/>
      <c r="AL1104" s="136"/>
    </row>
    <row r="1105" spans="1:38" s="44" customFormat="1" x14ac:dyDescent="0.2">
      <c r="A1105" s="16"/>
      <c r="B1105" s="704"/>
      <c r="C1105" s="16"/>
      <c r="K1105" s="699"/>
      <c r="L1105" s="136"/>
      <c r="M1105" s="136"/>
      <c r="N1105" s="136"/>
      <c r="O1105" s="136"/>
      <c r="P1105" s="136"/>
      <c r="Q1105" s="136"/>
      <c r="R1105" s="699"/>
      <c r="S1105" s="136"/>
      <c r="T1105" s="136"/>
      <c r="U1105" s="136"/>
      <c r="V1105" s="136"/>
      <c r="W1105" s="136"/>
      <c r="X1105" s="136"/>
      <c r="Y1105" s="699"/>
      <c r="Z1105" s="136"/>
      <c r="AA1105" s="136"/>
      <c r="AB1105" s="136"/>
      <c r="AC1105" s="136"/>
      <c r="AD1105" s="136"/>
      <c r="AE1105" s="136"/>
      <c r="AF1105" s="699"/>
      <c r="AG1105" s="136"/>
      <c r="AH1105" s="136"/>
      <c r="AI1105" s="136"/>
      <c r="AJ1105" s="136"/>
      <c r="AK1105" s="136"/>
      <c r="AL1105" s="136"/>
    </row>
    <row r="1106" spans="1:38" s="44" customFormat="1" x14ac:dyDescent="0.2">
      <c r="A1106" s="16"/>
      <c r="B1106" s="704"/>
      <c r="C1106" s="16"/>
      <c r="K1106" s="699"/>
      <c r="L1106" s="136"/>
      <c r="M1106" s="136"/>
      <c r="N1106" s="136"/>
      <c r="O1106" s="136"/>
      <c r="P1106" s="136"/>
      <c r="Q1106" s="136"/>
      <c r="R1106" s="699"/>
      <c r="S1106" s="136"/>
      <c r="T1106" s="136"/>
      <c r="U1106" s="136"/>
      <c r="V1106" s="136"/>
      <c r="W1106" s="136"/>
      <c r="X1106" s="136"/>
      <c r="Y1106" s="699"/>
      <c r="Z1106" s="136"/>
      <c r="AA1106" s="136"/>
      <c r="AB1106" s="136"/>
      <c r="AC1106" s="136"/>
      <c r="AD1106" s="136"/>
      <c r="AE1106" s="136"/>
      <c r="AF1106" s="699"/>
      <c r="AG1106" s="136"/>
      <c r="AH1106" s="136"/>
      <c r="AI1106" s="136"/>
      <c r="AJ1106" s="136"/>
      <c r="AK1106" s="136"/>
      <c r="AL1106" s="136"/>
    </row>
    <row r="1107" spans="1:38" s="44" customFormat="1" x14ac:dyDescent="0.2">
      <c r="A1107" s="16"/>
      <c r="B1107" s="704"/>
      <c r="C1107" s="16"/>
      <c r="K1107" s="699"/>
      <c r="L1107" s="136"/>
      <c r="M1107" s="136"/>
      <c r="N1107" s="136"/>
      <c r="O1107" s="136"/>
      <c r="P1107" s="136"/>
      <c r="Q1107" s="136"/>
      <c r="R1107" s="699"/>
      <c r="S1107" s="136"/>
      <c r="T1107" s="136"/>
      <c r="U1107" s="136"/>
      <c r="V1107" s="136"/>
      <c r="W1107" s="136"/>
      <c r="X1107" s="136"/>
      <c r="Y1107" s="699"/>
      <c r="Z1107" s="136"/>
      <c r="AA1107" s="136"/>
      <c r="AB1107" s="136"/>
      <c r="AC1107" s="136"/>
      <c r="AD1107" s="136"/>
      <c r="AE1107" s="136"/>
      <c r="AF1107" s="699"/>
      <c r="AG1107" s="136"/>
      <c r="AH1107" s="136"/>
      <c r="AI1107" s="136"/>
      <c r="AJ1107" s="136"/>
      <c r="AK1107" s="136"/>
      <c r="AL1107" s="136"/>
    </row>
    <row r="1108" spans="1:38" s="44" customFormat="1" x14ac:dyDescent="0.2">
      <c r="A1108" s="16"/>
      <c r="B1108" s="704"/>
      <c r="C1108" s="16"/>
      <c r="K1108" s="699"/>
      <c r="L1108" s="136"/>
      <c r="M1108" s="136"/>
      <c r="N1108" s="136"/>
      <c r="O1108" s="136"/>
      <c r="P1108" s="136"/>
      <c r="Q1108" s="136"/>
      <c r="R1108" s="699"/>
      <c r="S1108" s="136"/>
      <c r="T1108" s="136"/>
      <c r="U1108" s="136"/>
      <c r="V1108" s="136"/>
      <c r="W1108" s="136"/>
      <c r="X1108" s="136"/>
      <c r="Y1108" s="699"/>
      <c r="Z1108" s="136"/>
      <c r="AA1108" s="136"/>
      <c r="AB1108" s="136"/>
      <c r="AC1108" s="136"/>
      <c r="AD1108" s="136"/>
      <c r="AE1108" s="136"/>
      <c r="AF1108" s="699"/>
      <c r="AG1108" s="136"/>
      <c r="AH1108" s="136"/>
      <c r="AI1108" s="136"/>
      <c r="AJ1108" s="136"/>
      <c r="AK1108" s="136"/>
      <c r="AL1108" s="136"/>
    </row>
    <row r="1109" spans="1:38" s="44" customFormat="1" x14ac:dyDescent="0.2">
      <c r="A1109" s="16"/>
      <c r="B1109" s="704"/>
      <c r="C1109" s="16"/>
      <c r="K1109" s="699"/>
      <c r="L1109" s="136"/>
      <c r="M1109" s="136"/>
      <c r="N1109" s="136"/>
      <c r="O1109" s="136"/>
      <c r="P1109" s="136"/>
      <c r="Q1109" s="136"/>
      <c r="R1109" s="699"/>
      <c r="S1109" s="136"/>
      <c r="T1109" s="136"/>
      <c r="U1109" s="136"/>
      <c r="V1109" s="136"/>
      <c r="W1109" s="136"/>
      <c r="X1109" s="136"/>
      <c r="Y1109" s="699"/>
      <c r="Z1109" s="136"/>
      <c r="AA1109" s="136"/>
      <c r="AB1109" s="136"/>
      <c r="AC1109" s="136"/>
      <c r="AD1109" s="136"/>
      <c r="AE1109" s="136"/>
      <c r="AF1109" s="699"/>
      <c r="AG1109" s="136"/>
      <c r="AH1109" s="136"/>
      <c r="AI1109" s="136"/>
      <c r="AJ1109" s="136"/>
      <c r="AK1109" s="136"/>
      <c r="AL1109" s="136"/>
    </row>
    <row r="1110" spans="1:38" s="44" customFormat="1" x14ac:dyDescent="0.2">
      <c r="A1110" s="16"/>
      <c r="B1110" s="704"/>
      <c r="C1110" s="16"/>
      <c r="K1110" s="699"/>
      <c r="L1110" s="136"/>
      <c r="M1110" s="136"/>
      <c r="N1110" s="136"/>
      <c r="O1110" s="136"/>
      <c r="P1110" s="136"/>
      <c r="Q1110" s="136"/>
      <c r="R1110" s="699"/>
      <c r="S1110" s="136"/>
      <c r="T1110" s="136"/>
      <c r="U1110" s="136"/>
      <c r="V1110" s="136"/>
      <c r="W1110" s="136"/>
      <c r="X1110" s="136"/>
      <c r="Y1110" s="699"/>
      <c r="Z1110" s="136"/>
      <c r="AA1110" s="136"/>
      <c r="AB1110" s="136"/>
      <c r="AC1110" s="136"/>
      <c r="AD1110" s="136"/>
      <c r="AE1110" s="136"/>
      <c r="AF1110" s="699"/>
      <c r="AG1110" s="136"/>
      <c r="AH1110" s="136"/>
      <c r="AI1110" s="136"/>
      <c r="AJ1110" s="136"/>
      <c r="AK1110" s="136"/>
      <c r="AL1110" s="136"/>
    </row>
    <row r="1111" spans="1:38" s="44" customFormat="1" x14ac:dyDescent="0.2">
      <c r="A1111" s="16"/>
      <c r="B1111" s="704"/>
      <c r="C1111" s="16"/>
      <c r="K1111" s="699"/>
      <c r="L1111" s="136"/>
      <c r="M1111" s="136"/>
      <c r="N1111" s="136"/>
      <c r="O1111" s="136"/>
      <c r="P1111" s="136"/>
      <c r="Q1111" s="136"/>
      <c r="R1111" s="699"/>
      <c r="S1111" s="136"/>
      <c r="T1111" s="136"/>
      <c r="U1111" s="136"/>
      <c r="V1111" s="136"/>
      <c r="W1111" s="136"/>
      <c r="X1111" s="136"/>
      <c r="Y1111" s="699"/>
      <c r="Z1111" s="136"/>
      <c r="AA1111" s="136"/>
      <c r="AB1111" s="136"/>
      <c r="AC1111" s="136"/>
      <c r="AD1111" s="136"/>
      <c r="AE1111" s="136"/>
      <c r="AF1111" s="699"/>
      <c r="AG1111" s="136"/>
      <c r="AH1111" s="136"/>
      <c r="AI1111" s="136"/>
      <c r="AJ1111" s="136"/>
      <c r="AK1111" s="136"/>
      <c r="AL1111" s="136"/>
    </row>
    <row r="1112" spans="1:38" s="44" customFormat="1" x14ac:dyDescent="0.2">
      <c r="A1112" s="16"/>
      <c r="B1112" s="704"/>
      <c r="C1112" s="16"/>
      <c r="K1112" s="699"/>
      <c r="L1112" s="136"/>
      <c r="M1112" s="136"/>
      <c r="N1112" s="136"/>
      <c r="O1112" s="136"/>
      <c r="P1112" s="136"/>
      <c r="Q1112" s="136"/>
      <c r="R1112" s="699"/>
      <c r="S1112" s="136"/>
      <c r="T1112" s="136"/>
      <c r="U1112" s="136"/>
      <c r="V1112" s="136"/>
      <c r="W1112" s="136"/>
      <c r="X1112" s="136"/>
      <c r="Y1112" s="699"/>
      <c r="Z1112" s="136"/>
      <c r="AA1112" s="136"/>
      <c r="AB1112" s="136"/>
      <c r="AC1112" s="136"/>
      <c r="AD1112" s="136"/>
      <c r="AE1112" s="136"/>
      <c r="AF1112" s="699"/>
      <c r="AG1112" s="136"/>
      <c r="AH1112" s="136"/>
      <c r="AI1112" s="136"/>
      <c r="AJ1112" s="136"/>
      <c r="AK1112" s="136"/>
      <c r="AL1112" s="136"/>
    </row>
    <row r="1113" spans="1:38" s="44" customFormat="1" x14ac:dyDescent="0.2">
      <c r="A1113" s="16"/>
      <c r="B1113" s="704"/>
      <c r="C1113" s="16"/>
      <c r="K1113" s="699"/>
      <c r="L1113" s="136"/>
      <c r="M1113" s="136"/>
      <c r="N1113" s="136"/>
      <c r="O1113" s="136"/>
      <c r="P1113" s="136"/>
      <c r="Q1113" s="136"/>
      <c r="R1113" s="699"/>
      <c r="S1113" s="136"/>
      <c r="T1113" s="136"/>
      <c r="U1113" s="136"/>
      <c r="V1113" s="136"/>
      <c r="W1113" s="136"/>
      <c r="X1113" s="136"/>
      <c r="Y1113" s="699"/>
      <c r="Z1113" s="136"/>
      <c r="AA1113" s="136"/>
      <c r="AB1113" s="136"/>
      <c r="AC1113" s="136"/>
      <c r="AD1113" s="136"/>
      <c r="AE1113" s="136"/>
      <c r="AF1113" s="699"/>
      <c r="AG1113" s="136"/>
      <c r="AH1113" s="136"/>
      <c r="AI1113" s="136"/>
      <c r="AJ1113" s="136"/>
      <c r="AK1113" s="136"/>
      <c r="AL1113" s="136"/>
    </row>
    <row r="1114" spans="1:38" s="44" customFormat="1" x14ac:dyDescent="0.2">
      <c r="A1114" s="16"/>
      <c r="B1114" s="704"/>
      <c r="C1114" s="16"/>
      <c r="K1114" s="699"/>
      <c r="L1114" s="136"/>
      <c r="M1114" s="136"/>
      <c r="N1114" s="136"/>
      <c r="O1114" s="136"/>
      <c r="P1114" s="136"/>
      <c r="Q1114" s="136"/>
      <c r="R1114" s="699"/>
      <c r="S1114" s="136"/>
      <c r="T1114" s="136"/>
      <c r="U1114" s="136"/>
      <c r="V1114" s="136"/>
      <c r="W1114" s="136"/>
      <c r="X1114" s="136"/>
      <c r="Y1114" s="699"/>
      <c r="Z1114" s="136"/>
      <c r="AA1114" s="136"/>
      <c r="AB1114" s="136"/>
      <c r="AC1114" s="136"/>
      <c r="AD1114" s="136"/>
      <c r="AE1114" s="136"/>
      <c r="AF1114" s="699"/>
      <c r="AG1114" s="136"/>
      <c r="AH1114" s="136"/>
      <c r="AI1114" s="136"/>
      <c r="AJ1114" s="136"/>
      <c r="AK1114" s="136"/>
      <c r="AL1114" s="136"/>
    </row>
    <row r="1115" spans="1:38" s="44" customFormat="1" x14ac:dyDescent="0.2">
      <c r="A1115" s="16"/>
      <c r="B1115" s="704"/>
      <c r="C1115" s="16"/>
      <c r="K1115" s="699"/>
      <c r="L1115" s="136"/>
      <c r="M1115" s="136"/>
      <c r="N1115" s="136"/>
      <c r="O1115" s="136"/>
      <c r="P1115" s="136"/>
      <c r="Q1115" s="136"/>
      <c r="R1115" s="699"/>
      <c r="S1115" s="136"/>
      <c r="T1115" s="136"/>
      <c r="U1115" s="136"/>
      <c r="V1115" s="136"/>
      <c r="W1115" s="136"/>
      <c r="X1115" s="136"/>
      <c r="Y1115" s="699"/>
      <c r="Z1115" s="136"/>
      <c r="AA1115" s="136"/>
      <c r="AB1115" s="136"/>
      <c r="AC1115" s="136"/>
      <c r="AD1115" s="136"/>
      <c r="AE1115" s="136"/>
      <c r="AF1115" s="699"/>
      <c r="AG1115" s="136"/>
      <c r="AH1115" s="136"/>
      <c r="AI1115" s="136"/>
      <c r="AJ1115" s="136"/>
      <c r="AK1115" s="136"/>
      <c r="AL1115" s="136"/>
    </row>
    <row r="1116" spans="1:38" s="44" customFormat="1" x14ac:dyDescent="0.2">
      <c r="A1116" s="16"/>
      <c r="B1116" s="704"/>
      <c r="C1116" s="16"/>
      <c r="K1116" s="699"/>
      <c r="L1116" s="136"/>
      <c r="M1116" s="136"/>
      <c r="N1116" s="136"/>
      <c r="O1116" s="136"/>
      <c r="P1116" s="136"/>
      <c r="Q1116" s="136"/>
      <c r="R1116" s="699"/>
      <c r="S1116" s="136"/>
      <c r="T1116" s="136"/>
      <c r="U1116" s="136"/>
      <c r="V1116" s="136"/>
      <c r="W1116" s="136"/>
      <c r="X1116" s="136"/>
      <c r="Y1116" s="699"/>
      <c r="Z1116" s="136"/>
      <c r="AA1116" s="136"/>
      <c r="AB1116" s="136"/>
      <c r="AC1116" s="136"/>
      <c r="AD1116" s="136"/>
      <c r="AE1116" s="136"/>
      <c r="AF1116" s="699"/>
      <c r="AG1116" s="136"/>
      <c r="AH1116" s="136"/>
      <c r="AI1116" s="136"/>
      <c r="AJ1116" s="136"/>
      <c r="AK1116" s="136"/>
      <c r="AL1116" s="136"/>
    </row>
    <row r="1117" spans="1:38" s="44" customFormat="1" x14ac:dyDescent="0.2">
      <c r="A1117" s="16"/>
      <c r="B1117" s="704"/>
      <c r="C1117" s="16"/>
      <c r="K1117" s="699"/>
      <c r="L1117" s="136"/>
      <c r="M1117" s="136"/>
      <c r="N1117" s="136"/>
      <c r="O1117" s="136"/>
      <c r="P1117" s="136"/>
      <c r="Q1117" s="136"/>
      <c r="R1117" s="699"/>
      <c r="S1117" s="136"/>
      <c r="T1117" s="136"/>
      <c r="U1117" s="136"/>
      <c r="V1117" s="136"/>
      <c r="W1117" s="136"/>
      <c r="X1117" s="136"/>
      <c r="Y1117" s="699"/>
      <c r="Z1117" s="136"/>
      <c r="AA1117" s="136"/>
      <c r="AB1117" s="136"/>
      <c r="AC1117" s="136"/>
      <c r="AD1117" s="136"/>
      <c r="AE1117" s="136"/>
      <c r="AF1117" s="699"/>
      <c r="AG1117" s="136"/>
      <c r="AH1117" s="136"/>
      <c r="AI1117" s="136"/>
      <c r="AJ1117" s="136"/>
      <c r="AK1117" s="136"/>
      <c r="AL1117" s="136"/>
    </row>
    <row r="1118" spans="1:38" s="44" customFormat="1" x14ac:dyDescent="0.2">
      <c r="A1118" s="16"/>
      <c r="B1118" s="704"/>
      <c r="C1118" s="16"/>
      <c r="K1118" s="699"/>
      <c r="L1118" s="136"/>
      <c r="M1118" s="136"/>
      <c r="N1118" s="136"/>
      <c r="O1118" s="136"/>
      <c r="P1118" s="136"/>
      <c r="Q1118" s="136"/>
      <c r="R1118" s="699"/>
      <c r="S1118" s="136"/>
      <c r="T1118" s="136"/>
      <c r="U1118" s="136"/>
      <c r="V1118" s="136"/>
      <c r="W1118" s="136"/>
      <c r="X1118" s="136"/>
      <c r="Y1118" s="699"/>
      <c r="Z1118" s="136"/>
      <c r="AA1118" s="136"/>
      <c r="AB1118" s="136"/>
      <c r="AC1118" s="136"/>
      <c r="AD1118" s="136"/>
      <c r="AE1118" s="136"/>
      <c r="AF1118" s="699"/>
      <c r="AG1118" s="136"/>
      <c r="AH1118" s="136"/>
      <c r="AI1118" s="136"/>
      <c r="AJ1118" s="136"/>
      <c r="AK1118" s="136"/>
      <c r="AL1118" s="136"/>
    </row>
    <row r="1119" spans="1:38" s="44" customFormat="1" x14ac:dyDescent="0.2">
      <c r="A1119" s="16"/>
      <c r="B1119" s="704"/>
      <c r="C1119" s="16"/>
      <c r="K1119" s="699"/>
      <c r="L1119" s="136"/>
      <c r="M1119" s="136"/>
      <c r="N1119" s="136"/>
      <c r="O1119" s="136"/>
      <c r="P1119" s="136"/>
      <c r="Q1119" s="136"/>
      <c r="R1119" s="699"/>
      <c r="S1119" s="136"/>
      <c r="T1119" s="136"/>
      <c r="U1119" s="136"/>
      <c r="V1119" s="136"/>
      <c r="W1119" s="136"/>
      <c r="X1119" s="136"/>
      <c r="Y1119" s="699"/>
      <c r="Z1119" s="136"/>
      <c r="AA1119" s="136"/>
      <c r="AB1119" s="136"/>
      <c r="AC1119" s="136"/>
      <c r="AD1119" s="136"/>
      <c r="AE1119" s="136"/>
      <c r="AF1119" s="699"/>
      <c r="AG1119" s="136"/>
      <c r="AH1119" s="136"/>
      <c r="AI1119" s="136"/>
      <c r="AJ1119" s="136"/>
      <c r="AK1119" s="136"/>
      <c r="AL1119" s="136"/>
    </row>
    <row r="1120" spans="1:38" s="44" customFormat="1" x14ac:dyDescent="0.2">
      <c r="A1120" s="16"/>
      <c r="B1120" s="704"/>
      <c r="C1120" s="16"/>
      <c r="K1120" s="699"/>
      <c r="L1120" s="136"/>
      <c r="M1120" s="136"/>
      <c r="N1120" s="136"/>
      <c r="O1120" s="136"/>
      <c r="P1120" s="136"/>
      <c r="Q1120" s="136"/>
      <c r="R1120" s="699"/>
      <c r="S1120" s="136"/>
      <c r="T1120" s="136"/>
      <c r="U1120" s="136"/>
      <c r="V1120" s="136"/>
      <c r="W1120" s="136"/>
      <c r="X1120" s="136"/>
      <c r="Y1120" s="699"/>
      <c r="Z1120" s="136"/>
      <c r="AA1120" s="136"/>
      <c r="AB1120" s="136"/>
      <c r="AC1120" s="136"/>
      <c r="AD1120" s="136"/>
      <c r="AE1120" s="136"/>
      <c r="AF1120" s="699"/>
      <c r="AG1120" s="136"/>
      <c r="AH1120" s="136"/>
      <c r="AI1120" s="136"/>
      <c r="AJ1120" s="136"/>
      <c r="AK1120" s="136"/>
      <c r="AL1120" s="136"/>
    </row>
    <row r="1121" spans="1:38" s="44" customFormat="1" x14ac:dyDescent="0.2">
      <c r="A1121" s="16"/>
      <c r="B1121" s="704"/>
      <c r="C1121" s="16"/>
      <c r="K1121" s="699"/>
      <c r="L1121" s="136"/>
      <c r="M1121" s="136"/>
      <c r="N1121" s="136"/>
      <c r="O1121" s="136"/>
      <c r="P1121" s="136"/>
      <c r="Q1121" s="136"/>
      <c r="R1121" s="699"/>
      <c r="S1121" s="136"/>
      <c r="T1121" s="136"/>
      <c r="U1121" s="136"/>
      <c r="V1121" s="136"/>
      <c r="W1121" s="136"/>
      <c r="X1121" s="136"/>
      <c r="Y1121" s="699"/>
      <c r="Z1121" s="136"/>
      <c r="AA1121" s="136"/>
      <c r="AB1121" s="136"/>
      <c r="AC1121" s="136"/>
      <c r="AD1121" s="136"/>
      <c r="AE1121" s="136"/>
      <c r="AF1121" s="699"/>
      <c r="AG1121" s="136"/>
      <c r="AH1121" s="136"/>
      <c r="AI1121" s="136"/>
      <c r="AJ1121" s="136"/>
      <c r="AK1121" s="136"/>
      <c r="AL1121" s="136"/>
    </row>
    <row r="1122" spans="1:38" s="44" customFormat="1" x14ac:dyDescent="0.2">
      <c r="A1122" s="16"/>
      <c r="B1122" s="704"/>
      <c r="C1122" s="16"/>
      <c r="K1122" s="699"/>
      <c r="L1122" s="136"/>
      <c r="M1122" s="136"/>
      <c r="N1122" s="136"/>
      <c r="O1122" s="136"/>
      <c r="P1122" s="136"/>
      <c r="Q1122" s="136"/>
      <c r="R1122" s="699"/>
      <c r="S1122" s="136"/>
      <c r="T1122" s="136"/>
      <c r="U1122" s="136"/>
      <c r="V1122" s="136"/>
      <c r="W1122" s="136"/>
      <c r="X1122" s="136"/>
      <c r="Y1122" s="699"/>
      <c r="Z1122" s="136"/>
      <c r="AA1122" s="136"/>
      <c r="AB1122" s="136"/>
      <c r="AC1122" s="136"/>
      <c r="AD1122" s="136"/>
      <c r="AE1122" s="136"/>
      <c r="AF1122" s="699"/>
      <c r="AG1122" s="136"/>
      <c r="AH1122" s="136"/>
      <c r="AI1122" s="136"/>
      <c r="AJ1122" s="136"/>
      <c r="AK1122" s="136"/>
      <c r="AL1122" s="136"/>
    </row>
    <row r="1123" spans="1:38" s="44" customFormat="1" x14ac:dyDescent="0.2">
      <c r="A1123" s="16"/>
      <c r="B1123" s="704"/>
      <c r="C1123" s="16"/>
      <c r="K1123" s="699"/>
      <c r="L1123" s="136"/>
      <c r="M1123" s="136"/>
      <c r="N1123" s="136"/>
      <c r="O1123" s="136"/>
      <c r="P1123" s="136"/>
      <c r="Q1123" s="136"/>
      <c r="R1123" s="699"/>
      <c r="S1123" s="136"/>
      <c r="T1123" s="136"/>
      <c r="U1123" s="136"/>
      <c r="V1123" s="136"/>
      <c r="W1123" s="136"/>
      <c r="X1123" s="136"/>
      <c r="Y1123" s="699"/>
      <c r="Z1123" s="136"/>
      <c r="AA1123" s="136"/>
      <c r="AB1123" s="136"/>
      <c r="AC1123" s="136"/>
      <c r="AD1123" s="136"/>
      <c r="AE1123" s="136"/>
      <c r="AF1123" s="699"/>
      <c r="AG1123" s="136"/>
      <c r="AH1123" s="136"/>
      <c r="AI1123" s="136"/>
      <c r="AJ1123" s="136"/>
      <c r="AK1123" s="136"/>
      <c r="AL1123" s="136"/>
    </row>
    <row r="1124" spans="1:38" s="44" customFormat="1" x14ac:dyDescent="0.2">
      <c r="A1124" s="16"/>
      <c r="B1124" s="704"/>
      <c r="C1124" s="16"/>
      <c r="K1124" s="699"/>
      <c r="L1124" s="136"/>
      <c r="M1124" s="136"/>
      <c r="N1124" s="136"/>
      <c r="O1124" s="136"/>
      <c r="P1124" s="136"/>
      <c r="Q1124" s="136"/>
      <c r="R1124" s="699"/>
      <c r="S1124" s="136"/>
      <c r="T1124" s="136"/>
      <c r="U1124" s="136"/>
      <c r="V1124" s="136"/>
      <c r="W1124" s="136"/>
      <c r="X1124" s="136"/>
      <c r="Y1124" s="699"/>
      <c r="Z1124" s="136"/>
      <c r="AA1124" s="136"/>
      <c r="AB1124" s="136"/>
      <c r="AC1124" s="136"/>
      <c r="AD1124" s="136"/>
      <c r="AE1124" s="136"/>
      <c r="AF1124" s="699"/>
      <c r="AG1124" s="136"/>
      <c r="AH1124" s="136"/>
      <c r="AI1124" s="136"/>
      <c r="AJ1124" s="136"/>
      <c r="AK1124" s="136"/>
      <c r="AL1124" s="136"/>
    </row>
    <row r="1125" spans="1:38" s="44" customFormat="1" x14ac:dyDescent="0.2">
      <c r="A1125" s="16"/>
      <c r="B1125" s="704"/>
      <c r="C1125" s="16"/>
      <c r="K1125" s="699"/>
      <c r="L1125" s="136"/>
      <c r="M1125" s="136"/>
      <c r="N1125" s="136"/>
      <c r="O1125" s="136"/>
      <c r="P1125" s="136"/>
      <c r="Q1125" s="136"/>
      <c r="R1125" s="699"/>
      <c r="S1125" s="136"/>
      <c r="T1125" s="136"/>
      <c r="U1125" s="136"/>
      <c r="V1125" s="136"/>
      <c r="W1125" s="136"/>
      <c r="X1125" s="136"/>
      <c r="Y1125" s="699"/>
      <c r="Z1125" s="136"/>
      <c r="AA1125" s="136"/>
      <c r="AB1125" s="136"/>
      <c r="AC1125" s="136"/>
      <c r="AD1125" s="136"/>
      <c r="AE1125" s="136"/>
      <c r="AF1125" s="699"/>
      <c r="AG1125" s="136"/>
      <c r="AH1125" s="136"/>
      <c r="AI1125" s="136"/>
      <c r="AJ1125" s="136"/>
      <c r="AK1125" s="136"/>
      <c r="AL1125" s="136"/>
    </row>
    <row r="1126" spans="1:38" s="44" customFormat="1" x14ac:dyDescent="0.2">
      <c r="A1126" s="16"/>
      <c r="B1126" s="704"/>
      <c r="C1126" s="16"/>
      <c r="K1126" s="699"/>
      <c r="L1126" s="136"/>
      <c r="M1126" s="136"/>
      <c r="N1126" s="136"/>
      <c r="O1126" s="136"/>
      <c r="P1126" s="136"/>
      <c r="Q1126" s="136"/>
      <c r="R1126" s="699"/>
      <c r="S1126" s="136"/>
      <c r="T1126" s="136"/>
      <c r="U1126" s="136"/>
      <c r="V1126" s="136"/>
      <c r="W1126" s="136"/>
      <c r="X1126" s="136"/>
      <c r="Y1126" s="699"/>
      <c r="Z1126" s="136"/>
      <c r="AA1126" s="136"/>
      <c r="AB1126" s="136"/>
      <c r="AC1126" s="136"/>
      <c r="AD1126" s="136"/>
      <c r="AE1126" s="136"/>
      <c r="AF1126" s="699"/>
      <c r="AG1126" s="136"/>
      <c r="AH1126" s="136"/>
      <c r="AI1126" s="136"/>
      <c r="AJ1126" s="136"/>
      <c r="AK1126" s="136"/>
      <c r="AL1126" s="136"/>
    </row>
    <row r="1127" spans="1:38" s="44" customFormat="1" x14ac:dyDescent="0.2">
      <c r="A1127" s="16"/>
      <c r="B1127" s="704"/>
      <c r="C1127" s="16"/>
      <c r="K1127" s="699"/>
      <c r="L1127" s="136"/>
      <c r="M1127" s="136"/>
      <c r="N1127" s="136"/>
      <c r="O1127" s="136"/>
      <c r="P1127" s="136"/>
      <c r="Q1127" s="136"/>
      <c r="R1127" s="699"/>
      <c r="S1127" s="136"/>
      <c r="T1127" s="136"/>
      <c r="U1127" s="136"/>
      <c r="V1127" s="136"/>
      <c r="W1127" s="136"/>
      <c r="X1127" s="136"/>
      <c r="Y1127" s="699"/>
      <c r="Z1127" s="136"/>
      <c r="AA1127" s="136"/>
      <c r="AB1127" s="136"/>
      <c r="AC1127" s="136"/>
      <c r="AD1127" s="136"/>
      <c r="AE1127" s="136"/>
      <c r="AF1127" s="699"/>
      <c r="AG1127" s="136"/>
      <c r="AH1127" s="136"/>
      <c r="AI1127" s="136"/>
      <c r="AJ1127" s="136"/>
      <c r="AK1127" s="136"/>
      <c r="AL1127" s="136"/>
    </row>
    <row r="1128" spans="1:38" s="44" customFormat="1" x14ac:dyDescent="0.2">
      <c r="A1128" s="16"/>
      <c r="B1128" s="704"/>
      <c r="C1128" s="16"/>
      <c r="K1128" s="699"/>
      <c r="L1128" s="136"/>
      <c r="M1128" s="136"/>
      <c r="N1128" s="136"/>
      <c r="O1128" s="136"/>
      <c r="P1128" s="136"/>
      <c r="Q1128" s="136"/>
      <c r="R1128" s="699"/>
      <c r="S1128" s="136"/>
      <c r="T1128" s="136"/>
      <c r="U1128" s="136"/>
      <c r="V1128" s="136"/>
      <c r="W1128" s="136"/>
      <c r="X1128" s="136"/>
      <c r="Y1128" s="699"/>
      <c r="Z1128" s="136"/>
      <c r="AA1128" s="136"/>
      <c r="AB1128" s="136"/>
      <c r="AC1128" s="136"/>
      <c r="AD1128" s="136"/>
      <c r="AE1128" s="136"/>
      <c r="AF1128" s="699"/>
      <c r="AG1128" s="136"/>
      <c r="AH1128" s="136"/>
      <c r="AI1128" s="136"/>
      <c r="AJ1128" s="136"/>
      <c r="AK1128" s="136"/>
      <c r="AL1128" s="136"/>
    </row>
    <row r="1129" spans="1:38" s="44" customFormat="1" x14ac:dyDescent="0.2">
      <c r="A1129" s="16"/>
      <c r="B1129" s="704"/>
      <c r="C1129" s="16"/>
      <c r="K1129" s="699"/>
      <c r="L1129" s="136"/>
      <c r="M1129" s="136"/>
      <c r="N1129" s="136"/>
      <c r="O1129" s="136"/>
      <c r="P1129" s="136"/>
      <c r="Q1129" s="136"/>
      <c r="R1129" s="699"/>
      <c r="S1129" s="136"/>
      <c r="T1129" s="136"/>
      <c r="U1129" s="136"/>
      <c r="V1129" s="136"/>
      <c r="W1129" s="136"/>
      <c r="X1129" s="136"/>
      <c r="Y1129" s="699"/>
      <c r="Z1129" s="136"/>
      <c r="AA1129" s="136"/>
      <c r="AB1129" s="136"/>
      <c r="AC1129" s="136"/>
      <c r="AD1129" s="136"/>
      <c r="AE1129" s="136"/>
      <c r="AF1129" s="699"/>
      <c r="AG1129" s="136"/>
      <c r="AH1129" s="136"/>
      <c r="AI1129" s="136"/>
      <c r="AJ1129" s="136"/>
      <c r="AK1129" s="136"/>
      <c r="AL1129" s="136"/>
    </row>
    <row r="1130" spans="1:38" s="44" customFormat="1" x14ac:dyDescent="0.2">
      <c r="A1130" s="16"/>
      <c r="B1130" s="704"/>
      <c r="C1130" s="16"/>
      <c r="K1130" s="699"/>
      <c r="L1130" s="136"/>
      <c r="M1130" s="136"/>
      <c r="N1130" s="136"/>
      <c r="O1130" s="136"/>
      <c r="P1130" s="136"/>
      <c r="Q1130" s="136"/>
      <c r="R1130" s="699"/>
      <c r="S1130" s="136"/>
      <c r="T1130" s="136"/>
      <c r="U1130" s="136"/>
      <c r="V1130" s="136"/>
      <c r="W1130" s="136"/>
      <c r="X1130" s="136"/>
      <c r="Y1130" s="699"/>
      <c r="Z1130" s="136"/>
      <c r="AA1130" s="136"/>
      <c r="AB1130" s="136"/>
      <c r="AC1130" s="136"/>
      <c r="AD1130" s="136"/>
      <c r="AE1130" s="136"/>
      <c r="AF1130" s="699"/>
      <c r="AG1130" s="136"/>
      <c r="AH1130" s="136"/>
      <c r="AI1130" s="136"/>
      <c r="AJ1130" s="136"/>
      <c r="AK1130" s="136"/>
      <c r="AL1130" s="136"/>
    </row>
    <row r="1131" spans="1:38" s="44" customFormat="1" x14ac:dyDescent="0.2">
      <c r="A1131" s="16"/>
      <c r="B1131" s="704"/>
      <c r="C1131" s="16"/>
      <c r="K1131" s="699"/>
      <c r="L1131" s="136"/>
      <c r="M1131" s="136"/>
      <c r="N1131" s="136"/>
      <c r="O1131" s="136"/>
      <c r="P1131" s="136"/>
      <c r="Q1131" s="136"/>
      <c r="R1131" s="699"/>
      <c r="S1131" s="136"/>
      <c r="T1131" s="136"/>
      <c r="U1131" s="136"/>
      <c r="V1131" s="136"/>
      <c r="W1131" s="136"/>
      <c r="X1131" s="136"/>
      <c r="Y1131" s="699"/>
      <c r="Z1131" s="136"/>
      <c r="AA1131" s="136"/>
      <c r="AB1131" s="136"/>
      <c r="AC1131" s="136"/>
      <c r="AD1131" s="136"/>
      <c r="AE1131" s="136"/>
      <c r="AF1131" s="699"/>
      <c r="AG1131" s="136"/>
      <c r="AH1131" s="136"/>
      <c r="AI1131" s="136"/>
      <c r="AJ1131" s="136"/>
      <c r="AK1131" s="136"/>
      <c r="AL1131" s="136"/>
    </row>
    <row r="1132" spans="1:38" s="44" customFormat="1" x14ac:dyDescent="0.2">
      <c r="A1132" s="16"/>
      <c r="B1132" s="704"/>
      <c r="C1132" s="16"/>
      <c r="K1132" s="699"/>
      <c r="L1132" s="136"/>
      <c r="M1132" s="136"/>
      <c r="N1132" s="136"/>
      <c r="O1132" s="136"/>
      <c r="P1132" s="136"/>
      <c r="Q1132" s="136"/>
      <c r="R1132" s="699"/>
      <c r="S1132" s="136"/>
      <c r="T1132" s="136"/>
      <c r="U1132" s="136"/>
      <c r="V1132" s="136"/>
      <c r="W1132" s="136"/>
      <c r="X1132" s="136"/>
      <c r="Y1132" s="699"/>
      <c r="Z1132" s="136"/>
      <c r="AA1132" s="136"/>
      <c r="AB1132" s="136"/>
      <c r="AC1132" s="136"/>
      <c r="AD1132" s="136"/>
      <c r="AE1132" s="136"/>
      <c r="AF1132" s="699"/>
      <c r="AG1132" s="136"/>
      <c r="AH1132" s="136"/>
      <c r="AI1132" s="136"/>
      <c r="AJ1132" s="136"/>
      <c r="AK1132" s="136"/>
      <c r="AL1132" s="136"/>
    </row>
    <row r="1133" spans="1:38" s="44" customFormat="1" x14ac:dyDescent="0.2">
      <c r="A1133" s="16"/>
      <c r="B1133" s="704"/>
      <c r="C1133" s="16"/>
      <c r="K1133" s="699"/>
      <c r="L1133" s="136"/>
      <c r="M1133" s="136"/>
      <c r="N1133" s="136"/>
      <c r="O1133" s="136"/>
      <c r="P1133" s="136"/>
      <c r="Q1133" s="136"/>
      <c r="R1133" s="699"/>
      <c r="S1133" s="136"/>
      <c r="T1133" s="136"/>
      <c r="U1133" s="136"/>
      <c r="V1133" s="136"/>
      <c r="W1133" s="136"/>
      <c r="X1133" s="136"/>
      <c r="Y1133" s="699"/>
      <c r="Z1133" s="136"/>
      <c r="AA1133" s="136"/>
      <c r="AB1133" s="136"/>
      <c r="AC1133" s="136"/>
      <c r="AD1133" s="136"/>
      <c r="AE1133" s="136"/>
      <c r="AF1133" s="699"/>
      <c r="AG1133" s="136"/>
      <c r="AH1133" s="136"/>
      <c r="AI1133" s="136"/>
      <c r="AJ1133" s="136"/>
      <c r="AK1133" s="136"/>
      <c r="AL1133" s="136"/>
    </row>
    <row r="1134" spans="1:38" s="44" customFormat="1" x14ac:dyDescent="0.2">
      <c r="A1134" s="16"/>
      <c r="B1134" s="704"/>
      <c r="C1134" s="16"/>
      <c r="K1134" s="699"/>
      <c r="L1134" s="136"/>
      <c r="M1134" s="136"/>
      <c r="N1134" s="136"/>
      <c r="O1134" s="136"/>
      <c r="P1134" s="136"/>
      <c r="Q1134" s="136"/>
      <c r="R1134" s="699"/>
      <c r="S1134" s="136"/>
      <c r="T1134" s="136"/>
      <c r="U1134" s="136"/>
      <c r="V1134" s="136"/>
      <c r="W1134" s="136"/>
      <c r="X1134" s="136"/>
      <c r="Y1134" s="699"/>
      <c r="Z1134" s="136"/>
      <c r="AA1134" s="136"/>
      <c r="AB1134" s="136"/>
      <c r="AC1134" s="136"/>
      <c r="AD1134" s="136"/>
      <c r="AE1134" s="136"/>
      <c r="AF1134" s="699"/>
      <c r="AG1134" s="136"/>
      <c r="AH1134" s="136"/>
      <c r="AI1134" s="136"/>
      <c r="AJ1134" s="136"/>
      <c r="AK1134" s="136"/>
      <c r="AL1134" s="136"/>
    </row>
    <row r="1135" spans="1:38" s="44" customFormat="1" x14ac:dyDescent="0.2">
      <c r="A1135" s="16"/>
      <c r="B1135" s="704"/>
      <c r="C1135" s="16"/>
      <c r="K1135" s="699"/>
      <c r="L1135" s="136"/>
      <c r="M1135" s="136"/>
      <c r="N1135" s="136"/>
      <c r="O1135" s="136"/>
      <c r="P1135" s="136"/>
      <c r="Q1135" s="136"/>
      <c r="R1135" s="699"/>
      <c r="S1135" s="136"/>
      <c r="T1135" s="136"/>
      <c r="U1135" s="136"/>
      <c r="V1135" s="136"/>
      <c r="W1135" s="136"/>
      <c r="X1135" s="136"/>
      <c r="Y1135" s="699"/>
      <c r="Z1135" s="136"/>
      <c r="AA1135" s="136"/>
      <c r="AB1135" s="136"/>
      <c r="AC1135" s="136"/>
      <c r="AD1135" s="136"/>
      <c r="AE1135" s="136"/>
      <c r="AF1135" s="699"/>
      <c r="AG1135" s="136"/>
      <c r="AH1135" s="136"/>
      <c r="AI1135" s="136"/>
      <c r="AJ1135" s="136"/>
      <c r="AK1135" s="136"/>
      <c r="AL1135" s="136"/>
    </row>
    <row r="1136" spans="1:38" s="44" customFormat="1" x14ac:dyDescent="0.2">
      <c r="A1136" s="16"/>
      <c r="B1136" s="704"/>
      <c r="C1136" s="16"/>
      <c r="K1136" s="699"/>
      <c r="L1136" s="136"/>
      <c r="M1136" s="136"/>
      <c r="N1136" s="136"/>
      <c r="O1136" s="136"/>
      <c r="P1136" s="136"/>
      <c r="Q1136" s="136"/>
      <c r="R1136" s="699"/>
      <c r="S1136" s="136"/>
      <c r="T1136" s="136"/>
      <c r="U1136" s="136"/>
      <c r="V1136" s="136"/>
      <c r="W1136" s="136"/>
      <c r="X1136" s="136"/>
      <c r="Y1136" s="699"/>
      <c r="Z1136" s="136"/>
      <c r="AA1136" s="136"/>
      <c r="AB1136" s="136"/>
      <c r="AC1136" s="136"/>
      <c r="AD1136" s="136"/>
      <c r="AE1136" s="136"/>
      <c r="AF1136" s="699"/>
      <c r="AG1136" s="136"/>
      <c r="AH1136" s="136"/>
      <c r="AI1136" s="136"/>
      <c r="AJ1136" s="136"/>
      <c r="AK1136" s="136"/>
      <c r="AL1136" s="136"/>
    </row>
    <row r="1137" spans="1:38" s="44" customFormat="1" x14ac:dyDescent="0.2">
      <c r="A1137" s="16"/>
      <c r="B1137" s="704"/>
      <c r="C1137" s="16"/>
      <c r="K1137" s="699"/>
      <c r="L1137" s="136"/>
      <c r="M1137" s="136"/>
      <c r="N1137" s="136"/>
      <c r="O1137" s="136"/>
      <c r="P1137" s="136"/>
      <c r="Q1137" s="136"/>
      <c r="R1137" s="699"/>
      <c r="S1137" s="136"/>
      <c r="T1137" s="136"/>
      <c r="U1137" s="136"/>
      <c r="V1137" s="136"/>
      <c r="W1137" s="136"/>
      <c r="X1137" s="136"/>
      <c r="Y1137" s="699"/>
      <c r="Z1137" s="136"/>
      <c r="AA1137" s="136"/>
      <c r="AB1137" s="136"/>
      <c r="AC1137" s="136"/>
      <c r="AD1137" s="136"/>
      <c r="AE1137" s="136"/>
      <c r="AF1137" s="699"/>
      <c r="AG1137" s="136"/>
      <c r="AH1137" s="136"/>
      <c r="AI1137" s="136"/>
      <c r="AJ1137" s="136"/>
      <c r="AK1137" s="136"/>
      <c r="AL1137" s="136"/>
    </row>
    <row r="1138" spans="1:38" s="44" customFormat="1" x14ac:dyDescent="0.2">
      <c r="A1138" s="16"/>
      <c r="B1138" s="704"/>
      <c r="C1138" s="16"/>
      <c r="K1138" s="699"/>
      <c r="L1138" s="136"/>
      <c r="M1138" s="136"/>
      <c r="N1138" s="136"/>
      <c r="O1138" s="136"/>
      <c r="P1138" s="136"/>
      <c r="Q1138" s="136"/>
      <c r="R1138" s="699"/>
      <c r="S1138" s="136"/>
      <c r="T1138" s="136"/>
      <c r="U1138" s="136"/>
      <c r="V1138" s="136"/>
      <c r="W1138" s="136"/>
      <c r="X1138" s="136"/>
      <c r="Y1138" s="699"/>
      <c r="Z1138" s="136"/>
      <c r="AA1138" s="136"/>
      <c r="AB1138" s="136"/>
      <c r="AC1138" s="136"/>
      <c r="AD1138" s="136"/>
      <c r="AE1138" s="136"/>
      <c r="AF1138" s="699"/>
      <c r="AG1138" s="136"/>
      <c r="AH1138" s="136"/>
      <c r="AI1138" s="136"/>
      <c r="AJ1138" s="136"/>
      <c r="AK1138" s="136"/>
      <c r="AL1138" s="136"/>
    </row>
    <row r="1139" spans="1:38" s="44" customFormat="1" x14ac:dyDescent="0.2">
      <c r="A1139" s="16"/>
      <c r="B1139" s="704"/>
      <c r="C1139" s="16"/>
      <c r="K1139" s="699"/>
      <c r="L1139" s="136"/>
      <c r="M1139" s="136"/>
      <c r="N1139" s="136"/>
      <c r="O1139" s="136"/>
      <c r="P1139" s="136"/>
      <c r="Q1139" s="136"/>
      <c r="R1139" s="699"/>
      <c r="S1139" s="136"/>
      <c r="T1139" s="136"/>
      <c r="U1139" s="136"/>
      <c r="V1139" s="136"/>
      <c r="W1139" s="136"/>
      <c r="X1139" s="136"/>
      <c r="Y1139" s="699"/>
      <c r="Z1139" s="136"/>
      <c r="AA1139" s="136"/>
      <c r="AB1139" s="136"/>
      <c r="AC1139" s="136"/>
      <c r="AD1139" s="136"/>
      <c r="AE1139" s="136"/>
      <c r="AF1139" s="699"/>
      <c r="AG1139" s="136"/>
      <c r="AH1139" s="136"/>
      <c r="AI1139" s="136"/>
      <c r="AJ1139" s="136"/>
      <c r="AK1139" s="136"/>
      <c r="AL1139" s="136"/>
    </row>
    <row r="1140" spans="1:38" s="44" customFormat="1" x14ac:dyDescent="0.2">
      <c r="A1140" s="16"/>
      <c r="B1140" s="704"/>
      <c r="C1140" s="16"/>
      <c r="K1140" s="699"/>
      <c r="L1140" s="136"/>
      <c r="M1140" s="136"/>
      <c r="N1140" s="136"/>
      <c r="O1140" s="136"/>
      <c r="P1140" s="136"/>
      <c r="Q1140" s="136"/>
      <c r="R1140" s="699"/>
      <c r="S1140" s="136"/>
      <c r="T1140" s="136"/>
      <c r="U1140" s="136"/>
      <c r="V1140" s="136"/>
      <c r="W1140" s="136"/>
      <c r="X1140" s="136"/>
      <c r="Y1140" s="699"/>
      <c r="Z1140" s="136"/>
      <c r="AA1140" s="136"/>
      <c r="AB1140" s="136"/>
      <c r="AC1140" s="136"/>
      <c r="AD1140" s="136"/>
      <c r="AE1140" s="136"/>
      <c r="AF1140" s="699"/>
      <c r="AG1140" s="136"/>
      <c r="AH1140" s="136"/>
      <c r="AI1140" s="136"/>
      <c r="AJ1140" s="136"/>
      <c r="AK1140" s="136"/>
      <c r="AL1140" s="136"/>
    </row>
    <row r="1141" spans="1:38" s="44" customFormat="1" x14ac:dyDescent="0.2">
      <c r="A1141" s="16"/>
      <c r="B1141" s="704"/>
      <c r="C1141" s="16"/>
      <c r="K1141" s="699"/>
      <c r="L1141" s="136"/>
      <c r="M1141" s="136"/>
      <c r="N1141" s="136"/>
      <c r="O1141" s="136"/>
      <c r="P1141" s="136"/>
      <c r="Q1141" s="136"/>
      <c r="R1141" s="699"/>
      <c r="S1141" s="136"/>
      <c r="T1141" s="136"/>
      <c r="U1141" s="136"/>
      <c r="V1141" s="136"/>
      <c r="W1141" s="136"/>
      <c r="X1141" s="136"/>
      <c r="Y1141" s="699"/>
      <c r="Z1141" s="136"/>
      <c r="AA1141" s="136"/>
      <c r="AB1141" s="136"/>
      <c r="AC1141" s="136"/>
      <c r="AD1141" s="136"/>
      <c r="AE1141" s="136"/>
      <c r="AF1141" s="699"/>
      <c r="AG1141" s="136"/>
      <c r="AH1141" s="136"/>
      <c r="AI1141" s="136"/>
      <c r="AJ1141" s="136"/>
      <c r="AK1141" s="136"/>
      <c r="AL1141" s="136"/>
    </row>
    <row r="1142" spans="1:38" s="44" customFormat="1" x14ac:dyDescent="0.2">
      <c r="A1142" s="16"/>
      <c r="B1142" s="704"/>
      <c r="C1142" s="16"/>
      <c r="K1142" s="699"/>
      <c r="L1142" s="136"/>
      <c r="M1142" s="136"/>
      <c r="N1142" s="136"/>
      <c r="O1142" s="136"/>
      <c r="P1142" s="136"/>
      <c r="Q1142" s="136"/>
      <c r="R1142" s="699"/>
      <c r="S1142" s="136"/>
      <c r="T1142" s="136"/>
      <c r="U1142" s="136"/>
      <c r="V1142" s="136"/>
      <c r="W1142" s="136"/>
      <c r="X1142" s="136"/>
      <c r="Y1142" s="699"/>
      <c r="Z1142" s="136"/>
      <c r="AA1142" s="136"/>
      <c r="AB1142" s="136"/>
      <c r="AC1142" s="136"/>
      <c r="AD1142" s="136"/>
      <c r="AE1142" s="136"/>
      <c r="AF1142" s="699"/>
      <c r="AG1142" s="136"/>
      <c r="AH1142" s="136"/>
      <c r="AI1142" s="136"/>
      <c r="AJ1142" s="136"/>
      <c r="AK1142" s="136"/>
      <c r="AL1142" s="136"/>
    </row>
    <row r="1143" spans="1:38" s="44" customFormat="1" x14ac:dyDescent="0.2">
      <c r="A1143" s="16"/>
      <c r="B1143" s="704"/>
      <c r="C1143" s="16"/>
      <c r="K1143" s="699"/>
      <c r="L1143" s="136"/>
      <c r="M1143" s="136"/>
      <c r="N1143" s="136"/>
      <c r="O1143" s="136"/>
      <c r="P1143" s="136"/>
      <c r="Q1143" s="136"/>
      <c r="R1143" s="699"/>
      <c r="S1143" s="136"/>
      <c r="T1143" s="136"/>
      <c r="U1143" s="136"/>
      <c r="V1143" s="136"/>
      <c r="W1143" s="136"/>
      <c r="X1143" s="136"/>
      <c r="Y1143" s="699"/>
      <c r="Z1143" s="136"/>
      <c r="AA1143" s="136"/>
      <c r="AB1143" s="136"/>
      <c r="AC1143" s="136"/>
      <c r="AD1143" s="136"/>
      <c r="AE1143" s="136"/>
      <c r="AF1143" s="699"/>
      <c r="AG1143" s="136"/>
      <c r="AH1143" s="136"/>
      <c r="AI1143" s="136"/>
      <c r="AJ1143" s="136"/>
      <c r="AK1143" s="136"/>
      <c r="AL1143" s="136"/>
    </row>
    <row r="1144" spans="1:38" s="44" customFormat="1" x14ac:dyDescent="0.2">
      <c r="A1144" s="16"/>
      <c r="B1144" s="704"/>
      <c r="C1144" s="16"/>
      <c r="K1144" s="699"/>
      <c r="L1144" s="136"/>
      <c r="M1144" s="136"/>
      <c r="N1144" s="136"/>
      <c r="O1144" s="136"/>
      <c r="P1144" s="136"/>
      <c r="Q1144" s="136"/>
      <c r="R1144" s="699"/>
      <c r="S1144" s="136"/>
      <c r="T1144" s="136"/>
      <c r="U1144" s="136"/>
      <c r="V1144" s="136"/>
      <c r="W1144" s="136"/>
      <c r="X1144" s="136"/>
      <c r="Y1144" s="699"/>
      <c r="Z1144" s="136"/>
      <c r="AA1144" s="136"/>
      <c r="AB1144" s="136"/>
      <c r="AC1144" s="136"/>
      <c r="AD1144" s="136"/>
      <c r="AE1144" s="136"/>
      <c r="AF1144" s="699"/>
      <c r="AG1144" s="136"/>
      <c r="AH1144" s="136"/>
      <c r="AI1144" s="136"/>
      <c r="AJ1144" s="136"/>
      <c r="AK1144" s="136"/>
      <c r="AL1144" s="136"/>
    </row>
    <row r="1145" spans="1:38" s="44" customFormat="1" x14ac:dyDescent="0.2">
      <c r="A1145" s="16"/>
      <c r="B1145" s="704"/>
      <c r="C1145" s="16"/>
      <c r="K1145" s="699"/>
      <c r="L1145" s="136"/>
      <c r="M1145" s="136"/>
      <c r="N1145" s="136"/>
      <c r="O1145" s="136"/>
      <c r="P1145" s="136"/>
      <c r="Q1145" s="136"/>
      <c r="R1145" s="699"/>
      <c r="S1145" s="136"/>
      <c r="T1145" s="136"/>
      <c r="U1145" s="136"/>
      <c r="V1145" s="136"/>
      <c r="W1145" s="136"/>
      <c r="X1145" s="136"/>
      <c r="Y1145" s="699"/>
      <c r="Z1145" s="136"/>
      <c r="AA1145" s="136"/>
      <c r="AB1145" s="136"/>
      <c r="AC1145" s="136"/>
      <c r="AD1145" s="136"/>
      <c r="AE1145" s="136"/>
      <c r="AF1145" s="699"/>
      <c r="AG1145" s="136"/>
      <c r="AH1145" s="136"/>
      <c r="AI1145" s="136"/>
      <c r="AJ1145" s="136"/>
      <c r="AK1145" s="136"/>
      <c r="AL1145" s="136"/>
    </row>
    <row r="1146" spans="1:38" s="44" customFormat="1" x14ac:dyDescent="0.2">
      <c r="A1146" s="16"/>
      <c r="B1146" s="704"/>
      <c r="C1146" s="16"/>
      <c r="K1146" s="699"/>
      <c r="L1146" s="136"/>
      <c r="M1146" s="136"/>
      <c r="N1146" s="136"/>
      <c r="O1146" s="136"/>
      <c r="P1146" s="136"/>
      <c r="Q1146" s="136"/>
      <c r="R1146" s="699"/>
      <c r="S1146" s="136"/>
      <c r="T1146" s="136"/>
      <c r="U1146" s="136"/>
      <c r="V1146" s="136"/>
      <c r="W1146" s="136"/>
      <c r="X1146" s="136"/>
      <c r="Y1146" s="699"/>
      <c r="Z1146" s="136"/>
      <c r="AA1146" s="136"/>
      <c r="AB1146" s="136"/>
      <c r="AC1146" s="136"/>
      <c r="AD1146" s="136"/>
      <c r="AE1146" s="136"/>
      <c r="AF1146" s="699"/>
      <c r="AG1146" s="136"/>
      <c r="AH1146" s="136"/>
      <c r="AI1146" s="136"/>
      <c r="AJ1146" s="136"/>
      <c r="AK1146" s="136"/>
      <c r="AL1146" s="136"/>
    </row>
    <row r="1147" spans="1:38" s="44" customFormat="1" x14ac:dyDescent="0.2">
      <c r="A1147" s="16"/>
      <c r="B1147" s="704"/>
      <c r="C1147" s="16"/>
      <c r="K1147" s="699"/>
      <c r="L1147" s="136"/>
      <c r="M1147" s="136"/>
      <c r="N1147" s="136"/>
      <c r="O1147" s="136"/>
      <c r="P1147" s="136"/>
      <c r="Q1147" s="136"/>
      <c r="R1147" s="699"/>
      <c r="S1147" s="136"/>
      <c r="T1147" s="136"/>
      <c r="U1147" s="136"/>
      <c r="V1147" s="136"/>
      <c r="W1147" s="136"/>
      <c r="X1147" s="136"/>
      <c r="Y1147" s="699"/>
      <c r="Z1147" s="136"/>
      <c r="AA1147" s="136"/>
      <c r="AB1147" s="136"/>
      <c r="AC1147" s="136"/>
      <c r="AD1147" s="136"/>
      <c r="AE1147" s="136"/>
      <c r="AF1147" s="699"/>
      <c r="AG1147" s="136"/>
      <c r="AH1147" s="136"/>
      <c r="AI1147" s="136"/>
      <c r="AJ1147" s="136"/>
      <c r="AK1147" s="136"/>
      <c r="AL1147" s="136"/>
    </row>
    <row r="1148" spans="1:38" s="44" customFormat="1" x14ac:dyDescent="0.2">
      <c r="A1148" s="16"/>
      <c r="B1148" s="704"/>
      <c r="C1148" s="16"/>
      <c r="K1148" s="699"/>
      <c r="L1148" s="136"/>
      <c r="M1148" s="136"/>
      <c r="N1148" s="136"/>
      <c r="O1148" s="136"/>
      <c r="P1148" s="136"/>
      <c r="Q1148" s="136"/>
      <c r="R1148" s="699"/>
      <c r="S1148" s="136"/>
      <c r="T1148" s="136"/>
      <c r="U1148" s="136"/>
      <c r="V1148" s="136"/>
      <c r="W1148" s="136"/>
      <c r="X1148" s="136"/>
      <c r="Y1148" s="699"/>
      <c r="Z1148" s="136"/>
      <c r="AA1148" s="136"/>
      <c r="AB1148" s="136"/>
      <c r="AC1148" s="136"/>
      <c r="AD1148" s="136"/>
      <c r="AE1148" s="136"/>
      <c r="AF1148" s="699"/>
      <c r="AG1148" s="136"/>
      <c r="AH1148" s="136"/>
      <c r="AI1148" s="136"/>
      <c r="AJ1148" s="136"/>
      <c r="AK1148" s="136"/>
      <c r="AL1148" s="136"/>
    </row>
    <row r="1149" spans="1:38" s="44" customFormat="1" x14ac:dyDescent="0.2">
      <c r="A1149" s="16"/>
      <c r="B1149" s="704"/>
      <c r="C1149" s="16"/>
      <c r="K1149" s="699"/>
      <c r="L1149" s="136"/>
      <c r="M1149" s="136"/>
      <c r="N1149" s="136"/>
      <c r="O1149" s="136"/>
      <c r="P1149" s="136"/>
      <c r="Q1149" s="136"/>
      <c r="R1149" s="699"/>
      <c r="S1149" s="136"/>
      <c r="T1149" s="136"/>
      <c r="U1149" s="136"/>
      <c r="V1149" s="136"/>
      <c r="W1149" s="136"/>
      <c r="X1149" s="136"/>
      <c r="Y1149" s="699"/>
      <c r="Z1149" s="136"/>
      <c r="AA1149" s="136"/>
      <c r="AB1149" s="136"/>
      <c r="AC1149" s="136"/>
      <c r="AD1149" s="136"/>
      <c r="AE1149" s="136"/>
      <c r="AF1149" s="699"/>
      <c r="AG1149" s="136"/>
      <c r="AH1149" s="136"/>
      <c r="AI1149" s="136"/>
      <c r="AJ1149" s="136"/>
      <c r="AK1149" s="136"/>
      <c r="AL1149" s="136"/>
    </row>
    <row r="1150" spans="1:38" s="44" customFormat="1" x14ac:dyDescent="0.2">
      <c r="A1150" s="16"/>
      <c r="B1150" s="704"/>
      <c r="C1150" s="16"/>
      <c r="K1150" s="699"/>
      <c r="L1150" s="136"/>
      <c r="M1150" s="136"/>
      <c r="N1150" s="136"/>
      <c r="O1150" s="136"/>
      <c r="P1150" s="136"/>
      <c r="Q1150" s="136"/>
      <c r="R1150" s="699"/>
      <c r="S1150" s="136"/>
      <c r="T1150" s="136"/>
      <c r="U1150" s="136"/>
      <c r="V1150" s="136"/>
      <c r="W1150" s="136"/>
      <c r="X1150" s="136"/>
      <c r="Y1150" s="699"/>
      <c r="Z1150" s="136"/>
      <c r="AA1150" s="136"/>
      <c r="AB1150" s="136"/>
      <c r="AC1150" s="136"/>
      <c r="AD1150" s="136"/>
      <c r="AE1150" s="136"/>
      <c r="AF1150" s="699"/>
      <c r="AG1150" s="136"/>
      <c r="AH1150" s="136"/>
      <c r="AI1150" s="136"/>
      <c r="AJ1150" s="136"/>
      <c r="AK1150" s="136"/>
      <c r="AL1150" s="136"/>
    </row>
    <row r="1151" spans="1:38" s="44" customFormat="1" x14ac:dyDescent="0.2">
      <c r="A1151" s="16"/>
      <c r="B1151" s="704"/>
      <c r="C1151" s="16"/>
      <c r="K1151" s="699"/>
      <c r="L1151" s="136"/>
      <c r="M1151" s="136"/>
      <c r="N1151" s="136"/>
      <c r="O1151" s="136"/>
      <c r="P1151" s="136"/>
      <c r="Q1151" s="136"/>
      <c r="R1151" s="699"/>
      <c r="S1151" s="136"/>
      <c r="T1151" s="136"/>
      <c r="U1151" s="136"/>
      <c r="V1151" s="136"/>
      <c r="W1151" s="136"/>
      <c r="X1151" s="136"/>
      <c r="Y1151" s="699"/>
      <c r="Z1151" s="136"/>
      <c r="AA1151" s="136"/>
      <c r="AB1151" s="136"/>
      <c r="AC1151" s="136"/>
      <c r="AD1151" s="136"/>
      <c r="AE1151" s="136"/>
      <c r="AF1151" s="699"/>
      <c r="AG1151" s="136"/>
      <c r="AH1151" s="136"/>
      <c r="AI1151" s="136"/>
      <c r="AJ1151" s="136"/>
      <c r="AK1151" s="136"/>
      <c r="AL1151" s="136"/>
    </row>
    <row r="1152" spans="1:38" s="44" customFormat="1" x14ac:dyDescent="0.2">
      <c r="A1152" s="16"/>
      <c r="B1152" s="704"/>
      <c r="C1152" s="16"/>
      <c r="K1152" s="699"/>
      <c r="L1152" s="136"/>
      <c r="M1152" s="136"/>
      <c r="N1152" s="136"/>
      <c r="O1152" s="136"/>
      <c r="P1152" s="136"/>
      <c r="Q1152" s="136"/>
      <c r="R1152" s="699"/>
      <c r="S1152" s="136"/>
      <c r="T1152" s="136"/>
      <c r="U1152" s="136"/>
      <c r="V1152" s="136"/>
      <c r="W1152" s="136"/>
      <c r="X1152" s="136"/>
      <c r="Y1152" s="699"/>
      <c r="Z1152" s="136"/>
      <c r="AA1152" s="136"/>
      <c r="AB1152" s="136"/>
      <c r="AC1152" s="136"/>
      <c r="AD1152" s="136"/>
      <c r="AE1152" s="136"/>
      <c r="AF1152" s="699"/>
      <c r="AG1152" s="136"/>
      <c r="AH1152" s="136"/>
      <c r="AI1152" s="136"/>
      <c r="AJ1152" s="136"/>
      <c r="AK1152" s="136"/>
      <c r="AL1152" s="136"/>
    </row>
    <row r="1153" spans="1:38" s="44" customFormat="1" x14ac:dyDescent="0.2">
      <c r="A1153" s="16"/>
      <c r="B1153" s="704"/>
      <c r="C1153" s="16"/>
      <c r="K1153" s="699"/>
      <c r="L1153" s="136"/>
      <c r="M1153" s="136"/>
      <c r="N1153" s="136"/>
      <c r="O1153" s="136"/>
      <c r="P1153" s="136"/>
      <c r="Q1153" s="136"/>
      <c r="R1153" s="699"/>
      <c r="S1153" s="136"/>
      <c r="T1153" s="136"/>
      <c r="U1153" s="136"/>
      <c r="V1153" s="136"/>
      <c r="W1153" s="136"/>
      <c r="X1153" s="136"/>
      <c r="Y1153" s="699"/>
      <c r="Z1153" s="136"/>
      <c r="AA1153" s="136"/>
      <c r="AB1153" s="136"/>
      <c r="AC1153" s="136"/>
      <c r="AD1153" s="136"/>
      <c r="AE1153" s="136"/>
      <c r="AF1153" s="699"/>
      <c r="AG1153" s="136"/>
      <c r="AH1153" s="136"/>
      <c r="AI1153" s="136"/>
      <c r="AJ1153" s="136"/>
      <c r="AK1153" s="136"/>
      <c r="AL1153" s="136"/>
    </row>
    <row r="1154" spans="1:38" s="44" customFormat="1" x14ac:dyDescent="0.2">
      <c r="A1154" s="16"/>
      <c r="B1154" s="704"/>
      <c r="C1154" s="16"/>
      <c r="K1154" s="699"/>
      <c r="L1154" s="136"/>
      <c r="M1154" s="136"/>
      <c r="N1154" s="136"/>
      <c r="O1154" s="136"/>
      <c r="P1154" s="136"/>
      <c r="Q1154" s="136"/>
      <c r="R1154" s="699"/>
      <c r="S1154" s="136"/>
      <c r="T1154" s="136"/>
      <c r="U1154" s="136"/>
      <c r="V1154" s="136"/>
      <c r="W1154" s="136"/>
      <c r="X1154" s="136"/>
      <c r="Y1154" s="699"/>
      <c r="Z1154" s="136"/>
      <c r="AA1154" s="136"/>
      <c r="AB1154" s="136"/>
      <c r="AC1154" s="136"/>
      <c r="AD1154" s="136"/>
      <c r="AE1154" s="136"/>
      <c r="AF1154" s="699"/>
      <c r="AG1154" s="136"/>
      <c r="AH1154" s="136"/>
      <c r="AI1154" s="136"/>
      <c r="AJ1154" s="136"/>
      <c r="AK1154" s="136"/>
      <c r="AL1154" s="136"/>
    </row>
    <row r="1155" spans="1:38" s="44" customFormat="1" x14ac:dyDescent="0.2">
      <c r="A1155" s="16"/>
      <c r="B1155" s="704"/>
      <c r="C1155" s="16"/>
      <c r="K1155" s="699"/>
      <c r="L1155" s="136"/>
      <c r="M1155" s="136"/>
      <c r="N1155" s="136"/>
      <c r="O1155" s="136"/>
      <c r="P1155" s="136"/>
      <c r="Q1155" s="136"/>
      <c r="R1155" s="699"/>
      <c r="S1155" s="136"/>
      <c r="T1155" s="136"/>
      <c r="U1155" s="136"/>
      <c r="V1155" s="136"/>
      <c r="W1155" s="136"/>
      <c r="X1155" s="136"/>
      <c r="Y1155" s="699"/>
      <c r="Z1155" s="136"/>
      <c r="AA1155" s="136"/>
      <c r="AB1155" s="136"/>
      <c r="AC1155" s="136"/>
      <c r="AD1155" s="136"/>
      <c r="AE1155" s="136"/>
      <c r="AF1155" s="699"/>
      <c r="AG1155" s="136"/>
      <c r="AH1155" s="136"/>
      <c r="AI1155" s="136"/>
      <c r="AJ1155" s="136"/>
      <c r="AK1155" s="136"/>
      <c r="AL1155" s="136"/>
    </row>
    <row r="1156" spans="1:38" s="44" customFormat="1" x14ac:dyDescent="0.2">
      <c r="A1156" s="16"/>
      <c r="B1156" s="704"/>
      <c r="C1156" s="16"/>
      <c r="K1156" s="699"/>
      <c r="L1156" s="136"/>
      <c r="M1156" s="136"/>
      <c r="N1156" s="136"/>
      <c r="O1156" s="136"/>
      <c r="P1156" s="136"/>
      <c r="Q1156" s="136"/>
      <c r="R1156" s="699"/>
      <c r="S1156" s="136"/>
      <c r="T1156" s="136"/>
      <c r="U1156" s="136"/>
      <c r="V1156" s="136"/>
      <c r="W1156" s="136"/>
      <c r="X1156" s="136"/>
      <c r="Y1156" s="699"/>
      <c r="Z1156" s="136"/>
      <c r="AA1156" s="136"/>
      <c r="AB1156" s="136"/>
      <c r="AC1156" s="136"/>
      <c r="AD1156" s="136"/>
      <c r="AE1156" s="136"/>
      <c r="AF1156" s="699"/>
      <c r="AG1156" s="136"/>
      <c r="AH1156" s="136"/>
      <c r="AI1156" s="136"/>
      <c r="AJ1156" s="136"/>
      <c r="AK1156" s="136"/>
      <c r="AL1156" s="136"/>
    </row>
    <row r="1157" spans="1:38" s="44" customFormat="1" x14ac:dyDescent="0.2">
      <c r="A1157" s="16"/>
      <c r="B1157" s="704"/>
      <c r="C1157" s="16"/>
      <c r="K1157" s="699"/>
      <c r="L1157" s="136"/>
      <c r="M1157" s="136"/>
      <c r="N1157" s="136"/>
      <c r="O1157" s="136"/>
      <c r="P1157" s="136"/>
      <c r="Q1157" s="136"/>
      <c r="R1157" s="699"/>
      <c r="S1157" s="136"/>
      <c r="T1157" s="136"/>
      <c r="U1157" s="136"/>
      <c r="V1157" s="136"/>
      <c r="W1157" s="136"/>
      <c r="X1157" s="136"/>
      <c r="Y1157" s="699"/>
      <c r="Z1157" s="136"/>
      <c r="AA1157" s="136"/>
      <c r="AB1157" s="136"/>
      <c r="AC1157" s="136"/>
      <c r="AD1157" s="136"/>
      <c r="AE1157" s="136"/>
      <c r="AF1157" s="699"/>
      <c r="AG1157" s="136"/>
      <c r="AH1157" s="136"/>
      <c r="AI1157" s="136"/>
      <c r="AJ1157" s="136"/>
      <c r="AK1157" s="136"/>
      <c r="AL1157" s="136"/>
    </row>
    <row r="1158" spans="1:38" s="44" customFormat="1" x14ac:dyDescent="0.2">
      <c r="A1158" s="16"/>
      <c r="B1158" s="704"/>
      <c r="C1158" s="16"/>
      <c r="K1158" s="699"/>
      <c r="L1158" s="136"/>
      <c r="M1158" s="136"/>
      <c r="N1158" s="136"/>
      <c r="O1158" s="136"/>
      <c r="P1158" s="136"/>
      <c r="Q1158" s="136"/>
      <c r="R1158" s="699"/>
      <c r="S1158" s="136"/>
      <c r="T1158" s="136"/>
      <c r="U1158" s="136"/>
      <c r="V1158" s="136"/>
      <c r="W1158" s="136"/>
      <c r="X1158" s="136"/>
      <c r="Y1158" s="699"/>
      <c r="Z1158" s="136"/>
      <c r="AA1158" s="136"/>
      <c r="AB1158" s="136"/>
      <c r="AC1158" s="136"/>
      <c r="AD1158" s="136"/>
      <c r="AE1158" s="136"/>
      <c r="AF1158" s="699"/>
      <c r="AG1158" s="136"/>
      <c r="AH1158" s="136"/>
      <c r="AI1158" s="136"/>
      <c r="AJ1158" s="136"/>
      <c r="AK1158" s="136"/>
      <c r="AL1158" s="136"/>
    </row>
    <row r="1159" spans="1:38" s="44" customFormat="1" x14ac:dyDescent="0.2">
      <c r="A1159" s="16"/>
      <c r="B1159" s="704"/>
      <c r="C1159" s="16"/>
      <c r="K1159" s="699"/>
      <c r="L1159" s="136"/>
      <c r="M1159" s="136"/>
      <c r="N1159" s="136"/>
      <c r="O1159" s="136"/>
      <c r="P1159" s="136"/>
      <c r="Q1159" s="136"/>
      <c r="R1159" s="699"/>
      <c r="S1159" s="136"/>
      <c r="T1159" s="136"/>
      <c r="U1159" s="136"/>
      <c r="V1159" s="136"/>
      <c r="W1159" s="136"/>
      <c r="X1159" s="136"/>
      <c r="Y1159" s="699"/>
      <c r="Z1159" s="136"/>
      <c r="AA1159" s="136"/>
      <c r="AB1159" s="136"/>
      <c r="AC1159" s="136"/>
      <c r="AD1159" s="136"/>
      <c r="AE1159" s="136"/>
      <c r="AF1159" s="699"/>
      <c r="AG1159" s="136"/>
      <c r="AH1159" s="136"/>
      <c r="AI1159" s="136"/>
      <c r="AJ1159" s="136"/>
      <c r="AK1159" s="136"/>
      <c r="AL1159" s="136"/>
    </row>
    <row r="1160" spans="1:38" s="44" customFormat="1" x14ac:dyDescent="0.2">
      <c r="A1160" s="16"/>
      <c r="B1160" s="704"/>
      <c r="C1160" s="16"/>
      <c r="K1160" s="699"/>
      <c r="L1160" s="136"/>
      <c r="M1160" s="136"/>
      <c r="N1160" s="136"/>
      <c r="O1160" s="136"/>
      <c r="P1160" s="136"/>
      <c r="Q1160" s="136"/>
      <c r="R1160" s="699"/>
      <c r="S1160" s="136"/>
      <c r="T1160" s="136"/>
      <c r="U1160" s="136"/>
      <c r="V1160" s="136"/>
      <c r="W1160" s="136"/>
      <c r="X1160" s="136"/>
      <c r="Y1160" s="699"/>
      <c r="Z1160" s="136"/>
      <c r="AA1160" s="136"/>
      <c r="AB1160" s="136"/>
      <c r="AC1160" s="136"/>
      <c r="AD1160" s="136"/>
      <c r="AE1160" s="136"/>
      <c r="AF1160" s="699"/>
      <c r="AG1160" s="136"/>
      <c r="AH1160" s="136"/>
      <c r="AI1160" s="136"/>
      <c r="AJ1160" s="136"/>
      <c r="AK1160" s="136"/>
      <c r="AL1160" s="136"/>
    </row>
    <row r="1161" spans="1:38" s="44" customFormat="1" x14ac:dyDescent="0.2">
      <c r="A1161" s="16"/>
      <c r="B1161" s="704"/>
      <c r="C1161" s="16"/>
      <c r="K1161" s="699"/>
      <c r="L1161" s="136"/>
      <c r="M1161" s="136"/>
      <c r="N1161" s="136"/>
      <c r="O1161" s="136"/>
      <c r="P1161" s="136"/>
      <c r="Q1161" s="136"/>
      <c r="R1161" s="699"/>
      <c r="S1161" s="136"/>
      <c r="T1161" s="136"/>
      <c r="U1161" s="136"/>
      <c r="V1161" s="136"/>
      <c r="W1161" s="136"/>
      <c r="X1161" s="136"/>
      <c r="Y1161" s="699"/>
      <c r="Z1161" s="136"/>
      <c r="AA1161" s="136"/>
      <c r="AB1161" s="136"/>
      <c r="AC1161" s="136"/>
      <c r="AD1161" s="136"/>
      <c r="AE1161" s="136"/>
      <c r="AF1161" s="699"/>
      <c r="AG1161" s="136"/>
      <c r="AH1161" s="136"/>
      <c r="AI1161" s="136"/>
      <c r="AJ1161" s="136"/>
      <c r="AK1161" s="136"/>
      <c r="AL1161" s="136"/>
    </row>
    <row r="1162" spans="1:38" s="44" customFormat="1" x14ac:dyDescent="0.2">
      <c r="A1162" s="16"/>
      <c r="B1162" s="704"/>
      <c r="C1162" s="16"/>
      <c r="K1162" s="699"/>
      <c r="L1162" s="136"/>
      <c r="M1162" s="136"/>
      <c r="N1162" s="136"/>
      <c r="O1162" s="136"/>
      <c r="P1162" s="136"/>
      <c r="Q1162" s="136"/>
      <c r="R1162" s="699"/>
      <c r="S1162" s="136"/>
      <c r="T1162" s="136"/>
      <c r="U1162" s="136"/>
      <c r="V1162" s="136"/>
      <c r="W1162" s="136"/>
      <c r="X1162" s="136"/>
      <c r="Y1162" s="699"/>
      <c r="Z1162" s="136"/>
      <c r="AA1162" s="136"/>
      <c r="AB1162" s="136"/>
      <c r="AC1162" s="136"/>
      <c r="AD1162" s="136"/>
      <c r="AE1162" s="136"/>
      <c r="AF1162" s="699"/>
      <c r="AG1162" s="136"/>
      <c r="AH1162" s="136"/>
      <c r="AI1162" s="136"/>
      <c r="AJ1162" s="136"/>
      <c r="AK1162" s="136"/>
      <c r="AL1162" s="136"/>
    </row>
    <row r="1163" spans="1:38" s="44" customFormat="1" x14ac:dyDescent="0.2">
      <c r="A1163" s="16"/>
      <c r="B1163" s="704"/>
      <c r="C1163" s="16"/>
      <c r="K1163" s="699"/>
      <c r="L1163" s="136"/>
      <c r="M1163" s="136"/>
      <c r="N1163" s="136"/>
      <c r="O1163" s="136"/>
      <c r="P1163" s="136"/>
      <c r="Q1163" s="136"/>
      <c r="R1163" s="699"/>
      <c r="S1163" s="136"/>
      <c r="T1163" s="136"/>
      <c r="U1163" s="136"/>
      <c r="V1163" s="136"/>
      <c r="W1163" s="136"/>
      <c r="X1163" s="136"/>
      <c r="Y1163" s="699"/>
      <c r="Z1163" s="136"/>
      <c r="AA1163" s="136"/>
      <c r="AB1163" s="136"/>
      <c r="AC1163" s="136"/>
      <c r="AD1163" s="136"/>
      <c r="AE1163" s="136"/>
      <c r="AF1163" s="699"/>
      <c r="AG1163" s="136"/>
      <c r="AH1163" s="136"/>
      <c r="AI1163" s="136"/>
      <c r="AJ1163" s="136"/>
      <c r="AK1163" s="136"/>
      <c r="AL1163" s="136"/>
    </row>
    <row r="1164" spans="1:38" s="44" customFormat="1" x14ac:dyDescent="0.2">
      <c r="A1164" s="16"/>
      <c r="B1164" s="704"/>
      <c r="C1164" s="16"/>
      <c r="K1164" s="699"/>
      <c r="L1164" s="136"/>
      <c r="M1164" s="136"/>
      <c r="N1164" s="136"/>
      <c r="O1164" s="136"/>
      <c r="P1164" s="136"/>
      <c r="Q1164" s="136"/>
      <c r="R1164" s="699"/>
      <c r="S1164" s="136"/>
      <c r="T1164" s="136"/>
      <c r="U1164" s="136"/>
      <c r="V1164" s="136"/>
      <c r="W1164" s="136"/>
      <c r="X1164" s="136"/>
      <c r="Y1164" s="699"/>
      <c r="Z1164" s="136"/>
      <c r="AA1164" s="136"/>
      <c r="AB1164" s="136"/>
      <c r="AC1164" s="136"/>
      <c r="AD1164" s="136"/>
      <c r="AE1164" s="136"/>
      <c r="AF1164" s="699"/>
      <c r="AG1164" s="136"/>
      <c r="AH1164" s="136"/>
      <c r="AI1164" s="136"/>
      <c r="AJ1164" s="136"/>
      <c r="AK1164" s="136"/>
      <c r="AL1164" s="136"/>
    </row>
    <row r="1165" spans="1:38" s="44" customFormat="1" x14ac:dyDescent="0.2">
      <c r="A1165" s="16"/>
      <c r="B1165" s="704"/>
      <c r="C1165" s="16"/>
      <c r="K1165" s="699"/>
      <c r="L1165" s="136"/>
      <c r="M1165" s="136"/>
      <c r="N1165" s="136"/>
      <c r="O1165" s="136"/>
      <c r="P1165" s="136"/>
      <c r="Q1165" s="136"/>
      <c r="R1165" s="699"/>
      <c r="S1165" s="136"/>
      <c r="T1165" s="136"/>
      <c r="U1165" s="136"/>
      <c r="V1165" s="136"/>
      <c r="W1165" s="136"/>
      <c r="X1165" s="136"/>
      <c r="Y1165" s="699"/>
      <c r="Z1165" s="136"/>
      <c r="AA1165" s="136"/>
      <c r="AB1165" s="136"/>
      <c r="AC1165" s="136"/>
      <c r="AD1165" s="136"/>
      <c r="AE1165" s="136"/>
      <c r="AF1165" s="699"/>
      <c r="AG1165" s="136"/>
      <c r="AH1165" s="136"/>
      <c r="AI1165" s="136"/>
      <c r="AJ1165" s="136"/>
      <c r="AK1165" s="136"/>
      <c r="AL1165" s="136"/>
    </row>
    <row r="1166" spans="1:38" s="44" customFormat="1" x14ac:dyDescent="0.2">
      <c r="A1166" s="16"/>
      <c r="B1166" s="704"/>
      <c r="C1166" s="16"/>
      <c r="K1166" s="699"/>
      <c r="L1166" s="136"/>
      <c r="M1166" s="136"/>
      <c r="N1166" s="136"/>
      <c r="O1166" s="136"/>
      <c r="P1166" s="136"/>
      <c r="Q1166" s="136"/>
      <c r="R1166" s="699"/>
      <c r="S1166" s="136"/>
      <c r="T1166" s="136"/>
      <c r="U1166" s="136"/>
      <c r="V1166" s="136"/>
      <c r="W1166" s="136"/>
      <c r="X1166" s="136"/>
      <c r="Y1166" s="699"/>
      <c r="Z1166" s="136"/>
      <c r="AA1166" s="136"/>
      <c r="AB1166" s="136"/>
      <c r="AC1166" s="136"/>
      <c r="AD1166" s="136"/>
      <c r="AE1166" s="136"/>
      <c r="AF1166" s="699"/>
      <c r="AG1166" s="136"/>
      <c r="AH1166" s="136"/>
      <c r="AI1166" s="136"/>
      <c r="AJ1166" s="136"/>
      <c r="AK1166" s="136"/>
      <c r="AL1166" s="136"/>
    </row>
    <row r="1167" spans="1:38" s="44" customFormat="1" x14ac:dyDescent="0.2">
      <c r="A1167" s="16"/>
      <c r="B1167" s="704"/>
      <c r="C1167" s="16"/>
      <c r="K1167" s="699"/>
      <c r="L1167" s="136"/>
      <c r="M1167" s="136"/>
      <c r="N1167" s="136"/>
      <c r="O1167" s="136"/>
      <c r="P1167" s="136"/>
      <c r="Q1167" s="136"/>
      <c r="R1167" s="699"/>
      <c r="S1167" s="136"/>
      <c r="T1167" s="136"/>
      <c r="U1167" s="136"/>
      <c r="V1167" s="136"/>
      <c r="W1167" s="136"/>
      <c r="X1167" s="136"/>
      <c r="Y1167" s="699"/>
      <c r="Z1167" s="136"/>
      <c r="AA1167" s="136"/>
      <c r="AB1167" s="136"/>
      <c r="AC1167" s="136"/>
      <c r="AD1167" s="136"/>
      <c r="AE1167" s="136"/>
      <c r="AF1167" s="699"/>
      <c r="AG1167" s="136"/>
      <c r="AH1167" s="136"/>
      <c r="AI1167" s="136"/>
      <c r="AJ1167" s="136"/>
      <c r="AK1167" s="136"/>
      <c r="AL1167" s="136"/>
    </row>
    <row r="1168" spans="1:38" s="44" customFormat="1" x14ac:dyDescent="0.2">
      <c r="A1168" s="16"/>
      <c r="B1168" s="704"/>
      <c r="C1168" s="16"/>
      <c r="K1168" s="699"/>
      <c r="L1168" s="136"/>
      <c r="M1168" s="136"/>
      <c r="N1168" s="136"/>
      <c r="O1168" s="136"/>
      <c r="P1168" s="136"/>
      <c r="Q1168" s="136"/>
      <c r="R1168" s="699"/>
      <c r="S1168" s="136"/>
      <c r="T1168" s="136"/>
      <c r="U1168" s="136"/>
      <c r="V1168" s="136"/>
      <c r="W1168" s="136"/>
      <c r="X1168" s="136"/>
      <c r="Y1168" s="699"/>
      <c r="Z1168" s="136"/>
      <c r="AA1168" s="136"/>
      <c r="AB1168" s="136"/>
      <c r="AC1168" s="136"/>
      <c r="AD1168" s="136"/>
      <c r="AE1168" s="136"/>
      <c r="AF1168" s="699"/>
      <c r="AG1168" s="136"/>
      <c r="AH1168" s="136"/>
      <c r="AI1168" s="136"/>
      <c r="AJ1168" s="136"/>
      <c r="AK1168" s="136"/>
      <c r="AL1168" s="136"/>
    </row>
    <row r="1169" spans="1:38" s="44" customFormat="1" x14ac:dyDescent="0.2">
      <c r="A1169" s="16"/>
      <c r="B1169" s="704"/>
      <c r="C1169" s="16"/>
      <c r="K1169" s="699"/>
      <c r="L1169" s="136"/>
      <c r="M1169" s="136"/>
      <c r="N1169" s="136"/>
      <c r="O1169" s="136"/>
      <c r="P1169" s="136"/>
      <c r="Q1169" s="136"/>
      <c r="R1169" s="699"/>
      <c r="S1169" s="136"/>
      <c r="T1169" s="136"/>
      <c r="U1169" s="136"/>
      <c r="V1169" s="136"/>
      <c r="W1169" s="136"/>
      <c r="X1169" s="136"/>
      <c r="Y1169" s="699"/>
      <c r="Z1169" s="136"/>
      <c r="AA1169" s="136"/>
      <c r="AB1169" s="136"/>
      <c r="AC1169" s="136"/>
      <c r="AD1169" s="136"/>
      <c r="AE1169" s="136"/>
      <c r="AF1169" s="699"/>
      <c r="AG1169" s="136"/>
      <c r="AH1169" s="136"/>
      <c r="AI1169" s="136"/>
      <c r="AJ1169" s="136"/>
      <c r="AK1169" s="136"/>
      <c r="AL1169" s="136"/>
    </row>
    <row r="1170" spans="1:38" s="44" customFormat="1" x14ac:dyDescent="0.2">
      <c r="A1170" s="16"/>
      <c r="B1170" s="704"/>
      <c r="C1170" s="16"/>
      <c r="K1170" s="699"/>
      <c r="L1170" s="136"/>
      <c r="M1170" s="136"/>
      <c r="N1170" s="136"/>
      <c r="O1170" s="136"/>
      <c r="P1170" s="136"/>
      <c r="Q1170" s="136"/>
      <c r="R1170" s="699"/>
      <c r="S1170" s="136"/>
      <c r="T1170" s="136"/>
      <c r="U1170" s="136"/>
      <c r="V1170" s="136"/>
      <c r="W1170" s="136"/>
      <c r="X1170" s="136"/>
      <c r="Y1170" s="699"/>
      <c r="Z1170" s="136"/>
      <c r="AA1170" s="136"/>
      <c r="AB1170" s="136"/>
      <c r="AC1170" s="136"/>
      <c r="AD1170" s="136"/>
      <c r="AE1170" s="136"/>
      <c r="AF1170" s="699"/>
      <c r="AG1170" s="136"/>
      <c r="AH1170" s="136"/>
      <c r="AI1170" s="136"/>
      <c r="AJ1170" s="136"/>
      <c r="AK1170" s="136"/>
      <c r="AL1170" s="136"/>
    </row>
    <row r="1171" spans="1:38" s="44" customFormat="1" x14ac:dyDescent="0.2">
      <c r="A1171" s="16"/>
      <c r="B1171" s="704"/>
      <c r="C1171" s="16"/>
      <c r="K1171" s="699"/>
      <c r="L1171" s="136"/>
      <c r="M1171" s="136"/>
      <c r="N1171" s="136"/>
      <c r="O1171" s="136"/>
      <c r="P1171" s="136"/>
      <c r="Q1171" s="136"/>
      <c r="R1171" s="699"/>
      <c r="S1171" s="136"/>
      <c r="T1171" s="136"/>
      <c r="U1171" s="136"/>
      <c r="V1171" s="136"/>
      <c r="W1171" s="136"/>
      <c r="X1171" s="136"/>
      <c r="Y1171" s="699"/>
      <c r="Z1171" s="136"/>
      <c r="AA1171" s="136"/>
      <c r="AB1171" s="136"/>
      <c r="AC1171" s="136"/>
      <c r="AD1171" s="136"/>
      <c r="AE1171" s="136"/>
      <c r="AF1171" s="699"/>
      <c r="AG1171" s="136"/>
      <c r="AH1171" s="136"/>
      <c r="AI1171" s="136"/>
      <c r="AJ1171" s="136"/>
      <c r="AK1171" s="136"/>
      <c r="AL1171" s="136"/>
    </row>
    <row r="1172" spans="1:38" s="44" customFormat="1" x14ac:dyDescent="0.2">
      <c r="A1172" s="16"/>
      <c r="B1172" s="704"/>
      <c r="C1172" s="16"/>
      <c r="K1172" s="699"/>
      <c r="L1172" s="136"/>
      <c r="M1172" s="136"/>
      <c r="N1172" s="136"/>
      <c r="O1172" s="136"/>
      <c r="P1172" s="136"/>
      <c r="Q1172" s="136"/>
      <c r="R1172" s="699"/>
      <c r="S1172" s="136"/>
      <c r="T1172" s="136"/>
      <c r="U1172" s="136"/>
      <c r="V1172" s="136"/>
      <c r="W1172" s="136"/>
      <c r="X1172" s="136"/>
      <c r="Y1172" s="699"/>
      <c r="Z1172" s="136"/>
      <c r="AA1172" s="136"/>
      <c r="AB1172" s="136"/>
      <c r="AC1172" s="136"/>
      <c r="AD1172" s="136"/>
      <c r="AE1172" s="136"/>
      <c r="AF1172" s="699"/>
      <c r="AG1172" s="136"/>
      <c r="AH1172" s="136"/>
      <c r="AI1172" s="136"/>
      <c r="AJ1172" s="136"/>
      <c r="AK1172" s="136"/>
      <c r="AL1172" s="136"/>
    </row>
    <row r="1173" spans="1:38" s="44" customFormat="1" x14ac:dyDescent="0.2">
      <c r="A1173" s="16"/>
      <c r="B1173" s="704"/>
      <c r="C1173" s="16"/>
      <c r="K1173" s="699"/>
      <c r="L1173" s="136"/>
      <c r="M1173" s="136"/>
      <c r="N1173" s="136"/>
      <c r="O1173" s="136"/>
      <c r="P1173" s="136"/>
      <c r="Q1173" s="136"/>
      <c r="R1173" s="699"/>
      <c r="S1173" s="136"/>
      <c r="T1173" s="136"/>
      <c r="U1173" s="136"/>
      <c r="V1173" s="136"/>
      <c r="W1173" s="136"/>
      <c r="X1173" s="136"/>
      <c r="Y1173" s="699"/>
      <c r="Z1173" s="136"/>
      <c r="AA1173" s="136"/>
      <c r="AB1173" s="136"/>
      <c r="AC1173" s="136"/>
      <c r="AD1173" s="136"/>
      <c r="AE1173" s="136"/>
      <c r="AF1173" s="699"/>
      <c r="AG1173" s="136"/>
      <c r="AH1173" s="136"/>
      <c r="AI1173" s="136"/>
      <c r="AJ1173" s="136"/>
      <c r="AK1173" s="136"/>
      <c r="AL1173" s="136"/>
    </row>
    <row r="1174" spans="1:38" s="44" customFormat="1" x14ac:dyDescent="0.2">
      <c r="A1174" s="16"/>
      <c r="B1174" s="704"/>
      <c r="C1174" s="16"/>
      <c r="K1174" s="699"/>
      <c r="L1174" s="136"/>
      <c r="M1174" s="136"/>
      <c r="N1174" s="136"/>
      <c r="O1174" s="136"/>
      <c r="P1174" s="136"/>
      <c r="Q1174" s="136"/>
      <c r="R1174" s="699"/>
      <c r="S1174" s="136"/>
      <c r="T1174" s="136"/>
      <c r="U1174" s="136"/>
      <c r="V1174" s="136"/>
      <c r="W1174" s="136"/>
      <c r="X1174" s="136"/>
      <c r="Y1174" s="699"/>
      <c r="Z1174" s="136"/>
      <c r="AA1174" s="136"/>
      <c r="AB1174" s="136"/>
      <c r="AC1174" s="136"/>
      <c r="AD1174" s="136"/>
      <c r="AE1174" s="136"/>
      <c r="AF1174" s="699"/>
      <c r="AG1174" s="136"/>
      <c r="AH1174" s="136"/>
      <c r="AI1174" s="136"/>
      <c r="AJ1174" s="136"/>
      <c r="AK1174" s="136"/>
      <c r="AL1174" s="136"/>
    </row>
    <row r="1175" spans="1:38" s="44" customFormat="1" x14ac:dyDescent="0.2">
      <c r="A1175" s="16"/>
      <c r="B1175" s="704"/>
      <c r="C1175" s="16"/>
      <c r="K1175" s="699"/>
      <c r="L1175" s="136"/>
      <c r="M1175" s="136"/>
      <c r="N1175" s="136"/>
      <c r="O1175" s="136"/>
      <c r="P1175" s="136"/>
      <c r="Q1175" s="136"/>
      <c r="R1175" s="699"/>
      <c r="S1175" s="136"/>
      <c r="T1175" s="136"/>
      <c r="U1175" s="136"/>
      <c r="V1175" s="136"/>
      <c r="W1175" s="136"/>
      <c r="X1175" s="136"/>
      <c r="Y1175" s="699"/>
      <c r="Z1175" s="136"/>
      <c r="AA1175" s="136"/>
      <c r="AB1175" s="136"/>
      <c r="AC1175" s="136"/>
      <c r="AD1175" s="136"/>
      <c r="AE1175" s="136"/>
      <c r="AF1175" s="699"/>
      <c r="AG1175" s="136"/>
      <c r="AH1175" s="136"/>
      <c r="AI1175" s="136"/>
      <c r="AJ1175" s="136"/>
      <c r="AK1175" s="136"/>
      <c r="AL1175" s="136"/>
    </row>
    <row r="1176" spans="1:38" s="44" customFormat="1" x14ac:dyDescent="0.2">
      <c r="A1176" s="16"/>
      <c r="B1176" s="704"/>
      <c r="C1176" s="16"/>
      <c r="K1176" s="699"/>
      <c r="L1176" s="136"/>
      <c r="M1176" s="136"/>
      <c r="N1176" s="136"/>
      <c r="O1176" s="136"/>
      <c r="P1176" s="136"/>
      <c r="Q1176" s="136"/>
      <c r="R1176" s="699"/>
      <c r="S1176" s="136"/>
      <c r="T1176" s="136"/>
      <c r="U1176" s="136"/>
      <c r="V1176" s="136"/>
      <c r="W1176" s="136"/>
      <c r="X1176" s="136"/>
      <c r="Y1176" s="699"/>
      <c r="Z1176" s="136"/>
      <c r="AA1176" s="136"/>
      <c r="AB1176" s="136"/>
      <c r="AC1176" s="136"/>
      <c r="AD1176" s="136"/>
      <c r="AE1176" s="136"/>
      <c r="AF1176" s="699"/>
      <c r="AG1176" s="136"/>
      <c r="AH1176" s="136"/>
      <c r="AI1176" s="136"/>
      <c r="AJ1176" s="136"/>
      <c r="AK1176" s="136"/>
      <c r="AL1176" s="136"/>
    </row>
    <row r="1177" spans="1:38" s="44" customFormat="1" x14ac:dyDescent="0.2">
      <c r="A1177" s="16"/>
      <c r="B1177" s="704"/>
      <c r="C1177" s="16"/>
      <c r="K1177" s="699"/>
      <c r="L1177" s="136"/>
      <c r="M1177" s="136"/>
      <c r="N1177" s="136"/>
      <c r="O1177" s="136"/>
      <c r="P1177" s="136"/>
      <c r="Q1177" s="136"/>
      <c r="R1177" s="699"/>
      <c r="S1177" s="136"/>
      <c r="T1177" s="136"/>
      <c r="U1177" s="136"/>
      <c r="V1177" s="136"/>
      <c r="W1177" s="136"/>
      <c r="X1177" s="136"/>
      <c r="Y1177" s="699"/>
      <c r="Z1177" s="136"/>
      <c r="AA1177" s="136"/>
      <c r="AB1177" s="136"/>
      <c r="AC1177" s="136"/>
      <c r="AD1177" s="136"/>
      <c r="AE1177" s="136"/>
      <c r="AF1177" s="699"/>
      <c r="AG1177" s="136"/>
      <c r="AH1177" s="136"/>
      <c r="AI1177" s="136"/>
      <c r="AJ1177" s="136"/>
      <c r="AK1177" s="136"/>
      <c r="AL1177" s="136"/>
    </row>
    <row r="1178" spans="1:38" s="44" customFormat="1" x14ac:dyDescent="0.2">
      <c r="A1178" s="16"/>
      <c r="B1178" s="704"/>
      <c r="C1178" s="16"/>
      <c r="K1178" s="699"/>
      <c r="L1178" s="136"/>
      <c r="M1178" s="136"/>
      <c r="N1178" s="136"/>
      <c r="O1178" s="136"/>
      <c r="P1178" s="136"/>
      <c r="Q1178" s="136"/>
      <c r="R1178" s="699"/>
      <c r="S1178" s="136"/>
      <c r="T1178" s="136"/>
      <c r="U1178" s="136"/>
      <c r="V1178" s="136"/>
      <c r="W1178" s="136"/>
      <c r="X1178" s="136"/>
      <c r="Y1178" s="699"/>
      <c r="Z1178" s="136"/>
      <c r="AA1178" s="136"/>
      <c r="AB1178" s="136"/>
      <c r="AC1178" s="136"/>
      <c r="AD1178" s="136"/>
      <c r="AE1178" s="136"/>
      <c r="AF1178" s="699"/>
      <c r="AG1178" s="136"/>
      <c r="AH1178" s="136"/>
      <c r="AI1178" s="136"/>
      <c r="AJ1178" s="136"/>
      <c r="AK1178" s="136"/>
      <c r="AL1178" s="136"/>
    </row>
    <row r="1179" spans="1:38" s="44" customFormat="1" x14ac:dyDescent="0.2">
      <c r="A1179" s="16"/>
      <c r="B1179" s="704"/>
      <c r="C1179" s="16"/>
      <c r="K1179" s="699"/>
      <c r="L1179" s="136"/>
      <c r="M1179" s="136"/>
      <c r="N1179" s="136"/>
      <c r="O1179" s="136"/>
      <c r="P1179" s="136"/>
      <c r="Q1179" s="136"/>
      <c r="R1179" s="699"/>
      <c r="S1179" s="136"/>
      <c r="T1179" s="136"/>
      <c r="U1179" s="136"/>
      <c r="V1179" s="136"/>
      <c r="W1179" s="136"/>
      <c r="X1179" s="136"/>
      <c r="Y1179" s="699"/>
      <c r="Z1179" s="136"/>
      <c r="AA1179" s="136"/>
      <c r="AB1179" s="136"/>
      <c r="AC1179" s="136"/>
      <c r="AD1179" s="136"/>
      <c r="AE1179" s="136"/>
      <c r="AF1179" s="699"/>
      <c r="AG1179" s="136"/>
      <c r="AH1179" s="136"/>
      <c r="AI1179" s="136"/>
      <c r="AJ1179" s="136"/>
      <c r="AK1179" s="136"/>
      <c r="AL1179" s="136"/>
    </row>
    <row r="1180" spans="1:38" s="44" customFormat="1" x14ac:dyDescent="0.2">
      <c r="A1180" s="16"/>
      <c r="B1180" s="704"/>
      <c r="C1180" s="16"/>
      <c r="K1180" s="699"/>
      <c r="L1180" s="136"/>
      <c r="M1180" s="136"/>
      <c r="N1180" s="136"/>
      <c r="O1180" s="136"/>
      <c r="P1180" s="136"/>
      <c r="Q1180" s="136"/>
      <c r="R1180" s="699"/>
      <c r="S1180" s="136"/>
      <c r="T1180" s="136"/>
      <c r="U1180" s="136"/>
      <c r="V1180" s="136"/>
      <c r="W1180" s="136"/>
      <c r="X1180" s="136"/>
      <c r="Y1180" s="699"/>
      <c r="Z1180" s="136"/>
      <c r="AA1180" s="136"/>
      <c r="AB1180" s="136"/>
      <c r="AC1180" s="136"/>
      <c r="AD1180" s="136"/>
      <c r="AE1180" s="136"/>
      <c r="AF1180" s="699"/>
      <c r="AG1180" s="136"/>
      <c r="AH1180" s="136"/>
      <c r="AI1180" s="136"/>
      <c r="AJ1180" s="136"/>
      <c r="AK1180" s="136"/>
      <c r="AL1180" s="136"/>
    </row>
    <row r="1181" spans="1:38" s="44" customFormat="1" x14ac:dyDescent="0.2">
      <c r="A1181" s="16"/>
      <c r="B1181" s="704"/>
      <c r="C1181" s="16"/>
      <c r="K1181" s="699"/>
      <c r="L1181" s="136"/>
      <c r="M1181" s="136"/>
      <c r="N1181" s="136"/>
      <c r="O1181" s="136"/>
      <c r="P1181" s="136"/>
      <c r="Q1181" s="136"/>
      <c r="R1181" s="699"/>
      <c r="S1181" s="136"/>
      <c r="T1181" s="136"/>
      <c r="U1181" s="136"/>
      <c r="V1181" s="136"/>
      <c r="W1181" s="136"/>
      <c r="X1181" s="136"/>
      <c r="Y1181" s="699"/>
      <c r="Z1181" s="136"/>
      <c r="AA1181" s="136"/>
      <c r="AB1181" s="136"/>
      <c r="AC1181" s="136"/>
      <c r="AD1181" s="136"/>
      <c r="AE1181" s="136"/>
      <c r="AF1181" s="699"/>
      <c r="AG1181" s="136"/>
      <c r="AH1181" s="136"/>
      <c r="AI1181" s="136"/>
      <c r="AJ1181" s="136"/>
      <c r="AK1181" s="136"/>
      <c r="AL1181" s="136"/>
    </row>
    <row r="1182" spans="1:38" s="44" customFormat="1" x14ac:dyDescent="0.2">
      <c r="A1182" s="16"/>
      <c r="B1182" s="704"/>
      <c r="C1182" s="16"/>
      <c r="K1182" s="699"/>
      <c r="L1182" s="136"/>
      <c r="M1182" s="136"/>
      <c r="N1182" s="136"/>
      <c r="O1182" s="136"/>
      <c r="P1182" s="136"/>
      <c r="Q1182" s="136"/>
      <c r="R1182" s="699"/>
      <c r="S1182" s="136"/>
      <c r="T1182" s="136"/>
      <c r="U1182" s="136"/>
      <c r="V1182" s="136"/>
      <c r="W1182" s="136"/>
      <c r="X1182" s="136"/>
      <c r="Y1182" s="699"/>
      <c r="Z1182" s="136"/>
      <c r="AA1182" s="136"/>
      <c r="AB1182" s="136"/>
      <c r="AC1182" s="136"/>
      <c r="AD1182" s="136"/>
      <c r="AE1182" s="136"/>
      <c r="AF1182" s="699"/>
      <c r="AG1182" s="136"/>
      <c r="AH1182" s="136"/>
      <c r="AI1182" s="136"/>
      <c r="AJ1182" s="136"/>
      <c r="AK1182" s="136"/>
      <c r="AL1182" s="136"/>
    </row>
    <row r="1183" spans="1:38" s="44" customFormat="1" x14ac:dyDescent="0.2">
      <c r="A1183" s="16"/>
      <c r="B1183" s="704"/>
      <c r="C1183" s="16"/>
      <c r="K1183" s="699"/>
      <c r="L1183" s="136"/>
      <c r="M1183" s="136"/>
      <c r="N1183" s="136"/>
      <c r="O1183" s="136"/>
      <c r="P1183" s="136"/>
      <c r="Q1183" s="136"/>
      <c r="R1183" s="699"/>
      <c r="S1183" s="136"/>
      <c r="T1183" s="136"/>
      <c r="U1183" s="136"/>
      <c r="V1183" s="136"/>
      <c r="W1183" s="136"/>
      <c r="X1183" s="136"/>
      <c r="Y1183" s="699"/>
      <c r="Z1183" s="136"/>
      <c r="AA1183" s="136"/>
      <c r="AB1183" s="136"/>
      <c r="AC1183" s="136"/>
      <c r="AD1183" s="136"/>
      <c r="AE1183" s="136"/>
      <c r="AF1183" s="699"/>
      <c r="AG1183" s="136"/>
      <c r="AH1183" s="136"/>
      <c r="AI1183" s="136"/>
      <c r="AJ1183" s="136"/>
      <c r="AK1183" s="136"/>
      <c r="AL1183" s="136"/>
    </row>
    <row r="1184" spans="1:38" s="44" customFormat="1" x14ac:dyDescent="0.2">
      <c r="A1184" s="16"/>
      <c r="B1184" s="704"/>
      <c r="C1184" s="16"/>
      <c r="K1184" s="699"/>
      <c r="L1184" s="136"/>
      <c r="M1184" s="136"/>
      <c r="N1184" s="136"/>
      <c r="O1184" s="136"/>
      <c r="P1184" s="136"/>
      <c r="Q1184" s="136"/>
      <c r="R1184" s="699"/>
      <c r="S1184" s="136"/>
      <c r="T1184" s="136"/>
      <c r="U1184" s="136"/>
      <c r="V1184" s="136"/>
      <c r="W1184" s="136"/>
      <c r="X1184" s="136"/>
      <c r="Y1184" s="699"/>
      <c r="Z1184" s="136"/>
      <c r="AA1184" s="136"/>
      <c r="AB1184" s="136"/>
      <c r="AC1184" s="136"/>
      <c r="AD1184" s="136"/>
      <c r="AE1184" s="136"/>
      <c r="AF1184" s="699"/>
      <c r="AG1184" s="136"/>
      <c r="AH1184" s="136"/>
      <c r="AI1184" s="136"/>
      <c r="AJ1184" s="136"/>
      <c r="AK1184" s="136"/>
      <c r="AL1184" s="136"/>
    </row>
    <row r="1185" spans="1:38" s="44" customFormat="1" x14ac:dyDescent="0.2">
      <c r="A1185" s="16"/>
      <c r="B1185" s="704"/>
      <c r="C1185" s="16"/>
      <c r="K1185" s="699"/>
      <c r="L1185" s="136"/>
      <c r="M1185" s="136"/>
      <c r="N1185" s="136"/>
      <c r="O1185" s="136"/>
      <c r="P1185" s="136"/>
      <c r="Q1185" s="136"/>
      <c r="R1185" s="699"/>
      <c r="S1185" s="136"/>
      <c r="T1185" s="136"/>
      <c r="U1185" s="136"/>
      <c r="V1185" s="136"/>
      <c r="W1185" s="136"/>
      <c r="X1185" s="136"/>
      <c r="Y1185" s="699"/>
      <c r="Z1185" s="136"/>
      <c r="AA1185" s="136"/>
      <c r="AB1185" s="136"/>
      <c r="AC1185" s="136"/>
      <c r="AD1185" s="136"/>
      <c r="AE1185" s="136"/>
      <c r="AF1185" s="699"/>
      <c r="AG1185" s="136"/>
      <c r="AH1185" s="136"/>
      <c r="AI1185" s="136"/>
      <c r="AJ1185" s="136"/>
      <c r="AK1185" s="136"/>
      <c r="AL1185" s="136"/>
    </row>
    <row r="1186" spans="1:38" s="44" customFormat="1" x14ac:dyDescent="0.2">
      <c r="A1186" s="16"/>
      <c r="B1186" s="704"/>
      <c r="C1186" s="16"/>
      <c r="K1186" s="699"/>
      <c r="L1186" s="136"/>
      <c r="M1186" s="136"/>
      <c r="N1186" s="136"/>
      <c r="O1186" s="136"/>
      <c r="P1186" s="136"/>
      <c r="Q1186" s="136"/>
      <c r="R1186" s="699"/>
      <c r="S1186" s="136"/>
      <c r="T1186" s="136"/>
      <c r="U1186" s="136"/>
      <c r="V1186" s="136"/>
      <c r="W1186" s="136"/>
      <c r="X1186" s="136"/>
      <c r="Y1186" s="699"/>
      <c r="Z1186" s="136"/>
      <c r="AA1186" s="136"/>
      <c r="AB1186" s="136"/>
      <c r="AC1186" s="136"/>
      <c r="AD1186" s="136"/>
      <c r="AE1186" s="136"/>
      <c r="AF1186" s="699"/>
      <c r="AG1186" s="136"/>
      <c r="AH1186" s="136"/>
      <c r="AI1186" s="136"/>
      <c r="AJ1186" s="136"/>
      <c r="AK1186" s="136"/>
      <c r="AL1186" s="136"/>
    </row>
    <row r="1187" spans="1:38" s="44" customFormat="1" x14ac:dyDescent="0.2">
      <c r="A1187" s="16"/>
      <c r="B1187" s="704"/>
      <c r="C1187" s="16"/>
      <c r="K1187" s="699"/>
      <c r="L1187" s="136"/>
      <c r="M1187" s="136"/>
      <c r="N1187" s="136"/>
      <c r="O1187" s="136"/>
      <c r="P1187" s="136"/>
      <c r="Q1187" s="136"/>
      <c r="R1187" s="699"/>
      <c r="S1187" s="136"/>
      <c r="T1187" s="136"/>
      <c r="U1187" s="136"/>
      <c r="V1187" s="136"/>
      <c r="W1187" s="136"/>
      <c r="X1187" s="136"/>
      <c r="Y1187" s="699"/>
      <c r="Z1187" s="136"/>
      <c r="AA1187" s="136"/>
      <c r="AB1187" s="136"/>
      <c r="AC1187" s="136"/>
      <c r="AD1187" s="136"/>
      <c r="AE1187" s="136"/>
      <c r="AF1187" s="699"/>
      <c r="AG1187" s="136"/>
      <c r="AH1187" s="136"/>
      <c r="AI1187" s="136"/>
      <c r="AJ1187" s="136"/>
      <c r="AK1187" s="136"/>
      <c r="AL1187" s="136"/>
    </row>
    <row r="1188" spans="1:38" s="44" customFormat="1" x14ac:dyDescent="0.2">
      <c r="A1188" s="16"/>
      <c r="B1188" s="704"/>
      <c r="C1188" s="16"/>
      <c r="K1188" s="699"/>
      <c r="L1188" s="136"/>
      <c r="M1188" s="136"/>
      <c r="N1188" s="136"/>
      <c r="O1188" s="136"/>
      <c r="P1188" s="136"/>
      <c r="Q1188" s="136"/>
      <c r="R1188" s="699"/>
      <c r="S1188" s="136"/>
      <c r="T1188" s="136"/>
      <c r="U1188" s="136"/>
      <c r="V1188" s="136"/>
      <c r="W1188" s="136"/>
      <c r="X1188" s="136"/>
      <c r="Y1188" s="699"/>
      <c r="Z1188" s="136"/>
      <c r="AA1188" s="136"/>
      <c r="AB1188" s="136"/>
      <c r="AC1188" s="136"/>
      <c r="AD1188" s="136"/>
      <c r="AE1188" s="136"/>
      <c r="AF1188" s="699"/>
      <c r="AG1188" s="136"/>
      <c r="AH1188" s="136"/>
      <c r="AI1188" s="136"/>
      <c r="AJ1188" s="136"/>
      <c r="AK1188" s="136"/>
      <c r="AL1188" s="136"/>
    </row>
    <row r="1189" spans="1:38" s="44" customFormat="1" x14ac:dyDescent="0.2">
      <c r="A1189" s="16"/>
      <c r="B1189" s="704"/>
      <c r="C1189" s="16"/>
      <c r="K1189" s="699"/>
      <c r="L1189" s="136"/>
      <c r="M1189" s="136"/>
      <c r="N1189" s="136"/>
      <c r="O1189" s="136"/>
      <c r="P1189" s="136"/>
      <c r="Q1189" s="136"/>
      <c r="R1189" s="699"/>
      <c r="S1189" s="136"/>
      <c r="T1189" s="136"/>
      <c r="U1189" s="136"/>
      <c r="V1189" s="136"/>
      <c r="W1189" s="136"/>
      <c r="X1189" s="136"/>
      <c r="Y1189" s="699"/>
      <c r="Z1189" s="136"/>
      <c r="AA1189" s="136"/>
      <c r="AB1189" s="136"/>
      <c r="AC1189" s="136"/>
      <c r="AD1189" s="136"/>
      <c r="AE1189" s="136"/>
      <c r="AF1189" s="699"/>
      <c r="AG1189" s="136"/>
      <c r="AH1189" s="136"/>
      <c r="AI1189" s="136"/>
      <c r="AJ1189" s="136"/>
      <c r="AK1189" s="136"/>
      <c r="AL1189" s="136"/>
    </row>
    <row r="1190" spans="1:38" s="44" customFormat="1" x14ac:dyDescent="0.2">
      <c r="A1190" s="16"/>
      <c r="B1190" s="704"/>
      <c r="C1190" s="16"/>
      <c r="K1190" s="699"/>
      <c r="L1190" s="136"/>
      <c r="M1190" s="136"/>
      <c r="N1190" s="136"/>
      <c r="O1190" s="136"/>
      <c r="P1190" s="136"/>
      <c r="Q1190" s="136"/>
      <c r="R1190" s="699"/>
      <c r="S1190" s="136"/>
      <c r="T1190" s="136"/>
      <c r="U1190" s="136"/>
      <c r="V1190" s="136"/>
      <c r="W1190" s="136"/>
      <c r="X1190" s="136"/>
      <c r="Y1190" s="699"/>
      <c r="Z1190" s="136"/>
      <c r="AA1190" s="136"/>
      <c r="AB1190" s="136"/>
      <c r="AC1190" s="136"/>
      <c r="AD1190" s="136"/>
      <c r="AE1190" s="136"/>
      <c r="AF1190" s="699"/>
      <c r="AG1190" s="136"/>
      <c r="AH1190" s="136"/>
      <c r="AI1190" s="136"/>
      <c r="AJ1190" s="136"/>
      <c r="AK1190" s="136"/>
      <c r="AL1190" s="136"/>
    </row>
    <row r="1191" spans="1:38" s="44" customFormat="1" x14ac:dyDescent="0.2">
      <c r="A1191" s="16"/>
      <c r="B1191" s="704"/>
      <c r="C1191" s="16"/>
      <c r="K1191" s="699"/>
      <c r="L1191" s="136"/>
      <c r="M1191" s="136"/>
      <c r="N1191" s="136"/>
      <c r="O1191" s="136"/>
      <c r="P1191" s="136"/>
      <c r="Q1191" s="136"/>
      <c r="R1191" s="699"/>
      <c r="S1191" s="136"/>
      <c r="T1191" s="136"/>
      <c r="U1191" s="136"/>
      <c r="V1191" s="136"/>
      <c r="W1191" s="136"/>
      <c r="X1191" s="136"/>
      <c r="Y1191" s="699"/>
      <c r="Z1191" s="136"/>
      <c r="AA1191" s="136"/>
      <c r="AB1191" s="136"/>
      <c r="AC1191" s="136"/>
      <c r="AD1191" s="136"/>
      <c r="AE1191" s="136"/>
      <c r="AF1191" s="699"/>
      <c r="AG1191" s="136"/>
      <c r="AH1191" s="136"/>
      <c r="AI1191" s="136"/>
      <c r="AJ1191" s="136"/>
      <c r="AK1191" s="136"/>
      <c r="AL1191" s="136"/>
    </row>
    <row r="1192" spans="1:38" s="44" customFormat="1" x14ac:dyDescent="0.2">
      <c r="A1192" s="16"/>
      <c r="B1192" s="704"/>
      <c r="C1192" s="16"/>
      <c r="K1192" s="699"/>
      <c r="L1192" s="136"/>
      <c r="M1192" s="136"/>
      <c r="N1192" s="136"/>
      <c r="O1192" s="136"/>
      <c r="P1192" s="136"/>
      <c r="Q1192" s="136"/>
      <c r="R1192" s="699"/>
      <c r="S1192" s="136"/>
      <c r="T1192" s="136"/>
      <c r="U1192" s="136"/>
      <c r="V1192" s="136"/>
      <c r="W1192" s="136"/>
      <c r="X1192" s="136"/>
      <c r="Y1192" s="699"/>
      <c r="Z1192" s="136"/>
      <c r="AA1192" s="136"/>
      <c r="AB1192" s="136"/>
      <c r="AC1192" s="136"/>
      <c r="AD1192" s="136"/>
      <c r="AE1192" s="136"/>
      <c r="AF1192" s="699"/>
      <c r="AG1192" s="136"/>
      <c r="AH1192" s="136"/>
      <c r="AI1192" s="136"/>
      <c r="AJ1192" s="136"/>
      <c r="AK1192" s="136"/>
      <c r="AL1192" s="136"/>
    </row>
    <row r="1193" spans="1:38" s="44" customFormat="1" x14ac:dyDescent="0.2">
      <c r="A1193" s="16"/>
      <c r="B1193" s="704"/>
      <c r="C1193" s="16"/>
      <c r="K1193" s="699"/>
      <c r="L1193" s="136"/>
      <c r="M1193" s="136"/>
      <c r="N1193" s="136"/>
      <c r="O1193" s="136"/>
      <c r="P1193" s="136"/>
      <c r="Q1193" s="136"/>
      <c r="R1193" s="699"/>
      <c r="S1193" s="136"/>
      <c r="T1193" s="136"/>
      <c r="U1193" s="136"/>
      <c r="V1193" s="136"/>
      <c r="W1193" s="136"/>
      <c r="X1193" s="136"/>
      <c r="Y1193" s="699"/>
      <c r="Z1193" s="136"/>
      <c r="AA1193" s="136"/>
      <c r="AB1193" s="136"/>
      <c r="AC1193" s="136"/>
      <c r="AD1193" s="136"/>
      <c r="AE1193" s="136"/>
      <c r="AF1193" s="699"/>
      <c r="AG1193" s="136"/>
      <c r="AH1193" s="136"/>
      <c r="AI1193" s="136"/>
      <c r="AJ1193" s="136"/>
      <c r="AK1193" s="136"/>
      <c r="AL1193" s="136"/>
    </row>
    <row r="1194" spans="1:38" s="44" customFormat="1" x14ac:dyDescent="0.2">
      <c r="A1194" s="16"/>
      <c r="B1194" s="704"/>
      <c r="C1194" s="16"/>
      <c r="K1194" s="699"/>
      <c r="L1194" s="136"/>
      <c r="M1194" s="136"/>
      <c r="N1194" s="136"/>
      <c r="O1194" s="136"/>
      <c r="P1194" s="136"/>
      <c r="Q1194" s="136"/>
      <c r="R1194" s="699"/>
      <c r="S1194" s="136"/>
      <c r="T1194" s="136"/>
      <c r="U1194" s="136"/>
      <c r="V1194" s="136"/>
      <c r="W1194" s="136"/>
      <c r="X1194" s="136"/>
      <c r="Y1194" s="699"/>
      <c r="Z1194" s="136"/>
      <c r="AA1194" s="136"/>
      <c r="AB1194" s="136"/>
      <c r="AC1194" s="136"/>
      <c r="AD1194" s="136"/>
      <c r="AE1194" s="136"/>
      <c r="AF1194" s="699"/>
      <c r="AG1194" s="136"/>
      <c r="AH1194" s="136"/>
      <c r="AI1194" s="136"/>
      <c r="AJ1194" s="136"/>
      <c r="AK1194" s="136"/>
      <c r="AL1194" s="136"/>
    </row>
    <row r="1195" spans="1:38" s="44" customFormat="1" x14ac:dyDescent="0.2">
      <c r="A1195" s="16"/>
      <c r="B1195" s="704"/>
      <c r="C1195" s="16"/>
      <c r="K1195" s="699"/>
      <c r="L1195" s="136"/>
      <c r="M1195" s="136"/>
      <c r="N1195" s="136"/>
      <c r="O1195" s="136"/>
      <c r="P1195" s="136"/>
      <c r="Q1195" s="136"/>
      <c r="R1195" s="699"/>
      <c r="S1195" s="136"/>
      <c r="T1195" s="136"/>
      <c r="U1195" s="136"/>
      <c r="V1195" s="136"/>
      <c r="W1195" s="136"/>
      <c r="X1195" s="136"/>
      <c r="Y1195" s="699"/>
      <c r="Z1195" s="136"/>
      <c r="AA1195" s="136"/>
      <c r="AB1195" s="136"/>
      <c r="AC1195" s="136"/>
      <c r="AD1195" s="136"/>
      <c r="AE1195" s="136"/>
      <c r="AF1195" s="699"/>
      <c r="AG1195" s="136"/>
      <c r="AH1195" s="136"/>
      <c r="AI1195" s="136"/>
      <c r="AJ1195" s="136"/>
      <c r="AK1195" s="136"/>
      <c r="AL1195" s="136"/>
    </row>
    <row r="1196" spans="1:38" s="44" customFormat="1" x14ac:dyDescent="0.2">
      <c r="A1196" s="16"/>
      <c r="B1196" s="704"/>
      <c r="C1196" s="16"/>
      <c r="K1196" s="699"/>
      <c r="L1196" s="136"/>
      <c r="M1196" s="136"/>
      <c r="N1196" s="136"/>
      <c r="O1196" s="136"/>
      <c r="P1196" s="136"/>
      <c r="Q1196" s="136"/>
      <c r="R1196" s="699"/>
      <c r="S1196" s="136"/>
      <c r="T1196" s="136"/>
      <c r="U1196" s="136"/>
      <c r="V1196" s="136"/>
      <c r="W1196" s="136"/>
      <c r="X1196" s="136"/>
      <c r="Y1196" s="699"/>
      <c r="Z1196" s="136"/>
      <c r="AA1196" s="136"/>
      <c r="AB1196" s="136"/>
      <c r="AC1196" s="136"/>
      <c r="AD1196" s="136"/>
      <c r="AE1196" s="136"/>
      <c r="AF1196" s="699"/>
      <c r="AG1196" s="136"/>
      <c r="AH1196" s="136"/>
      <c r="AI1196" s="136"/>
      <c r="AJ1196" s="136"/>
      <c r="AK1196" s="136"/>
      <c r="AL1196" s="136"/>
    </row>
    <row r="1197" spans="1:38" s="44" customFormat="1" x14ac:dyDescent="0.2">
      <c r="A1197" s="16"/>
      <c r="B1197" s="704"/>
      <c r="C1197" s="16"/>
      <c r="K1197" s="699"/>
      <c r="L1197" s="136"/>
      <c r="M1197" s="136"/>
      <c r="N1197" s="136"/>
      <c r="O1197" s="136"/>
      <c r="P1197" s="136"/>
      <c r="Q1197" s="136"/>
      <c r="R1197" s="699"/>
      <c r="S1197" s="136"/>
      <c r="T1197" s="136"/>
      <c r="U1197" s="136"/>
      <c r="V1197" s="136"/>
      <c r="W1197" s="136"/>
      <c r="X1197" s="136"/>
      <c r="Y1197" s="699"/>
      <c r="Z1197" s="136"/>
      <c r="AA1197" s="136"/>
      <c r="AB1197" s="136"/>
      <c r="AC1197" s="136"/>
      <c r="AD1197" s="136"/>
      <c r="AE1197" s="136"/>
      <c r="AF1197" s="699"/>
      <c r="AG1197" s="136"/>
      <c r="AH1197" s="136"/>
      <c r="AI1197" s="136"/>
      <c r="AJ1197" s="136"/>
      <c r="AK1197" s="136"/>
      <c r="AL1197" s="136"/>
    </row>
    <row r="1198" spans="1:38" s="44" customFormat="1" x14ac:dyDescent="0.2">
      <c r="A1198" s="16"/>
      <c r="B1198" s="704"/>
      <c r="C1198" s="16"/>
      <c r="K1198" s="699"/>
      <c r="L1198" s="136"/>
      <c r="M1198" s="136"/>
      <c r="N1198" s="136"/>
      <c r="O1198" s="136"/>
      <c r="P1198" s="136"/>
      <c r="Q1198" s="136"/>
      <c r="R1198" s="699"/>
      <c r="S1198" s="136"/>
      <c r="T1198" s="136"/>
      <c r="U1198" s="136"/>
      <c r="V1198" s="136"/>
      <c r="W1198" s="136"/>
      <c r="X1198" s="136"/>
      <c r="Y1198" s="699"/>
      <c r="Z1198" s="136"/>
      <c r="AA1198" s="136"/>
      <c r="AB1198" s="136"/>
      <c r="AC1198" s="136"/>
      <c r="AD1198" s="136"/>
      <c r="AE1198" s="136"/>
      <c r="AF1198" s="699"/>
      <c r="AG1198" s="136"/>
      <c r="AH1198" s="136"/>
      <c r="AI1198" s="136"/>
      <c r="AJ1198" s="136"/>
      <c r="AK1198" s="136"/>
      <c r="AL1198" s="136"/>
    </row>
    <row r="1199" spans="1:38" s="44" customFormat="1" x14ac:dyDescent="0.2">
      <c r="A1199" s="16"/>
      <c r="B1199" s="704"/>
      <c r="C1199" s="16"/>
      <c r="K1199" s="699"/>
      <c r="L1199" s="136"/>
      <c r="M1199" s="136"/>
      <c r="N1199" s="136"/>
      <c r="O1199" s="136"/>
      <c r="P1199" s="136"/>
      <c r="Q1199" s="136"/>
      <c r="R1199" s="699"/>
      <c r="S1199" s="136"/>
      <c r="T1199" s="136"/>
      <c r="U1199" s="136"/>
      <c r="V1199" s="136"/>
      <c r="W1199" s="136"/>
      <c r="X1199" s="136"/>
      <c r="Y1199" s="699"/>
      <c r="Z1199" s="136"/>
      <c r="AA1199" s="136"/>
      <c r="AB1199" s="136"/>
      <c r="AC1199" s="136"/>
      <c r="AD1199" s="136"/>
      <c r="AE1199" s="136"/>
      <c r="AF1199" s="699"/>
      <c r="AG1199" s="136"/>
      <c r="AH1199" s="136"/>
      <c r="AI1199" s="136"/>
      <c r="AJ1199" s="136"/>
      <c r="AK1199" s="136"/>
      <c r="AL1199" s="136"/>
    </row>
    <row r="1200" spans="1:38" s="44" customFormat="1" x14ac:dyDescent="0.2">
      <c r="A1200" s="16"/>
      <c r="B1200" s="704"/>
      <c r="C1200" s="16"/>
      <c r="K1200" s="699"/>
      <c r="L1200" s="136"/>
      <c r="M1200" s="136"/>
      <c r="N1200" s="136"/>
      <c r="O1200" s="136"/>
      <c r="P1200" s="136"/>
      <c r="Q1200" s="136"/>
      <c r="R1200" s="699"/>
      <c r="S1200" s="136"/>
      <c r="T1200" s="136"/>
      <c r="U1200" s="136"/>
      <c r="V1200" s="136"/>
      <c r="W1200" s="136"/>
      <c r="X1200" s="136"/>
      <c r="Y1200" s="699"/>
      <c r="Z1200" s="136"/>
      <c r="AA1200" s="136"/>
      <c r="AB1200" s="136"/>
      <c r="AC1200" s="136"/>
      <c r="AD1200" s="136"/>
      <c r="AE1200" s="136"/>
      <c r="AF1200" s="699"/>
      <c r="AG1200" s="136"/>
      <c r="AH1200" s="136"/>
      <c r="AI1200" s="136"/>
      <c r="AJ1200" s="136"/>
      <c r="AK1200" s="136"/>
      <c r="AL1200" s="136"/>
    </row>
    <row r="1201" spans="1:38" s="44" customFormat="1" x14ac:dyDescent="0.2">
      <c r="A1201" s="16"/>
      <c r="B1201" s="704"/>
      <c r="C1201" s="16"/>
      <c r="K1201" s="699"/>
      <c r="L1201" s="136"/>
      <c r="M1201" s="136"/>
      <c r="N1201" s="136"/>
      <c r="O1201" s="136"/>
      <c r="P1201" s="136"/>
      <c r="Q1201" s="136"/>
      <c r="R1201" s="699"/>
      <c r="S1201" s="136"/>
      <c r="T1201" s="136"/>
      <c r="U1201" s="136"/>
      <c r="V1201" s="136"/>
      <c r="W1201" s="136"/>
      <c r="X1201" s="136"/>
      <c r="Y1201" s="699"/>
      <c r="Z1201" s="136"/>
      <c r="AA1201" s="136"/>
      <c r="AB1201" s="136"/>
      <c r="AC1201" s="136"/>
      <c r="AD1201" s="136"/>
      <c r="AE1201" s="136"/>
      <c r="AF1201" s="699"/>
      <c r="AG1201" s="136"/>
      <c r="AH1201" s="136"/>
      <c r="AI1201" s="136"/>
      <c r="AJ1201" s="136"/>
      <c r="AK1201" s="136"/>
      <c r="AL1201" s="136"/>
    </row>
    <row r="1202" spans="1:38" s="44" customFormat="1" x14ac:dyDescent="0.2">
      <c r="A1202" s="16"/>
      <c r="B1202" s="704"/>
      <c r="C1202" s="16"/>
      <c r="K1202" s="699"/>
      <c r="L1202" s="136"/>
      <c r="M1202" s="136"/>
      <c r="N1202" s="136"/>
      <c r="O1202" s="136"/>
      <c r="P1202" s="136"/>
      <c r="Q1202" s="136"/>
      <c r="R1202" s="699"/>
      <c r="S1202" s="136"/>
      <c r="T1202" s="136"/>
      <c r="U1202" s="136"/>
      <c r="V1202" s="136"/>
      <c r="W1202" s="136"/>
      <c r="X1202" s="136"/>
      <c r="Y1202" s="699"/>
      <c r="Z1202" s="136"/>
      <c r="AA1202" s="136"/>
      <c r="AB1202" s="136"/>
      <c r="AC1202" s="136"/>
      <c r="AD1202" s="136"/>
      <c r="AE1202" s="136"/>
      <c r="AF1202" s="699"/>
      <c r="AG1202" s="136"/>
      <c r="AH1202" s="136"/>
      <c r="AI1202" s="136"/>
      <c r="AJ1202" s="136"/>
      <c r="AK1202" s="136"/>
      <c r="AL1202" s="136"/>
    </row>
    <row r="1203" spans="1:38" s="44" customFormat="1" x14ac:dyDescent="0.2">
      <c r="A1203" s="16"/>
      <c r="B1203" s="704"/>
      <c r="C1203" s="16"/>
      <c r="K1203" s="699"/>
      <c r="L1203" s="136"/>
      <c r="M1203" s="136"/>
      <c r="N1203" s="136"/>
      <c r="O1203" s="136"/>
      <c r="P1203" s="136"/>
      <c r="Q1203" s="136"/>
      <c r="R1203" s="699"/>
      <c r="S1203" s="136"/>
      <c r="T1203" s="136"/>
      <c r="U1203" s="136"/>
      <c r="V1203" s="136"/>
      <c r="W1203" s="136"/>
      <c r="X1203" s="136"/>
      <c r="Y1203" s="699"/>
      <c r="Z1203" s="136"/>
      <c r="AA1203" s="136"/>
      <c r="AB1203" s="136"/>
      <c r="AC1203" s="136"/>
      <c r="AD1203" s="136"/>
      <c r="AE1203" s="136"/>
      <c r="AF1203" s="699"/>
      <c r="AG1203" s="136"/>
      <c r="AH1203" s="136"/>
      <c r="AI1203" s="136"/>
      <c r="AJ1203" s="136"/>
      <c r="AK1203" s="136"/>
      <c r="AL1203" s="136"/>
    </row>
    <row r="1204" spans="1:38" s="44" customFormat="1" x14ac:dyDescent="0.2">
      <c r="A1204" s="16"/>
      <c r="B1204" s="704"/>
      <c r="C1204" s="16"/>
      <c r="K1204" s="699"/>
      <c r="L1204" s="136"/>
      <c r="M1204" s="136"/>
      <c r="N1204" s="136"/>
      <c r="O1204" s="136"/>
      <c r="P1204" s="136"/>
      <c r="Q1204" s="136"/>
      <c r="R1204" s="699"/>
      <c r="S1204" s="136"/>
      <c r="T1204" s="136"/>
      <c r="U1204" s="136"/>
      <c r="V1204" s="136"/>
      <c r="W1204" s="136"/>
      <c r="X1204" s="136"/>
      <c r="Y1204" s="699"/>
      <c r="Z1204" s="136"/>
      <c r="AA1204" s="136"/>
      <c r="AB1204" s="136"/>
      <c r="AC1204" s="136"/>
      <c r="AD1204" s="136"/>
      <c r="AE1204" s="136"/>
      <c r="AF1204" s="699"/>
      <c r="AG1204" s="136"/>
      <c r="AH1204" s="136"/>
      <c r="AI1204" s="136"/>
      <c r="AJ1204" s="136"/>
      <c r="AK1204" s="136"/>
      <c r="AL1204" s="136"/>
    </row>
    <row r="1205" spans="1:38" s="44" customFormat="1" x14ac:dyDescent="0.2">
      <c r="A1205" s="16"/>
      <c r="B1205" s="704"/>
      <c r="C1205" s="16"/>
      <c r="K1205" s="699"/>
      <c r="L1205" s="136"/>
      <c r="M1205" s="136"/>
      <c r="N1205" s="136"/>
      <c r="O1205" s="136"/>
      <c r="P1205" s="136"/>
      <c r="Q1205" s="136"/>
      <c r="R1205" s="699"/>
      <c r="S1205" s="136"/>
      <c r="T1205" s="136"/>
      <c r="U1205" s="136"/>
      <c r="V1205" s="136"/>
      <c r="W1205" s="136"/>
      <c r="X1205" s="136"/>
      <c r="Y1205" s="699"/>
      <c r="Z1205" s="136"/>
      <c r="AA1205" s="136"/>
      <c r="AB1205" s="136"/>
      <c r="AC1205" s="136"/>
      <c r="AD1205" s="136"/>
      <c r="AE1205" s="136"/>
      <c r="AF1205" s="699"/>
      <c r="AG1205" s="136"/>
      <c r="AH1205" s="136"/>
      <c r="AI1205" s="136"/>
      <c r="AJ1205" s="136"/>
      <c r="AK1205" s="136"/>
      <c r="AL1205" s="136"/>
    </row>
    <row r="1206" spans="1:38" s="44" customFormat="1" x14ac:dyDescent="0.2">
      <c r="A1206" s="16"/>
      <c r="B1206" s="704"/>
      <c r="C1206" s="16"/>
      <c r="K1206" s="699"/>
      <c r="L1206" s="136"/>
      <c r="M1206" s="136"/>
      <c r="N1206" s="136"/>
      <c r="O1206" s="136"/>
      <c r="P1206" s="136"/>
      <c r="Q1206" s="136"/>
      <c r="R1206" s="699"/>
      <c r="S1206" s="136"/>
      <c r="T1206" s="136"/>
      <c r="U1206" s="136"/>
      <c r="V1206" s="136"/>
      <c r="W1206" s="136"/>
      <c r="X1206" s="136"/>
      <c r="Y1206" s="699"/>
      <c r="Z1206" s="136"/>
      <c r="AA1206" s="136"/>
      <c r="AB1206" s="136"/>
      <c r="AC1206" s="136"/>
      <c r="AD1206" s="136"/>
      <c r="AE1206" s="136"/>
      <c r="AF1206" s="699"/>
      <c r="AG1206" s="136"/>
      <c r="AH1206" s="136"/>
      <c r="AI1206" s="136"/>
      <c r="AJ1206" s="136"/>
      <c r="AK1206" s="136"/>
      <c r="AL1206" s="136"/>
    </row>
    <row r="1207" spans="1:38" s="44" customFormat="1" x14ac:dyDescent="0.2">
      <c r="A1207" s="16"/>
      <c r="B1207" s="704"/>
      <c r="C1207" s="16"/>
      <c r="K1207" s="699"/>
      <c r="L1207" s="136"/>
      <c r="M1207" s="136"/>
      <c r="N1207" s="136"/>
      <c r="O1207" s="136"/>
      <c r="P1207" s="136"/>
      <c r="Q1207" s="136"/>
      <c r="R1207" s="699"/>
      <c r="S1207" s="136"/>
      <c r="T1207" s="136"/>
      <c r="U1207" s="136"/>
      <c r="V1207" s="136"/>
      <c r="W1207" s="136"/>
      <c r="X1207" s="136"/>
      <c r="Y1207" s="699"/>
      <c r="Z1207" s="136"/>
      <c r="AA1207" s="136"/>
      <c r="AB1207" s="136"/>
      <c r="AC1207" s="136"/>
      <c r="AD1207" s="136"/>
      <c r="AE1207" s="136"/>
      <c r="AF1207" s="699"/>
      <c r="AG1207" s="136"/>
      <c r="AH1207" s="136"/>
      <c r="AI1207" s="136"/>
      <c r="AJ1207" s="136"/>
      <c r="AK1207" s="136"/>
      <c r="AL1207" s="136"/>
    </row>
    <row r="1208" spans="1:38" s="44" customFormat="1" x14ac:dyDescent="0.2">
      <c r="A1208" s="16"/>
      <c r="B1208" s="704"/>
      <c r="C1208" s="16"/>
      <c r="K1208" s="699"/>
      <c r="L1208" s="136"/>
      <c r="M1208" s="136"/>
      <c r="N1208" s="136"/>
      <c r="O1208" s="136"/>
      <c r="P1208" s="136"/>
      <c r="Q1208" s="136"/>
      <c r="R1208" s="699"/>
      <c r="S1208" s="136"/>
      <c r="T1208" s="136"/>
      <c r="U1208" s="136"/>
      <c r="V1208" s="136"/>
      <c r="W1208" s="136"/>
      <c r="X1208" s="136"/>
      <c r="Y1208" s="699"/>
      <c r="Z1208" s="136"/>
      <c r="AA1208" s="136"/>
      <c r="AB1208" s="136"/>
      <c r="AC1208" s="136"/>
      <c r="AD1208" s="136"/>
      <c r="AE1208" s="136"/>
      <c r="AF1208" s="699"/>
      <c r="AG1208" s="136"/>
      <c r="AH1208" s="136"/>
      <c r="AI1208" s="136"/>
      <c r="AJ1208" s="136"/>
      <c r="AK1208" s="136"/>
      <c r="AL1208" s="136"/>
    </row>
    <row r="1209" spans="1:38" s="44" customFormat="1" x14ac:dyDescent="0.2">
      <c r="A1209" s="16"/>
      <c r="B1209" s="704"/>
      <c r="C1209" s="16"/>
      <c r="K1209" s="699"/>
      <c r="L1209" s="136"/>
      <c r="M1209" s="136"/>
      <c r="N1209" s="136"/>
      <c r="O1209" s="136"/>
      <c r="P1209" s="136"/>
      <c r="Q1209" s="136"/>
      <c r="R1209" s="699"/>
      <c r="S1209" s="136"/>
      <c r="T1209" s="136"/>
      <c r="U1209" s="136"/>
      <c r="V1209" s="136"/>
      <c r="W1209" s="136"/>
      <c r="X1209" s="136"/>
      <c r="Y1209" s="699"/>
      <c r="Z1209" s="136"/>
      <c r="AA1209" s="136"/>
      <c r="AB1209" s="136"/>
      <c r="AC1209" s="136"/>
      <c r="AD1209" s="136"/>
      <c r="AE1209" s="136"/>
      <c r="AF1209" s="699"/>
      <c r="AG1209" s="136"/>
      <c r="AH1209" s="136"/>
      <c r="AI1209" s="136"/>
      <c r="AJ1209" s="136"/>
      <c r="AK1209" s="136"/>
      <c r="AL1209" s="136"/>
    </row>
    <row r="1210" spans="1:38" s="44" customFormat="1" x14ac:dyDescent="0.2">
      <c r="A1210" s="16"/>
      <c r="B1210" s="704"/>
      <c r="C1210" s="16"/>
      <c r="K1210" s="699"/>
      <c r="L1210" s="136"/>
      <c r="M1210" s="136"/>
      <c r="N1210" s="136"/>
      <c r="O1210" s="136"/>
      <c r="P1210" s="136"/>
      <c r="Q1210" s="136"/>
      <c r="R1210" s="699"/>
      <c r="S1210" s="136"/>
      <c r="T1210" s="136"/>
      <c r="U1210" s="136"/>
      <c r="V1210" s="136"/>
      <c r="W1210" s="136"/>
      <c r="X1210" s="136"/>
      <c r="Y1210" s="699"/>
      <c r="Z1210" s="136"/>
      <c r="AA1210" s="136"/>
      <c r="AB1210" s="136"/>
      <c r="AC1210" s="136"/>
      <c r="AD1210" s="136"/>
      <c r="AE1210" s="136"/>
      <c r="AF1210" s="699"/>
      <c r="AG1210" s="136"/>
      <c r="AH1210" s="136"/>
      <c r="AI1210" s="136"/>
      <c r="AJ1210" s="136"/>
      <c r="AK1210" s="136"/>
      <c r="AL1210" s="136"/>
    </row>
    <row r="1211" spans="1:38" s="44" customFormat="1" x14ac:dyDescent="0.2">
      <c r="A1211" s="16"/>
      <c r="B1211" s="704"/>
      <c r="C1211" s="16"/>
      <c r="K1211" s="699"/>
      <c r="L1211" s="136"/>
      <c r="M1211" s="136"/>
      <c r="N1211" s="136"/>
      <c r="O1211" s="136"/>
      <c r="P1211" s="136"/>
      <c r="Q1211" s="136"/>
      <c r="R1211" s="699"/>
      <c r="S1211" s="136"/>
      <c r="T1211" s="136"/>
      <c r="U1211" s="136"/>
      <c r="V1211" s="136"/>
      <c r="W1211" s="136"/>
      <c r="X1211" s="136"/>
      <c r="Y1211" s="699"/>
      <c r="Z1211" s="136"/>
      <c r="AA1211" s="136"/>
      <c r="AB1211" s="136"/>
      <c r="AC1211" s="136"/>
      <c r="AD1211" s="136"/>
      <c r="AE1211" s="136"/>
      <c r="AF1211" s="699"/>
      <c r="AG1211" s="136"/>
      <c r="AH1211" s="136"/>
      <c r="AI1211" s="136"/>
      <c r="AJ1211" s="136"/>
      <c r="AK1211" s="136"/>
      <c r="AL1211" s="136"/>
    </row>
    <row r="1212" spans="1:38" s="44" customFormat="1" x14ac:dyDescent="0.2">
      <c r="A1212" s="16"/>
      <c r="B1212" s="704"/>
      <c r="C1212" s="16"/>
      <c r="K1212" s="699"/>
      <c r="L1212" s="136"/>
      <c r="M1212" s="136"/>
      <c r="N1212" s="136"/>
      <c r="O1212" s="136"/>
      <c r="P1212" s="136"/>
      <c r="Q1212" s="136"/>
      <c r="R1212" s="699"/>
      <c r="S1212" s="136"/>
      <c r="T1212" s="136"/>
      <c r="U1212" s="136"/>
      <c r="V1212" s="136"/>
      <c r="W1212" s="136"/>
      <c r="X1212" s="136"/>
      <c r="Y1212" s="699"/>
      <c r="Z1212" s="136"/>
      <c r="AA1212" s="136"/>
      <c r="AB1212" s="136"/>
      <c r="AC1212" s="136"/>
      <c r="AD1212" s="136"/>
      <c r="AE1212" s="136"/>
      <c r="AF1212" s="699"/>
      <c r="AG1212" s="136"/>
      <c r="AH1212" s="136"/>
      <c r="AI1212" s="136"/>
      <c r="AJ1212" s="136"/>
      <c r="AK1212" s="136"/>
      <c r="AL1212" s="136"/>
    </row>
    <row r="1213" spans="1:38" s="44" customFormat="1" x14ac:dyDescent="0.2">
      <c r="A1213" s="16"/>
      <c r="B1213" s="704"/>
      <c r="C1213" s="16"/>
      <c r="K1213" s="699"/>
      <c r="L1213" s="136"/>
      <c r="M1213" s="136"/>
      <c r="N1213" s="136"/>
      <c r="O1213" s="136"/>
      <c r="P1213" s="136"/>
      <c r="Q1213" s="136"/>
      <c r="R1213" s="699"/>
      <c r="S1213" s="136"/>
      <c r="T1213" s="136"/>
      <c r="U1213" s="136"/>
      <c r="V1213" s="136"/>
      <c r="W1213" s="136"/>
      <c r="X1213" s="136"/>
      <c r="Y1213" s="699"/>
      <c r="Z1213" s="136"/>
      <c r="AA1213" s="136"/>
      <c r="AB1213" s="136"/>
      <c r="AC1213" s="136"/>
      <c r="AD1213" s="136"/>
      <c r="AE1213" s="136"/>
      <c r="AF1213" s="699"/>
      <c r="AG1213" s="136"/>
      <c r="AH1213" s="136"/>
      <c r="AI1213" s="136"/>
      <c r="AJ1213" s="136"/>
      <c r="AK1213" s="136"/>
      <c r="AL1213" s="136"/>
    </row>
    <row r="1214" spans="1:38" s="44" customFormat="1" x14ac:dyDescent="0.2">
      <c r="A1214" s="16"/>
      <c r="B1214" s="704"/>
      <c r="C1214" s="16"/>
      <c r="K1214" s="699"/>
      <c r="L1214" s="136"/>
      <c r="M1214" s="136"/>
      <c r="N1214" s="136"/>
      <c r="O1214" s="136"/>
      <c r="P1214" s="136"/>
      <c r="Q1214" s="136"/>
      <c r="R1214" s="699"/>
      <c r="S1214" s="136"/>
      <c r="T1214" s="136"/>
      <c r="U1214" s="136"/>
      <c r="V1214" s="136"/>
      <c r="W1214" s="136"/>
      <c r="X1214" s="136"/>
      <c r="Y1214" s="699"/>
      <c r="Z1214" s="136"/>
      <c r="AA1214" s="136"/>
      <c r="AB1214" s="136"/>
      <c r="AC1214" s="136"/>
      <c r="AD1214" s="136"/>
      <c r="AE1214" s="136"/>
      <c r="AF1214" s="699"/>
      <c r="AG1214" s="136"/>
      <c r="AH1214" s="136"/>
      <c r="AI1214" s="136"/>
      <c r="AJ1214" s="136"/>
      <c r="AK1214" s="136"/>
      <c r="AL1214" s="136"/>
    </row>
    <row r="1215" spans="1:38" s="44" customFormat="1" x14ac:dyDescent="0.2">
      <c r="A1215" s="16"/>
      <c r="B1215" s="704"/>
      <c r="C1215" s="16"/>
      <c r="K1215" s="699"/>
      <c r="L1215" s="136"/>
      <c r="M1215" s="136"/>
      <c r="N1215" s="136"/>
      <c r="O1215" s="136"/>
      <c r="P1215" s="136"/>
      <c r="Q1215" s="136"/>
      <c r="R1215" s="699"/>
      <c r="S1215" s="136"/>
      <c r="T1215" s="136"/>
      <c r="U1215" s="136"/>
      <c r="V1215" s="136"/>
      <c r="W1215" s="136"/>
      <c r="X1215" s="136"/>
      <c r="Y1215" s="699"/>
      <c r="Z1215" s="136"/>
      <c r="AA1215" s="136"/>
      <c r="AB1215" s="136"/>
      <c r="AC1215" s="136"/>
      <c r="AD1215" s="136"/>
      <c r="AE1215" s="136"/>
      <c r="AF1215" s="699"/>
      <c r="AG1215" s="136"/>
      <c r="AH1215" s="136"/>
      <c r="AI1215" s="136"/>
      <c r="AJ1215" s="136"/>
      <c r="AK1215" s="136"/>
      <c r="AL1215" s="136"/>
    </row>
    <row r="1216" spans="1:38" s="44" customFormat="1" x14ac:dyDescent="0.2">
      <c r="A1216" s="16"/>
      <c r="B1216" s="704"/>
      <c r="C1216" s="16"/>
      <c r="K1216" s="699"/>
      <c r="L1216" s="136"/>
      <c r="M1216" s="136"/>
      <c r="N1216" s="136"/>
      <c r="O1216" s="136"/>
      <c r="P1216" s="136"/>
      <c r="Q1216" s="136"/>
      <c r="R1216" s="699"/>
      <c r="S1216" s="136"/>
      <c r="T1216" s="136"/>
      <c r="U1216" s="136"/>
      <c r="V1216" s="136"/>
      <c r="W1216" s="136"/>
      <c r="X1216" s="136"/>
      <c r="Y1216" s="699"/>
      <c r="Z1216" s="136"/>
      <c r="AA1216" s="136"/>
      <c r="AB1216" s="136"/>
      <c r="AC1216" s="136"/>
      <c r="AD1216" s="136"/>
      <c r="AE1216" s="136"/>
      <c r="AF1216" s="699"/>
      <c r="AG1216" s="136"/>
      <c r="AH1216" s="136"/>
      <c r="AI1216" s="136"/>
      <c r="AJ1216" s="136"/>
      <c r="AK1216" s="136"/>
      <c r="AL1216" s="136"/>
    </row>
    <row r="1217" spans="1:38" s="44" customFormat="1" x14ac:dyDescent="0.2">
      <c r="A1217" s="16"/>
      <c r="B1217" s="704"/>
      <c r="C1217" s="16"/>
      <c r="K1217" s="699"/>
      <c r="L1217" s="136"/>
      <c r="M1217" s="136"/>
      <c r="N1217" s="136"/>
      <c r="O1217" s="136"/>
      <c r="P1217" s="136"/>
      <c r="Q1217" s="136"/>
      <c r="R1217" s="699"/>
      <c r="S1217" s="136"/>
      <c r="T1217" s="136"/>
      <c r="U1217" s="136"/>
      <c r="V1217" s="136"/>
      <c r="W1217" s="136"/>
      <c r="X1217" s="136"/>
      <c r="Y1217" s="699"/>
      <c r="Z1217" s="136"/>
      <c r="AA1217" s="136"/>
      <c r="AB1217" s="136"/>
      <c r="AC1217" s="136"/>
      <c r="AD1217" s="136"/>
      <c r="AE1217" s="136"/>
      <c r="AF1217" s="699"/>
      <c r="AG1217" s="136"/>
      <c r="AH1217" s="136"/>
      <c r="AI1217" s="136"/>
      <c r="AJ1217" s="136"/>
      <c r="AK1217" s="136"/>
      <c r="AL1217" s="136"/>
    </row>
    <row r="1218" spans="1:38" s="44" customFormat="1" x14ac:dyDescent="0.2">
      <c r="A1218" s="16"/>
      <c r="B1218" s="704"/>
      <c r="C1218" s="16"/>
      <c r="K1218" s="699"/>
      <c r="L1218" s="136"/>
      <c r="M1218" s="136"/>
      <c r="N1218" s="136"/>
      <c r="O1218" s="136"/>
      <c r="P1218" s="136"/>
      <c r="Q1218" s="136"/>
      <c r="R1218" s="699"/>
      <c r="S1218" s="136"/>
      <c r="T1218" s="136"/>
      <c r="U1218" s="136"/>
      <c r="V1218" s="136"/>
      <c r="W1218" s="136"/>
      <c r="X1218" s="136"/>
      <c r="Y1218" s="699"/>
      <c r="Z1218" s="136"/>
      <c r="AA1218" s="136"/>
      <c r="AB1218" s="136"/>
      <c r="AC1218" s="136"/>
      <c r="AD1218" s="136"/>
      <c r="AE1218" s="136"/>
      <c r="AF1218" s="699"/>
      <c r="AG1218" s="136"/>
      <c r="AH1218" s="136"/>
      <c r="AI1218" s="136"/>
      <c r="AJ1218" s="136"/>
      <c r="AK1218" s="136"/>
      <c r="AL1218" s="136"/>
    </row>
    <row r="1219" spans="1:38" s="44" customFormat="1" x14ac:dyDescent="0.2">
      <c r="A1219" s="16"/>
      <c r="B1219" s="704"/>
      <c r="C1219" s="16"/>
      <c r="K1219" s="699"/>
      <c r="L1219" s="136"/>
      <c r="M1219" s="136"/>
      <c r="N1219" s="136"/>
      <c r="O1219" s="136"/>
      <c r="P1219" s="136"/>
      <c r="Q1219" s="136"/>
      <c r="R1219" s="699"/>
      <c r="S1219" s="136"/>
      <c r="T1219" s="136"/>
      <c r="U1219" s="136"/>
      <c r="V1219" s="136"/>
      <c r="W1219" s="136"/>
      <c r="X1219" s="136"/>
      <c r="Y1219" s="699"/>
      <c r="Z1219" s="136"/>
      <c r="AA1219" s="136"/>
      <c r="AB1219" s="136"/>
      <c r="AC1219" s="136"/>
      <c r="AD1219" s="136"/>
      <c r="AE1219" s="136"/>
      <c r="AF1219" s="699"/>
      <c r="AG1219" s="136"/>
      <c r="AH1219" s="136"/>
      <c r="AI1219" s="136"/>
      <c r="AJ1219" s="136"/>
      <c r="AK1219" s="136"/>
      <c r="AL1219" s="136"/>
    </row>
    <row r="1220" spans="1:38" s="44" customFormat="1" x14ac:dyDescent="0.2">
      <c r="A1220" s="16"/>
      <c r="B1220" s="704"/>
      <c r="C1220" s="16"/>
      <c r="K1220" s="699"/>
      <c r="L1220" s="136"/>
      <c r="M1220" s="136"/>
      <c r="N1220" s="136"/>
      <c r="O1220" s="136"/>
      <c r="P1220" s="136"/>
      <c r="Q1220" s="136"/>
      <c r="R1220" s="699"/>
      <c r="S1220" s="136"/>
      <c r="T1220" s="136"/>
      <c r="U1220" s="136"/>
      <c r="V1220" s="136"/>
      <c r="W1220" s="136"/>
      <c r="X1220" s="136"/>
      <c r="Y1220" s="699"/>
      <c r="Z1220" s="136"/>
      <c r="AA1220" s="136"/>
      <c r="AB1220" s="136"/>
      <c r="AC1220" s="136"/>
      <c r="AD1220" s="136"/>
      <c r="AE1220" s="136"/>
      <c r="AF1220" s="699"/>
      <c r="AG1220" s="136"/>
      <c r="AH1220" s="136"/>
      <c r="AI1220" s="136"/>
      <c r="AJ1220" s="136"/>
      <c r="AK1220" s="136"/>
      <c r="AL1220" s="136"/>
    </row>
    <row r="1221" spans="1:38" s="44" customFormat="1" x14ac:dyDescent="0.2">
      <c r="A1221" s="16"/>
      <c r="B1221" s="704"/>
      <c r="C1221" s="16"/>
      <c r="K1221" s="699"/>
      <c r="L1221" s="136"/>
      <c r="M1221" s="136"/>
      <c r="N1221" s="136"/>
      <c r="O1221" s="136"/>
      <c r="P1221" s="136"/>
      <c r="Q1221" s="136"/>
      <c r="R1221" s="699"/>
      <c r="S1221" s="136"/>
      <c r="T1221" s="136"/>
      <c r="U1221" s="136"/>
      <c r="V1221" s="136"/>
      <c r="W1221" s="136"/>
      <c r="X1221" s="136"/>
      <c r="Y1221" s="699"/>
      <c r="Z1221" s="136"/>
      <c r="AA1221" s="136"/>
      <c r="AB1221" s="136"/>
      <c r="AC1221" s="136"/>
      <c r="AD1221" s="136"/>
      <c r="AE1221" s="136"/>
      <c r="AF1221" s="699"/>
      <c r="AG1221" s="136"/>
      <c r="AH1221" s="136"/>
      <c r="AI1221" s="136"/>
      <c r="AJ1221" s="136"/>
      <c r="AK1221" s="136"/>
      <c r="AL1221" s="136"/>
    </row>
    <row r="1222" spans="1:38" s="44" customFormat="1" x14ac:dyDescent="0.2">
      <c r="A1222" s="16"/>
      <c r="B1222" s="704"/>
      <c r="C1222" s="16"/>
      <c r="K1222" s="699"/>
      <c r="L1222" s="136"/>
      <c r="M1222" s="136"/>
      <c r="N1222" s="136"/>
      <c r="O1222" s="136"/>
      <c r="P1222" s="136"/>
      <c r="Q1222" s="136"/>
      <c r="R1222" s="699"/>
      <c r="S1222" s="136"/>
      <c r="T1222" s="136"/>
      <c r="U1222" s="136"/>
      <c r="V1222" s="136"/>
      <c r="W1222" s="136"/>
      <c r="X1222" s="136"/>
      <c r="Y1222" s="699"/>
      <c r="Z1222" s="136"/>
      <c r="AA1222" s="136"/>
      <c r="AB1222" s="136"/>
      <c r="AC1222" s="136"/>
      <c r="AD1222" s="136"/>
      <c r="AE1222" s="136"/>
      <c r="AF1222" s="699"/>
      <c r="AG1222" s="136"/>
      <c r="AH1222" s="136"/>
      <c r="AI1222" s="136"/>
      <c r="AJ1222" s="136"/>
      <c r="AK1222" s="136"/>
      <c r="AL1222" s="136"/>
    </row>
    <row r="1223" spans="1:38" s="44" customFormat="1" x14ac:dyDescent="0.2">
      <c r="A1223" s="16"/>
      <c r="B1223" s="704"/>
      <c r="C1223" s="16"/>
      <c r="K1223" s="699"/>
      <c r="L1223" s="136"/>
      <c r="M1223" s="136"/>
      <c r="N1223" s="136"/>
      <c r="O1223" s="136"/>
      <c r="P1223" s="136"/>
      <c r="Q1223" s="136"/>
      <c r="R1223" s="699"/>
      <c r="S1223" s="136"/>
      <c r="T1223" s="136"/>
      <c r="U1223" s="136"/>
      <c r="V1223" s="136"/>
      <c r="W1223" s="136"/>
      <c r="X1223" s="136"/>
      <c r="Y1223" s="699"/>
      <c r="Z1223" s="136"/>
      <c r="AA1223" s="136"/>
      <c r="AB1223" s="136"/>
      <c r="AC1223" s="136"/>
      <c r="AD1223" s="136"/>
      <c r="AE1223" s="136"/>
      <c r="AF1223" s="699"/>
      <c r="AG1223" s="136"/>
      <c r="AH1223" s="136"/>
      <c r="AI1223" s="136"/>
      <c r="AJ1223" s="136"/>
      <c r="AK1223" s="136"/>
      <c r="AL1223" s="136"/>
    </row>
    <row r="1224" spans="1:38" s="44" customFormat="1" x14ac:dyDescent="0.2">
      <c r="A1224" s="16"/>
      <c r="B1224" s="704"/>
      <c r="C1224" s="16"/>
      <c r="K1224" s="699"/>
      <c r="L1224" s="136"/>
      <c r="M1224" s="136"/>
      <c r="N1224" s="136"/>
      <c r="O1224" s="136"/>
      <c r="P1224" s="136"/>
      <c r="Q1224" s="136"/>
      <c r="R1224" s="699"/>
      <c r="S1224" s="136"/>
      <c r="T1224" s="136"/>
      <c r="U1224" s="136"/>
      <c r="V1224" s="136"/>
      <c r="W1224" s="136"/>
      <c r="X1224" s="136"/>
      <c r="Y1224" s="699"/>
      <c r="Z1224" s="136"/>
      <c r="AA1224" s="136"/>
      <c r="AB1224" s="136"/>
      <c r="AC1224" s="136"/>
      <c r="AD1224" s="136"/>
      <c r="AE1224" s="136"/>
      <c r="AF1224" s="699"/>
      <c r="AG1224" s="136"/>
      <c r="AH1224" s="136"/>
      <c r="AI1224" s="136"/>
      <c r="AJ1224" s="136"/>
      <c r="AK1224" s="136"/>
      <c r="AL1224" s="136"/>
    </row>
    <row r="1225" spans="1:38" s="44" customFormat="1" x14ac:dyDescent="0.2">
      <c r="A1225" s="16"/>
      <c r="B1225" s="704"/>
      <c r="C1225" s="16"/>
      <c r="K1225" s="699"/>
      <c r="L1225" s="136"/>
      <c r="M1225" s="136"/>
      <c r="N1225" s="136"/>
      <c r="O1225" s="136"/>
      <c r="P1225" s="136"/>
      <c r="Q1225" s="136"/>
      <c r="R1225" s="699"/>
      <c r="S1225" s="136"/>
      <c r="T1225" s="136"/>
      <c r="U1225" s="136"/>
      <c r="V1225" s="136"/>
      <c r="W1225" s="136"/>
      <c r="X1225" s="136"/>
      <c r="Y1225" s="699"/>
      <c r="Z1225" s="136"/>
      <c r="AA1225" s="136"/>
      <c r="AB1225" s="136"/>
      <c r="AC1225" s="136"/>
      <c r="AD1225" s="136"/>
      <c r="AE1225" s="136"/>
      <c r="AF1225" s="699"/>
      <c r="AG1225" s="136"/>
      <c r="AH1225" s="136"/>
      <c r="AI1225" s="136"/>
      <c r="AJ1225" s="136"/>
      <c r="AK1225" s="136"/>
      <c r="AL1225" s="136"/>
    </row>
    <row r="1226" spans="1:38" s="44" customFormat="1" x14ac:dyDescent="0.2">
      <c r="A1226" s="16"/>
      <c r="B1226" s="704"/>
      <c r="C1226" s="16"/>
      <c r="K1226" s="699"/>
      <c r="L1226" s="136"/>
      <c r="M1226" s="136"/>
      <c r="N1226" s="136"/>
      <c r="O1226" s="136"/>
      <c r="P1226" s="136"/>
      <c r="Q1226" s="136"/>
      <c r="R1226" s="699"/>
      <c r="S1226" s="136"/>
      <c r="T1226" s="136"/>
      <c r="U1226" s="136"/>
      <c r="V1226" s="136"/>
      <c r="W1226" s="136"/>
      <c r="X1226" s="136"/>
      <c r="Y1226" s="699"/>
      <c r="Z1226" s="136"/>
      <c r="AA1226" s="136"/>
      <c r="AB1226" s="136"/>
      <c r="AC1226" s="136"/>
      <c r="AD1226" s="136"/>
      <c r="AE1226" s="136"/>
      <c r="AF1226" s="699"/>
      <c r="AG1226" s="136"/>
      <c r="AH1226" s="136"/>
      <c r="AI1226" s="136"/>
      <c r="AJ1226" s="136"/>
      <c r="AK1226" s="136"/>
      <c r="AL1226" s="136"/>
    </row>
    <row r="1227" spans="1:38" s="44" customFormat="1" x14ac:dyDescent="0.2">
      <c r="A1227" s="16"/>
      <c r="B1227" s="704"/>
      <c r="C1227" s="16"/>
      <c r="K1227" s="699"/>
      <c r="L1227" s="136"/>
      <c r="M1227" s="136"/>
      <c r="N1227" s="136"/>
      <c r="O1227" s="136"/>
      <c r="P1227" s="136"/>
      <c r="Q1227" s="136"/>
      <c r="R1227" s="699"/>
      <c r="S1227" s="136"/>
      <c r="T1227" s="136"/>
      <c r="U1227" s="136"/>
      <c r="V1227" s="136"/>
      <c r="W1227" s="136"/>
      <c r="X1227" s="136"/>
      <c r="Y1227" s="699"/>
      <c r="Z1227" s="136"/>
      <c r="AA1227" s="136"/>
      <c r="AB1227" s="136"/>
      <c r="AC1227" s="136"/>
      <c r="AD1227" s="136"/>
      <c r="AE1227" s="136"/>
      <c r="AF1227" s="699"/>
      <c r="AG1227" s="136"/>
      <c r="AH1227" s="136"/>
      <c r="AI1227" s="136"/>
      <c r="AJ1227" s="136"/>
      <c r="AK1227" s="136"/>
      <c r="AL1227" s="136"/>
    </row>
    <row r="1228" spans="1:38" s="44" customFormat="1" x14ac:dyDescent="0.2">
      <c r="A1228" s="16"/>
      <c r="B1228" s="704"/>
      <c r="C1228" s="16"/>
      <c r="K1228" s="699"/>
      <c r="L1228" s="136"/>
      <c r="M1228" s="136"/>
      <c r="N1228" s="136"/>
      <c r="O1228" s="136"/>
      <c r="P1228" s="136"/>
      <c r="Q1228" s="136"/>
      <c r="R1228" s="699"/>
      <c r="S1228" s="136"/>
      <c r="T1228" s="136"/>
      <c r="U1228" s="136"/>
      <c r="V1228" s="136"/>
      <c r="W1228" s="136"/>
      <c r="X1228" s="136"/>
      <c r="Y1228" s="699"/>
      <c r="Z1228" s="136"/>
      <c r="AA1228" s="136"/>
      <c r="AB1228" s="136"/>
      <c r="AC1228" s="136"/>
      <c r="AD1228" s="136"/>
      <c r="AE1228" s="136"/>
      <c r="AF1228" s="699"/>
      <c r="AG1228" s="136"/>
      <c r="AH1228" s="136"/>
      <c r="AI1228" s="136"/>
      <c r="AJ1228" s="136"/>
      <c r="AK1228" s="136"/>
      <c r="AL1228" s="136"/>
    </row>
    <row r="1229" spans="1:38" s="44" customFormat="1" x14ac:dyDescent="0.2">
      <c r="A1229" s="16"/>
      <c r="B1229" s="704"/>
      <c r="C1229" s="16"/>
      <c r="K1229" s="699"/>
      <c r="L1229" s="136"/>
      <c r="M1229" s="136"/>
      <c r="N1229" s="136"/>
      <c r="O1229" s="136"/>
      <c r="P1229" s="136"/>
      <c r="Q1229" s="136"/>
      <c r="R1229" s="699"/>
      <c r="S1229" s="136"/>
      <c r="T1229" s="136"/>
      <c r="U1229" s="136"/>
      <c r="V1229" s="136"/>
      <c r="W1229" s="136"/>
      <c r="X1229" s="136"/>
      <c r="Y1229" s="699"/>
      <c r="Z1229" s="136"/>
      <c r="AA1229" s="136"/>
      <c r="AB1229" s="136"/>
      <c r="AC1229" s="136"/>
      <c r="AD1229" s="136"/>
      <c r="AE1229" s="136"/>
      <c r="AF1229" s="699"/>
      <c r="AG1229" s="136"/>
      <c r="AH1229" s="136"/>
      <c r="AI1229" s="136"/>
      <c r="AJ1229" s="136"/>
      <c r="AK1229" s="136"/>
      <c r="AL1229" s="136"/>
    </row>
    <row r="1230" spans="1:38" s="44" customFormat="1" x14ac:dyDescent="0.2">
      <c r="A1230" s="16"/>
      <c r="B1230" s="704"/>
      <c r="C1230" s="16"/>
      <c r="K1230" s="699"/>
      <c r="L1230" s="136"/>
      <c r="M1230" s="136"/>
      <c r="N1230" s="136"/>
      <c r="O1230" s="136"/>
      <c r="P1230" s="136"/>
      <c r="Q1230" s="136"/>
      <c r="R1230" s="699"/>
      <c r="S1230" s="136"/>
      <c r="T1230" s="136"/>
      <c r="U1230" s="136"/>
      <c r="V1230" s="136"/>
      <c r="W1230" s="136"/>
      <c r="X1230" s="136"/>
      <c r="Y1230" s="699"/>
      <c r="Z1230" s="136"/>
      <c r="AA1230" s="136"/>
      <c r="AB1230" s="136"/>
      <c r="AC1230" s="136"/>
      <c r="AD1230" s="136"/>
      <c r="AE1230" s="136"/>
      <c r="AF1230" s="699"/>
      <c r="AG1230" s="136"/>
      <c r="AH1230" s="136"/>
      <c r="AI1230" s="136"/>
      <c r="AJ1230" s="136"/>
      <c r="AK1230" s="136"/>
      <c r="AL1230" s="136"/>
    </row>
    <row r="1231" spans="1:38" s="44" customFormat="1" x14ac:dyDescent="0.2">
      <c r="A1231" s="16"/>
      <c r="B1231" s="704"/>
      <c r="C1231" s="16"/>
      <c r="K1231" s="699"/>
      <c r="L1231" s="136"/>
      <c r="M1231" s="136"/>
      <c r="N1231" s="136"/>
      <c r="O1231" s="136"/>
      <c r="P1231" s="136"/>
      <c r="Q1231" s="136"/>
      <c r="R1231" s="699"/>
      <c r="S1231" s="136"/>
      <c r="T1231" s="136"/>
      <c r="U1231" s="136"/>
      <c r="V1231" s="136"/>
      <c r="W1231" s="136"/>
      <c r="X1231" s="136"/>
      <c r="Y1231" s="699"/>
      <c r="Z1231" s="136"/>
      <c r="AA1231" s="136"/>
      <c r="AB1231" s="136"/>
      <c r="AC1231" s="136"/>
      <c r="AD1231" s="136"/>
      <c r="AE1231" s="136"/>
      <c r="AF1231" s="699"/>
      <c r="AG1231" s="136"/>
      <c r="AH1231" s="136"/>
      <c r="AI1231" s="136"/>
      <c r="AJ1231" s="136"/>
      <c r="AK1231" s="136"/>
      <c r="AL1231" s="136"/>
    </row>
    <row r="1232" spans="1:38" s="44" customFormat="1" x14ac:dyDescent="0.2">
      <c r="A1232" s="16"/>
      <c r="B1232" s="704"/>
      <c r="C1232" s="16"/>
      <c r="K1232" s="699"/>
      <c r="L1232" s="136"/>
      <c r="M1232" s="136"/>
      <c r="N1232" s="136"/>
      <c r="O1232" s="136"/>
      <c r="P1232" s="136"/>
      <c r="Q1232" s="136"/>
      <c r="R1232" s="699"/>
      <c r="S1232" s="136"/>
      <c r="T1232" s="136"/>
      <c r="U1232" s="136"/>
      <c r="V1232" s="136"/>
      <c r="W1232" s="136"/>
      <c r="X1232" s="136"/>
      <c r="Y1232" s="699"/>
      <c r="Z1232" s="136"/>
      <c r="AA1232" s="136"/>
      <c r="AB1232" s="136"/>
      <c r="AC1232" s="136"/>
      <c r="AD1232" s="136"/>
      <c r="AE1232" s="136"/>
      <c r="AF1232" s="699"/>
      <c r="AG1232" s="136"/>
      <c r="AH1232" s="136"/>
      <c r="AI1232" s="136"/>
      <c r="AJ1232" s="136"/>
      <c r="AK1232" s="136"/>
      <c r="AL1232" s="136"/>
    </row>
    <row r="1233" spans="1:38" s="44" customFormat="1" x14ac:dyDescent="0.2">
      <c r="A1233" s="16"/>
      <c r="B1233" s="704"/>
      <c r="C1233" s="16"/>
      <c r="K1233" s="699"/>
      <c r="L1233" s="136"/>
      <c r="M1233" s="136"/>
      <c r="N1233" s="136"/>
      <c r="O1233" s="136"/>
      <c r="P1233" s="136"/>
      <c r="Q1233" s="136"/>
      <c r="R1233" s="699"/>
      <c r="S1233" s="136"/>
      <c r="T1233" s="136"/>
      <c r="U1233" s="136"/>
      <c r="V1233" s="136"/>
      <c r="W1233" s="136"/>
      <c r="X1233" s="136"/>
      <c r="Y1233" s="699"/>
      <c r="Z1233" s="136"/>
      <c r="AA1233" s="136"/>
      <c r="AB1233" s="136"/>
      <c r="AC1233" s="136"/>
      <c r="AD1233" s="136"/>
      <c r="AE1233" s="136"/>
      <c r="AF1233" s="699"/>
      <c r="AG1233" s="136"/>
      <c r="AH1233" s="136"/>
      <c r="AI1233" s="136"/>
      <c r="AJ1233" s="136"/>
      <c r="AK1233" s="136"/>
      <c r="AL1233" s="136"/>
    </row>
    <row r="1234" spans="1:38" s="44" customFormat="1" x14ac:dyDescent="0.2">
      <c r="A1234" s="16"/>
      <c r="B1234" s="704"/>
      <c r="C1234" s="16"/>
      <c r="K1234" s="699"/>
      <c r="L1234" s="136"/>
      <c r="M1234" s="136"/>
      <c r="N1234" s="136"/>
      <c r="O1234" s="136"/>
      <c r="P1234" s="136"/>
      <c r="Q1234" s="136"/>
      <c r="R1234" s="699"/>
      <c r="S1234" s="136"/>
      <c r="T1234" s="136"/>
      <c r="U1234" s="136"/>
      <c r="V1234" s="136"/>
      <c r="W1234" s="136"/>
      <c r="X1234" s="136"/>
      <c r="Y1234" s="699"/>
      <c r="Z1234" s="136"/>
      <c r="AA1234" s="136"/>
      <c r="AB1234" s="136"/>
      <c r="AC1234" s="136"/>
      <c r="AD1234" s="136"/>
      <c r="AE1234" s="136"/>
      <c r="AF1234" s="699"/>
      <c r="AG1234" s="136"/>
      <c r="AH1234" s="136"/>
      <c r="AI1234" s="136"/>
      <c r="AJ1234" s="136"/>
      <c r="AK1234" s="136"/>
      <c r="AL1234" s="136"/>
    </row>
    <row r="1235" spans="1:38" s="44" customFormat="1" x14ac:dyDescent="0.2">
      <c r="A1235" s="16"/>
      <c r="B1235" s="704"/>
      <c r="C1235" s="16"/>
      <c r="K1235" s="699"/>
      <c r="L1235" s="136"/>
      <c r="M1235" s="136"/>
      <c r="N1235" s="136"/>
      <c r="O1235" s="136"/>
      <c r="P1235" s="136"/>
      <c r="Q1235" s="136"/>
      <c r="R1235" s="699"/>
      <c r="S1235" s="136"/>
      <c r="T1235" s="136"/>
      <c r="U1235" s="136"/>
      <c r="V1235" s="136"/>
      <c r="W1235" s="136"/>
      <c r="X1235" s="136"/>
      <c r="Y1235" s="699"/>
      <c r="Z1235" s="136"/>
      <c r="AA1235" s="136"/>
      <c r="AB1235" s="136"/>
      <c r="AC1235" s="136"/>
      <c r="AD1235" s="136"/>
      <c r="AE1235" s="136"/>
      <c r="AF1235" s="699"/>
      <c r="AG1235" s="136"/>
      <c r="AH1235" s="136"/>
      <c r="AI1235" s="136"/>
      <c r="AJ1235" s="136"/>
      <c r="AK1235" s="136"/>
      <c r="AL1235" s="136"/>
    </row>
    <row r="1236" spans="1:38" s="44" customFormat="1" x14ac:dyDescent="0.2">
      <c r="A1236" s="16"/>
      <c r="B1236" s="704"/>
      <c r="C1236" s="16"/>
      <c r="K1236" s="699"/>
      <c r="L1236" s="136"/>
      <c r="M1236" s="136"/>
      <c r="N1236" s="136"/>
      <c r="O1236" s="136"/>
      <c r="P1236" s="136"/>
      <c r="Q1236" s="136"/>
      <c r="R1236" s="699"/>
      <c r="S1236" s="136"/>
      <c r="T1236" s="136"/>
      <c r="U1236" s="136"/>
      <c r="V1236" s="136"/>
      <c r="W1236" s="136"/>
      <c r="X1236" s="136"/>
      <c r="Y1236" s="699"/>
      <c r="Z1236" s="136"/>
      <c r="AA1236" s="136"/>
      <c r="AB1236" s="136"/>
      <c r="AC1236" s="136"/>
      <c r="AD1236" s="136"/>
      <c r="AE1236" s="136"/>
      <c r="AF1236" s="699"/>
      <c r="AG1236" s="136"/>
      <c r="AH1236" s="136"/>
      <c r="AI1236" s="136"/>
      <c r="AJ1236" s="136"/>
      <c r="AK1236" s="136"/>
      <c r="AL1236" s="136"/>
    </row>
    <row r="1237" spans="1:38" s="44" customFormat="1" x14ac:dyDescent="0.2">
      <c r="A1237" s="16"/>
      <c r="B1237" s="704"/>
      <c r="C1237" s="16"/>
      <c r="K1237" s="699"/>
      <c r="L1237" s="136"/>
      <c r="M1237" s="136"/>
      <c r="N1237" s="136"/>
      <c r="O1237" s="136"/>
      <c r="P1237" s="136"/>
      <c r="Q1237" s="136"/>
      <c r="R1237" s="699"/>
      <c r="S1237" s="136"/>
      <c r="T1237" s="136"/>
      <c r="U1237" s="136"/>
      <c r="V1237" s="136"/>
      <c r="W1237" s="136"/>
      <c r="X1237" s="136"/>
      <c r="Y1237" s="699"/>
      <c r="Z1237" s="136"/>
      <c r="AA1237" s="136"/>
      <c r="AB1237" s="136"/>
      <c r="AC1237" s="136"/>
      <c r="AD1237" s="136"/>
      <c r="AE1237" s="136"/>
      <c r="AF1237" s="699"/>
      <c r="AG1237" s="136"/>
      <c r="AH1237" s="136"/>
      <c r="AI1237" s="136"/>
      <c r="AJ1237" s="136"/>
      <c r="AK1237" s="136"/>
      <c r="AL1237" s="136"/>
    </row>
    <row r="1238" spans="1:38" s="44" customFormat="1" x14ac:dyDescent="0.2">
      <c r="A1238" s="16"/>
      <c r="B1238" s="704"/>
      <c r="C1238" s="16"/>
      <c r="K1238" s="699"/>
      <c r="L1238" s="136"/>
      <c r="M1238" s="136"/>
      <c r="N1238" s="136"/>
      <c r="O1238" s="136"/>
      <c r="P1238" s="136"/>
      <c r="Q1238" s="136"/>
      <c r="R1238" s="699"/>
      <c r="S1238" s="136"/>
      <c r="T1238" s="136"/>
      <c r="U1238" s="136"/>
      <c r="V1238" s="136"/>
      <c r="W1238" s="136"/>
      <c r="X1238" s="136"/>
      <c r="Y1238" s="699"/>
      <c r="Z1238" s="136"/>
      <c r="AA1238" s="136"/>
      <c r="AB1238" s="136"/>
      <c r="AC1238" s="136"/>
      <c r="AD1238" s="136"/>
      <c r="AE1238" s="136"/>
      <c r="AF1238" s="699"/>
      <c r="AG1238" s="136"/>
      <c r="AH1238" s="136"/>
      <c r="AI1238" s="136"/>
      <c r="AJ1238" s="136"/>
      <c r="AK1238" s="136"/>
      <c r="AL1238" s="136"/>
    </row>
    <row r="1239" spans="1:38" s="44" customFormat="1" x14ac:dyDescent="0.2">
      <c r="A1239" s="16"/>
      <c r="B1239" s="704"/>
      <c r="C1239" s="16"/>
      <c r="K1239" s="699"/>
      <c r="L1239" s="136"/>
      <c r="M1239" s="136"/>
      <c r="N1239" s="136"/>
      <c r="O1239" s="136"/>
      <c r="P1239" s="136"/>
      <c r="Q1239" s="136"/>
      <c r="R1239" s="699"/>
      <c r="S1239" s="136"/>
      <c r="T1239" s="136"/>
      <c r="U1239" s="136"/>
      <c r="V1239" s="136"/>
      <c r="W1239" s="136"/>
      <c r="X1239" s="136"/>
      <c r="Y1239" s="699"/>
      <c r="Z1239" s="136"/>
      <c r="AA1239" s="136"/>
      <c r="AB1239" s="136"/>
      <c r="AC1239" s="136"/>
      <c r="AD1239" s="136"/>
      <c r="AE1239" s="136"/>
      <c r="AF1239" s="699"/>
      <c r="AG1239" s="136"/>
      <c r="AH1239" s="136"/>
      <c r="AI1239" s="136"/>
      <c r="AJ1239" s="136"/>
      <c r="AK1239" s="136"/>
      <c r="AL1239" s="136"/>
    </row>
    <row r="1240" spans="1:38" s="44" customFormat="1" x14ac:dyDescent="0.2">
      <c r="A1240" s="16"/>
      <c r="B1240" s="704"/>
      <c r="C1240" s="16"/>
      <c r="K1240" s="699"/>
      <c r="L1240" s="136"/>
      <c r="M1240" s="136"/>
      <c r="N1240" s="136"/>
      <c r="O1240" s="136"/>
      <c r="P1240" s="136"/>
      <c r="Q1240" s="136"/>
      <c r="R1240" s="699"/>
      <c r="S1240" s="136"/>
      <c r="T1240" s="136"/>
      <c r="U1240" s="136"/>
      <c r="V1240" s="136"/>
      <c r="W1240" s="136"/>
      <c r="X1240" s="136"/>
      <c r="Y1240" s="699"/>
      <c r="Z1240" s="136"/>
      <c r="AA1240" s="136"/>
      <c r="AB1240" s="136"/>
      <c r="AC1240" s="136"/>
      <c r="AD1240" s="136"/>
      <c r="AE1240" s="136"/>
      <c r="AF1240" s="699"/>
      <c r="AG1240" s="136"/>
      <c r="AH1240" s="136"/>
      <c r="AI1240" s="136"/>
      <c r="AJ1240" s="136"/>
      <c r="AK1240" s="136"/>
      <c r="AL1240" s="136"/>
    </row>
    <row r="1241" spans="1:38" s="44" customFormat="1" x14ac:dyDescent="0.2">
      <c r="A1241" s="16"/>
      <c r="B1241" s="704"/>
      <c r="C1241" s="16"/>
      <c r="K1241" s="699"/>
      <c r="L1241" s="136"/>
      <c r="M1241" s="136"/>
      <c r="N1241" s="136"/>
      <c r="O1241" s="136"/>
      <c r="P1241" s="136"/>
      <c r="Q1241" s="136"/>
      <c r="R1241" s="699"/>
      <c r="S1241" s="136"/>
      <c r="T1241" s="136"/>
      <c r="U1241" s="136"/>
      <c r="V1241" s="136"/>
      <c r="W1241" s="136"/>
      <c r="X1241" s="136"/>
      <c r="Y1241" s="699"/>
      <c r="Z1241" s="136"/>
      <c r="AA1241" s="136"/>
      <c r="AB1241" s="136"/>
      <c r="AC1241" s="136"/>
      <c r="AD1241" s="136"/>
      <c r="AE1241" s="136"/>
      <c r="AF1241" s="699"/>
      <c r="AG1241" s="136"/>
      <c r="AH1241" s="136"/>
      <c r="AI1241" s="136"/>
      <c r="AJ1241" s="136"/>
      <c r="AK1241" s="136"/>
      <c r="AL1241" s="136"/>
    </row>
    <row r="1242" spans="1:38" s="44" customFormat="1" x14ac:dyDescent="0.2">
      <c r="A1242" s="16"/>
      <c r="B1242" s="704"/>
      <c r="C1242" s="16"/>
      <c r="K1242" s="699"/>
      <c r="L1242" s="136"/>
      <c r="M1242" s="136"/>
      <c r="N1242" s="136"/>
      <c r="O1242" s="136"/>
      <c r="P1242" s="136"/>
      <c r="Q1242" s="136"/>
      <c r="R1242" s="699"/>
      <c r="S1242" s="136"/>
      <c r="T1242" s="136"/>
      <c r="U1242" s="136"/>
      <c r="V1242" s="136"/>
      <c r="W1242" s="136"/>
      <c r="X1242" s="136"/>
      <c r="Y1242" s="699"/>
      <c r="Z1242" s="136"/>
      <c r="AA1242" s="136"/>
      <c r="AB1242" s="136"/>
      <c r="AC1242" s="136"/>
      <c r="AD1242" s="136"/>
      <c r="AE1242" s="136"/>
      <c r="AF1242" s="699"/>
      <c r="AG1242" s="136"/>
      <c r="AH1242" s="136"/>
      <c r="AI1242" s="136"/>
      <c r="AJ1242" s="136"/>
      <c r="AK1242" s="136"/>
      <c r="AL1242" s="136"/>
    </row>
    <row r="1243" spans="1:38" s="44" customFormat="1" x14ac:dyDescent="0.2">
      <c r="A1243" s="16"/>
      <c r="B1243" s="704"/>
      <c r="C1243" s="16"/>
      <c r="K1243" s="699"/>
      <c r="L1243" s="136"/>
      <c r="M1243" s="136"/>
      <c r="N1243" s="136"/>
      <c r="O1243" s="136"/>
      <c r="P1243" s="136"/>
      <c r="Q1243" s="136"/>
      <c r="R1243" s="699"/>
      <c r="S1243" s="136"/>
      <c r="T1243" s="136"/>
      <c r="U1243" s="136"/>
      <c r="V1243" s="136"/>
      <c r="W1243" s="136"/>
      <c r="X1243" s="136"/>
      <c r="Y1243" s="699"/>
      <c r="Z1243" s="136"/>
      <c r="AA1243" s="136"/>
      <c r="AB1243" s="136"/>
      <c r="AC1243" s="136"/>
      <c r="AD1243" s="136"/>
      <c r="AE1243" s="136"/>
      <c r="AF1243" s="699"/>
      <c r="AG1243" s="136"/>
      <c r="AH1243" s="136"/>
      <c r="AI1243" s="136"/>
      <c r="AJ1243" s="136"/>
      <c r="AK1243" s="136"/>
      <c r="AL1243" s="136"/>
    </row>
    <row r="1244" spans="1:38" s="44" customFormat="1" x14ac:dyDescent="0.2">
      <c r="A1244" s="16"/>
      <c r="B1244" s="704"/>
      <c r="C1244" s="16"/>
      <c r="K1244" s="699"/>
      <c r="L1244" s="136"/>
      <c r="M1244" s="136"/>
      <c r="N1244" s="136"/>
      <c r="O1244" s="136"/>
      <c r="P1244" s="136"/>
      <c r="Q1244" s="136"/>
      <c r="R1244" s="699"/>
      <c r="S1244" s="136"/>
      <c r="T1244" s="136"/>
      <c r="U1244" s="136"/>
      <c r="V1244" s="136"/>
      <c r="W1244" s="136"/>
      <c r="X1244" s="136"/>
      <c r="Y1244" s="699"/>
      <c r="Z1244" s="136"/>
      <c r="AA1244" s="136"/>
      <c r="AB1244" s="136"/>
      <c r="AC1244" s="136"/>
      <c r="AD1244" s="136"/>
      <c r="AE1244" s="136"/>
      <c r="AF1244" s="699"/>
      <c r="AG1244" s="136"/>
      <c r="AH1244" s="136"/>
      <c r="AI1244" s="136"/>
      <c r="AJ1244" s="136"/>
      <c r="AK1244" s="136"/>
      <c r="AL1244" s="136"/>
    </row>
    <row r="1245" spans="1:38" s="44" customFormat="1" x14ac:dyDescent="0.2">
      <c r="A1245" s="16"/>
      <c r="B1245" s="704"/>
      <c r="C1245" s="16"/>
      <c r="K1245" s="699"/>
      <c r="L1245" s="136"/>
      <c r="M1245" s="136"/>
      <c r="N1245" s="136"/>
      <c r="O1245" s="136"/>
      <c r="P1245" s="136"/>
      <c r="Q1245" s="136"/>
      <c r="R1245" s="699"/>
      <c r="S1245" s="136"/>
      <c r="T1245" s="136"/>
      <c r="U1245" s="136"/>
      <c r="V1245" s="136"/>
      <c r="W1245" s="136"/>
      <c r="X1245" s="136"/>
      <c r="Y1245" s="699"/>
      <c r="Z1245" s="136"/>
      <c r="AA1245" s="136"/>
      <c r="AB1245" s="136"/>
      <c r="AC1245" s="136"/>
      <c r="AD1245" s="136"/>
      <c r="AE1245" s="136"/>
      <c r="AF1245" s="699"/>
      <c r="AG1245" s="136"/>
      <c r="AH1245" s="136"/>
      <c r="AI1245" s="136"/>
      <c r="AJ1245" s="136"/>
      <c r="AK1245" s="136"/>
      <c r="AL1245" s="136"/>
    </row>
    <row r="1246" spans="1:38" s="44" customFormat="1" x14ac:dyDescent="0.2">
      <c r="A1246" s="16"/>
      <c r="B1246" s="704"/>
      <c r="C1246" s="16"/>
      <c r="K1246" s="699"/>
      <c r="L1246" s="136"/>
      <c r="M1246" s="136"/>
      <c r="N1246" s="136"/>
      <c r="O1246" s="136"/>
      <c r="P1246" s="136"/>
      <c r="Q1246" s="136"/>
      <c r="R1246" s="699"/>
      <c r="S1246" s="136"/>
      <c r="T1246" s="136"/>
      <c r="U1246" s="136"/>
      <c r="V1246" s="136"/>
      <c r="W1246" s="136"/>
      <c r="X1246" s="136"/>
      <c r="Y1246" s="699"/>
      <c r="Z1246" s="136"/>
      <c r="AA1246" s="136"/>
      <c r="AB1246" s="136"/>
      <c r="AC1246" s="136"/>
      <c r="AD1246" s="136"/>
      <c r="AE1246" s="136"/>
      <c r="AF1246" s="699"/>
      <c r="AG1246" s="136"/>
      <c r="AH1246" s="136"/>
      <c r="AI1246" s="136"/>
      <c r="AJ1246" s="136"/>
      <c r="AK1246" s="136"/>
      <c r="AL1246" s="136"/>
    </row>
    <row r="1247" spans="1:38" s="44" customFormat="1" x14ac:dyDescent="0.2">
      <c r="A1247" s="16"/>
      <c r="B1247" s="704"/>
      <c r="C1247" s="16"/>
      <c r="K1247" s="699"/>
      <c r="L1247" s="136"/>
      <c r="M1247" s="136"/>
      <c r="N1247" s="136"/>
      <c r="O1247" s="136"/>
      <c r="P1247" s="136"/>
      <c r="Q1247" s="136"/>
      <c r="R1247" s="699"/>
      <c r="S1247" s="136"/>
      <c r="T1247" s="136"/>
      <c r="U1247" s="136"/>
      <c r="V1247" s="136"/>
      <c r="W1247" s="136"/>
      <c r="X1247" s="136"/>
      <c r="Y1247" s="699"/>
      <c r="Z1247" s="136"/>
      <c r="AA1247" s="136"/>
      <c r="AB1247" s="136"/>
      <c r="AC1247" s="136"/>
      <c r="AD1247" s="136"/>
      <c r="AE1247" s="136"/>
      <c r="AF1247" s="699"/>
      <c r="AG1247" s="136"/>
      <c r="AH1247" s="136"/>
      <c r="AI1247" s="136"/>
      <c r="AJ1247" s="136"/>
      <c r="AK1247" s="136"/>
      <c r="AL1247" s="136"/>
    </row>
    <row r="1248" spans="1:38" s="44" customFormat="1" x14ac:dyDescent="0.2">
      <c r="A1248" s="16"/>
      <c r="B1248" s="704"/>
      <c r="C1248" s="16"/>
      <c r="K1248" s="699"/>
      <c r="L1248" s="136"/>
      <c r="M1248" s="136"/>
      <c r="N1248" s="136"/>
      <c r="O1248" s="136"/>
      <c r="P1248" s="136"/>
      <c r="Q1248" s="136"/>
      <c r="R1248" s="699"/>
      <c r="S1248" s="136"/>
      <c r="T1248" s="136"/>
      <c r="U1248" s="136"/>
      <c r="V1248" s="136"/>
      <c r="W1248" s="136"/>
      <c r="X1248" s="136"/>
      <c r="Y1248" s="699"/>
      <c r="Z1248" s="136"/>
      <c r="AA1248" s="136"/>
      <c r="AB1248" s="136"/>
      <c r="AC1248" s="136"/>
      <c r="AD1248" s="136"/>
      <c r="AE1248" s="136"/>
      <c r="AF1248" s="699"/>
      <c r="AG1248" s="136"/>
      <c r="AH1248" s="136"/>
      <c r="AI1248" s="136"/>
      <c r="AJ1248" s="136"/>
      <c r="AK1248" s="136"/>
      <c r="AL1248" s="136"/>
    </row>
    <row r="1249" spans="1:38" s="44" customFormat="1" x14ac:dyDescent="0.2">
      <c r="A1249" s="16"/>
      <c r="B1249" s="704"/>
      <c r="C1249" s="16"/>
      <c r="K1249" s="699"/>
      <c r="L1249" s="136"/>
      <c r="M1249" s="136"/>
      <c r="N1249" s="136"/>
      <c r="O1249" s="136"/>
      <c r="P1249" s="136"/>
      <c r="Q1249" s="136"/>
      <c r="R1249" s="699"/>
      <c r="S1249" s="136"/>
      <c r="T1249" s="136"/>
      <c r="U1249" s="136"/>
      <c r="V1249" s="136"/>
      <c r="W1249" s="136"/>
      <c r="X1249" s="136"/>
      <c r="Y1249" s="699"/>
      <c r="Z1249" s="136"/>
      <c r="AA1249" s="136"/>
      <c r="AB1249" s="136"/>
      <c r="AC1249" s="136"/>
      <c r="AD1249" s="136"/>
      <c r="AE1249" s="136"/>
      <c r="AF1249" s="699"/>
      <c r="AG1249" s="136"/>
      <c r="AH1249" s="136"/>
      <c r="AI1249" s="136"/>
      <c r="AJ1249" s="136"/>
      <c r="AK1249" s="136"/>
      <c r="AL1249" s="136"/>
    </row>
    <row r="1250" spans="1:38" s="44" customFormat="1" x14ac:dyDescent="0.2">
      <c r="A1250" s="16"/>
      <c r="B1250" s="704"/>
      <c r="C1250" s="16"/>
      <c r="K1250" s="699"/>
      <c r="L1250" s="136"/>
      <c r="M1250" s="136"/>
      <c r="N1250" s="136"/>
      <c r="O1250" s="136"/>
      <c r="P1250" s="136"/>
      <c r="Q1250" s="136"/>
      <c r="R1250" s="699"/>
      <c r="S1250" s="136"/>
      <c r="T1250" s="136"/>
      <c r="U1250" s="136"/>
      <c r="V1250" s="136"/>
      <c r="W1250" s="136"/>
      <c r="X1250" s="136"/>
      <c r="Y1250" s="699"/>
      <c r="Z1250" s="136"/>
      <c r="AA1250" s="136"/>
      <c r="AB1250" s="136"/>
      <c r="AC1250" s="136"/>
      <c r="AD1250" s="136"/>
      <c r="AE1250" s="136"/>
      <c r="AF1250" s="699"/>
      <c r="AG1250" s="136"/>
      <c r="AH1250" s="136"/>
      <c r="AI1250" s="136"/>
      <c r="AJ1250" s="136"/>
      <c r="AK1250" s="136"/>
      <c r="AL1250" s="136"/>
    </row>
    <row r="1251" spans="1:38" s="44" customFormat="1" x14ac:dyDescent="0.2">
      <c r="A1251" s="16"/>
      <c r="B1251" s="704"/>
      <c r="C1251" s="16"/>
      <c r="K1251" s="699"/>
      <c r="L1251" s="136"/>
      <c r="M1251" s="136"/>
      <c r="N1251" s="136"/>
      <c r="O1251" s="136"/>
      <c r="P1251" s="136"/>
      <c r="Q1251" s="136"/>
      <c r="R1251" s="699"/>
      <c r="S1251" s="136"/>
      <c r="T1251" s="136"/>
      <c r="U1251" s="136"/>
      <c r="V1251" s="136"/>
      <c r="W1251" s="136"/>
      <c r="X1251" s="136"/>
      <c r="Y1251" s="699"/>
      <c r="Z1251" s="136"/>
      <c r="AA1251" s="136"/>
      <c r="AB1251" s="136"/>
      <c r="AC1251" s="136"/>
      <c r="AD1251" s="136"/>
      <c r="AE1251" s="136"/>
      <c r="AF1251" s="699"/>
      <c r="AG1251" s="136"/>
      <c r="AH1251" s="136"/>
      <c r="AI1251" s="136"/>
      <c r="AJ1251" s="136"/>
      <c r="AK1251" s="136"/>
      <c r="AL1251" s="136"/>
    </row>
    <row r="1252" spans="1:38" s="44" customFormat="1" x14ac:dyDescent="0.2">
      <c r="A1252" s="16"/>
      <c r="B1252" s="704"/>
      <c r="C1252" s="16"/>
      <c r="K1252" s="699"/>
      <c r="L1252" s="136"/>
      <c r="M1252" s="136"/>
      <c r="N1252" s="136"/>
      <c r="O1252" s="136"/>
      <c r="P1252" s="136"/>
      <c r="Q1252" s="136"/>
      <c r="R1252" s="699"/>
      <c r="S1252" s="136"/>
      <c r="T1252" s="136"/>
      <c r="U1252" s="136"/>
      <c r="V1252" s="136"/>
      <c r="W1252" s="136"/>
      <c r="X1252" s="136"/>
      <c r="Y1252" s="699"/>
      <c r="Z1252" s="136"/>
      <c r="AA1252" s="136"/>
      <c r="AB1252" s="136"/>
      <c r="AC1252" s="136"/>
      <c r="AD1252" s="136"/>
      <c r="AE1252" s="136"/>
      <c r="AF1252" s="699"/>
      <c r="AG1252" s="136"/>
      <c r="AH1252" s="136"/>
      <c r="AI1252" s="136"/>
      <c r="AJ1252" s="136"/>
      <c r="AK1252" s="136"/>
      <c r="AL1252" s="136"/>
    </row>
    <row r="1253" spans="1:38" s="44" customFormat="1" x14ac:dyDescent="0.2">
      <c r="A1253" s="16"/>
      <c r="B1253" s="704"/>
      <c r="C1253" s="16"/>
      <c r="K1253" s="699"/>
      <c r="L1253" s="136"/>
      <c r="M1253" s="136"/>
      <c r="N1253" s="136"/>
      <c r="O1253" s="136"/>
      <c r="P1253" s="136"/>
      <c r="Q1253" s="136"/>
      <c r="R1253" s="699"/>
      <c r="S1253" s="136"/>
      <c r="T1253" s="136"/>
      <c r="U1253" s="136"/>
      <c r="V1253" s="136"/>
      <c r="W1253" s="136"/>
      <c r="X1253" s="136"/>
      <c r="Y1253" s="699"/>
      <c r="Z1253" s="136"/>
      <c r="AA1253" s="136"/>
      <c r="AB1253" s="136"/>
      <c r="AC1253" s="136"/>
      <c r="AD1253" s="136"/>
      <c r="AE1253" s="136"/>
      <c r="AF1253" s="699"/>
      <c r="AG1253" s="136"/>
      <c r="AH1253" s="136"/>
      <c r="AI1253" s="136"/>
      <c r="AJ1253" s="136"/>
      <c r="AK1253" s="136"/>
      <c r="AL1253" s="136"/>
    </row>
    <row r="1254" spans="1:38" s="44" customFormat="1" x14ac:dyDescent="0.2">
      <c r="A1254" s="16"/>
      <c r="B1254" s="704"/>
      <c r="C1254" s="16"/>
      <c r="K1254" s="699"/>
      <c r="L1254" s="136"/>
      <c r="M1254" s="136"/>
      <c r="N1254" s="136"/>
      <c r="O1254" s="136"/>
      <c r="P1254" s="136"/>
      <c r="Q1254" s="136"/>
      <c r="R1254" s="699"/>
      <c r="S1254" s="136"/>
      <c r="T1254" s="136"/>
      <c r="U1254" s="136"/>
      <c r="V1254" s="136"/>
      <c r="W1254" s="136"/>
      <c r="X1254" s="136"/>
      <c r="Y1254" s="699"/>
      <c r="Z1254" s="136"/>
      <c r="AA1254" s="136"/>
      <c r="AB1254" s="136"/>
      <c r="AC1254" s="136"/>
      <c r="AD1254" s="136"/>
      <c r="AE1254" s="136"/>
      <c r="AF1254" s="699"/>
      <c r="AG1254" s="136"/>
      <c r="AH1254" s="136"/>
      <c r="AI1254" s="136"/>
      <c r="AJ1254" s="136"/>
      <c r="AK1254" s="136"/>
      <c r="AL1254" s="136"/>
    </row>
    <row r="1255" spans="1:38" s="44" customFormat="1" x14ac:dyDescent="0.2">
      <c r="A1255" s="16"/>
      <c r="B1255" s="704"/>
      <c r="C1255" s="16"/>
      <c r="K1255" s="699"/>
      <c r="L1255" s="136"/>
      <c r="M1255" s="136"/>
      <c r="N1255" s="136"/>
      <c r="O1255" s="136"/>
      <c r="P1255" s="136"/>
      <c r="Q1255" s="136"/>
      <c r="R1255" s="699"/>
      <c r="S1255" s="136"/>
      <c r="T1255" s="136"/>
      <c r="U1255" s="136"/>
      <c r="V1255" s="136"/>
      <c r="W1255" s="136"/>
      <c r="X1255" s="136"/>
      <c r="Y1255" s="699"/>
      <c r="Z1255" s="136"/>
      <c r="AA1255" s="136"/>
      <c r="AB1255" s="136"/>
      <c r="AC1255" s="136"/>
      <c r="AD1255" s="136"/>
      <c r="AE1255" s="136"/>
      <c r="AF1255" s="699"/>
      <c r="AG1255" s="136"/>
      <c r="AH1255" s="136"/>
      <c r="AI1255" s="136"/>
      <c r="AJ1255" s="136"/>
      <c r="AK1255" s="136"/>
      <c r="AL1255" s="136"/>
    </row>
    <row r="1256" spans="1:38" s="44" customFormat="1" x14ac:dyDescent="0.2">
      <c r="A1256" s="16"/>
      <c r="B1256" s="704"/>
      <c r="C1256" s="16"/>
      <c r="K1256" s="699"/>
      <c r="L1256" s="136"/>
      <c r="M1256" s="136"/>
      <c r="N1256" s="136"/>
      <c r="O1256" s="136"/>
      <c r="P1256" s="136"/>
      <c r="Q1256" s="136"/>
      <c r="R1256" s="699"/>
      <c r="S1256" s="136"/>
      <c r="T1256" s="136"/>
      <c r="U1256" s="136"/>
      <c r="V1256" s="136"/>
      <c r="W1256" s="136"/>
      <c r="X1256" s="136"/>
      <c r="Y1256" s="699"/>
      <c r="Z1256" s="136"/>
      <c r="AA1256" s="136"/>
      <c r="AB1256" s="136"/>
      <c r="AC1256" s="136"/>
      <c r="AD1256" s="136"/>
      <c r="AE1256" s="136"/>
      <c r="AF1256" s="699"/>
      <c r="AG1256" s="136"/>
      <c r="AH1256" s="136"/>
      <c r="AI1256" s="136"/>
      <c r="AJ1256" s="136"/>
      <c r="AK1256" s="136"/>
      <c r="AL1256" s="136"/>
    </row>
    <row r="1257" spans="1:38" s="44" customFormat="1" x14ac:dyDescent="0.2">
      <c r="A1257" s="16"/>
      <c r="B1257" s="704"/>
      <c r="C1257" s="16"/>
      <c r="K1257" s="699"/>
      <c r="L1257" s="136"/>
      <c r="M1257" s="136"/>
      <c r="N1257" s="136"/>
      <c r="O1257" s="136"/>
      <c r="P1257" s="136"/>
      <c r="Q1257" s="136"/>
      <c r="R1257" s="699"/>
      <c r="S1257" s="136"/>
      <c r="T1257" s="136"/>
      <c r="U1257" s="136"/>
      <c r="V1257" s="136"/>
      <c r="W1257" s="136"/>
      <c r="X1257" s="136"/>
      <c r="Y1257" s="699"/>
      <c r="Z1257" s="136"/>
      <c r="AA1257" s="136"/>
      <c r="AB1257" s="136"/>
      <c r="AC1257" s="136"/>
      <c r="AD1257" s="136"/>
      <c r="AE1257" s="136"/>
      <c r="AF1257" s="699"/>
      <c r="AG1257" s="136"/>
      <c r="AH1257" s="136"/>
      <c r="AI1257" s="136"/>
      <c r="AJ1257" s="136"/>
      <c r="AK1257" s="136"/>
      <c r="AL1257" s="136"/>
    </row>
    <row r="1258" spans="1:38" s="44" customFormat="1" x14ac:dyDescent="0.2">
      <c r="A1258" s="16"/>
      <c r="B1258" s="704"/>
      <c r="C1258" s="16"/>
      <c r="K1258" s="699"/>
      <c r="L1258" s="136"/>
      <c r="M1258" s="136"/>
      <c r="N1258" s="136"/>
      <c r="O1258" s="136"/>
      <c r="P1258" s="136"/>
      <c r="Q1258" s="136"/>
      <c r="R1258" s="699"/>
      <c r="S1258" s="136"/>
      <c r="T1258" s="136"/>
      <c r="U1258" s="136"/>
      <c r="V1258" s="136"/>
      <c r="W1258" s="136"/>
      <c r="X1258" s="136"/>
      <c r="Y1258" s="699"/>
      <c r="Z1258" s="136"/>
      <c r="AA1258" s="136"/>
      <c r="AB1258" s="136"/>
      <c r="AC1258" s="136"/>
      <c r="AD1258" s="136"/>
      <c r="AE1258" s="136"/>
      <c r="AF1258" s="699"/>
      <c r="AG1258" s="136"/>
      <c r="AH1258" s="136"/>
      <c r="AI1258" s="136"/>
      <c r="AJ1258" s="136"/>
      <c r="AK1258" s="136"/>
      <c r="AL1258" s="136"/>
    </row>
    <row r="1259" spans="1:38" s="44" customFormat="1" x14ac:dyDescent="0.2">
      <c r="A1259" s="16"/>
      <c r="B1259" s="704"/>
      <c r="C1259" s="16"/>
      <c r="K1259" s="699"/>
      <c r="L1259" s="136"/>
      <c r="M1259" s="136"/>
      <c r="N1259" s="136"/>
      <c r="O1259" s="136"/>
      <c r="P1259" s="136"/>
      <c r="Q1259" s="136"/>
      <c r="R1259" s="699"/>
      <c r="S1259" s="136"/>
      <c r="T1259" s="136"/>
      <c r="U1259" s="136"/>
      <c r="V1259" s="136"/>
      <c r="W1259" s="136"/>
      <c r="X1259" s="136"/>
      <c r="Y1259" s="699"/>
      <c r="Z1259" s="136"/>
      <c r="AA1259" s="136"/>
      <c r="AB1259" s="136"/>
      <c r="AC1259" s="136"/>
      <c r="AD1259" s="136"/>
      <c r="AE1259" s="136"/>
      <c r="AF1259" s="699"/>
      <c r="AG1259" s="136"/>
      <c r="AH1259" s="136"/>
      <c r="AI1259" s="136"/>
      <c r="AJ1259" s="136"/>
      <c r="AK1259" s="136"/>
      <c r="AL1259" s="136"/>
    </row>
    <row r="1260" spans="1:38" s="44" customFormat="1" x14ac:dyDescent="0.2">
      <c r="A1260" s="16"/>
      <c r="B1260" s="704"/>
      <c r="C1260" s="16"/>
      <c r="K1260" s="699"/>
      <c r="L1260" s="136"/>
      <c r="M1260" s="136"/>
      <c r="N1260" s="136"/>
      <c r="O1260" s="136"/>
      <c r="P1260" s="136"/>
      <c r="Q1260" s="136"/>
      <c r="R1260" s="699"/>
      <c r="S1260" s="136"/>
      <c r="T1260" s="136"/>
      <c r="U1260" s="136"/>
      <c r="V1260" s="136"/>
      <c r="W1260" s="136"/>
      <c r="X1260" s="136"/>
      <c r="Y1260" s="699"/>
      <c r="Z1260" s="136"/>
      <c r="AA1260" s="136"/>
      <c r="AB1260" s="136"/>
      <c r="AC1260" s="136"/>
      <c r="AD1260" s="136"/>
      <c r="AE1260" s="136"/>
      <c r="AF1260" s="699"/>
      <c r="AG1260" s="136"/>
      <c r="AH1260" s="136"/>
      <c r="AI1260" s="136"/>
      <c r="AJ1260" s="136"/>
      <c r="AK1260" s="136"/>
      <c r="AL1260" s="136"/>
    </row>
    <row r="1261" spans="1:38" s="44" customFormat="1" x14ac:dyDescent="0.2">
      <c r="A1261" s="16"/>
      <c r="B1261" s="704"/>
      <c r="C1261" s="16"/>
      <c r="K1261" s="699"/>
      <c r="L1261" s="136"/>
      <c r="M1261" s="136"/>
      <c r="N1261" s="136"/>
      <c r="O1261" s="136"/>
      <c r="P1261" s="136"/>
      <c r="Q1261" s="136"/>
      <c r="R1261" s="699"/>
      <c r="S1261" s="136"/>
      <c r="T1261" s="136"/>
      <c r="U1261" s="136"/>
      <c r="V1261" s="136"/>
      <c r="W1261" s="136"/>
      <c r="X1261" s="136"/>
      <c r="Y1261" s="699"/>
      <c r="Z1261" s="136"/>
      <c r="AA1261" s="136"/>
      <c r="AB1261" s="136"/>
      <c r="AC1261" s="136"/>
      <c r="AD1261" s="136"/>
      <c r="AE1261" s="136"/>
      <c r="AF1261" s="699"/>
      <c r="AG1261" s="136"/>
      <c r="AH1261" s="136"/>
      <c r="AI1261" s="136"/>
      <c r="AJ1261" s="136"/>
      <c r="AK1261" s="136"/>
      <c r="AL1261" s="136"/>
    </row>
    <row r="1262" spans="1:38" s="44" customFormat="1" x14ac:dyDescent="0.2">
      <c r="A1262" s="16"/>
      <c r="B1262" s="704"/>
      <c r="C1262" s="16"/>
      <c r="K1262" s="699"/>
      <c r="L1262" s="136"/>
      <c r="M1262" s="136"/>
      <c r="N1262" s="136"/>
      <c r="O1262" s="136"/>
      <c r="P1262" s="136"/>
      <c r="Q1262" s="136"/>
      <c r="R1262" s="699"/>
      <c r="S1262" s="136"/>
      <c r="T1262" s="136"/>
      <c r="U1262" s="136"/>
      <c r="V1262" s="136"/>
      <c r="W1262" s="136"/>
      <c r="X1262" s="136"/>
      <c r="Y1262" s="699"/>
      <c r="Z1262" s="136"/>
      <c r="AA1262" s="136"/>
      <c r="AB1262" s="136"/>
      <c r="AC1262" s="136"/>
      <c r="AD1262" s="136"/>
      <c r="AE1262" s="136"/>
      <c r="AF1262" s="699"/>
      <c r="AG1262" s="136"/>
      <c r="AH1262" s="136"/>
      <c r="AI1262" s="136"/>
      <c r="AJ1262" s="136"/>
      <c r="AK1262" s="136"/>
      <c r="AL1262" s="136"/>
    </row>
    <row r="1263" spans="1:38" s="44" customFormat="1" x14ac:dyDescent="0.2">
      <c r="A1263" s="16"/>
      <c r="B1263" s="704"/>
      <c r="C1263" s="16"/>
      <c r="K1263" s="699"/>
      <c r="L1263" s="136"/>
      <c r="M1263" s="136"/>
      <c r="N1263" s="136"/>
      <c r="O1263" s="136"/>
      <c r="P1263" s="136"/>
      <c r="Q1263" s="136"/>
      <c r="R1263" s="699"/>
      <c r="S1263" s="136"/>
      <c r="T1263" s="136"/>
      <c r="U1263" s="136"/>
      <c r="V1263" s="136"/>
      <c r="W1263" s="136"/>
      <c r="X1263" s="136"/>
      <c r="Y1263" s="699"/>
      <c r="Z1263" s="136"/>
      <c r="AA1263" s="136"/>
      <c r="AB1263" s="136"/>
      <c r="AC1263" s="136"/>
      <c r="AD1263" s="136"/>
      <c r="AE1263" s="136"/>
      <c r="AF1263" s="699"/>
      <c r="AG1263" s="136"/>
      <c r="AH1263" s="136"/>
      <c r="AI1263" s="136"/>
      <c r="AJ1263" s="136"/>
      <c r="AK1263" s="136"/>
      <c r="AL1263" s="136"/>
    </row>
    <row r="1264" spans="1:38" s="44" customFormat="1" x14ac:dyDescent="0.2">
      <c r="A1264" s="16"/>
      <c r="B1264" s="704"/>
      <c r="C1264" s="16"/>
      <c r="K1264" s="699"/>
      <c r="L1264" s="136"/>
      <c r="M1264" s="136"/>
      <c r="N1264" s="136"/>
      <c r="O1264" s="136"/>
      <c r="P1264" s="136"/>
      <c r="Q1264" s="136"/>
      <c r="R1264" s="699"/>
      <c r="S1264" s="136"/>
      <c r="T1264" s="136"/>
      <c r="U1264" s="136"/>
      <c r="V1264" s="136"/>
      <c r="W1264" s="136"/>
      <c r="X1264" s="136"/>
      <c r="Y1264" s="699"/>
      <c r="Z1264" s="136"/>
      <c r="AA1264" s="136"/>
      <c r="AB1264" s="136"/>
      <c r="AC1264" s="136"/>
      <c r="AD1264" s="136"/>
      <c r="AE1264" s="136"/>
      <c r="AF1264" s="699"/>
      <c r="AG1264" s="136"/>
      <c r="AH1264" s="136"/>
      <c r="AI1264" s="136"/>
      <c r="AJ1264" s="136"/>
      <c r="AK1264" s="136"/>
      <c r="AL1264" s="136"/>
    </row>
    <row r="1265" spans="1:38" s="44" customFormat="1" x14ac:dyDescent="0.2">
      <c r="A1265" s="16"/>
      <c r="B1265" s="704"/>
      <c r="C1265" s="16"/>
      <c r="K1265" s="699"/>
      <c r="L1265" s="136"/>
      <c r="M1265" s="136"/>
      <c r="N1265" s="136"/>
      <c r="O1265" s="136"/>
      <c r="P1265" s="136"/>
      <c r="Q1265" s="136"/>
      <c r="R1265" s="699"/>
      <c r="S1265" s="136"/>
      <c r="T1265" s="136"/>
      <c r="U1265" s="136"/>
      <c r="V1265" s="136"/>
      <c r="W1265" s="136"/>
      <c r="X1265" s="136"/>
      <c r="Y1265" s="699"/>
      <c r="Z1265" s="136"/>
      <c r="AA1265" s="136"/>
      <c r="AB1265" s="136"/>
      <c r="AC1265" s="136"/>
      <c r="AD1265" s="136"/>
      <c r="AE1265" s="136"/>
      <c r="AF1265" s="699"/>
      <c r="AG1265" s="136"/>
      <c r="AH1265" s="136"/>
      <c r="AI1265" s="136"/>
      <c r="AJ1265" s="136"/>
      <c r="AK1265" s="136"/>
      <c r="AL1265" s="136"/>
    </row>
    <row r="1266" spans="1:38" s="44" customFormat="1" x14ac:dyDescent="0.2">
      <c r="A1266" s="16"/>
      <c r="B1266" s="704"/>
      <c r="C1266" s="16"/>
      <c r="K1266" s="699"/>
      <c r="L1266" s="136"/>
      <c r="M1266" s="136"/>
      <c r="N1266" s="136"/>
      <c r="O1266" s="136"/>
      <c r="P1266" s="136"/>
      <c r="Q1266" s="136"/>
      <c r="R1266" s="699"/>
      <c r="S1266" s="136"/>
      <c r="T1266" s="136"/>
      <c r="U1266" s="136"/>
      <c r="V1266" s="136"/>
      <c r="W1266" s="136"/>
      <c r="X1266" s="136"/>
      <c r="Y1266" s="699"/>
      <c r="Z1266" s="136"/>
      <c r="AA1266" s="136"/>
      <c r="AB1266" s="136"/>
      <c r="AC1266" s="136"/>
      <c r="AD1266" s="136"/>
      <c r="AE1266" s="136"/>
      <c r="AF1266" s="699"/>
      <c r="AG1266" s="136"/>
      <c r="AH1266" s="136"/>
      <c r="AI1266" s="136"/>
      <c r="AJ1266" s="136"/>
      <c r="AK1266" s="136"/>
      <c r="AL1266" s="136"/>
    </row>
    <row r="1267" spans="1:38" s="44" customFormat="1" x14ac:dyDescent="0.2">
      <c r="A1267" s="16"/>
      <c r="B1267" s="704"/>
      <c r="C1267" s="16"/>
      <c r="K1267" s="699"/>
      <c r="L1267" s="136"/>
      <c r="M1267" s="136"/>
      <c r="N1267" s="136"/>
      <c r="O1267" s="136"/>
      <c r="P1267" s="136"/>
      <c r="Q1267" s="136"/>
      <c r="R1267" s="699"/>
      <c r="S1267" s="136"/>
      <c r="T1267" s="136"/>
      <c r="U1267" s="136"/>
      <c r="V1267" s="136"/>
      <c r="W1267" s="136"/>
      <c r="X1267" s="136"/>
      <c r="Y1267" s="699"/>
      <c r="Z1267" s="136"/>
      <c r="AA1267" s="136"/>
      <c r="AB1267" s="136"/>
      <c r="AC1267" s="136"/>
      <c r="AD1267" s="136"/>
      <c r="AE1267" s="136"/>
      <c r="AF1267" s="699"/>
      <c r="AG1267" s="136"/>
      <c r="AH1267" s="136"/>
      <c r="AI1267" s="136"/>
      <c r="AJ1267" s="136"/>
      <c r="AK1267" s="136"/>
      <c r="AL1267" s="136"/>
    </row>
    <row r="1268" spans="1:38" s="44" customFormat="1" x14ac:dyDescent="0.2">
      <c r="A1268" s="16"/>
      <c r="B1268" s="704"/>
      <c r="C1268" s="16"/>
      <c r="K1268" s="699"/>
      <c r="L1268" s="136"/>
      <c r="M1268" s="136"/>
      <c r="N1268" s="136"/>
      <c r="O1268" s="136"/>
      <c r="P1268" s="136"/>
      <c r="Q1268" s="136"/>
      <c r="R1268" s="699"/>
      <c r="S1268" s="136"/>
      <c r="T1268" s="136"/>
      <c r="U1268" s="136"/>
      <c r="V1268" s="136"/>
      <c r="W1268" s="136"/>
      <c r="X1268" s="136"/>
      <c r="Y1268" s="699"/>
      <c r="Z1268" s="136"/>
      <c r="AA1268" s="136"/>
      <c r="AB1268" s="136"/>
      <c r="AC1268" s="136"/>
      <c r="AD1268" s="136"/>
      <c r="AE1268" s="136"/>
      <c r="AF1268" s="699"/>
      <c r="AG1268" s="136"/>
      <c r="AH1268" s="136"/>
      <c r="AI1268" s="136"/>
      <c r="AJ1268" s="136"/>
      <c r="AK1268" s="136"/>
      <c r="AL1268" s="136"/>
    </row>
    <row r="1269" spans="1:38" s="44" customFormat="1" x14ac:dyDescent="0.2">
      <c r="A1269" s="16"/>
      <c r="B1269" s="704"/>
      <c r="C1269" s="16"/>
      <c r="K1269" s="699"/>
      <c r="L1269" s="136"/>
      <c r="M1269" s="136"/>
      <c r="N1269" s="136"/>
      <c r="O1269" s="136"/>
      <c r="P1269" s="136"/>
      <c r="Q1269" s="136"/>
      <c r="R1269" s="699"/>
      <c r="S1269" s="136"/>
      <c r="T1269" s="136"/>
      <c r="U1269" s="136"/>
      <c r="V1269" s="136"/>
      <c r="W1269" s="136"/>
      <c r="X1269" s="136"/>
      <c r="Y1269" s="699"/>
      <c r="Z1269" s="136"/>
      <c r="AA1269" s="136"/>
      <c r="AB1269" s="136"/>
      <c r="AC1269" s="136"/>
      <c r="AD1269" s="136"/>
      <c r="AE1269" s="136"/>
      <c r="AF1269" s="699"/>
      <c r="AG1269" s="136"/>
      <c r="AH1269" s="136"/>
      <c r="AI1269" s="136"/>
      <c r="AJ1269" s="136"/>
      <c r="AK1269" s="136"/>
      <c r="AL1269" s="136"/>
    </row>
    <row r="1270" spans="1:38" s="44" customFormat="1" x14ac:dyDescent="0.2">
      <c r="A1270" s="16"/>
      <c r="B1270" s="704"/>
      <c r="C1270" s="16"/>
      <c r="K1270" s="699"/>
      <c r="L1270" s="136"/>
      <c r="M1270" s="136"/>
      <c r="N1270" s="136"/>
      <c r="O1270" s="136"/>
      <c r="P1270" s="136"/>
      <c r="Q1270" s="136"/>
      <c r="R1270" s="699"/>
      <c r="S1270" s="136"/>
      <c r="T1270" s="136"/>
      <c r="U1270" s="136"/>
      <c r="V1270" s="136"/>
      <c r="W1270" s="136"/>
      <c r="X1270" s="136"/>
      <c r="Y1270" s="699"/>
      <c r="Z1270" s="136"/>
      <c r="AA1270" s="136"/>
      <c r="AB1270" s="136"/>
      <c r="AC1270" s="136"/>
      <c r="AD1270" s="136"/>
      <c r="AE1270" s="136"/>
      <c r="AF1270" s="699"/>
      <c r="AG1270" s="136"/>
      <c r="AH1270" s="136"/>
      <c r="AI1270" s="136"/>
      <c r="AJ1270" s="136"/>
      <c r="AK1270" s="136"/>
      <c r="AL1270" s="136"/>
    </row>
    <row r="1271" spans="1:38" s="44" customFormat="1" x14ac:dyDescent="0.2">
      <c r="A1271" s="16"/>
      <c r="B1271" s="704"/>
      <c r="C1271" s="16"/>
      <c r="K1271" s="699"/>
      <c r="L1271" s="136"/>
      <c r="M1271" s="136"/>
      <c r="N1271" s="136"/>
      <c r="O1271" s="136"/>
      <c r="P1271" s="136"/>
      <c r="Q1271" s="136"/>
      <c r="R1271" s="699"/>
      <c r="S1271" s="136"/>
      <c r="T1271" s="136"/>
      <c r="U1271" s="136"/>
      <c r="V1271" s="136"/>
      <c r="W1271" s="136"/>
      <c r="X1271" s="136"/>
      <c r="Y1271" s="699"/>
      <c r="Z1271" s="136"/>
      <c r="AA1271" s="136"/>
      <c r="AB1271" s="136"/>
      <c r="AC1271" s="136"/>
      <c r="AD1271" s="136"/>
      <c r="AE1271" s="136"/>
      <c r="AF1271" s="699"/>
      <c r="AG1271" s="136"/>
      <c r="AH1271" s="136"/>
      <c r="AI1271" s="136"/>
      <c r="AJ1271" s="136"/>
      <c r="AK1271" s="136"/>
      <c r="AL1271" s="136"/>
    </row>
    <row r="1272" spans="1:38" s="44" customFormat="1" x14ac:dyDescent="0.2">
      <c r="A1272" s="16"/>
      <c r="B1272" s="704"/>
      <c r="C1272" s="16"/>
      <c r="K1272" s="699"/>
      <c r="L1272" s="136"/>
      <c r="M1272" s="136"/>
      <c r="N1272" s="136"/>
      <c r="O1272" s="136"/>
      <c r="P1272" s="136"/>
      <c r="Q1272" s="136"/>
      <c r="R1272" s="699"/>
      <c r="S1272" s="136"/>
      <c r="T1272" s="136"/>
      <c r="U1272" s="136"/>
      <c r="V1272" s="136"/>
      <c r="W1272" s="136"/>
      <c r="X1272" s="136"/>
      <c r="Y1272" s="699"/>
      <c r="Z1272" s="136"/>
      <c r="AA1272" s="136"/>
      <c r="AB1272" s="136"/>
      <c r="AC1272" s="136"/>
      <c r="AD1272" s="136"/>
      <c r="AE1272" s="136"/>
      <c r="AF1272" s="699"/>
      <c r="AG1272" s="136"/>
      <c r="AH1272" s="136"/>
      <c r="AI1272" s="136"/>
      <c r="AJ1272" s="136"/>
      <c r="AK1272" s="136"/>
      <c r="AL1272" s="136"/>
    </row>
    <row r="1273" spans="1:38" s="44" customFormat="1" x14ac:dyDescent="0.2">
      <c r="A1273" s="16"/>
      <c r="B1273" s="704"/>
      <c r="C1273" s="16"/>
      <c r="K1273" s="699"/>
      <c r="L1273" s="136"/>
      <c r="M1273" s="136"/>
      <c r="N1273" s="136"/>
      <c r="O1273" s="136"/>
      <c r="P1273" s="136"/>
      <c r="Q1273" s="136"/>
      <c r="R1273" s="699"/>
      <c r="S1273" s="136"/>
      <c r="T1273" s="136"/>
      <c r="U1273" s="136"/>
      <c r="V1273" s="136"/>
      <c r="W1273" s="136"/>
      <c r="X1273" s="136"/>
      <c r="Y1273" s="699"/>
      <c r="Z1273" s="136"/>
      <c r="AA1273" s="136"/>
      <c r="AB1273" s="136"/>
      <c r="AC1273" s="136"/>
      <c r="AD1273" s="136"/>
      <c r="AE1273" s="136"/>
      <c r="AF1273" s="699"/>
      <c r="AG1273" s="136"/>
      <c r="AH1273" s="136"/>
      <c r="AI1273" s="136"/>
      <c r="AJ1273" s="136"/>
      <c r="AK1273" s="136"/>
      <c r="AL1273" s="136"/>
    </row>
    <row r="1274" spans="1:38" s="44" customFormat="1" x14ac:dyDescent="0.2">
      <c r="A1274" s="16"/>
      <c r="B1274" s="704"/>
      <c r="C1274" s="16"/>
      <c r="K1274" s="699"/>
      <c r="L1274" s="136"/>
      <c r="M1274" s="136"/>
      <c r="N1274" s="136"/>
      <c r="O1274" s="136"/>
      <c r="P1274" s="136"/>
      <c r="Q1274" s="136"/>
      <c r="R1274" s="699"/>
      <c r="S1274" s="136"/>
      <c r="T1274" s="136"/>
      <c r="U1274" s="136"/>
      <c r="V1274" s="136"/>
      <c r="W1274" s="136"/>
      <c r="X1274" s="136"/>
      <c r="Y1274" s="699"/>
      <c r="Z1274" s="136"/>
      <c r="AA1274" s="136"/>
      <c r="AB1274" s="136"/>
      <c r="AC1274" s="136"/>
      <c r="AD1274" s="136"/>
      <c r="AE1274" s="136"/>
      <c r="AF1274" s="699"/>
      <c r="AG1274" s="136"/>
      <c r="AH1274" s="136"/>
      <c r="AI1274" s="136"/>
      <c r="AJ1274" s="136"/>
      <c r="AK1274" s="136"/>
      <c r="AL1274" s="136"/>
    </row>
    <row r="1275" spans="1:38" s="44" customFormat="1" x14ac:dyDescent="0.2">
      <c r="A1275" s="16"/>
      <c r="B1275" s="704"/>
      <c r="C1275" s="16"/>
      <c r="K1275" s="699"/>
      <c r="L1275" s="136"/>
      <c r="M1275" s="136"/>
      <c r="N1275" s="136"/>
      <c r="O1275" s="136"/>
      <c r="P1275" s="136"/>
      <c r="Q1275" s="136"/>
      <c r="R1275" s="699"/>
      <c r="S1275" s="136"/>
      <c r="T1275" s="136"/>
      <c r="U1275" s="136"/>
      <c r="V1275" s="136"/>
      <c r="W1275" s="136"/>
      <c r="X1275" s="136"/>
      <c r="Y1275" s="699"/>
      <c r="Z1275" s="136"/>
      <c r="AA1275" s="136"/>
      <c r="AB1275" s="136"/>
      <c r="AC1275" s="136"/>
      <c r="AD1275" s="136"/>
      <c r="AE1275" s="136"/>
      <c r="AF1275" s="699"/>
      <c r="AG1275" s="136"/>
      <c r="AH1275" s="136"/>
      <c r="AI1275" s="136"/>
      <c r="AJ1275" s="136"/>
      <c r="AK1275" s="136"/>
      <c r="AL1275" s="136"/>
    </row>
    <row r="1276" spans="1:38" s="44" customFormat="1" x14ac:dyDescent="0.2">
      <c r="A1276" s="16"/>
      <c r="B1276" s="704"/>
      <c r="C1276" s="16"/>
      <c r="K1276" s="699"/>
      <c r="L1276" s="136"/>
      <c r="M1276" s="136"/>
      <c r="N1276" s="136"/>
      <c r="O1276" s="136"/>
      <c r="P1276" s="136"/>
      <c r="Q1276" s="136"/>
      <c r="R1276" s="699"/>
      <c r="S1276" s="136"/>
      <c r="T1276" s="136"/>
      <c r="U1276" s="136"/>
      <c r="V1276" s="136"/>
      <c r="W1276" s="136"/>
      <c r="X1276" s="136"/>
      <c r="Y1276" s="699"/>
      <c r="Z1276" s="136"/>
      <c r="AA1276" s="136"/>
      <c r="AB1276" s="136"/>
      <c r="AC1276" s="136"/>
      <c r="AD1276" s="136"/>
      <c r="AE1276" s="136"/>
      <c r="AF1276" s="699"/>
      <c r="AG1276" s="136"/>
      <c r="AH1276" s="136"/>
      <c r="AI1276" s="136"/>
      <c r="AJ1276" s="136"/>
      <c r="AK1276" s="136"/>
      <c r="AL1276" s="136"/>
    </row>
    <row r="1277" spans="1:38" s="44" customFormat="1" x14ac:dyDescent="0.2">
      <c r="A1277" s="16"/>
      <c r="B1277" s="704"/>
      <c r="C1277" s="16"/>
      <c r="K1277" s="699"/>
      <c r="L1277" s="136"/>
      <c r="M1277" s="136"/>
      <c r="N1277" s="136"/>
      <c r="O1277" s="136"/>
      <c r="P1277" s="136"/>
      <c r="Q1277" s="136"/>
      <c r="R1277" s="699"/>
      <c r="S1277" s="136"/>
      <c r="T1277" s="136"/>
      <c r="U1277" s="136"/>
      <c r="V1277" s="136"/>
      <c r="W1277" s="136"/>
      <c r="X1277" s="136"/>
      <c r="Y1277" s="699"/>
      <c r="Z1277" s="136"/>
      <c r="AA1277" s="136"/>
      <c r="AB1277" s="136"/>
      <c r="AC1277" s="136"/>
      <c r="AD1277" s="136"/>
      <c r="AE1277" s="136"/>
      <c r="AF1277" s="699"/>
      <c r="AG1277" s="136"/>
      <c r="AH1277" s="136"/>
      <c r="AI1277" s="136"/>
      <c r="AJ1277" s="136"/>
      <c r="AK1277" s="136"/>
      <c r="AL1277" s="136"/>
    </row>
    <row r="1278" spans="1:38" s="44" customFormat="1" x14ac:dyDescent="0.2">
      <c r="A1278" s="16"/>
      <c r="B1278" s="704"/>
      <c r="C1278" s="16"/>
      <c r="K1278" s="699"/>
      <c r="L1278" s="136"/>
      <c r="M1278" s="136"/>
      <c r="N1278" s="136"/>
      <c r="O1278" s="136"/>
      <c r="P1278" s="136"/>
      <c r="Q1278" s="136"/>
      <c r="R1278" s="699"/>
      <c r="S1278" s="136"/>
      <c r="T1278" s="136"/>
      <c r="U1278" s="136"/>
      <c r="V1278" s="136"/>
      <c r="W1278" s="136"/>
      <c r="X1278" s="136"/>
      <c r="Y1278" s="699"/>
      <c r="Z1278" s="136"/>
      <c r="AA1278" s="136"/>
      <c r="AB1278" s="136"/>
      <c r="AC1278" s="136"/>
      <c r="AD1278" s="136"/>
      <c r="AE1278" s="136"/>
      <c r="AF1278" s="699"/>
      <c r="AG1278" s="136"/>
      <c r="AH1278" s="136"/>
      <c r="AI1278" s="136"/>
      <c r="AJ1278" s="136"/>
      <c r="AK1278" s="136"/>
      <c r="AL1278" s="136"/>
    </row>
    <row r="1279" spans="1:38" s="44" customFormat="1" x14ac:dyDescent="0.2">
      <c r="A1279" s="16"/>
      <c r="B1279" s="704"/>
      <c r="C1279" s="16"/>
      <c r="K1279" s="699"/>
      <c r="L1279" s="136"/>
      <c r="M1279" s="136"/>
      <c r="N1279" s="136"/>
      <c r="O1279" s="136"/>
      <c r="P1279" s="136"/>
      <c r="Q1279" s="136"/>
      <c r="R1279" s="699"/>
      <c r="S1279" s="136"/>
      <c r="T1279" s="136"/>
      <c r="U1279" s="136"/>
      <c r="V1279" s="136"/>
      <c r="W1279" s="136"/>
      <c r="X1279" s="136"/>
      <c r="Y1279" s="699"/>
      <c r="Z1279" s="136"/>
      <c r="AA1279" s="136"/>
      <c r="AB1279" s="136"/>
      <c r="AC1279" s="136"/>
      <c r="AD1279" s="136"/>
      <c r="AE1279" s="136"/>
      <c r="AF1279" s="699"/>
      <c r="AG1279" s="136"/>
      <c r="AH1279" s="136"/>
      <c r="AI1279" s="136"/>
      <c r="AJ1279" s="136"/>
      <c r="AK1279" s="136"/>
      <c r="AL1279" s="136"/>
    </row>
    <row r="1280" spans="1:38" s="44" customFormat="1" x14ac:dyDescent="0.2">
      <c r="A1280" s="16"/>
      <c r="B1280" s="704"/>
      <c r="C1280" s="16"/>
      <c r="K1280" s="699"/>
      <c r="L1280" s="136"/>
      <c r="M1280" s="136"/>
      <c r="N1280" s="136"/>
      <c r="O1280" s="136"/>
      <c r="P1280" s="136"/>
      <c r="Q1280" s="136"/>
      <c r="R1280" s="699"/>
      <c r="S1280" s="136"/>
      <c r="T1280" s="136"/>
      <c r="U1280" s="136"/>
      <c r="V1280" s="136"/>
      <c r="W1280" s="136"/>
      <c r="X1280" s="136"/>
      <c r="Y1280" s="699"/>
      <c r="Z1280" s="136"/>
      <c r="AA1280" s="136"/>
      <c r="AB1280" s="136"/>
      <c r="AC1280" s="136"/>
      <c r="AD1280" s="136"/>
      <c r="AE1280" s="136"/>
      <c r="AF1280" s="699"/>
      <c r="AG1280" s="136"/>
      <c r="AH1280" s="136"/>
      <c r="AI1280" s="136"/>
      <c r="AJ1280" s="136"/>
      <c r="AK1280" s="136"/>
      <c r="AL1280" s="136"/>
    </row>
    <row r="1281" spans="1:38" s="44" customFormat="1" x14ac:dyDescent="0.2">
      <c r="A1281" s="16"/>
      <c r="B1281" s="704"/>
      <c r="C1281" s="16"/>
      <c r="K1281" s="699"/>
      <c r="L1281" s="136"/>
      <c r="M1281" s="136"/>
      <c r="N1281" s="136"/>
      <c r="O1281" s="136"/>
      <c r="P1281" s="136"/>
      <c r="Q1281" s="136"/>
      <c r="R1281" s="699"/>
      <c r="S1281" s="136"/>
      <c r="T1281" s="136"/>
      <c r="U1281" s="136"/>
      <c r="V1281" s="136"/>
      <c r="W1281" s="136"/>
      <c r="X1281" s="136"/>
      <c r="Y1281" s="699"/>
      <c r="Z1281" s="136"/>
      <c r="AA1281" s="136"/>
      <c r="AB1281" s="136"/>
      <c r="AC1281" s="136"/>
      <c r="AD1281" s="136"/>
      <c r="AE1281" s="136"/>
      <c r="AF1281" s="699"/>
      <c r="AG1281" s="136"/>
      <c r="AH1281" s="136"/>
      <c r="AI1281" s="136"/>
      <c r="AJ1281" s="136"/>
      <c r="AK1281" s="136"/>
      <c r="AL1281" s="136"/>
    </row>
    <row r="1282" spans="1:38" s="44" customFormat="1" x14ac:dyDescent="0.2">
      <c r="A1282" s="16"/>
      <c r="B1282" s="704"/>
      <c r="C1282" s="16"/>
      <c r="K1282" s="699"/>
      <c r="L1282" s="136"/>
      <c r="M1282" s="136"/>
      <c r="N1282" s="136"/>
      <c r="O1282" s="136"/>
      <c r="P1282" s="136"/>
      <c r="Q1282" s="136"/>
      <c r="R1282" s="699"/>
      <c r="S1282" s="136"/>
      <c r="T1282" s="136"/>
      <c r="U1282" s="136"/>
      <c r="V1282" s="136"/>
      <c r="W1282" s="136"/>
      <c r="X1282" s="136"/>
      <c r="Y1282" s="699"/>
      <c r="Z1282" s="136"/>
      <c r="AA1282" s="136"/>
      <c r="AB1282" s="136"/>
      <c r="AC1282" s="136"/>
      <c r="AD1282" s="136"/>
      <c r="AE1282" s="136"/>
      <c r="AF1282" s="699"/>
      <c r="AG1282" s="136"/>
      <c r="AH1282" s="136"/>
      <c r="AI1282" s="136"/>
      <c r="AJ1282" s="136"/>
      <c r="AK1282" s="136"/>
      <c r="AL1282" s="136"/>
    </row>
    <row r="1283" spans="1:38" s="44" customFormat="1" x14ac:dyDescent="0.2">
      <c r="A1283" s="16"/>
      <c r="B1283" s="704"/>
      <c r="C1283" s="16"/>
      <c r="K1283" s="699"/>
      <c r="L1283" s="136"/>
      <c r="M1283" s="136"/>
      <c r="N1283" s="136"/>
      <c r="O1283" s="136"/>
      <c r="P1283" s="136"/>
      <c r="Q1283" s="136"/>
      <c r="R1283" s="699"/>
      <c r="S1283" s="136"/>
      <c r="T1283" s="136"/>
      <c r="U1283" s="136"/>
      <c r="V1283" s="136"/>
      <c r="W1283" s="136"/>
      <c r="X1283" s="136"/>
      <c r="Y1283" s="699"/>
      <c r="Z1283" s="136"/>
      <c r="AA1283" s="136"/>
      <c r="AB1283" s="136"/>
      <c r="AC1283" s="136"/>
      <c r="AD1283" s="136"/>
      <c r="AE1283" s="136"/>
      <c r="AF1283" s="699"/>
      <c r="AG1283" s="136"/>
      <c r="AH1283" s="136"/>
      <c r="AI1283" s="136"/>
      <c r="AJ1283" s="136"/>
      <c r="AK1283" s="136"/>
      <c r="AL1283" s="136"/>
    </row>
    <row r="1284" spans="1:38" s="44" customFormat="1" x14ac:dyDescent="0.2">
      <c r="A1284" s="16"/>
      <c r="B1284" s="704"/>
      <c r="C1284" s="16"/>
      <c r="K1284" s="699"/>
      <c r="L1284" s="136"/>
      <c r="M1284" s="136"/>
      <c r="N1284" s="136"/>
      <c r="O1284" s="136"/>
      <c r="P1284" s="136"/>
      <c r="Q1284" s="136"/>
      <c r="R1284" s="699"/>
      <c r="S1284" s="136"/>
      <c r="T1284" s="136"/>
      <c r="U1284" s="136"/>
      <c r="V1284" s="136"/>
      <c r="W1284" s="136"/>
      <c r="X1284" s="136"/>
      <c r="Y1284" s="699"/>
      <c r="Z1284" s="136"/>
      <c r="AA1284" s="136"/>
      <c r="AB1284" s="136"/>
      <c r="AC1284" s="136"/>
      <c r="AD1284" s="136"/>
      <c r="AE1284" s="136"/>
      <c r="AF1284" s="699"/>
      <c r="AG1284" s="136"/>
      <c r="AH1284" s="136"/>
      <c r="AI1284" s="136"/>
      <c r="AJ1284" s="136"/>
      <c r="AK1284" s="136"/>
      <c r="AL1284" s="136"/>
    </row>
    <row r="1285" spans="1:38" s="44" customFormat="1" x14ac:dyDescent="0.2">
      <c r="A1285" s="16"/>
      <c r="B1285" s="704"/>
      <c r="C1285" s="16"/>
      <c r="K1285" s="699"/>
      <c r="L1285" s="136"/>
      <c r="M1285" s="136"/>
      <c r="N1285" s="136"/>
      <c r="O1285" s="136"/>
      <c r="P1285" s="136"/>
      <c r="Q1285" s="136"/>
      <c r="R1285" s="699"/>
      <c r="S1285" s="136"/>
      <c r="T1285" s="136"/>
      <c r="U1285" s="136"/>
      <c r="V1285" s="136"/>
      <c r="W1285" s="136"/>
      <c r="X1285" s="136"/>
      <c r="Y1285" s="699"/>
      <c r="Z1285" s="136"/>
      <c r="AA1285" s="136"/>
      <c r="AB1285" s="136"/>
      <c r="AC1285" s="136"/>
      <c r="AD1285" s="136"/>
      <c r="AE1285" s="136"/>
      <c r="AF1285" s="699"/>
      <c r="AG1285" s="136"/>
      <c r="AH1285" s="136"/>
      <c r="AI1285" s="136"/>
      <c r="AJ1285" s="136"/>
      <c r="AK1285" s="136"/>
      <c r="AL1285" s="136"/>
    </row>
    <row r="1286" spans="1:38" s="44" customFormat="1" x14ac:dyDescent="0.2">
      <c r="A1286" s="16"/>
      <c r="B1286" s="704"/>
      <c r="C1286" s="16"/>
      <c r="K1286" s="699"/>
      <c r="L1286" s="136"/>
      <c r="M1286" s="136"/>
      <c r="N1286" s="136"/>
      <c r="O1286" s="136"/>
      <c r="P1286" s="136"/>
      <c r="Q1286" s="136"/>
      <c r="R1286" s="699"/>
      <c r="S1286" s="136"/>
      <c r="T1286" s="136"/>
      <c r="U1286" s="136"/>
      <c r="V1286" s="136"/>
      <c r="W1286" s="136"/>
      <c r="X1286" s="136"/>
      <c r="Y1286" s="699"/>
      <c r="Z1286" s="136"/>
      <c r="AA1286" s="136"/>
      <c r="AB1286" s="136"/>
      <c r="AC1286" s="136"/>
      <c r="AD1286" s="136"/>
      <c r="AE1286" s="136"/>
      <c r="AF1286" s="699"/>
      <c r="AG1286" s="136"/>
      <c r="AH1286" s="136"/>
      <c r="AI1286" s="136"/>
      <c r="AJ1286" s="136"/>
      <c r="AK1286" s="136"/>
      <c r="AL1286" s="136"/>
    </row>
    <row r="1287" spans="1:38" s="44" customFormat="1" x14ac:dyDescent="0.2">
      <c r="A1287" s="16"/>
      <c r="B1287" s="704"/>
      <c r="C1287" s="16"/>
      <c r="K1287" s="699"/>
      <c r="L1287" s="136"/>
      <c r="M1287" s="136"/>
      <c r="N1287" s="136"/>
      <c r="O1287" s="136"/>
      <c r="P1287" s="136"/>
      <c r="Q1287" s="136"/>
      <c r="R1287" s="699"/>
      <c r="S1287" s="136"/>
      <c r="T1287" s="136"/>
      <c r="U1287" s="136"/>
      <c r="V1287" s="136"/>
      <c r="W1287" s="136"/>
      <c r="X1287" s="136"/>
      <c r="Y1287" s="699"/>
      <c r="Z1287" s="136"/>
      <c r="AA1287" s="136"/>
      <c r="AB1287" s="136"/>
      <c r="AC1287" s="136"/>
      <c r="AD1287" s="136"/>
      <c r="AE1287" s="136"/>
      <c r="AF1287" s="699"/>
      <c r="AG1287" s="136"/>
      <c r="AH1287" s="136"/>
      <c r="AI1287" s="136"/>
      <c r="AJ1287" s="136"/>
      <c r="AK1287" s="136"/>
      <c r="AL1287" s="136"/>
    </row>
    <row r="1288" spans="1:38" s="44" customFormat="1" x14ac:dyDescent="0.2">
      <c r="A1288" s="16"/>
      <c r="B1288" s="704"/>
      <c r="C1288" s="16"/>
      <c r="K1288" s="699"/>
      <c r="L1288" s="136"/>
      <c r="M1288" s="136"/>
      <c r="N1288" s="136"/>
      <c r="O1288" s="136"/>
      <c r="P1288" s="136"/>
      <c r="Q1288" s="136"/>
      <c r="R1288" s="699"/>
      <c r="S1288" s="136"/>
      <c r="T1288" s="136"/>
      <c r="U1288" s="136"/>
      <c r="V1288" s="136"/>
      <c r="W1288" s="136"/>
      <c r="X1288" s="136"/>
      <c r="Y1288" s="699"/>
      <c r="Z1288" s="136"/>
      <c r="AA1288" s="136"/>
      <c r="AB1288" s="136"/>
      <c r="AC1288" s="136"/>
      <c r="AD1288" s="136"/>
      <c r="AE1288" s="136"/>
      <c r="AF1288" s="699"/>
      <c r="AG1288" s="136"/>
      <c r="AH1288" s="136"/>
      <c r="AI1288" s="136"/>
      <c r="AJ1288" s="136"/>
      <c r="AK1288" s="136"/>
      <c r="AL1288" s="136"/>
    </row>
    <row r="1289" spans="1:38" s="44" customFormat="1" x14ac:dyDescent="0.2">
      <c r="A1289" s="16"/>
      <c r="B1289" s="704"/>
      <c r="C1289" s="16"/>
      <c r="K1289" s="699"/>
      <c r="L1289" s="136"/>
      <c r="M1289" s="136"/>
      <c r="N1289" s="136"/>
      <c r="O1289" s="136"/>
      <c r="P1289" s="136"/>
      <c r="Q1289" s="136"/>
      <c r="R1289" s="699"/>
      <c r="S1289" s="136"/>
      <c r="T1289" s="136"/>
      <c r="U1289" s="136"/>
      <c r="V1289" s="136"/>
      <c r="W1289" s="136"/>
      <c r="X1289" s="136"/>
      <c r="Y1289" s="699"/>
      <c r="Z1289" s="136"/>
      <c r="AA1289" s="136"/>
      <c r="AB1289" s="136"/>
      <c r="AC1289" s="136"/>
      <c r="AD1289" s="136"/>
      <c r="AE1289" s="136"/>
      <c r="AF1289" s="699"/>
      <c r="AG1289" s="136"/>
      <c r="AH1289" s="136"/>
      <c r="AI1289" s="136"/>
      <c r="AJ1289" s="136"/>
      <c r="AK1289" s="136"/>
      <c r="AL1289" s="136"/>
    </row>
    <row r="1290" spans="1:38" s="44" customFormat="1" x14ac:dyDescent="0.2">
      <c r="A1290" s="16"/>
      <c r="B1290" s="704"/>
      <c r="C1290" s="16"/>
      <c r="K1290" s="699"/>
      <c r="L1290" s="136"/>
      <c r="M1290" s="136"/>
      <c r="N1290" s="136"/>
      <c r="O1290" s="136"/>
      <c r="P1290" s="136"/>
      <c r="Q1290" s="136"/>
      <c r="R1290" s="699"/>
      <c r="S1290" s="136"/>
      <c r="T1290" s="136"/>
      <c r="U1290" s="136"/>
      <c r="V1290" s="136"/>
      <c r="W1290" s="136"/>
      <c r="X1290" s="136"/>
      <c r="Y1290" s="699"/>
      <c r="Z1290" s="136"/>
      <c r="AA1290" s="136"/>
      <c r="AB1290" s="136"/>
      <c r="AC1290" s="136"/>
      <c r="AD1290" s="136"/>
      <c r="AE1290" s="136"/>
      <c r="AF1290" s="699"/>
      <c r="AG1290" s="136"/>
      <c r="AH1290" s="136"/>
      <c r="AI1290" s="136"/>
      <c r="AJ1290" s="136"/>
      <c r="AK1290" s="136"/>
      <c r="AL1290" s="136"/>
    </row>
    <row r="1291" spans="1:38" s="44" customFormat="1" x14ac:dyDescent="0.2">
      <c r="A1291" s="16"/>
      <c r="B1291" s="704"/>
      <c r="C1291" s="16"/>
      <c r="K1291" s="699"/>
      <c r="L1291" s="136"/>
      <c r="M1291" s="136"/>
      <c r="N1291" s="136"/>
      <c r="O1291" s="136"/>
      <c r="P1291" s="136"/>
      <c r="Q1291" s="136"/>
      <c r="R1291" s="699"/>
      <c r="S1291" s="136"/>
      <c r="T1291" s="136"/>
      <c r="U1291" s="136"/>
      <c r="V1291" s="136"/>
      <c r="W1291" s="136"/>
      <c r="X1291" s="136"/>
      <c r="Y1291" s="699"/>
      <c r="Z1291" s="136"/>
      <c r="AA1291" s="136"/>
      <c r="AB1291" s="136"/>
      <c r="AC1291" s="136"/>
      <c r="AD1291" s="136"/>
      <c r="AE1291" s="136"/>
      <c r="AF1291" s="699"/>
      <c r="AG1291" s="136"/>
      <c r="AH1291" s="136"/>
      <c r="AI1291" s="136"/>
      <c r="AJ1291" s="136"/>
      <c r="AK1291" s="136"/>
      <c r="AL1291" s="136"/>
    </row>
    <row r="1292" spans="1:38" s="44" customFormat="1" x14ac:dyDescent="0.2">
      <c r="A1292" s="16"/>
      <c r="B1292" s="704"/>
      <c r="C1292" s="16"/>
      <c r="K1292" s="699"/>
      <c r="L1292" s="136"/>
      <c r="M1292" s="136"/>
      <c r="N1292" s="136"/>
      <c r="O1292" s="136"/>
      <c r="P1292" s="136"/>
      <c r="Q1292" s="136"/>
      <c r="R1292" s="699"/>
      <c r="S1292" s="136"/>
      <c r="T1292" s="136"/>
      <c r="U1292" s="136"/>
      <c r="V1292" s="136"/>
      <c r="W1292" s="136"/>
      <c r="X1292" s="136"/>
      <c r="Y1292" s="699"/>
      <c r="Z1292" s="136"/>
      <c r="AA1292" s="136"/>
      <c r="AB1292" s="136"/>
      <c r="AC1292" s="136"/>
      <c r="AD1292" s="136"/>
      <c r="AE1292" s="136"/>
      <c r="AF1292" s="699"/>
      <c r="AG1292" s="136"/>
      <c r="AH1292" s="136"/>
      <c r="AI1292" s="136"/>
      <c r="AJ1292" s="136"/>
      <c r="AK1292" s="136"/>
      <c r="AL1292" s="136"/>
    </row>
    <row r="1293" spans="1:38" s="44" customFormat="1" x14ac:dyDescent="0.2">
      <c r="A1293" s="16"/>
      <c r="B1293" s="704"/>
      <c r="C1293" s="16"/>
      <c r="K1293" s="699"/>
      <c r="L1293" s="136"/>
      <c r="M1293" s="136"/>
      <c r="N1293" s="136"/>
      <c r="O1293" s="136"/>
      <c r="P1293" s="136"/>
      <c r="Q1293" s="136"/>
      <c r="R1293" s="699"/>
      <c r="S1293" s="136"/>
      <c r="T1293" s="136"/>
      <c r="U1293" s="136"/>
      <c r="V1293" s="136"/>
      <c r="W1293" s="136"/>
      <c r="X1293" s="136"/>
      <c r="Y1293" s="699"/>
      <c r="Z1293" s="136"/>
      <c r="AA1293" s="136"/>
      <c r="AB1293" s="136"/>
      <c r="AC1293" s="136"/>
      <c r="AD1293" s="136"/>
      <c r="AE1293" s="136"/>
      <c r="AF1293" s="699"/>
      <c r="AG1293" s="136"/>
      <c r="AH1293" s="136"/>
      <c r="AI1293" s="136"/>
      <c r="AJ1293" s="136"/>
      <c r="AK1293" s="136"/>
      <c r="AL1293" s="136"/>
    </row>
    <row r="1294" spans="1:38" s="44" customFormat="1" x14ac:dyDescent="0.2">
      <c r="A1294" s="16"/>
      <c r="B1294" s="704"/>
      <c r="C1294" s="16"/>
      <c r="K1294" s="699"/>
      <c r="L1294" s="136"/>
      <c r="M1294" s="136"/>
      <c r="N1294" s="136"/>
      <c r="O1294" s="136"/>
      <c r="P1294" s="136"/>
      <c r="Q1294" s="136"/>
      <c r="R1294" s="699"/>
      <c r="S1294" s="136"/>
      <c r="T1294" s="136"/>
      <c r="U1294" s="136"/>
      <c r="V1294" s="136"/>
      <c r="W1294" s="136"/>
      <c r="X1294" s="136"/>
      <c r="Y1294" s="699"/>
      <c r="Z1294" s="136"/>
      <c r="AA1294" s="136"/>
      <c r="AB1294" s="136"/>
      <c r="AC1294" s="136"/>
      <c r="AD1294" s="136"/>
      <c r="AE1294" s="136"/>
      <c r="AF1294" s="699"/>
      <c r="AG1294" s="136"/>
      <c r="AH1294" s="136"/>
      <c r="AI1294" s="136"/>
      <c r="AJ1294" s="136"/>
      <c r="AK1294" s="136"/>
      <c r="AL1294" s="136"/>
    </row>
    <row r="1295" spans="1:38" s="44" customFormat="1" x14ac:dyDescent="0.2">
      <c r="A1295" s="16"/>
      <c r="B1295" s="704"/>
      <c r="C1295" s="16"/>
      <c r="K1295" s="699"/>
      <c r="L1295" s="136"/>
      <c r="M1295" s="136"/>
      <c r="N1295" s="136"/>
      <c r="O1295" s="136"/>
      <c r="P1295" s="136"/>
      <c r="Q1295" s="136"/>
      <c r="R1295" s="699"/>
      <c r="S1295" s="136"/>
      <c r="T1295" s="136"/>
      <c r="U1295" s="136"/>
      <c r="V1295" s="136"/>
      <c r="W1295" s="136"/>
      <c r="X1295" s="136"/>
      <c r="Y1295" s="699"/>
      <c r="Z1295" s="136"/>
      <c r="AA1295" s="136"/>
      <c r="AB1295" s="136"/>
      <c r="AC1295" s="136"/>
      <c r="AD1295" s="136"/>
      <c r="AE1295" s="136"/>
      <c r="AF1295" s="699"/>
      <c r="AG1295" s="136"/>
      <c r="AH1295" s="136"/>
      <c r="AI1295" s="136"/>
      <c r="AJ1295" s="136"/>
      <c r="AK1295" s="136"/>
      <c r="AL1295" s="136"/>
    </row>
    <row r="1296" spans="1:38" s="44" customFormat="1" x14ac:dyDescent="0.2">
      <c r="A1296" s="16"/>
      <c r="B1296" s="704"/>
      <c r="C1296" s="16"/>
      <c r="K1296" s="699"/>
      <c r="L1296" s="136"/>
      <c r="M1296" s="136"/>
      <c r="N1296" s="136"/>
      <c r="O1296" s="136"/>
      <c r="P1296" s="136"/>
      <c r="Q1296" s="136"/>
      <c r="R1296" s="699"/>
      <c r="S1296" s="136"/>
      <c r="T1296" s="136"/>
      <c r="U1296" s="136"/>
      <c r="V1296" s="136"/>
      <c r="W1296" s="136"/>
      <c r="X1296" s="136"/>
      <c r="Y1296" s="699"/>
      <c r="Z1296" s="136"/>
      <c r="AA1296" s="136"/>
      <c r="AB1296" s="136"/>
      <c r="AC1296" s="136"/>
      <c r="AD1296" s="136"/>
      <c r="AE1296" s="136"/>
      <c r="AF1296" s="699"/>
      <c r="AG1296" s="136"/>
      <c r="AH1296" s="136"/>
      <c r="AI1296" s="136"/>
      <c r="AJ1296" s="136"/>
      <c r="AK1296" s="136"/>
      <c r="AL1296" s="136"/>
    </row>
    <row r="1297" spans="1:38" s="44" customFormat="1" x14ac:dyDescent="0.2">
      <c r="A1297" s="16"/>
      <c r="B1297" s="704"/>
      <c r="C1297" s="16"/>
      <c r="K1297" s="699"/>
      <c r="L1297" s="136"/>
      <c r="M1297" s="136"/>
      <c r="N1297" s="136"/>
      <c r="O1297" s="136"/>
      <c r="P1297" s="136"/>
      <c r="Q1297" s="136"/>
      <c r="R1297" s="699"/>
      <c r="S1297" s="136"/>
      <c r="T1297" s="136"/>
      <c r="U1297" s="136"/>
      <c r="V1297" s="136"/>
      <c r="W1297" s="136"/>
      <c r="X1297" s="136"/>
      <c r="Y1297" s="699"/>
      <c r="Z1297" s="136"/>
      <c r="AA1297" s="136"/>
      <c r="AB1297" s="136"/>
      <c r="AC1297" s="136"/>
      <c r="AD1297" s="136"/>
      <c r="AE1297" s="136"/>
      <c r="AF1297" s="699"/>
      <c r="AG1297" s="136"/>
      <c r="AH1297" s="136"/>
      <c r="AI1297" s="136"/>
      <c r="AJ1297" s="136"/>
      <c r="AK1297" s="136"/>
      <c r="AL1297" s="136"/>
    </row>
    <row r="1298" spans="1:38" s="44" customFormat="1" x14ac:dyDescent="0.2">
      <c r="A1298" s="16"/>
      <c r="B1298" s="704"/>
      <c r="C1298" s="16"/>
      <c r="K1298" s="699"/>
      <c r="L1298" s="136"/>
      <c r="M1298" s="136"/>
      <c r="N1298" s="136"/>
      <c r="O1298" s="136"/>
      <c r="P1298" s="136"/>
      <c r="Q1298" s="136"/>
      <c r="R1298" s="699"/>
      <c r="S1298" s="136"/>
      <c r="T1298" s="136"/>
      <c r="U1298" s="136"/>
      <c r="V1298" s="136"/>
      <c r="W1298" s="136"/>
      <c r="X1298" s="136"/>
      <c r="Y1298" s="699"/>
      <c r="Z1298" s="136"/>
      <c r="AA1298" s="136"/>
      <c r="AB1298" s="136"/>
      <c r="AC1298" s="136"/>
      <c r="AD1298" s="136"/>
      <c r="AE1298" s="136"/>
      <c r="AF1298" s="699"/>
      <c r="AG1298" s="136"/>
      <c r="AH1298" s="136"/>
      <c r="AI1298" s="136"/>
      <c r="AJ1298" s="136"/>
      <c r="AK1298" s="136"/>
      <c r="AL1298" s="136"/>
    </row>
    <row r="1299" spans="1:38" s="44" customFormat="1" x14ac:dyDescent="0.2">
      <c r="A1299" s="16"/>
      <c r="B1299" s="704"/>
      <c r="C1299" s="16"/>
      <c r="K1299" s="699"/>
      <c r="L1299" s="136"/>
      <c r="M1299" s="136"/>
      <c r="N1299" s="136"/>
      <c r="O1299" s="136"/>
      <c r="P1299" s="136"/>
      <c r="Q1299" s="136"/>
      <c r="R1299" s="699"/>
      <c r="S1299" s="136"/>
      <c r="T1299" s="136"/>
      <c r="U1299" s="136"/>
      <c r="V1299" s="136"/>
      <c r="W1299" s="136"/>
      <c r="X1299" s="136"/>
      <c r="Y1299" s="699"/>
      <c r="Z1299" s="136"/>
      <c r="AA1299" s="136"/>
      <c r="AB1299" s="136"/>
      <c r="AC1299" s="136"/>
      <c r="AD1299" s="136"/>
      <c r="AE1299" s="136"/>
      <c r="AF1299" s="699"/>
      <c r="AG1299" s="136"/>
      <c r="AH1299" s="136"/>
      <c r="AI1299" s="136"/>
      <c r="AJ1299" s="136"/>
      <c r="AK1299" s="136"/>
      <c r="AL1299" s="136"/>
    </row>
    <row r="1300" spans="1:38" s="44" customFormat="1" x14ac:dyDescent="0.2">
      <c r="A1300" s="16"/>
      <c r="B1300" s="704"/>
      <c r="C1300" s="16"/>
      <c r="K1300" s="699"/>
      <c r="L1300" s="136"/>
      <c r="M1300" s="136"/>
      <c r="N1300" s="136"/>
      <c r="O1300" s="136"/>
      <c r="P1300" s="136"/>
      <c r="Q1300" s="136"/>
      <c r="R1300" s="699"/>
      <c r="S1300" s="136"/>
      <c r="T1300" s="136"/>
      <c r="U1300" s="136"/>
      <c r="V1300" s="136"/>
      <c r="W1300" s="136"/>
      <c r="X1300" s="136"/>
      <c r="Y1300" s="699"/>
      <c r="Z1300" s="136"/>
      <c r="AA1300" s="136"/>
      <c r="AB1300" s="136"/>
      <c r="AC1300" s="136"/>
      <c r="AD1300" s="136"/>
      <c r="AE1300" s="136"/>
      <c r="AF1300" s="699"/>
      <c r="AG1300" s="136"/>
      <c r="AH1300" s="136"/>
      <c r="AI1300" s="136"/>
      <c r="AJ1300" s="136"/>
      <c r="AK1300" s="136"/>
      <c r="AL1300" s="136"/>
    </row>
    <row r="1301" spans="1:38" s="44" customFormat="1" x14ac:dyDescent="0.2">
      <c r="A1301" s="16"/>
      <c r="B1301" s="704"/>
      <c r="C1301" s="16"/>
      <c r="K1301" s="699"/>
      <c r="L1301" s="136"/>
      <c r="M1301" s="136"/>
      <c r="N1301" s="136"/>
      <c r="O1301" s="136"/>
      <c r="P1301" s="136"/>
      <c r="Q1301" s="136"/>
      <c r="R1301" s="699"/>
      <c r="S1301" s="136"/>
      <c r="T1301" s="136"/>
      <c r="U1301" s="136"/>
      <c r="V1301" s="136"/>
      <c r="W1301" s="136"/>
      <c r="X1301" s="136"/>
      <c r="Y1301" s="699"/>
      <c r="Z1301" s="136"/>
      <c r="AA1301" s="136"/>
      <c r="AB1301" s="136"/>
      <c r="AC1301" s="136"/>
      <c r="AD1301" s="136"/>
      <c r="AE1301" s="136"/>
      <c r="AF1301" s="699"/>
      <c r="AG1301" s="136"/>
      <c r="AH1301" s="136"/>
      <c r="AI1301" s="136"/>
      <c r="AJ1301" s="136"/>
      <c r="AK1301" s="136"/>
      <c r="AL1301" s="136"/>
    </row>
    <row r="1302" spans="1:38" s="44" customFormat="1" x14ac:dyDescent="0.2">
      <c r="A1302" s="16"/>
      <c r="B1302" s="704"/>
      <c r="C1302" s="16"/>
      <c r="K1302" s="699"/>
      <c r="L1302" s="136"/>
      <c r="M1302" s="136"/>
      <c r="N1302" s="136"/>
      <c r="O1302" s="136"/>
      <c r="P1302" s="136"/>
      <c r="Q1302" s="136"/>
      <c r="R1302" s="699"/>
      <c r="S1302" s="136"/>
      <c r="T1302" s="136"/>
      <c r="U1302" s="136"/>
      <c r="V1302" s="136"/>
      <c r="W1302" s="136"/>
      <c r="X1302" s="136"/>
      <c r="Y1302" s="699"/>
      <c r="Z1302" s="136"/>
      <c r="AA1302" s="136"/>
      <c r="AB1302" s="136"/>
      <c r="AC1302" s="136"/>
      <c r="AD1302" s="136"/>
      <c r="AE1302" s="136"/>
      <c r="AF1302" s="699"/>
      <c r="AG1302" s="136"/>
      <c r="AH1302" s="136"/>
      <c r="AI1302" s="136"/>
      <c r="AJ1302" s="136"/>
      <c r="AK1302" s="136"/>
      <c r="AL1302" s="136"/>
    </row>
    <row r="1303" spans="1:38" s="44" customFormat="1" x14ac:dyDescent="0.2">
      <c r="A1303" s="16"/>
      <c r="B1303" s="704"/>
      <c r="C1303" s="16"/>
      <c r="K1303" s="699"/>
      <c r="L1303" s="136"/>
      <c r="M1303" s="136"/>
      <c r="N1303" s="136"/>
      <c r="O1303" s="136"/>
      <c r="P1303" s="136"/>
      <c r="Q1303" s="136"/>
      <c r="R1303" s="699"/>
      <c r="S1303" s="136"/>
      <c r="T1303" s="136"/>
      <c r="U1303" s="136"/>
      <c r="V1303" s="136"/>
      <c r="W1303" s="136"/>
      <c r="X1303" s="136"/>
      <c r="Y1303" s="699"/>
      <c r="Z1303" s="136"/>
      <c r="AA1303" s="136"/>
      <c r="AB1303" s="136"/>
      <c r="AC1303" s="136"/>
      <c r="AD1303" s="136"/>
      <c r="AE1303" s="136"/>
      <c r="AF1303" s="699"/>
      <c r="AG1303" s="136"/>
      <c r="AH1303" s="136"/>
      <c r="AI1303" s="136"/>
      <c r="AJ1303" s="136"/>
      <c r="AK1303" s="136"/>
      <c r="AL1303" s="136"/>
    </row>
    <row r="1304" spans="1:38" s="44" customFormat="1" x14ac:dyDescent="0.2">
      <c r="A1304" s="16"/>
      <c r="B1304" s="704"/>
      <c r="C1304" s="16"/>
      <c r="K1304" s="699"/>
      <c r="L1304" s="136"/>
      <c r="M1304" s="136"/>
      <c r="N1304" s="136"/>
      <c r="O1304" s="136"/>
      <c r="P1304" s="136"/>
      <c r="Q1304" s="136"/>
      <c r="R1304" s="699"/>
      <c r="S1304" s="136"/>
      <c r="T1304" s="136"/>
      <c r="U1304" s="136"/>
      <c r="V1304" s="136"/>
      <c r="W1304" s="136"/>
      <c r="X1304" s="136"/>
      <c r="Y1304" s="699"/>
      <c r="Z1304" s="136"/>
      <c r="AA1304" s="136"/>
      <c r="AB1304" s="136"/>
      <c r="AC1304" s="136"/>
      <c r="AD1304" s="136"/>
      <c r="AE1304" s="136"/>
      <c r="AF1304" s="699"/>
      <c r="AG1304" s="136"/>
      <c r="AH1304" s="136"/>
      <c r="AI1304" s="136"/>
      <c r="AJ1304" s="136"/>
      <c r="AK1304" s="136"/>
      <c r="AL1304" s="136"/>
    </row>
    <row r="1305" spans="1:38" s="44" customFormat="1" x14ac:dyDescent="0.2">
      <c r="A1305" s="16"/>
      <c r="B1305" s="704"/>
      <c r="C1305" s="16"/>
      <c r="K1305" s="699"/>
      <c r="L1305" s="136"/>
      <c r="M1305" s="136"/>
      <c r="N1305" s="136"/>
      <c r="O1305" s="136"/>
      <c r="P1305" s="136"/>
      <c r="Q1305" s="136"/>
      <c r="R1305" s="699"/>
      <c r="S1305" s="136"/>
      <c r="T1305" s="136"/>
      <c r="U1305" s="136"/>
      <c r="V1305" s="136"/>
      <c r="W1305" s="136"/>
      <c r="X1305" s="136"/>
      <c r="Y1305" s="699"/>
      <c r="Z1305" s="136"/>
      <c r="AA1305" s="136"/>
      <c r="AB1305" s="136"/>
      <c r="AC1305" s="136"/>
      <c r="AD1305" s="136"/>
      <c r="AE1305" s="136"/>
      <c r="AF1305" s="699"/>
      <c r="AG1305" s="136"/>
      <c r="AH1305" s="136"/>
      <c r="AI1305" s="136"/>
      <c r="AJ1305" s="136"/>
      <c r="AK1305" s="136"/>
      <c r="AL1305" s="136"/>
    </row>
    <row r="1306" spans="1:38" s="44" customFormat="1" x14ac:dyDescent="0.2">
      <c r="A1306" s="16"/>
      <c r="B1306" s="704"/>
      <c r="C1306" s="16"/>
      <c r="K1306" s="699"/>
      <c r="L1306" s="136"/>
      <c r="M1306" s="136"/>
      <c r="N1306" s="136"/>
      <c r="O1306" s="136"/>
      <c r="P1306" s="136"/>
      <c r="Q1306" s="136"/>
      <c r="R1306" s="699"/>
      <c r="S1306" s="136"/>
      <c r="T1306" s="136"/>
      <c r="U1306" s="136"/>
      <c r="V1306" s="136"/>
      <c r="W1306" s="136"/>
      <c r="X1306" s="136"/>
      <c r="Y1306" s="699"/>
      <c r="Z1306" s="136"/>
      <c r="AA1306" s="136"/>
      <c r="AB1306" s="136"/>
      <c r="AC1306" s="136"/>
      <c r="AD1306" s="136"/>
      <c r="AE1306" s="136"/>
      <c r="AF1306" s="699"/>
      <c r="AG1306" s="136"/>
      <c r="AH1306" s="136"/>
      <c r="AI1306" s="136"/>
      <c r="AJ1306" s="136"/>
      <c r="AK1306" s="136"/>
      <c r="AL1306" s="136"/>
    </row>
    <row r="1307" spans="1:38" s="44" customFormat="1" x14ac:dyDescent="0.2">
      <c r="A1307" s="16"/>
      <c r="B1307" s="704"/>
      <c r="C1307" s="16"/>
      <c r="K1307" s="699"/>
      <c r="L1307" s="136"/>
      <c r="M1307" s="136"/>
      <c r="N1307" s="136"/>
      <c r="O1307" s="136"/>
      <c r="P1307" s="136"/>
      <c r="Q1307" s="136"/>
      <c r="R1307" s="699"/>
      <c r="S1307" s="136"/>
      <c r="T1307" s="136"/>
      <c r="U1307" s="136"/>
      <c r="V1307" s="136"/>
      <c r="W1307" s="136"/>
      <c r="X1307" s="136"/>
      <c r="Y1307" s="699"/>
      <c r="Z1307" s="136"/>
      <c r="AA1307" s="136"/>
      <c r="AB1307" s="136"/>
      <c r="AC1307" s="136"/>
      <c r="AD1307" s="136"/>
      <c r="AE1307" s="136"/>
      <c r="AF1307" s="699"/>
      <c r="AG1307" s="136"/>
      <c r="AH1307" s="136"/>
      <c r="AI1307" s="136"/>
      <c r="AJ1307" s="136"/>
      <c r="AK1307" s="136"/>
      <c r="AL1307" s="136"/>
    </row>
    <row r="1308" spans="1:38" s="44" customFormat="1" x14ac:dyDescent="0.2">
      <c r="A1308" s="16"/>
      <c r="B1308" s="704"/>
      <c r="C1308" s="16"/>
      <c r="K1308" s="699"/>
      <c r="L1308" s="136"/>
      <c r="M1308" s="136"/>
      <c r="N1308" s="136"/>
      <c r="O1308" s="136"/>
      <c r="P1308" s="136"/>
      <c r="Q1308" s="136"/>
      <c r="R1308" s="699"/>
      <c r="S1308" s="136"/>
      <c r="T1308" s="136"/>
      <c r="U1308" s="136"/>
      <c r="V1308" s="136"/>
      <c r="W1308" s="136"/>
      <c r="X1308" s="136"/>
      <c r="Y1308" s="699"/>
      <c r="Z1308" s="136"/>
      <c r="AA1308" s="136"/>
      <c r="AB1308" s="136"/>
      <c r="AC1308" s="136"/>
      <c r="AD1308" s="136"/>
      <c r="AE1308" s="136"/>
      <c r="AF1308" s="699"/>
      <c r="AG1308" s="136"/>
      <c r="AH1308" s="136"/>
      <c r="AI1308" s="136"/>
      <c r="AJ1308" s="136"/>
      <c r="AK1308" s="136"/>
      <c r="AL1308" s="136"/>
    </row>
    <row r="1309" spans="1:38" s="44" customFormat="1" x14ac:dyDescent="0.2">
      <c r="A1309" s="16"/>
      <c r="B1309" s="704"/>
      <c r="C1309" s="16"/>
      <c r="K1309" s="699"/>
      <c r="L1309" s="136"/>
      <c r="M1309" s="136"/>
      <c r="N1309" s="136"/>
      <c r="O1309" s="136"/>
      <c r="P1309" s="136"/>
      <c r="Q1309" s="136"/>
      <c r="R1309" s="699"/>
      <c r="S1309" s="136"/>
      <c r="T1309" s="136"/>
      <c r="U1309" s="136"/>
      <c r="V1309" s="136"/>
      <c r="W1309" s="136"/>
      <c r="X1309" s="136"/>
      <c r="Y1309" s="699"/>
      <c r="Z1309" s="136"/>
      <c r="AA1309" s="136"/>
      <c r="AB1309" s="136"/>
      <c r="AC1309" s="136"/>
      <c r="AD1309" s="136"/>
      <c r="AE1309" s="136"/>
      <c r="AF1309" s="699"/>
      <c r="AG1309" s="136"/>
      <c r="AH1309" s="136"/>
      <c r="AI1309" s="136"/>
      <c r="AJ1309" s="136"/>
      <c r="AK1309" s="136"/>
      <c r="AL1309" s="136"/>
    </row>
    <row r="1310" spans="1:38" s="44" customFormat="1" x14ac:dyDescent="0.2">
      <c r="A1310" s="16"/>
      <c r="B1310" s="704"/>
      <c r="C1310" s="16"/>
      <c r="K1310" s="699"/>
      <c r="L1310" s="136"/>
      <c r="M1310" s="136"/>
      <c r="N1310" s="136"/>
      <c r="O1310" s="136"/>
      <c r="P1310" s="136"/>
      <c r="Q1310" s="136"/>
      <c r="R1310" s="699"/>
      <c r="S1310" s="136"/>
      <c r="T1310" s="136"/>
      <c r="U1310" s="136"/>
      <c r="V1310" s="136"/>
      <c r="W1310" s="136"/>
      <c r="X1310" s="136"/>
      <c r="Y1310" s="699"/>
      <c r="Z1310" s="136"/>
      <c r="AA1310" s="136"/>
      <c r="AB1310" s="136"/>
      <c r="AC1310" s="136"/>
      <c r="AD1310" s="136"/>
      <c r="AE1310" s="136"/>
      <c r="AF1310" s="699"/>
      <c r="AG1310" s="136"/>
      <c r="AH1310" s="136"/>
      <c r="AI1310" s="136"/>
      <c r="AJ1310" s="136"/>
      <c r="AK1310" s="136"/>
      <c r="AL1310" s="136"/>
    </row>
    <row r="1311" spans="1:38" s="44" customFormat="1" x14ac:dyDescent="0.2">
      <c r="A1311" s="16"/>
      <c r="B1311" s="704"/>
      <c r="C1311" s="16"/>
      <c r="K1311" s="699"/>
      <c r="L1311" s="136"/>
      <c r="M1311" s="136"/>
      <c r="N1311" s="136"/>
      <c r="O1311" s="136"/>
      <c r="P1311" s="136"/>
      <c r="Q1311" s="136"/>
      <c r="R1311" s="699"/>
      <c r="S1311" s="136"/>
      <c r="T1311" s="136"/>
      <c r="U1311" s="136"/>
      <c r="V1311" s="136"/>
      <c r="W1311" s="136"/>
      <c r="X1311" s="136"/>
      <c r="Y1311" s="699"/>
      <c r="Z1311" s="136"/>
      <c r="AA1311" s="136"/>
      <c r="AB1311" s="136"/>
      <c r="AC1311" s="136"/>
      <c r="AD1311" s="136"/>
      <c r="AE1311" s="136"/>
      <c r="AF1311" s="699"/>
      <c r="AG1311" s="136"/>
      <c r="AH1311" s="136"/>
      <c r="AI1311" s="136"/>
      <c r="AJ1311" s="136"/>
      <c r="AK1311" s="136"/>
      <c r="AL1311" s="136"/>
    </row>
    <row r="1312" spans="1:38" s="44" customFormat="1" x14ac:dyDescent="0.2">
      <c r="A1312" s="16"/>
      <c r="B1312" s="704"/>
      <c r="C1312" s="16"/>
      <c r="K1312" s="699"/>
      <c r="L1312" s="136"/>
      <c r="M1312" s="136"/>
      <c r="N1312" s="136"/>
      <c r="O1312" s="136"/>
      <c r="P1312" s="136"/>
      <c r="Q1312" s="136"/>
      <c r="R1312" s="699"/>
      <c r="S1312" s="136"/>
      <c r="T1312" s="136"/>
      <c r="U1312" s="136"/>
      <c r="V1312" s="136"/>
      <c r="W1312" s="136"/>
      <c r="X1312" s="136"/>
      <c r="Y1312" s="699"/>
      <c r="Z1312" s="136"/>
      <c r="AA1312" s="136"/>
      <c r="AB1312" s="136"/>
      <c r="AC1312" s="136"/>
      <c r="AD1312" s="136"/>
      <c r="AE1312" s="136"/>
      <c r="AF1312" s="699"/>
      <c r="AG1312" s="136"/>
      <c r="AH1312" s="136"/>
      <c r="AI1312" s="136"/>
      <c r="AJ1312" s="136"/>
      <c r="AK1312" s="136"/>
      <c r="AL1312" s="136"/>
    </row>
    <row r="1313" spans="1:38" s="44" customFormat="1" x14ac:dyDescent="0.2">
      <c r="A1313" s="16"/>
      <c r="B1313" s="704"/>
      <c r="C1313" s="16"/>
      <c r="K1313" s="699"/>
      <c r="L1313" s="136"/>
      <c r="M1313" s="136"/>
      <c r="N1313" s="136"/>
      <c r="O1313" s="136"/>
      <c r="P1313" s="136"/>
      <c r="Q1313" s="136"/>
      <c r="R1313" s="699"/>
      <c r="S1313" s="136"/>
      <c r="T1313" s="136"/>
      <c r="U1313" s="136"/>
      <c r="V1313" s="136"/>
      <c r="W1313" s="136"/>
      <c r="X1313" s="136"/>
      <c r="Y1313" s="699"/>
      <c r="Z1313" s="136"/>
      <c r="AA1313" s="136"/>
      <c r="AB1313" s="136"/>
      <c r="AC1313" s="136"/>
      <c r="AD1313" s="136"/>
      <c r="AE1313" s="136"/>
      <c r="AF1313" s="699"/>
      <c r="AG1313" s="136"/>
      <c r="AH1313" s="136"/>
      <c r="AI1313" s="136"/>
      <c r="AJ1313" s="136"/>
      <c r="AK1313" s="136"/>
      <c r="AL1313" s="136"/>
    </row>
    <row r="1314" spans="1:38" s="44" customFormat="1" x14ac:dyDescent="0.2">
      <c r="A1314" s="16"/>
      <c r="B1314" s="704"/>
      <c r="C1314" s="16"/>
      <c r="K1314" s="699"/>
      <c r="L1314" s="136"/>
      <c r="M1314" s="136"/>
      <c r="N1314" s="136"/>
      <c r="O1314" s="136"/>
      <c r="P1314" s="136"/>
      <c r="Q1314" s="136"/>
      <c r="R1314" s="699"/>
      <c r="S1314" s="136"/>
      <c r="T1314" s="136"/>
      <c r="U1314" s="136"/>
      <c r="V1314" s="136"/>
      <c r="W1314" s="136"/>
      <c r="X1314" s="136"/>
      <c r="Y1314" s="699"/>
      <c r="Z1314" s="136"/>
      <c r="AA1314" s="136"/>
      <c r="AB1314" s="136"/>
      <c r="AC1314" s="136"/>
      <c r="AD1314" s="136"/>
      <c r="AE1314" s="136"/>
      <c r="AF1314" s="699"/>
      <c r="AG1314" s="136"/>
      <c r="AH1314" s="136"/>
      <c r="AI1314" s="136"/>
      <c r="AJ1314" s="136"/>
      <c r="AK1314" s="136"/>
      <c r="AL1314" s="136"/>
    </row>
    <row r="1315" spans="1:38" s="44" customFormat="1" x14ac:dyDescent="0.2">
      <c r="A1315" s="16"/>
      <c r="B1315" s="704"/>
      <c r="C1315" s="16"/>
      <c r="K1315" s="699"/>
      <c r="L1315" s="136"/>
      <c r="M1315" s="136"/>
      <c r="N1315" s="136"/>
      <c r="O1315" s="136"/>
      <c r="P1315" s="136"/>
      <c r="Q1315" s="136"/>
      <c r="R1315" s="699"/>
      <c r="S1315" s="136"/>
      <c r="T1315" s="136"/>
      <c r="U1315" s="136"/>
      <c r="V1315" s="136"/>
      <c r="W1315" s="136"/>
      <c r="X1315" s="136"/>
      <c r="Y1315" s="699"/>
      <c r="Z1315" s="136"/>
      <c r="AA1315" s="136"/>
      <c r="AB1315" s="136"/>
      <c r="AC1315" s="136"/>
      <c r="AD1315" s="136"/>
      <c r="AE1315" s="136"/>
      <c r="AF1315" s="699"/>
      <c r="AG1315" s="136"/>
      <c r="AH1315" s="136"/>
      <c r="AI1315" s="136"/>
      <c r="AJ1315" s="136"/>
      <c r="AK1315" s="136"/>
      <c r="AL1315" s="136"/>
    </row>
    <row r="1316" spans="1:38" s="44" customFormat="1" x14ac:dyDescent="0.2">
      <c r="A1316" s="16"/>
      <c r="B1316" s="704"/>
      <c r="C1316" s="16"/>
      <c r="K1316" s="699"/>
      <c r="L1316" s="136"/>
      <c r="M1316" s="136"/>
      <c r="N1316" s="136"/>
      <c r="O1316" s="136"/>
      <c r="P1316" s="136"/>
      <c r="Q1316" s="136"/>
      <c r="R1316" s="699"/>
      <c r="S1316" s="136"/>
      <c r="T1316" s="136"/>
      <c r="U1316" s="136"/>
      <c r="V1316" s="136"/>
      <c r="W1316" s="136"/>
      <c r="X1316" s="136"/>
      <c r="Y1316" s="699"/>
      <c r="Z1316" s="136"/>
      <c r="AA1316" s="136"/>
      <c r="AB1316" s="136"/>
      <c r="AC1316" s="136"/>
      <c r="AD1316" s="136"/>
      <c r="AE1316" s="136"/>
      <c r="AF1316" s="699"/>
      <c r="AG1316" s="136"/>
      <c r="AH1316" s="136"/>
      <c r="AI1316" s="136"/>
      <c r="AJ1316" s="136"/>
      <c r="AK1316" s="136"/>
      <c r="AL1316" s="136"/>
    </row>
    <row r="1317" spans="1:38" s="44" customFormat="1" x14ac:dyDescent="0.2">
      <c r="A1317" s="16"/>
      <c r="B1317" s="704"/>
      <c r="C1317" s="16"/>
      <c r="K1317" s="699"/>
      <c r="L1317" s="136"/>
      <c r="M1317" s="136"/>
      <c r="N1317" s="136"/>
      <c r="O1317" s="136"/>
      <c r="P1317" s="136"/>
      <c r="Q1317" s="136"/>
      <c r="R1317" s="699"/>
      <c r="S1317" s="136"/>
      <c r="T1317" s="136"/>
      <c r="U1317" s="136"/>
      <c r="V1317" s="136"/>
      <c r="W1317" s="136"/>
      <c r="X1317" s="136"/>
      <c r="Y1317" s="699"/>
      <c r="Z1317" s="136"/>
      <c r="AA1317" s="136"/>
      <c r="AB1317" s="136"/>
      <c r="AC1317" s="136"/>
      <c r="AD1317" s="136"/>
      <c r="AE1317" s="136"/>
      <c r="AF1317" s="699"/>
      <c r="AG1317" s="136"/>
      <c r="AH1317" s="136"/>
      <c r="AI1317" s="136"/>
      <c r="AJ1317" s="136"/>
      <c r="AK1317" s="136"/>
      <c r="AL1317" s="136"/>
    </row>
    <row r="1318" spans="1:38" s="44" customFormat="1" x14ac:dyDescent="0.2">
      <c r="A1318" s="16"/>
      <c r="B1318" s="704"/>
      <c r="C1318" s="16"/>
      <c r="K1318" s="699"/>
      <c r="L1318" s="136"/>
      <c r="M1318" s="136"/>
      <c r="N1318" s="136"/>
      <c r="O1318" s="136"/>
      <c r="P1318" s="136"/>
      <c r="Q1318" s="136"/>
      <c r="R1318" s="699"/>
      <c r="S1318" s="136"/>
      <c r="T1318" s="136"/>
      <c r="U1318" s="136"/>
      <c r="V1318" s="136"/>
      <c r="W1318" s="136"/>
      <c r="X1318" s="136"/>
      <c r="Y1318" s="699"/>
      <c r="Z1318" s="136"/>
      <c r="AA1318" s="136"/>
      <c r="AB1318" s="136"/>
      <c r="AC1318" s="136"/>
      <c r="AD1318" s="136"/>
      <c r="AE1318" s="136"/>
      <c r="AF1318" s="699"/>
      <c r="AG1318" s="136"/>
      <c r="AH1318" s="136"/>
      <c r="AI1318" s="136"/>
      <c r="AJ1318" s="136"/>
      <c r="AK1318" s="136"/>
      <c r="AL1318" s="136"/>
    </row>
    <row r="1319" spans="1:38" s="44" customFormat="1" x14ac:dyDescent="0.2">
      <c r="A1319" s="16"/>
      <c r="B1319" s="704"/>
      <c r="C1319" s="16"/>
      <c r="K1319" s="699"/>
      <c r="L1319" s="136"/>
      <c r="M1319" s="136"/>
      <c r="N1319" s="136"/>
      <c r="O1319" s="136"/>
      <c r="P1319" s="136"/>
      <c r="Q1319" s="136"/>
      <c r="R1319" s="699"/>
      <c r="S1319" s="136"/>
      <c r="T1319" s="136"/>
      <c r="U1319" s="136"/>
      <c r="V1319" s="136"/>
      <c r="W1319" s="136"/>
      <c r="X1319" s="136"/>
      <c r="Y1319" s="699"/>
      <c r="Z1319" s="136"/>
      <c r="AA1319" s="136"/>
      <c r="AB1319" s="136"/>
      <c r="AC1319" s="136"/>
      <c r="AD1319" s="136"/>
      <c r="AE1319" s="136"/>
      <c r="AF1319" s="699"/>
      <c r="AG1319" s="136"/>
      <c r="AH1319" s="136"/>
      <c r="AI1319" s="136"/>
      <c r="AJ1319" s="136"/>
      <c r="AK1319" s="136"/>
      <c r="AL1319" s="136"/>
    </row>
    <row r="1320" spans="1:38" s="44" customFormat="1" x14ac:dyDescent="0.2">
      <c r="A1320" s="16"/>
      <c r="B1320" s="704"/>
      <c r="C1320" s="16"/>
      <c r="K1320" s="699"/>
      <c r="L1320" s="136"/>
      <c r="M1320" s="136"/>
      <c r="N1320" s="136"/>
      <c r="O1320" s="136"/>
      <c r="P1320" s="136"/>
      <c r="Q1320" s="136"/>
      <c r="R1320" s="699"/>
      <c r="S1320" s="136"/>
      <c r="T1320" s="136"/>
      <c r="U1320" s="136"/>
      <c r="V1320" s="136"/>
      <c r="W1320" s="136"/>
      <c r="X1320" s="136"/>
      <c r="Y1320" s="699"/>
      <c r="Z1320" s="136"/>
      <c r="AA1320" s="136"/>
      <c r="AB1320" s="136"/>
      <c r="AC1320" s="136"/>
      <c r="AD1320" s="136"/>
      <c r="AE1320" s="136"/>
      <c r="AF1320" s="699"/>
      <c r="AG1320" s="136"/>
      <c r="AH1320" s="136"/>
      <c r="AI1320" s="136"/>
      <c r="AJ1320" s="136"/>
      <c r="AK1320" s="136"/>
      <c r="AL1320" s="136"/>
    </row>
    <row r="1321" spans="1:38" s="44" customFormat="1" x14ac:dyDescent="0.2">
      <c r="A1321" s="16"/>
      <c r="B1321" s="704"/>
      <c r="C1321" s="16"/>
      <c r="K1321" s="699"/>
      <c r="L1321" s="136"/>
      <c r="M1321" s="136"/>
      <c r="N1321" s="136"/>
      <c r="O1321" s="136"/>
      <c r="P1321" s="136"/>
      <c r="Q1321" s="136"/>
      <c r="R1321" s="699"/>
      <c r="S1321" s="136"/>
      <c r="T1321" s="136"/>
      <c r="U1321" s="136"/>
      <c r="V1321" s="136"/>
      <c r="W1321" s="136"/>
      <c r="X1321" s="136"/>
      <c r="Y1321" s="699"/>
      <c r="Z1321" s="136"/>
      <c r="AA1321" s="136"/>
      <c r="AB1321" s="136"/>
      <c r="AC1321" s="136"/>
      <c r="AD1321" s="136"/>
      <c r="AE1321" s="136"/>
      <c r="AF1321" s="699"/>
      <c r="AG1321" s="136"/>
      <c r="AH1321" s="136"/>
      <c r="AI1321" s="136"/>
      <c r="AJ1321" s="136"/>
      <c r="AK1321" s="136"/>
      <c r="AL1321" s="136"/>
    </row>
    <row r="1322" spans="1:38" s="44" customFormat="1" x14ac:dyDescent="0.2">
      <c r="A1322" s="16"/>
      <c r="B1322" s="704"/>
      <c r="C1322" s="16"/>
      <c r="K1322" s="699"/>
      <c r="L1322" s="136"/>
      <c r="M1322" s="136"/>
      <c r="N1322" s="136"/>
      <c r="O1322" s="136"/>
      <c r="P1322" s="136"/>
      <c r="Q1322" s="136"/>
      <c r="R1322" s="699"/>
      <c r="S1322" s="136"/>
      <c r="T1322" s="136"/>
      <c r="U1322" s="136"/>
      <c r="V1322" s="136"/>
      <c r="W1322" s="136"/>
      <c r="X1322" s="136"/>
      <c r="Y1322" s="699"/>
      <c r="Z1322" s="136"/>
      <c r="AA1322" s="136"/>
      <c r="AB1322" s="136"/>
      <c r="AC1322" s="136"/>
      <c r="AD1322" s="136"/>
      <c r="AE1322" s="136"/>
      <c r="AF1322" s="699"/>
      <c r="AG1322" s="136"/>
      <c r="AH1322" s="136"/>
      <c r="AI1322" s="136"/>
      <c r="AJ1322" s="136"/>
      <c r="AK1322" s="136"/>
      <c r="AL1322" s="136"/>
    </row>
    <row r="1323" spans="1:38" s="44" customFormat="1" x14ac:dyDescent="0.2">
      <c r="A1323" s="16"/>
      <c r="B1323" s="704"/>
      <c r="C1323" s="16"/>
      <c r="K1323" s="699"/>
      <c r="L1323" s="136"/>
      <c r="M1323" s="136"/>
      <c r="N1323" s="136"/>
      <c r="O1323" s="136"/>
      <c r="P1323" s="136"/>
      <c r="Q1323" s="136"/>
      <c r="R1323" s="699"/>
      <c r="S1323" s="136"/>
      <c r="T1323" s="136"/>
      <c r="U1323" s="136"/>
      <c r="V1323" s="136"/>
      <c r="W1323" s="136"/>
      <c r="X1323" s="136"/>
      <c r="Y1323" s="699"/>
      <c r="Z1323" s="136"/>
      <c r="AA1323" s="136"/>
      <c r="AB1323" s="136"/>
      <c r="AC1323" s="136"/>
      <c r="AD1323" s="136"/>
      <c r="AE1323" s="136"/>
      <c r="AF1323" s="699"/>
      <c r="AG1323" s="136"/>
      <c r="AH1323" s="136"/>
      <c r="AI1323" s="136"/>
      <c r="AJ1323" s="136"/>
      <c r="AK1323" s="136"/>
      <c r="AL1323" s="136"/>
    </row>
    <row r="1324" spans="1:38" s="44" customFormat="1" x14ac:dyDescent="0.2">
      <c r="A1324" s="16"/>
      <c r="B1324" s="704"/>
      <c r="C1324" s="16"/>
      <c r="K1324" s="699"/>
      <c r="L1324" s="136"/>
      <c r="M1324" s="136"/>
      <c r="N1324" s="136"/>
      <c r="O1324" s="136"/>
      <c r="P1324" s="136"/>
      <c r="Q1324" s="136"/>
      <c r="R1324" s="699"/>
      <c r="S1324" s="136"/>
      <c r="T1324" s="136"/>
      <c r="U1324" s="136"/>
      <c r="V1324" s="136"/>
      <c r="W1324" s="136"/>
      <c r="X1324" s="136"/>
      <c r="Y1324" s="699"/>
      <c r="Z1324" s="136"/>
      <c r="AA1324" s="136"/>
      <c r="AB1324" s="136"/>
      <c r="AC1324" s="136"/>
      <c r="AD1324" s="136"/>
      <c r="AE1324" s="136"/>
      <c r="AF1324" s="699"/>
      <c r="AG1324" s="136"/>
      <c r="AH1324" s="136"/>
      <c r="AI1324" s="136"/>
      <c r="AJ1324" s="136"/>
      <c r="AK1324" s="136"/>
      <c r="AL1324" s="136"/>
    </row>
    <row r="1325" spans="1:38" s="44" customFormat="1" x14ac:dyDescent="0.2">
      <c r="A1325" s="16"/>
      <c r="B1325" s="704"/>
      <c r="C1325" s="16"/>
      <c r="K1325" s="699"/>
      <c r="L1325" s="136"/>
      <c r="M1325" s="136"/>
      <c r="N1325" s="136"/>
      <c r="O1325" s="136"/>
      <c r="P1325" s="136"/>
      <c r="Q1325" s="136"/>
      <c r="R1325" s="699"/>
      <c r="S1325" s="136"/>
      <c r="T1325" s="136"/>
      <c r="U1325" s="136"/>
      <c r="V1325" s="136"/>
      <c r="W1325" s="136"/>
      <c r="X1325" s="136"/>
      <c r="Y1325" s="699"/>
      <c r="Z1325" s="136"/>
      <c r="AA1325" s="136"/>
      <c r="AB1325" s="136"/>
      <c r="AC1325" s="136"/>
      <c r="AD1325" s="136"/>
      <c r="AE1325" s="136"/>
      <c r="AF1325" s="699"/>
      <c r="AG1325" s="136"/>
      <c r="AH1325" s="136"/>
      <c r="AI1325" s="136"/>
      <c r="AJ1325" s="136"/>
      <c r="AK1325" s="136"/>
      <c r="AL1325" s="136"/>
    </row>
    <row r="1326" spans="1:38" s="44" customFormat="1" x14ac:dyDescent="0.2">
      <c r="A1326" s="16"/>
      <c r="B1326" s="704"/>
      <c r="C1326" s="16"/>
      <c r="K1326" s="699"/>
      <c r="L1326" s="136"/>
      <c r="M1326" s="136"/>
      <c r="N1326" s="136"/>
      <c r="O1326" s="136"/>
      <c r="P1326" s="136"/>
      <c r="Q1326" s="136"/>
      <c r="R1326" s="699"/>
      <c r="S1326" s="136"/>
      <c r="T1326" s="136"/>
      <c r="U1326" s="136"/>
      <c r="V1326" s="136"/>
      <c r="W1326" s="136"/>
      <c r="X1326" s="136"/>
      <c r="Y1326" s="699"/>
      <c r="Z1326" s="136"/>
      <c r="AA1326" s="136"/>
      <c r="AB1326" s="136"/>
      <c r="AC1326" s="136"/>
      <c r="AD1326" s="136"/>
      <c r="AE1326" s="136"/>
      <c r="AF1326" s="699"/>
      <c r="AG1326" s="136"/>
      <c r="AH1326" s="136"/>
      <c r="AI1326" s="136"/>
      <c r="AJ1326" s="136"/>
      <c r="AK1326" s="136"/>
      <c r="AL1326" s="136"/>
    </row>
    <row r="1327" spans="1:38" s="44" customFormat="1" x14ac:dyDescent="0.2">
      <c r="A1327" s="16"/>
      <c r="B1327" s="704"/>
      <c r="C1327" s="16"/>
      <c r="K1327" s="699"/>
      <c r="L1327" s="136"/>
      <c r="M1327" s="136"/>
      <c r="N1327" s="136"/>
      <c r="O1327" s="136"/>
      <c r="P1327" s="136"/>
      <c r="Q1327" s="136"/>
      <c r="R1327" s="699"/>
      <c r="S1327" s="136"/>
      <c r="T1327" s="136"/>
      <c r="U1327" s="136"/>
      <c r="V1327" s="136"/>
      <c r="W1327" s="136"/>
      <c r="X1327" s="136"/>
      <c r="Y1327" s="699"/>
      <c r="Z1327" s="136"/>
      <c r="AA1327" s="136"/>
      <c r="AB1327" s="136"/>
      <c r="AC1327" s="136"/>
      <c r="AD1327" s="136"/>
      <c r="AE1327" s="136"/>
      <c r="AF1327" s="699"/>
      <c r="AG1327" s="136"/>
      <c r="AH1327" s="136"/>
      <c r="AI1327" s="136"/>
      <c r="AJ1327" s="136"/>
      <c r="AK1327" s="136"/>
      <c r="AL1327" s="136"/>
    </row>
    <row r="1328" spans="1:38" s="44" customFormat="1" x14ac:dyDescent="0.2">
      <c r="A1328" s="16"/>
      <c r="B1328" s="704"/>
      <c r="C1328" s="16"/>
      <c r="K1328" s="699"/>
      <c r="L1328" s="136"/>
      <c r="M1328" s="136"/>
      <c r="N1328" s="136"/>
      <c r="O1328" s="136"/>
      <c r="P1328" s="136"/>
      <c r="Q1328" s="136"/>
      <c r="R1328" s="699"/>
      <c r="S1328" s="136"/>
      <c r="T1328" s="136"/>
      <c r="U1328" s="136"/>
      <c r="V1328" s="136"/>
      <c r="W1328" s="136"/>
      <c r="X1328" s="136"/>
      <c r="Y1328" s="699"/>
      <c r="Z1328" s="136"/>
      <c r="AA1328" s="136"/>
      <c r="AB1328" s="136"/>
      <c r="AC1328" s="136"/>
      <c r="AD1328" s="136"/>
      <c r="AE1328" s="136"/>
      <c r="AF1328" s="699"/>
      <c r="AG1328" s="136"/>
      <c r="AH1328" s="136"/>
      <c r="AI1328" s="136"/>
      <c r="AJ1328" s="136"/>
      <c r="AK1328" s="136"/>
      <c r="AL1328" s="136"/>
    </row>
    <row r="1329" spans="1:38" s="44" customFormat="1" x14ac:dyDescent="0.2">
      <c r="A1329" s="16"/>
      <c r="B1329" s="704"/>
      <c r="C1329" s="16"/>
      <c r="K1329" s="699"/>
      <c r="L1329" s="136"/>
      <c r="M1329" s="136"/>
      <c r="N1329" s="136"/>
      <c r="O1329" s="136"/>
      <c r="P1329" s="136"/>
      <c r="Q1329" s="136"/>
      <c r="R1329" s="699"/>
      <c r="S1329" s="136"/>
      <c r="T1329" s="136"/>
      <c r="U1329" s="136"/>
      <c r="V1329" s="136"/>
      <c r="W1329" s="136"/>
      <c r="X1329" s="136"/>
      <c r="Y1329" s="699"/>
      <c r="Z1329" s="136"/>
      <c r="AA1329" s="136"/>
      <c r="AB1329" s="136"/>
      <c r="AC1329" s="136"/>
      <c r="AD1329" s="136"/>
      <c r="AE1329" s="136"/>
      <c r="AF1329" s="699"/>
      <c r="AG1329" s="136"/>
      <c r="AH1329" s="136"/>
      <c r="AI1329" s="136"/>
      <c r="AJ1329" s="136"/>
      <c r="AK1329" s="136"/>
      <c r="AL1329" s="136"/>
    </row>
    <row r="1330" spans="1:38" s="44" customFormat="1" x14ac:dyDescent="0.2">
      <c r="A1330" s="16"/>
      <c r="B1330" s="704"/>
      <c r="C1330" s="16"/>
      <c r="K1330" s="699"/>
      <c r="L1330" s="136"/>
      <c r="M1330" s="136"/>
      <c r="N1330" s="136"/>
      <c r="O1330" s="136"/>
      <c r="P1330" s="136"/>
      <c r="Q1330" s="136"/>
      <c r="R1330" s="699"/>
      <c r="S1330" s="136"/>
      <c r="T1330" s="136"/>
      <c r="U1330" s="136"/>
      <c r="V1330" s="136"/>
      <c r="W1330" s="136"/>
      <c r="X1330" s="136"/>
      <c r="Y1330" s="699"/>
      <c r="Z1330" s="136"/>
      <c r="AA1330" s="136"/>
      <c r="AB1330" s="136"/>
      <c r="AC1330" s="136"/>
      <c r="AD1330" s="136"/>
      <c r="AE1330" s="136"/>
      <c r="AF1330" s="699"/>
      <c r="AG1330" s="136"/>
      <c r="AH1330" s="136"/>
      <c r="AI1330" s="136"/>
      <c r="AJ1330" s="136"/>
      <c r="AK1330" s="136"/>
      <c r="AL1330" s="136"/>
    </row>
    <row r="1331" spans="1:38" s="44" customFormat="1" x14ac:dyDescent="0.2">
      <c r="A1331" s="16"/>
      <c r="B1331" s="704"/>
      <c r="C1331" s="16"/>
      <c r="K1331" s="699"/>
      <c r="L1331" s="136"/>
      <c r="M1331" s="136"/>
      <c r="N1331" s="136"/>
      <c r="O1331" s="136"/>
      <c r="P1331" s="136"/>
      <c r="Q1331" s="136"/>
      <c r="R1331" s="699"/>
      <c r="S1331" s="136"/>
      <c r="T1331" s="136"/>
      <c r="U1331" s="136"/>
      <c r="V1331" s="136"/>
      <c r="W1331" s="136"/>
      <c r="X1331" s="136"/>
      <c r="Y1331" s="699"/>
      <c r="Z1331" s="136"/>
      <c r="AA1331" s="136"/>
      <c r="AB1331" s="136"/>
      <c r="AC1331" s="136"/>
      <c r="AD1331" s="136"/>
      <c r="AE1331" s="136"/>
      <c r="AF1331" s="699"/>
      <c r="AG1331" s="136"/>
      <c r="AH1331" s="136"/>
      <c r="AI1331" s="136"/>
      <c r="AJ1331" s="136"/>
      <c r="AK1331" s="136"/>
      <c r="AL1331" s="136"/>
    </row>
    <row r="1332" spans="1:38" s="44" customFormat="1" x14ac:dyDescent="0.2">
      <c r="A1332" s="16"/>
      <c r="B1332" s="704"/>
      <c r="C1332" s="16"/>
      <c r="K1332" s="699"/>
      <c r="L1332" s="136"/>
      <c r="M1332" s="136"/>
      <c r="N1332" s="136"/>
      <c r="O1332" s="136"/>
      <c r="P1332" s="136"/>
      <c r="Q1332" s="136"/>
      <c r="R1332" s="699"/>
      <c r="S1332" s="136"/>
      <c r="T1332" s="136"/>
      <c r="U1332" s="136"/>
      <c r="V1332" s="136"/>
      <c r="W1332" s="136"/>
      <c r="X1332" s="136"/>
      <c r="Y1332" s="699"/>
      <c r="Z1332" s="136"/>
      <c r="AA1332" s="136"/>
      <c r="AB1332" s="136"/>
      <c r="AC1332" s="136"/>
      <c r="AD1332" s="136"/>
      <c r="AE1332" s="136"/>
      <c r="AF1332" s="699"/>
      <c r="AG1332" s="136"/>
      <c r="AH1332" s="136"/>
      <c r="AI1332" s="136"/>
      <c r="AJ1332" s="136"/>
      <c r="AK1332" s="136"/>
      <c r="AL1332" s="136"/>
    </row>
    <row r="1333" spans="1:38" s="44" customFormat="1" x14ac:dyDescent="0.2">
      <c r="A1333" s="16"/>
      <c r="B1333" s="704"/>
      <c r="C1333" s="16"/>
      <c r="K1333" s="699"/>
      <c r="L1333" s="136"/>
      <c r="M1333" s="136"/>
      <c r="N1333" s="136"/>
      <c r="O1333" s="136"/>
      <c r="P1333" s="136"/>
      <c r="Q1333" s="136"/>
      <c r="R1333" s="699"/>
      <c r="S1333" s="136"/>
      <c r="T1333" s="136"/>
      <c r="U1333" s="136"/>
      <c r="V1333" s="136"/>
      <c r="W1333" s="136"/>
      <c r="X1333" s="136"/>
      <c r="Y1333" s="699"/>
      <c r="Z1333" s="136"/>
      <c r="AA1333" s="136"/>
      <c r="AB1333" s="136"/>
      <c r="AC1333" s="136"/>
      <c r="AD1333" s="136"/>
      <c r="AE1333" s="136"/>
      <c r="AF1333" s="699"/>
      <c r="AG1333" s="136"/>
      <c r="AH1333" s="136"/>
      <c r="AI1333" s="136"/>
      <c r="AJ1333" s="136"/>
      <c r="AK1333" s="136"/>
      <c r="AL1333" s="136"/>
    </row>
    <row r="1334" spans="1:38" s="44" customFormat="1" x14ac:dyDescent="0.2">
      <c r="A1334" s="16"/>
      <c r="B1334" s="704"/>
      <c r="C1334" s="16"/>
      <c r="K1334" s="699"/>
      <c r="L1334" s="136"/>
      <c r="M1334" s="136"/>
      <c r="N1334" s="136"/>
      <c r="O1334" s="136"/>
      <c r="P1334" s="136"/>
      <c r="Q1334" s="136"/>
      <c r="R1334" s="699"/>
      <c r="S1334" s="136"/>
      <c r="T1334" s="136"/>
      <c r="U1334" s="136"/>
      <c r="V1334" s="136"/>
      <c r="W1334" s="136"/>
      <c r="X1334" s="136"/>
      <c r="Y1334" s="699"/>
      <c r="Z1334" s="136"/>
      <c r="AA1334" s="136"/>
      <c r="AB1334" s="136"/>
      <c r="AC1334" s="136"/>
      <c r="AD1334" s="136"/>
      <c r="AE1334" s="136"/>
      <c r="AF1334" s="699"/>
      <c r="AG1334" s="136"/>
      <c r="AH1334" s="136"/>
      <c r="AI1334" s="136"/>
      <c r="AJ1334" s="136"/>
      <c r="AK1334" s="136"/>
      <c r="AL1334" s="136"/>
    </row>
    <row r="1335" spans="1:38" s="44" customFormat="1" x14ac:dyDescent="0.2">
      <c r="A1335" s="16"/>
      <c r="B1335" s="704"/>
      <c r="C1335" s="16"/>
      <c r="K1335" s="699"/>
      <c r="L1335" s="136"/>
      <c r="M1335" s="136"/>
      <c r="N1335" s="136"/>
      <c r="O1335" s="136"/>
      <c r="P1335" s="136"/>
      <c r="Q1335" s="136"/>
      <c r="R1335" s="699"/>
      <c r="S1335" s="136"/>
      <c r="T1335" s="136"/>
      <c r="U1335" s="136"/>
      <c r="V1335" s="136"/>
      <c r="W1335" s="136"/>
      <c r="X1335" s="136"/>
      <c r="Y1335" s="699"/>
      <c r="Z1335" s="136"/>
      <c r="AA1335" s="136"/>
      <c r="AB1335" s="136"/>
      <c r="AC1335" s="136"/>
      <c r="AD1335" s="136"/>
      <c r="AE1335" s="136"/>
      <c r="AF1335" s="699"/>
      <c r="AG1335" s="136"/>
      <c r="AH1335" s="136"/>
      <c r="AI1335" s="136"/>
      <c r="AJ1335" s="136"/>
      <c r="AK1335" s="136"/>
      <c r="AL1335" s="136"/>
    </row>
    <row r="1336" spans="1:38" s="44" customFormat="1" x14ac:dyDescent="0.2">
      <c r="A1336" s="16"/>
      <c r="B1336" s="704"/>
      <c r="C1336" s="16"/>
      <c r="K1336" s="699"/>
      <c r="L1336" s="136"/>
      <c r="M1336" s="136"/>
      <c r="N1336" s="136"/>
      <c r="O1336" s="136"/>
      <c r="P1336" s="136"/>
      <c r="Q1336" s="136"/>
      <c r="R1336" s="699"/>
      <c r="S1336" s="136"/>
      <c r="T1336" s="136"/>
      <c r="U1336" s="136"/>
      <c r="V1336" s="136"/>
      <c r="W1336" s="136"/>
      <c r="X1336" s="136"/>
      <c r="Y1336" s="699"/>
      <c r="Z1336" s="136"/>
      <c r="AA1336" s="136"/>
      <c r="AB1336" s="136"/>
      <c r="AC1336" s="136"/>
      <c r="AD1336" s="136"/>
      <c r="AE1336" s="136"/>
      <c r="AF1336" s="699"/>
      <c r="AG1336" s="136"/>
      <c r="AH1336" s="136"/>
      <c r="AI1336" s="136"/>
      <c r="AJ1336" s="136"/>
      <c r="AK1336" s="136"/>
      <c r="AL1336" s="136"/>
    </row>
    <row r="1337" spans="1:38" s="44" customFormat="1" x14ac:dyDescent="0.2">
      <c r="A1337" s="16"/>
      <c r="B1337" s="704"/>
      <c r="C1337" s="16"/>
      <c r="K1337" s="699"/>
      <c r="L1337" s="136"/>
      <c r="M1337" s="136"/>
      <c r="N1337" s="136"/>
      <c r="O1337" s="136"/>
      <c r="P1337" s="136"/>
      <c r="Q1337" s="136"/>
      <c r="R1337" s="699"/>
      <c r="S1337" s="136"/>
      <c r="T1337" s="136"/>
      <c r="U1337" s="136"/>
      <c r="V1337" s="136"/>
      <c r="W1337" s="136"/>
      <c r="X1337" s="136"/>
      <c r="Y1337" s="699"/>
      <c r="Z1337" s="136"/>
      <c r="AA1337" s="136"/>
      <c r="AB1337" s="136"/>
      <c r="AC1337" s="136"/>
      <c r="AD1337" s="136"/>
      <c r="AE1337" s="136"/>
      <c r="AF1337" s="699"/>
      <c r="AG1337" s="136"/>
      <c r="AH1337" s="136"/>
      <c r="AI1337" s="136"/>
      <c r="AJ1337" s="136"/>
      <c r="AK1337" s="136"/>
      <c r="AL1337" s="136"/>
    </row>
    <row r="1338" spans="1:38" s="44" customFormat="1" x14ac:dyDescent="0.2">
      <c r="A1338" s="16"/>
      <c r="B1338" s="704"/>
      <c r="C1338" s="16"/>
      <c r="K1338" s="699"/>
      <c r="L1338" s="136"/>
      <c r="M1338" s="136"/>
      <c r="N1338" s="136"/>
      <c r="O1338" s="136"/>
      <c r="P1338" s="136"/>
      <c r="Q1338" s="136"/>
      <c r="R1338" s="699"/>
      <c r="S1338" s="136"/>
      <c r="T1338" s="136"/>
      <c r="U1338" s="136"/>
      <c r="V1338" s="136"/>
      <c r="W1338" s="136"/>
      <c r="X1338" s="136"/>
      <c r="Y1338" s="699"/>
      <c r="Z1338" s="136"/>
      <c r="AA1338" s="136"/>
      <c r="AB1338" s="136"/>
      <c r="AC1338" s="136"/>
      <c r="AD1338" s="136"/>
      <c r="AE1338" s="136"/>
      <c r="AF1338" s="699"/>
      <c r="AG1338" s="136"/>
      <c r="AH1338" s="136"/>
      <c r="AI1338" s="136"/>
      <c r="AJ1338" s="136"/>
      <c r="AK1338" s="136"/>
      <c r="AL1338" s="136"/>
    </row>
    <row r="1339" spans="1:38" s="44" customFormat="1" x14ac:dyDescent="0.2">
      <c r="A1339" s="16"/>
      <c r="B1339" s="704"/>
      <c r="C1339" s="16"/>
      <c r="K1339" s="699"/>
      <c r="L1339" s="136"/>
      <c r="M1339" s="136"/>
      <c r="N1339" s="136"/>
      <c r="O1339" s="136"/>
      <c r="P1339" s="136"/>
      <c r="Q1339" s="136"/>
      <c r="R1339" s="699"/>
      <c r="S1339" s="136"/>
      <c r="T1339" s="136"/>
      <c r="U1339" s="136"/>
      <c r="V1339" s="136"/>
      <c r="W1339" s="136"/>
      <c r="X1339" s="136"/>
      <c r="Y1339" s="699"/>
      <c r="Z1339" s="136"/>
      <c r="AA1339" s="136"/>
      <c r="AB1339" s="136"/>
      <c r="AC1339" s="136"/>
      <c r="AD1339" s="136"/>
      <c r="AE1339" s="136"/>
      <c r="AF1339" s="699"/>
      <c r="AG1339" s="136"/>
      <c r="AH1339" s="136"/>
      <c r="AI1339" s="136"/>
      <c r="AJ1339" s="136"/>
      <c r="AK1339" s="136"/>
      <c r="AL1339" s="136"/>
    </row>
    <row r="1340" spans="1:38" s="44" customFormat="1" x14ac:dyDescent="0.2">
      <c r="A1340" s="16"/>
      <c r="B1340" s="704"/>
      <c r="C1340" s="16"/>
      <c r="K1340" s="699"/>
      <c r="L1340" s="136"/>
      <c r="M1340" s="136"/>
      <c r="N1340" s="136"/>
      <c r="O1340" s="136"/>
      <c r="P1340" s="136"/>
      <c r="Q1340" s="136"/>
      <c r="R1340" s="699"/>
      <c r="S1340" s="136"/>
      <c r="T1340" s="136"/>
      <c r="U1340" s="136"/>
      <c r="V1340" s="136"/>
      <c r="W1340" s="136"/>
      <c r="X1340" s="136"/>
      <c r="Y1340" s="699"/>
      <c r="Z1340" s="136"/>
      <c r="AA1340" s="136"/>
      <c r="AB1340" s="136"/>
      <c r="AC1340" s="136"/>
      <c r="AD1340" s="136"/>
      <c r="AE1340" s="136"/>
      <c r="AF1340" s="699"/>
      <c r="AG1340" s="136"/>
      <c r="AH1340" s="136"/>
      <c r="AI1340" s="136"/>
      <c r="AJ1340" s="136"/>
      <c r="AK1340" s="136"/>
      <c r="AL1340" s="136"/>
    </row>
    <row r="1341" spans="1:38" s="44" customFormat="1" x14ac:dyDescent="0.2">
      <c r="A1341" s="16"/>
      <c r="B1341" s="704"/>
      <c r="C1341" s="16"/>
      <c r="K1341" s="699"/>
      <c r="L1341" s="136"/>
      <c r="M1341" s="136"/>
      <c r="N1341" s="136"/>
      <c r="O1341" s="136"/>
      <c r="P1341" s="136"/>
      <c r="Q1341" s="136"/>
      <c r="R1341" s="699"/>
      <c r="S1341" s="136"/>
      <c r="T1341" s="136"/>
      <c r="U1341" s="136"/>
      <c r="V1341" s="136"/>
      <c r="W1341" s="136"/>
      <c r="X1341" s="136"/>
      <c r="Y1341" s="699"/>
      <c r="Z1341" s="136"/>
      <c r="AA1341" s="136"/>
      <c r="AB1341" s="136"/>
      <c r="AC1341" s="136"/>
      <c r="AD1341" s="136"/>
      <c r="AE1341" s="136"/>
      <c r="AF1341" s="699"/>
      <c r="AG1341" s="136"/>
      <c r="AH1341" s="136"/>
      <c r="AI1341" s="136"/>
      <c r="AJ1341" s="136"/>
      <c r="AK1341" s="136"/>
      <c r="AL1341" s="136"/>
    </row>
    <row r="1342" spans="1:38" s="44" customFormat="1" x14ac:dyDescent="0.2">
      <c r="A1342" s="16"/>
      <c r="B1342" s="704"/>
      <c r="C1342" s="16"/>
      <c r="K1342" s="699"/>
      <c r="L1342" s="136"/>
      <c r="M1342" s="136"/>
      <c r="N1342" s="136"/>
      <c r="O1342" s="136"/>
      <c r="P1342" s="136"/>
      <c r="Q1342" s="136"/>
      <c r="R1342" s="699"/>
      <c r="S1342" s="136"/>
      <c r="T1342" s="136"/>
      <c r="U1342" s="136"/>
      <c r="V1342" s="136"/>
      <c r="W1342" s="136"/>
      <c r="X1342" s="136"/>
      <c r="Y1342" s="699"/>
      <c r="Z1342" s="136"/>
      <c r="AA1342" s="136"/>
      <c r="AB1342" s="136"/>
      <c r="AC1342" s="136"/>
      <c r="AD1342" s="136"/>
      <c r="AE1342" s="136"/>
      <c r="AF1342" s="699"/>
      <c r="AG1342" s="136"/>
      <c r="AH1342" s="136"/>
      <c r="AI1342" s="136"/>
      <c r="AJ1342" s="136"/>
      <c r="AK1342" s="136"/>
      <c r="AL1342" s="136"/>
    </row>
    <row r="1343" spans="1:38" s="44" customFormat="1" x14ac:dyDescent="0.2">
      <c r="A1343" s="16"/>
      <c r="B1343" s="704"/>
      <c r="C1343" s="16"/>
      <c r="K1343" s="699"/>
      <c r="L1343" s="136"/>
      <c r="M1343" s="136"/>
      <c r="N1343" s="136"/>
      <c r="O1343" s="136"/>
      <c r="P1343" s="136"/>
      <c r="Q1343" s="136"/>
      <c r="R1343" s="699"/>
      <c r="S1343" s="136"/>
      <c r="T1343" s="136"/>
      <c r="U1343" s="136"/>
      <c r="V1343" s="136"/>
      <c r="W1343" s="136"/>
      <c r="X1343" s="136"/>
      <c r="Y1343" s="699"/>
      <c r="Z1343" s="136"/>
      <c r="AA1343" s="136"/>
      <c r="AB1343" s="136"/>
      <c r="AC1343" s="136"/>
      <c r="AD1343" s="136"/>
      <c r="AE1343" s="136"/>
      <c r="AF1343" s="699"/>
      <c r="AG1343" s="136"/>
      <c r="AH1343" s="136"/>
      <c r="AI1343" s="136"/>
      <c r="AJ1343" s="136"/>
      <c r="AK1343" s="136"/>
      <c r="AL1343" s="136"/>
    </row>
    <row r="1344" spans="1:38" s="44" customFormat="1" x14ac:dyDescent="0.2">
      <c r="A1344" s="16"/>
      <c r="B1344" s="704"/>
      <c r="C1344" s="16"/>
      <c r="K1344" s="699"/>
      <c r="L1344" s="136"/>
      <c r="M1344" s="136"/>
      <c r="N1344" s="136"/>
      <c r="O1344" s="136"/>
      <c r="P1344" s="136"/>
      <c r="Q1344" s="136"/>
      <c r="R1344" s="699"/>
      <c r="S1344" s="136"/>
      <c r="T1344" s="136"/>
      <c r="U1344" s="136"/>
      <c r="V1344" s="136"/>
      <c r="W1344" s="136"/>
      <c r="X1344" s="136"/>
      <c r="Y1344" s="699"/>
      <c r="Z1344" s="136"/>
      <c r="AA1344" s="136"/>
      <c r="AB1344" s="136"/>
      <c r="AC1344" s="136"/>
      <c r="AD1344" s="136"/>
      <c r="AE1344" s="136"/>
      <c r="AF1344" s="699"/>
      <c r="AG1344" s="136"/>
      <c r="AH1344" s="136"/>
      <c r="AI1344" s="136"/>
      <c r="AJ1344" s="136"/>
      <c r="AK1344" s="136"/>
      <c r="AL1344" s="136"/>
    </row>
    <row r="1345" spans="1:38" s="44" customFormat="1" x14ac:dyDescent="0.2">
      <c r="A1345" s="16"/>
      <c r="B1345" s="704"/>
      <c r="C1345" s="16"/>
      <c r="K1345" s="699"/>
      <c r="L1345" s="136"/>
      <c r="M1345" s="136"/>
      <c r="N1345" s="136"/>
      <c r="O1345" s="136"/>
      <c r="P1345" s="136"/>
      <c r="Q1345" s="136"/>
      <c r="R1345" s="699"/>
      <c r="S1345" s="136"/>
      <c r="T1345" s="136"/>
      <c r="U1345" s="136"/>
      <c r="V1345" s="136"/>
      <c r="W1345" s="136"/>
      <c r="X1345" s="136"/>
      <c r="Y1345" s="699"/>
      <c r="Z1345" s="136"/>
      <c r="AA1345" s="136"/>
      <c r="AB1345" s="136"/>
      <c r="AC1345" s="136"/>
      <c r="AD1345" s="136"/>
      <c r="AE1345" s="136"/>
      <c r="AF1345" s="699"/>
      <c r="AG1345" s="136"/>
      <c r="AH1345" s="136"/>
      <c r="AI1345" s="136"/>
      <c r="AJ1345" s="136"/>
      <c r="AK1345" s="136"/>
      <c r="AL1345" s="136"/>
    </row>
    <row r="1346" spans="1:38" s="44" customFormat="1" x14ac:dyDescent="0.2">
      <c r="A1346" s="16"/>
      <c r="B1346" s="704"/>
      <c r="C1346" s="16"/>
      <c r="K1346" s="699"/>
      <c r="L1346" s="136"/>
      <c r="M1346" s="136"/>
      <c r="N1346" s="136"/>
      <c r="O1346" s="136"/>
      <c r="P1346" s="136"/>
      <c r="Q1346" s="136"/>
      <c r="R1346" s="699"/>
      <c r="S1346" s="136"/>
      <c r="T1346" s="136"/>
      <c r="U1346" s="136"/>
      <c r="V1346" s="136"/>
      <c r="W1346" s="136"/>
      <c r="X1346" s="136"/>
      <c r="Y1346" s="699"/>
      <c r="Z1346" s="136"/>
      <c r="AA1346" s="136"/>
      <c r="AB1346" s="136"/>
      <c r="AC1346" s="136"/>
      <c r="AD1346" s="136"/>
      <c r="AE1346" s="136"/>
      <c r="AF1346" s="699"/>
      <c r="AG1346" s="136"/>
      <c r="AH1346" s="136"/>
      <c r="AI1346" s="136"/>
      <c r="AJ1346" s="136"/>
      <c r="AK1346" s="136"/>
      <c r="AL1346" s="136"/>
    </row>
    <row r="1347" spans="1:38" s="44" customFormat="1" x14ac:dyDescent="0.2">
      <c r="A1347" s="16"/>
      <c r="B1347" s="704"/>
      <c r="C1347" s="16"/>
      <c r="K1347" s="699"/>
      <c r="L1347" s="136"/>
      <c r="M1347" s="136"/>
      <c r="N1347" s="136"/>
      <c r="O1347" s="136"/>
      <c r="P1347" s="136"/>
      <c r="Q1347" s="136"/>
      <c r="R1347" s="699"/>
      <c r="S1347" s="136"/>
      <c r="T1347" s="136"/>
      <c r="U1347" s="136"/>
      <c r="V1347" s="136"/>
      <c r="W1347" s="136"/>
      <c r="X1347" s="136"/>
      <c r="Y1347" s="699"/>
      <c r="Z1347" s="136"/>
      <c r="AA1347" s="136"/>
      <c r="AB1347" s="136"/>
      <c r="AC1347" s="136"/>
      <c r="AD1347" s="136"/>
      <c r="AE1347" s="136"/>
      <c r="AF1347" s="699"/>
      <c r="AG1347" s="136"/>
      <c r="AH1347" s="136"/>
      <c r="AI1347" s="136"/>
      <c r="AJ1347" s="136"/>
      <c r="AK1347" s="136"/>
      <c r="AL1347" s="136"/>
    </row>
    <row r="1348" spans="1:38" s="44" customFormat="1" x14ac:dyDescent="0.2">
      <c r="A1348" s="16"/>
      <c r="B1348" s="704"/>
      <c r="C1348" s="16"/>
      <c r="K1348" s="699"/>
      <c r="L1348" s="136"/>
      <c r="M1348" s="136"/>
      <c r="N1348" s="136"/>
      <c r="O1348" s="136"/>
      <c r="P1348" s="136"/>
      <c r="Q1348" s="136"/>
      <c r="R1348" s="699"/>
      <c r="S1348" s="136"/>
      <c r="T1348" s="136"/>
      <c r="U1348" s="136"/>
      <c r="V1348" s="136"/>
      <c r="W1348" s="136"/>
      <c r="X1348" s="136"/>
      <c r="Y1348" s="699"/>
      <c r="Z1348" s="136"/>
      <c r="AA1348" s="136"/>
      <c r="AB1348" s="136"/>
      <c r="AC1348" s="136"/>
      <c r="AD1348" s="136"/>
      <c r="AE1348" s="136"/>
      <c r="AF1348" s="699"/>
      <c r="AG1348" s="136"/>
      <c r="AH1348" s="136"/>
      <c r="AI1348" s="136"/>
      <c r="AJ1348" s="136"/>
      <c r="AK1348" s="136"/>
      <c r="AL1348" s="136"/>
    </row>
    <row r="1349" spans="1:38" s="44" customFormat="1" x14ac:dyDescent="0.2">
      <c r="A1349" s="16"/>
      <c r="B1349" s="704"/>
      <c r="C1349" s="16"/>
      <c r="K1349" s="699"/>
      <c r="L1349" s="136"/>
      <c r="M1349" s="136"/>
      <c r="N1349" s="136"/>
      <c r="O1349" s="136"/>
      <c r="P1349" s="136"/>
      <c r="Q1349" s="136"/>
      <c r="R1349" s="699"/>
      <c r="S1349" s="136"/>
      <c r="T1349" s="136"/>
      <c r="U1349" s="136"/>
      <c r="V1349" s="136"/>
      <c r="W1349" s="136"/>
      <c r="X1349" s="136"/>
      <c r="Y1349" s="699"/>
      <c r="Z1349" s="136"/>
      <c r="AA1349" s="136"/>
      <c r="AB1349" s="136"/>
      <c r="AC1349" s="136"/>
      <c r="AD1349" s="136"/>
      <c r="AE1349" s="136"/>
      <c r="AF1349" s="699"/>
      <c r="AG1349" s="136"/>
      <c r="AH1349" s="136"/>
      <c r="AI1349" s="136"/>
      <c r="AJ1349" s="136"/>
      <c r="AK1349" s="136"/>
      <c r="AL1349" s="136"/>
    </row>
    <row r="1350" spans="1:38" s="44" customFormat="1" x14ac:dyDescent="0.2">
      <c r="A1350" s="16"/>
      <c r="B1350" s="704"/>
      <c r="C1350" s="16"/>
      <c r="K1350" s="699"/>
      <c r="L1350" s="136"/>
      <c r="M1350" s="136"/>
      <c r="N1350" s="136"/>
      <c r="O1350" s="136"/>
      <c r="P1350" s="136"/>
      <c r="Q1350" s="136"/>
      <c r="R1350" s="699"/>
      <c r="S1350" s="136"/>
      <c r="T1350" s="136"/>
      <c r="U1350" s="136"/>
      <c r="V1350" s="136"/>
      <c r="W1350" s="136"/>
      <c r="X1350" s="136"/>
      <c r="Y1350" s="699"/>
      <c r="Z1350" s="136"/>
      <c r="AA1350" s="136"/>
      <c r="AB1350" s="136"/>
      <c r="AC1350" s="136"/>
      <c r="AD1350" s="136"/>
      <c r="AE1350" s="136"/>
      <c r="AF1350" s="699"/>
      <c r="AG1350" s="136"/>
      <c r="AH1350" s="136"/>
      <c r="AI1350" s="136"/>
      <c r="AJ1350" s="136"/>
      <c r="AK1350" s="136"/>
      <c r="AL1350" s="136"/>
    </row>
    <row r="1351" spans="1:38" s="44" customFormat="1" x14ac:dyDescent="0.2">
      <c r="A1351" s="16"/>
      <c r="B1351" s="704"/>
      <c r="C1351" s="16"/>
      <c r="K1351" s="699"/>
      <c r="L1351" s="136"/>
      <c r="M1351" s="136"/>
      <c r="N1351" s="136"/>
      <c r="O1351" s="136"/>
      <c r="P1351" s="136"/>
      <c r="Q1351" s="136"/>
      <c r="R1351" s="699"/>
      <c r="S1351" s="136"/>
      <c r="T1351" s="136"/>
      <c r="U1351" s="136"/>
      <c r="V1351" s="136"/>
      <c r="W1351" s="136"/>
      <c r="X1351" s="136"/>
      <c r="Y1351" s="699"/>
      <c r="Z1351" s="136"/>
      <c r="AA1351" s="136"/>
      <c r="AB1351" s="136"/>
      <c r="AC1351" s="136"/>
      <c r="AD1351" s="136"/>
      <c r="AE1351" s="136"/>
      <c r="AF1351" s="699"/>
      <c r="AG1351" s="136"/>
      <c r="AH1351" s="136"/>
      <c r="AI1351" s="136"/>
      <c r="AJ1351" s="136"/>
      <c r="AK1351" s="136"/>
      <c r="AL1351" s="136"/>
    </row>
    <row r="1352" spans="1:38" s="44" customFormat="1" x14ac:dyDescent="0.2">
      <c r="A1352" s="16"/>
      <c r="B1352" s="704"/>
      <c r="C1352" s="16"/>
      <c r="K1352" s="699"/>
      <c r="L1352" s="136"/>
      <c r="M1352" s="136"/>
      <c r="N1352" s="136"/>
      <c r="O1352" s="136"/>
      <c r="P1352" s="136"/>
      <c r="Q1352" s="136"/>
      <c r="R1352" s="699"/>
      <c r="S1352" s="136"/>
      <c r="T1352" s="136"/>
      <c r="U1352" s="136"/>
      <c r="V1352" s="136"/>
      <c r="W1352" s="136"/>
      <c r="X1352" s="136"/>
      <c r="Y1352" s="699"/>
      <c r="Z1352" s="136"/>
      <c r="AA1352" s="136"/>
      <c r="AB1352" s="136"/>
      <c r="AC1352" s="136"/>
      <c r="AD1352" s="136"/>
      <c r="AE1352" s="136"/>
      <c r="AF1352" s="699"/>
      <c r="AG1352" s="136"/>
      <c r="AH1352" s="136"/>
      <c r="AI1352" s="136"/>
      <c r="AJ1352" s="136"/>
      <c r="AK1352" s="136"/>
      <c r="AL1352" s="136"/>
    </row>
    <row r="1353" spans="1:38" s="44" customFormat="1" x14ac:dyDescent="0.2">
      <c r="A1353" s="16"/>
      <c r="B1353" s="704"/>
      <c r="C1353" s="16"/>
      <c r="K1353" s="699"/>
      <c r="L1353" s="136"/>
      <c r="M1353" s="136"/>
      <c r="N1353" s="136"/>
      <c r="O1353" s="136"/>
      <c r="P1353" s="136"/>
      <c r="Q1353" s="136"/>
      <c r="R1353" s="699"/>
      <c r="S1353" s="136"/>
      <c r="T1353" s="136"/>
      <c r="U1353" s="136"/>
      <c r="V1353" s="136"/>
      <c r="W1353" s="136"/>
      <c r="X1353" s="136"/>
      <c r="Y1353" s="699"/>
      <c r="Z1353" s="136"/>
      <c r="AA1353" s="136"/>
      <c r="AB1353" s="136"/>
      <c r="AC1353" s="136"/>
      <c r="AD1353" s="136"/>
      <c r="AE1353" s="136"/>
      <c r="AF1353" s="699"/>
      <c r="AG1353" s="136"/>
      <c r="AH1353" s="136"/>
      <c r="AI1353" s="136"/>
      <c r="AJ1353" s="136"/>
      <c r="AK1353" s="136"/>
      <c r="AL1353" s="136"/>
    </row>
    <row r="1354" spans="1:38" s="44" customFormat="1" x14ac:dyDescent="0.2">
      <c r="A1354" s="16"/>
      <c r="B1354" s="704"/>
      <c r="C1354" s="16"/>
      <c r="K1354" s="699"/>
      <c r="L1354" s="136"/>
      <c r="M1354" s="136"/>
      <c r="N1354" s="136"/>
      <c r="O1354" s="136"/>
      <c r="P1354" s="136"/>
      <c r="Q1354" s="136"/>
      <c r="R1354" s="699"/>
      <c r="S1354" s="136"/>
      <c r="T1354" s="136"/>
      <c r="U1354" s="136"/>
      <c r="V1354" s="136"/>
      <c r="W1354" s="136"/>
      <c r="X1354" s="136"/>
      <c r="Y1354" s="699"/>
      <c r="Z1354" s="136"/>
      <c r="AA1354" s="136"/>
      <c r="AB1354" s="136"/>
      <c r="AC1354" s="136"/>
      <c r="AD1354" s="136"/>
      <c r="AE1354" s="136"/>
      <c r="AF1354" s="699"/>
      <c r="AG1354" s="136"/>
      <c r="AH1354" s="136"/>
      <c r="AI1354" s="136"/>
      <c r="AJ1354" s="136"/>
      <c r="AK1354" s="136"/>
      <c r="AL1354" s="136"/>
    </row>
    <row r="1355" spans="1:38" s="44" customFormat="1" x14ac:dyDescent="0.2">
      <c r="A1355" s="16"/>
      <c r="B1355" s="704"/>
      <c r="C1355" s="16"/>
      <c r="K1355" s="699"/>
      <c r="L1355" s="136"/>
      <c r="M1355" s="136"/>
      <c r="N1355" s="136"/>
      <c r="O1355" s="136"/>
      <c r="P1355" s="136"/>
      <c r="Q1355" s="136"/>
      <c r="R1355" s="699"/>
      <c r="S1355" s="136"/>
      <c r="T1355" s="136"/>
      <c r="U1355" s="136"/>
      <c r="V1355" s="136"/>
      <c r="W1355" s="136"/>
      <c r="X1355" s="136"/>
      <c r="Y1355" s="699"/>
      <c r="Z1355" s="136"/>
      <c r="AA1355" s="136"/>
      <c r="AB1355" s="136"/>
      <c r="AC1355" s="136"/>
      <c r="AD1355" s="136"/>
      <c r="AE1355" s="136"/>
      <c r="AF1355" s="699"/>
      <c r="AG1355" s="136"/>
      <c r="AH1355" s="136"/>
      <c r="AI1355" s="136"/>
      <c r="AJ1355" s="136"/>
      <c r="AK1355" s="136"/>
      <c r="AL1355" s="136"/>
    </row>
    <row r="1356" spans="1:38" s="44" customFormat="1" x14ac:dyDescent="0.2">
      <c r="A1356" s="16"/>
      <c r="B1356" s="704"/>
      <c r="C1356" s="16"/>
      <c r="K1356" s="699"/>
      <c r="L1356" s="136"/>
      <c r="M1356" s="136"/>
      <c r="N1356" s="136"/>
      <c r="O1356" s="136"/>
      <c r="P1356" s="136"/>
      <c r="Q1356" s="136"/>
      <c r="R1356" s="699"/>
      <c r="S1356" s="136"/>
      <c r="T1356" s="136"/>
      <c r="U1356" s="136"/>
      <c r="V1356" s="136"/>
      <c r="W1356" s="136"/>
      <c r="X1356" s="136"/>
      <c r="Y1356" s="699"/>
      <c r="Z1356" s="136"/>
      <c r="AA1356" s="136"/>
      <c r="AB1356" s="136"/>
      <c r="AC1356" s="136"/>
      <c r="AD1356" s="136"/>
      <c r="AE1356" s="136"/>
      <c r="AF1356" s="699"/>
      <c r="AG1356" s="136"/>
      <c r="AH1356" s="136"/>
      <c r="AI1356" s="136"/>
      <c r="AJ1356" s="136"/>
      <c r="AK1356" s="136"/>
      <c r="AL1356" s="136"/>
    </row>
    <row r="1357" spans="1:38" s="44" customFormat="1" x14ac:dyDescent="0.2">
      <c r="A1357" s="16"/>
      <c r="B1357" s="704"/>
      <c r="C1357" s="16"/>
      <c r="K1357" s="699"/>
      <c r="L1357" s="136"/>
      <c r="M1357" s="136"/>
      <c r="N1357" s="136"/>
      <c r="O1357" s="136"/>
      <c r="P1357" s="136"/>
      <c r="Q1357" s="136"/>
      <c r="R1357" s="699"/>
      <c r="S1357" s="136"/>
      <c r="T1357" s="136"/>
      <c r="U1357" s="136"/>
      <c r="V1357" s="136"/>
      <c r="W1357" s="136"/>
      <c r="X1357" s="136"/>
      <c r="Y1357" s="699"/>
      <c r="Z1357" s="136"/>
      <c r="AA1357" s="136"/>
      <c r="AB1357" s="136"/>
      <c r="AC1357" s="136"/>
      <c r="AD1357" s="136"/>
      <c r="AE1357" s="136"/>
      <c r="AF1357" s="699"/>
      <c r="AG1357" s="136"/>
      <c r="AH1357" s="136"/>
      <c r="AI1357" s="136"/>
      <c r="AJ1357" s="136"/>
      <c r="AK1357" s="136"/>
      <c r="AL1357" s="136"/>
    </row>
    <row r="1358" spans="1:38" s="44" customFormat="1" x14ac:dyDescent="0.2">
      <c r="A1358" s="16"/>
      <c r="B1358" s="704"/>
      <c r="C1358" s="16"/>
      <c r="K1358" s="699"/>
      <c r="L1358" s="136"/>
      <c r="M1358" s="136"/>
      <c r="N1358" s="136"/>
      <c r="O1358" s="136"/>
      <c r="P1358" s="136"/>
      <c r="Q1358" s="136"/>
      <c r="R1358" s="699"/>
      <c r="S1358" s="136"/>
      <c r="T1358" s="136"/>
      <c r="U1358" s="136"/>
      <c r="V1358" s="136"/>
      <c r="W1358" s="136"/>
      <c r="X1358" s="136"/>
      <c r="Y1358" s="699"/>
      <c r="Z1358" s="136"/>
      <c r="AA1358" s="136"/>
      <c r="AB1358" s="136"/>
      <c r="AC1358" s="136"/>
      <c r="AD1358" s="136"/>
      <c r="AE1358" s="136"/>
      <c r="AF1358" s="699"/>
      <c r="AG1358" s="136"/>
      <c r="AH1358" s="136"/>
      <c r="AI1358" s="136"/>
      <c r="AJ1358" s="136"/>
      <c r="AK1358" s="136"/>
      <c r="AL1358" s="136"/>
    </row>
    <row r="1359" spans="1:38" s="44" customFormat="1" x14ac:dyDescent="0.2">
      <c r="A1359" s="16"/>
      <c r="B1359" s="704"/>
      <c r="C1359" s="16"/>
      <c r="K1359" s="699"/>
      <c r="L1359" s="136"/>
      <c r="M1359" s="136"/>
      <c r="N1359" s="136"/>
      <c r="O1359" s="136"/>
      <c r="P1359" s="136"/>
      <c r="Q1359" s="136"/>
      <c r="R1359" s="699"/>
      <c r="S1359" s="136"/>
      <c r="T1359" s="136"/>
      <c r="U1359" s="136"/>
      <c r="V1359" s="136"/>
      <c r="W1359" s="136"/>
      <c r="X1359" s="136"/>
      <c r="Y1359" s="699"/>
      <c r="Z1359" s="136"/>
      <c r="AA1359" s="136"/>
      <c r="AB1359" s="136"/>
      <c r="AC1359" s="136"/>
      <c r="AD1359" s="136"/>
      <c r="AE1359" s="136"/>
      <c r="AF1359" s="699"/>
      <c r="AG1359" s="136"/>
      <c r="AH1359" s="136"/>
      <c r="AI1359" s="136"/>
      <c r="AJ1359" s="136"/>
      <c r="AK1359" s="136"/>
      <c r="AL1359" s="136"/>
    </row>
    <row r="1360" spans="1:38" s="44" customFormat="1" x14ac:dyDescent="0.2">
      <c r="A1360" s="16"/>
      <c r="B1360" s="704"/>
      <c r="C1360" s="16"/>
      <c r="K1360" s="699"/>
      <c r="L1360" s="136"/>
      <c r="M1360" s="136"/>
      <c r="N1360" s="136"/>
      <c r="O1360" s="136"/>
      <c r="P1360" s="136"/>
      <c r="Q1360" s="136"/>
      <c r="R1360" s="699"/>
      <c r="S1360" s="136"/>
      <c r="T1360" s="136"/>
      <c r="U1360" s="136"/>
      <c r="V1360" s="136"/>
      <c r="W1360" s="136"/>
      <c r="X1360" s="136"/>
      <c r="Y1360" s="699"/>
      <c r="Z1360" s="136"/>
      <c r="AA1360" s="136"/>
      <c r="AB1360" s="136"/>
      <c r="AC1360" s="136"/>
      <c r="AD1360" s="136"/>
      <c r="AE1360" s="136"/>
      <c r="AF1360" s="699"/>
      <c r="AG1360" s="136"/>
      <c r="AH1360" s="136"/>
      <c r="AI1360" s="136"/>
      <c r="AJ1360" s="136"/>
      <c r="AK1360" s="136"/>
      <c r="AL1360" s="136"/>
    </row>
    <row r="1361" spans="1:38" s="44" customFormat="1" x14ac:dyDescent="0.2">
      <c r="A1361" s="16"/>
      <c r="B1361" s="704"/>
      <c r="C1361" s="16"/>
      <c r="K1361" s="699"/>
      <c r="L1361" s="136"/>
      <c r="M1361" s="136"/>
      <c r="N1361" s="136"/>
      <c r="O1361" s="136"/>
      <c r="P1361" s="136"/>
      <c r="Q1361" s="136"/>
      <c r="R1361" s="699"/>
      <c r="S1361" s="136"/>
      <c r="T1361" s="136"/>
      <c r="U1361" s="136"/>
      <c r="V1361" s="136"/>
      <c r="W1361" s="136"/>
      <c r="X1361" s="136"/>
      <c r="Y1361" s="699"/>
      <c r="Z1361" s="136"/>
      <c r="AA1361" s="136"/>
      <c r="AB1361" s="136"/>
      <c r="AC1361" s="136"/>
      <c r="AD1361" s="136"/>
      <c r="AE1361" s="136"/>
      <c r="AF1361" s="699"/>
      <c r="AG1361" s="136"/>
      <c r="AH1361" s="136"/>
      <c r="AI1361" s="136"/>
      <c r="AJ1361" s="136"/>
      <c r="AK1361" s="136"/>
      <c r="AL1361" s="136"/>
    </row>
    <row r="1362" spans="1:38" s="44" customFormat="1" x14ac:dyDescent="0.2">
      <c r="A1362" s="16"/>
      <c r="B1362" s="704"/>
      <c r="C1362" s="16"/>
      <c r="K1362" s="699"/>
      <c r="L1362" s="136"/>
      <c r="M1362" s="136"/>
      <c r="N1362" s="136"/>
      <c r="O1362" s="136"/>
      <c r="P1362" s="136"/>
      <c r="Q1362" s="136"/>
      <c r="R1362" s="699"/>
      <c r="S1362" s="136"/>
      <c r="T1362" s="136"/>
      <c r="U1362" s="136"/>
      <c r="V1362" s="136"/>
      <c r="W1362" s="136"/>
      <c r="X1362" s="136"/>
      <c r="Y1362" s="699"/>
      <c r="Z1362" s="136"/>
      <c r="AA1362" s="136"/>
      <c r="AB1362" s="136"/>
      <c r="AC1362" s="136"/>
      <c r="AD1362" s="136"/>
      <c r="AE1362" s="136"/>
      <c r="AF1362" s="699"/>
      <c r="AG1362" s="136"/>
      <c r="AH1362" s="136"/>
      <c r="AI1362" s="136"/>
      <c r="AJ1362" s="136"/>
      <c r="AK1362" s="136"/>
      <c r="AL1362" s="136"/>
    </row>
    <row r="1363" spans="1:38" s="44" customFormat="1" x14ac:dyDescent="0.2">
      <c r="A1363" s="16"/>
      <c r="B1363" s="704"/>
      <c r="C1363" s="16"/>
      <c r="K1363" s="699"/>
      <c r="L1363" s="136"/>
      <c r="M1363" s="136"/>
      <c r="N1363" s="136"/>
      <c r="O1363" s="136"/>
      <c r="P1363" s="136"/>
      <c r="Q1363" s="136"/>
      <c r="R1363" s="699"/>
      <c r="S1363" s="136"/>
      <c r="T1363" s="136"/>
      <c r="U1363" s="136"/>
      <c r="V1363" s="136"/>
      <c r="W1363" s="136"/>
      <c r="X1363" s="136"/>
      <c r="Y1363" s="699"/>
      <c r="Z1363" s="136"/>
      <c r="AA1363" s="136"/>
      <c r="AB1363" s="136"/>
      <c r="AC1363" s="136"/>
      <c r="AD1363" s="136"/>
      <c r="AE1363" s="136"/>
      <c r="AF1363" s="699"/>
      <c r="AG1363" s="136"/>
      <c r="AH1363" s="136"/>
      <c r="AI1363" s="136"/>
      <c r="AJ1363" s="136"/>
      <c r="AK1363" s="136"/>
      <c r="AL1363" s="136"/>
    </row>
    <row r="1364" spans="1:38" s="44" customFormat="1" x14ac:dyDescent="0.2">
      <c r="A1364" s="16"/>
      <c r="B1364" s="704"/>
      <c r="C1364" s="16"/>
      <c r="K1364" s="699"/>
      <c r="L1364" s="136"/>
      <c r="M1364" s="136"/>
      <c r="N1364" s="136"/>
      <c r="O1364" s="136"/>
      <c r="P1364" s="136"/>
      <c r="Q1364" s="136"/>
      <c r="R1364" s="699"/>
      <c r="S1364" s="136"/>
      <c r="T1364" s="136"/>
      <c r="U1364" s="136"/>
      <c r="V1364" s="136"/>
      <c r="W1364" s="136"/>
      <c r="X1364" s="136"/>
      <c r="Y1364" s="699"/>
      <c r="Z1364" s="136"/>
      <c r="AA1364" s="136"/>
      <c r="AB1364" s="136"/>
      <c r="AC1364" s="136"/>
      <c r="AD1364" s="136"/>
      <c r="AE1364" s="136"/>
      <c r="AF1364" s="699"/>
      <c r="AG1364" s="136"/>
      <c r="AH1364" s="136"/>
      <c r="AI1364" s="136"/>
      <c r="AJ1364" s="136"/>
      <c r="AK1364" s="136"/>
      <c r="AL1364" s="136"/>
    </row>
    <row r="1365" spans="1:38" s="44" customFormat="1" x14ac:dyDescent="0.2">
      <c r="A1365" s="16"/>
      <c r="B1365" s="704"/>
      <c r="C1365" s="16"/>
      <c r="K1365" s="699"/>
      <c r="L1365" s="136"/>
      <c r="M1365" s="136"/>
      <c r="N1365" s="136"/>
      <c r="O1365" s="136"/>
      <c r="P1365" s="136"/>
      <c r="Q1365" s="136"/>
      <c r="R1365" s="699"/>
      <c r="S1365" s="136"/>
      <c r="T1365" s="136"/>
      <c r="U1365" s="136"/>
      <c r="V1365" s="136"/>
      <c r="W1365" s="136"/>
      <c r="X1365" s="136"/>
      <c r="Y1365" s="699"/>
      <c r="Z1365" s="136"/>
      <c r="AA1365" s="136"/>
      <c r="AB1365" s="136"/>
      <c r="AC1365" s="136"/>
      <c r="AD1365" s="136"/>
      <c r="AE1365" s="136"/>
      <c r="AF1365" s="699"/>
      <c r="AG1365" s="136"/>
      <c r="AH1365" s="136"/>
      <c r="AI1365" s="136"/>
      <c r="AJ1365" s="136"/>
      <c r="AK1365" s="136"/>
      <c r="AL1365" s="136"/>
    </row>
    <row r="1366" spans="1:38" s="44" customFormat="1" x14ac:dyDescent="0.2">
      <c r="A1366" s="16"/>
      <c r="B1366" s="704"/>
      <c r="C1366" s="16"/>
      <c r="K1366" s="699"/>
      <c r="L1366" s="136"/>
      <c r="M1366" s="136"/>
      <c r="N1366" s="136"/>
      <c r="O1366" s="136"/>
      <c r="P1366" s="136"/>
      <c r="Q1366" s="136"/>
      <c r="R1366" s="699"/>
      <c r="S1366" s="136"/>
      <c r="T1366" s="136"/>
      <c r="U1366" s="136"/>
      <c r="V1366" s="136"/>
      <c r="W1366" s="136"/>
      <c r="X1366" s="136"/>
      <c r="Y1366" s="699"/>
      <c r="Z1366" s="136"/>
      <c r="AA1366" s="136"/>
      <c r="AB1366" s="136"/>
      <c r="AC1366" s="136"/>
      <c r="AD1366" s="136"/>
      <c r="AE1366" s="136"/>
      <c r="AF1366" s="699"/>
      <c r="AG1366" s="136"/>
      <c r="AH1366" s="136"/>
      <c r="AI1366" s="136"/>
      <c r="AJ1366" s="136"/>
      <c r="AK1366" s="136"/>
      <c r="AL1366" s="136"/>
    </row>
    <row r="1367" spans="1:38" s="44" customFormat="1" x14ac:dyDescent="0.2">
      <c r="A1367" s="16"/>
      <c r="B1367" s="704"/>
      <c r="C1367" s="16"/>
      <c r="K1367" s="699"/>
      <c r="L1367" s="136"/>
      <c r="M1367" s="136"/>
      <c r="N1367" s="136"/>
      <c r="O1367" s="136"/>
      <c r="P1367" s="136"/>
      <c r="Q1367" s="136"/>
      <c r="R1367" s="699"/>
      <c r="S1367" s="136"/>
      <c r="T1367" s="136"/>
      <c r="U1367" s="136"/>
      <c r="V1367" s="136"/>
      <c r="W1367" s="136"/>
      <c r="X1367" s="136"/>
      <c r="Y1367" s="699"/>
      <c r="Z1367" s="136"/>
      <c r="AA1367" s="136"/>
      <c r="AB1367" s="136"/>
      <c r="AC1367" s="136"/>
      <c r="AD1367" s="136"/>
      <c r="AE1367" s="136"/>
      <c r="AF1367" s="699"/>
      <c r="AG1367" s="136"/>
      <c r="AH1367" s="136"/>
      <c r="AI1367" s="136"/>
      <c r="AJ1367" s="136"/>
      <c r="AK1367" s="136"/>
      <c r="AL1367" s="136"/>
    </row>
    <row r="1368" spans="1:38" s="44" customFormat="1" x14ac:dyDescent="0.2">
      <c r="A1368" s="16"/>
      <c r="B1368" s="704"/>
      <c r="C1368" s="16"/>
      <c r="K1368" s="699"/>
      <c r="L1368" s="136"/>
      <c r="M1368" s="136"/>
      <c r="N1368" s="136"/>
      <c r="O1368" s="136"/>
      <c r="P1368" s="136"/>
      <c r="Q1368" s="136"/>
      <c r="R1368" s="699"/>
      <c r="S1368" s="136"/>
      <c r="T1368" s="136"/>
      <c r="U1368" s="136"/>
      <c r="V1368" s="136"/>
      <c r="W1368" s="136"/>
      <c r="X1368" s="136"/>
      <c r="Y1368" s="699"/>
      <c r="Z1368" s="136"/>
      <c r="AA1368" s="136"/>
      <c r="AB1368" s="136"/>
      <c r="AC1368" s="136"/>
      <c r="AD1368" s="136"/>
      <c r="AE1368" s="136"/>
      <c r="AF1368" s="699"/>
      <c r="AG1368" s="136"/>
      <c r="AH1368" s="136"/>
      <c r="AI1368" s="136"/>
      <c r="AJ1368" s="136"/>
      <c r="AK1368" s="136"/>
      <c r="AL1368" s="136"/>
    </row>
    <row r="1369" spans="1:38" s="44" customFormat="1" x14ac:dyDescent="0.2">
      <c r="A1369" s="16"/>
      <c r="B1369" s="704"/>
      <c r="C1369" s="16"/>
      <c r="K1369" s="699"/>
      <c r="L1369" s="136"/>
      <c r="M1369" s="136"/>
      <c r="N1369" s="136"/>
      <c r="O1369" s="136"/>
      <c r="P1369" s="136"/>
      <c r="Q1369" s="136"/>
      <c r="R1369" s="699"/>
      <c r="S1369" s="136"/>
      <c r="T1369" s="136"/>
      <c r="U1369" s="136"/>
      <c r="V1369" s="136"/>
      <c r="W1369" s="136"/>
      <c r="X1369" s="136"/>
      <c r="Y1369" s="699"/>
      <c r="Z1369" s="136"/>
      <c r="AA1369" s="136"/>
      <c r="AB1369" s="136"/>
      <c r="AC1369" s="136"/>
      <c r="AD1369" s="136"/>
      <c r="AE1369" s="136"/>
      <c r="AF1369" s="699"/>
      <c r="AG1369" s="136"/>
      <c r="AH1369" s="136"/>
      <c r="AI1369" s="136"/>
      <c r="AJ1369" s="136"/>
      <c r="AK1369" s="136"/>
      <c r="AL1369" s="136"/>
    </row>
    <row r="1370" spans="1:38" s="44" customFormat="1" x14ac:dyDescent="0.2">
      <c r="A1370" s="16"/>
      <c r="B1370" s="704"/>
      <c r="C1370" s="16"/>
      <c r="K1370" s="699"/>
      <c r="L1370" s="136"/>
      <c r="M1370" s="136"/>
      <c r="N1370" s="136"/>
      <c r="O1370" s="136"/>
      <c r="P1370" s="136"/>
      <c r="Q1370" s="136"/>
      <c r="R1370" s="699"/>
      <c r="S1370" s="136"/>
      <c r="T1370" s="136"/>
      <c r="U1370" s="136"/>
      <c r="V1370" s="136"/>
      <c r="W1370" s="136"/>
      <c r="X1370" s="136"/>
      <c r="Y1370" s="699"/>
      <c r="Z1370" s="136"/>
      <c r="AA1370" s="136"/>
      <c r="AB1370" s="136"/>
      <c r="AC1370" s="136"/>
      <c r="AD1370" s="136"/>
      <c r="AE1370" s="136"/>
      <c r="AF1370" s="699"/>
      <c r="AG1370" s="136"/>
      <c r="AH1370" s="136"/>
      <c r="AI1370" s="136"/>
      <c r="AJ1370" s="136"/>
      <c r="AK1370" s="136"/>
      <c r="AL1370" s="136"/>
    </row>
    <row r="1371" spans="1:38" s="44" customFormat="1" x14ac:dyDescent="0.2">
      <c r="A1371" s="16"/>
      <c r="B1371" s="704"/>
      <c r="C1371" s="16"/>
      <c r="K1371" s="699"/>
      <c r="L1371" s="136"/>
      <c r="M1371" s="136"/>
      <c r="N1371" s="136"/>
      <c r="O1371" s="136"/>
      <c r="P1371" s="136"/>
      <c r="Q1371" s="136"/>
      <c r="R1371" s="699"/>
      <c r="S1371" s="136"/>
      <c r="T1371" s="136"/>
      <c r="U1371" s="136"/>
      <c r="V1371" s="136"/>
      <c r="W1371" s="136"/>
      <c r="X1371" s="136"/>
      <c r="Y1371" s="699"/>
      <c r="Z1371" s="136"/>
      <c r="AA1371" s="136"/>
      <c r="AB1371" s="136"/>
      <c r="AC1371" s="136"/>
      <c r="AD1371" s="136"/>
      <c r="AE1371" s="136"/>
      <c r="AF1371" s="699"/>
      <c r="AG1371" s="136"/>
      <c r="AH1371" s="136"/>
      <c r="AI1371" s="136"/>
      <c r="AJ1371" s="136"/>
      <c r="AK1371" s="136"/>
      <c r="AL1371" s="136"/>
    </row>
    <row r="1372" spans="1:38" s="44" customFormat="1" x14ac:dyDescent="0.2">
      <c r="A1372" s="16"/>
      <c r="B1372" s="704"/>
      <c r="C1372" s="16"/>
      <c r="K1372" s="699"/>
      <c r="L1372" s="136"/>
      <c r="M1372" s="136"/>
      <c r="N1372" s="136"/>
      <c r="O1372" s="136"/>
      <c r="P1372" s="136"/>
      <c r="Q1372" s="136"/>
      <c r="R1372" s="699"/>
      <c r="S1372" s="136"/>
      <c r="T1372" s="136"/>
      <c r="U1372" s="136"/>
      <c r="V1372" s="136"/>
      <c r="W1372" s="136"/>
      <c r="X1372" s="136"/>
      <c r="Y1372" s="699"/>
      <c r="Z1372" s="136"/>
      <c r="AA1372" s="136"/>
      <c r="AB1372" s="136"/>
      <c r="AC1372" s="136"/>
      <c r="AD1372" s="136"/>
      <c r="AE1372" s="136"/>
      <c r="AF1372" s="699"/>
      <c r="AG1372" s="136"/>
      <c r="AH1372" s="136"/>
      <c r="AI1372" s="136"/>
      <c r="AJ1372" s="136"/>
      <c r="AK1372" s="136"/>
      <c r="AL1372" s="136"/>
    </row>
    <row r="1373" spans="1:38" s="44" customFormat="1" x14ac:dyDescent="0.2">
      <c r="A1373" s="16"/>
      <c r="B1373" s="704"/>
      <c r="C1373" s="16"/>
      <c r="K1373" s="699"/>
      <c r="L1373" s="136"/>
      <c r="M1373" s="136"/>
      <c r="N1373" s="136"/>
      <c r="O1373" s="136"/>
      <c r="P1373" s="136"/>
      <c r="Q1373" s="136"/>
      <c r="R1373" s="699"/>
      <c r="S1373" s="136"/>
      <c r="T1373" s="136"/>
      <c r="U1373" s="136"/>
      <c r="V1373" s="136"/>
      <c r="W1373" s="136"/>
      <c r="X1373" s="136"/>
      <c r="Y1373" s="699"/>
      <c r="Z1373" s="136"/>
      <c r="AA1373" s="136"/>
      <c r="AB1373" s="136"/>
      <c r="AC1373" s="136"/>
      <c r="AD1373" s="136"/>
      <c r="AE1373" s="136"/>
      <c r="AF1373" s="699"/>
      <c r="AG1373" s="136"/>
      <c r="AH1373" s="136"/>
      <c r="AI1373" s="136"/>
      <c r="AJ1373" s="136"/>
      <c r="AK1373" s="136"/>
      <c r="AL1373" s="136"/>
    </row>
    <row r="1374" spans="1:38" s="44" customFormat="1" x14ac:dyDescent="0.2">
      <c r="A1374" s="16"/>
      <c r="B1374" s="704"/>
      <c r="C1374" s="16"/>
      <c r="K1374" s="699"/>
      <c r="L1374" s="136"/>
      <c r="M1374" s="136"/>
      <c r="N1374" s="136"/>
      <c r="O1374" s="136"/>
      <c r="P1374" s="136"/>
      <c r="Q1374" s="136"/>
      <c r="R1374" s="699"/>
      <c r="S1374" s="136"/>
      <c r="T1374" s="136"/>
      <c r="U1374" s="136"/>
      <c r="V1374" s="136"/>
      <c r="W1374" s="136"/>
      <c r="X1374" s="136"/>
      <c r="Y1374" s="699"/>
      <c r="Z1374" s="136"/>
      <c r="AA1374" s="136"/>
      <c r="AB1374" s="136"/>
      <c r="AC1374" s="136"/>
      <c r="AD1374" s="136"/>
      <c r="AE1374" s="136"/>
      <c r="AF1374" s="699"/>
      <c r="AG1374" s="136"/>
      <c r="AH1374" s="136"/>
      <c r="AI1374" s="136"/>
      <c r="AJ1374" s="136"/>
      <c r="AK1374" s="136"/>
      <c r="AL1374" s="136"/>
    </row>
    <row r="1375" spans="1:38" s="44" customFormat="1" x14ac:dyDescent="0.2">
      <c r="A1375" s="16"/>
      <c r="B1375" s="704"/>
      <c r="C1375" s="16"/>
      <c r="K1375" s="699"/>
      <c r="L1375" s="136"/>
      <c r="M1375" s="136"/>
      <c r="N1375" s="136"/>
      <c r="O1375" s="136"/>
      <c r="P1375" s="136"/>
      <c r="Q1375" s="136"/>
      <c r="R1375" s="699"/>
      <c r="S1375" s="136"/>
      <c r="T1375" s="136"/>
      <c r="U1375" s="136"/>
      <c r="V1375" s="136"/>
      <c r="W1375" s="136"/>
      <c r="X1375" s="136"/>
      <c r="Y1375" s="699"/>
      <c r="Z1375" s="136"/>
      <c r="AA1375" s="136"/>
      <c r="AB1375" s="136"/>
      <c r="AC1375" s="136"/>
      <c r="AD1375" s="136"/>
      <c r="AE1375" s="136"/>
      <c r="AF1375" s="699"/>
      <c r="AG1375" s="136"/>
      <c r="AH1375" s="136"/>
      <c r="AI1375" s="136"/>
      <c r="AJ1375" s="136"/>
      <c r="AK1375" s="136"/>
      <c r="AL1375" s="136"/>
    </row>
    <row r="1376" spans="1:38" s="44" customFormat="1" x14ac:dyDescent="0.2">
      <c r="A1376" s="16"/>
      <c r="B1376" s="704"/>
      <c r="C1376" s="16"/>
      <c r="K1376" s="699"/>
      <c r="L1376" s="136"/>
      <c r="M1376" s="136"/>
      <c r="N1376" s="136"/>
      <c r="O1376" s="136"/>
      <c r="P1376" s="136"/>
      <c r="Q1376" s="136"/>
      <c r="R1376" s="699"/>
      <c r="S1376" s="136"/>
      <c r="T1376" s="136"/>
      <c r="U1376" s="136"/>
      <c r="V1376" s="136"/>
      <c r="W1376" s="136"/>
      <c r="X1376" s="136"/>
      <c r="Y1376" s="699"/>
      <c r="Z1376" s="136"/>
      <c r="AA1376" s="136"/>
      <c r="AB1376" s="136"/>
      <c r="AC1376" s="136"/>
      <c r="AD1376" s="136"/>
      <c r="AE1376" s="136"/>
      <c r="AF1376" s="699"/>
      <c r="AG1376" s="136"/>
      <c r="AH1376" s="136"/>
      <c r="AI1376" s="136"/>
      <c r="AJ1376" s="136"/>
      <c r="AK1376" s="136"/>
      <c r="AL1376" s="136"/>
    </row>
    <row r="1377" spans="1:38" s="44" customFormat="1" x14ac:dyDescent="0.2">
      <c r="A1377" s="16"/>
      <c r="B1377" s="704"/>
      <c r="C1377" s="16"/>
      <c r="K1377" s="699"/>
      <c r="L1377" s="136"/>
      <c r="M1377" s="136"/>
      <c r="N1377" s="136"/>
      <c r="O1377" s="136"/>
      <c r="P1377" s="136"/>
      <c r="Q1377" s="136"/>
      <c r="R1377" s="699"/>
      <c r="S1377" s="136"/>
      <c r="T1377" s="136"/>
      <c r="U1377" s="136"/>
      <c r="V1377" s="136"/>
      <c r="W1377" s="136"/>
      <c r="X1377" s="136"/>
      <c r="Y1377" s="699"/>
      <c r="Z1377" s="136"/>
      <c r="AA1377" s="136"/>
      <c r="AB1377" s="136"/>
      <c r="AC1377" s="136"/>
      <c r="AD1377" s="136"/>
      <c r="AE1377" s="136"/>
      <c r="AF1377" s="699"/>
      <c r="AG1377" s="136"/>
      <c r="AH1377" s="136"/>
      <c r="AI1377" s="136"/>
      <c r="AJ1377" s="136"/>
      <c r="AK1377" s="136"/>
      <c r="AL1377" s="136"/>
    </row>
    <row r="1378" spans="1:38" s="44" customFormat="1" x14ac:dyDescent="0.2">
      <c r="A1378" s="16"/>
      <c r="B1378" s="704"/>
      <c r="C1378" s="16"/>
      <c r="K1378" s="699"/>
      <c r="L1378" s="136"/>
      <c r="M1378" s="136"/>
      <c r="N1378" s="136"/>
      <c r="O1378" s="136"/>
      <c r="P1378" s="136"/>
      <c r="Q1378" s="136"/>
      <c r="R1378" s="699"/>
      <c r="S1378" s="136"/>
      <c r="T1378" s="136"/>
      <c r="U1378" s="136"/>
      <c r="V1378" s="136"/>
      <c r="W1378" s="136"/>
      <c r="X1378" s="136"/>
      <c r="Y1378" s="699"/>
      <c r="Z1378" s="136"/>
      <c r="AA1378" s="136"/>
      <c r="AB1378" s="136"/>
      <c r="AC1378" s="136"/>
      <c r="AD1378" s="136"/>
      <c r="AE1378" s="136"/>
      <c r="AF1378" s="699"/>
      <c r="AG1378" s="136"/>
      <c r="AH1378" s="136"/>
      <c r="AI1378" s="136"/>
      <c r="AJ1378" s="136"/>
      <c r="AK1378" s="136"/>
      <c r="AL1378" s="136"/>
    </row>
    <row r="1379" spans="1:38" s="44" customFormat="1" x14ac:dyDescent="0.2">
      <c r="A1379" s="16"/>
      <c r="B1379" s="704"/>
      <c r="C1379" s="16"/>
      <c r="K1379" s="699"/>
      <c r="L1379" s="136"/>
      <c r="M1379" s="136"/>
      <c r="N1379" s="136"/>
      <c r="O1379" s="136"/>
      <c r="P1379" s="136"/>
      <c r="Q1379" s="136"/>
      <c r="R1379" s="699"/>
      <c r="S1379" s="136"/>
      <c r="T1379" s="136"/>
      <c r="U1379" s="136"/>
      <c r="V1379" s="136"/>
      <c r="W1379" s="136"/>
      <c r="X1379" s="136"/>
      <c r="Y1379" s="699"/>
      <c r="Z1379" s="136"/>
      <c r="AA1379" s="136"/>
      <c r="AB1379" s="136"/>
      <c r="AC1379" s="136"/>
      <c r="AD1379" s="136"/>
      <c r="AE1379" s="136"/>
      <c r="AF1379" s="699"/>
      <c r="AG1379" s="136"/>
      <c r="AH1379" s="136"/>
      <c r="AI1379" s="136"/>
      <c r="AJ1379" s="136"/>
      <c r="AK1379" s="136"/>
      <c r="AL1379" s="136"/>
    </row>
    <row r="1380" spans="1:38" s="44" customFormat="1" x14ac:dyDescent="0.2">
      <c r="A1380" s="16"/>
      <c r="B1380" s="704"/>
      <c r="C1380" s="16"/>
      <c r="K1380" s="699"/>
      <c r="L1380" s="136"/>
      <c r="M1380" s="136"/>
      <c r="N1380" s="136"/>
      <c r="O1380" s="136"/>
      <c r="P1380" s="136"/>
      <c r="Q1380" s="136"/>
      <c r="R1380" s="699"/>
      <c r="S1380" s="136"/>
      <c r="T1380" s="136"/>
      <c r="U1380" s="136"/>
      <c r="V1380" s="136"/>
      <c r="W1380" s="136"/>
      <c r="X1380" s="136"/>
      <c r="Y1380" s="699"/>
      <c r="Z1380" s="136"/>
      <c r="AA1380" s="136"/>
      <c r="AB1380" s="136"/>
      <c r="AC1380" s="136"/>
      <c r="AD1380" s="136"/>
      <c r="AE1380" s="136"/>
      <c r="AF1380" s="699"/>
      <c r="AG1380" s="136"/>
      <c r="AH1380" s="136"/>
      <c r="AI1380" s="136"/>
      <c r="AJ1380" s="136"/>
      <c r="AK1380" s="136"/>
      <c r="AL1380" s="136"/>
    </row>
    <row r="1381" spans="1:38" s="44" customFormat="1" x14ac:dyDescent="0.2">
      <c r="A1381" s="16"/>
      <c r="B1381" s="704"/>
      <c r="C1381" s="16"/>
      <c r="K1381" s="699"/>
      <c r="L1381" s="136"/>
      <c r="M1381" s="136"/>
      <c r="N1381" s="136"/>
      <c r="O1381" s="136"/>
      <c r="P1381" s="136"/>
      <c r="Q1381" s="136"/>
      <c r="R1381" s="699"/>
      <c r="S1381" s="136"/>
      <c r="T1381" s="136"/>
      <c r="U1381" s="136"/>
      <c r="V1381" s="136"/>
      <c r="W1381" s="136"/>
      <c r="X1381" s="136"/>
      <c r="Y1381" s="699"/>
      <c r="Z1381" s="136"/>
      <c r="AA1381" s="136"/>
      <c r="AB1381" s="136"/>
      <c r="AC1381" s="136"/>
      <c r="AD1381" s="136"/>
      <c r="AE1381" s="136"/>
      <c r="AF1381" s="699"/>
      <c r="AG1381" s="136"/>
      <c r="AH1381" s="136"/>
      <c r="AI1381" s="136"/>
      <c r="AJ1381" s="136"/>
      <c r="AK1381" s="136"/>
      <c r="AL1381" s="136"/>
    </row>
    <row r="1382" spans="1:38" s="44" customFormat="1" x14ac:dyDescent="0.2">
      <c r="A1382" s="16"/>
      <c r="B1382" s="704"/>
      <c r="C1382" s="16"/>
      <c r="K1382" s="699"/>
      <c r="L1382" s="136"/>
      <c r="M1382" s="136"/>
      <c r="N1382" s="136"/>
      <c r="O1382" s="136"/>
      <c r="P1382" s="136"/>
      <c r="Q1382" s="136"/>
      <c r="R1382" s="699"/>
      <c r="S1382" s="136"/>
      <c r="T1382" s="136"/>
      <c r="U1382" s="136"/>
      <c r="V1382" s="136"/>
      <c r="W1382" s="136"/>
      <c r="X1382" s="136"/>
      <c r="Y1382" s="699"/>
      <c r="Z1382" s="136"/>
      <c r="AA1382" s="136"/>
      <c r="AB1382" s="136"/>
      <c r="AC1382" s="136"/>
      <c r="AD1382" s="136"/>
      <c r="AE1382" s="136"/>
      <c r="AF1382" s="699"/>
      <c r="AG1382" s="136"/>
      <c r="AH1382" s="136"/>
      <c r="AI1382" s="136"/>
      <c r="AJ1382" s="136"/>
      <c r="AK1382" s="136"/>
      <c r="AL1382" s="136"/>
    </row>
    <row r="1383" spans="1:38" s="44" customFormat="1" x14ac:dyDescent="0.2">
      <c r="A1383" s="16"/>
      <c r="B1383" s="704"/>
      <c r="C1383" s="16"/>
      <c r="K1383" s="699"/>
      <c r="L1383" s="136"/>
      <c r="M1383" s="136"/>
      <c r="N1383" s="136"/>
      <c r="O1383" s="136"/>
      <c r="P1383" s="136"/>
      <c r="Q1383" s="136"/>
      <c r="R1383" s="699"/>
      <c r="S1383" s="136"/>
      <c r="T1383" s="136"/>
      <c r="U1383" s="136"/>
      <c r="V1383" s="136"/>
      <c r="W1383" s="136"/>
      <c r="X1383" s="136"/>
      <c r="Y1383" s="699"/>
      <c r="Z1383" s="136"/>
      <c r="AA1383" s="136"/>
      <c r="AB1383" s="136"/>
      <c r="AC1383" s="136"/>
      <c r="AD1383" s="136"/>
      <c r="AE1383" s="136"/>
      <c r="AF1383" s="699"/>
      <c r="AG1383" s="136"/>
      <c r="AH1383" s="136"/>
      <c r="AI1383" s="136"/>
      <c r="AJ1383" s="136"/>
      <c r="AK1383" s="136"/>
      <c r="AL1383" s="136"/>
    </row>
    <row r="1384" spans="1:38" s="44" customFormat="1" x14ac:dyDescent="0.2">
      <c r="A1384" s="16"/>
      <c r="B1384" s="704"/>
      <c r="C1384" s="16"/>
      <c r="K1384" s="699"/>
      <c r="L1384" s="136"/>
      <c r="M1384" s="136"/>
      <c r="N1384" s="136"/>
      <c r="O1384" s="136"/>
      <c r="P1384" s="136"/>
      <c r="Q1384" s="136"/>
      <c r="R1384" s="699"/>
      <c r="S1384" s="136"/>
      <c r="T1384" s="136"/>
      <c r="U1384" s="136"/>
      <c r="V1384" s="136"/>
      <c r="W1384" s="136"/>
      <c r="X1384" s="136"/>
      <c r="Y1384" s="699"/>
      <c r="Z1384" s="136"/>
      <c r="AA1384" s="136"/>
      <c r="AB1384" s="136"/>
      <c r="AC1384" s="136"/>
      <c r="AD1384" s="136"/>
      <c r="AE1384" s="136"/>
      <c r="AF1384" s="699"/>
      <c r="AG1384" s="136"/>
      <c r="AH1384" s="136"/>
      <c r="AI1384" s="136"/>
      <c r="AJ1384" s="136"/>
      <c r="AK1384" s="136"/>
      <c r="AL1384" s="136"/>
    </row>
    <row r="1385" spans="1:38" s="44" customFormat="1" x14ac:dyDescent="0.2">
      <c r="A1385" s="16"/>
      <c r="B1385" s="704"/>
      <c r="C1385" s="16"/>
      <c r="K1385" s="699"/>
      <c r="L1385" s="136"/>
      <c r="M1385" s="136"/>
      <c r="N1385" s="136"/>
      <c r="O1385" s="136"/>
      <c r="P1385" s="136"/>
      <c r="Q1385" s="136"/>
      <c r="R1385" s="699"/>
      <c r="S1385" s="136"/>
      <c r="T1385" s="136"/>
      <c r="U1385" s="136"/>
      <c r="V1385" s="136"/>
      <c r="W1385" s="136"/>
      <c r="X1385" s="136"/>
      <c r="Y1385" s="699"/>
      <c r="Z1385" s="136"/>
      <c r="AA1385" s="136"/>
      <c r="AB1385" s="136"/>
      <c r="AC1385" s="136"/>
      <c r="AD1385" s="136"/>
      <c r="AE1385" s="136"/>
      <c r="AF1385" s="699"/>
      <c r="AG1385" s="136"/>
      <c r="AH1385" s="136"/>
      <c r="AI1385" s="136"/>
      <c r="AJ1385" s="136"/>
      <c r="AK1385" s="136"/>
      <c r="AL1385" s="136"/>
    </row>
    <row r="1386" spans="1:38" s="44" customFormat="1" x14ac:dyDescent="0.2">
      <c r="A1386" s="16"/>
      <c r="B1386" s="704"/>
      <c r="C1386" s="16"/>
      <c r="K1386" s="699"/>
      <c r="L1386" s="136"/>
      <c r="M1386" s="136"/>
      <c r="N1386" s="136"/>
      <c r="O1386" s="136"/>
      <c r="P1386" s="136"/>
      <c r="Q1386" s="136"/>
      <c r="R1386" s="699"/>
      <c r="S1386" s="136"/>
      <c r="T1386" s="136"/>
      <c r="U1386" s="136"/>
      <c r="V1386" s="136"/>
      <c r="W1386" s="136"/>
      <c r="X1386" s="136"/>
      <c r="Y1386" s="699"/>
      <c r="Z1386" s="136"/>
      <c r="AA1386" s="136"/>
      <c r="AB1386" s="136"/>
      <c r="AC1386" s="136"/>
      <c r="AD1386" s="136"/>
      <c r="AE1386" s="136"/>
      <c r="AF1386" s="699"/>
      <c r="AG1386" s="136"/>
      <c r="AH1386" s="136"/>
      <c r="AI1386" s="136"/>
      <c r="AJ1386" s="136"/>
      <c r="AK1386" s="136"/>
      <c r="AL1386" s="136"/>
    </row>
    <row r="1387" spans="1:38" s="44" customFormat="1" x14ac:dyDescent="0.2">
      <c r="A1387" s="16"/>
      <c r="B1387" s="704"/>
      <c r="C1387" s="16"/>
      <c r="K1387" s="699"/>
      <c r="L1387" s="136"/>
      <c r="M1387" s="136"/>
      <c r="N1387" s="136"/>
      <c r="O1387" s="136"/>
      <c r="P1387" s="136"/>
      <c r="Q1387" s="136"/>
      <c r="R1387" s="699"/>
      <c r="S1387" s="136"/>
      <c r="T1387" s="136"/>
      <c r="U1387" s="136"/>
      <c r="V1387" s="136"/>
      <c r="W1387" s="136"/>
      <c r="X1387" s="136"/>
      <c r="Y1387" s="699"/>
      <c r="Z1387" s="136"/>
      <c r="AA1387" s="136"/>
      <c r="AB1387" s="136"/>
      <c r="AC1387" s="136"/>
      <c r="AD1387" s="136"/>
      <c r="AE1387" s="136"/>
      <c r="AF1387" s="699"/>
      <c r="AG1387" s="136"/>
      <c r="AH1387" s="136"/>
      <c r="AI1387" s="136"/>
      <c r="AJ1387" s="136"/>
      <c r="AK1387" s="136"/>
      <c r="AL1387" s="136"/>
    </row>
    <row r="1388" spans="1:38" s="44" customFormat="1" x14ac:dyDescent="0.2">
      <c r="A1388" s="16"/>
      <c r="B1388" s="704"/>
      <c r="C1388" s="16"/>
      <c r="K1388" s="699"/>
      <c r="L1388" s="136"/>
      <c r="M1388" s="136"/>
      <c r="N1388" s="136"/>
      <c r="O1388" s="136"/>
      <c r="P1388" s="136"/>
      <c r="Q1388" s="136"/>
      <c r="R1388" s="699"/>
      <c r="S1388" s="136"/>
      <c r="T1388" s="136"/>
      <c r="U1388" s="136"/>
      <c r="V1388" s="136"/>
      <c r="W1388" s="136"/>
      <c r="X1388" s="136"/>
      <c r="Y1388" s="699"/>
      <c r="Z1388" s="136"/>
      <c r="AA1388" s="136"/>
      <c r="AB1388" s="136"/>
      <c r="AC1388" s="136"/>
      <c r="AD1388" s="136"/>
      <c r="AE1388" s="136"/>
      <c r="AF1388" s="699"/>
      <c r="AG1388" s="136"/>
      <c r="AH1388" s="136"/>
      <c r="AI1388" s="136"/>
      <c r="AJ1388" s="136"/>
      <c r="AK1388" s="136"/>
      <c r="AL1388" s="136"/>
    </row>
    <row r="1389" spans="1:38" s="44" customFormat="1" x14ac:dyDescent="0.2">
      <c r="A1389" s="16"/>
      <c r="B1389" s="704"/>
      <c r="C1389" s="16"/>
      <c r="K1389" s="699"/>
      <c r="L1389" s="136"/>
      <c r="M1389" s="136"/>
      <c r="N1389" s="136"/>
      <c r="O1389" s="136"/>
      <c r="P1389" s="136"/>
      <c r="Q1389" s="136"/>
      <c r="R1389" s="699"/>
      <c r="S1389" s="136"/>
      <c r="T1389" s="136"/>
      <c r="U1389" s="136"/>
      <c r="V1389" s="136"/>
      <c r="W1389" s="136"/>
      <c r="X1389" s="136"/>
      <c r="Y1389" s="699"/>
      <c r="Z1389" s="136"/>
      <c r="AA1389" s="136"/>
      <c r="AB1389" s="136"/>
      <c r="AC1389" s="136"/>
      <c r="AD1389" s="136"/>
      <c r="AE1389" s="136"/>
      <c r="AF1389" s="699"/>
      <c r="AG1389" s="136"/>
      <c r="AH1389" s="136"/>
      <c r="AI1389" s="136"/>
      <c r="AJ1389" s="136"/>
      <c r="AK1389" s="136"/>
      <c r="AL1389" s="136"/>
    </row>
    <row r="1390" spans="1:38" s="44" customFormat="1" x14ac:dyDescent="0.2">
      <c r="A1390" s="16"/>
      <c r="B1390" s="704"/>
      <c r="C1390" s="16"/>
      <c r="K1390" s="699"/>
      <c r="L1390" s="136"/>
      <c r="M1390" s="136"/>
      <c r="N1390" s="136"/>
      <c r="O1390" s="136"/>
      <c r="P1390" s="136"/>
      <c r="Q1390" s="136"/>
      <c r="R1390" s="699"/>
      <c r="S1390" s="136"/>
      <c r="T1390" s="136"/>
      <c r="U1390" s="136"/>
      <c r="V1390" s="136"/>
      <c r="W1390" s="136"/>
      <c r="X1390" s="136"/>
      <c r="Y1390" s="699"/>
      <c r="Z1390" s="136"/>
      <c r="AA1390" s="136"/>
      <c r="AB1390" s="136"/>
      <c r="AC1390" s="136"/>
      <c r="AD1390" s="136"/>
      <c r="AE1390" s="136"/>
      <c r="AF1390" s="699"/>
      <c r="AG1390" s="136"/>
      <c r="AH1390" s="136"/>
      <c r="AI1390" s="136"/>
      <c r="AJ1390" s="136"/>
      <c r="AK1390" s="136"/>
      <c r="AL1390" s="136"/>
    </row>
    <row r="1391" spans="1:38" s="44" customFormat="1" x14ac:dyDescent="0.2">
      <c r="A1391" s="16"/>
      <c r="B1391" s="704"/>
      <c r="C1391" s="16"/>
      <c r="K1391" s="699"/>
      <c r="L1391" s="136"/>
      <c r="M1391" s="136"/>
      <c r="N1391" s="136"/>
      <c r="O1391" s="136"/>
      <c r="P1391" s="136"/>
      <c r="Q1391" s="136"/>
      <c r="R1391" s="699"/>
      <c r="S1391" s="136"/>
      <c r="T1391" s="136"/>
      <c r="U1391" s="136"/>
      <c r="V1391" s="136"/>
      <c r="W1391" s="136"/>
      <c r="X1391" s="136"/>
      <c r="Y1391" s="699"/>
      <c r="Z1391" s="136"/>
      <c r="AA1391" s="136"/>
      <c r="AB1391" s="136"/>
      <c r="AC1391" s="136"/>
      <c r="AD1391" s="136"/>
      <c r="AE1391" s="136"/>
      <c r="AF1391" s="699"/>
      <c r="AG1391" s="136"/>
      <c r="AH1391" s="136"/>
      <c r="AI1391" s="136"/>
      <c r="AJ1391" s="136"/>
      <c r="AK1391" s="136"/>
      <c r="AL1391" s="136"/>
    </row>
    <row r="1392" spans="1:38" s="44" customFormat="1" x14ac:dyDescent="0.2">
      <c r="A1392" s="16"/>
      <c r="B1392" s="704"/>
      <c r="C1392" s="16"/>
      <c r="K1392" s="699"/>
      <c r="L1392" s="136"/>
      <c r="M1392" s="136"/>
      <c r="N1392" s="136"/>
      <c r="O1392" s="136"/>
      <c r="P1392" s="136"/>
      <c r="Q1392" s="136"/>
      <c r="R1392" s="699"/>
      <c r="S1392" s="136"/>
      <c r="T1392" s="136"/>
      <c r="U1392" s="136"/>
      <c r="V1392" s="136"/>
      <c r="W1392" s="136"/>
      <c r="X1392" s="136"/>
      <c r="Y1392" s="699"/>
      <c r="Z1392" s="136"/>
      <c r="AA1392" s="136"/>
      <c r="AB1392" s="136"/>
      <c r="AC1392" s="136"/>
      <c r="AD1392" s="136"/>
      <c r="AE1392" s="136"/>
      <c r="AF1392" s="699"/>
      <c r="AG1392" s="136"/>
      <c r="AH1392" s="136"/>
      <c r="AI1392" s="136"/>
      <c r="AJ1392" s="136"/>
      <c r="AK1392" s="136"/>
      <c r="AL1392" s="136"/>
    </row>
    <row r="1393" spans="1:38" s="44" customFormat="1" x14ac:dyDescent="0.2">
      <c r="A1393" s="16"/>
      <c r="B1393" s="704"/>
      <c r="C1393" s="16"/>
      <c r="K1393" s="699"/>
      <c r="L1393" s="136"/>
      <c r="M1393" s="136"/>
      <c r="N1393" s="136"/>
      <c r="O1393" s="136"/>
      <c r="P1393" s="136"/>
      <c r="Q1393" s="136"/>
      <c r="R1393" s="699"/>
      <c r="S1393" s="136"/>
      <c r="T1393" s="136"/>
      <c r="U1393" s="136"/>
      <c r="V1393" s="136"/>
      <c r="W1393" s="136"/>
      <c r="X1393" s="136"/>
      <c r="Y1393" s="699"/>
      <c r="Z1393" s="136"/>
      <c r="AA1393" s="136"/>
      <c r="AB1393" s="136"/>
      <c r="AC1393" s="136"/>
      <c r="AD1393" s="136"/>
      <c r="AE1393" s="136"/>
      <c r="AF1393" s="699"/>
      <c r="AG1393" s="136"/>
      <c r="AH1393" s="136"/>
      <c r="AI1393" s="136"/>
      <c r="AJ1393" s="136"/>
      <c r="AK1393" s="136"/>
      <c r="AL1393" s="136"/>
    </row>
    <row r="1394" spans="1:38" s="44" customFormat="1" x14ac:dyDescent="0.2">
      <c r="A1394" s="16"/>
      <c r="B1394" s="704"/>
      <c r="C1394" s="16"/>
      <c r="K1394" s="699"/>
      <c r="L1394" s="136"/>
      <c r="M1394" s="136"/>
      <c r="N1394" s="136"/>
      <c r="O1394" s="136"/>
      <c r="P1394" s="136"/>
      <c r="Q1394" s="136"/>
      <c r="R1394" s="699"/>
      <c r="S1394" s="136"/>
      <c r="T1394" s="136"/>
      <c r="U1394" s="136"/>
      <c r="V1394" s="136"/>
      <c r="W1394" s="136"/>
      <c r="X1394" s="136"/>
      <c r="Y1394" s="699"/>
      <c r="Z1394" s="136"/>
      <c r="AA1394" s="136"/>
      <c r="AB1394" s="136"/>
      <c r="AC1394" s="136"/>
      <c r="AD1394" s="136"/>
      <c r="AE1394" s="136"/>
      <c r="AF1394" s="699"/>
      <c r="AG1394" s="136"/>
      <c r="AH1394" s="136"/>
      <c r="AI1394" s="136"/>
      <c r="AJ1394" s="136"/>
      <c r="AK1394" s="136"/>
      <c r="AL1394" s="136"/>
    </row>
    <row r="1395" spans="1:38" s="44" customFormat="1" x14ac:dyDescent="0.2">
      <c r="A1395" s="16"/>
      <c r="B1395" s="704"/>
      <c r="C1395" s="16"/>
      <c r="K1395" s="699"/>
      <c r="L1395" s="136"/>
      <c r="M1395" s="136"/>
      <c r="N1395" s="136"/>
      <c r="O1395" s="136"/>
      <c r="P1395" s="136"/>
      <c r="Q1395" s="136"/>
      <c r="R1395" s="699"/>
      <c r="S1395" s="136"/>
      <c r="T1395" s="136"/>
      <c r="U1395" s="136"/>
      <c r="V1395" s="136"/>
      <c r="W1395" s="136"/>
      <c r="X1395" s="136"/>
      <c r="Y1395" s="699"/>
      <c r="Z1395" s="136"/>
      <c r="AA1395" s="136"/>
      <c r="AB1395" s="136"/>
      <c r="AC1395" s="136"/>
      <c r="AD1395" s="136"/>
      <c r="AE1395" s="136"/>
      <c r="AF1395" s="699"/>
      <c r="AG1395" s="136"/>
      <c r="AH1395" s="136"/>
      <c r="AI1395" s="136"/>
      <c r="AJ1395" s="136"/>
      <c r="AK1395" s="136"/>
      <c r="AL1395" s="136"/>
    </row>
    <row r="1396" spans="1:38" s="44" customFormat="1" x14ac:dyDescent="0.2">
      <c r="A1396" s="16"/>
      <c r="B1396" s="704"/>
      <c r="C1396" s="16"/>
      <c r="K1396" s="699"/>
      <c r="L1396" s="136"/>
      <c r="M1396" s="136"/>
      <c r="N1396" s="136"/>
      <c r="O1396" s="136"/>
      <c r="P1396" s="136"/>
      <c r="Q1396" s="136"/>
      <c r="R1396" s="699"/>
      <c r="S1396" s="136"/>
      <c r="T1396" s="136"/>
      <c r="U1396" s="136"/>
      <c r="V1396" s="136"/>
      <c r="W1396" s="136"/>
      <c r="X1396" s="136"/>
      <c r="Y1396" s="699"/>
      <c r="Z1396" s="136"/>
      <c r="AA1396" s="136"/>
      <c r="AB1396" s="136"/>
      <c r="AC1396" s="136"/>
      <c r="AD1396" s="136"/>
      <c r="AE1396" s="136"/>
      <c r="AF1396" s="699"/>
      <c r="AG1396" s="136"/>
      <c r="AH1396" s="136"/>
      <c r="AI1396" s="136"/>
      <c r="AJ1396" s="136"/>
      <c r="AK1396" s="136"/>
      <c r="AL1396" s="136"/>
    </row>
    <row r="1397" spans="1:38" s="44" customFormat="1" x14ac:dyDescent="0.2">
      <c r="A1397" s="16"/>
      <c r="B1397" s="704"/>
      <c r="C1397" s="16"/>
      <c r="K1397" s="699"/>
      <c r="L1397" s="136"/>
      <c r="M1397" s="136"/>
      <c r="N1397" s="136"/>
      <c r="O1397" s="136"/>
      <c r="P1397" s="136"/>
      <c r="Q1397" s="136"/>
      <c r="R1397" s="699"/>
      <c r="S1397" s="136"/>
      <c r="T1397" s="136"/>
      <c r="U1397" s="136"/>
      <c r="V1397" s="136"/>
      <c r="W1397" s="136"/>
      <c r="X1397" s="136"/>
      <c r="Y1397" s="699"/>
      <c r="Z1397" s="136"/>
      <c r="AA1397" s="136"/>
      <c r="AB1397" s="136"/>
      <c r="AC1397" s="136"/>
      <c r="AD1397" s="136"/>
      <c r="AE1397" s="136"/>
      <c r="AF1397" s="699"/>
      <c r="AG1397" s="136"/>
      <c r="AH1397" s="136"/>
      <c r="AI1397" s="136"/>
      <c r="AJ1397" s="136"/>
      <c r="AK1397" s="136"/>
      <c r="AL1397" s="136"/>
    </row>
    <row r="1398" spans="1:38" s="44" customFormat="1" x14ac:dyDescent="0.2">
      <c r="A1398" s="16"/>
      <c r="B1398" s="704"/>
      <c r="C1398" s="16"/>
      <c r="K1398" s="699"/>
      <c r="L1398" s="136"/>
      <c r="M1398" s="136"/>
      <c r="N1398" s="136"/>
      <c r="O1398" s="136"/>
      <c r="P1398" s="136"/>
      <c r="Q1398" s="136"/>
      <c r="R1398" s="699"/>
      <c r="S1398" s="136"/>
      <c r="T1398" s="136"/>
      <c r="U1398" s="136"/>
      <c r="V1398" s="136"/>
      <c r="W1398" s="136"/>
      <c r="X1398" s="136"/>
      <c r="Y1398" s="699"/>
      <c r="Z1398" s="136"/>
      <c r="AA1398" s="136"/>
      <c r="AB1398" s="136"/>
      <c r="AC1398" s="136"/>
      <c r="AD1398" s="136"/>
      <c r="AE1398" s="136"/>
      <c r="AF1398" s="699"/>
      <c r="AG1398" s="136"/>
      <c r="AH1398" s="136"/>
      <c r="AI1398" s="136"/>
      <c r="AJ1398" s="136"/>
      <c r="AK1398" s="136"/>
      <c r="AL1398" s="136"/>
    </row>
    <row r="1399" spans="1:38" s="44" customFormat="1" x14ac:dyDescent="0.2">
      <c r="A1399" s="16"/>
      <c r="B1399" s="704"/>
      <c r="C1399" s="16"/>
      <c r="K1399" s="699"/>
      <c r="L1399" s="136"/>
      <c r="M1399" s="136"/>
      <c r="N1399" s="136"/>
      <c r="O1399" s="136"/>
      <c r="P1399" s="136"/>
      <c r="Q1399" s="136"/>
      <c r="R1399" s="699"/>
      <c r="S1399" s="136"/>
      <c r="T1399" s="136"/>
      <c r="U1399" s="136"/>
      <c r="V1399" s="136"/>
      <c r="W1399" s="136"/>
      <c r="X1399" s="136"/>
      <c r="Y1399" s="699"/>
      <c r="Z1399" s="136"/>
      <c r="AA1399" s="136"/>
      <c r="AB1399" s="136"/>
      <c r="AC1399" s="136"/>
      <c r="AD1399" s="136"/>
      <c r="AE1399" s="136"/>
      <c r="AF1399" s="699"/>
      <c r="AG1399" s="136"/>
      <c r="AH1399" s="136"/>
      <c r="AI1399" s="136"/>
      <c r="AJ1399" s="136"/>
      <c r="AK1399" s="136"/>
      <c r="AL1399" s="136"/>
    </row>
    <row r="1400" spans="1:38" s="44" customFormat="1" x14ac:dyDescent="0.2">
      <c r="A1400" s="16"/>
      <c r="B1400" s="704"/>
      <c r="C1400" s="16"/>
      <c r="K1400" s="699"/>
      <c r="L1400" s="136"/>
      <c r="M1400" s="136"/>
      <c r="N1400" s="136"/>
      <c r="O1400" s="136"/>
      <c r="P1400" s="136"/>
      <c r="Q1400" s="136"/>
      <c r="R1400" s="699"/>
      <c r="S1400" s="136"/>
      <c r="T1400" s="136"/>
      <c r="U1400" s="136"/>
      <c r="V1400" s="136"/>
      <c r="W1400" s="136"/>
      <c r="X1400" s="136"/>
      <c r="Y1400" s="699"/>
      <c r="Z1400" s="136"/>
      <c r="AA1400" s="136"/>
      <c r="AB1400" s="136"/>
      <c r="AC1400" s="136"/>
      <c r="AD1400" s="136"/>
      <c r="AE1400" s="136"/>
      <c r="AF1400" s="699"/>
      <c r="AG1400" s="136"/>
      <c r="AH1400" s="136"/>
      <c r="AI1400" s="136"/>
      <c r="AJ1400" s="136"/>
      <c r="AK1400" s="136"/>
      <c r="AL1400" s="136"/>
    </row>
    <row r="1401" spans="1:38" s="44" customFormat="1" x14ac:dyDescent="0.2">
      <c r="A1401" s="16"/>
      <c r="B1401" s="704"/>
      <c r="C1401" s="16"/>
      <c r="K1401" s="699"/>
      <c r="L1401" s="136"/>
      <c r="M1401" s="136"/>
      <c r="N1401" s="136"/>
      <c r="O1401" s="136"/>
      <c r="P1401" s="136"/>
      <c r="Q1401" s="136"/>
      <c r="R1401" s="699"/>
      <c r="S1401" s="136"/>
      <c r="T1401" s="136"/>
      <c r="U1401" s="136"/>
      <c r="V1401" s="136"/>
      <c r="W1401" s="136"/>
      <c r="X1401" s="136"/>
      <c r="Y1401" s="699"/>
      <c r="Z1401" s="136"/>
      <c r="AA1401" s="136"/>
      <c r="AB1401" s="136"/>
      <c r="AC1401" s="136"/>
      <c r="AD1401" s="136"/>
      <c r="AE1401" s="136"/>
      <c r="AF1401" s="699"/>
      <c r="AG1401" s="136"/>
      <c r="AH1401" s="136"/>
      <c r="AI1401" s="136"/>
      <c r="AJ1401" s="136"/>
      <c r="AK1401" s="136"/>
      <c r="AL1401" s="136"/>
    </row>
    <row r="1402" spans="1:38" s="44" customFormat="1" x14ac:dyDescent="0.2">
      <c r="A1402" s="16"/>
      <c r="B1402" s="704"/>
      <c r="C1402" s="16"/>
      <c r="K1402" s="699"/>
      <c r="L1402" s="136"/>
      <c r="M1402" s="136"/>
      <c r="N1402" s="136"/>
      <c r="O1402" s="136"/>
      <c r="P1402" s="136"/>
      <c r="Q1402" s="136"/>
      <c r="R1402" s="699"/>
      <c r="S1402" s="136"/>
      <c r="T1402" s="136"/>
      <c r="U1402" s="136"/>
      <c r="V1402" s="136"/>
      <c r="W1402" s="136"/>
      <c r="X1402" s="136"/>
      <c r="Y1402" s="699"/>
      <c r="Z1402" s="136"/>
      <c r="AA1402" s="136"/>
      <c r="AB1402" s="136"/>
      <c r="AC1402" s="136"/>
      <c r="AD1402" s="136"/>
      <c r="AE1402" s="136"/>
      <c r="AF1402" s="699"/>
      <c r="AG1402" s="136"/>
      <c r="AH1402" s="136"/>
      <c r="AI1402" s="136"/>
      <c r="AJ1402" s="136"/>
      <c r="AK1402" s="136"/>
      <c r="AL1402" s="136"/>
    </row>
    <row r="1403" spans="1:38" s="44" customFormat="1" x14ac:dyDescent="0.2">
      <c r="A1403" s="16"/>
      <c r="B1403" s="704"/>
      <c r="C1403" s="16"/>
      <c r="K1403" s="699"/>
      <c r="L1403" s="136"/>
      <c r="M1403" s="136"/>
      <c r="N1403" s="136"/>
      <c r="O1403" s="136"/>
      <c r="P1403" s="136"/>
      <c r="Q1403" s="136"/>
      <c r="R1403" s="699"/>
      <c r="S1403" s="136"/>
      <c r="T1403" s="136"/>
      <c r="U1403" s="136"/>
      <c r="V1403" s="136"/>
      <c r="W1403" s="136"/>
      <c r="X1403" s="136"/>
      <c r="Y1403" s="699"/>
      <c r="Z1403" s="136"/>
      <c r="AA1403" s="136"/>
      <c r="AB1403" s="136"/>
      <c r="AC1403" s="136"/>
      <c r="AD1403" s="136"/>
      <c r="AE1403" s="136"/>
      <c r="AF1403" s="699"/>
      <c r="AG1403" s="136"/>
      <c r="AH1403" s="136"/>
      <c r="AI1403" s="136"/>
      <c r="AJ1403" s="136"/>
      <c r="AK1403" s="136"/>
      <c r="AL1403" s="136"/>
    </row>
    <row r="1404" spans="1:38" s="44" customFormat="1" x14ac:dyDescent="0.2">
      <c r="A1404" s="16"/>
      <c r="B1404" s="704"/>
      <c r="C1404" s="16"/>
      <c r="K1404" s="699"/>
      <c r="L1404" s="136"/>
      <c r="M1404" s="136"/>
      <c r="N1404" s="136"/>
      <c r="O1404" s="136"/>
      <c r="P1404" s="136"/>
      <c r="Q1404" s="136"/>
      <c r="R1404" s="699"/>
      <c r="S1404" s="136"/>
      <c r="T1404" s="136"/>
      <c r="U1404" s="136"/>
      <c r="V1404" s="136"/>
      <c r="W1404" s="136"/>
      <c r="X1404" s="136"/>
      <c r="Y1404" s="699"/>
      <c r="Z1404" s="136"/>
      <c r="AA1404" s="136"/>
      <c r="AB1404" s="136"/>
      <c r="AC1404" s="136"/>
      <c r="AD1404" s="136"/>
      <c r="AE1404" s="136"/>
      <c r="AF1404" s="699"/>
      <c r="AG1404" s="136"/>
      <c r="AH1404" s="136"/>
      <c r="AI1404" s="136"/>
      <c r="AJ1404" s="136"/>
      <c r="AK1404" s="136"/>
      <c r="AL1404" s="136"/>
    </row>
    <row r="1405" spans="1:38" s="44" customFormat="1" x14ac:dyDescent="0.2">
      <c r="A1405" s="16"/>
      <c r="B1405" s="704"/>
      <c r="C1405" s="16"/>
      <c r="K1405" s="699"/>
      <c r="L1405" s="136"/>
      <c r="M1405" s="136"/>
      <c r="N1405" s="136"/>
      <c r="O1405" s="136"/>
      <c r="P1405" s="136"/>
      <c r="Q1405" s="136"/>
      <c r="R1405" s="699"/>
      <c r="S1405" s="136"/>
      <c r="T1405" s="136"/>
      <c r="U1405" s="136"/>
      <c r="V1405" s="136"/>
      <c r="W1405" s="136"/>
      <c r="X1405" s="136"/>
      <c r="Y1405" s="699"/>
      <c r="Z1405" s="136"/>
      <c r="AA1405" s="136"/>
      <c r="AB1405" s="136"/>
      <c r="AC1405" s="136"/>
      <c r="AD1405" s="136"/>
      <c r="AE1405" s="136"/>
      <c r="AF1405" s="699"/>
      <c r="AG1405" s="136"/>
      <c r="AH1405" s="136"/>
      <c r="AI1405" s="136"/>
      <c r="AJ1405" s="136"/>
      <c r="AK1405" s="136"/>
      <c r="AL1405" s="136"/>
    </row>
    <row r="1406" spans="1:38" s="44" customFormat="1" x14ac:dyDescent="0.2">
      <c r="A1406" s="16"/>
      <c r="B1406" s="704"/>
      <c r="C1406" s="16"/>
      <c r="K1406" s="699"/>
      <c r="L1406" s="136"/>
      <c r="M1406" s="136"/>
      <c r="N1406" s="136"/>
      <c r="O1406" s="136"/>
      <c r="P1406" s="136"/>
      <c r="Q1406" s="136"/>
      <c r="R1406" s="699"/>
      <c r="S1406" s="136"/>
      <c r="T1406" s="136"/>
      <c r="U1406" s="136"/>
      <c r="V1406" s="136"/>
      <c r="W1406" s="136"/>
      <c r="X1406" s="136"/>
      <c r="Y1406" s="699"/>
      <c r="Z1406" s="136"/>
      <c r="AA1406" s="136"/>
      <c r="AB1406" s="136"/>
      <c r="AC1406" s="136"/>
      <c r="AD1406" s="136"/>
      <c r="AE1406" s="136"/>
      <c r="AF1406" s="699"/>
      <c r="AG1406" s="136"/>
      <c r="AH1406" s="136"/>
      <c r="AI1406" s="136"/>
      <c r="AJ1406" s="136"/>
      <c r="AK1406" s="136"/>
      <c r="AL1406" s="136"/>
    </row>
    <row r="1407" spans="1:38" s="44" customFormat="1" x14ac:dyDescent="0.2">
      <c r="A1407" s="16"/>
      <c r="B1407" s="704"/>
      <c r="C1407" s="16"/>
      <c r="K1407" s="699"/>
      <c r="L1407" s="136"/>
      <c r="M1407" s="136"/>
      <c r="N1407" s="136"/>
      <c r="O1407" s="136"/>
      <c r="P1407" s="136"/>
      <c r="Q1407" s="136"/>
      <c r="R1407" s="699"/>
      <c r="S1407" s="136"/>
      <c r="T1407" s="136"/>
      <c r="U1407" s="136"/>
      <c r="V1407" s="136"/>
      <c r="W1407" s="136"/>
      <c r="X1407" s="136"/>
      <c r="Y1407" s="699"/>
      <c r="Z1407" s="136"/>
      <c r="AA1407" s="136"/>
      <c r="AB1407" s="136"/>
      <c r="AC1407" s="136"/>
      <c r="AD1407" s="136"/>
      <c r="AE1407" s="136"/>
      <c r="AF1407" s="699"/>
      <c r="AG1407" s="136"/>
      <c r="AH1407" s="136"/>
      <c r="AI1407" s="136"/>
      <c r="AJ1407" s="136"/>
      <c r="AK1407" s="136"/>
      <c r="AL1407" s="136"/>
    </row>
    <row r="1408" spans="1:38" s="44" customFormat="1" x14ac:dyDescent="0.2">
      <c r="A1408" s="16"/>
      <c r="B1408" s="704"/>
      <c r="C1408" s="16"/>
      <c r="K1408" s="699"/>
      <c r="L1408" s="136"/>
      <c r="M1408" s="136"/>
      <c r="N1408" s="136"/>
      <c r="O1408" s="136"/>
      <c r="P1408" s="136"/>
      <c r="Q1408" s="136"/>
      <c r="R1408" s="699"/>
      <c r="S1408" s="136"/>
      <c r="T1408" s="136"/>
      <c r="U1408" s="136"/>
      <c r="V1408" s="136"/>
      <c r="W1408" s="136"/>
      <c r="X1408" s="136"/>
      <c r="Y1408" s="699"/>
      <c r="Z1408" s="136"/>
      <c r="AA1408" s="136"/>
      <c r="AB1408" s="136"/>
      <c r="AC1408" s="136"/>
      <c r="AD1408" s="136"/>
      <c r="AE1408" s="136"/>
      <c r="AF1408" s="699"/>
      <c r="AG1408" s="136"/>
      <c r="AH1408" s="136"/>
      <c r="AI1408" s="136"/>
      <c r="AJ1408" s="136"/>
      <c r="AK1408" s="136"/>
      <c r="AL1408" s="136"/>
    </row>
    <row r="1409" spans="1:38" s="44" customFormat="1" x14ac:dyDescent="0.2">
      <c r="A1409" s="16"/>
      <c r="B1409" s="704"/>
      <c r="C1409" s="16"/>
      <c r="K1409" s="699"/>
      <c r="L1409" s="136"/>
      <c r="M1409" s="136"/>
      <c r="N1409" s="136"/>
      <c r="O1409" s="136"/>
      <c r="P1409" s="136"/>
      <c r="Q1409" s="136"/>
      <c r="R1409" s="699"/>
      <c r="S1409" s="136"/>
      <c r="T1409" s="136"/>
      <c r="U1409" s="136"/>
      <c r="V1409" s="136"/>
      <c r="W1409" s="136"/>
      <c r="X1409" s="136"/>
      <c r="Y1409" s="699"/>
      <c r="Z1409" s="136"/>
      <c r="AA1409" s="136"/>
      <c r="AB1409" s="136"/>
      <c r="AC1409" s="136"/>
      <c r="AD1409" s="136"/>
      <c r="AE1409" s="136"/>
      <c r="AF1409" s="699"/>
      <c r="AG1409" s="136"/>
      <c r="AH1409" s="136"/>
      <c r="AI1409" s="136"/>
      <c r="AJ1409" s="136"/>
      <c r="AK1409" s="136"/>
      <c r="AL1409" s="136"/>
    </row>
    <row r="1410" spans="1:38" s="44" customFormat="1" x14ac:dyDescent="0.2">
      <c r="A1410" s="16"/>
      <c r="B1410" s="704"/>
      <c r="C1410" s="16"/>
      <c r="K1410" s="699"/>
      <c r="L1410" s="136"/>
      <c r="M1410" s="136"/>
      <c r="N1410" s="136"/>
      <c r="O1410" s="136"/>
      <c r="P1410" s="136"/>
      <c r="Q1410" s="136"/>
      <c r="R1410" s="699"/>
      <c r="S1410" s="136"/>
      <c r="T1410" s="136"/>
      <c r="U1410" s="136"/>
      <c r="V1410" s="136"/>
      <c r="W1410" s="136"/>
      <c r="X1410" s="136"/>
      <c r="Y1410" s="699"/>
      <c r="Z1410" s="136"/>
      <c r="AA1410" s="136"/>
      <c r="AB1410" s="136"/>
      <c r="AC1410" s="136"/>
      <c r="AD1410" s="136"/>
      <c r="AE1410" s="136"/>
      <c r="AF1410" s="699"/>
      <c r="AG1410" s="136"/>
      <c r="AH1410" s="136"/>
      <c r="AI1410" s="136"/>
      <c r="AJ1410" s="136"/>
      <c r="AK1410" s="136"/>
      <c r="AL1410" s="136"/>
    </row>
    <row r="1411" spans="1:38" s="44" customFormat="1" x14ac:dyDescent="0.2">
      <c r="A1411" s="16"/>
      <c r="B1411" s="704"/>
      <c r="C1411" s="16"/>
      <c r="K1411" s="699"/>
      <c r="L1411" s="136"/>
      <c r="M1411" s="136"/>
      <c r="N1411" s="136"/>
      <c r="O1411" s="136"/>
      <c r="P1411" s="136"/>
      <c r="Q1411" s="136"/>
      <c r="R1411" s="699"/>
      <c r="S1411" s="136"/>
      <c r="T1411" s="136"/>
      <c r="U1411" s="136"/>
      <c r="V1411" s="136"/>
      <c r="W1411" s="136"/>
      <c r="X1411" s="136"/>
      <c r="Y1411" s="699"/>
      <c r="Z1411" s="136"/>
      <c r="AA1411" s="136"/>
      <c r="AB1411" s="136"/>
      <c r="AC1411" s="136"/>
      <c r="AD1411" s="136"/>
      <c r="AE1411" s="136"/>
      <c r="AF1411" s="699"/>
      <c r="AG1411" s="136"/>
      <c r="AH1411" s="136"/>
      <c r="AI1411" s="136"/>
      <c r="AJ1411" s="136"/>
      <c r="AK1411" s="136"/>
      <c r="AL1411" s="136"/>
    </row>
    <row r="1412" spans="1:38" s="44" customFormat="1" x14ac:dyDescent="0.2">
      <c r="A1412" s="16"/>
      <c r="B1412" s="704"/>
      <c r="C1412" s="16"/>
      <c r="K1412" s="699"/>
      <c r="L1412" s="136"/>
      <c r="M1412" s="136"/>
      <c r="N1412" s="136"/>
      <c r="O1412" s="136"/>
      <c r="P1412" s="136"/>
      <c r="Q1412" s="136"/>
      <c r="R1412" s="699"/>
      <c r="S1412" s="136"/>
      <c r="T1412" s="136"/>
      <c r="U1412" s="136"/>
      <c r="V1412" s="136"/>
      <c r="W1412" s="136"/>
      <c r="X1412" s="136"/>
      <c r="Y1412" s="699"/>
      <c r="Z1412" s="136"/>
      <c r="AA1412" s="136"/>
      <c r="AB1412" s="136"/>
      <c r="AC1412" s="136"/>
      <c r="AD1412" s="136"/>
      <c r="AE1412" s="136"/>
      <c r="AF1412" s="699"/>
      <c r="AG1412" s="136"/>
      <c r="AH1412" s="136"/>
      <c r="AI1412" s="136"/>
      <c r="AJ1412" s="136"/>
      <c r="AK1412" s="136"/>
      <c r="AL1412" s="136"/>
    </row>
    <row r="1413" spans="1:38" s="44" customFormat="1" x14ac:dyDescent="0.2">
      <c r="A1413" s="16"/>
      <c r="B1413" s="704"/>
      <c r="C1413" s="16"/>
      <c r="K1413" s="699"/>
      <c r="L1413" s="136"/>
      <c r="M1413" s="136"/>
      <c r="N1413" s="136"/>
      <c r="O1413" s="136"/>
      <c r="P1413" s="136"/>
      <c r="Q1413" s="136"/>
      <c r="R1413" s="699"/>
      <c r="S1413" s="136"/>
      <c r="T1413" s="136"/>
      <c r="U1413" s="136"/>
      <c r="V1413" s="136"/>
      <c r="W1413" s="136"/>
      <c r="X1413" s="136"/>
      <c r="Y1413" s="699"/>
      <c r="Z1413" s="136"/>
      <c r="AA1413" s="136"/>
      <c r="AB1413" s="136"/>
      <c r="AC1413" s="136"/>
      <c r="AD1413" s="136"/>
      <c r="AE1413" s="136"/>
      <c r="AF1413" s="699"/>
      <c r="AG1413" s="136"/>
      <c r="AH1413" s="136"/>
      <c r="AI1413" s="136"/>
      <c r="AJ1413" s="136"/>
      <c r="AK1413" s="136"/>
      <c r="AL1413" s="136"/>
    </row>
    <row r="1414" spans="1:38" s="44" customFormat="1" x14ac:dyDescent="0.2">
      <c r="A1414" s="16"/>
      <c r="B1414" s="704"/>
      <c r="C1414" s="16"/>
      <c r="K1414" s="699"/>
      <c r="L1414" s="136"/>
      <c r="M1414" s="136"/>
      <c r="N1414" s="136"/>
      <c r="O1414" s="136"/>
      <c r="P1414" s="136"/>
      <c r="Q1414" s="136"/>
      <c r="R1414" s="699"/>
      <c r="S1414" s="136"/>
      <c r="T1414" s="136"/>
      <c r="U1414" s="136"/>
      <c r="V1414" s="136"/>
      <c r="W1414" s="136"/>
      <c r="X1414" s="136"/>
      <c r="Y1414" s="699"/>
      <c r="Z1414" s="136"/>
      <c r="AA1414" s="136"/>
      <c r="AB1414" s="136"/>
      <c r="AC1414" s="136"/>
      <c r="AD1414" s="136"/>
      <c r="AE1414" s="136"/>
      <c r="AF1414" s="699"/>
      <c r="AG1414" s="136"/>
      <c r="AH1414" s="136"/>
      <c r="AI1414" s="136"/>
      <c r="AJ1414" s="136"/>
      <c r="AK1414" s="136"/>
      <c r="AL1414" s="136"/>
    </row>
    <row r="1415" spans="1:38" s="44" customFormat="1" x14ac:dyDescent="0.2">
      <c r="A1415" s="16"/>
      <c r="B1415" s="704"/>
      <c r="C1415" s="16"/>
      <c r="K1415" s="699"/>
      <c r="L1415" s="136"/>
      <c r="M1415" s="136"/>
      <c r="N1415" s="136"/>
      <c r="O1415" s="136"/>
      <c r="P1415" s="136"/>
      <c r="Q1415" s="136"/>
      <c r="R1415" s="699"/>
      <c r="S1415" s="136"/>
      <c r="T1415" s="136"/>
      <c r="U1415" s="136"/>
      <c r="V1415" s="136"/>
      <c r="W1415" s="136"/>
      <c r="X1415" s="136"/>
      <c r="Y1415" s="699"/>
      <c r="Z1415" s="136"/>
      <c r="AA1415" s="136"/>
      <c r="AB1415" s="136"/>
      <c r="AC1415" s="136"/>
      <c r="AD1415" s="136"/>
      <c r="AE1415" s="136"/>
      <c r="AF1415" s="699"/>
      <c r="AG1415" s="136"/>
      <c r="AH1415" s="136"/>
      <c r="AI1415" s="136"/>
      <c r="AJ1415" s="136"/>
      <c r="AK1415" s="136"/>
      <c r="AL1415" s="136"/>
    </row>
    <row r="1416" spans="1:38" s="44" customFormat="1" x14ac:dyDescent="0.2">
      <c r="A1416" s="16"/>
      <c r="B1416" s="704"/>
      <c r="C1416" s="16"/>
      <c r="K1416" s="699"/>
      <c r="L1416" s="136"/>
      <c r="M1416" s="136"/>
      <c r="N1416" s="136"/>
      <c r="O1416" s="136"/>
      <c r="P1416" s="136"/>
      <c r="Q1416" s="136"/>
      <c r="R1416" s="699"/>
      <c r="S1416" s="136"/>
      <c r="T1416" s="136"/>
      <c r="U1416" s="136"/>
      <c r="V1416" s="136"/>
      <c r="W1416" s="136"/>
      <c r="X1416" s="136"/>
      <c r="Y1416" s="699"/>
      <c r="Z1416" s="136"/>
      <c r="AA1416" s="136"/>
      <c r="AB1416" s="136"/>
      <c r="AC1416" s="136"/>
      <c r="AD1416" s="136"/>
      <c r="AE1416" s="136"/>
      <c r="AF1416" s="699"/>
      <c r="AG1416" s="136"/>
      <c r="AH1416" s="136"/>
      <c r="AI1416" s="136"/>
      <c r="AJ1416" s="136"/>
      <c r="AK1416" s="136"/>
      <c r="AL1416" s="136"/>
    </row>
    <row r="1417" spans="1:38" s="44" customFormat="1" x14ac:dyDescent="0.2">
      <c r="A1417" s="16"/>
      <c r="B1417" s="704"/>
      <c r="C1417" s="16"/>
      <c r="K1417" s="699"/>
      <c r="L1417" s="136"/>
      <c r="M1417" s="136"/>
      <c r="N1417" s="136"/>
      <c r="O1417" s="136"/>
      <c r="P1417" s="136"/>
      <c r="Q1417" s="136"/>
      <c r="R1417" s="699"/>
      <c r="S1417" s="136"/>
      <c r="T1417" s="136"/>
      <c r="U1417" s="136"/>
      <c r="V1417" s="136"/>
      <c r="W1417" s="136"/>
      <c r="X1417" s="136"/>
      <c r="Y1417" s="699"/>
      <c r="Z1417" s="136"/>
      <c r="AA1417" s="136"/>
      <c r="AB1417" s="136"/>
      <c r="AC1417" s="136"/>
      <c r="AD1417" s="136"/>
      <c r="AE1417" s="136"/>
      <c r="AF1417" s="699"/>
      <c r="AG1417" s="136"/>
      <c r="AH1417" s="136"/>
      <c r="AI1417" s="136"/>
      <c r="AJ1417" s="136"/>
      <c r="AK1417" s="136"/>
      <c r="AL1417" s="136"/>
    </row>
    <row r="1418" spans="1:38" s="44" customFormat="1" x14ac:dyDescent="0.2">
      <c r="A1418" s="16"/>
      <c r="B1418" s="704"/>
      <c r="C1418" s="16"/>
      <c r="K1418" s="699"/>
      <c r="L1418" s="136"/>
      <c r="M1418" s="136"/>
      <c r="N1418" s="136"/>
      <c r="O1418" s="136"/>
      <c r="P1418" s="136"/>
      <c r="Q1418" s="136"/>
      <c r="R1418" s="699"/>
      <c r="S1418" s="136"/>
      <c r="T1418" s="136"/>
      <c r="U1418" s="136"/>
      <c r="V1418" s="136"/>
      <c r="W1418" s="136"/>
      <c r="X1418" s="136"/>
      <c r="Y1418" s="699"/>
      <c r="Z1418" s="136"/>
      <c r="AA1418" s="136"/>
      <c r="AB1418" s="136"/>
      <c r="AC1418" s="136"/>
      <c r="AD1418" s="136"/>
      <c r="AE1418" s="136"/>
      <c r="AF1418" s="699"/>
      <c r="AG1418" s="136"/>
      <c r="AH1418" s="136"/>
      <c r="AI1418" s="136"/>
      <c r="AJ1418" s="136"/>
      <c r="AK1418" s="136"/>
      <c r="AL1418" s="136"/>
    </row>
    <row r="1419" spans="1:38" s="44" customFormat="1" x14ac:dyDescent="0.2">
      <c r="A1419" s="16"/>
      <c r="B1419" s="704"/>
      <c r="C1419" s="16"/>
      <c r="K1419" s="699"/>
      <c r="L1419" s="136"/>
      <c r="M1419" s="136"/>
      <c r="N1419" s="136"/>
      <c r="O1419" s="136"/>
      <c r="P1419" s="136"/>
      <c r="Q1419" s="136"/>
      <c r="R1419" s="699"/>
      <c r="S1419" s="136"/>
      <c r="T1419" s="136"/>
      <c r="U1419" s="136"/>
      <c r="V1419" s="136"/>
      <c r="W1419" s="136"/>
      <c r="X1419" s="136"/>
      <c r="Y1419" s="699"/>
      <c r="Z1419" s="136"/>
      <c r="AA1419" s="136"/>
      <c r="AB1419" s="136"/>
      <c r="AC1419" s="136"/>
      <c r="AD1419" s="136"/>
      <c r="AE1419" s="136"/>
      <c r="AF1419" s="699"/>
      <c r="AG1419" s="136"/>
      <c r="AH1419" s="136"/>
      <c r="AI1419" s="136"/>
      <c r="AJ1419" s="136"/>
      <c r="AK1419" s="136"/>
      <c r="AL1419" s="136"/>
    </row>
    <row r="1420" spans="1:38" s="44" customFormat="1" x14ac:dyDescent="0.2">
      <c r="A1420" s="16"/>
      <c r="B1420" s="704"/>
      <c r="C1420" s="16"/>
      <c r="K1420" s="699"/>
      <c r="L1420" s="136"/>
      <c r="M1420" s="136"/>
      <c r="N1420" s="136"/>
      <c r="O1420" s="136"/>
      <c r="P1420" s="136"/>
      <c r="Q1420" s="136"/>
      <c r="R1420" s="699"/>
      <c r="S1420" s="136"/>
      <c r="T1420" s="136"/>
      <c r="U1420" s="136"/>
      <c r="V1420" s="136"/>
      <c r="W1420" s="136"/>
      <c r="X1420" s="136"/>
      <c r="Y1420" s="699"/>
      <c r="Z1420" s="136"/>
      <c r="AA1420" s="136"/>
      <c r="AB1420" s="136"/>
      <c r="AC1420" s="136"/>
      <c r="AD1420" s="136"/>
      <c r="AE1420" s="136"/>
      <c r="AF1420" s="699"/>
      <c r="AG1420" s="136"/>
      <c r="AH1420" s="136"/>
      <c r="AI1420" s="136"/>
      <c r="AJ1420" s="136"/>
      <c r="AK1420" s="136"/>
      <c r="AL1420" s="136"/>
    </row>
    <row r="1421" spans="1:38" s="44" customFormat="1" x14ac:dyDescent="0.2">
      <c r="A1421" s="16"/>
      <c r="B1421" s="704"/>
      <c r="C1421" s="16"/>
      <c r="K1421" s="699"/>
      <c r="L1421" s="136"/>
      <c r="M1421" s="136"/>
      <c r="N1421" s="136"/>
      <c r="O1421" s="136"/>
      <c r="P1421" s="136"/>
      <c r="Q1421" s="136"/>
      <c r="R1421" s="699"/>
      <c r="S1421" s="136"/>
      <c r="T1421" s="136"/>
      <c r="U1421" s="136"/>
      <c r="V1421" s="136"/>
      <c r="W1421" s="136"/>
      <c r="X1421" s="136"/>
      <c r="Y1421" s="699"/>
      <c r="Z1421" s="136"/>
      <c r="AA1421" s="136"/>
      <c r="AB1421" s="136"/>
      <c r="AC1421" s="136"/>
      <c r="AD1421" s="136"/>
      <c r="AE1421" s="136"/>
      <c r="AF1421" s="699"/>
      <c r="AG1421" s="136"/>
      <c r="AH1421" s="136"/>
      <c r="AI1421" s="136"/>
      <c r="AJ1421" s="136"/>
      <c r="AK1421" s="136"/>
      <c r="AL1421" s="136"/>
    </row>
    <row r="1422" spans="1:38" s="44" customFormat="1" x14ac:dyDescent="0.2">
      <c r="A1422" s="16"/>
      <c r="B1422" s="704"/>
      <c r="C1422" s="16"/>
      <c r="K1422" s="699"/>
      <c r="L1422" s="136"/>
      <c r="M1422" s="136"/>
      <c r="N1422" s="136"/>
      <c r="O1422" s="136"/>
      <c r="P1422" s="136"/>
      <c r="Q1422" s="136"/>
      <c r="R1422" s="699"/>
      <c r="S1422" s="136"/>
      <c r="T1422" s="136"/>
      <c r="U1422" s="136"/>
      <c r="V1422" s="136"/>
      <c r="W1422" s="136"/>
      <c r="X1422" s="136"/>
      <c r="Y1422" s="699"/>
      <c r="Z1422" s="136"/>
      <c r="AA1422" s="136"/>
      <c r="AB1422" s="136"/>
      <c r="AC1422" s="136"/>
      <c r="AD1422" s="136"/>
      <c r="AE1422" s="136"/>
      <c r="AF1422" s="699"/>
      <c r="AG1422" s="136"/>
      <c r="AH1422" s="136"/>
      <c r="AI1422" s="136"/>
      <c r="AJ1422" s="136"/>
      <c r="AK1422" s="136"/>
      <c r="AL1422" s="136"/>
    </row>
    <row r="1423" spans="1:38" s="44" customFormat="1" x14ac:dyDescent="0.2">
      <c r="A1423" s="16"/>
      <c r="B1423" s="704"/>
      <c r="C1423" s="16"/>
      <c r="K1423" s="699"/>
      <c r="L1423" s="136"/>
      <c r="M1423" s="136"/>
      <c r="N1423" s="136"/>
      <c r="O1423" s="136"/>
      <c r="P1423" s="136"/>
      <c r="Q1423" s="136"/>
      <c r="R1423" s="699"/>
      <c r="S1423" s="136"/>
      <c r="T1423" s="136"/>
      <c r="U1423" s="136"/>
      <c r="V1423" s="136"/>
      <c r="W1423" s="136"/>
      <c r="X1423" s="136"/>
      <c r="Y1423" s="699"/>
      <c r="Z1423" s="136"/>
      <c r="AA1423" s="136"/>
      <c r="AB1423" s="136"/>
      <c r="AC1423" s="136"/>
      <c r="AD1423" s="136"/>
      <c r="AE1423" s="136"/>
      <c r="AF1423" s="699"/>
      <c r="AG1423" s="136"/>
      <c r="AH1423" s="136"/>
      <c r="AI1423" s="136"/>
      <c r="AJ1423" s="136"/>
      <c r="AK1423" s="136"/>
      <c r="AL1423" s="136"/>
    </row>
    <row r="1424" spans="1:38" s="44" customFormat="1" x14ac:dyDescent="0.2">
      <c r="A1424" s="16"/>
      <c r="B1424" s="704"/>
      <c r="C1424" s="16"/>
      <c r="K1424" s="699"/>
      <c r="L1424" s="136"/>
      <c r="M1424" s="136"/>
      <c r="N1424" s="136"/>
      <c r="O1424" s="136"/>
      <c r="P1424" s="136"/>
      <c r="Q1424" s="136"/>
      <c r="R1424" s="699"/>
      <c r="S1424" s="136"/>
      <c r="T1424" s="136"/>
      <c r="U1424" s="136"/>
      <c r="V1424" s="136"/>
      <c r="W1424" s="136"/>
      <c r="X1424" s="136"/>
      <c r="Y1424" s="699"/>
      <c r="Z1424" s="136"/>
      <c r="AA1424" s="136"/>
      <c r="AB1424" s="136"/>
      <c r="AC1424" s="136"/>
      <c r="AD1424" s="136"/>
      <c r="AE1424" s="136"/>
      <c r="AF1424" s="699"/>
      <c r="AG1424" s="136"/>
      <c r="AH1424" s="136"/>
      <c r="AI1424" s="136"/>
      <c r="AJ1424" s="136"/>
      <c r="AK1424" s="136"/>
      <c r="AL1424" s="136"/>
    </row>
    <row r="1425" spans="1:38" s="44" customFormat="1" x14ac:dyDescent="0.2">
      <c r="A1425" s="16"/>
      <c r="B1425" s="704"/>
      <c r="C1425" s="16"/>
      <c r="K1425" s="699"/>
      <c r="L1425" s="136"/>
      <c r="M1425" s="136"/>
      <c r="N1425" s="136"/>
      <c r="O1425" s="136"/>
      <c r="P1425" s="136"/>
      <c r="Q1425" s="136"/>
      <c r="R1425" s="699"/>
      <c r="S1425" s="136"/>
      <c r="T1425" s="136"/>
      <c r="U1425" s="136"/>
      <c r="V1425" s="136"/>
      <c r="W1425" s="136"/>
      <c r="X1425" s="136"/>
      <c r="Y1425" s="699"/>
      <c r="Z1425" s="136"/>
      <c r="AA1425" s="136"/>
      <c r="AB1425" s="136"/>
      <c r="AC1425" s="136"/>
      <c r="AD1425" s="136"/>
      <c r="AE1425" s="136"/>
      <c r="AF1425" s="699"/>
      <c r="AG1425" s="136"/>
      <c r="AH1425" s="136"/>
      <c r="AI1425" s="136"/>
      <c r="AJ1425" s="136"/>
      <c r="AK1425" s="136"/>
      <c r="AL1425" s="136"/>
    </row>
    <row r="1426" spans="1:38" s="44" customFormat="1" x14ac:dyDescent="0.2">
      <c r="A1426" s="16"/>
      <c r="B1426" s="704"/>
      <c r="C1426" s="16"/>
      <c r="K1426" s="699"/>
      <c r="L1426" s="136"/>
      <c r="M1426" s="136"/>
      <c r="N1426" s="136"/>
      <c r="O1426" s="136"/>
      <c r="P1426" s="136"/>
      <c r="Q1426" s="136"/>
      <c r="R1426" s="699"/>
      <c r="S1426" s="136"/>
      <c r="T1426" s="136"/>
      <c r="U1426" s="136"/>
      <c r="V1426" s="136"/>
      <c r="W1426" s="136"/>
      <c r="X1426" s="136"/>
      <c r="Y1426" s="699"/>
      <c r="Z1426" s="136"/>
      <c r="AA1426" s="136"/>
      <c r="AB1426" s="136"/>
      <c r="AC1426" s="136"/>
      <c r="AD1426" s="136"/>
      <c r="AE1426" s="136"/>
      <c r="AF1426" s="699"/>
      <c r="AG1426" s="136"/>
      <c r="AH1426" s="136"/>
      <c r="AI1426" s="136"/>
      <c r="AJ1426" s="136"/>
      <c r="AK1426" s="136"/>
      <c r="AL1426" s="136"/>
    </row>
    <row r="1427" spans="1:38" s="44" customFormat="1" x14ac:dyDescent="0.2">
      <c r="A1427" s="16"/>
      <c r="B1427" s="704"/>
      <c r="C1427" s="16"/>
      <c r="K1427" s="699"/>
      <c r="L1427" s="136"/>
      <c r="M1427" s="136"/>
      <c r="N1427" s="136"/>
      <c r="O1427" s="136"/>
      <c r="P1427" s="136"/>
      <c r="Q1427" s="136"/>
      <c r="R1427" s="699"/>
      <c r="S1427" s="136"/>
      <c r="T1427" s="136"/>
      <c r="U1427" s="136"/>
      <c r="V1427" s="136"/>
      <c r="W1427" s="136"/>
      <c r="X1427" s="136"/>
      <c r="Y1427" s="699"/>
      <c r="Z1427" s="136"/>
      <c r="AA1427" s="136"/>
      <c r="AB1427" s="136"/>
      <c r="AC1427" s="136"/>
      <c r="AD1427" s="136"/>
      <c r="AE1427" s="136"/>
      <c r="AF1427" s="699"/>
      <c r="AG1427" s="136"/>
      <c r="AH1427" s="136"/>
      <c r="AI1427" s="136"/>
      <c r="AJ1427" s="136"/>
      <c r="AK1427" s="136"/>
      <c r="AL1427" s="136"/>
    </row>
    <row r="1428" spans="1:38" s="44" customFormat="1" x14ac:dyDescent="0.2">
      <c r="A1428" s="16"/>
      <c r="B1428" s="704"/>
      <c r="C1428" s="16"/>
      <c r="K1428" s="699"/>
      <c r="L1428" s="136"/>
      <c r="M1428" s="136"/>
      <c r="N1428" s="136"/>
      <c r="O1428" s="136"/>
      <c r="P1428" s="136"/>
      <c r="Q1428" s="136"/>
      <c r="R1428" s="699"/>
      <c r="S1428" s="136"/>
      <c r="T1428" s="136"/>
      <c r="U1428" s="136"/>
      <c r="V1428" s="136"/>
      <c r="W1428" s="136"/>
      <c r="X1428" s="136"/>
      <c r="Y1428" s="699"/>
      <c r="Z1428" s="136"/>
      <c r="AA1428" s="136"/>
      <c r="AB1428" s="136"/>
      <c r="AC1428" s="136"/>
      <c r="AD1428" s="136"/>
      <c r="AE1428" s="136"/>
      <c r="AF1428" s="699"/>
      <c r="AG1428" s="136"/>
      <c r="AH1428" s="136"/>
      <c r="AI1428" s="136"/>
      <c r="AJ1428" s="136"/>
      <c r="AK1428" s="136"/>
      <c r="AL1428" s="136"/>
    </row>
    <row r="1429" spans="1:38" s="44" customFormat="1" x14ac:dyDescent="0.2">
      <c r="A1429" s="16"/>
      <c r="B1429" s="704"/>
      <c r="C1429" s="16"/>
      <c r="K1429" s="699"/>
      <c r="L1429" s="136"/>
      <c r="M1429" s="136"/>
      <c r="N1429" s="136"/>
      <c r="O1429" s="136"/>
      <c r="P1429" s="136"/>
      <c r="Q1429" s="136"/>
      <c r="R1429" s="699"/>
      <c r="S1429" s="136"/>
      <c r="T1429" s="136"/>
      <c r="U1429" s="136"/>
      <c r="V1429" s="136"/>
      <c r="W1429" s="136"/>
      <c r="X1429" s="136"/>
      <c r="Y1429" s="699"/>
      <c r="Z1429" s="136"/>
      <c r="AA1429" s="136"/>
      <c r="AB1429" s="136"/>
      <c r="AC1429" s="136"/>
      <c r="AD1429" s="136"/>
      <c r="AE1429" s="136"/>
      <c r="AF1429" s="699"/>
      <c r="AG1429" s="136"/>
      <c r="AH1429" s="136"/>
      <c r="AI1429" s="136"/>
      <c r="AJ1429" s="136"/>
      <c r="AK1429" s="136"/>
      <c r="AL1429" s="136"/>
    </row>
    <row r="1430" spans="1:38" s="44" customFormat="1" x14ac:dyDescent="0.2">
      <c r="A1430" s="16"/>
      <c r="B1430" s="704"/>
      <c r="C1430" s="16"/>
      <c r="K1430" s="699"/>
      <c r="L1430" s="136"/>
      <c r="M1430" s="136"/>
      <c r="N1430" s="136"/>
      <c r="O1430" s="136"/>
      <c r="P1430" s="136"/>
      <c r="Q1430" s="136"/>
      <c r="R1430" s="699"/>
      <c r="S1430" s="136"/>
      <c r="T1430" s="136"/>
      <c r="U1430" s="136"/>
      <c r="V1430" s="136"/>
      <c r="W1430" s="136"/>
      <c r="X1430" s="136"/>
      <c r="Y1430" s="699"/>
      <c r="Z1430" s="136"/>
      <c r="AA1430" s="136"/>
      <c r="AB1430" s="136"/>
      <c r="AC1430" s="136"/>
      <c r="AD1430" s="136"/>
      <c r="AE1430" s="136"/>
      <c r="AF1430" s="699"/>
      <c r="AG1430" s="136"/>
      <c r="AH1430" s="136"/>
      <c r="AI1430" s="136"/>
      <c r="AJ1430" s="136"/>
      <c r="AK1430" s="136"/>
      <c r="AL1430" s="136"/>
    </row>
    <row r="1431" spans="1:38" s="44" customFormat="1" x14ac:dyDescent="0.2">
      <c r="A1431" s="16"/>
      <c r="B1431" s="704"/>
      <c r="C1431" s="16"/>
      <c r="K1431" s="699"/>
      <c r="L1431" s="136"/>
      <c r="M1431" s="136"/>
      <c r="N1431" s="136"/>
      <c r="O1431" s="136"/>
      <c r="P1431" s="136"/>
      <c r="Q1431" s="136"/>
      <c r="R1431" s="699"/>
      <c r="S1431" s="136"/>
      <c r="T1431" s="136"/>
      <c r="U1431" s="136"/>
      <c r="V1431" s="136"/>
      <c r="W1431" s="136"/>
      <c r="X1431" s="136"/>
      <c r="Y1431" s="699"/>
      <c r="Z1431" s="136"/>
      <c r="AA1431" s="136"/>
      <c r="AB1431" s="136"/>
      <c r="AC1431" s="136"/>
      <c r="AD1431" s="136"/>
      <c r="AE1431" s="136"/>
      <c r="AF1431" s="699"/>
      <c r="AG1431" s="136"/>
      <c r="AH1431" s="136"/>
      <c r="AI1431" s="136"/>
      <c r="AJ1431" s="136"/>
      <c r="AK1431" s="136"/>
      <c r="AL1431" s="136"/>
    </row>
    <row r="1432" spans="1:38" s="44" customFormat="1" x14ac:dyDescent="0.2">
      <c r="A1432" s="16"/>
      <c r="B1432" s="704"/>
      <c r="C1432" s="16"/>
      <c r="K1432" s="699"/>
      <c r="L1432" s="136"/>
      <c r="M1432" s="136"/>
      <c r="N1432" s="136"/>
      <c r="O1432" s="136"/>
      <c r="P1432" s="136"/>
      <c r="Q1432" s="136"/>
      <c r="R1432" s="699"/>
      <c r="S1432" s="136"/>
      <c r="T1432" s="136"/>
      <c r="U1432" s="136"/>
      <c r="V1432" s="136"/>
      <c r="W1432" s="136"/>
      <c r="X1432" s="136"/>
      <c r="Y1432" s="699"/>
      <c r="Z1432" s="136"/>
      <c r="AA1432" s="136"/>
      <c r="AB1432" s="136"/>
      <c r="AC1432" s="136"/>
      <c r="AD1432" s="136"/>
      <c r="AE1432" s="136"/>
      <c r="AF1432" s="699"/>
      <c r="AG1432" s="136"/>
      <c r="AH1432" s="136"/>
      <c r="AI1432" s="136"/>
      <c r="AJ1432" s="136"/>
      <c r="AK1432" s="136"/>
      <c r="AL1432" s="136"/>
    </row>
    <row r="1433" spans="1:38" s="44" customFormat="1" x14ac:dyDescent="0.2">
      <c r="A1433" s="16"/>
      <c r="B1433" s="704"/>
      <c r="C1433" s="16"/>
      <c r="K1433" s="699"/>
      <c r="L1433" s="136"/>
      <c r="M1433" s="136"/>
      <c r="N1433" s="136"/>
      <c r="O1433" s="136"/>
      <c r="P1433" s="136"/>
      <c r="Q1433" s="136"/>
      <c r="R1433" s="699"/>
      <c r="S1433" s="136"/>
      <c r="T1433" s="136"/>
      <c r="U1433" s="136"/>
      <c r="V1433" s="136"/>
      <c r="W1433" s="136"/>
      <c r="X1433" s="136"/>
      <c r="Y1433" s="699"/>
      <c r="Z1433" s="136"/>
      <c r="AA1433" s="136"/>
      <c r="AB1433" s="136"/>
      <c r="AC1433" s="136"/>
      <c r="AD1433" s="136"/>
      <c r="AE1433" s="136"/>
      <c r="AF1433" s="699"/>
      <c r="AG1433" s="136"/>
      <c r="AH1433" s="136"/>
      <c r="AI1433" s="136"/>
      <c r="AJ1433" s="136"/>
      <c r="AK1433" s="136"/>
      <c r="AL1433" s="136"/>
    </row>
    <row r="1434" spans="1:38" s="44" customFormat="1" x14ac:dyDescent="0.2">
      <c r="A1434" s="16"/>
      <c r="B1434" s="704"/>
      <c r="C1434" s="16"/>
      <c r="K1434" s="699"/>
      <c r="L1434" s="136"/>
      <c r="M1434" s="136"/>
      <c r="N1434" s="136"/>
      <c r="O1434" s="136"/>
      <c r="P1434" s="136"/>
      <c r="Q1434" s="136"/>
      <c r="R1434" s="699"/>
      <c r="S1434" s="136"/>
      <c r="T1434" s="136"/>
      <c r="U1434" s="136"/>
      <c r="V1434" s="136"/>
      <c r="W1434" s="136"/>
      <c r="X1434" s="136"/>
      <c r="Y1434" s="699"/>
      <c r="Z1434" s="136"/>
      <c r="AA1434" s="136"/>
      <c r="AB1434" s="136"/>
      <c r="AC1434" s="136"/>
      <c r="AD1434" s="136"/>
      <c r="AE1434" s="136"/>
      <c r="AF1434" s="699"/>
      <c r="AG1434" s="136"/>
      <c r="AH1434" s="136"/>
      <c r="AI1434" s="136"/>
      <c r="AJ1434" s="136"/>
      <c r="AK1434" s="136"/>
      <c r="AL1434" s="136"/>
    </row>
    <row r="1435" spans="1:38" s="44" customFormat="1" x14ac:dyDescent="0.2">
      <c r="A1435" s="16"/>
      <c r="B1435" s="704"/>
      <c r="C1435" s="16"/>
      <c r="K1435" s="699"/>
      <c r="L1435" s="136"/>
      <c r="M1435" s="136"/>
      <c r="N1435" s="136"/>
      <c r="O1435" s="136"/>
      <c r="P1435" s="136"/>
      <c r="Q1435" s="136"/>
      <c r="R1435" s="699"/>
      <c r="S1435" s="136"/>
      <c r="T1435" s="136"/>
      <c r="U1435" s="136"/>
      <c r="V1435" s="136"/>
      <c r="W1435" s="136"/>
      <c r="X1435" s="136"/>
      <c r="Y1435" s="699"/>
      <c r="Z1435" s="136"/>
      <c r="AA1435" s="136"/>
      <c r="AB1435" s="136"/>
      <c r="AC1435" s="136"/>
      <c r="AD1435" s="136"/>
      <c r="AE1435" s="136"/>
      <c r="AF1435" s="699"/>
      <c r="AG1435" s="136"/>
      <c r="AH1435" s="136"/>
      <c r="AI1435" s="136"/>
      <c r="AJ1435" s="136"/>
      <c r="AK1435" s="136"/>
      <c r="AL1435" s="136"/>
    </row>
    <row r="1436" spans="1:38" s="44" customFormat="1" x14ac:dyDescent="0.2">
      <c r="A1436" s="16"/>
      <c r="B1436" s="704"/>
      <c r="C1436" s="16"/>
      <c r="K1436" s="699"/>
      <c r="L1436" s="136"/>
      <c r="M1436" s="136"/>
      <c r="N1436" s="136"/>
      <c r="O1436" s="136"/>
      <c r="P1436" s="136"/>
      <c r="Q1436" s="136"/>
      <c r="R1436" s="699"/>
      <c r="S1436" s="136"/>
      <c r="T1436" s="136"/>
      <c r="U1436" s="136"/>
      <c r="V1436" s="136"/>
      <c r="W1436" s="136"/>
      <c r="X1436" s="136"/>
      <c r="Y1436" s="699"/>
      <c r="Z1436" s="136"/>
      <c r="AA1436" s="136"/>
      <c r="AB1436" s="136"/>
      <c r="AC1436" s="136"/>
      <c r="AD1436" s="136"/>
      <c r="AE1436" s="136"/>
      <c r="AF1436" s="699"/>
      <c r="AG1436" s="136"/>
      <c r="AH1436" s="136"/>
      <c r="AI1436" s="136"/>
      <c r="AJ1436" s="136"/>
      <c r="AK1436" s="136"/>
      <c r="AL1436" s="136"/>
    </row>
    <row r="1437" spans="1:38" s="44" customFormat="1" x14ac:dyDescent="0.2">
      <c r="A1437" s="16"/>
      <c r="B1437" s="704"/>
      <c r="C1437" s="16"/>
      <c r="K1437" s="699"/>
      <c r="L1437" s="136"/>
      <c r="M1437" s="136"/>
      <c r="N1437" s="136"/>
      <c r="O1437" s="136"/>
      <c r="P1437" s="136"/>
      <c r="Q1437" s="136"/>
      <c r="R1437" s="699"/>
      <c r="S1437" s="136"/>
      <c r="T1437" s="136"/>
      <c r="U1437" s="136"/>
      <c r="V1437" s="136"/>
      <c r="W1437" s="136"/>
      <c r="X1437" s="136"/>
      <c r="Y1437" s="699"/>
      <c r="Z1437" s="136"/>
      <c r="AA1437" s="136"/>
      <c r="AB1437" s="136"/>
      <c r="AC1437" s="136"/>
      <c r="AD1437" s="136"/>
      <c r="AE1437" s="136"/>
      <c r="AF1437" s="699"/>
      <c r="AG1437" s="136"/>
      <c r="AH1437" s="136"/>
      <c r="AI1437" s="136"/>
      <c r="AJ1437" s="136"/>
      <c r="AK1437" s="136"/>
      <c r="AL1437" s="136"/>
    </row>
    <row r="1438" spans="1:38" s="44" customFormat="1" x14ac:dyDescent="0.2">
      <c r="A1438" s="16"/>
      <c r="B1438" s="704"/>
      <c r="C1438" s="16"/>
      <c r="K1438" s="699"/>
      <c r="L1438" s="136"/>
      <c r="M1438" s="136"/>
      <c r="N1438" s="136"/>
      <c r="O1438" s="136"/>
      <c r="P1438" s="136"/>
      <c r="Q1438" s="136"/>
      <c r="R1438" s="699"/>
      <c r="S1438" s="136"/>
      <c r="T1438" s="136"/>
      <c r="U1438" s="136"/>
      <c r="V1438" s="136"/>
      <c r="W1438" s="136"/>
      <c r="X1438" s="136"/>
      <c r="Y1438" s="699"/>
      <c r="Z1438" s="136"/>
      <c r="AA1438" s="136"/>
      <c r="AB1438" s="136"/>
      <c r="AC1438" s="136"/>
      <c r="AD1438" s="136"/>
      <c r="AE1438" s="136"/>
      <c r="AF1438" s="699"/>
      <c r="AG1438" s="136"/>
      <c r="AH1438" s="136"/>
      <c r="AI1438" s="136"/>
      <c r="AJ1438" s="136"/>
      <c r="AK1438" s="136"/>
      <c r="AL1438" s="136"/>
    </row>
    <row r="1439" spans="1:38" s="44" customFormat="1" x14ac:dyDescent="0.2">
      <c r="A1439" s="16"/>
      <c r="B1439" s="704"/>
      <c r="C1439" s="16"/>
      <c r="K1439" s="699"/>
      <c r="L1439" s="136"/>
      <c r="M1439" s="136"/>
      <c r="N1439" s="136"/>
      <c r="O1439" s="136"/>
      <c r="P1439" s="136"/>
      <c r="Q1439" s="136"/>
      <c r="R1439" s="699"/>
      <c r="S1439" s="136"/>
      <c r="T1439" s="136"/>
      <c r="U1439" s="136"/>
      <c r="V1439" s="136"/>
      <c r="W1439" s="136"/>
      <c r="X1439" s="136"/>
      <c r="Y1439" s="699"/>
      <c r="Z1439" s="136"/>
      <c r="AA1439" s="136"/>
      <c r="AB1439" s="136"/>
      <c r="AC1439" s="136"/>
      <c r="AD1439" s="136"/>
      <c r="AE1439" s="136"/>
      <c r="AF1439" s="699"/>
      <c r="AG1439" s="136"/>
      <c r="AH1439" s="136"/>
      <c r="AI1439" s="136"/>
      <c r="AJ1439" s="136"/>
      <c r="AK1439" s="136"/>
      <c r="AL1439" s="136"/>
    </row>
    <row r="1440" spans="1:38" s="44" customFormat="1" x14ac:dyDescent="0.2">
      <c r="A1440" s="16"/>
      <c r="B1440" s="704"/>
      <c r="C1440" s="16"/>
      <c r="K1440" s="699"/>
      <c r="L1440" s="136"/>
      <c r="M1440" s="136"/>
      <c r="N1440" s="136"/>
      <c r="O1440" s="136"/>
      <c r="P1440" s="136"/>
      <c r="Q1440" s="136"/>
      <c r="R1440" s="699"/>
      <c r="S1440" s="136"/>
      <c r="T1440" s="136"/>
      <c r="U1440" s="136"/>
      <c r="V1440" s="136"/>
      <c r="W1440" s="136"/>
      <c r="X1440" s="136"/>
      <c r="Y1440" s="699"/>
      <c r="Z1440" s="136"/>
      <c r="AA1440" s="136"/>
      <c r="AB1440" s="136"/>
      <c r="AC1440" s="136"/>
      <c r="AD1440" s="136"/>
      <c r="AE1440" s="136"/>
      <c r="AF1440" s="699"/>
      <c r="AG1440" s="136"/>
      <c r="AH1440" s="136"/>
      <c r="AI1440" s="136"/>
      <c r="AJ1440" s="136"/>
      <c r="AK1440" s="136"/>
      <c r="AL1440" s="136"/>
    </row>
    <row r="1441" spans="1:38" s="44" customFormat="1" x14ac:dyDescent="0.2">
      <c r="A1441" s="16"/>
      <c r="B1441" s="704"/>
      <c r="C1441" s="16"/>
      <c r="K1441" s="699"/>
      <c r="L1441" s="136"/>
      <c r="M1441" s="136"/>
      <c r="N1441" s="136"/>
      <c r="O1441" s="136"/>
      <c r="P1441" s="136"/>
      <c r="Q1441" s="136"/>
      <c r="R1441" s="699"/>
      <c r="S1441" s="136"/>
      <c r="T1441" s="136"/>
      <c r="U1441" s="136"/>
      <c r="V1441" s="136"/>
      <c r="W1441" s="136"/>
      <c r="X1441" s="136"/>
      <c r="Y1441" s="699"/>
      <c r="Z1441" s="136"/>
      <c r="AA1441" s="136"/>
      <c r="AB1441" s="136"/>
      <c r="AC1441" s="136"/>
      <c r="AD1441" s="136"/>
      <c r="AE1441" s="136"/>
      <c r="AF1441" s="699"/>
      <c r="AG1441" s="136"/>
      <c r="AH1441" s="136"/>
      <c r="AI1441" s="136"/>
      <c r="AJ1441" s="136"/>
      <c r="AK1441" s="136"/>
      <c r="AL1441" s="136"/>
    </row>
    <row r="1442" spans="1:38" s="44" customFormat="1" x14ac:dyDescent="0.2">
      <c r="A1442" s="16"/>
      <c r="B1442" s="704"/>
      <c r="C1442" s="16"/>
      <c r="K1442" s="699"/>
      <c r="L1442" s="136"/>
      <c r="M1442" s="136"/>
      <c r="N1442" s="136"/>
      <c r="O1442" s="136"/>
      <c r="P1442" s="136"/>
      <c r="Q1442" s="136"/>
      <c r="R1442" s="699"/>
      <c r="S1442" s="136"/>
      <c r="T1442" s="136"/>
      <c r="U1442" s="136"/>
      <c r="V1442" s="136"/>
      <c r="W1442" s="136"/>
      <c r="X1442" s="136"/>
      <c r="Y1442" s="699"/>
      <c r="Z1442" s="136"/>
      <c r="AA1442" s="136"/>
      <c r="AB1442" s="136"/>
      <c r="AC1442" s="136"/>
      <c r="AD1442" s="136"/>
      <c r="AE1442" s="136"/>
      <c r="AF1442" s="699"/>
      <c r="AG1442" s="136"/>
      <c r="AH1442" s="136"/>
      <c r="AI1442" s="136"/>
      <c r="AJ1442" s="136"/>
      <c r="AK1442" s="136"/>
      <c r="AL1442" s="136"/>
    </row>
    <row r="1443" spans="1:38" s="44" customFormat="1" x14ac:dyDescent="0.2">
      <c r="A1443" s="16"/>
      <c r="B1443" s="704"/>
      <c r="C1443" s="16"/>
      <c r="K1443" s="699"/>
      <c r="L1443" s="136"/>
      <c r="M1443" s="136"/>
      <c r="N1443" s="136"/>
      <c r="O1443" s="136"/>
      <c r="P1443" s="136"/>
      <c r="Q1443" s="136"/>
      <c r="R1443" s="699"/>
      <c r="S1443" s="136"/>
      <c r="T1443" s="136"/>
      <c r="U1443" s="136"/>
      <c r="V1443" s="136"/>
      <c r="W1443" s="136"/>
      <c r="X1443" s="136"/>
      <c r="Y1443" s="699"/>
      <c r="Z1443" s="136"/>
      <c r="AA1443" s="136"/>
      <c r="AB1443" s="136"/>
      <c r="AC1443" s="136"/>
      <c r="AD1443" s="136"/>
      <c r="AE1443" s="136"/>
      <c r="AF1443" s="699"/>
      <c r="AG1443" s="136"/>
      <c r="AH1443" s="136"/>
      <c r="AI1443" s="136"/>
      <c r="AJ1443" s="136"/>
      <c r="AK1443" s="136"/>
      <c r="AL1443" s="136"/>
    </row>
    <row r="1444" spans="1:38" s="44" customFormat="1" x14ac:dyDescent="0.2">
      <c r="A1444" s="16"/>
      <c r="B1444" s="704"/>
      <c r="C1444" s="16"/>
      <c r="K1444" s="699"/>
      <c r="L1444" s="136"/>
      <c r="M1444" s="136"/>
      <c r="N1444" s="136"/>
      <c r="O1444" s="136"/>
      <c r="P1444" s="136"/>
      <c r="Q1444" s="136"/>
      <c r="R1444" s="699"/>
      <c r="S1444" s="136"/>
      <c r="T1444" s="136"/>
      <c r="U1444" s="136"/>
      <c r="V1444" s="136"/>
      <c r="W1444" s="136"/>
      <c r="X1444" s="136"/>
      <c r="Y1444" s="699"/>
      <c r="Z1444" s="136"/>
      <c r="AA1444" s="136"/>
      <c r="AB1444" s="136"/>
      <c r="AC1444" s="136"/>
      <c r="AD1444" s="136"/>
      <c r="AE1444" s="136"/>
      <c r="AF1444" s="699"/>
      <c r="AG1444" s="136"/>
      <c r="AH1444" s="136"/>
      <c r="AI1444" s="136"/>
      <c r="AJ1444" s="136"/>
      <c r="AK1444" s="136"/>
      <c r="AL1444" s="136"/>
    </row>
    <row r="1445" spans="1:38" s="44" customFormat="1" x14ac:dyDescent="0.2">
      <c r="A1445" s="16"/>
      <c r="B1445" s="704"/>
      <c r="C1445" s="16"/>
      <c r="K1445" s="699"/>
      <c r="L1445" s="136"/>
      <c r="M1445" s="136"/>
      <c r="N1445" s="136"/>
      <c r="O1445" s="136"/>
      <c r="P1445" s="136"/>
      <c r="Q1445" s="136"/>
      <c r="R1445" s="699"/>
      <c r="S1445" s="136"/>
      <c r="T1445" s="136"/>
      <c r="U1445" s="136"/>
      <c r="V1445" s="136"/>
      <c r="W1445" s="136"/>
      <c r="X1445" s="136"/>
      <c r="Y1445" s="699"/>
      <c r="Z1445" s="136"/>
      <c r="AA1445" s="136"/>
      <c r="AB1445" s="136"/>
      <c r="AC1445" s="136"/>
      <c r="AD1445" s="136"/>
      <c r="AE1445" s="136"/>
      <c r="AF1445" s="699"/>
      <c r="AG1445" s="136"/>
      <c r="AH1445" s="136"/>
      <c r="AI1445" s="136"/>
      <c r="AJ1445" s="136"/>
      <c r="AK1445" s="136"/>
      <c r="AL1445" s="136"/>
    </row>
    <row r="1446" spans="1:38" s="44" customFormat="1" x14ac:dyDescent="0.2">
      <c r="A1446" s="16"/>
      <c r="B1446" s="704"/>
      <c r="C1446" s="16"/>
      <c r="K1446" s="699"/>
      <c r="L1446" s="136"/>
      <c r="M1446" s="136"/>
      <c r="N1446" s="136"/>
      <c r="O1446" s="136"/>
      <c r="P1446" s="136"/>
      <c r="Q1446" s="136"/>
      <c r="R1446" s="699"/>
      <c r="S1446" s="136"/>
      <c r="T1446" s="136"/>
      <c r="U1446" s="136"/>
      <c r="V1446" s="136"/>
      <c r="W1446" s="136"/>
      <c r="X1446" s="136"/>
      <c r="Y1446" s="699"/>
      <c r="Z1446" s="136"/>
      <c r="AA1446" s="136"/>
      <c r="AB1446" s="136"/>
      <c r="AC1446" s="136"/>
      <c r="AD1446" s="136"/>
      <c r="AE1446" s="136"/>
      <c r="AF1446" s="699"/>
      <c r="AG1446" s="136"/>
      <c r="AH1446" s="136"/>
      <c r="AI1446" s="136"/>
      <c r="AJ1446" s="136"/>
      <c r="AK1446" s="136"/>
      <c r="AL1446" s="136"/>
    </row>
    <row r="1447" spans="1:38" s="44" customFormat="1" x14ac:dyDescent="0.2">
      <c r="A1447" s="16"/>
      <c r="B1447" s="704"/>
      <c r="C1447" s="16"/>
      <c r="K1447" s="699"/>
      <c r="L1447" s="136"/>
      <c r="M1447" s="136"/>
      <c r="N1447" s="136"/>
      <c r="O1447" s="136"/>
      <c r="P1447" s="136"/>
      <c r="Q1447" s="136"/>
      <c r="R1447" s="699"/>
      <c r="S1447" s="136"/>
      <c r="T1447" s="136"/>
      <c r="U1447" s="136"/>
      <c r="V1447" s="136"/>
      <c r="W1447" s="136"/>
      <c r="X1447" s="136"/>
      <c r="Y1447" s="699"/>
      <c r="Z1447" s="136"/>
      <c r="AA1447" s="136"/>
      <c r="AB1447" s="136"/>
      <c r="AC1447" s="136"/>
      <c r="AD1447" s="136"/>
      <c r="AE1447" s="136"/>
      <c r="AF1447" s="699"/>
      <c r="AG1447" s="136"/>
      <c r="AH1447" s="136"/>
      <c r="AI1447" s="136"/>
      <c r="AJ1447" s="136"/>
      <c r="AK1447" s="136"/>
      <c r="AL1447" s="136"/>
    </row>
    <row r="1448" spans="1:38" s="44" customFormat="1" x14ac:dyDescent="0.2">
      <c r="A1448" s="16"/>
      <c r="B1448" s="704"/>
      <c r="C1448" s="16"/>
      <c r="K1448" s="699"/>
      <c r="L1448" s="136"/>
      <c r="M1448" s="136"/>
      <c r="N1448" s="136"/>
      <c r="O1448" s="136"/>
      <c r="P1448" s="136"/>
      <c r="Q1448" s="136"/>
      <c r="R1448" s="699"/>
      <c r="S1448" s="136"/>
      <c r="T1448" s="136"/>
      <c r="U1448" s="136"/>
      <c r="V1448" s="136"/>
      <c r="W1448" s="136"/>
      <c r="X1448" s="136"/>
      <c r="Y1448" s="699"/>
      <c r="Z1448" s="136"/>
      <c r="AA1448" s="136"/>
      <c r="AB1448" s="136"/>
      <c r="AC1448" s="136"/>
      <c r="AD1448" s="136"/>
      <c r="AE1448" s="136"/>
      <c r="AF1448" s="699"/>
      <c r="AG1448" s="136"/>
      <c r="AH1448" s="136"/>
      <c r="AI1448" s="136"/>
      <c r="AJ1448" s="136"/>
      <c r="AK1448" s="136"/>
      <c r="AL1448" s="136"/>
    </row>
    <row r="1449" spans="1:38" s="44" customFormat="1" x14ac:dyDescent="0.2">
      <c r="A1449" s="16"/>
      <c r="B1449" s="704"/>
      <c r="C1449" s="16"/>
      <c r="K1449" s="699"/>
      <c r="L1449" s="136"/>
      <c r="M1449" s="136"/>
      <c r="N1449" s="136"/>
      <c r="O1449" s="136"/>
      <c r="P1449" s="136"/>
      <c r="Q1449" s="136"/>
      <c r="R1449" s="699"/>
      <c r="S1449" s="136"/>
      <c r="T1449" s="136"/>
      <c r="U1449" s="136"/>
      <c r="V1449" s="136"/>
      <c r="W1449" s="136"/>
      <c r="X1449" s="136"/>
      <c r="Y1449" s="699"/>
      <c r="Z1449" s="136"/>
      <c r="AA1449" s="136"/>
      <c r="AB1449" s="136"/>
      <c r="AC1449" s="136"/>
      <c r="AD1449" s="136"/>
      <c r="AE1449" s="136"/>
      <c r="AF1449" s="699"/>
      <c r="AG1449" s="136"/>
      <c r="AH1449" s="136"/>
      <c r="AI1449" s="136"/>
      <c r="AJ1449" s="136"/>
      <c r="AK1449" s="136"/>
      <c r="AL1449" s="136"/>
    </row>
    <row r="1450" spans="1:38" s="44" customFormat="1" x14ac:dyDescent="0.2">
      <c r="A1450" s="16"/>
      <c r="B1450" s="704"/>
      <c r="C1450" s="16"/>
      <c r="K1450" s="699"/>
      <c r="L1450" s="136"/>
      <c r="M1450" s="136"/>
      <c r="N1450" s="136"/>
      <c r="O1450" s="136"/>
      <c r="P1450" s="136"/>
      <c r="Q1450" s="136"/>
      <c r="R1450" s="699"/>
      <c r="S1450" s="136"/>
      <c r="T1450" s="136"/>
      <c r="U1450" s="136"/>
      <c r="V1450" s="136"/>
      <c r="W1450" s="136"/>
      <c r="X1450" s="136"/>
      <c r="Y1450" s="699"/>
      <c r="Z1450" s="136"/>
      <c r="AA1450" s="136"/>
      <c r="AB1450" s="136"/>
      <c r="AC1450" s="136"/>
      <c r="AD1450" s="136"/>
      <c r="AE1450" s="136"/>
      <c r="AF1450" s="699"/>
      <c r="AG1450" s="136"/>
      <c r="AH1450" s="136"/>
      <c r="AI1450" s="136"/>
      <c r="AJ1450" s="136"/>
      <c r="AK1450" s="136"/>
      <c r="AL1450" s="136"/>
    </row>
    <row r="1451" spans="1:38" s="44" customFormat="1" x14ac:dyDescent="0.2">
      <c r="A1451" s="16"/>
      <c r="B1451" s="704"/>
      <c r="C1451" s="16"/>
      <c r="K1451" s="699"/>
      <c r="L1451" s="136"/>
      <c r="M1451" s="136"/>
      <c r="N1451" s="136"/>
      <c r="O1451" s="136"/>
      <c r="P1451" s="136"/>
      <c r="Q1451" s="136"/>
      <c r="R1451" s="699"/>
      <c r="S1451" s="136"/>
      <c r="T1451" s="136"/>
      <c r="U1451" s="136"/>
      <c r="V1451" s="136"/>
      <c r="W1451" s="136"/>
      <c r="X1451" s="136"/>
      <c r="Y1451" s="699"/>
      <c r="Z1451" s="136"/>
      <c r="AA1451" s="136"/>
      <c r="AB1451" s="136"/>
      <c r="AC1451" s="136"/>
      <c r="AD1451" s="136"/>
      <c r="AE1451" s="136"/>
      <c r="AF1451" s="699"/>
      <c r="AG1451" s="136"/>
      <c r="AH1451" s="136"/>
      <c r="AI1451" s="136"/>
      <c r="AJ1451" s="136"/>
      <c r="AK1451" s="136"/>
      <c r="AL1451" s="136"/>
    </row>
    <row r="1452" spans="1:38" s="44" customFormat="1" x14ac:dyDescent="0.2">
      <c r="A1452" s="16"/>
      <c r="B1452" s="704"/>
      <c r="C1452" s="16"/>
      <c r="K1452" s="699"/>
      <c r="L1452" s="136"/>
      <c r="M1452" s="136"/>
      <c r="N1452" s="136"/>
      <c r="O1452" s="136"/>
      <c r="P1452" s="136"/>
      <c r="Q1452" s="136"/>
      <c r="R1452" s="699"/>
      <c r="S1452" s="136"/>
      <c r="T1452" s="136"/>
      <c r="U1452" s="136"/>
      <c r="V1452" s="136"/>
      <c r="W1452" s="136"/>
      <c r="X1452" s="136"/>
      <c r="Y1452" s="699"/>
      <c r="Z1452" s="136"/>
      <c r="AA1452" s="136"/>
      <c r="AB1452" s="136"/>
      <c r="AC1452" s="136"/>
      <c r="AD1452" s="136"/>
      <c r="AE1452" s="136"/>
      <c r="AF1452" s="699"/>
      <c r="AG1452" s="136"/>
      <c r="AH1452" s="136"/>
      <c r="AI1452" s="136"/>
      <c r="AJ1452" s="136"/>
      <c r="AK1452" s="136"/>
      <c r="AL1452" s="136"/>
    </row>
    <row r="1453" spans="1:38" s="44" customFormat="1" x14ac:dyDescent="0.2">
      <c r="A1453" s="16"/>
      <c r="B1453" s="704"/>
      <c r="C1453" s="16"/>
      <c r="K1453" s="699"/>
      <c r="L1453" s="136"/>
      <c r="M1453" s="136"/>
      <c r="N1453" s="136"/>
      <c r="O1453" s="136"/>
      <c r="P1453" s="136"/>
      <c r="Q1453" s="136"/>
      <c r="R1453" s="699"/>
      <c r="S1453" s="136"/>
      <c r="T1453" s="136"/>
      <c r="U1453" s="136"/>
      <c r="V1453" s="136"/>
      <c r="W1453" s="136"/>
      <c r="X1453" s="136"/>
      <c r="Y1453" s="699"/>
      <c r="Z1453" s="136"/>
      <c r="AA1453" s="136"/>
      <c r="AB1453" s="136"/>
      <c r="AC1453" s="136"/>
      <c r="AD1453" s="136"/>
      <c r="AE1453" s="136"/>
      <c r="AF1453" s="699"/>
      <c r="AG1453" s="136"/>
      <c r="AH1453" s="136"/>
      <c r="AI1453" s="136"/>
      <c r="AJ1453" s="136"/>
      <c r="AK1453" s="136"/>
      <c r="AL1453" s="136"/>
    </row>
    <row r="1454" spans="1:38" s="44" customFormat="1" x14ac:dyDescent="0.2">
      <c r="A1454" s="16"/>
      <c r="B1454" s="704"/>
      <c r="C1454" s="16"/>
      <c r="K1454" s="699"/>
      <c r="L1454" s="136"/>
      <c r="M1454" s="136"/>
      <c r="N1454" s="136"/>
      <c r="O1454" s="136"/>
      <c r="P1454" s="136"/>
      <c r="Q1454" s="136"/>
      <c r="R1454" s="699"/>
      <c r="S1454" s="136"/>
      <c r="T1454" s="136"/>
      <c r="U1454" s="136"/>
      <c r="V1454" s="136"/>
      <c r="W1454" s="136"/>
      <c r="X1454" s="136"/>
      <c r="Y1454" s="699"/>
      <c r="Z1454" s="136"/>
      <c r="AA1454" s="136"/>
      <c r="AB1454" s="136"/>
      <c r="AC1454" s="136"/>
      <c r="AD1454" s="136"/>
      <c r="AE1454" s="136"/>
      <c r="AF1454" s="699"/>
      <c r="AG1454" s="136"/>
      <c r="AH1454" s="136"/>
      <c r="AI1454" s="136"/>
      <c r="AJ1454" s="136"/>
      <c r="AK1454" s="136"/>
      <c r="AL1454" s="136"/>
    </row>
    <row r="1455" spans="1:38" s="44" customFormat="1" x14ac:dyDescent="0.2">
      <c r="A1455" s="16"/>
      <c r="B1455" s="704"/>
      <c r="C1455" s="16"/>
      <c r="K1455" s="699"/>
      <c r="L1455" s="136"/>
      <c r="M1455" s="136"/>
      <c r="N1455" s="136"/>
      <c r="O1455" s="136"/>
      <c r="P1455" s="136"/>
      <c r="Q1455" s="136"/>
      <c r="R1455" s="699"/>
      <c r="S1455" s="136"/>
      <c r="T1455" s="136"/>
      <c r="U1455" s="136"/>
      <c r="V1455" s="136"/>
      <c r="W1455" s="136"/>
      <c r="X1455" s="136"/>
      <c r="Y1455" s="699"/>
      <c r="Z1455" s="136"/>
      <c r="AA1455" s="136"/>
      <c r="AB1455" s="136"/>
      <c r="AC1455" s="136"/>
      <c r="AD1455" s="136"/>
      <c r="AE1455" s="136"/>
      <c r="AF1455" s="699"/>
      <c r="AG1455" s="136"/>
      <c r="AH1455" s="136"/>
      <c r="AI1455" s="136"/>
      <c r="AJ1455" s="136"/>
      <c r="AK1455" s="136"/>
      <c r="AL1455" s="136"/>
    </row>
    <row r="1456" spans="1:38" s="44" customFormat="1" x14ac:dyDescent="0.2">
      <c r="A1456" s="16"/>
      <c r="B1456" s="704"/>
      <c r="C1456" s="16"/>
      <c r="K1456" s="699"/>
      <c r="L1456" s="136"/>
      <c r="M1456" s="136"/>
      <c r="N1456" s="136"/>
      <c r="O1456" s="136"/>
      <c r="P1456" s="136"/>
      <c r="Q1456" s="136"/>
      <c r="R1456" s="699"/>
      <c r="S1456" s="136"/>
      <c r="T1456" s="136"/>
      <c r="U1456" s="136"/>
      <c r="V1456" s="136"/>
      <c r="W1456" s="136"/>
      <c r="X1456" s="136"/>
      <c r="Y1456" s="699"/>
      <c r="Z1456" s="136"/>
      <c r="AA1456" s="136"/>
      <c r="AB1456" s="136"/>
      <c r="AC1456" s="136"/>
      <c r="AD1456" s="136"/>
      <c r="AE1456" s="136"/>
      <c r="AF1456" s="699"/>
      <c r="AG1456" s="136"/>
      <c r="AH1456" s="136"/>
      <c r="AI1456" s="136"/>
      <c r="AJ1456" s="136"/>
      <c r="AK1456" s="136"/>
      <c r="AL1456" s="136"/>
    </row>
    <row r="1457" spans="1:38" s="44" customFormat="1" x14ac:dyDescent="0.2">
      <c r="A1457" s="16"/>
      <c r="B1457" s="704"/>
      <c r="C1457" s="16"/>
      <c r="K1457" s="699"/>
      <c r="L1457" s="136"/>
      <c r="M1457" s="136"/>
      <c r="N1457" s="136"/>
      <c r="O1457" s="136"/>
      <c r="P1457" s="136"/>
      <c r="Q1457" s="136"/>
      <c r="R1457" s="699"/>
      <c r="S1457" s="136"/>
      <c r="T1457" s="136"/>
      <c r="U1457" s="136"/>
      <c r="V1457" s="136"/>
      <c r="W1457" s="136"/>
      <c r="X1457" s="136"/>
      <c r="Y1457" s="699"/>
      <c r="Z1457" s="136"/>
      <c r="AA1457" s="136"/>
      <c r="AB1457" s="136"/>
      <c r="AC1457" s="136"/>
      <c r="AD1457" s="136"/>
      <c r="AE1457" s="136"/>
      <c r="AF1457" s="699"/>
      <c r="AG1457" s="136"/>
      <c r="AH1457" s="136"/>
      <c r="AI1457" s="136"/>
      <c r="AJ1457" s="136"/>
      <c r="AK1457" s="136"/>
      <c r="AL1457" s="136"/>
    </row>
    <row r="1458" spans="1:38" s="44" customFormat="1" x14ac:dyDescent="0.2">
      <c r="A1458" s="16"/>
      <c r="B1458" s="704"/>
      <c r="C1458" s="16"/>
      <c r="K1458" s="699"/>
      <c r="L1458" s="136"/>
      <c r="M1458" s="136"/>
      <c r="N1458" s="136"/>
      <c r="O1458" s="136"/>
      <c r="P1458" s="136"/>
      <c r="Q1458" s="136"/>
      <c r="R1458" s="699"/>
      <c r="S1458" s="136"/>
      <c r="T1458" s="136"/>
      <c r="U1458" s="136"/>
      <c r="V1458" s="136"/>
      <c r="W1458" s="136"/>
      <c r="X1458" s="136"/>
      <c r="Y1458" s="699"/>
      <c r="Z1458" s="136"/>
      <c r="AA1458" s="136"/>
      <c r="AB1458" s="136"/>
      <c r="AC1458" s="136"/>
      <c r="AD1458" s="136"/>
      <c r="AE1458" s="136"/>
      <c r="AF1458" s="699"/>
      <c r="AG1458" s="136"/>
      <c r="AH1458" s="136"/>
      <c r="AI1458" s="136"/>
      <c r="AJ1458" s="136"/>
      <c r="AK1458" s="136"/>
      <c r="AL1458" s="136"/>
    </row>
    <row r="1459" spans="1:38" s="44" customFormat="1" x14ac:dyDescent="0.2">
      <c r="A1459" s="16"/>
      <c r="B1459" s="704"/>
      <c r="C1459" s="16"/>
      <c r="K1459" s="699"/>
      <c r="L1459" s="136"/>
      <c r="M1459" s="136"/>
      <c r="N1459" s="136"/>
      <c r="O1459" s="136"/>
      <c r="P1459" s="136"/>
      <c r="Q1459" s="136"/>
      <c r="R1459" s="699"/>
      <c r="S1459" s="136"/>
      <c r="T1459" s="136"/>
      <c r="U1459" s="136"/>
      <c r="V1459" s="136"/>
      <c r="W1459" s="136"/>
      <c r="X1459" s="136"/>
      <c r="Y1459" s="699"/>
      <c r="Z1459" s="136"/>
      <c r="AA1459" s="136"/>
      <c r="AB1459" s="136"/>
      <c r="AC1459" s="136"/>
      <c r="AD1459" s="136"/>
      <c r="AE1459" s="136"/>
      <c r="AF1459" s="699"/>
      <c r="AG1459" s="136"/>
      <c r="AH1459" s="136"/>
      <c r="AI1459" s="136"/>
      <c r="AJ1459" s="136"/>
      <c r="AK1459" s="136"/>
      <c r="AL1459" s="136"/>
    </row>
    <row r="1460" spans="1:38" s="44" customFormat="1" x14ac:dyDescent="0.2">
      <c r="A1460" s="16"/>
      <c r="B1460" s="704"/>
      <c r="C1460" s="16"/>
      <c r="K1460" s="699"/>
      <c r="L1460" s="136"/>
      <c r="M1460" s="136"/>
      <c r="N1460" s="136"/>
      <c r="O1460" s="136"/>
      <c r="P1460" s="136"/>
      <c r="Q1460" s="136"/>
      <c r="R1460" s="699"/>
      <c r="S1460" s="136"/>
      <c r="T1460" s="136"/>
      <c r="U1460" s="136"/>
      <c r="V1460" s="136"/>
      <c r="W1460" s="136"/>
      <c r="X1460" s="136"/>
      <c r="Y1460" s="699"/>
      <c r="Z1460" s="136"/>
      <c r="AA1460" s="136"/>
      <c r="AB1460" s="136"/>
      <c r="AC1460" s="136"/>
      <c r="AD1460" s="136"/>
      <c r="AE1460" s="136"/>
      <c r="AF1460" s="699"/>
      <c r="AG1460" s="136"/>
      <c r="AH1460" s="136"/>
      <c r="AI1460" s="136"/>
      <c r="AJ1460" s="136"/>
      <c r="AK1460" s="136"/>
      <c r="AL1460" s="136"/>
    </row>
    <row r="1461" spans="1:38" s="44" customFormat="1" x14ac:dyDescent="0.2">
      <c r="A1461" s="16"/>
      <c r="B1461" s="704"/>
      <c r="C1461" s="16"/>
      <c r="K1461" s="699"/>
      <c r="L1461" s="136"/>
      <c r="M1461" s="136"/>
      <c r="N1461" s="136"/>
      <c r="O1461" s="136"/>
      <c r="P1461" s="136"/>
      <c r="Q1461" s="136"/>
      <c r="R1461" s="699"/>
      <c r="S1461" s="136"/>
      <c r="T1461" s="136"/>
      <c r="U1461" s="136"/>
      <c r="V1461" s="136"/>
      <c r="W1461" s="136"/>
      <c r="X1461" s="136"/>
      <c r="Y1461" s="699"/>
      <c r="Z1461" s="136"/>
      <c r="AA1461" s="136"/>
      <c r="AB1461" s="136"/>
      <c r="AC1461" s="136"/>
      <c r="AD1461" s="136"/>
      <c r="AE1461" s="136"/>
      <c r="AF1461" s="699"/>
      <c r="AG1461" s="136"/>
      <c r="AH1461" s="136"/>
      <c r="AI1461" s="136"/>
      <c r="AJ1461" s="136"/>
      <c r="AK1461" s="136"/>
      <c r="AL1461" s="136"/>
    </row>
    <row r="1462" spans="1:38" s="44" customFormat="1" x14ac:dyDescent="0.2">
      <c r="A1462" s="16"/>
      <c r="B1462" s="704"/>
      <c r="C1462" s="16"/>
      <c r="K1462" s="699"/>
      <c r="L1462" s="136"/>
      <c r="M1462" s="136"/>
      <c r="N1462" s="136"/>
      <c r="O1462" s="136"/>
      <c r="P1462" s="136"/>
      <c r="Q1462" s="136"/>
      <c r="R1462" s="699"/>
      <c r="S1462" s="136"/>
      <c r="T1462" s="136"/>
      <c r="U1462" s="136"/>
      <c r="V1462" s="136"/>
      <c r="W1462" s="136"/>
      <c r="X1462" s="136"/>
      <c r="Y1462" s="699"/>
      <c r="Z1462" s="136"/>
      <c r="AA1462" s="136"/>
      <c r="AB1462" s="136"/>
      <c r="AC1462" s="136"/>
      <c r="AD1462" s="136"/>
      <c r="AE1462" s="136"/>
      <c r="AF1462" s="699"/>
      <c r="AG1462" s="136"/>
      <c r="AH1462" s="136"/>
      <c r="AI1462" s="136"/>
      <c r="AJ1462" s="136"/>
      <c r="AK1462" s="136"/>
      <c r="AL1462" s="136"/>
    </row>
    <row r="1463" spans="1:38" s="44" customFormat="1" x14ac:dyDescent="0.2">
      <c r="A1463" s="16"/>
      <c r="B1463" s="704"/>
      <c r="C1463" s="16"/>
      <c r="K1463" s="699"/>
      <c r="L1463" s="136"/>
      <c r="M1463" s="136"/>
      <c r="N1463" s="136"/>
      <c r="O1463" s="136"/>
      <c r="P1463" s="136"/>
      <c r="Q1463" s="136"/>
      <c r="R1463" s="699"/>
      <c r="S1463" s="136"/>
      <c r="T1463" s="136"/>
      <c r="U1463" s="136"/>
      <c r="V1463" s="136"/>
      <c r="W1463" s="136"/>
      <c r="X1463" s="136"/>
      <c r="Y1463" s="699"/>
      <c r="Z1463" s="136"/>
      <c r="AA1463" s="136"/>
      <c r="AB1463" s="136"/>
      <c r="AC1463" s="136"/>
      <c r="AD1463" s="136"/>
      <c r="AE1463" s="136"/>
      <c r="AF1463" s="699"/>
      <c r="AG1463" s="136"/>
      <c r="AH1463" s="136"/>
      <c r="AI1463" s="136"/>
      <c r="AJ1463" s="136"/>
      <c r="AK1463" s="136"/>
      <c r="AL1463" s="136"/>
    </row>
    <row r="1464" spans="1:38" s="44" customFormat="1" x14ac:dyDescent="0.2">
      <c r="A1464" s="16"/>
      <c r="B1464" s="704"/>
      <c r="C1464" s="16"/>
      <c r="K1464" s="699"/>
      <c r="L1464" s="136"/>
      <c r="M1464" s="136"/>
      <c r="N1464" s="136"/>
      <c r="O1464" s="136"/>
      <c r="P1464" s="136"/>
      <c r="Q1464" s="136"/>
      <c r="R1464" s="699"/>
      <c r="S1464" s="136"/>
      <c r="T1464" s="136"/>
      <c r="U1464" s="136"/>
      <c r="V1464" s="136"/>
      <c r="W1464" s="136"/>
      <c r="X1464" s="136"/>
      <c r="Y1464" s="699"/>
      <c r="Z1464" s="136"/>
      <c r="AA1464" s="136"/>
      <c r="AB1464" s="136"/>
      <c r="AC1464" s="136"/>
      <c r="AD1464" s="136"/>
      <c r="AE1464" s="136"/>
      <c r="AF1464" s="699"/>
      <c r="AG1464" s="136"/>
      <c r="AH1464" s="136"/>
      <c r="AI1464" s="136"/>
      <c r="AJ1464" s="136"/>
      <c r="AK1464" s="136"/>
      <c r="AL1464" s="136"/>
    </row>
    <row r="1465" spans="1:38" s="44" customFormat="1" x14ac:dyDescent="0.2">
      <c r="A1465" s="16"/>
      <c r="B1465" s="704"/>
      <c r="C1465" s="16"/>
      <c r="K1465" s="699"/>
      <c r="L1465" s="136"/>
      <c r="M1465" s="136"/>
      <c r="N1465" s="136"/>
      <c r="O1465" s="136"/>
      <c r="P1465" s="136"/>
      <c r="Q1465" s="136"/>
      <c r="R1465" s="699"/>
      <c r="S1465" s="136"/>
      <c r="T1465" s="136"/>
      <c r="U1465" s="136"/>
      <c r="V1465" s="136"/>
      <c r="W1465" s="136"/>
      <c r="X1465" s="136"/>
      <c r="Y1465" s="699"/>
      <c r="Z1465" s="136"/>
      <c r="AA1465" s="136"/>
      <c r="AB1465" s="136"/>
      <c r="AC1465" s="136"/>
      <c r="AD1465" s="136"/>
      <c r="AE1465" s="136"/>
      <c r="AF1465" s="699"/>
      <c r="AG1465" s="136"/>
      <c r="AH1465" s="136"/>
      <c r="AI1465" s="136"/>
      <c r="AJ1465" s="136"/>
      <c r="AK1465" s="136"/>
      <c r="AL1465" s="136"/>
    </row>
    <row r="1466" spans="1:38" s="44" customFormat="1" x14ac:dyDescent="0.2">
      <c r="A1466" s="16"/>
      <c r="B1466" s="704"/>
      <c r="C1466" s="16"/>
      <c r="K1466" s="699"/>
      <c r="L1466" s="136"/>
      <c r="M1466" s="136"/>
      <c r="N1466" s="136"/>
      <c r="O1466" s="136"/>
      <c r="P1466" s="136"/>
      <c r="Q1466" s="136"/>
      <c r="R1466" s="699"/>
      <c r="S1466" s="136"/>
      <c r="T1466" s="136"/>
      <c r="U1466" s="136"/>
      <c r="V1466" s="136"/>
      <c r="W1466" s="136"/>
      <c r="X1466" s="136"/>
      <c r="Y1466" s="699"/>
      <c r="Z1466" s="136"/>
      <c r="AA1466" s="136"/>
      <c r="AB1466" s="136"/>
      <c r="AC1466" s="136"/>
      <c r="AD1466" s="136"/>
      <c r="AE1466" s="136"/>
      <c r="AF1466" s="699"/>
      <c r="AG1466" s="136"/>
      <c r="AH1466" s="136"/>
      <c r="AI1466" s="136"/>
      <c r="AJ1466" s="136"/>
      <c r="AK1466" s="136"/>
      <c r="AL1466" s="136"/>
    </row>
    <row r="1467" spans="1:38" s="44" customFormat="1" x14ac:dyDescent="0.2">
      <c r="A1467" s="16"/>
      <c r="B1467" s="704"/>
      <c r="C1467" s="16"/>
      <c r="K1467" s="699"/>
      <c r="L1467" s="136"/>
      <c r="M1467" s="136"/>
      <c r="N1467" s="136"/>
      <c r="O1467" s="136"/>
      <c r="P1467" s="136"/>
      <c r="Q1467" s="136"/>
      <c r="R1467" s="699"/>
      <c r="S1467" s="136"/>
      <c r="T1467" s="136"/>
      <c r="U1467" s="136"/>
      <c r="V1467" s="136"/>
      <c r="W1467" s="136"/>
      <c r="X1467" s="136"/>
      <c r="Y1467" s="699"/>
      <c r="Z1467" s="136"/>
      <c r="AA1467" s="136"/>
      <c r="AB1467" s="136"/>
      <c r="AC1467" s="136"/>
      <c r="AD1467" s="136"/>
      <c r="AE1467" s="136"/>
      <c r="AF1467" s="699"/>
      <c r="AG1467" s="136"/>
      <c r="AH1467" s="136"/>
      <c r="AI1467" s="136"/>
      <c r="AJ1467" s="136"/>
      <c r="AK1467" s="136"/>
      <c r="AL1467" s="136"/>
    </row>
    <row r="1468" spans="1:38" s="44" customFormat="1" x14ac:dyDescent="0.2">
      <c r="A1468" s="16"/>
      <c r="B1468" s="704"/>
      <c r="C1468" s="16"/>
      <c r="K1468" s="699"/>
      <c r="L1468" s="136"/>
      <c r="M1468" s="136"/>
      <c r="N1468" s="136"/>
      <c r="O1468" s="136"/>
      <c r="P1468" s="136"/>
      <c r="Q1468" s="136"/>
      <c r="R1468" s="699"/>
      <c r="S1468" s="136"/>
      <c r="T1468" s="136"/>
      <c r="U1468" s="136"/>
      <c r="V1468" s="136"/>
      <c r="W1468" s="136"/>
      <c r="X1468" s="136"/>
      <c r="Y1468" s="699"/>
      <c r="Z1468" s="136"/>
      <c r="AA1468" s="136"/>
      <c r="AB1468" s="136"/>
      <c r="AC1468" s="136"/>
      <c r="AD1468" s="136"/>
      <c r="AE1468" s="136"/>
      <c r="AF1468" s="699"/>
      <c r="AG1468" s="136"/>
      <c r="AH1468" s="136"/>
      <c r="AI1468" s="136"/>
      <c r="AJ1468" s="136"/>
      <c r="AK1468" s="136"/>
      <c r="AL1468" s="136"/>
    </row>
    <row r="1469" spans="1:38" s="44" customFormat="1" x14ac:dyDescent="0.2">
      <c r="A1469" s="16"/>
      <c r="B1469" s="704"/>
      <c r="C1469" s="16"/>
      <c r="K1469" s="699"/>
      <c r="L1469" s="136"/>
      <c r="M1469" s="136"/>
      <c r="N1469" s="136"/>
      <c r="O1469" s="136"/>
      <c r="P1469" s="136"/>
      <c r="Q1469" s="136"/>
      <c r="R1469" s="699"/>
      <c r="S1469" s="136"/>
      <c r="T1469" s="136"/>
      <c r="U1469" s="136"/>
      <c r="V1469" s="136"/>
      <c r="W1469" s="136"/>
      <c r="X1469" s="136"/>
      <c r="Y1469" s="699"/>
      <c r="Z1469" s="136"/>
      <c r="AA1469" s="136"/>
      <c r="AB1469" s="136"/>
      <c r="AC1469" s="136"/>
      <c r="AD1469" s="136"/>
      <c r="AE1469" s="136"/>
      <c r="AF1469" s="699"/>
      <c r="AG1469" s="136"/>
      <c r="AH1469" s="136"/>
      <c r="AI1469" s="136"/>
      <c r="AJ1469" s="136"/>
      <c r="AK1469" s="136"/>
      <c r="AL1469" s="136"/>
    </row>
    <row r="1470" spans="1:38" s="44" customFormat="1" x14ac:dyDescent="0.2">
      <c r="A1470" s="16"/>
      <c r="B1470" s="704"/>
      <c r="C1470" s="16"/>
      <c r="K1470" s="699"/>
      <c r="L1470" s="136"/>
      <c r="M1470" s="136"/>
      <c r="N1470" s="136"/>
      <c r="O1470" s="136"/>
      <c r="P1470" s="136"/>
      <c r="Q1470" s="136"/>
      <c r="R1470" s="699"/>
      <c r="S1470" s="136"/>
      <c r="T1470" s="136"/>
      <c r="U1470" s="136"/>
      <c r="V1470" s="136"/>
      <c r="W1470" s="136"/>
      <c r="X1470" s="136"/>
      <c r="Y1470" s="699"/>
      <c r="Z1470" s="136"/>
      <c r="AA1470" s="136"/>
      <c r="AB1470" s="136"/>
      <c r="AC1470" s="136"/>
      <c r="AD1470" s="136"/>
      <c r="AE1470" s="136"/>
      <c r="AF1470" s="699"/>
      <c r="AG1470" s="136"/>
      <c r="AH1470" s="136"/>
      <c r="AI1470" s="136"/>
      <c r="AJ1470" s="136"/>
      <c r="AK1470" s="136"/>
      <c r="AL1470" s="136"/>
    </row>
    <row r="1471" spans="1:38" s="44" customFormat="1" x14ac:dyDescent="0.2">
      <c r="A1471" s="16"/>
      <c r="B1471" s="704"/>
      <c r="C1471" s="16"/>
      <c r="K1471" s="699"/>
      <c r="L1471" s="136"/>
      <c r="M1471" s="136"/>
      <c r="N1471" s="136"/>
      <c r="O1471" s="136"/>
      <c r="P1471" s="136"/>
      <c r="Q1471" s="136"/>
      <c r="R1471" s="699"/>
      <c r="S1471" s="136"/>
      <c r="T1471" s="136"/>
      <c r="U1471" s="136"/>
      <c r="V1471" s="136"/>
      <c r="W1471" s="136"/>
      <c r="X1471" s="136"/>
      <c r="Y1471" s="699"/>
      <c r="Z1471" s="136"/>
      <c r="AA1471" s="136"/>
      <c r="AB1471" s="136"/>
      <c r="AC1471" s="136"/>
      <c r="AD1471" s="136"/>
      <c r="AE1471" s="136"/>
      <c r="AF1471" s="699"/>
      <c r="AG1471" s="136"/>
      <c r="AH1471" s="136"/>
      <c r="AI1471" s="136"/>
      <c r="AJ1471" s="136"/>
      <c r="AK1471" s="136"/>
      <c r="AL1471" s="136"/>
    </row>
    <row r="1472" spans="1:38" s="44" customFormat="1" x14ac:dyDescent="0.2">
      <c r="A1472" s="16"/>
      <c r="B1472" s="704"/>
      <c r="C1472" s="16"/>
      <c r="K1472" s="699"/>
      <c r="L1472" s="136"/>
      <c r="M1472" s="136"/>
      <c r="N1472" s="136"/>
      <c r="O1472" s="136"/>
      <c r="P1472" s="136"/>
      <c r="Q1472" s="136"/>
      <c r="R1472" s="699"/>
      <c r="S1472" s="136"/>
      <c r="T1472" s="136"/>
      <c r="U1472" s="136"/>
      <c r="V1472" s="136"/>
      <c r="W1472" s="136"/>
      <c r="X1472" s="136"/>
      <c r="Y1472" s="699"/>
      <c r="Z1472" s="136"/>
      <c r="AA1472" s="136"/>
      <c r="AB1472" s="136"/>
      <c r="AC1472" s="136"/>
      <c r="AD1472" s="136"/>
      <c r="AE1472" s="136"/>
      <c r="AF1472" s="699"/>
      <c r="AG1472" s="136"/>
      <c r="AH1472" s="136"/>
      <c r="AI1472" s="136"/>
      <c r="AJ1472" s="136"/>
      <c r="AK1472" s="136"/>
      <c r="AL1472" s="136"/>
    </row>
    <row r="1473" spans="1:38" s="44" customFormat="1" x14ac:dyDescent="0.2">
      <c r="A1473" s="16"/>
      <c r="B1473" s="704"/>
      <c r="C1473" s="16"/>
      <c r="K1473" s="699"/>
      <c r="L1473" s="136"/>
      <c r="M1473" s="136"/>
      <c r="N1473" s="136"/>
      <c r="O1473" s="136"/>
      <c r="P1473" s="136"/>
      <c r="Q1473" s="136"/>
      <c r="R1473" s="699"/>
      <c r="S1473" s="136"/>
      <c r="T1473" s="136"/>
      <c r="U1473" s="136"/>
      <c r="V1473" s="136"/>
      <c r="W1473" s="136"/>
      <c r="X1473" s="136"/>
      <c r="Y1473" s="699"/>
      <c r="Z1473" s="136"/>
      <c r="AA1473" s="136"/>
      <c r="AB1473" s="136"/>
      <c r="AC1473" s="136"/>
      <c r="AD1473" s="136"/>
      <c r="AE1473" s="136"/>
      <c r="AF1473" s="699"/>
      <c r="AG1473" s="136"/>
      <c r="AH1473" s="136"/>
      <c r="AI1473" s="136"/>
      <c r="AJ1473" s="136"/>
      <c r="AK1473" s="136"/>
      <c r="AL1473" s="136"/>
    </row>
    <row r="1474" spans="1:38" s="44" customFormat="1" x14ac:dyDescent="0.2">
      <c r="A1474" s="16"/>
      <c r="B1474" s="704"/>
      <c r="C1474" s="16"/>
      <c r="K1474" s="699"/>
      <c r="L1474" s="136"/>
      <c r="M1474" s="136"/>
      <c r="N1474" s="136"/>
      <c r="O1474" s="136"/>
      <c r="P1474" s="136"/>
      <c r="Q1474" s="136"/>
      <c r="R1474" s="699"/>
      <c r="S1474" s="136"/>
      <c r="T1474" s="136"/>
      <c r="U1474" s="136"/>
      <c r="V1474" s="136"/>
      <c r="W1474" s="136"/>
      <c r="X1474" s="136"/>
      <c r="Y1474" s="699"/>
      <c r="Z1474" s="136"/>
      <c r="AA1474" s="136"/>
      <c r="AB1474" s="136"/>
      <c r="AC1474" s="136"/>
      <c r="AD1474" s="136"/>
      <c r="AE1474" s="136"/>
      <c r="AF1474" s="699"/>
      <c r="AG1474" s="136"/>
      <c r="AH1474" s="136"/>
      <c r="AI1474" s="136"/>
      <c r="AJ1474" s="136"/>
      <c r="AK1474" s="136"/>
      <c r="AL1474" s="136"/>
    </row>
    <row r="1475" spans="1:38" s="44" customFormat="1" x14ac:dyDescent="0.2">
      <c r="A1475" s="16"/>
      <c r="B1475" s="704"/>
      <c r="C1475" s="16"/>
      <c r="K1475" s="699"/>
      <c r="L1475" s="136"/>
      <c r="M1475" s="136"/>
      <c r="N1475" s="136"/>
      <c r="O1475" s="136"/>
      <c r="P1475" s="136"/>
      <c r="Q1475" s="136"/>
      <c r="R1475" s="699"/>
      <c r="S1475" s="136"/>
      <c r="T1475" s="136"/>
      <c r="U1475" s="136"/>
      <c r="V1475" s="136"/>
      <c r="W1475" s="136"/>
      <c r="X1475" s="136"/>
      <c r="Y1475" s="699"/>
      <c r="Z1475" s="136"/>
      <c r="AA1475" s="136"/>
      <c r="AB1475" s="136"/>
      <c r="AC1475" s="136"/>
      <c r="AD1475" s="136"/>
      <c r="AE1475" s="136"/>
      <c r="AF1475" s="699"/>
      <c r="AG1475" s="136"/>
      <c r="AH1475" s="136"/>
      <c r="AI1475" s="136"/>
      <c r="AJ1475" s="136"/>
      <c r="AK1475" s="136"/>
      <c r="AL1475" s="136"/>
    </row>
    <row r="1476" spans="1:38" s="44" customFormat="1" x14ac:dyDescent="0.2">
      <c r="A1476" s="16"/>
      <c r="B1476" s="704"/>
      <c r="C1476" s="16"/>
      <c r="K1476" s="699"/>
      <c r="L1476" s="136"/>
      <c r="M1476" s="136"/>
      <c r="N1476" s="136"/>
      <c r="O1476" s="136"/>
      <c r="P1476" s="136"/>
      <c r="Q1476" s="136"/>
      <c r="R1476" s="699"/>
      <c r="S1476" s="136"/>
      <c r="T1476" s="136"/>
      <c r="U1476" s="136"/>
      <c r="V1476" s="136"/>
      <c r="W1476" s="136"/>
      <c r="X1476" s="136"/>
      <c r="Y1476" s="699"/>
      <c r="Z1476" s="136"/>
      <c r="AA1476" s="136"/>
      <c r="AB1476" s="136"/>
      <c r="AC1476" s="136"/>
      <c r="AD1476" s="136"/>
      <c r="AE1476" s="136"/>
      <c r="AF1476" s="699"/>
      <c r="AG1476" s="136"/>
      <c r="AH1476" s="136"/>
      <c r="AI1476" s="136"/>
      <c r="AJ1476" s="136"/>
      <c r="AK1476" s="136"/>
      <c r="AL1476" s="136"/>
    </row>
    <row r="1477" spans="1:38" s="44" customFormat="1" x14ac:dyDescent="0.2">
      <c r="A1477" s="16"/>
      <c r="B1477" s="704"/>
      <c r="C1477" s="16"/>
      <c r="K1477" s="699"/>
      <c r="L1477" s="136"/>
      <c r="M1477" s="136"/>
      <c r="N1477" s="136"/>
      <c r="O1477" s="136"/>
      <c r="P1477" s="136"/>
      <c r="Q1477" s="136"/>
      <c r="R1477" s="699"/>
      <c r="S1477" s="136"/>
      <c r="T1477" s="136"/>
      <c r="U1477" s="136"/>
      <c r="V1477" s="136"/>
      <c r="W1477" s="136"/>
      <c r="X1477" s="136"/>
      <c r="Y1477" s="699"/>
      <c r="Z1477" s="136"/>
      <c r="AA1477" s="136"/>
      <c r="AB1477" s="136"/>
      <c r="AC1477" s="136"/>
      <c r="AD1477" s="136"/>
      <c r="AE1477" s="136"/>
      <c r="AF1477" s="699"/>
      <c r="AG1477" s="136"/>
      <c r="AH1477" s="136"/>
      <c r="AI1477" s="136"/>
      <c r="AJ1477" s="136"/>
      <c r="AK1477" s="136"/>
      <c r="AL1477" s="136"/>
    </row>
    <row r="1478" spans="1:38" s="44" customFormat="1" x14ac:dyDescent="0.2">
      <c r="A1478" s="16"/>
      <c r="B1478" s="704"/>
      <c r="C1478" s="16"/>
      <c r="K1478" s="699"/>
      <c r="L1478" s="136"/>
      <c r="M1478" s="136"/>
      <c r="N1478" s="136"/>
      <c r="O1478" s="136"/>
      <c r="P1478" s="136"/>
      <c r="Q1478" s="136"/>
      <c r="R1478" s="699"/>
      <c r="S1478" s="136"/>
      <c r="T1478" s="136"/>
      <c r="U1478" s="136"/>
      <c r="V1478" s="136"/>
      <c r="W1478" s="136"/>
      <c r="X1478" s="136"/>
      <c r="Y1478" s="699"/>
      <c r="Z1478" s="136"/>
      <c r="AA1478" s="136"/>
      <c r="AB1478" s="136"/>
      <c r="AC1478" s="136"/>
      <c r="AD1478" s="136"/>
      <c r="AE1478" s="136"/>
      <c r="AF1478" s="699"/>
      <c r="AG1478" s="136"/>
      <c r="AH1478" s="136"/>
      <c r="AI1478" s="136"/>
      <c r="AJ1478" s="136"/>
      <c r="AK1478" s="136"/>
      <c r="AL1478" s="136"/>
    </row>
    <row r="1479" spans="1:38" s="44" customFormat="1" x14ac:dyDescent="0.2">
      <c r="A1479" s="16"/>
      <c r="B1479" s="704"/>
      <c r="C1479" s="16"/>
      <c r="K1479" s="699"/>
      <c r="L1479" s="136"/>
      <c r="M1479" s="136"/>
      <c r="N1479" s="136"/>
      <c r="O1479" s="136"/>
      <c r="P1479" s="136"/>
      <c r="Q1479" s="136"/>
      <c r="R1479" s="699"/>
      <c r="S1479" s="136"/>
      <c r="T1479" s="136"/>
      <c r="U1479" s="136"/>
      <c r="V1479" s="136"/>
      <c r="W1479" s="136"/>
      <c r="X1479" s="136"/>
      <c r="Y1479" s="699"/>
      <c r="Z1479" s="136"/>
      <c r="AA1479" s="136"/>
      <c r="AB1479" s="136"/>
      <c r="AC1479" s="136"/>
      <c r="AD1479" s="136"/>
      <c r="AE1479" s="136"/>
      <c r="AF1479" s="699"/>
      <c r="AG1479" s="136"/>
      <c r="AH1479" s="136"/>
      <c r="AI1479" s="136"/>
      <c r="AJ1479" s="136"/>
      <c r="AK1479" s="136"/>
      <c r="AL1479" s="136"/>
    </row>
    <row r="1480" spans="1:38" s="44" customFormat="1" x14ac:dyDescent="0.2">
      <c r="A1480" s="16"/>
      <c r="B1480" s="704"/>
      <c r="C1480" s="16"/>
      <c r="K1480" s="699"/>
      <c r="L1480" s="136"/>
      <c r="M1480" s="136"/>
      <c r="N1480" s="136"/>
      <c r="O1480" s="136"/>
      <c r="P1480" s="136"/>
      <c r="Q1480" s="136"/>
      <c r="R1480" s="699"/>
      <c r="S1480" s="136"/>
      <c r="T1480" s="136"/>
      <c r="U1480" s="136"/>
      <c r="V1480" s="136"/>
      <c r="W1480" s="136"/>
      <c r="X1480" s="136"/>
      <c r="Y1480" s="699"/>
      <c r="Z1480" s="136"/>
      <c r="AA1480" s="136"/>
      <c r="AB1480" s="136"/>
      <c r="AC1480" s="136"/>
      <c r="AD1480" s="136"/>
      <c r="AE1480" s="136"/>
      <c r="AF1480" s="699"/>
      <c r="AG1480" s="136"/>
      <c r="AH1480" s="136"/>
      <c r="AI1480" s="136"/>
      <c r="AJ1480" s="136"/>
      <c r="AK1480" s="136"/>
      <c r="AL1480" s="136"/>
    </row>
    <row r="1481" spans="1:38" s="44" customFormat="1" x14ac:dyDescent="0.2">
      <c r="A1481" s="16"/>
      <c r="B1481" s="704"/>
      <c r="C1481" s="16"/>
      <c r="K1481" s="699"/>
      <c r="L1481" s="136"/>
      <c r="M1481" s="136"/>
      <c r="N1481" s="136"/>
      <c r="O1481" s="136"/>
      <c r="P1481" s="136"/>
      <c r="Q1481" s="136"/>
      <c r="R1481" s="699"/>
      <c r="S1481" s="136"/>
      <c r="T1481" s="136"/>
      <c r="U1481" s="136"/>
      <c r="V1481" s="136"/>
      <c r="W1481" s="136"/>
      <c r="X1481" s="136"/>
      <c r="Y1481" s="699"/>
      <c r="Z1481" s="136"/>
      <c r="AA1481" s="136"/>
      <c r="AB1481" s="136"/>
      <c r="AC1481" s="136"/>
      <c r="AD1481" s="136"/>
      <c r="AE1481" s="136"/>
      <c r="AF1481" s="699"/>
      <c r="AG1481" s="136"/>
      <c r="AH1481" s="136"/>
      <c r="AI1481" s="136"/>
      <c r="AJ1481" s="136"/>
      <c r="AK1481" s="136"/>
      <c r="AL1481" s="136"/>
    </row>
    <row r="1482" spans="1:38" s="44" customFormat="1" x14ac:dyDescent="0.2">
      <c r="A1482" s="16"/>
      <c r="B1482" s="704"/>
      <c r="C1482" s="16"/>
      <c r="K1482" s="699"/>
      <c r="L1482" s="136"/>
      <c r="M1482" s="136"/>
      <c r="N1482" s="136"/>
      <c r="O1482" s="136"/>
      <c r="P1482" s="136"/>
      <c r="Q1482" s="136"/>
      <c r="R1482" s="699"/>
      <c r="S1482" s="136"/>
      <c r="T1482" s="136"/>
      <c r="U1482" s="136"/>
      <c r="V1482" s="136"/>
      <c r="W1482" s="136"/>
      <c r="X1482" s="136"/>
      <c r="Y1482" s="699"/>
      <c r="Z1482" s="136"/>
      <c r="AA1482" s="136"/>
      <c r="AB1482" s="136"/>
      <c r="AC1482" s="136"/>
      <c r="AD1482" s="136"/>
      <c r="AE1482" s="136"/>
      <c r="AF1482" s="699"/>
      <c r="AG1482" s="136"/>
      <c r="AH1482" s="136"/>
      <c r="AI1482" s="136"/>
      <c r="AJ1482" s="136"/>
      <c r="AK1482" s="136"/>
      <c r="AL1482" s="136"/>
    </row>
    <row r="1483" spans="1:38" s="44" customFormat="1" x14ac:dyDescent="0.2">
      <c r="A1483" s="16"/>
      <c r="B1483" s="704"/>
      <c r="C1483" s="16"/>
      <c r="K1483" s="699"/>
      <c r="L1483" s="136"/>
      <c r="M1483" s="136"/>
      <c r="N1483" s="136"/>
      <c r="O1483" s="136"/>
      <c r="P1483" s="136"/>
      <c r="Q1483" s="136"/>
      <c r="R1483" s="699"/>
      <c r="S1483" s="136"/>
      <c r="T1483" s="136"/>
      <c r="U1483" s="136"/>
      <c r="V1483" s="136"/>
      <c r="W1483" s="136"/>
      <c r="X1483" s="136"/>
      <c r="Y1483" s="699"/>
      <c r="Z1483" s="136"/>
      <c r="AA1483" s="136"/>
      <c r="AB1483" s="136"/>
      <c r="AC1483" s="136"/>
      <c r="AD1483" s="136"/>
      <c r="AE1483" s="136"/>
      <c r="AF1483" s="699"/>
      <c r="AG1483" s="136"/>
      <c r="AH1483" s="136"/>
      <c r="AI1483" s="136"/>
      <c r="AJ1483" s="136"/>
      <c r="AK1483" s="136"/>
      <c r="AL1483" s="136"/>
    </row>
    <row r="1484" spans="1:38" s="44" customFormat="1" x14ac:dyDescent="0.2">
      <c r="A1484" s="16"/>
      <c r="B1484" s="704"/>
      <c r="C1484" s="16"/>
      <c r="K1484" s="699"/>
      <c r="L1484" s="136"/>
      <c r="M1484" s="136"/>
      <c r="N1484" s="136"/>
      <c r="O1484" s="136"/>
      <c r="P1484" s="136"/>
      <c r="Q1484" s="136"/>
      <c r="R1484" s="699"/>
      <c r="S1484" s="136"/>
      <c r="T1484" s="136"/>
      <c r="U1484" s="136"/>
      <c r="V1484" s="136"/>
      <c r="W1484" s="136"/>
      <c r="X1484" s="136"/>
      <c r="Y1484" s="699"/>
      <c r="Z1484" s="136"/>
      <c r="AA1484" s="136"/>
      <c r="AB1484" s="136"/>
      <c r="AC1484" s="136"/>
      <c r="AD1484" s="136"/>
      <c r="AE1484" s="136"/>
      <c r="AF1484" s="699"/>
      <c r="AG1484" s="136"/>
      <c r="AH1484" s="136"/>
      <c r="AI1484" s="136"/>
      <c r="AJ1484" s="136"/>
      <c r="AK1484" s="136"/>
      <c r="AL1484" s="136"/>
    </row>
    <row r="1485" spans="1:38" s="44" customFormat="1" x14ac:dyDescent="0.2">
      <c r="A1485" s="16"/>
      <c r="B1485" s="704"/>
      <c r="C1485" s="16"/>
      <c r="K1485" s="699"/>
      <c r="L1485" s="136"/>
      <c r="M1485" s="136"/>
      <c r="N1485" s="136"/>
      <c r="O1485" s="136"/>
      <c r="P1485" s="136"/>
      <c r="Q1485" s="136"/>
      <c r="R1485" s="699"/>
      <c r="S1485" s="136"/>
      <c r="T1485" s="136"/>
      <c r="U1485" s="136"/>
      <c r="V1485" s="136"/>
      <c r="W1485" s="136"/>
      <c r="X1485" s="136"/>
      <c r="Y1485" s="699"/>
      <c r="Z1485" s="136"/>
      <c r="AA1485" s="136"/>
      <c r="AB1485" s="136"/>
      <c r="AC1485" s="136"/>
      <c r="AD1485" s="136"/>
      <c r="AE1485" s="136"/>
      <c r="AF1485" s="699"/>
      <c r="AG1485" s="136"/>
      <c r="AH1485" s="136"/>
      <c r="AI1485" s="136"/>
      <c r="AJ1485" s="136"/>
      <c r="AK1485" s="136"/>
      <c r="AL1485" s="136"/>
    </row>
    <row r="1486" spans="1:38" s="44" customFormat="1" x14ac:dyDescent="0.2">
      <c r="A1486" s="16"/>
      <c r="B1486" s="704"/>
      <c r="C1486" s="16"/>
      <c r="K1486" s="699"/>
      <c r="L1486" s="136"/>
      <c r="M1486" s="136"/>
      <c r="N1486" s="136"/>
      <c r="O1486" s="136"/>
      <c r="P1486" s="136"/>
      <c r="Q1486" s="136"/>
      <c r="R1486" s="699"/>
      <c r="S1486" s="136"/>
      <c r="T1486" s="136"/>
      <c r="U1486" s="136"/>
      <c r="V1486" s="136"/>
      <c r="W1486" s="136"/>
      <c r="X1486" s="136"/>
      <c r="Y1486" s="699"/>
      <c r="Z1486" s="136"/>
      <c r="AA1486" s="136"/>
      <c r="AB1486" s="136"/>
      <c r="AC1486" s="136"/>
      <c r="AD1486" s="136"/>
      <c r="AE1486" s="136"/>
      <c r="AF1486" s="699"/>
      <c r="AG1486" s="136"/>
      <c r="AH1486" s="136"/>
      <c r="AI1486" s="136"/>
      <c r="AJ1486" s="136"/>
      <c r="AK1486" s="136"/>
      <c r="AL1486" s="136"/>
    </row>
    <row r="1487" spans="1:38" s="44" customFormat="1" x14ac:dyDescent="0.2">
      <c r="A1487" s="16"/>
      <c r="B1487" s="704"/>
      <c r="C1487" s="16"/>
      <c r="K1487" s="699"/>
      <c r="L1487" s="136"/>
      <c r="M1487" s="136"/>
      <c r="N1487" s="136"/>
      <c r="O1487" s="136"/>
      <c r="P1487" s="136"/>
      <c r="Q1487" s="136"/>
      <c r="R1487" s="699"/>
      <c r="S1487" s="136"/>
      <c r="T1487" s="136"/>
      <c r="U1487" s="136"/>
      <c r="V1487" s="136"/>
      <c r="W1487" s="136"/>
      <c r="X1487" s="136"/>
      <c r="Y1487" s="699"/>
      <c r="Z1487" s="136"/>
      <c r="AA1487" s="136"/>
      <c r="AB1487" s="136"/>
      <c r="AC1487" s="136"/>
      <c r="AD1487" s="136"/>
      <c r="AE1487" s="136"/>
      <c r="AF1487" s="699"/>
      <c r="AG1487" s="136"/>
      <c r="AH1487" s="136"/>
      <c r="AI1487" s="136"/>
      <c r="AJ1487" s="136"/>
      <c r="AK1487" s="136"/>
      <c r="AL1487" s="136"/>
    </row>
    <row r="1488" spans="1:38" s="44" customFormat="1" x14ac:dyDescent="0.2">
      <c r="A1488" s="16"/>
      <c r="B1488" s="704"/>
      <c r="C1488" s="16"/>
      <c r="K1488" s="699"/>
      <c r="L1488" s="136"/>
      <c r="M1488" s="136"/>
      <c r="N1488" s="136"/>
      <c r="O1488" s="136"/>
      <c r="P1488" s="136"/>
      <c r="Q1488" s="136"/>
      <c r="R1488" s="699"/>
      <c r="S1488" s="136"/>
      <c r="T1488" s="136"/>
      <c r="U1488" s="136"/>
      <c r="V1488" s="136"/>
      <c r="W1488" s="136"/>
      <c r="X1488" s="136"/>
      <c r="Y1488" s="699"/>
      <c r="Z1488" s="136"/>
      <c r="AA1488" s="136"/>
      <c r="AB1488" s="136"/>
      <c r="AC1488" s="136"/>
      <c r="AD1488" s="136"/>
      <c r="AE1488" s="136"/>
      <c r="AF1488" s="699"/>
      <c r="AG1488" s="136"/>
      <c r="AH1488" s="136"/>
      <c r="AI1488" s="136"/>
      <c r="AJ1488" s="136"/>
      <c r="AK1488" s="136"/>
      <c r="AL1488" s="136"/>
    </row>
    <row r="1489" spans="1:38" s="44" customFormat="1" x14ac:dyDescent="0.2">
      <c r="A1489" s="16"/>
      <c r="B1489" s="704"/>
      <c r="C1489" s="16"/>
      <c r="K1489" s="699"/>
      <c r="L1489" s="136"/>
      <c r="M1489" s="136"/>
      <c r="N1489" s="136"/>
      <c r="O1489" s="136"/>
      <c r="P1489" s="136"/>
      <c r="Q1489" s="136"/>
      <c r="R1489" s="699"/>
      <c r="S1489" s="136"/>
      <c r="T1489" s="136"/>
      <c r="U1489" s="136"/>
      <c r="V1489" s="136"/>
      <c r="W1489" s="136"/>
      <c r="X1489" s="136"/>
      <c r="Y1489" s="699"/>
      <c r="Z1489" s="136"/>
      <c r="AA1489" s="136"/>
      <c r="AB1489" s="136"/>
      <c r="AC1489" s="136"/>
      <c r="AD1489" s="136"/>
      <c r="AE1489" s="136"/>
      <c r="AF1489" s="699"/>
      <c r="AG1489" s="136"/>
      <c r="AH1489" s="136"/>
      <c r="AI1489" s="136"/>
      <c r="AJ1489" s="136"/>
      <c r="AK1489" s="136"/>
      <c r="AL1489" s="136"/>
    </row>
    <row r="1490" spans="1:38" s="44" customFormat="1" x14ac:dyDescent="0.2">
      <c r="A1490" s="16"/>
      <c r="B1490" s="704"/>
      <c r="C1490" s="16"/>
      <c r="K1490" s="699"/>
      <c r="L1490" s="136"/>
      <c r="M1490" s="136"/>
      <c r="N1490" s="136"/>
      <c r="O1490" s="136"/>
      <c r="P1490" s="136"/>
      <c r="Q1490" s="136"/>
      <c r="R1490" s="699"/>
      <c r="S1490" s="136"/>
      <c r="T1490" s="136"/>
      <c r="U1490" s="136"/>
      <c r="V1490" s="136"/>
      <c r="W1490" s="136"/>
      <c r="X1490" s="136"/>
      <c r="Y1490" s="699"/>
      <c r="Z1490" s="136"/>
      <c r="AA1490" s="136"/>
      <c r="AB1490" s="136"/>
      <c r="AC1490" s="136"/>
      <c r="AD1490" s="136"/>
      <c r="AE1490" s="136"/>
      <c r="AF1490" s="699"/>
      <c r="AG1490" s="136"/>
      <c r="AH1490" s="136"/>
      <c r="AI1490" s="136"/>
      <c r="AJ1490" s="136"/>
      <c r="AK1490" s="136"/>
      <c r="AL1490" s="136"/>
    </row>
    <row r="1491" spans="1:38" s="44" customFormat="1" x14ac:dyDescent="0.2">
      <c r="A1491" s="16"/>
      <c r="B1491" s="704"/>
      <c r="C1491" s="16"/>
      <c r="K1491" s="699"/>
      <c r="L1491" s="136"/>
      <c r="M1491" s="136"/>
      <c r="N1491" s="136"/>
      <c r="O1491" s="136"/>
      <c r="P1491" s="136"/>
      <c r="Q1491" s="136"/>
      <c r="R1491" s="699"/>
      <c r="S1491" s="136"/>
      <c r="T1491" s="136"/>
      <c r="U1491" s="136"/>
      <c r="V1491" s="136"/>
      <c r="W1491" s="136"/>
      <c r="X1491" s="136"/>
      <c r="Y1491" s="699"/>
      <c r="Z1491" s="136"/>
      <c r="AA1491" s="136"/>
      <c r="AB1491" s="136"/>
      <c r="AC1491" s="136"/>
      <c r="AD1491" s="136"/>
      <c r="AE1491" s="136"/>
      <c r="AF1491" s="699"/>
      <c r="AG1491" s="136"/>
      <c r="AH1491" s="136"/>
      <c r="AI1491" s="136"/>
      <c r="AJ1491" s="136"/>
      <c r="AK1491" s="136"/>
      <c r="AL1491" s="136"/>
    </row>
    <row r="1492" spans="1:38" s="44" customFormat="1" x14ac:dyDescent="0.2">
      <c r="A1492" s="16"/>
      <c r="B1492" s="704"/>
      <c r="C1492" s="16"/>
      <c r="K1492" s="699"/>
      <c r="L1492" s="136"/>
      <c r="M1492" s="136"/>
      <c r="N1492" s="136"/>
      <c r="O1492" s="136"/>
      <c r="P1492" s="136"/>
      <c r="Q1492" s="136"/>
      <c r="R1492" s="699"/>
      <c r="S1492" s="136"/>
      <c r="T1492" s="136"/>
      <c r="U1492" s="136"/>
      <c r="V1492" s="136"/>
      <c r="W1492" s="136"/>
      <c r="X1492" s="136"/>
      <c r="Y1492" s="699"/>
      <c r="Z1492" s="136"/>
      <c r="AA1492" s="136"/>
      <c r="AB1492" s="136"/>
      <c r="AC1492" s="136"/>
      <c r="AD1492" s="136"/>
      <c r="AE1492" s="136"/>
      <c r="AF1492" s="699"/>
      <c r="AG1492" s="136"/>
      <c r="AH1492" s="136"/>
      <c r="AI1492" s="136"/>
      <c r="AJ1492" s="136"/>
      <c r="AK1492" s="136"/>
      <c r="AL1492" s="136"/>
    </row>
    <row r="1493" spans="1:38" s="44" customFormat="1" x14ac:dyDescent="0.2">
      <c r="A1493" s="16"/>
      <c r="B1493" s="704"/>
      <c r="C1493" s="16"/>
      <c r="K1493" s="699"/>
      <c r="L1493" s="136"/>
      <c r="M1493" s="136"/>
      <c r="N1493" s="136"/>
      <c r="O1493" s="136"/>
      <c r="P1493" s="136"/>
      <c r="Q1493" s="136"/>
      <c r="R1493" s="699"/>
      <c r="S1493" s="136"/>
      <c r="T1493" s="136"/>
      <c r="U1493" s="136"/>
      <c r="V1493" s="136"/>
      <c r="W1493" s="136"/>
      <c r="X1493" s="136"/>
      <c r="Y1493" s="699"/>
      <c r="Z1493" s="136"/>
      <c r="AA1493" s="136"/>
      <c r="AB1493" s="136"/>
      <c r="AC1493" s="136"/>
      <c r="AD1493" s="136"/>
      <c r="AE1493" s="136"/>
      <c r="AF1493" s="699"/>
      <c r="AG1493" s="136"/>
      <c r="AH1493" s="136"/>
      <c r="AI1493" s="136"/>
      <c r="AJ1493" s="136"/>
      <c r="AK1493" s="136"/>
      <c r="AL1493" s="136"/>
    </row>
    <row r="1494" spans="1:38" s="44" customFormat="1" x14ac:dyDescent="0.2">
      <c r="A1494" s="16"/>
      <c r="B1494" s="704"/>
      <c r="C1494" s="16"/>
      <c r="K1494" s="699"/>
      <c r="L1494" s="136"/>
      <c r="M1494" s="136"/>
      <c r="N1494" s="136"/>
      <c r="O1494" s="136"/>
      <c r="P1494" s="136"/>
      <c r="Q1494" s="136"/>
      <c r="R1494" s="699"/>
      <c r="S1494" s="136"/>
      <c r="T1494" s="136"/>
      <c r="U1494" s="136"/>
      <c r="V1494" s="136"/>
      <c r="W1494" s="136"/>
      <c r="X1494" s="136"/>
      <c r="Y1494" s="699"/>
      <c r="Z1494" s="136"/>
      <c r="AA1494" s="136"/>
      <c r="AB1494" s="136"/>
      <c r="AC1494" s="136"/>
      <c r="AD1494" s="136"/>
      <c r="AE1494" s="136"/>
      <c r="AF1494" s="699"/>
      <c r="AG1494" s="136"/>
      <c r="AH1494" s="136"/>
      <c r="AI1494" s="136"/>
      <c r="AJ1494" s="136"/>
      <c r="AK1494" s="136"/>
      <c r="AL1494" s="136"/>
    </row>
    <row r="1495" spans="1:38" s="44" customFormat="1" x14ac:dyDescent="0.2">
      <c r="A1495" s="16"/>
      <c r="B1495" s="704"/>
      <c r="C1495" s="16"/>
      <c r="K1495" s="699"/>
      <c r="L1495" s="136"/>
      <c r="M1495" s="136"/>
      <c r="N1495" s="136"/>
      <c r="O1495" s="136"/>
      <c r="P1495" s="136"/>
      <c r="Q1495" s="136"/>
      <c r="R1495" s="699"/>
      <c r="S1495" s="136"/>
      <c r="T1495" s="136"/>
      <c r="U1495" s="136"/>
      <c r="V1495" s="136"/>
      <c r="W1495" s="136"/>
      <c r="X1495" s="136"/>
      <c r="Y1495" s="699"/>
      <c r="Z1495" s="136"/>
      <c r="AA1495" s="136"/>
      <c r="AB1495" s="136"/>
      <c r="AC1495" s="136"/>
      <c r="AD1495" s="136"/>
      <c r="AE1495" s="136"/>
      <c r="AF1495" s="699"/>
      <c r="AG1495" s="136"/>
      <c r="AH1495" s="136"/>
      <c r="AI1495" s="136"/>
      <c r="AJ1495" s="136"/>
      <c r="AK1495" s="136"/>
      <c r="AL1495" s="136"/>
    </row>
    <row r="1496" spans="1:38" s="44" customFormat="1" x14ac:dyDescent="0.2">
      <c r="A1496" s="16"/>
      <c r="B1496" s="704"/>
      <c r="C1496" s="16"/>
      <c r="K1496" s="699"/>
      <c r="L1496" s="136"/>
      <c r="M1496" s="136"/>
      <c r="N1496" s="136"/>
      <c r="O1496" s="136"/>
      <c r="P1496" s="136"/>
      <c r="Q1496" s="136"/>
      <c r="R1496" s="699"/>
      <c r="S1496" s="136"/>
      <c r="T1496" s="136"/>
      <c r="U1496" s="136"/>
      <c r="V1496" s="136"/>
      <c r="W1496" s="136"/>
      <c r="X1496" s="136"/>
      <c r="Y1496" s="699"/>
      <c r="Z1496" s="136"/>
      <c r="AA1496" s="136"/>
      <c r="AB1496" s="136"/>
      <c r="AC1496" s="136"/>
      <c r="AD1496" s="136"/>
      <c r="AE1496" s="136"/>
      <c r="AF1496" s="699"/>
      <c r="AG1496" s="136"/>
      <c r="AH1496" s="136"/>
      <c r="AI1496" s="136"/>
      <c r="AJ1496" s="136"/>
      <c r="AK1496" s="136"/>
      <c r="AL1496" s="136"/>
    </row>
    <row r="1497" spans="1:38" s="44" customFormat="1" x14ac:dyDescent="0.2">
      <c r="A1497" s="16"/>
      <c r="B1497" s="704"/>
      <c r="C1497" s="16"/>
      <c r="K1497" s="699"/>
      <c r="L1497" s="136"/>
      <c r="M1497" s="136"/>
      <c r="N1497" s="136"/>
      <c r="O1497" s="136"/>
      <c r="P1497" s="136"/>
      <c r="Q1497" s="136"/>
      <c r="R1497" s="699"/>
      <c r="S1497" s="136"/>
      <c r="T1497" s="136"/>
      <c r="U1497" s="136"/>
      <c r="V1497" s="136"/>
      <c r="W1497" s="136"/>
      <c r="X1497" s="136"/>
      <c r="Y1497" s="699"/>
      <c r="Z1497" s="136"/>
      <c r="AA1497" s="136"/>
      <c r="AB1497" s="136"/>
      <c r="AC1497" s="136"/>
      <c r="AD1497" s="136"/>
      <c r="AE1497" s="136"/>
      <c r="AF1497" s="699"/>
      <c r="AG1497" s="136"/>
      <c r="AH1497" s="136"/>
      <c r="AI1497" s="136"/>
      <c r="AJ1497" s="136"/>
      <c r="AK1497" s="136"/>
      <c r="AL1497" s="136"/>
    </row>
    <row r="1498" spans="1:38" s="44" customFormat="1" x14ac:dyDescent="0.2">
      <c r="A1498" s="16"/>
      <c r="B1498" s="704"/>
      <c r="C1498" s="16"/>
      <c r="K1498" s="699"/>
      <c r="L1498" s="136"/>
      <c r="M1498" s="136"/>
      <c r="N1498" s="136"/>
      <c r="O1498" s="136"/>
      <c r="P1498" s="136"/>
      <c r="Q1498" s="136"/>
      <c r="R1498" s="699"/>
      <c r="S1498" s="136"/>
      <c r="T1498" s="136"/>
      <c r="U1498" s="136"/>
      <c r="V1498" s="136"/>
      <c r="W1498" s="136"/>
      <c r="X1498" s="136"/>
      <c r="Y1498" s="699"/>
      <c r="Z1498" s="136"/>
      <c r="AA1498" s="136"/>
      <c r="AB1498" s="136"/>
      <c r="AC1498" s="136"/>
      <c r="AD1498" s="136"/>
      <c r="AE1498" s="136"/>
      <c r="AF1498" s="699"/>
      <c r="AG1498" s="136"/>
      <c r="AH1498" s="136"/>
      <c r="AI1498" s="136"/>
      <c r="AJ1498" s="136"/>
      <c r="AK1498" s="136"/>
      <c r="AL1498" s="136"/>
    </row>
    <row r="1499" spans="1:38" s="44" customFormat="1" x14ac:dyDescent="0.2">
      <c r="A1499" s="16"/>
      <c r="B1499" s="704"/>
      <c r="C1499" s="16"/>
      <c r="K1499" s="699"/>
      <c r="L1499" s="136"/>
      <c r="M1499" s="136"/>
      <c r="N1499" s="136"/>
      <c r="O1499" s="136"/>
      <c r="P1499" s="136"/>
      <c r="Q1499" s="136"/>
      <c r="R1499" s="699"/>
      <c r="S1499" s="136"/>
      <c r="T1499" s="136"/>
      <c r="U1499" s="136"/>
      <c r="V1499" s="136"/>
      <c r="W1499" s="136"/>
      <c r="X1499" s="136"/>
      <c r="Y1499" s="699"/>
      <c r="Z1499" s="136"/>
      <c r="AA1499" s="136"/>
      <c r="AB1499" s="136"/>
      <c r="AC1499" s="136"/>
      <c r="AD1499" s="136"/>
      <c r="AE1499" s="136"/>
      <c r="AF1499" s="699"/>
      <c r="AG1499" s="136"/>
      <c r="AH1499" s="136"/>
      <c r="AI1499" s="136"/>
      <c r="AJ1499" s="136"/>
      <c r="AK1499" s="136"/>
      <c r="AL1499" s="136"/>
    </row>
    <row r="1500" spans="1:38" s="44" customFormat="1" x14ac:dyDescent="0.2">
      <c r="A1500" s="16"/>
      <c r="B1500" s="704"/>
      <c r="C1500" s="16"/>
      <c r="K1500" s="699"/>
      <c r="L1500" s="136"/>
      <c r="M1500" s="136"/>
      <c r="N1500" s="136"/>
      <c r="O1500" s="136"/>
      <c r="P1500" s="136"/>
      <c r="Q1500" s="136"/>
      <c r="R1500" s="699"/>
      <c r="S1500" s="136"/>
      <c r="T1500" s="136"/>
      <c r="U1500" s="136"/>
      <c r="V1500" s="136"/>
      <c r="W1500" s="136"/>
      <c r="X1500" s="136"/>
      <c r="Y1500" s="699"/>
      <c r="Z1500" s="136"/>
      <c r="AA1500" s="136"/>
      <c r="AB1500" s="136"/>
      <c r="AC1500" s="136"/>
      <c r="AD1500" s="136"/>
      <c r="AE1500" s="136"/>
      <c r="AF1500" s="699"/>
      <c r="AG1500" s="136"/>
      <c r="AH1500" s="136"/>
      <c r="AI1500" s="136"/>
      <c r="AJ1500" s="136"/>
      <c r="AK1500" s="136"/>
      <c r="AL1500" s="136"/>
    </row>
    <row r="1501" spans="1:38" s="44" customFormat="1" x14ac:dyDescent="0.2">
      <c r="A1501" s="16"/>
      <c r="B1501" s="704"/>
      <c r="C1501" s="16"/>
      <c r="K1501" s="699"/>
      <c r="L1501" s="136"/>
      <c r="M1501" s="136"/>
      <c r="N1501" s="136"/>
      <c r="O1501" s="136"/>
      <c r="P1501" s="136"/>
      <c r="Q1501" s="136"/>
      <c r="R1501" s="699"/>
      <c r="S1501" s="136"/>
      <c r="T1501" s="136"/>
      <c r="U1501" s="136"/>
      <c r="V1501" s="136"/>
      <c r="W1501" s="136"/>
      <c r="X1501" s="136"/>
      <c r="Y1501" s="699"/>
      <c r="Z1501" s="136"/>
      <c r="AA1501" s="136"/>
      <c r="AB1501" s="136"/>
      <c r="AC1501" s="136"/>
      <c r="AD1501" s="136"/>
      <c r="AE1501" s="136"/>
      <c r="AF1501" s="699"/>
      <c r="AG1501" s="136"/>
      <c r="AH1501" s="136"/>
      <c r="AI1501" s="136"/>
      <c r="AJ1501" s="136"/>
      <c r="AK1501" s="136"/>
      <c r="AL1501" s="136"/>
    </row>
    <row r="1502" spans="1:38" s="44" customFormat="1" x14ac:dyDescent="0.2">
      <c r="A1502" s="16"/>
      <c r="B1502" s="704"/>
      <c r="C1502" s="16"/>
      <c r="K1502" s="699"/>
      <c r="L1502" s="136"/>
      <c r="M1502" s="136"/>
      <c r="N1502" s="136"/>
      <c r="O1502" s="136"/>
      <c r="P1502" s="136"/>
      <c r="Q1502" s="136"/>
      <c r="R1502" s="699"/>
      <c r="S1502" s="136"/>
      <c r="T1502" s="136"/>
      <c r="U1502" s="136"/>
      <c r="V1502" s="136"/>
      <c r="W1502" s="136"/>
      <c r="X1502" s="136"/>
      <c r="Y1502" s="699"/>
      <c r="Z1502" s="136"/>
      <c r="AA1502" s="136"/>
      <c r="AB1502" s="136"/>
      <c r="AC1502" s="136"/>
      <c r="AD1502" s="136"/>
      <c r="AE1502" s="136"/>
      <c r="AF1502" s="699"/>
      <c r="AG1502" s="136"/>
      <c r="AH1502" s="136"/>
      <c r="AI1502" s="136"/>
      <c r="AJ1502" s="136"/>
      <c r="AK1502" s="136"/>
      <c r="AL1502" s="136"/>
    </row>
    <row r="1503" spans="1:38" s="44" customFormat="1" x14ac:dyDescent="0.2">
      <c r="A1503" s="16"/>
      <c r="B1503" s="704"/>
      <c r="C1503" s="16"/>
      <c r="K1503" s="699"/>
      <c r="L1503" s="136"/>
      <c r="M1503" s="136"/>
      <c r="N1503" s="136"/>
      <c r="O1503" s="136"/>
      <c r="P1503" s="136"/>
      <c r="Q1503" s="136"/>
      <c r="R1503" s="699"/>
      <c r="S1503" s="136"/>
      <c r="T1503" s="136"/>
      <c r="U1503" s="136"/>
      <c r="V1503" s="136"/>
      <c r="W1503" s="136"/>
      <c r="X1503" s="136"/>
      <c r="Y1503" s="699"/>
      <c r="Z1503" s="136"/>
      <c r="AA1503" s="136"/>
      <c r="AB1503" s="136"/>
      <c r="AC1503" s="136"/>
      <c r="AD1503" s="136"/>
      <c r="AE1503" s="136"/>
      <c r="AF1503" s="699"/>
      <c r="AG1503" s="136"/>
      <c r="AH1503" s="136"/>
      <c r="AI1503" s="136"/>
      <c r="AJ1503" s="136"/>
      <c r="AK1503" s="136"/>
      <c r="AL1503" s="136"/>
    </row>
    <row r="1504" spans="1:38" s="44" customFormat="1" x14ac:dyDescent="0.2">
      <c r="A1504" s="16"/>
      <c r="B1504" s="704"/>
      <c r="C1504" s="16"/>
      <c r="K1504" s="699"/>
      <c r="L1504" s="136"/>
      <c r="M1504" s="136"/>
      <c r="N1504" s="136"/>
      <c r="O1504" s="136"/>
      <c r="P1504" s="136"/>
      <c r="Q1504" s="136"/>
      <c r="R1504" s="699"/>
      <c r="S1504" s="136"/>
      <c r="T1504" s="136"/>
      <c r="U1504" s="136"/>
      <c r="V1504" s="136"/>
      <c r="W1504" s="136"/>
      <c r="X1504" s="136"/>
      <c r="Y1504" s="699"/>
      <c r="Z1504" s="136"/>
      <c r="AA1504" s="136"/>
      <c r="AB1504" s="136"/>
      <c r="AC1504" s="136"/>
      <c r="AD1504" s="136"/>
      <c r="AE1504" s="136"/>
      <c r="AF1504" s="699"/>
      <c r="AG1504" s="136"/>
      <c r="AH1504" s="136"/>
      <c r="AI1504" s="136"/>
      <c r="AJ1504" s="136"/>
      <c r="AK1504" s="136"/>
      <c r="AL1504" s="136"/>
    </row>
    <row r="1505" spans="1:38" s="44" customFormat="1" x14ac:dyDescent="0.2">
      <c r="A1505" s="16"/>
      <c r="B1505" s="704"/>
      <c r="C1505" s="16"/>
      <c r="K1505" s="699"/>
      <c r="L1505" s="136"/>
      <c r="M1505" s="136"/>
      <c r="N1505" s="136"/>
      <c r="O1505" s="136"/>
      <c r="P1505" s="136"/>
      <c r="Q1505" s="136"/>
      <c r="R1505" s="699"/>
      <c r="S1505" s="136"/>
      <c r="T1505" s="136"/>
      <c r="U1505" s="136"/>
      <c r="V1505" s="136"/>
      <c r="W1505" s="136"/>
      <c r="X1505" s="136"/>
      <c r="Y1505" s="699"/>
      <c r="Z1505" s="136"/>
      <c r="AA1505" s="136"/>
      <c r="AB1505" s="136"/>
      <c r="AC1505" s="136"/>
      <c r="AD1505" s="136"/>
      <c r="AE1505" s="136"/>
      <c r="AF1505" s="699"/>
      <c r="AG1505" s="136"/>
      <c r="AH1505" s="136"/>
      <c r="AI1505" s="136"/>
      <c r="AJ1505" s="136"/>
      <c r="AK1505" s="136"/>
      <c r="AL1505" s="136"/>
    </row>
    <row r="1506" spans="1:38" s="44" customFormat="1" x14ac:dyDescent="0.2">
      <c r="A1506" s="16"/>
      <c r="B1506" s="704"/>
      <c r="C1506" s="16"/>
      <c r="K1506" s="699"/>
      <c r="L1506" s="136"/>
      <c r="M1506" s="136"/>
      <c r="N1506" s="136"/>
      <c r="O1506" s="136"/>
      <c r="P1506" s="136"/>
      <c r="Q1506" s="136"/>
      <c r="R1506" s="699"/>
      <c r="S1506" s="136"/>
      <c r="T1506" s="136"/>
      <c r="U1506" s="136"/>
      <c r="V1506" s="136"/>
      <c r="W1506" s="136"/>
      <c r="X1506" s="136"/>
      <c r="Y1506" s="699"/>
      <c r="Z1506" s="136"/>
      <c r="AA1506" s="136"/>
      <c r="AB1506" s="136"/>
      <c r="AC1506" s="136"/>
      <c r="AD1506" s="136"/>
      <c r="AE1506" s="136"/>
      <c r="AF1506" s="699"/>
      <c r="AG1506" s="136"/>
      <c r="AH1506" s="136"/>
      <c r="AI1506" s="136"/>
      <c r="AJ1506" s="136"/>
      <c r="AK1506" s="136"/>
      <c r="AL1506" s="136"/>
    </row>
    <row r="1507" spans="1:38" s="44" customFormat="1" x14ac:dyDescent="0.2">
      <c r="A1507" s="16"/>
      <c r="B1507" s="704"/>
      <c r="C1507" s="16"/>
      <c r="K1507" s="699"/>
      <c r="L1507" s="136"/>
      <c r="M1507" s="136"/>
      <c r="N1507" s="136"/>
      <c r="O1507" s="136"/>
      <c r="P1507" s="136"/>
      <c r="Q1507" s="136"/>
      <c r="R1507" s="699"/>
      <c r="S1507" s="136"/>
      <c r="T1507" s="136"/>
      <c r="U1507" s="136"/>
      <c r="V1507" s="136"/>
      <c r="W1507" s="136"/>
      <c r="X1507" s="136"/>
      <c r="Y1507" s="699"/>
      <c r="Z1507" s="136"/>
      <c r="AA1507" s="136"/>
      <c r="AB1507" s="136"/>
      <c r="AC1507" s="136"/>
      <c r="AD1507" s="136"/>
      <c r="AE1507" s="136"/>
      <c r="AF1507" s="699"/>
      <c r="AG1507" s="136"/>
      <c r="AH1507" s="136"/>
      <c r="AI1507" s="136"/>
      <c r="AJ1507" s="136"/>
      <c r="AK1507" s="136"/>
      <c r="AL1507" s="136"/>
    </row>
    <row r="1508" spans="1:38" s="44" customFormat="1" x14ac:dyDescent="0.2">
      <c r="A1508" s="16"/>
      <c r="B1508" s="704"/>
      <c r="C1508" s="16"/>
      <c r="K1508" s="699"/>
      <c r="L1508" s="136"/>
      <c r="M1508" s="136"/>
      <c r="N1508" s="136"/>
      <c r="O1508" s="136"/>
      <c r="P1508" s="136"/>
      <c r="Q1508" s="136"/>
      <c r="R1508" s="699"/>
      <c r="S1508" s="136"/>
      <c r="T1508" s="136"/>
      <c r="U1508" s="136"/>
      <c r="V1508" s="136"/>
      <c r="W1508" s="136"/>
      <c r="X1508" s="136"/>
      <c r="Y1508" s="699"/>
      <c r="Z1508" s="136"/>
      <c r="AA1508" s="136"/>
      <c r="AB1508" s="136"/>
      <c r="AC1508" s="136"/>
      <c r="AD1508" s="136"/>
      <c r="AE1508" s="136"/>
      <c r="AF1508" s="699"/>
      <c r="AG1508" s="136"/>
      <c r="AH1508" s="136"/>
      <c r="AI1508" s="136"/>
      <c r="AJ1508" s="136"/>
      <c r="AK1508" s="136"/>
      <c r="AL1508" s="136"/>
    </row>
    <row r="1509" spans="1:38" s="44" customFormat="1" x14ac:dyDescent="0.2">
      <c r="A1509" s="16"/>
      <c r="B1509" s="704"/>
      <c r="C1509" s="16"/>
      <c r="K1509" s="699"/>
      <c r="L1509" s="136"/>
      <c r="M1509" s="136"/>
      <c r="N1509" s="136"/>
      <c r="O1509" s="136"/>
      <c r="P1509" s="136"/>
      <c r="Q1509" s="136"/>
      <c r="R1509" s="699"/>
      <c r="S1509" s="136"/>
      <c r="T1509" s="136"/>
      <c r="U1509" s="136"/>
      <c r="V1509" s="136"/>
      <c r="W1509" s="136"/>
      <c r="X1509" s="136"/>
      <c r="Y1509" s="699"/>
      <c r="Z1509" s="136"/>
      <c r="AA1509" s="136"/>
      <c r="AB1509" s="136"/>
      <c r="AC1509" s="136"/>
      <c r="AD1509" s="136"/>
      <c r="AE1509" s="136"/>
      <c r="AF1509" s="699"/>
      <c r="AG1509" s="136"/>
      <c r="AH1509" s="136"/>
      <c r="AI1509" s="136"/>
      <c r="AJ1509" s="136"/>
      <c r="AK1509" s="136"/>
      <c r="AL1509" s="136"/>
    </row>
    <row r="1510" spans="1:38" s="44" customFormat="1" x14ac:dyDescent="0.2">
      <c r="A1510" s="16"/>
      <c r="B1510" s="704"/>
      <c r="C1510" s="16"/>
      <c r="K1510" s="699"/>
      <c r="L1510" s="136"/>
      <c r="M1510" s="136"/>
      <c r="N1510" s="136"/>
      <c r="O1510" s="136"/>
      <c r="P1510" s="136"/>
      <c r="Q1510" s="136"/>
      <c r="R1510" s="699"/>
      <c r="S1510" s="136"/>
      <c r="T1510" s="136"/>
      <c r="U1510" s="136"/>
      <c r="V1510" s="136"/>
      <c r="W1510" s="136"/>
      <c r="X1510" s="136"/>
      <c r="Y1510" s="699"/>
      <c r="Z1510" s="136"/>
      <c r="AA1510" s="136"/>
      <c r="AB1510" s="136"/>
      <c r="AC1510" s="136"/>
      <c r="AD1510" s="136"/>
      <c r="AE1510" s="136"/>
      <c r="AF1510" s="699"/>
      <c r="AG1510" s="136"/>
      <c r="AH1510" s="136"/>
      <c r="AI1510" s="136"/>
      <c r="AJ1510" s="136"/>
      <c r="AK1510" s="136"/>
      <c r="AL1510" s="136"/>
    </row>
    <row r="1511" spans="1:38" s="44" customFormat="1" x14ac:dyDescent="0.2">
      <c r="A1511" s="16"/>
      <c r="B1511" s="704"/>
      <c r="C1511" s="16"/>
      <c r="K1511" s="699"/>
      <c r="L1511" s="136"/>
      <c r="M1511" s="136"/>
      <c r="N1511" s="136"/>
      <c r="O1511" s="136"/>
      <c r="P1511" s="136"/>
      <c r="Q1511" s="136"/>
      <c r="R1511" s="699"/>
      <c r="S1511" s="136"/>
      <c r="T1511" s="136"/>
      <c r="U1511" s="136"/>
      <c r="V1511" s="136"/>
      <c r="W1511" s="136"/>
      <c r="X1511" s="136"/>
      <c r="Y1511" s="699"/>
      <c r="Z1511" s="136"/>
      <c r="AA1511" s="136"/>
      <c r="AB1511" s="136"/>
      <c r="AC1511" s="136"/>
      <c r="AD1511" s="136"/>
      <c r="AE1511" s="136"/>
      <c r="AF1511" s="699"/>
      <c r="AG1511" s="136"/>
      <c r="AH1511" s="136"/>
      <c r="AI1511" s="136"/>
      <c r="AJ1511" s="136"/>
      <c r="AK1511" s="136"/>
      <c r="AL1511" s="136"/>
    </row>
    <row r="1512" spans="1:38" s="44" customFormat="1" x14ac:dyDescent="0.2">
      <c r="A1512" s="16"/>
      <c r="B1512" s="704"/>
      <c r="C1512" s="16"/>
      <c r="K1512" s="699"/>
      <c r="L1512" s="136"/>
      <c r="M1512" s="136"/>
      <c r="N1512" s="136"/>
      <c r="O1512" s="136"/>
      <c r="P1512" s="136"/>
      <c r="Q1512" s="136"/>
      <c r="R1512" s="699"/>
      <c r="S1512" s="136"/>
      <c r="T1512" s="136"/>
      <c r="U1512" s="136"/>
      <c r="V1512" s="136"/>
      <c r="W1512" s="136"/>
      <c r="X1512" s="136"/>
      <c r="Y1512" s="699"/>
      <c r="Z1512" s="136"/>
      <c r="AA1512" s="136"/>
      <c r="AB1512" s="136"/>
      <c r="AC1512" s="136"/>
      <c r="AD1512" s="136"/>
      <c r="AE1512" s="136"/>
      <c r="AF1512" s="699"/>
      <c r="AG1512" s="136"/>
      <c r="AH1512" s="136"/>
      <c r="AI1512" s="136"/>
      <c r="AJ1512" s="136"/>
      <c r="AK1512" s="136"/>
      <c r="AL1512" s="136"/>
    </row>
    <row r="1513" spans="1:38" s="44" customFormat="1" x14ac:dyDescent="0.2">
      <c r="A1513" s="16"/>
      <c r="B1513" s="704"/>
      <c r="C1513" s="16"/>
      <c r="K1513" s="699"/>
      <c r="L1513" s="136"/>
      <c r="M1513" s="136"/>
      <c r="N1513" s="136"/>
      <c r="O1513" s="136"/>
      <c r="P1513" s="136"/>
      <c r="Q1513" s="136"/>
      <c r="R1513" s="699"/>
      <c r="S1513" s="136"/>
      <c r="T1513" s="136"/>
      <c r="U1513" s="136"/>
      <c r="V1513" s="136"/>
      <c r="W1513" s="136"/>
      <c r="X1513" s="136"/>
      <c r="Y1513" s="699"/>
      <c r="Z1513" s="136"/>
      <c r="AA1513" s="136"/>
      <c r="AB1513" s="136"/>
      <c r="AC1513" s="136"/>
      <c r="AD1513" s="136"/>
      <c r="AE1513" s="136"/>
      <c r="AF1513" s="699"/>
      <c r="AG1513" s="136"/>
      <c r="AH1513" s="136"/>
      <c r="AI1513" s="136"/>
      <c r="AJ1513" s="136"/>
      <c r="AK1513" s="136"/>
      <c r="AL1513" s="136"/>
    </row>
    <row r="1514" spans="1:38" s="44" customFormat="1" x14ac:dyDescent="0.2">
      <c r="A1514" s="16"/>
      <c r="B1514" s="704"/>
      <c r="C1514" s="16"/>
      <c r="K1514" s="699"/>
      <c r="L1514" s="136"/>
      <c r="M1514" s="136"/>
      <c r="N1514" s="136"/>
      <c r="O1514" s="136"/>
      <c r="P1514" s="136"/>
      <c r="Q1514" s="136"/>
      <c r="R1514" s="699"/>
      <c r="S1514" s="136"/>
      <c r="T1514" s="136"/>
      <c r="U1514" s="136"/>
      <c r="V1514" s="136"/>
      <c r="W1514" s="136"/>
      <c r="X1514" s="136"/>
      <c r="Y1514" s="699"/>
      <c r="Z1514" s="136"/>
      <c r="AA1514" s="136"/>
      <c r="AB1514" s="136"/>
      <c r="AC1514" s="136"/>
      <c r="AD1514" s="136"/>
      <c r="AE1514" s="136"/>
      <c r="AF1514" s="699"/>
      <c r="AG1514" s="136"/>
      <c r="AH1514" s="136"/>
      <c r="AI1514" s="136"/>
      <c r="AJ1514" s="136"/>
      <c r="AK1514" s="136"/>
      <c r="AL1514" s="136"/>
    </row>
    <row r="1515" spans="1:38" s="44" customFormat="1" x14ac:dyDescent="0.2">
      <c r="A1515" s="16"/>
      <c r="B1515" s="704"/>
      <c r="C1515" s="16"/>
      <c r="K1515" s="699"/>
      <c r="L1515" s="136"/>
      <c r="M1515" s="136"/>
      <c r="N1515" s="136"/>
      <c r="O1515" s="136"/>
      <c r="P1515" s="136"/>
      <c r="Q1515" s="136"/>
      <c r="R1515" s="699"/>
      <c r="S1515" s="136"/>
      <c r="T1515" s="136"/>
      <c r="U1515" s="136"/>
      <c r="V1515" s="136"/>
      <c r="W1515" s="136"/>
      <c r="X1515" s="136"/>
      <c r="Y1515" s="699"/>
      <c r="Z1515" s="136"/>
      <c r="AA1515" s="136"/>
      <c r="AB1515" s="136"/>
      <c r="AC1515" s="136"/>
      <c r="AD1515" s="136"/>
      <c r="AE1515" s="136"/>
      <c r="AF1515" s="699"/>
      <c r="AG1515" s="136"/>
      <c r="AH1515" s="136"/>
      <c r="AI1515" s="136"/>
      <c r="AJ1515" s="136"/>
      <c r="AK1515" s="136"/>
      <c r="AL1515" s="136"/>
    </row>
    <row r="1516" spans="1:38" s="44" customFormat="1" x14ac:dyDescent="0.2">
      <c r="A1516" s="16"/>
      <c r="B1516" s="704"/>
      <c r="C1516" s="16"/>
      <c r="K1516" s="699"/>
      <c r="L1516" s="136"/>
      <c r="M1516" s="136"/>
      <c r="N1516" s="136"/>
      <c r="O1516" s="136"/>
      <c r="P1516" s="136"/>
      <c r="Q1516" s="136"/>
      <c r="R1516" s="699"/>
      <c r="S1516" s="136"/>
      <c r="T1516" s="136"/>
      <c r="U1516" s="136"/>
      <c r="V1516" s="136"/>
      <c r="W1516" s="136"/>
      <c r="X1516" s="136"/>
      <c r="Y1516" s="699"/>
      <c r="Z1516" s="136"/>
      <c r="AA1516" s="136"/>
      <c r="AB1516" s="136"/>
      <c r="AC1516" s="136"/>
      <c r="AD1516" s="136"/>
      <c r="AE1516" s="136"/>
      <c r="AF1516" s="699"/>
      <c r="AG1516" s="136"/>
      <c r="AH1516" s="136"/>
      <c r="AI1516" s="136"/>
      <c r="AJ1516" s="136"/>
      <c r="AK1516" s="136"/>
      <c r="AL1516" s="136"/>
    </row>
    <row r="1517" spans="1:38" s="44" customFormat="1" x14ac:dyDescent="0.2">
      <c r="A1517" s="16"/>
      <c r="B1517" s="704"/>
      <c r="C1517" s="16"/>
      <c r="K1517" s="699"/>
      <c r="L1517" s="136"/>
      <c r="M1517" s="136"/>
      <c r="N1517" s="136"/>
      <c r="O1517" s="136"/>
      <c r="P1517" s="136"/>
      <c r="Q1517" s="136"/>
      <c r="R1517" s="699"/>
      <c r="S1517" s="136"/>
      <c r="T1517" s="136"/>
      <c r="U1517" s="136"/>
      <c r="V1517" s="136"/>
      <c r="W1517" s="136"/>
      <c r="X1517" s="136"/>
      <c r="Y1517" s="699"/>
      <c r="Z1517" s="136"/>
      <c r="AA1517" s="136"/>
      <c r="AB1517" s="136"/>
      <c r="AC1517" s="136"/>
      <c r="AD1517" s="136"/>
      <c r="AE1517" s="136"/>
      <c r="AF1517" s="699"/>
      <c r="AG1517" s="136"/>
      <c r="AH1517" s="136"/>
      <c r="AI1517" s="136"/>
      <c r="AJ1517" s="136"/>
      <c r="AK1517" s="136"/>
      <c r="AL1517" s="136"/>
    </row>
    <row r="1518" spans="1:38" s="44" customFormat="1" x14ac:dyDescent="0.2">
      <c r="A1518" s="16"/>
      <c r="B1518" s="704"/>
      <c r="C1518" s="16"/>
      <c r="K1518" s="699"/>
      <c r="L1518" s="136"/>
      <c r="M1518" s="136"/>
      <c r="N1518" s="136"/>
      <c r="O1518" s="136"/>
      <c r="P1518" s="136"/>
      <c r="Q1518" s="136"/>
      <c r="R1518" s="699"/>
      <c r="S1518" s="136"/>
      <c r="T1518" s="136"/>
      <c r="U1518" s="136"/>
      <c r="V1518" s="136"/>
      <c r="W1518" s="136"/>
      <c r="X1518" s="136"/>
      <c r="Y1518" s="699"/>
      <c r="Z1518" s="136"/>
      <c r="AA1518" s="136"/>
      <c r="AB1518" s="136"/>
      <c r="AC1518" s="136"/>
      <c r="AD1518" s="136"/>
      <c r="AE1518" s="136"/>
      <c r="AF1518" s="699"/>
      <c r="AG1518" s="136"/>
      <c r="AH1518" s="136"/>
      <c r="AI1518" s="136"/>
      <c r="AJ1518" s="136"/>
      <c r="AK1518" s="136"/>
      <c r="AL1518" s="136"/>
    </row>
    <row r="1519" spans="1:38" s="44" customFormat="1" x14ac:dyDescent="0.2">
      <c r="A1519" s="16"/>
      <c r="B1519" s="704"/>
      <c r="C1519" s="16"/>
      <c r="K1519" s="699"/>
      <c r="L1519" s="136"/>
      <c r="M1519" s="136"/>
      <c r="N1519" s="136"/>
      <c r="O1519" s="136"/>
      <c r="P1519" s="136"/>
      <c r="Q1519" s="136"/>
      <c r="R1519" s="699"/>
      <c r="S1519" s="136"/>
      <c r="T1519" s="136"/>
      <c r="U1519" s="136"/>
      <c r="V1519" s="136"/>
      <c r="W1519" s="136"/>
      <c r="X1519" s="136"/>
      <c r="Y1519" s="699"/>
      <c r="Z1519" s="136"/>
      <c r="AA1519" s="136"/>
      <c r="AB1519" s="136"/>
      <c r="AC1519" s="136"/>
      <c r="AD1519" s="136"/>
      <c r="AE1519" s="136"/>
      <c r="AF1519" s="699"/>
      <c r="AG1519" s="136"/>
      <c r="AH1519" s="136"/>
      <c r="AI1519" s="136"/>
      <c r="AJ1519" s="136"/>
      <c r="AK1519" s="136"/>
      <c r="AL1519" s="136"/>
    </row>
    <row r="1520" spans="1:38" s="44" customFormat="1" x14ac:dyDescent="0.2">
      <c r="A1520" s="16"/>
      <c r="B1520" s="704"/>
      <c r="C1520" s="16"/>
      <c r="K1520" s="699"/>
      <c r="L1520" s="136"/>
      <c r="M1520" s="136"/>
      <c r="N1520" s="136"/>
      <c r="O1520" s="136"/>
      <c r="P1520" s="136"/>
      <c r="Q1520" s="136"/>
      <c r="R1520" s="699"/>
      <c r="S1520" s="136"/>
      <c r="T1520" s="136"/>
      <c r="U1520" s="136"/>
      <c r="V1520" s="136"/>
      <c r="W1520" s="136"/>
      <c r="X1520" s="136"/>
      <c r="Y1520" s="699"/>
      <c r="Z1520" s="136"/>
      <c r="AA1520" s="136"/>
      <c r="AB1520" s="136"/>
      <c r="AC1520" s="136"/>
      <c r="AD1520" s="136"/>
      <c r="AE1520" s="136"/>
      <c r="AF1520" s="699"/>
      <c r="AG1520" s="136"/>
      <c r="AH1520" s="136"/>
      <c r="AI1520" s="136"/>
      <c r="AJ1520" s="136"/>
      <c r="AK1520" s="136"/>
      <c r="AL1520" s="136"/>
    </row>
    <row r="1521" spans="1:16133" s="44" customFormat="1" x14ac:dyDescent="0.2">
      <c r="A1521" s="16"/>
      <c r="B1521" s="704"/>
      <c r="C1521" s="16"/>
      <c r="K1521" s="699"/>
      <c r="L1521" s="136"/>
      <c r="M1521" s="136"/>
      <c r="N1521" s="136"/>
      <c r="O1521" s="136"/>
      <c r="P1521" s="136"/>
      <c r="Q1521" s="136"/>
      <c r="R1521" s="699"/>
      <c r="S1521" s="136"/>
      <c r="T1521" s="136"/>
      <c r="U1521" s="136"/>
      <c r="V1521" s="136"/>
      <c r="W1521" s="136"/>
      <c r="X1521" s="136"/>
      <c r="Y1521" s="699"/>
      <c r="Z1521" s="136"/>
      <c r="AA1521" s="136"/>
      <c r="AB1521" s="136"/>
      <c r="AC1521" s="136"/>
      <c r="AD1521" s="136"/>
      <c r="AE1521" s="136"/>
      <c r="AF1521" s="699"/>
      <c r="AG1521" s="136"/>
      <c r="AH1521" s="136"/>
      <c r="AI1521" s="136"/>
      <c r="AJ1521" s="136"/>
      <c r="AK1521" s="136"/>
      <c r="AL1521" s="136"/>
    </row>
    <row r="1522" spans="1:16133" s="44" customFormat="1" x14ac:dyDescent="0.2">
      <c r="A1522" s="16"/>
      <c r="B1522" s="704"/>
      <c r="C1522" s="16"/>
      <c r="K1522" s="699"/>
      <c r="L1522" s="136"/>
      <c r="M1522" s="136"/>
      <c r="N1522" s="136"/>
      <c r="O1522" s="136"/>
      <c r="P1522" s="136"/>
      <c r="Q1522" s="136"/>
      <c r="R1522" s="699"/>
      <c r="S1522" s="136"/>
      <c r="T1522" s="136"/>
      <c r="U1522" s="136"/>
      <c r="V1522" s="136"/>
      <c r="W1522" s="136"/>
      <c r="X1522" s="136"/>
      <c r="Y1522" s="699"/>
      <c r="Z1522" s="136"/>
      <c r="AA1522" s="136"/>
      <c r="AB1522" s="136"/>
      <c r="AC1522" s="136"/>
      <c r="AD1522" s="136"/>
      <c r="AE1522" s="136"/>
      <c r="AF1522" s="699"/>
      <c r="AG1522" s="136"/>
      <c r="AH1522" s="136"/>
      <c r="AI1522" s="136"/>
      <c r="AJ1522" s="136"/>
      <c r="AK1522" s="136"/>
      <c r="AL1522" s="136"/>
    </row>
    <row r="1523" spans="1:16133" s="44" customFormat="1" x14ac:dyDescent="0.2">
      <c r="A1523" s="16"/>
      <c r="B1523" s="704"/>
      <c r="C1523" s="16"/>
      <c r="K1523" s="699"/>
      <c r="L1523" s="136"/>
      <c r="M1523" s="136"/>
      <c r="N1523" s="136"/>
      <c r="O1523" s="136"/>
      <c r="P1523" s="136"/>
      <c r="Q1523" s="136"/>
      <c r="R1523" s="699"/>
      <c r="S1523" s="136"/>
      <c r="T1523" s="136"/>
      <c r="U1523" s="136"/>
      <c r="V1523" s="136"/>
      <c r="W1523" s="136"/>
      <c r="X1523" s="136"/>
      <c r="Y1523" s="699"/>
      <c r="Z1523" s="136"/>
      <c r="AA1523" s="136"/>
      <c r="AB1523" s="136"/>
      <c r="AC1523" s="136"/>
      <c r="AD1523" s="136"/>
      <c r="AE1523" s="136"/>
      <c r="AF1523" s="699"/>
      <c r="AG1523" s="136"/>
      <c r="AH1523" s="136"/>
      <c r="AI1523" s="136"/>
      <c r="AJ1523" s="136"/>
      <c r="AK1523" s="136"/>
      <c r="AL1523" s="136"/>
    </row>
    <row r="1524" spans="1:16133" s="44" customFormat="1" x14ac:dyDescent="0.2">
      <c r="A1524" s="16"/>
      <c r="B1524" s="704"/>
      <c r="C1524" s="16"/>
      <c r="K1524" s="699"/>
      <c r="L1524" s="136"/>
      <c r="M1524" s="136"/>
      <c r="N1524" s="136"/>
      <c r="O1524" s="136"/>
      <c r="P1524" s="136"/>
      <c r="Q1524" s="136"/>
      <c r="R1524" s="699"/>
      <c r="S1524" s="136"/>
      <c r="T1524" s="136"/>
      <c r="U1524" s="136"/>
      <c r="V1524" s="136"/>
      <c r="W1524" s="136"/>
      <c r="X1524" s="136"/>
      <c r="Y1524" s="699"/>
      <c r="Z1524" s="136"/>
      <c r="AA1524" s="136"/>
      <c r="AB1524" s="136"/>
      <c r="AC1524" s="136"/>
      <c r="AD1524" s="136"/>
      <c r="AE1524" s="136"/>
      <c r="AF1524" s="699"/>
      <c r="AG1524" s="136"/>
      <c r="AH1524" s="136"/>
      <c r="AI1524" s="136"/>
      <c r="AJ1524" s="136"/>
      <c r="AK1524" s="136"/>
      <c r="AL1524" s="136"/>
    </row>
    <row r="1525" spans="1:16133" s="44" customFormat="1" x14ac:dyDescent="0.2">
      <c r="A1525" s="16"/>
      <c r="B1525" s="704"/>
      <c r="C1525" s="16"/>
      <c r="K1525" s="699"/>
      <c r="L1525" s="136"/>
      <c r="M1525" s="136"/>
      <c r="N1525" s="136"/>
      <c r="O1525" s="136"/>
      <c r="P1525" s="136"/>
      <c r="Q1525" s="136"/>
      <c r="R1525" s="699"/>
      <c r="S1525" s="136"/>
      <c r="T1525" s="136"/>
      <c r="U1525" s="136"/>
      <c r="V1525" s="136"/>
      <c r="W1525" s="136"/>
      <c r="X1525" s="136"/>
      <c r="Y1525" s="699"/>
      <c r="Z1525" s="136"/>
      <c r="AA1525" s="136"/>
      <c r="AB1525" s="136"/>
      <c r="AC1525" s="136"/>
      <c r="AD1525" s="136"/>
      <c r="AE1525" s="136"/>
      <c r="AF1525" s="699"/>
      <c r="AG1525" s="136"/>
      <c r="AH1525" s="136"/>
      <c r="AI1525" s="136"/>
      <c r="AJ1525" s="136"/>
      <c r="AK1525" s="136"/>
      <c r="AL1525" s="136"/>
    </row>
    <row r="1526" spans="1:16133" s="44" customFormat="1" x14ac:dyDescent="0.2">
      <c r="A1526" s="16"/>
      <c r="B1526" s="704"/>
      <c r="C1526" s="16"/>
      <c r="K1526" s="699"/>
      <c r="L1526" s="136"/>
      <c r="M1526" s="136"/>
      <c r="N1526" s="136"/>
      <c r="O1526" s="136"/>
      <c r="P1526" s="136"/>
      <c r="Q1526" s="136"/>
      <c r="R1526" s="699"/>
      <c r="S1526" s="136"/>
      <c r="T1526" s="136"/>
      <c r="U1526" s="136"/>
      <c r="V1526" s="136"/>
      <c r="W1526" s="136"/>
      <c r="X1526" s="136"/>
      <c r="Y1526" s="699"/>
      <c r="Z1526" s="136"/>
      <c r="AA1526" s="136"/>
      <c r="AB1526" s="136"/>
      <c r="AC1526" s="136"/>
      <c r="AD1526" s="136"/>
      <c r="AE1526" s="136"/>
      <c r="AF1526" s="699"/>
      <c r="AG1526" s="136"/>
      <c r="AH1526" s="136"/>
      <c r="AI1526" s="136"/>
      <c r="AJ1526" s="136"/>
      <c r="AK1526" s="136"/>
      <c r="AL1526" s="136"/>
    </row>
    <row r="1527" spans="1:16133" s="44" customFormat="1" x14ac:dyDescent="0.2">
      <c r="A1527" s="16"/>
      <c r="B1527" s="704"/>
      <c r="C1527" s="16"/>
      <c r="K1527" s="699"/>
      <c r="L1527" s="136"/>
      <c r="M1527" s="136"/>
      <c r="N1527" s="136"/>
      <c r="O1527" s="136"/>
      <c r="P1527" s="136"/>
      <c r="Q1527" s="136"/>
      <c r="R1527" s="699"/>
      <c r="S1527" s="136"/>
      <c r="T1527" s="136"/>
      <c r="U1527" s="136"/>
      <c r="V1527" s="136"/>
      <c r="W1527" s="136"/>
      <c r="X1527" s="136"/>
      <c r="Y1527" s="699"/>
      <c r="Z1527" s="136"/>
      <c r="AA1527" s="136"/>
      <c r="AB1527" s="136"/>
      <c r="AC1527" s="136"/>
      <c r="AD1527" s="136"/>
      <c r="AE1527" s="136"/>
      <c r="AF1527" s="699"/>
      <c r="AG1527" s="136"/>
      <c r="AH1527" s="136"/>
      <c r="AI1527" s="136"/>
      <c r="AJ1527" s="136"/>
      <c r="AK1527" s="136"/>
      <c r="AL1527" s="136"/>
    </row>
    <row r="1528" spans="1:16133" s="44" customFormat="1" x14ac:dyDescent="0.2">
      <c r="A1528" s="16"/>
      <c r="B1528" s="704"/>
      <c r="C1528" s="16"/>
      <c r="K1528" s="699"/>
      <c r="L1528" s="136"/>
      <c r="M1528" s="136"/>
      <c r="N1528" s="136"/>
      <c r="O1528" s="136"/>
      <c r="P1528" s="136"/>
      <c r="Q1528" s="136"/>
      <c r="R1528" s="699"/>
      <c r="S1528" s="136"/>
      <c r="T1528" s="136"/>
      <c r="U1528" s="136"/>
      <c r="V1528" s="136"/>
      <c r="W1528" s="136"/>
      <c r="X1528" s="136"/>
      <c r="Y1528" s="699"/>
      <c r="Z1528" s="136"/>
      <c r="AA1528" s="136"/>
      <c r="AB1528" s="136"/>
      <c r="AC1528" s="136"/>
      <c r="AD1528" s="136"/>
      <c r="AE1528" s="136"/>
      <c r="AF1528" s="699"/>
      <c r="AG1528" s="136"/>
      <c r="AH1528" s="136"/>
      <c r="AI1528" s="136"/>
      <c r="AJ1528" s="136"/>
      <c r="AK1528" s="136"/>
      <c r="AL1528" s="136"/>
    </row>
    <row r="1529" spans="1:16133" s="44" customFormat="1" x14ac:dyDescent="0.2">
      <c r="A1529" s="16"/>
      <c r="B1529" s="704"/>
      <c r="C1529" s="16"/>
      <c r="K1529" s="699"/>
      <c r="L1529" s="136"/>
      <c r="M1529" s="136"/>
      <c r="N1529" s="136"/>
      <c r="O1529" s="136"/>
      <c r="P1529" s="136"/>
      <c r="Q1529" s="136"/>
      <c r="R1529" s="699"/>
      <c r="S1529" s="136"/>
      <c r="T1529" s="136"/>
      <c r="U1529" s="136"/>
      <c r="V1529" s="136"/>
      <c r="W1529" s="136"/>
      <c r="X1529" s="136"/>
      <c r="Y1529" s="699"/>
      <c r="Z1529" s="136"/>
      <c r="AA1529" s="136"/>
      <c r="AB1529" s="136"/>
      <c r="AC1529" s="136"/>
      <c r="AD1529" s="136"/>
      <c r="AE1529" s="136"/>
      <c r="AF1529" s="699"/>
      <c r="AG1529" s="136"/>
      <c r="AH1529" s="136"/>
      <c r="AI1529" s="136"/>
      <c r="AJ1529" s="136"/>
      <c r="AK1529" s="136"/>
      <c r="AL1529" s="13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  <c r="GM1529" s="16"/>
      <c r="GN1529" s="16"/>
      <c r="GO1529" s="16"/>
      <c r="GP1529" s="16"/>
      <c r="GQ1529" s="16"/>
      <c r="GR1529" s="16"/>
      <c r="GS1529" s="16"/>
      <c r="GT1529" s="16"/>
      <c r="GU1529" s="16"/>
      <c r="GV1529" s="16"/>
      <c r="GW1529" s="16"/>
      <c r="GX1529" s="16"/>
      <c r="GY1529" s="16"/>
      <c r="GZ1529" s="16"/>
      <c r="HA1529" s="16"/>
      <c r="HB1529" s="16"/>
      <c r="HC1529" s="16"/>
      <c r="HD1529" s="16"/>
      <c r="HE1529" s="16"/>
      <c r="HF1529" s="16"/>
      <c r="HG1529" s="16"/>
      <c r="HH1529" s="16"/>
      <c r="HI1529" s="16"/>
      <c r="HJ1529" s="16"/>
      <c r="HK1529" s="16"/>
      <c r="HL1529" s="16"/>
      <c r="HM1529" s="16"/>
      <c r="HN1529" s="16"/>
      <c r="HO1529" s="16"/>
      <c r="HP1529" s="16"/>
      <c r="HQ1529" s="16"/>
      <c r="HR1529" s="16"/>
      <c r="HS1529" s="16"/>
      <c r="HT1529" s="16"/>
      <c r="HU1529" s="16"/>
      <c r="HV1529" s="16"/>
      <c r="HW1529" s="16"/>
      <c r="HX1529" s="16"/>
      <c r="HY1529" s="16"/>
      <c r="HZ1529" s="16"/>
      <c r="IA1529" s="16"/>
      <c r="IB1529" s="16"/>
      <c r="IC1529" s="16"/>
      <c r="ID1529" s="16"/>
      <c r="IE1529" s="16"/>
      <c r="IF1529" s="16"/>
      <c r="IG1529" s="16"/>
      <c r="IH1529" s="16"/>
      <c r="II1529" s="16"/>
      <c r="IJ1529" s="16"/>
      <c r="IK1529" s="16"/>
      <c r="IL1529" s="16"/>
      <c r="IM1529" s="16"/>
      <c r="IN1529" s="16"/>
      <c r="IO1529" s="16"/>
      <c r="IP1529" s="16"/>
      <c r="IQ1529" s="16"/>
      <c r="IR1529" s="16"/>
      <c r="IS1529" s="16"/>
      <c r="IT1529" s="16"/>
      <c r="IU1529" s="16"/>
      <c r="IV1529" s="16"/>
      <c r="IW1529" s="16"/>
      <c r="IX1529" s="16"/>
      <c r="IY1529" s="16"/>
      <c r="IZ1529" s="16"/>
      <c r="JA1529" s="16"/>
      <c r="JB1529" s="16"/>
      <c r="JC1529" s="16"/>
      <c r="JD1529" s="16"/>
      <c r="JE1529" s="16"/>
      <c r="JF1529" s="16"/>
      <c r="JG1529" s="16"/>
      <c r="JH1529" s="16"/>
      <c r="JI1529" s="16"/>
      <c r="JJ1529" s="16"/>
      <c r="JK1529" s="16"/>
      <c r="JL1529" s="16"/>
      <c r="JM1529" s="16"/>
      <c r="JN1529" s="16"/>
      <c r="JO1529" s="16"/>
      <c r="JP1529" s="16"/>
      <c r="JQ1529" s="16"/>
      <c r="JR1529" s="16"/>
      <c r="JS1529" s="16"/>
      <c r="JT1529" s="16"/>
      <c r="JU1529" s="16"/>
      <c r="JV1529" s="16"/>
      <c r="JW1529" s="16"/>
      <c r="JX1529" s="16"/>
      <c r="JY1529" s="16"/>
      <c r="JZ1529" s="16"/>
      <c r="KA1529" s="16"/>
      <c r="KB1529" s="16"/>
      <c r="KC1529" s="16"/>
      <c r="KD1529" s="16"/>
      <c r="KE1529" s="16"/>
      <c r="KF1529" s="16"/>
      <c r="KG1529" s="16"/>
      <c r="KH1529" s="16"/>
      <c r="KI1529" s="16"/>
      <c r="KJ1529" s="16"/>
      <c r="KK1529" s="16"/>
      <c r="KL1529" s="16"/>
      <c r="KM1529" s="16"/>
      <c r="KN1529" s="16"/>
      <c r="KO1529" s="16"/>
      <c r="KP1529" s="16"/>
      <c r="KQ1529" s="16"/>
      <c r="KR1529" s="16"/>
      <c r="KS1529" s="16"/>
      <c r="KT1529" s="16"/>
      <c r="KU1529" s="16"/>
      <c r="KV1529" s="16"/>
      <c r="KW1529" s="16"/>
      <c r="KX1529" s="16"/>
      <c r="KY1529" s="16"/>
      <c r="KZ1529" s="16"/>
      <c r="LA1529" s="16"/>
      <c r="LB1529" s="16"/>
      <c r="LC1529" s="16"/>
      <c r="LD1529" s="16"/>
      <c r="LE1529" s="16"/>
      <c r="LF1529" s="16"/>
      <c r="LG1529" s="16"/>
      <c r="LH1529" s="16"/>
      <c r="LI1529" s="16"/>
      <c r="LJ1529" s="16"/>
      <c r="LK1529" s="16"/>
      <c r="LL1529" s="16"/>
      <c r="LM1529" s="16"/>
      <c r="LN1529" s="16"/>
      <c r="LO1529" s="16"/>
      <c r="LP1529" s="16"/>
      <c r="LQ1529" s="16"/>
      <c r="LR1529" s="16"/>
      <c r="LS1529" s="16"/>
      <c r="LT1529" s="16"/>
      <c r="LU1529" s="16"/>
      <c r="LV1529" s="16"/>
      <c r="LW1529" s="16"/>
      <c r="LX1529" s="16"/>
      <c r="LY1529" s="16"/>
      <c r="LZ1529" s="16"/>
      <c r="MA1529" s="16"/>
      <c r="MB1529" s="16"/>
      <c r="MC1529" s="16"/>
      <c r="MD1529" s="16"/>
      <c r="ME1529" s="16"/>
      <c r="MF1529" s="16"/>
      <c r="MG1529" s="16"/>
      <c r="MH1529" s="16"/>
      <c r="MI1529" s="16"/>
      <c r="MJ1529" s="16"/>
      <c r="MK1529" s="16"/>
      <c r="ML1529" s="16"/>
      <c r="MM1529" s="16"/>
      <c r="MN1529" s="16"/>
      <c r="MO1529" s="16"/>
      <c r="MP1529" s="16"/>
      <c r="MQ1529" s="16"/>
      <c r="MR1529" s="16"/>
      <c r="MS1529" s="16"/>
      <c r="MT1529" s="16"/>
      <c r="MU1529" s="16"/>
      <c r="MV1529" s="16"/>
      <c r="MW1529" s="16"/>
      <c r="MX1529" s="16"/>
      <c r="MY1529" s="16"/>
      <c r="MZ1529" s="16"/>
      <c r="NA1529" s="16"/>
      <c r="NB1529" s="16"/>
      <c r="NC1529" s="16"/>
      <c r="ND1529" s="16"/>
      <c r="NE1529" s="16"/>
      <c r="NF1529" s="16"/>
      <c r="NG1529" s="16"/>
      <c r="NH1529" s="16"/>
      <c r="NI1529" s="16"/>
      <c r="NJ1529" s="16"/>
      <c r="NK1529" s="16"/>
      <c r="NL1529" s="16"/>
      <c r="NM1529" s="16"/>
      <c r="NN1529" s="16"/>
      <c r="NO1529" s="16"/>
      <c r="NP1529" s="16"/>
      <c r="NQ1529" s="16"/>
      <c r="NR1529" s="16"/>
      <c r="NS1529" s="16"/>
      <c r="NT1529" s="16"/>
      <c r="NU1529" s="16"/>
      <c r="NV1529" s="16"/>
      <c r="NW1529" s="16"/>
      <c r="NX1529" s="16"/>
      <c r="NY1529" s="16"/>
      <c r="NZ1529" s="16"/>
      <c r="OA1529" s="16"/>
      <c r="OB1529" s="16"/>
      <c r="OC1529" s="16"/>
      <c r="OD1529" s="16"/>
      <c r="OE1529" s="16"/>
      <c r="OF1529" s="16"/>
      <c r="OG1529" s="16"/>
      <c r="OH1529" s="16"/>
      <c r="OI1529" s="16"/>
      <c r="OJ1529" s="16"/>
      <c r="OK1529" s="16"/>
      <c r="OL1529" s="16"/>
      <c r="OM1529" s="16"/>
      <c r="ON1529" s="16"/>
      <c r="OO1529" s="16"/>
      <c r="OP1529" s="16"/>
      <c r="OQ1529" s="16"/>
      <c r="OR1529" s="16"/>
      <c r="OS1529" s="16"/>
      <c r="OT1529" s="16"/>
      <c r="OU1529" s="16"/>
      <c r="OV1529" s="16"/>
      <c r="OW1529" s="16"/>
      <c r="OX1529" s="16"/>
      <c r="OY1529" s="16"/>
      <c r="OZ1529" s="16"/>
      <c r="PA1529" s="16"/>
      <c r="PB1529" s="16"/>
      <c r="PC1529" s="16"/>
      <c r="PD1529" s="16"/>
      <c r="PE1529" s="16"/>
      <c r="PF1529" s="16"/>
      <c r="PG1529" s="16"/>
      <c r="PH1529" s="16"/>
      <c r="PI1529" s="16"/>
      <c r="PJ1529" s="16"/>
      <c r="PK1529" s="16"/>
      <c r="PL1529" s="16"/>
      <c r="PM1529" s="16"/>
      <c r="PN1529" s="16"/>
      <c r="PO1529" s="16"/>
      <c r="PP1529" s="16"/>
      <c r="PQ1529" s="16"/>
      <c r="PR1529" s="16"/>
      <c r="PS1529" s="16"/>
      <c r="PT1529" s="16"/>
      <c r="PU1529" s="16"/>
      <c r="PV1529" s="16"/>
      <c r="PW1529" s="16"/>
      <c r="PX1529" s="16"/>
      <c r="PY1529" s="16"/>
      <c r="PZ1529" s="16"/>
      <c r="QA1529" s="16"/>
      <c r="QB1529" s="16"/>
      <c r="QC1529" s="16"/>
      <c r="QD1529" s="16"/>
      <c r="QE1529" s="16"/>
      <c r="QF1529" s="16"/>
      <c r="QG1529" s="16"/>
      <c r="QH1529" s="16"/>
      <c r="QI1529" s="16"/>
      <c r="QJ1529" s="16"/>
      <c r="QK1529" s="16"/>
      <c r="QL1529" s="16"/>
      <c r="QM1529" s="16"/>
      <c r="QN1529" s="16"/>
      <c r="QO1529" s="16"/>
      <c r="QP1529" s="16"/>
      <c r="QQ1529" s="16"/>
      <c r="QR1529" s="16"/>
      <c r="QS1529" s="16"/>
      <c r="QT1529" s="16"/>
      <c r="QU1529" s="16"/>
      <c r="QV1529" s="16"/>
      <c r="QW1529" s="16"/>
      <c r="QX1529" s="16"/>
      <c r="QY1529" s="16"/>
      <c r="QZ1529" s="16"/>
      <c r="RA1529" s="16"/>
      <c r="RB1529" s="16"/>
      <c r="RC1529" s="16"/>
      <c r="RD1529" s="16"/>
      <c r="RE1529" s="16"/>
      <c r="RF1529" s="16"/>
      <c r="RG1529" s="16"/>
      <c r="RH1529" s="16"/>
      <c r="RI1529" s="16"/>
      <c r="RJ1529" s="16"/>
      <c r="RK1529" s="16"/>
      <c r="RL1529" s="16"/>
      <c r="RM1529" s="16"/>
      <c r="RN1529" s="16"/>
      <c r="RO1529" s="16"/>
      <c r="RP1529" s="16"/>
      <c r="RQ1529" s="16"/>
      <c r="RR1529" s="16"/>
      <c r="RS1529" s="16"/>
      <c r="RT1529" s="16"/>
      <c r="RU1529" s="16"/>
      <c r="RV1529" s="16"/>
      <c r="RW1529" s="16"/>
      <c r="RX1529" s="16"/>
      <c r="RY1529" s="16"/>
      <c r="RZ1529" s="16"/>
      <c r="SA1529" s="16"/>
      <c r="SB1529" s="16"/>
      <c r="SC1529" s="16"/>
      <c r="SD1529" s="16"/>
      <c r="SE1529" s="16"/>
      <c r="SF1529" s="16"/>
      <c r="SG1529" s="16"/>
      <c r="SH1529" s="16"/>
      <c r="SI1529" s="16"/>
      <c r="SJ1529" s="16"/>
      <c r="SK1529" s="16"/>
      <c r="SL1529" s="16"/>
      <c r="SM1529" s="16"/>
      <c r="SN1529" s="16"/>
      <c r="SO1529" s="16"/>
      <c r="SP1529" s="16"/>
      <c r="SQ1529" s="16"/>
      <c r="SR1529" s="16"/>
      <c r="SS1529" s="16"/>
      <c r="ST1529" s="16"/>
      <c r="SU1529" s="16"/>
      <c r="SV1529" s="16"/>
      <c r="SW1529" s="16"/>
      <c r="SX1529" s="16"/>
      <c r="SY1529" s="16"/>
      <c r="SZ1529" s="16"/>
      <c r="TA1529" s="16"/>
      <c r="TB1529" s="16"/>
      <c r="TC1529" s="16"/>
      <c r="TD1529" s="16"/>
      <c r="TE1529" s="16"/>
      <c r="TF1529" s="16"/>
      <c r="TG1529" s="16"/>
      <c r="TH1529" s="16"/>
      <c r="TI1529" s="16"/>
      <c r="TJ1529" s="16"/>
      <c r="TK1529" s="16"/>
      <c r="TL1529" s="16"/>
      <c r="TM1529" s="16"/>
      <c r="TN1529" s="16"/>
      <c r="TO1529" s="16"/>
      <c r="TP1529" s="16"/>
      <c r="TQ1529" s="16"/>
      <c r="TR1529" s="16"/>
      <c r="TS1529" s="16"/>
      <c r="TT1529" s="16"/>
      <c r="TU1529" s="16"/>
      <c r="TV1529" s="16"/>
      <c r="TW1529" s="16"/>
      <c r="TX1529" s="16"/>
      <c r="TY1529" s="16"/>
      <c r="TZ1529" s="16"/>
      <c r="UA1529" s="16"/>
      <c r="UB1529" s="16"/>
      <c r="UC1529" s="16"/>
      <c r="UD1529" s="16"/>
      <c r="UE1529" s="16"/>
      <c r="UF1529" s="16"/>
      <c r="UG1529" s="16"/>
      <c r="UH1529" s="16"/>
      <c r="UI1529" s="16"/>
      <c r="UJ1529" s="16"/>
      <c r="UK1529" s="16"/>
      <c r="UL1529" s="16"/>
      <c r="UM1529" s="16"/>
      <c r="UN1529" s="16"/>
      <c r="UO1529" s="16"/>
      <c r="UP1529" s="16"/>
      <c r="UQ1529" s="16"/>
      <c r="UR1529" s="16"/>
      <c r="US1529" s="16"/>
      <c r="UT1529" s="16"/>
      <c r="UU1529" s="16"/>
      <c r="UV1529" s="16"/>
      <c r="UW1529" s="16"/>
      <c r="UX1529" s="16"/>
      <c r="UY1529" s="16"/>
      <c r="UZ1529" s="16"/>
      <c r="VA1529" s="16"/>
      <c r="VB1529" s="16"/>
      <c r="VC1529" s="16"/>
      <c r="VD1529" s="16"/>
      <c r="VE1529" s="16"/>
      <c r="VF1529" s="16"/>
      <c r="VG1529" s="16"/>
      <c r="VH1529" s="16"/>
      <c r="VI1529" s="16"/>
      <c r="VJ1529" s="16"/>
      <c r="VK1529" s="16"/>
      <c r="VL1529" s="16"/>
      <c r="VM1529" s="16"/>
      <c r="VN1529" s="16"/>
      <c r="VO1529" s="16"/>
      <c r="VP1529" s="16"/>
      <c r="VQ1529" s="16"/>
      <c r="VR1529" s="16"/>
      <c r="VS1529" s="16"/>
      <c r="VT1529" s="16"/>
      <c r="VU1529" s="16"/>
      <c r="VV1529" s="16"/>
      <c r="VW1529" s="16"/>
      <c r="VX1529" s="16"/>
      <c r="VY1529" s="16"/>
      <c r="VZ1529" s="16"/>
      <c r="WA1529" s="16"/>
      <c r="WB1529" s="16"/>
      <c r="WC1529" s="16"/>
      <c r="WD1529" s="16"/>
      <c r="WE1529" s="16"/>
      <c r="WF1529" s="16"/>
      <c r="WG1529" s="16"/>
      <c r="WH1529" s="16"/>
      <c r="WI1529" s="16"/>
      <c r="WJ1529" s="16"/>
      <c r="WK1529" s="16"/>
      <c r="WL1529" s="16"/>
      <c r="WM1529" s="16"/>
      <c r="WN1529" s="16"/>
      <c r="WO1529" s="16"/>
      <c r="WP1529" s="16"/>
      <c r="WQ1529" s="16"/>
      <c r="WR1529" s="16"/>
      <c r="WS1529" s="16"/>
      <c r="WT1529" s="16"/>
      <c r="WU1529" s="16"/>
      <c r="WV1529" s="16"/>
      <c r="WW1529" s="16"/>
      <c r="WX1529" s="16"/>
      <c r="WY1529" s="16"/>
      <c r="WZ1529" s="16"/>
      <c r="XA1529" s="16"/>
      <c r="XB1529" s="16"/>
      <c r="XC1529" s="16"/>
      <c r="XD1529" s="16"/>
      <c r="XE1529" s="16"/>
      <c r="XF1529" s="16"/>
      <c r="XG1529" s="16"/>
      <c r="XH1529" s="16"/>
      <c r="XI1529" s="16"/>
      <c r="XJ1529" s="16"/>
      <c r="XK1529" s="16"/>
      <c r="XL1529" s="16"/>
      <c r="XM1529" s="16"/>
      <c r="XN1529" s="16"/>
      <c r="XO1529" s="16"/>
      <c r="XP1529" s="16"/>
      <c r="XQ1529" s="16"/>
      <c r="XR1529" s="16"/>
      <c r="XS1529" s="16"/>
      <c r="XT1529" s="16"/>
      <c r="XU1529" s="16"/>
      <c r="XV1529" s="16"/>
      <c r="XW1529" s="16"/>
      <c r="XX1529" s="16"/>
      <c r="XY1529" s="16"/>
      <c r="XZ1529" s="16"/>
      <c r="YA1529" s="16"/>
      <c r="YB1529" s="16"/>
      <c r="YC1529" s="16"/>
      <c r="YD1529" s="16"/>
      <c r="YE1529" s="16"/>
      <c r="YF1529" s="16"/>
      <c r="YG1529" s="16"/>
      <c r="YH1529" s="16"/>
      <c r="YI1529" s="16"/>
      <c r="YJ1529" s="16"/>
      <c r="YK1529" s="16"/>
      <c r="YL1529" s="16"/>
      <c r="YM1529" s="16"/>
      <c r="YN1529" s="16"/>
      <c r="YO1529" s="16"/>
      <c r="YP1529" s="16"/>
      <c r="YQ1529" s="16"/>
      <c r="YR1529" s="16"/>
      <c r="YS1529" s="16"/>
      <c r="YT1529" s="16"/>
      <c r="YU1529" s="16"/>
      <c r="YV1529" s="16"/>
      <c r="YW1529" s="16"/>
      <c r="YX1529" s="16"/>
      <c r="YY1529" s="16"/>
      <c r="YZ1529" s="16"/>
      <c r="ZA1529" s="16"/>
      <c r="ZB1529" s="16"/>
      <c r="ZC1529" s="16"/>
      <c r="ZD1529" s="16"/>
      <c r="ZE1529" s="16"/>
      <c r="ZF1529" s="16"/>
      <c r="ZG1529" s="16"/>
      <c r="ZH1529" s="16"/>
      <c r="ZI1529" s="16"/>
      <c r="ZJ1529" s="16"/>
      <c r="ZK1529" s="16"/>
      <c r="ZL1529" s="16"/>
      <c r="ZM1529" s="16"/>
      <c r="ZN1529" s="16"/>
      <c r="ZO1529" s="16"/>
      <c r="ZP1529" s="16"/>
      <c r="ZQ1529" s="16"/>
      <c r="ZR1529" s="16"/>
      <c r="ZS1529" s="16"/>
      <c r="ZT1529" s="16"/>
      <c r="ZU1529" s="16"/>
      <c r="ZV1529" s="16"/>
      <c r="ZW1529" s="16"/>
      <c r="ZX1529" s="16"/>
      <c r="ZY1529" s="16"/>
      <c r="ZZ1529" s="16"/>
      <c r="AAA1529" s="16"/>
      <c r="AAB1529" s="16"/>
      <c r="AAC1529" s="16"/>
      <c r="AAD1529" s="16"/>
      <c r="AAE1529" s="16"/>
      <c r="AAF1529" s="16"/>
      <c r="AAG1529" s="16"/>
      <c r="AAH1529" s="16"/>
      <c r="AAI1529" s="16"/>
      <c r="AAJ1529" s="16"/>
      <c r="AAK1529" s="16"/>
      <c r="AAL1529" s="16"/>
      <c r="AAM1529" s="16"/>
      <c r="AAN1529" s="16"/>
      <c r="AAO1529" s="16"/>
      <c r="AAP1529" s="16"/>
      <c r="AAQ1529" s="16"/>
      <c r="AAR1529" s="16"/>
      <c r="AAS1529" s="16"/>
      <c r="AAT1529" s="16"/>
      <c r="AAU1529" s="16"/>
      <c r="AAV1529" s="16"/>
      <c r="AAW1529" s="16"/>
      <c r="AAX1529" s="16"/>
      <c r="AAY1529" s="16"/>
      <c r="AAZ1529" s="16"/>
      <c r="ABA1529" s="16"/>
      <c r="ABB1529" s="16"/>
      <c r="ABC1529" s="16"/>
      <c r="ABD1529" s="16"/>
      <c r="ABE1529" s="16"/>
      <c r="ABF1529" s="16"/>
      <c r="ABG1529" s="16"/>
      <c r="ABH1529" s="16"/>
      <c r="ABI1529" s="16"/>
      <c r="ABJ1529" s="16"/>
      <c r="ABK1529" s="16"/>
      <c r="ABL1529" s="16"/>
      <c r="ABM1529" s="16"/>
      <c r="ABN1529" s="16"/>
      <c r="ABO1529" s="16"/>
      <c r="ABP1529" s="16"/>
      <c r="ABQ1529" s="16"/>
      <c r="ABR1529" s="16"/>
      <c r="ABS1529" s="16"/>
      <c r="ABT1529" s="16"/>
      <c r="ABU1529" s="16"/>
      <c r="ABV1529" s="16"/>
      <c r="ABW1529" s="16"/>
      <c r="ABX1529" s="16"/>
      <c r="ABY1529" s="16"/>
      <c r="ABZ1529" s="16"/>
      <c r="ACA1529" s="16"/>
      <c r="ACB1529" s="16"/>
      <c r="ACC1529" s="16"/>
      <c r="ACD1529" s="16"/>
      <c r="ACE1529" s="16"/>
      <c r="ACF1529" s="16"/>
      <c r="ACG1529" s="16"/>
      <c r="ACH1529" s="16"/>
      <c r="ACI1529" s="16"/>
      <c r="ACJ1529" s="16"/>
      <c r="ACK1529" s="16"/>
      <c r="ACL1529" s="16"/>
      <c r="ACM1529" s="16"/>
      <c r="ACN1529" s="16"/>
      <c r="ACO1529" s="16"/>
      <c r="ACP1529" s="16"/>
      <c r="ACQ1529" s="16"/>
      <c r="ACR1529" s="16"/>
      <c r="ACS1529" s="16"/>
      <c r="ACT1529" s="16"/>
      <c r="ACU1529" s="16"/>
      <c r="ACV1529" s="16"/>
      <c r="ACW1529" s="16"/>
      <c r="ACX1529" s="16"/>
      <c r="ACY1529" s="16"/>
      <c r="ACZ1529" s="16"/>
      <c r="ADA1529" s="16"/>
      <c r="ADB1529" s="16"/>
      <c r="ADC1529" s="16"/>
      <c r="ADD1529" s="16"/>
      <c r="ADE1529" s="16"/>
      <c r="ADF1529" s="16"/>
      <c r="ADG1529" s="16"/>
      <c r="ADH1529" s="16"/>
      <c r="ADI1529" s="16"/>
      <c r="ADJ1529" s="16"/>
      <c r="ADK1529" s="16"/>
      <c r="ADL1529" s="16"/>
      <c r="ADM1529" s="16"/>
      <c r="ADN1529" s="16"/>
      <c r="ADO1529" s="16"/>
      <c r="ADP1529" s="16"/>
      <c r="ADQ1529" s="16"/>
      <c r="ADR1529" s="16"/>
      <c r="ADS1529" s="16"/>
      <c r="ADT1529" s="16"/>
      <c r="ADU1529" s="16"/>
      <c r="ADV1529" s="16"/>
      <c r="ADW1529" s="16"/>
      <c r="ADX1529" s="16"/>
      <c r="ADY1529" s="16"/>
      <c r="ADZ1529" s="16"/>
      <c r="AEA1529" s="16"/>
      <c r="AEB1529" s="16"/>
      <c r="AEC1529" s="16"/>
      <c r="AED1529" s="16"/>
      <c r="AEE1529" s="16"/>
      <c r="AEF1529" s="16"/>
      <c r="AEG1529" s="16"/>
      <c r="AEH1529" s="16"/>
      <c r="AEI1529" s="16"/>
      <c r="AEJ1529" s="16"/>
      <c r="AEK1529" s="16"/>
      <c r="AEL1529" s="16"/>
      <c r="AEM1529" s="16"/>
      <c r="AEN1529" s="16"/>
      <c r="AEO1529" s="16"/>
      <c r="AEP1529" s="16"/>
      <c r="AEQ1529" s="16"/>
      <c r="AER1529" s="16"/>
      <c r="AES1529" s="16"/>
      <c r="AET1529" s="16"/>
      <c r="AEU1529" s="16"/>
      <c r="AEV1529" s="16"/>
      <c r="AEW1529" s="16"/>
      <c r="AEX1529" s="16"/>
      <c r="AEY1529" s="16"/>
      <c r="AEZ1529" s="16"/>
      <c r="AFA1529" s="16"/>
      <c r="AFB1529" s="16"/>
      <c r="AFC1529" s="16"/>
      <c r="AFD1529" s="16"/>
      <c r="AFE1529" s="16"/>
      <c r="AFF1529" s="16"/>
      <c r="AFG1529" s="16"/>
      <c r="AFH1529" s="16"/>
      <c r="AFI1529" s="16"/>
      <c r="AFJ1529" s="16"/>
      <c r="AFK1529" s="16"/>
      <c r="AFL1529" s="16"/>
      <c r="AFM1529" s="16"/>
      <c r="AFN1529" s="16"/>
      <c r="AFO1529" s="16"/>
      <c r="AFP1529" s="16"/>
      <c r="AFQ1529" s="16"/>
      <c r="AFR1529" s="16"/>
      <c r="AFS1529" s="16"/>
      <c r="AFT1529" s="16"/>
      <c r="AFU1529" s="16"/>
      <c r="AFV1529" s="16"/>
      <c r="AFW1529" s="16"/>
      <c r="AFX1529" s="16"/>
      <c r="AFY1529" s="16"/>
      <c r="AFZ1529" s="16"/>
      <c r="AGA1529" s="16"/>
      <c r="AGB1529" s="16"/>
      <c r="AGC1529" s="16"/>
      <c r="AGD1529" s="16"/>
      <c r="AGE1529" s="16"/>
      <c r="AGF1529" s="16"/>
      <c r="AGG1529" s="16"/>
      <c r="AGH1529" s="16"/>
      <c r="AGI1529" s="16"/>
      <c r="AGJ1529" s="16"/>
      <c r="AGK1529" s="16"/>
      <c r="AGL1529" s="16"/>
      <c r="AGM1529" s="16"/>
      <c r="AGN1529" s="16"/>
      <c r="AGO1529" s="16"/>
      <c r="AGP1529" s="16"/>
      <c r="AGQ1529" s="16"/>
      <c r="AGR1529" s="16"/>
      <c r="AGS1529" s="16"/>
      <c r="AGT1529" s="16"/>
      <c r="AGU1529" s="16"/>
      <c r="AGV1529" s="16"/>
      <c r="AGW1529" s="16"/>
      <c r="AGX1529" s="16"/>
      <c r="AGY1529" s="16"/>
      <c r="AGZ1529" s="16"/>
      <c r="AHA1529" s="16"/>
      <c r="AHB1529" s="16"/>
      <c r="AHC1529" s="16"/>
      <c r="AHD1529" s="16"/>
      <c r="AHE1529" s="16"/>
      <c r="AHF1529" s="16"/>
      <c r="AHG1529" s="16"/>
      <c r="AHH1529" s="16"/>
      <c r="AHI1529" s="16"/>
      <c r="AHJ1529" s="16"/>
      <c r="AHK1529" s="16"/>
      <c r="AHL1529" s="16"/>
      <c r="AHM1529" s="16"/>
      <c r="AHN1529" s="16"/>
      <c r="AHO1529" s="16"/>
      <c r="AHP1529" s="16"/>
      <c r="AHQ1529" s="16"/>
      <c r="AHR1529" s="16"/>
      <c r="AHS1529" s="16"/>
      <c r="AHT1529" s="16"/>
      <c r="AHU1529" s="16"/>
      <c r="AHV1529" s="16"/>
      <c r="AHW1529" s="16"/>
      <c r="AHX1529" s="16"/>
      <c r="AHY1529" s="16"/>
      <c r="AHZ1529" s="16"/>
      <c r="AIA1529" s="16"/>
      <c r="AIB1529" s="16"/>
      <c r="AIC1529" s="16"/>
      <c r="AID1529" s="16"/>
      <c r="AIE1529" s="16"/>
      <c r="AIF1529" s="16"/>
      <c r="AIG1529" s="16"/>
      <c r="AIH1529" s="16"/>
      <c r="AII1529" s="16"/>
      <c r="AIJ1529" s="16"/>
      <c r="AIK1529" s="16"/>
      <c r="AIL1529" s="16"/>
      <c r="AIM1529" s="16"/>
      <c r="AIN1529" s="16"/>
      <c r="AIO1529" s="16"/>
      <c r="AIP1529" s="16"/>
      <c r="AIQ1529" s="16"/>
      <c r="AIR1529" s="16"/>
      <c r="AIS1529" s="16"/>
      <c r="AIT1529" s="16"/>
      <c r="AIU1529" s="16"/>
      <c r="AIV1529" s="16"/>
      <c r="AIW1529" s="16"/>
      <c r="AIX1529" s="16"/>
      <c r="AIY1529" s="16"/>
      <c r="AIZ1529" s="16"/>
      <c r="AJA1529" s="16"/>
      <c r="AJB1529" s="16"/>
      <c r="AJC1529" s="16"/>
      <c r="AJD1529" s="16"/>
      <c r="AJE1529" s="16"/>
      <c r="AJF1529" s="16"/>
      <c r="AJG1529" s="16"/>
      <c r="AJH1529" s="16"/>
      <c r="AJI1529" s="16"/>
      <c r="AJJ1529" s="16"/>
      <c r="AJK1529" s="16"/>
      <c r="AJL1529" s="16"/>
      <c r="AJM1529" s="16"/>
      <c r="AJN1529" s="16"/>
      <c r="AJO1529" s="16"/>
      <c r="AJP1529" s="16"/>
      <c r="AJQ1529" s="16"/>
      <c r="AJR1529" s="16"/>
      <c r="AJS1529" s="16"/>
      <c r="AJT1529" s="16"/>
      <c r="AJU1529" s="16"/>
      <c r="AJV1529" s="16"/>
      <c r="AJW1529" s="16"/>
      <c r="AJX1529" s="16"/>
      <c r="AJY1529" s="16"/>
      <c r="AJZ1529" s="16"/>
      <c r="AKA1529" s="16"/>
      <c r="AKB1529" s="16"/>
      <c r="AKC1529" s="16"/>
      <c r="AKD1529" s="16"/>
      <c r="AKE1529" s="16"/>
      <c r="AKF1529" s="16"/>
      <c r="AKG1529" s="16"/>
      <c r="AKH1529" s="16"/>
      <c r="AKI1529" s="16"/>
      <c r="AKJ1529" s="16"/>
      <c r="AKK1529" s="16"/>
      <c r="AKL1529" s="16"/>
      <c r="AKM1529" s="16"/>
      <c r="AKN1529" s="16"/>
      <c r="AKO1529" s="16"/>
      <c r="AKP1529" s="16"/>
      <c r="AKQ1529" s="16"/>
      <c r="AKR1529" s="16"/>
      <c r="AKS1529" s="16"/>
      <c r="AKT1529" s="16"/>
      <c r="AKU1529" s="16"/>
      <c r="AKV1529" s="16"/>
      <c r="AKW1529" s="16"/>
      <c r="AKX1529" s="16"/>
      <c r="AKY1529" s="16"/>
      <c r="AKZ1529" s="16"/>
      <c r="ALA1529" s="16"/>
      <c r="ALB1529" s="16"/>
      <c r="ALC1529" s="16"/>
      <c r="ALD1529" s="16"/>
      <c r="ALE1529" s="16"/>
      <c r="ALF1529" s="16"/>
      <c r="ALG1529" s="16"/>
      <c r="ALH1529" s="16"/>
      <c r="ALI1529" s="16"/>
      <c r="ALJ1529" s="16"/>
      <c r="ALK1529" s="16"/>
      <c r="ALL1529" s="16"/>
      <c r="ALM1529" s="16"/>
      <c r="ALN1529" s="16"/>
      <c r="ALO1529" s="16"/>
      <c r="ALP1529" s="16"/>
      <c r="ALQ1529" s="16"/>
      <c r="ALR1529" s="16"/>
      <c r="ALS1529" s="16"/>
      <c r="ALT1529" s="16"/>
      <c r="ALU1529" s="16"/>
      <c r="ALV1529" s="16"/>
      <c r="ALW1529" s="16"/>
      <c r="ALX1529" s="16"/>
      <c r="ALY1529" s="16"/>
      <c r="ALZ1529" s="16"/>
      <c r="AMA1529" s="16"/>
      <c r="AMB1529" s="16"/>
      <c r="AMC1529" s="16"/>
      <c r="AMD1529" s="16"/>
      <c r="AME1529" s="16"/>
      <c r="AMF1529" s="16"/>
      <c r="AMG1529" s="16"/>
      <c r="AMH1529" s="16"/>
      <c r="AMI1529" s="16"/>
      <c r="AMJ1529" s="16"/>
      <c r="AMK1529" s="16"/>
      <c r="AML1529" s="16"/>
      <c r="AMM1529" s="16"/>
      <c r="AMN1529" s="16"/>
      <c r="AMO1529" s="16"/>
      <c r="AMP1529" s="16"/>
      <c r="AMQ1529" s="16"/>
      <c r="AMR1529" s="16"/>
      <c r="AMS1529" s="16"/>
      <c r="AMT1529" s="16"/>
      <c r="AMU1529" s="16"/>
      <c r="AMV1529" s="16"/>
      <c r="AMW1529" s="16"/>
      <c r="AMX1529" s="16"/>
      <c r="AMY1529" s="16"/>
      <c r="AMZ1529" s="16"/>
      <c r="ANA1529" s="16"/>
      <c r="ANB1529" s="16"/>
      <c r="ANC1529" s="16"/>
      <c r="AND1529" s="16"/>
      <c r="ANE1529" s="16"/>
      <c r="ANF1529" s="16"/>
      <c r="ANG1529" s="16"/>
      <c r="ANH1529" s="16"/>
      <c r="ANI1529" s="16"/>
      <c r="ANJ1529" s="16"/>
      <c r="ANK1529" s="16"/>
      <c r="ANL1529" s="16"/>
      <c r="ANM1529" s="16"/>
      <c r="ANN1529" s="16"/>
      <c r="ANO1529" s="16"/>
      <c r="ANP1529" s="16"/>
      <c r="ANQ1529" s="16"/>
      <c r="ANR1529" s="16"/>
      <c r="ANS1529" s="16"/>
      <c r="ANT1529" s="16"/>
      <c r="ANU1529" s="16"/>
      <c r="ANV1529" s="16"/>
      <c r="ANW1529" s="16"/>
      <c r="ANX1529" s="16"/>
      <c r="ANY1529" s="16"/>
      <c r="ANZ1529" s="16"/>
      <c r="AOA1529" s="16"/>
      <c r="AOB1529" s="16"/>
      <c r="AOC1529" s="16"/>
      <c r="AOD1529" s="16"/>
      <c r="AOE1529" s="16"/>
      <c r="AOF1529" s="16"/>
      <c r="AOG1529" s="16"/>
      <c r="AOH1529" s="16"/>
      <c r="AOI1529" s="16"/>
      <c r="AOJ1529" s="16"/>
      <c r="AOK1529" s="16"/>
      <c r="AOL1529" s="16"/>
      <c r="AOM1529" s="16"/>
      <c r="AON1529" s="16"/>
      <c r="AOO1529" s="16"/>
      <c r="AOP1529" s="16"/>
      <c r="AOQ1529" s="16"/>
      <c r="AOR1529" s="16"/>
      <c r="AOS1529" s="16"/>
      <c r="AOT1529" s="16"/>
      <c r="AOU1529" s="16"/>
      <c r="AOV1529" s="16"/>
      <c r="AOW1529" s="16"/>
      <c r="AOX1529" s="16"/>
      <c r="AOY1529" s="16"/>
      <c r="AOZ1529" s="16"/>
      <c r="APA1529" s="16"/>
      <c r="APB1529" s="16"/>
      <c r="APC1529" s="16"/>
      <c r="APD1529" s="16"/>
      <c r="APE1529" s="16"/>
      <c r="APF1529" s="16"/>
      <c r="APG1529" s="16"/>
      <c r="APH1529" s="16"/>
      <c r="API1529" s="16"/>
      <c r="APJ1529" s="16"/>
      <c r="APK1529" s="16"/>
      <c r="APL1529" s="16"/>
      <c r="APM1529" s="16"/>
      <c r="APN1529" s="16"/>
      <c r="APO1529" s="16"/>
      <c r="APP1529" s="16"/>
      <c r="APQ1529" s="16"/>
      <c r="APR1529" s="16"/>
      <c r="APS1529" s="16"/>
      <c r="APT1529" s="16"/>
      <c r="APU1529" s="16"/>
      <c r="APV1529" s="16"/>
      <c r="APW1529" s="16"/>
      <c r="APX1529" s="16"/>
      <c r="APY1529" s="16"/>
      <c r="APZ1529" s="16"/>
      <c r="AQA1529" s="16"/>
      <c r="AQB1529" s="16"/>
      <c r="AQC1529" s="16"/>
      <c r="AQD1529" s="16"/>
      <c r="AQE1529" s="16"/>
      <c r="AQF1529" s="16"/>
      <c r="AQG1529" s="16"/>
      <c r="AQH1529" s="16"/>
      <c r="AQI1529" s="16"/>
      <c r="AQJ1529" s="16"/>
      <c r="AQK1529" s="16"/>
      <c r="AQL1529" s="16"/>
      <c r="AQM1529" s="16"/>
      <c r="AQN1529" s="16"/>
      <c r="AQO1529" s="16"/>
      <c r="AQP1529" s="16"/>
      <c r="AQQ1529" s="16"/>
      <c r="AQR1529" s="16"/>
      <c r="AQS1529" s="16"/>
      <c r="AQT1529" s="16"/>
      <c r="AQU1529" s="16"/>
      <c r="AQV1529" s="16"/>
      <c r="AQW1529" s="16"/>
      <c r="AQX1529" s="16"/>
      <c r="AQY1529" s="16"/>
      <c r="AQZ1529" s="16"/>
      <c r="ARA1529" s="16"/>
      <c r="ARB1529" s="16"/>
      <c r="ARC1529" s="16"/>
      <c r="ARD1529" s="16"/>
      <c r="ARE1529" s="16"/>
      <c r="ARF1529" s="16"/>
      <c r="ARG1529" s="16"/>
      <c r="ARH1529" s="16"/>
      <c r="ARI1529" s="16"/>
      <c r="ARJ1529" s="16"/>
      <c r="ARK1529" s="16"/>
      <c r="ARL1529" s="16"/>
      <c r="ARM1529" s="16"/>
      <c r="ARN1529" s="16"/>
      <c r="ARO1529" s="16"/>
      <c r="ARP1529" s="16"/>
      <c r="ARQ1529" s="16"/>
      <c r="ARR1529" s="16"/>
      <c r="ARS1529" s="16"/>
      <c r="ART1529" s="16"/>
      <c r="ARU1529" s="16"/>
      <c r="ARV1529" s="16"/>
      <c r="ARW1529" s="16"/>
      <c r="ARX1529" s="16"/>
      <c r="ARY1529" s="16"/>
      <c r="ARZ1529" s="16"/>
      <c r="ASA1529" s="16"/>
      <c r="ASB1529" s="16"/>
      <c r="ASC1529" s="16"/>
      <c r="ASD1529" s="16"/>
      <c r="ASE1529" s="16"/>
      <c r="ASF1529" s="16"/>
      <c r="ASG1529" s="16"/>
      <c r="ASH1529" s="16"/>
      <c r="ASI1529" s="16"/>
      <c r="ASJ1529" s="16"/>
      <c r="ASK1529" s="16"/>
      <c r="ASL1529" s="16"/>
      <c r="ASM1529" s="16"/>
      <c r="ASN1529" s="16"/>
      <c r="ASO1529" s="16"/>
      <c r="ASP1529" s="16"/>
      <c r="ASQ1529" s="16"/>
      <c r="ASR1529" s="16"/>
      <c r="ASS1529" s="16"/>
      <c r="AST1529" s="16"/>
      <c r="ASU1529" s="16"/>
      <c r="ASV1529" s="16"/>
      <c r="ASW1529" s="16"/>
      <c r="ASX1529" s="16"/>
      <c r="ASY1529" s="16"/>
      <c r="ASZ1529" s="16"/>
      <c r="ATA1529" s="16"/>
      <c r="ATB1529" s="16"/>
      <c r="ATC1529" s="16"/>
      <c r="ATD1529" s="16"/>
      <c r="ATE1529" s="16"/>
      <c r="ATF1529" s="16"/>
      <c r="ATG1529" s="16"/>
      <c r="ATH1529" s="16"/>
      <c r="ATI1529" s="16"/>
      <c r="ATJ1529" s="16"/>
      <c r="ATK1529" s="16"/>
      <c r="ATL1529" s="16"/>
      <c r="ATM1529" s="16"/>
      <c r="ATN1529" s="16"/>
      <c r="ATO1529" s="16"/>
      <c r="ATP1529" s="16"/>
      <c r="ATQ1529" s="16"/>
      <c r="ATR1529" s="16"/>
      <c r="ATS1529" s="16"/>
      <c r="ATT1529" s="16"/>
      <c r="ATU1529" s="16"/>
      <c r="ATV1529" s="16"/>
      <c r="ATW1529" s="16"/>
      <c r="ATX1529" s="16"/>
      <c r="ATY1529" s="16"/>
      <c r="ATZ1529" s="16"/>
      <c r="AUA1529" s="16"/>
      <c r="AUB1529" s="16"/>
      <c r="AUC1529" s="16"/>
      <c r="AUD1529" s="16"/>
      <c r="AUE1529" s="16"/>
      <c r="AUF1529" s="16"/>
      <c r="AUG1529" s="16"/>
      <c r="AUH1529" s="16"/>
      <c r="AUI1529" s="16"/>
      <c r="AUJ1529" s="16"/>
      <c r="AUK1529" s="16"/>
      <c r="AUL1529" s="16"/>
      <c r="AUM1529" s="16"/>
      <c r="AUN1529" s="16"/>
      <c r="AUO1529" s="16"/>
      <c r="AUP1529" s="16"/>
      <c r="AUQ1529" s="16"/>
      <c r="AUR1529" s="16"/>
      <c r="AUS1529" s="16"/>
      <c r="AUT1529" s="16"/>
      <c r="AUU1529" s="16"/>
      <c r="AUV1529" s="16"/>
      <c r="AUW1529" s="16"/>
      <c r="AUX1529" s="16"/>
      <c r="AUY1529" s="16"/>
      <c r="AUZ1529" s="16"/>
      <c r="AVA1529" s="16"/>
      <c r="AVB1529" s="16"/>
      <c r="AVC1529" s="16"/>
      <c r="AVD1529" s="16"/>
      <c r="AVE1529" s="16"/>
      <c r="AVF1529" s="16"/>
      <c r="AVG1529" s="16"/>
      <c r="AVH1529" s="16"/>
      <c r="AVI1529" s="16"/>
      <c r="AVJ1529" s="16"/>
      <c r="AVK1529" s="16"/>
      <c r="AVL1529" s="16"/>
      <c r="AVM1529" s="16"/>
      <c r="AVN1529" s="16"/>
      <c r="AVO1529" s="16"/>
      <c r="AVP1529" s="16"/>
      <c r="AVQ1529" s="16"/>
      <c r="AVR1529" s="16"/>
      <c r="AVS1529" s="16"/>
      <c r="AVT1529" s="16"/>
      <c r="AVU1529" s="16"/>
      <c r="AVV1529" s="16"/>
      <c r="AVW1529" s="16"/>
      <c r="AVX1529" s="16"/>
      <c r="AVY1529" s="16"/>
      <c r="AVZ1529" s="16"/>
      <c r="AWA1529" s="16"/>
      <c r="AWB1529" s="16"/>
      <c r="AWC1529" s="16"/>
      <c r="AWD1529" s="16"/>
      <c r="AWE1529" s="16"/>
      <c r="AWF1529" s="16"/>
      <c r="AWG1529" s="16"/>
      <c r="AWH1529" s="16"/>
      <c r="AWI1529" s="16"/>
      <c r="AWJ1529" s="16"/>
      <c r="AWK1529" s="16"/>
      <c r="AWL1529" s="16"/>
      <c r="AWM1529" s="16"/>
      <c r="AWN1529" s="16"/>
      <c r="AWO1529" s="16"/>
      <c r="AWP1529" s="16"/>
      <c r="AWQ1529" s="16"/>
      <c r="AWR1529" s="16"/>
      <c r="AWS1529" s="16"/>
      <c r="AWT1529" s="16"/>
      <c r="AWU1529" s="16"/>
      <c r="AWV1529" s="16"/>
      <c r="AWW1529" s="16"/>
      <c r="AWX1529" s="16"/>
      <c r="AWY1529" s="16"/>
      <c r="AWZ1529" s="16"/>
      <c r="AXA1529" s="16"/>
      <c r="AXB1529" s="16"/>
      <c r="AXC1529" s="16"/>
      <c r="AXD1529" s="16"/>
      <c r="AXE1529" s="16"/>
      <c r="AXF1529" s="16"/>
      <c r="AXG1529" s="16"/>
      <c r="AXH1529" s="16"/>
      <c r="AXI1529" s="16"/>
      <c r="AXJ1529" s="16"/>
      <c r="AXK1529" s="16"/>
      <c r="AXL1529" s="16"/>
      <c r="AXM1529" s="16"/>
      <c r="AXN1529" s="16"/>
      <c r="AXO1529" s="16"/>
      <c r="AXP1529" s="16"/>
      <c r="AXQ1529" s="16"/>
      <c r="AXR1529" s="16"/>
      <c r="AXS1529" s="16"/>
      <c r="AXT1529" s="16"/>
      <c r="AXU1529" s="16"/>
      <c r="AXV1529" s="16"/>
      <c r="AXW1529" s="16"/>
      <c r="AXX1529" s="16"/>
      <c r="AXY1529" s="16"/>
      <c r="AXZ1529" s="16"/>
      <c r="AYA1529" s="16"/>
      <c r="AYB1529" s="16"/>
      <c r="AYC1529" s="16"/>
      <c r="AYD1529" s="16"/>
      <c r="AYE1529" s="16"/>
      <c r="AYF1529" s="16"/>
      <c r="AYG1529" s="16"/>
      <c r="AYH1529" s="16"/>
      <c r="AYI1529" s="16"/>
      <c r="AYJ1529" s="16"/>
      <c r="AYK1529" s="16"/>
      <c r="AYL1529" s="16"/>
      <c r="AYM1529" s="16"/>
      <c r="AYN1529" s="16"/>
      <c r="AYO1529" s="16"/>
      <c r="AYP1529" s="16"/>
      <c r="AYQ1529" s="16"/>
      <c r="AYR1529" s="16"/>
      <c r="AYS1529" s="16"/>
      <c r="AYT1529" s="16"/>
      <c r="AYU1529" s="16"/>
      <c r="AYV1529" s="16"/>
      <c r="AYW1529" s="16"/>
      <c r="AYX1529" s="16"/>
      <c r="AYY1529" s="16"/>
      <c r="AYZ1529" s="16"/>
      <c r="AZA1529" s="16"/>
      <c r="AZB1529" s="16"/>
      <c r="AZC1529" s="16"/>
      <c r="AZD1529" s="16"/>
      <c r="AZE1529" s="16"/>
      <c r="AZF1529" s="16"/>
      <c r="AZG1529" s="16"/>
      <c r="AZH1529" s="16"/>
      <c r="AZI1529" s="16"/>
      <c r="AZJ1529" s="16"/>
      <c r="AZK1529" s="16"/>
      <c r="AZL1529" s="16"/>
      <c r="AZM1529" s="16"/>
      <c r="AZN1529" s="16"/>
      <c r="AZO1529" s="16"/>
      <c r="AZP1529" s="16"/>
      <c r="AZQ1529" s="16"/>
      <c r="AZR1529" s="16"/>
      <c r="AZS1529" s="16"/>
      <c r="AZT1529" s="16"/>
      <c r="AZU1529" s="16"/>
      <c r="AZV1529" s="16"/>
      <c r="AZW1529" s="16"/>
      <c r="AZX1529" s="16"/>
      <c r="AZY1529" s="16"/>
      <c r="AZZ1529" s="16"/>
      <c r="BAA1529" s="16"/>
      <c r="BAB1529" s="16"/>
      <c r="BAC1529" s="16"/>
      <c r="BAD1529" s="16"/>
      <c r="BAE1529" s="16"/>
      <c r="BAF1529" s="16"/>
      <c r="BAG1529" s="16"/>
      <c r="BAH1529" s="16"/>
      <c r="BAI1529" s="16"/>
      <c r="BAJ1529" s="16"/>
      <c r="BAK1529" s="16"/>
      <c r="BAL1529" s="16"/>
      <c r="BAM1529" s="16"/>
      <c r="BAN1529" s="16"/>
      <c r="BAO1529" s="16"/>
      <c r="BAP1529" s="16"/>
      <c r="BAQ1529" s="16"/>
      <c r="BAR1529" s="16"/>
      <c r="BAS1529" s="16"/>
      <c r="BAT1529" s="16"/>
      <c r="BAU1529" s="16"/>
      <c r="BAV1529" s="16"/>
      <c r="BAW1529" s="16"/>
      <c r="BAX1529" s="16"/>
      <c r="BAY1529" s="16"/>
      <c r="BAZ1529" s="16"/>
      <c r="BBA1529" s="16"/>
      <c r="BBB1529" s="16"/>
      <c r="BBC1529" s="16"/>
      <c r="BBD1529" s="16"/>
      <c r="BBE1529" s="16"/>
      <c r="BBF1529" s="16"/>
      <c r="BBG1529" s="16"/>
      <c r="BBH1529" s="16"/>
      <c r="BBI1529" s="16"/>
      <c r="BBJ1529" s="16"/>
      <c r="BBK1529" s="16"/>
      <c r="BBL1529" s="16"/>
      <c r="BBM1529" s="16"/>
      <c r="BBN1529" s="16"/>
      <c r="BBO1529" s="16"/>
      <c r="BBP1529" s="16"/>
      <c r="BBQ1529" s="16"/>
      <c r="BBR1529" s="16"/>
      <c r="BBS1529" s="16"/>
      <c r="BBT1529" s="16"/>
      <c r="BBU1529" s="16"/>
      <c r="BBV1529" s="16"/>
      <c r="BBW1529" s="16"/>
      <c r="BBX1529" s="16"/>
      <c r="BBY1529" s="16"/>
      <c r="BBZ1529" s="16"/>
      <c r="BCA1529" s="16"/>
      <c r="BCB1529" s="16"/>
      <c r="BCC1529" s="16"/>
      <c r="BCD1529" s="16"/>
      <c r="BCE1529" s="16"/>
      <c r="BCF1529" s="16"/>
      <c r="BCG1529" s="16"/>
      <c r="BCH1529" s="16"/>
      <c r="BCI1529" s="16"/>
      <c r="BCJ1529" s="16"/>
      <c r="BCK1529" s="16"/>
      <c r="BCL1529" s="16"/>
      <c r="BCM1529" s="16"/>
      <c r="BCN1529" s="16"/>
      <c r="BCO1529" s="16"/>
      <c r="BCP1529" s="16"/>
      <c r="BCQ1529" s="16"/>
      <c r="BCR1529" s="16"/>
      <c r="BCS1529" s="16"/>
      <c r="BCT1529" s="16"/>
      <c r="BCU1529" s="16"/>
      <c r="BCV1529" s="16"/>
      <c r="BCW1529" s="16"/>
      <c r="BCX1529" s="16"/>
      <c r="BCY1529" s="16"/>
      <c r="BCZ1529" s="16"/>
      <c r="BDA1529" s="16"/>
      <c r="BDB1529" s="16"/>
      <c r="BDC1529" s="16"/>
      <c r="BDD1529" s="16"/>
      <c r="BDE1529" s="16"/>
      <c r="BDF1529" s="16"/>
      <c r="BDG1529" s="16"/>
      <c r="BDH1529" s="16"/>
      <c r="BDI1529" s="16"/>
      <c r="BDJ1529" s="16"/>
      <c r="BDK1529" s="16"/>
      <c r="BDL1529" s="16"/>
      <c r="BDM1529" s="16"/>
      <c r="BDN1529" s="16"/>
      <c r="BDO1529" s="16"/>
      <c r="BDP1529" s="16"/>
      <c r="BDQ1529" s="16"/>
      <c r="BDR1529" s="16"/>
      <c r="BDS1529" s="16"/>
      <c r="BDT1529" s="16"/>
      <c r="BDU1529" s="16"/>
      <c r="BDV1529" s="16"/>
      <c r="BDW1529" s="16"/>
      <c r="BDX1529" s="16"/>
      <c r="BDY1529" s="16"/>
      <c r="BDZ1529" s="16"/>
      <c r="BEA1529" s="16"/>
      <c r="BEB1529" s="16"/>
      <c r="BEC1529" s="16"/>
      <c r="BED1529" s="16"/>
      <c r="BEE1529" s="16"/>
      <c r="BEF1529" s="16"/>
      <c r="BEG1529" s="16"/>
      <c r="BEH1529" s="16"/>
      <c r="BEI1529" s="16"/>
      <c r="BEJ1529" s="16"/>
      <c r="BEK1529" s="16"/>
      <c r="BEL1529" s="16"/>
      <c r="BEM1529" s="16"/>
      <c r="BEN1529" s="16"/>
      <c r="BEO1529" s="16"/>
      <c r="BEP1529" s="16"/>
      <c r="BEQ1529" s="16"/>
      <c r="BER1529" s="16"/>
      <c r="BES1529" s="16"/>
      <c r="BET1529" s="16"/>
      <c r="BEU1529" s="16"/>
      <c r="BEV1529" s="16"/>
      <c r="BEW1529" s="16"/>
      <c r="BEX1529" s="16"/>
      <c r="BEY1529" s="16"/>
      <c r="BEZ1529" s="16"/>
      <c r="BFA1529" s="16"/>
      <c r="BFB1529" s="16"/>
      <c r="BFC1529" s="16"/>
      <c r="BFD1529" s="16"/>
      <c r="BFE1529" s="16"/>
      <c r="BFF1529" s="16"/>
      <c r="BFG1529" s="16"/>
      <c r="BFH1529" s="16"/>
      <c r="BFI1529" s="16"/>
      <c r="BFJ1529" s="16"/>
      <c r="BFK1529" s="16"/>
      <c r="BFL1529" s="16"/>
      <c r="BFM1529" s="16"/>
      <c r="BFN1529" s="16"/>
      <c r="BFO1529" s="16"/>
      <c r="BFP1529" s="16"/>
      <c r="BFQ1529" s="16"/>
      <c r="BFR1529" s="16"/>
      <c r="BFS1529" s="16"/>
      <c r="BFT1529" s="16"/>
      <c r="BFU1529" s="16"/>
      <c r="BFV1529" s="16"/>
      <c r="BFW1529" s="16"/>
      <c r="BFX1529" s="16"/>
      <c r="BFY1529" s="16"/>
      <c r="BFZ1529" s="16"/>
      <c r="BGA1529" s="16"/>
      <c r="BGB1529" s="16"/>
      <c r="BGC1529" s="16"/>
      <c r="BGD1529" s="16"/>
      <c r="BGE1529" s="16"/>
      <c r="BGF1529" s="16"/>
      <c r="BGG1529" s="16"/>
      <c r="BGH1529" s="16"/>
      <c r="BGI1529" s="16"/>
      <c r="BGJ1529" s="16"/>
      <c r="BGK1529" s="16"/>
      <c r="BGL1529" s="16"/>
      <c r="BGM1529" s="16"/>
      <c r="BGN1529" s="16"/>
      <c r="BGO1529" s="16"/>
      <c r="BGP1529" s="16"/>
      <c r="BGQ1529" s="16"/>
      <c r="BGR1529" s="16"/>
      <c r="BGS1529" s="16"/>
      <c r="BGT1529" s="16"/>
      <c r="BGU1529" s="16"/>
      <c r="BGV1529" s="16"/>
      <c r="BGW1529" s="16"/>
      <c r="BGX1529" s="16"/>
      <c r="BGY1529" s="16"/>
      <c r="BGZ1529" s="16"/>
      <c r="BHA1529" s="16"/>
      <c r="BHB1529" s="16"/>
      <c r="BHC1529" s="16"/>
      <c r="BHD1529" s="16"/>
      <c r="BHE1529" s="16"/>
      <c r="BHF1529" s="16"/>
      <c r="BHG1529" s="16"/>
      <c r="BHH1529" s="16"/>
      <c r="BHI1529" s="16"/>
      <c r="BHJ1529" s="16"/>
      <c r="BHK1529" s="16"/>
      <c r="BHL1529" s="16"/>
      <c r="BHM1529" s="16"/>
      <c r="BHN1529" s="16"/>
      <c r="BHO1529" s="16"/>
      <c r="BHP1529" s="16"/>
      <c r="BHQ1529" s="16"/>
      <c r="BHR1529" s="16"/>
      <c r="BHS1529" s="16"/>
      <c r="BHT1529" s="16"/>
      <c r="BHU1529" s="16"/>
      <c r="BHV1529" s="16"/>
      <c r="BHW1529" s="16"/>
      <c r="BHX1529" s="16"/>
      <c r="BHY1529" s="16"/>
      <c r="BHZ1529" s="16"/>
      <c r="BIA1529" s="16"/>
      <c r="BIB1529" s="16"/>
      <c r="BIC1529" s="16"/>
      <c r="BID1529" s="16"/>
      <c r="BIE1529" s="16"/>
      <c r="BIF1529" s="16"/>
      <c r="BIG1529" s="16"/>
      <c r="BIH1529" s="16"/>
      <c r="BII1529" s="16"/>
      <c r="BIJ1529" s="16"/>
      <c r="BIK1529" s="16"/>
      <c r="BIL1529" s="16"/>
      <c r="BIM1529" s="16"/>
      <c r="BIN1529" s="16"/>
      <c r="BIO1529" s="16"/>
      <c r="BIP1529" s="16"/>
      <c r="BIQ1529" s="16"/>
      <c r="BIR1529" s="16"/>
      <c r="BIS1529" s="16"/>
      <c r="BIT1529" s="16"/>
      <c r="BIU1529" s="16"/>
      <c r="BIV1529" s="16"/>
      <c r="BIW1529" s="16"/>
      <c r="BIX1529" s="16"/>
      <c r="BIY1529" s="16"/>
      <c r="BIZ1529" s="16"/>
      <c r="BJA1529" s="16"/>
      <c r="BJB1529" s="16"/>
      <c r="BJC1529" s="16"/>
      <c r="BJD1529" s="16"/>
      <c r="BJE1529" s="16"/>
      <c r="BJF1529" s="16"/>
      <c r="BJG1529" s="16"/>
      <c r="BJH1529" s="16"/>
      <c r="BJI1529" s="16"/>
      <c r="BJJ1529" s="16"/>
      <c r="BJK1529" s="16"/>
      <c r="BJL1529" s="16"/>
      <c r="BJM1529" s="16"/>
      <c r="BJN1529" s="16"/>
      <c r="BJO1529" s="16"/>
      <c r="BJP1529" s="16"/>
      <c r="BJQ1529" s="16"/>
      <c r="BJR1529" s="16"/>
      <c r="BJS1529" s="16"/>
      <c r="BJT1529" s="16"/>
      <c r="BJU1529" s="16"/>
      <c r="BJV1529" s="16"/>
      <c r="BJW1529" s="16"/>
      <c r="BJX1529" s="16"/>
      <c r="BJY1529" s="16"/>
      <c r="BJZ1529" s="16"/>
      <c r="BKA1529" s="16"/>
      <c r="BKB1529" s="16"/>
      <c r="BKC1529" s="16"/>
      <c r="BKD1529" s="16"/>
      <c r="BKE1529" s="16"/>
      <c r="BKF1529" s="16"/>
      <c r="BKG1529" s="16"/>
      <c r="BKH1529" s="16"/>
      <c r="BKI1529" s="16"/>
      <c r="BKJ1529" s="16"/>
      <c r="BKK1529" s="16"/>
      <c r="BKL1529" s="16"/>
      <c r="BKM1529" s="16"/>
      <c r="BKN1529" s="16"/>
      <c r="BKO1529" s="16"/>
      <c r="BKP1529" s="16"/>
      <c r="BKQ1529" s="16"/>
      <c r="BKR1529" s="16"/>
      <c r="BKS1529" s="16"/>
      <c r="BKT1529" s="16"/>
      <c r="BKU1529" s="16"/>
      <c r="BKV1529" s="16"/>
      <c r="BKW1529" s="16"/>
      <c r="BKX1529" s="16"/>
      <c r="BKY1529" s="16"/>
      <c r="BKZ1529" s="16"/>
      <c r="BLA1529" s="16"/>
      <c r="BLB1529" s="16"/>
      <c r="BLC1529" s="16"/>
      <c r="BLD1529" s="16"/>
      <c r="BLE1529" s="16"/>
      <c r="BLF1529" s="16"/>
      <c r="BLG1529" s="16"/>
      <c r="BLH1529" s="16"/>
      <c r="BLI1529" s="16"/>
      <c r="BLJ1529" s="16"/>
      <c r="BLK1529" s="16"/>
      <c r="BLL1529" s="16"/>
      <c r="BLM1529" s="16"/>
      <c r="BLN1529" s="16"/>
      <c r="BLO1529" s="16"/>
      <c r="BLP1529" s="16"/>
      <c r="BLQ1529" s="16"/>
      <c r="BLR1529" s="16"/>
      <c r="BLS1529" s="16"/>
      <c r="BLT1529" s="16"/>
      <c r="BLU1529" s="16"/>
      <c r="BLV1529" s="16"/>
      <c r="BLW1529" s="16"/>
      <c r="BLX1529" s="16"/>
      <c r="BLY1529" s="16"/>
      <c r="BLZ1529" s="16"/>
      <c r="BMA1529" s="16"/>
      <c r="BMB1529" s="16"/>
      <c r="BMC1529" s="16"/>
      <c r="BMD1529" s="16"/>
      <c r="BME1529" s="16"/>
      <c r="BMF1529" s="16"/>
      <c r="BMG1529" s="16"/>
      <c r="BMH1529" s="16"/>
      <c r="BMI1529" s="16"/>
      <c r="BMJ1529" s="16"/>
      <c r="BMK1529" s="16"/>
      <c r="BML1529" s="16"/>
      <c r="BMM1529" s="16"/>
      <c r="BMN1529" s="16"/>
      <c r="BMO1529" s="16"/>
      <c r="BMP1529" s="16"/>
      <c r="BMQ1529" s="16"/>
      <c r="BMR1529" s="16"/>
      <c r="BMS1529" s="16"/>
      <c r="BMT1529" s="16"/>
      <c r="BMU1529" s="16"/>
      <c r="BMV1529" s="16"/>
      <c r="BMW1529" s="16"/>
      <c r="BMX1529" s="16"/>
      <c r="BMY1529" s="16"/>
      <c r="BMZ1529" s="16"/>
      <c r="BNA1529" s="16"/>
      <c r="BNB1529" s="16"/>
      <c r="BNC1529" s="16"/>
      <c r="BND1529" s="16"/>
      <c r="BNE1529" s="16"/>
      <c r="BNF1529" s="16"/>
      <c r="BNG1529" s="16"/>
      <c r="BNH1529" s="16"/>
      <c r="BNI1529" s="16"/>
      <c r="BNJ1529" s="16"/>
      <c r="BNK1529" s="16"/>
      <c r="BNL1529" s="16"/>
      <c r="BNM1529" s="16"/>
      <c r="BNN1529" s="16"/>
      <c r="BNO1529" s="16"/>
      <c r="BNP1529" s="16"/>
      <c r="BNQ1529" s="16"/>
      <c r="BNR1529" s="16"/>
      <c r="BNS1529" s="16"/>
      <c r="BNT1529" s="16"/>
      <c r="BNU1529" s="16"/>
      <c r="BNV1529" s="16"/>
      <c r="BNW1529" s="16"/>
      <c r="BNX1529" s="16"/>
      <c r="BNY1529" s="16"/>
      <c r="BNZ1529" s="16"/>
      <c r="BOA1529" s="16"/>
      <c r="BOB1529" s="16"/>
      <c r="BOC1529" s="16"/>
      <c r="BOD1529" s="16"/>
      <c r="BOE1529" s="16"/>
      <c r="BOF1529" s="16"/>
      <c r="BOG1529" s="16"/>
      <c r="BOH1529" s="16"/>
      <c r="BOI1529" s="16"/>
      <c r="BOJ1529" s="16"/>
      <c r="BOK1529" s="16"/>
      <c r="BOL1529" s="16"/>
      <c r="BOM1529" s="16"/>
      <c r="BON1529" s="16"/>
      <c r="BOO1529" s="16"/>
      <c r="BOP1529" s="16"/>
      <c r="BOQ1529" s="16"/>
      <c r="BOR1529" s="16"/>
      <c r="BOS1529" s="16"/>
      <c r="BOT1529" s="16"/>
      <c r="BOU1529" s="16"/>
      <c r="BOV1529" s="16"/>
      <c r="BOW1529" s="16"/>
      <c r="BOX1529" s="16"/>
      <c r="BOY1529" s="16"/>
      <c r="BOZ1529" s="16"/>
      <c r="BPA1529" s="16"/>
      <c r="BPB1529" s="16"/>
      <c r="BPC1529" s="16"/>
      <c r="BPD1529" s="16"/>
      <c r="BPE1529" s="16"/>
      <c r="BPF1529" s="16"/>
      <c r="BPG1529" s="16"/>
      <c r="BPH1529" s="16"/>
      <c r="BPI1529" s="16"/>
      <c r="BPJ1529" s="16"/>
      <c r="BPK1529" s="16"/>
      <c r="BPL1529" s="16"/>
      <c r="BPM1529" s="16"/>
      <c r="BPN1529" s="16"/>
      <c r="BPO1529" s="16"/>
      <c r="BPP1529" s="16"/>
      <c r="BPQ1529" s="16"/>
      <c r="BPR1529" s="16"/>
      <c r="BPS1529" s="16"/>
      <c r="BPT1529" s="16"/>
      <c r="BPU1529" s="16"/>
      <c r="BPV1529" s="16"/>
      <c r="BPW1529" s="16"/>
      <c r="BPX1529" s="16"/>
      <c r="BPY1529" s="16"/>
      <c r="BPZ1529" s="16"/>
      <c r="BQA1529" s="16"/>
      <c r="BQB1529" s="16"/>
      <c r="BQC1529" s="16"/>
      <c r="BQD1529" s="16"/>
      <c r="BQE1529" s="16"/>
      <c r="BQF1529" s="16"/>
      <c r="BQG1529" s="16"/>
      <c r="BQH1529" s="16"/>
      <c r="BQI1529" s="16"/>
      <c r="BQJ1529" s="16"/>
      <c r="BQK1529" s="16"/>
      <c r="BQL1529" s="16"/>
      <c r="BQM1529" s="16"/>
      <c r="BQN1529" s="16"/>
      <c r="BQO1529" s="16"/>
      <c r="BQP1529" s="16"/>
      <c r="BQQ1529" s="16"/>
      <c r="BQR1529" s="16"/>
      <c r="BQS1529" s="16"/>
      <c r="BQT1529" s="16"/>
      <c r="BQU1529" s="16"/>
      <c r="BQV1529" s="16"/>
      <c r="BQW1529" s="16"/>
      <c r="BQX1529" s="16"/>
      <c r="BQY1529" s="16"/>
      <c r="BQZ1529" s="16"/>
      <c r="BRA1529" s="16"/>
      <c r="BRB1529" s="16"/>
      <c r="BRC1529" s="16"/>
      <c r="BRD1529" s="16"/>
      <c r="BRE1529" s="16"/>
      <c r="BRF1529" s="16"/>
      <c r="BRG1529" s="16"/>
      <c r="BRH1529" s="16"/>
      <c r="BRI1529" s="16"/>
      <c r="BRJ1529" s="16"/>
      <c r="BRK1529" s="16"/>
      <c r="BRL1529" s="16"/>
      <c r="BRM1529" s="16"/>
      <c r="BRN1529" s="16"/>
      <c r="BRO1529" s="16"/>
      <c r="BRP1529" s="16"/>
      <c r="BRQ1529" s="16"/>
      <c r="BRR1529" s="16"/>
      <c r="BRS1529" s="16"/>
      <c r="BRT1529" s="16"/>
      <c r="BRU1529" s="16"/>
      <c r="BRV1529" s="16"/>
      <c r="BRW1529" s="16"/>
      <c r="BRX1529" s="16"/>
      <c r="BRY1529" s="16"/>
      <c r="BRZ1529" s="16"/>
      <c r="BSA1529" s="16"/>
      <c r="BSB1529" s="16"/>
      <c r="BSC1529" s="16"/>
      <c r="BSD1529" s="16"/>
      <c r="BSE1529" s="16"/>
      <c r="BSF1529" s="16"/>
      <c r="BSG1529" s="16"/>
      <c r="BSH1529" s="16"/>
      <c r="BSI1529" s="16"/>
      <c r="BSJ1529" s="16"/>
      <c r="BSK1529" s="16"/>
      <c r="BSL1529" s="16"/>
      <c r="BSM1529" s="16"/>
      <c r="BSN1529" s="16"/>
      <c r="BSO1529" s="16"/>
      <c r="BSP1529" s="16"/>
      <c r="BSQ1529" s="16"/>
      <c r="BSR1529" s="16"/>
      <c r="BSS1529" s="16"/>
      <c r="BST1529" s="16"/>
      <c r="BSU1529" s="16"/>
      <c r="BSV1529" s="16"/>
      <c r="BSW1529" s="16"/>
      <c r="BSX1529" s="16"/>
      <c r="BSY1529" s="16"/>
      <c r="BSZ1529" s="16"/>
      <c r="BTA1529" s="16"/>
      <c r="BTB1529" s="16"/>
      <c r="BTC1529" s="16"/>
      <c r="BTD1529" s="16"/>
      <c r="BTE1529" s="16"/>
      <c r="BTF1529" s="16"/>
      <c r="BTG1529" s="16"/>
      <c r="BTH1529" s="16"/>
      <c r="BTI1529" s="16"/>
      <c r="BTJ1529" s="16"/>
      <c r="BTK1529" s="16"/>
      <c r="BTL1529" s="16"/>
      <c r="BTM1529" s="16"/>
      <c r="BTN1529" s="16"/>
      <c r="BTO1529" s="16"/>
      <c r="BTP1529" s="16"/>
      <c r="BTQ1529" s="16"/>
      <c r="BTR1529" s="16"/>
      <c r="BTS1529" s="16"/>
      <c r="BTT1529" s="16"/>
      <c r="BTU1529" s="16"/>
      <c r="BTV1529" s="16"/>
      <c r="BTW1529" s="16"/>
      <c r="BTX1529" s="16"/>
      <c r="BTY1529" s="16"/>
      <c r="BTZ1529" s="16"/>
      <c r="BUA1529" s="16"/>
      <c r="BUB1529" s="16"/>
      <c r="BUC1529" s="16"/>
      <c r="BUD1529" s="16"/>
      <c r="BUE1529" s="16"/>
      <c r="BUF1529" s="16"/>
      <c r="BUG1529" s="16"/>
      <c r="BUH1529" s="16"/>
      <c r="BUI1529" s="16"/>
      <c r="BUJ1529" s="16"/>
      <c r="BUK1529" s="16"/>
      <c r="BUL1529" s="16"/>
      <c r="BUM1529" s="16"/>
      <c r="BUN1529" s="16"/>
      <c r="BUO1529" s="16"/>
      <c r="BUP1529" s="16"/>
      <c r="BUQ1529" s="16"/>
      <c r="BUR1529" s="16"/>
      <c r="BUS1529" s="16"/>
      <c r="BUT1529" s="16"/>
      <c r="BUU1529" s="16"/>
      <c r="BUV1529" s="16"/>
      <c r="BUW1529" s="16"/>
      <c r="BUX1529" s="16"/>
      <c r="BUY1529" s="16"/>
      <c r="BUZ1529" s="16"/>
      <c r="BVA1529" s="16"/>
      <c r="BVB1529" s="16"/>
      <c r="BVC1529" s="16"/>
      <c r="BVD1529" s="16"/>
      <c r="BVE1529" s="16"/>
      <c r="BVF1529" s="16"/>
      <c r="BVG1529" s="16"/>
      <c r="BVH1529" s="16"/>
      <c r="BVI1529" s="16"/>
      <c r="BVJ1529" s="16"/>
      <c r="BVK1529" s="16"/>
      <c r="BVL1529" s="16"/>
      <c r="BVM1529" s="16"/>
      <c r="BVN1529" s="16"/>
      <c r="BVO1529" s="16"/>
      <c r="BVP1529" s="16"/>
      <c r="BVQ1529" s="16"/>
      <c r="BVR1529" s="16"/>
      <c r="BVS1529" s="16"/>
      <c r="BVT1529" s="16"/>
      <c r="BVU1529" s="16"/>
      <c r="BVV1529" s="16"/>
      <c r="BVW1529" s="16"/>
      <c r="BVX1529" s="16"/>
      <c r="BVY1529" s="16"/>
      <c r="BVZ1529" s="16"/>
      <c r="BWA1529" s="16"/>
      <c r="BWB1529" s="16"/>
      <c r="BWC1529" s="16"/>
      <c r="BWD1529" s="16"/>
      <c r="BWE1529" s="16"/>
      <c r="BWF1529" s="16"/>
      <c r="BWG1529" s="16"/>
      <c r="BWH1529" s="16"/>
      <c r="BWI1529" s="16"/>
      <c r="BWJ1529" s="16"/>
      <c r="BWK1529" s="16"/>
      <c r="BWL1529" s="16"/>
      <c r="BWM1529" s="16"/>
      <c r="BWN1529" s="16"/>
      <c r="BWO1529" s="16"/>
      <c r="BWP1529" s="16"/>
      <c r="BWQ1529" s="16"/>
      <c r="BWR1529" s="16"/>
      <c r="BWS1529" s="16"/>
      <c r="BWT1529" s="16"/>
      <c r="BWU1529" s="16"/>
      <c r="BWV1529" s="16"/>
      <c r="BWW1529" s="16"/>
      <c r="BWX1529" s="16"/>
      <c r="BWY1529" s="16"/>
      <c r="BWZ1529" s="16"/>
      <c r="BXA1529" s="16"/>
      <c r="BXB1529" s="16"/>
      <c r="BXC1529" s="16"/>
      <c r="BXD1529" s="16"/>
      <c r="BXE1529" s="16"/>
      <c r="BXF1529" s="16"/>
      <c r="BXG1529" s="16"/>
      <c r="BXH1529" s="16"/>
      <c r="BXI1529" s="16"/>
      <c r="BXJ1529" s="16"/>
      <c r="BXK1529" s="16"/>
      <c r="BXL1529" s="16"/>
      <c r="BXM1529" s="16"/>
      <c r="BXN1529" s="16"/>
      <c r="BXO1529" s="16"/>
      <c r="BXP1529" s="16"/>
      <c r="BXQ1529" s="16"/>
      <c r="BXR1529" s="16"/>
      <c r="BXS1529" s="16"/>
      <c r="BXT1529" s="16"/>
      <c r="BXU1529" s="16"/>
      <c r="BXV1529" s="16"/>
      <c r="BXW1529" s="16"/>
      <c r="BXX1529" s="16"/>
      <c r="BXY1529" s="16"/>
      <c r="BXZ1529" s="16"/>
      <c r="BYA1529" s="16"/>
      <c r="BYB1529" s="16"/>
      <c r="BYC1529" s="16"/>
      <c r="BYD1529" s="16"/>
      <c r="BYE1529" s="16"/>
      <c r="BYF1529" s="16"/>
      <c r="BYG1529" s="16"/>
      <c r="BYH1529" s="16"/>
      <c r="BYI1529" s="16"/>
      <c r="BYJ1529" s="16"/>
      <c r="BYK1529" s="16"/>
      <c r="BYL1529" s="16"/>
      <c r="BYM1529" s="16"/>
      <c r="BYN1529" s="16"/>
      <c r="BYO1529" s="16"/>
      <c r="BYP1529" s="16"/>
      <c r="BYQ1529" s="16"/>
      <c r="BYR1529" s="16"/>
      <c r="BYS1529" s="16"/>
      <c r="BYT1529" s="16"/>
      <c r="BYU1529" s="16"/>
      <c r="BYV1529" s="16"/>
      <c r="BYW1529" s="16"/>
      <c r="BYX1529" s="16"/>
      <c r="BYY1529" s="16"/>
      <c r="BYZ1529" s="16"/>
      <c r="BZA1529" s="16"/>
      <c r="BZB1529" s="16"/>
      <c r="BZC1529" s="16"/>
      <c r="BZD1529" s="16"/>
      <c r="BZE1529" s="16"/>
      <c r="BZF1529" s="16"/>
      <c r="BZG1529" s="16"/>
      <c r="BZH1529" s="16"/>
      <c r="BZI1529" s="16"/>
      <c r="BZJ1529" s="16"/>
      <c r="BZK1529" s="16"/>
      <c r="BZL1529" s="16"/>
      <c r="BZM1529" s="16"/>
      <c r="BZN1529" s="16"/>
      <c r="BZO1529" s="16"/>
      <c r="BZP1529" s="16"/>
      <c r="BZQ1529" s="16"/>
      <c r="BZR1529" s="16"/>
      <c r="BZS1529" s="16"/>
      <c r="BZT1529" s="16"/>
      <c r="BZU1529" s="16"/>
      <c r="BZV1529" s="16"/>
      <c r="BZW1529" s="16"/>
      <c r="BZX1529" s="16"/>
      <c r="BZY1529" s="16"/>
      <c r="BZZ1529" s="16"/>
      <c r="CAA1529" s="16"/>
      <c r="CAB1529" s="16"/>
      <c r="CAC1529" s="16"/>
      <c r="CAD1529" s="16"/>
      <c r="CAE1529" s="16"/>
      <c r="CAF1529" s="16"/>
      <c r="CAG1529" s="16"/>
      <c r="CAH1529" s="16"/>
      <c r="CAI1529" s="16"/>
      <c r="CAJ1529" s="16"/>
      <c r="CAK1529" s="16"/>
      <c r="CAL1529" s="16"/>
      <c r="CAM1529" s="16"/>
      <c r="CAN1529" s="16"/>
      <c r="CAO1529" s="16"/>
      <c r="CAP1529" s="16"/>
      <c r="CAQ1529" s="16"/>
      <c r="CAR1529" s="16"/>
      <c r="CAS1529" s="16"/>
      <c r="CAT1529" s="16"/>
      <c r="CAU1529" s="16"/>
      <c r="CAV1529" s="16"/>
      <c r="CAW1529" s="16"/>
      <c r="CAX1529" s="16"/>
      <c r="CAY1529" s="16"/>
      <c r="CAZ1529" s="16"/>
      <c r="CBA1529" s="16"/>
      <c r="CBB1529" s="16"/>
      <c r="CBC1529" s="16"/>
      <c r="CBD1529" s="16"/>
      <c r="CBE1529" s="16"/>
      <c r="CBF1529" s="16"/>
      <c r="CBG1529" s="16"/>
      <c r="CBH1529" s="16"/>
      <c r="CBI1529" s="16"/>
      <c r="CBJ1529" s="16"/>
      <c r="CBK1529" s="16"/>
      <c r="CBL1529" s="16"/>
      <c r="CBM1529" s="16"/>
      <c r="CBN1529" s="16"/>
      <c r="CBO1529" s="16"/>
      <c r="CBP1529" s="16"/>
      <c r="CBQ1529" s="16"/>
      <c r="CBR1529" s="16"/>
      <c r="CBS1529" s="16"/>
      <c r="CBT1529" s="16"/>
      <c r="CBU1529" s="16"/>
      <c r="CBV1529" s="16"/>
      <c r="CBW1529" s="16"/>
      <c r="CBX1529" s="16"/>
      <c r="CBY1529" s="16"/>
      <c r="CBZ1529" s="16"/>
      <c r="CCA1529" s="16"/>
      <c r="CCB1529" s="16"/>
      <c r="CCC1529" s="16"/>
      <c r="CCD1529" s="16"/>
      <c r="CCE1529" s="16"/>
      <c r="CCF1529" s="16"/>
      <c r="CCG1529" s="16"/>
      <c r="CCH1529" s="16"/>
      <c r="CCI1529" s="16"/>
      <c r="CCJ1529" s="16"/>
      <c r="CCK1529" s="16"/>
      <c r="CCL1529" s="16"/>
      <c r="CCM1529" s="16"/>
      <c r="CCN1529" s="16"/>
      <c r="CCO1529" s="16"/>
      <c r="CCP1529" s="16"/>
      <c r="CCQ1529" s="16"/>
      <c r="CCR1529" s="16"/>
      <c r="CCS1529" s="16"/>
      <c r="CCT1529" s="16"/>
      <c r="CCU1529" s="16"/>
      <c r="CCV1529" s="16"/>
      <c r="CCW1529" s="16"/>
      <c r="CCX1529" s="16"/>
      <c r="CCY1529" s="16"/>
      <c r="CCZ1529" s="16"/>
      <c r="CDA1529" s="16"/>
      <c r="CDB1529" s="16"/>
      <c r="CDC1529" s="16"/>
      <c r="CDD1529" s="16"/>
      <c r="CDE1529" s="16"/>
      <c r="CDF1529" s="16"/>
      <c r="CDG1529" s="16"/>
      <c r="CDH1529" s="16"/>
      <c r="CDI1529" s="16"/>
      <c r="CDJ1529" s="16"/>
      <c r="CDK1529" s="16"/>
      <c r="CDL1529" s="16"/>
      <c r="CDM1529" s="16"/>
      <c r="CDN1529" s="16"/>
      <c r="CDO1529" s="16"/>
      <c r="CDP1529" s="16"/>
      <c r="CDQ1529" s="16"/>
      <c r="CDR1529" s="16"/>
      <c r="CDS1529" s="16"/>
      <c r="CDT1529" s="16"/>
      <c r="CDU1529" s="16"/>
      <c r="CDV1529" s="16"/>
      <c r="CDW1529" s="16"/>
      <c r="CDX1529" s="16"/>
      <c r="CDY1529" s="16"/>
      <c r="CDZ1529" s="16"/>
      <c r="CEA1529" s="16"/>
      <c r="CEB1529" s="16"/>
      <c r="CEC1529" s="16"/>
      <c r="CED1529" s="16"/>
      <c r="CEE1529" s="16"/>
      <c r="CEF1529" s="16"/>
      <c r="CEG1529" s="16"/>
      <c r="CEH1529" s="16"/>
      <c r="CEI1529" s="16"/>
      <c r="CEJ1529" s="16"/>
      <c r="CEK1529" s="16"/>
      <c r="CEL1529" s="16"/>
      <c r="CEM1529" s="16"/>
      <c r="CEN1529" s="16"/>
      <c r="CEO1529" s="16"/>
      <c r="CEP1529" s="16"/>
      <c r="CEQ1529" s="16"/>
      <c r="CER1529" s="16"/>
      <c r="CES1529" s="16"/>
      <c r="CET1529" s="16"/>
      <c r="CEU1529" s="16"/>
      <c r="CEV1529" s="16"/>
      <c r="CEW1529" s="16"/>
      <c r="CEX1529" s="16"/>
      <c r="CEY1529" s="16"/>
      <c r="CEZ1529" s="16"/>
      <c r="CFA1529" s="16"/>
      <c r="CFB1529" s="16"/>
      <c r="CFC1529" s="16"/>
      <c r="CFD1529" s="16"/>
      <c r="CFE1529" s="16"/>
      <c r="CFF1529" s="16"/>
      <c r="CFG1529" s="16"/>
      <c r="CFH1529" s="16"/>
      <c r="CFI1529" s="16"/>
      <c r="CFJ1529" s="16"/>
      <c r="CFK1529" s="16"/>
      <c r="CFL1529" s="16"/>
      <c r="CFM1529" s="16"/>
      <c r="CFN1529" s="16"/>
      <c r="CFO1529" s="16"/>
      <c r="CFP1529" s="16"/>
      <c r="CFQ1529" s="16"/>
      <c r="CFR1529" s="16"/>
      <c r="CFS1529" s="16"/>
      <c r="CFT1529" s="16"/>
      <c r="CFU1529" s="16"/>
      <c r="CFV1529" s="16"/>
      <c r="CFW1529" s="16"/>
      <c r="CFX1529" s="16"/>
      <c r="CFY1529" s="16"/>
      <c r="CFZ1529" s="16"/>
      <c r="CGA1529" s="16"/>
      <c r="CGB1529" s="16"/>
      <c r="CGC1529" s="16"/>
      <c r="CGD1529" s="16"/>
      <c r="CGE1529" s="16"/>
      <c r="CGF1529" s="16"/>
      <c r="CGG1529" s="16"/>
      <c r="CGH1529" s="16"/>
      <c r="CGI1529" s="16"/>
      <c r="CGJ1529" s="16"/>
      <c r="CGK1529" s="16"/>
      <c r="CGL1529" s="16"/>
      <c r="CGM1529" s="16"/>
      <c r="CGN1529" s="16"/>
      <c r="CGO1529" s="16"/>
      <c r="CGP1529" s="16"/>
      <c r="CGQ1529" s="16"/>
      <c r="CGR1529" s="16"/>
      <c r="CGS1529" s="16"/>
      <c r="CGT1529" s="16"/>
      <c r="CGU1529" s="16"/>
      <c r="CGV1529" s="16"/>
      <c r="CGW1529" s="16"/>
      <c r="CGX1529" s="16"/>
      <c r="CGY1529" s="16"/>
      <c r="CGZ1529" s="16"/>
      <c r="CHA1529" s="16"/>
      <c r="CHB1529" s="16"/>
      <c r="CHC1529" s="16"/>
      <c r="CHD1529" s="16"/>
      <c r="CHE1529" s="16"/>
      <c r="CHF1529" s="16"/>
      <c r="CHG1529" s="16"/>
      <c r="CHH1529" s="16"/>
      <c r="CHI1529" s="16"/>
      <c r="CHJ1529" s="16"/>
      <c r="CHK1529" s="16"/>
      <c r="CHL1529" s="16"/>
      <c r="CHM1529" s="16"/>
      <c r="CHN1529" s="16"/>
      <c r="CHO1529" s="16"/>
      <c r="CHP1529" s="16"/>
      <c r="CHQ1529" s="16"/>
      <c r="CHR1529" s="16"/>
      <c r="CHS1529" s="16"/>
      <c r="CHT1529" s="16"/>
      <c r="CHU1529" s="16"/>
      <c r="CHV1529" s="16"/>
      <c r="CHW1529" s="16"/>
      <c r="CHX1529" s="16"/>
      <c r="CHY1529" s="16"/>
      <c r="CHZ1529" s="16"/>
      <c r="CIA1529" s="16"/>
      <c r="CIB1529" s="16"/>
      <c r="CIC1529" s="16"/>
      <c r="CID1529" s="16"/>
      <c r="CIE1529" s="16"/>
      <c r="CIF1529" s="16"/>
      <c r="CIG1529" s="16"/>
      <c r="CIH1529" s="16"/>
      <c r="CII1529" s="16"/>
      <c r="CIJ1529" s="16"/>
      <c r="CIK1529" s="16"/>
      <c r="CIL1529" s="16"/>
      <c r="CIM1529" s="16"/>
      <c r="CIN1529" s="16"/>
      <c r="CIO1529" s="16"/>
      <c r="CIP1529" s="16"/>
      <c r="CIQ1529" s="16"/>
      <c r="CIR1529" s="16"/>
      <c r="CIS1529" s="16"/>
      <c r="CIT1529" s="16"/>
      <c r="CIU1529" s="16"/>
      <c r="CIV1529" s="16"/>
      <c r="CIW1529" s="16"/>
      <c r="CIX1529" s="16"/>
      <c r="CIY1529" s="16"/>
      <c r="CIZ1529" s="16"/>
      <c r="CJA1529" s="16"/>
      <c r="CJB1529" s="16"/>
      <c r="CJC1529" s="16"/>
      <c r="CJD1529" s="16"/>
      <c r="CJE1529" s="16"/>
      <c r="CJF1529" s="16"/>
      <c r="CJG1529" s="16"/>
      <c r="CJH1529" s="16"/>
      <c r="CJI1529" s="16"/>
      <c r="CJJ1529" s="16"/>
      <c r="CJK1529" s="16"/>
      <c r="CJL1529" s="16"/>
      <c r="CJM1529" s="16"/>
      <c r="CJN1529" s="16"/>
      <c r="CJO1529" s="16"/>
      <c r="CJP1529" s="16"/>
      <c r="CJQ1529" s="16"/>
      <c r="CJR1529" s="16"/>
      <c r="CJS1529" s="16"/>
      <c r="CJT1529" s="16"/>
      <c r="CJU1529" s="16"/>
      <c r="CJV1529" s="16"/>
      <c r="CJW1529" s="16"/>
      <c r="CJX1529" s="16"/>
      <c r="CJY1529" s="16"/>
      <c r="CJZ1529" s="16"/>
      <c r="CKA1529" s="16"/>
      <c r="CKB1529" s="16"/>
      <c r="CKC1529" s="16"/>
      <c r="CKD1529" s="16"/>
      <c r="CKE1529" s="16"/>
      <c r="CKF1529" s="16"/>
      <c r="CKG1529" s="16"/>
      <c r="CKH1529" s="16"/>
      <c r="CKI1529" s="16"/>
      <c r="CKJ1529" s="16"/>
      <c r="CKK1529" s="16"/>
      <c r="CKL1529" s="16"/>
      <c r="CKM1529" s="16"/>
      <c r="CKN1529" s="16"/>
      <c r="CKO1529" s="16"/>
      <c r="CKP1529" s="16"/>
      <c r="CKQ1529" s="16"/>
      <c r="CKR1529" s="16"/>
      <c r="CKS1529" s="16"/>
      <c r="CKT1529" s="16"/>
      <c r="CKU1529" s="16"/>
      <c r="CKV1529" s="16"/>
      <c r="CKW1529" s="16"/>
      <c r="CKX1529" s="16"/>
      <c r="CKY1529" s="16"/>
      <c r="CKZ1529" s="16"/>
      <c r="CLA1529" s="16"/>
      <c r="CLB1529" s="16"/>
      <c r="CLC1529" s="16"/>
      <c r="CLD1529" s="16"/>
      <c r="CLE1529" s="16"/>
      <c r="CLF1529" s="16"/>
      <c r="CLG1529" s="16"/>
      <c r="CLH1529" s="16"/>
      <c r="CLI1529" s="16"/>
      <c r="CLJ1529" s="16"/>
      <c r="CLK1529" s="16"/>
      <c r="CLL1529" s="16"/>
      <c r="CLM1529" s="16"/>
      <c r="CLN1529" s="16"/>
      <c r="CLO1529" s="16"/>
      <c r="CLP1529" s="16"/>
      <c r="CLQ1529" s="16"/>
      <c r="CLR1529" s="16"/>
      <c r="CLS1529" s="16"/>
      <c r="CLT1529" s="16"/>
      <c r="CLU1529" s="16"/>
      <c r="CLV1529" s="16"/>
      <c r="CLW1529" s="16"/>
      <c r="CLX1529" s="16"/>
      <c r="CLY1529" s="16"/>
      <c r="CLZ1529" s="16"/>
      <c r="CMA1529" s="16"/>
      <c r="CMB1529" s="16"/>
      <c r="CMC1529" s="16"/>
      <c r="CMD1529" s="16"/>
      <c r="CME1529" s="16"/>
      <c r="CMF1529" s="16"/>
      <c r="CMG1529" s="16"/>
      <c r="CMH1529" s="16"/>
      <c r="CMI1529" s="16"/>
      <c r="CMJ1529" s="16"/>
      <c r="CMK1529" s="16"/>
      <c r="CML1529" s="16"/>
      <c r="CMM1529" s="16"/>
      <c r="CMN1529" s="16"/>
      <c r="CMO1529" s="16"/>
      <c r="CMP1529" s="16"/>
      <c r="CMQ1529" s="16"/>
      <c r="CMR1529" s="16"/>
      <c r="CMS1529" s="16"/>
      <c r="CMT1529" s="16"/>
      <c r="CMU1529" s="16"/>
      <c r="CMV1529" s="16"/>
      <c r="CMW1529" s="16"/>
      <c r="CMX1529" s="16"/>
      <c r="CMY1529" s="16"/>
      <c r="CMZ1529" s="16"/>
      <c r="CNA1529" s="16"/>
      <c r="CNB1529" s="16"/>
      <c r="CNC1529" s="16"/>
      <c r="CND1529" s="16"/>
      <c r="CNE1529" s="16"/>
      <c r="CNF1529" s="16"/>
      <c r="CNG1529" s="16"/>
      <c r="CNH1529" s="16"/>
      <c r="CNI1529" s="16"/>
      <c r="CNJ1529" s="16"/>
      <c r="CNK1529" s="16"/>
      <c r="CNL1529" s="16"/>
      <c r="CNM1529" s="16"/>
      <c r="CNN1529" s="16"/>
      <c r="CNO1529" s="16"/>
      <c r="CNP1529" s="16"/>
      <c r="CNQ1529" s="16"/>
      <c r="CNR1529" s="16"/>
      <c r="CNS1529" s="16"/>
      <c r="CNT1529" s="16"/>
      <c r="CNU1529" s="16"/>
      <c r="CNV1529" s="16"/>
      <c r="CNW1529" s="16"/>
      <c r="CNX1529" s="16"/>
      <c r="CNY1529" s="16"/>
      <c r="CNZ1529" s="16"/>
      <c r="COA1529" s="16"/>
      <c r="COB1529" s="16"/>
      <c r="COC1529" s="16"/>
      <c r="COD1529" s="16"/>
      <c r="COE1529" s="16"/>
      <c r="COF1529" s="16"/>
      <c r="COG1529" s="16"/>
      <c r="COH1529" s="16"/>
      <c r="COI1529" s="16"/>
      <c r="COJ1529" s="16"/>
      <c r="COK1529" s="16"/>
      <c r="COL1529" s="16"/>
      <c r="COM1529" s="16"/>
      <c r="CON1529" s="16"/>
      <c r="COO1529" s="16"/>
      <c r="COP1529" s="16"/>
      <c r="COQ1529" s="16"/>
      <c r="COR1529" s="16"/>
      <c r="COS1529" s="16"/>
      <c r="COT1529" s="16"/>
      <c r="COU1529" s="16"/>
      <c r="COV1529" s="16"/>
      <c r="COW1529" s="16"/>
      <c r="COX1529" s="16"/>
      <c r="COY1529" s="16"/>
      <c r="COZ1529" s="16"/>
      <c r="CPA1529" s="16"/>
      <c r="CPB1529" s="16"/>
      <c r="CPC1529" s="16"/>
      <c r="CPD1529" s="16"/>
      <c r="CPE1529" s="16"/>
      <c r="CPF1529" s="16"/>
      <c r="CPG1529" s="16"/>
      <c r="CPH1529" s="16"/>
      <c r="CPI1529" s="16"/>
      <c r="CPJ1529" s="16"/>
      <c r="CPK1529" s="16"/>
      <c r="CPL1529" s="16"/>
      <c r="CPM1529" s="16"/>
      <c r="CPN1529" s="16"/>
      <c r="CPO1529" s="16"/>
      <c r="CPP1529" s="16"/>
      <c r="CPQ1529" s="16"/>
      <c r="CPR1529" s="16"/>
      <c r="CPS1529" s="16"/>
      <c r="CPT1529" s="16"/>
      <c r="CPU1529" s="16"/>
      <c r="CPV1529" s="16"/>
      <c r="CPW1529" s="16"/>
      <c r="CPX1529" s="16"/>
      <c r="CPY1529" s="16"/>
      <c r="CPZ1529" s="16"/>
      <c r="CQA1529" s="16"/>
      <c r="CQB1529" s="16"/>
      <c r="CQC1529" s="16"/>
      <c r="CQD1529" s="16"/>
      <c r="CQE1529" s="16"/>
      <c r="CQF1529" s="16"/>
      <c r="CQG1529" s="16"/>
      <c r="CQH1529" s="16"/>
      <c r="CQI1529" s="16"/>
      <c r="CQJ1529" s="16"/>
      <c r="CQK1529" s="16"/>
      <c r="CQL1529" s="16"/>
      <c r="CQM1529" s="16"/>
      <c r="CQN1529" s="16"/>
      <c r="CQO1529" s="16"/>
      <c r="CQP1529" s="16"/>
      <c r="CQQ1529" s="16"/>
      <c r="CQR1529" s="16"/>
      <c r="CQS1529" s="16"/>
      <c r="CQT1529" s="16"/>
      <c r="CQU1529" s="16"/>
      <c r="CQV1529" s="16"/>
      <c r="CQW1529" s="16"/>
      <c r="CQX1529" s="16"/>
      <c r="CQY1529" s="16"/>
      <c r="CQZ1529" s="16"/>
      <c r="CRA1529" s="16"/>
      <c r="CRB1529" s="16"/>
      <c r="CRC1529" s="16"/>
      <c r="CRD1529" s="16"/>
      <c r="CRE1529" s="16"/>
      <c r="CRF1529" s="16"/>
      <c r="CRG1529" s="16"/>
      <c r="CRH1529" s="16"/>
      <c r="CRI1529" s="16"/>
      <c r="CRJ1529" s="16"/>
      <c r="CRK1529" s="16"/>
      <c r="CRL1529" s="16"/>
      <c r="CRM1529" s="16"/>
      <c r="CRN1529" s="16"/>
      <c r="CRO1529" s="16"/>
      <c r="CRP1529" s="16"/>
      <c r="CRQ1529" s="16"/>
      <c r="CRR1529" s="16"/>
      <c r="CRS1529" s="16"/>
      <c r="CRT1529" s="16"/>
      <c r="CRU1529" s="16"/>
      <c r="CRV1529" s="16"/>
      <c r="CRW1529" s="16"/>
      <c r="CRX1529" s="16"/>
      <c r="CRY1529" s="16"/>
      <c r="CRZ1529" s="16"/>
      <c r="CSA1529" s="16"/>
      <c r="CSB1529" s="16"/>
      <c r="CSC1529" s="16"/>
      <c r="CSD1529" s="16"/>
      <c r="CSE1529" s="16"/>
      <c r="CSF1529" s="16"/>
      <c r="CSG1529" s="16"/>
      <c r="CSH1529" s="16"/>
      <c r="CSI1529" s="16"/>
      <c r="CSJ1529" s="16"/>
      <c r="CSK1529" s="16"/>
      <c r="CSL1529" s="16"/>
      <c r="CSM1529" s="16"/>
      <c r="CSN1529" s="16"/>
      <c r="CSO1529" s="16"/>
      <c r="CSP1529" s="16"/>
      <c r="CSQ1529" s="16"/>
      <c r="CSR1529" s="16"/>
      <c r="CSS1529" s="16"/>
      <c r="CST1529" s="16"/>
      <c r="CSU1529" s="16"/>
      <c r="CSV1529" s="16"/>
      <c r="CSW1529" s="16"/>
      <c r="CSX1529" s="16"/>
      <c r="CSY1529" s="16"/>
      <c r="CSZ1529" s="16"/>
      <c r="CTA1529" s="16"/>
      <c r="CTB1529" s="16"/>
      <c r="CTC1529" s="16"/>
      <c r="CTD1529" s="16"/>
      <c r="CTE1529" s="16"/>
      <c r="CTF1529" s="16"/>
      <c r="CTG1529" s="16"/>
      <c r="CTH1529" s="16"/>
      <c r="CTI1529" s="16"/>
      <c r="CTJ1529" s="16"/>
      <c r="CTK1529" s="16"/>
      <c r="CTL1529" s="16"/>
      <c r="CTM1529" s="16"/>
      <c r="CTN1529" s="16"/>
      <c r="CTO1529" s="16"/>
      <c r="CTP1529" s="16"/>
      <c r="CTQ1529" s="16"/>
      <c r="CTR1529" s="16"/>
      <c r="CTS1529" s="16"/>
      <c r="CTT1529" s="16"/>
      <c r="CTU1529" s="16"/>
      <c r="CTV1529" s="16"/>
      <c r="CTW1529" s="16"/>
      <c r="CTX1529" s="16"/>
      <c r="CTY1529" s="16"/>
      <c r="CTZ1529" s="16"/>
      <c r="CUA1529" s="16"/>
      <c r="CUB1529" s="16"/>
      <c r="CUC1529" s="16"/>
      <c r="CUD1529" s="16"/>
      <c r="CUE1529" s="16"/>
      <c r="CUF1529" s="16"/>
      <c r="CUG1529" s="16"/>
      <c r="CUH1529" s="16"/>
      <c r="CUI1529" s="16"/>
      <c r="CUJ1529" s="16"/>
      <c r="CUK1529" s="16"/>
      <c r="CUL1529" s="16"/>
      <c r="CUM1529" s="16"/>
      <c r="CUN1529" s="16"/>
      <c r="CUO1529" s="16"/>
      <c r="CUP1529" s="16"/>
      <c r="CUQ1529" s="16"/>
      <c r="CUR1529" s="16"/>
      <c r="CUS1529" s="16"/>
      <c r="CUT1529" s="16"/>
      <c r="CUU1529" s="16"/>
      <c r="CUV1529" s="16"/>
      <c r="CUW1529" s="16"/>
      <c r="CUX1529" s="16"/>
      <c r="CUY1529" s="16"/>
      <c r="CUZ1529" s="16"/>
      <c r="CVA1529" s="16"/>
      <c r="CVB1529" s="16"/>
      <c r="CVC1529" s="16"/>
      <c r="CVD1529" s="16"/>
      <c r="CVE1529" s="16"/>
      <c r="CVF1529" s="16"/>
      <c r="CVG1529" s="16"/>
      <c r="CVH1529" s="16"/>
      <c r="CVI1529" s="16"/>
      <c r="CVJ1529" s="16"/>
      <c r="CVK1529" s="16"/>
      <c r="CVL1529" s="16"/>
      <c r="CVM1529" s="16"/>
      <c r="CVN1529" s="16"/>
      <c r="CVO1529" s="16"/>
      <c r="CVP1529" s="16"/>
      <c r="CVQ1529" s="16"/>
      <c r="CVR1529" s="16"/>
      <c r="CVS1529" s="16"/>
      <c r="CVT1529" s="16"/>
      <c r="CVU1529" s="16"/>
      <c r="CVV1529" s="16"/>
      <c r="CVW1529" s="16"/>
      <c r="CVX1529" s="16"/>
      <c r="CVY1529" s="16"/>
      <c r="CVZ1529" s="16"/>
      <c r="CWA1529" s="16"/>
      <c r="CWB1529" s="16"/>
      <c r="CWC1529" s="16"/>
      <c r="CWD1529" s="16"/>
      <c r="CWE1529" s="16"/>
      <c r="CWF1529" s="16"/>
      <c r="CWG1529" s="16"/>
      <c r="CWH1529" s="16"/>
      <c r="CWI1529" s="16"/>
      <c r="CWJ1529" s="16"/>
      <c r="CWK1529" s="16"/>
      <c r="CWL1529" s="16"/>
      <c r="CWM1529" s="16"/>
      <c r="CWN1529" s="16"/>
      <c r="CWO1529" s="16"/>
      <c r="CWP1529" s="16"/>
      <c r="CWQ1529" s="16"/>
      <c r="CWR1529" s="16"/>
      <c r="CWS1529" s="16"/>
      <c r="CWT1529" s="16"/>
      <c r="CWU1529" s="16"/>
      <c r="CWV1529" s="16"/>
      <c r="CWW1529" s="16"/>
      <c r="CWX1529" s="16"/>
      <c r="CWY1529" s="16"/>
      <c r="CWZ1529" s="16"/>
      <c r="CXA1529" s="16"/>
      <c r="CXB1529" s="16"/>
      <c r="CXC1529" s="16"/>
      <c r="CXD1529" s="16"/>
      <c r="CXE1529" s="16"/>
      <c r="CXF1529" s="16"/>
      <c r="CXG1529" s="16"/>
      <c r="CXH1529" s="16"/>
      <c r="CXI1529" s="16"/>
      <c r="CXJ1529" s="16"/>
      <c r="CXK1529" s="16"/>
      <c r="CXL1529" s="16"/>
      <c r="CXM1529" s="16"/>
      <c r="CXN1529" s="16"/>
      <c r="CXO1529" s="16"/>
      <c r="CXP1529" s="16"/>
      <c r="CXQ1529" s="16"/>
      <c r="CXR1529" s="16"/>
      <c r="CXS1529" s="16"/>
      <c r="CXT1529" s="16"/>
      <c r="CXU1529" s="16"/>
      <c r="CXV1529" s="16"/>
      <c r="CXW1529" s="16"/>
      <c r="CXX1529" s="16"/>
      <c r="CXY1529" s="16"/>
      <c r="CXZ1529" s="16"/>
      <c r="CYA1529" s="16"/>
      <c r="CYB1529" s="16"/>
      <c r="CYC1529" s="16"/>
      <c r="CYD1529" s="16"/>
      <c r="CYE1529" s="16"/>
      <c r="CYF1529" s="16"/>
      <c r="CYG1529" s="16"/>
      <c r="CYH1529" s="16"/>
      <c r="CYI1529" s="16"/>
      <c r="CYJ1529" s="16"/>
      <c r="CYK1529" s="16"/>
      <c r="CYL1529" s="16"/>
      <c r="CYM1529" s="16"/>
      <c r="CYN1529" s="16"/>
      <c r="CYO1529" s="16"/>
      <c r="CYP1529" s="16"/>
      <c r="CYQ1529" s="16"/>
      <c r="CYR1529" s="16"/>
      <c r="CYS1529" s="16"/>
      <c r="CYT1529" s="16"/>
      <c r="CYU1529" s="16"/>
      <c r="CYV1529" s="16"/>
      <c r="CYW1529" s="16"/>
      <c r="CYX1529" s="16"/>
      <c r="CYY1529" s="16"/>
      <c r="CYZ1529" s="16"/>
      <c r="CZA1529" s="16"/>
      <c r="CZB1529" s="16"/>
      <c r="CZC1529" s="16"/>
      <c r="CZD1529" s="16"/>
      <c r="CZE1529" s="16"/>
      <c r="CZF1529" s="16"/>
      <c r="CZG1529" s="16"/>
      <c r="CZH1529" s="16"/>
      <c r="CZI1529" s="16"/>
      <c r="CZJ1529" s="16"/>
      <c r="CZK1529" s="16"/>
      <c r="CZL1529" s="16"/>
      <c r="CZM1529" s="16"/>
      <c r="CZN1529" s="16"/>
      <c r="CZO1529" s="16"/>
      <c r="CZP1529" s="16"/>
      <c r="CZQ1529" s="16"/>
      <c r="CZR1529" s="16"/>
      <c r="CZS1529" s="16"/>
      <c r="CZT1529" s="16"/>
      <c r="CZU1529" s="16"/>
      <c r="CZV1529" s="16"/>
      <c r="CZW1529" s="16"/>
      <c r="CZX1529" s="16"/>
      <c r="CZY1529" s="16"/>
      <c r="CZZ1529" s="16"/>
      <c r="DAA1529" s="16"/>
      <c r="DAB1529" s="16"/>
      <c r="DAC1529" s="16"/>
      <c r="DAD1529" s="16"/>
      <c r="DAE1529" s="16"/>
      <c r="DAF1529" s="16"/>
      <c r="DAG1529" s="16"/>
      <c r="DAH1529" s="16"/>
      <c r="DAI1529" s="16"/>
      <c r="DAJ1529" s="16"/>
      <c r="DAK1529" s="16"/>
      <c r="DAL1529" s="16"/>
      <c r="DAM1529" s="16"/>
      <c r="DAN1529" s="16"/>
      <c r="DAO1529" s="16"/>
      <c r="DAP1529" s="16"/>
      <c r="DAQ1529" s="16"/>
      <c r="DAR1529" s="16"/>
      <c r="DAS1529" s="16"/>
      <c r="DAT1529" s="16"/>
      <c r="DAU1529" s="16"/>
      <c r="DAV1529" s="16"/>
      <c r="DAW1529" s="16"/>
      <c r="DAX1529" s="16"/>
      <c r="DAY1529" s="16"/>
      <c r="DAZ1529" s="16"/>
      <c r="DBA1529" s="16"/>
      <c r="DBB1529" s="16"/>
      <c r="DBC1529" s="16"/>
      <c r="DBD1529" s="16"/>
      <c r="DBE1529" s="16"/>
      <c r="DBF1529" s="16"/>
      <c r="DBG1529" s="16"/>
      <c r="DBH1529" s="16"/>
      <c r="DBI1529" s="16"/>
      <c r="DBJ1529" s="16"/>
      <c r="DBK1529" s="16"/>
      <c r="DBL1529" s="16"/>
      <c r="DBM1529" s="16"/>
      <c r="DBN1529" s="16"/>
      <c r="DBO1529" s="16"/>
      <c r="DBP1529" s="16"/>
      <c r="DBQ1529" s="16"/>
      <c r="DBR1529" s="16"/>
      <c r="DBS1529" s="16"/>
      <c r="DBT1529" s="16"/>
      <c r="DBU1529" s="16"/>
      <c r="DBV1529" s="16"/>
      <c r="DBW1529" s="16"/>
      <c r="DBX1529" s="16"/>
      <c r="DBY1529" s="16"/>
      <c r="DBZ1529" s="16"/>
      <c r="DCA1529" s="16"/>
      <c r="DCB1529" s="16"/>
      <c r="DCC1529" s="16"/>
      <c r="DCD1529" s="16"/>
      <c r="DCE1529" s="16"/>
      <c r="DCF1529" s="16"/>
      <c r="DCG1529" s="16"/>
      <c r="DCH1529" s="16"/>
      <c r="DCI1529" s="16"/>
      <c r="DCJ1529" s="16"/>
      <c r="DCK1529" s="16"/>
      <c r="DCL1529" s="16"/>
      <c r="DCM1529" s="16"/>
      <c r="DCN1529" s="16"/>
      <c r="DCO1529" s="16"/>
      <c r="DCP1529" s="16"/>
      <c r="DCQ1529" s="16"/>
      <c r="DCR1529" s="16"/>
      <c r="DCS1529" s="16"/>
      <c r="DCT1529" s="16"/>
      <c r="DCU1529" s="16"/>
      <c r="DCV1529" s="16"/>
      <c r="DCW1529" s="16"/>
      <c r="DCX1529" s="16"/>
      <c r="DCY1529" s="16"/>
      <c r="DCZ1529" s="16"/>
      <c r="DDA1529" s="16"/>
      <c r="DDB1529" s="16"/>
      <c r="DDC1529" s="16"/>
      <c r="DDD1529" s="16"/>
      <c r="DDE1529" s="16"/>
      <c r="DDF1529" s="16"/>
      <c r="DDG1529" s="16"/>
      <c r="DDH1529" s="16"/>
      <c r="DDI1529" s="16"/>
      <c r="DDJ1529" s="16"/>
      <c r="DDK1529" s="16"/>
      <c r="DDL1529" s="16"/>
      <c r="DDM1529" s="16"/>
      <c r="DDN1529" s="16"/>
      <c r="DDO1529" s="16"/>
      <c r="DDP1529" s="16"/>
      <c r="DDQ1529" s="16"/>
      <c r="DDR1529" s="16"/>
      <c r="DDS1529" s="16"/>
      <c r="DDT1529" s="16"/>
      <c r="DDU1529" s="16"/>
      <c r="DDV1529" s="16"/>
      <c r="DDW1529" s="16"/>
      <c r="DDX1529" s="16"/>
      <c r="DDY1529" s="16"/>
      <c r="DDZ1529" s="16"/>
      <c r="DEA1529" s="16"/>
      <c r="DEB1529" s="16"/>
      <c r="DEC1529" s="16"/>
      <c r="DED1529" s="16"/>
      <c r="DEE1529" s="16"/>
      <c r="DEF1529" s="16"/>
      <c r="DEG1529" s="16"/>
      <c r="DEH1529" s="16"/>
      <c r="DEI1529" s="16"/>
      <c r="DEJ1529" s="16"/>
      <c r="DEK1529" s="16"/>
      <c r="DEL1529" s="16"/>
      <c r="DEM1529" s="16"/>
      <c r="DEN1529" s="16"/>
      <c r="DEO1529" s="16"/>
      <c r="DEP1529" s="16"/>
      <c r="DEQ1529" s="16"/>
      <c r="DER1529" s="16"/>
      <c r="DES1529" s="16"/>
      <c r="DET1529" s="16"/>
      <c r="DEU1529" s="16"/>
      <c r="DEV1529" s="16"/>
      <c r="DEW1529" s="16"/>
      <c r="DEX1529" s="16"/>
      <c r="DEY1529" s="16"/>
      <c r="DEZ1529" s="16"/>
      <c r="DFA1529" s="16"/>
      <c r="DFB1529" s="16"/>
      <c r="DFC1529" s="16"/>
      <c r="DFD1529" s="16"/>
      <c r="DFE1529" s="16"/>
      <c r="DFF1529" s="16"/>
      <c r="DFG1529" s="16"/>
      <c r="DFH1529" s="16"/>
      <c r="DFI1529" s="16"/>
      <c r="DFJ1529" s="16"/>
      <c r="DFK1529" s="16"/>
      <c r="DFL1529" s="16"/>
      <c r="DFM1529" s="16"/>
      <c r="DFN1529" s="16"/>
      <c r="DFO1529" s="16"/>
      <c r="DFP1529" s="16"/>
      <c r="DFQ1529" s="16"/>
      <c r="DFR1529" s="16"/>
      <c r="DFS1529" s="16"/>
      <c r="DFT1529" s="16"/>
      <c r="DFU1529" s="16"/>
      <c r="DFV1529" s="16"/>
      <c r="DFW1529" s="16"/>
      <c r="DFX1529" s="16"/>
      <c r="DFY1529" s="16"/>
      <c r="DFZ1529" s="16"/>
      <c r="DGA1529" s="16"/>
      <c r="DGB1529" s="16"/>
      <c r="DGC1529" s="16"/>
      <c r="DGD1529" s="16"/>
      <c r="DGE1529" s="16"/>
      <c r="DGF1529" s="16"/>
      <c r="DGG1529" s="16"/>
      <c r="DGH1529" s="16"/>
      <c r="DGI1529" s="16"/>
      <c r="DGJ1529" s="16"/>
      <c r="DGK1529" s="16"/>
      <c r="DGL1529" s="16"/>
      <c r="DGM1529" s="16"/>
      <c r="DGN1529" s="16"/>
      <c r="DGO1529" s="16"/>
      <c r="DGP1529" s="16"/>
      <c r="DGQ1529" s="16"/>
      <c r="DGR1529" s="16"/>
      <c r="DGS1529" s="16"/>
      <c r="DGT1529" s="16"/>
      <c r="DGU1529" s="16"/>
      <c r="DGV1529" s="16"/>
      <c r="DGW1529" s="16"/>
      <c r="DGX1529" s="16"/>
      <c r="DGY1529" s="16"/>
      <c r="DGZ1529" s="16"/>
      <c r="DHA1529" s="16"/>
      <c r="DHB1529" s="16"/>
      <c r="DHC1529" s="16"/>
      <c r="DHD1529" s="16"/>
      <c r="DHE1529" s="16"/>
      <c r="DHF1529" s="16"/>
      <c r="DHG1529" s="16"/>
      <c r="DHH1529" s="16"/>
      <c r="DHI1529" s="16"/>
      <c r="DHJ1529" s="16"/>
      <c r="DHK1529" s="16"/>
      <c r="DHL1529" s="16"/>
      <c r="DHM1529" s="16"/>
      <c r="DHN1529" s="16"/>
      <c r="DHO1529" s="16"/>
      <c r="DHP1529" s="16"/>
      <c r="DHQ1529" s="16"/>
      <c r="DHR1529" s="16"/>
      <c r="DHS1529" s="16"/>
      <c r="DHT1529" s="16"/>
      <c r="DHU1529" s="16"/>
      <c r="DHV1529" s="16"/>
      <c r="DHW1529" s="16"/>
      <c r="DHX1529" s="16"/>
      <c r="DHY1529" s="16"/>
      <c r="DHZ1529" s="16"/>
      <c r="DIA1529" s="16"/>
      <c r="DIB1529" s="16"/>
      <c r="DIC1529" s="16"/>
      <c r="DID1529" s="16"/>
      <c r="DIE1529" s="16"/>
      <c r="DIF1529" s="16"/>
      <c r="DIG1529" s="16"/>
      <c r="DIH1529" s="16"/>
      <c r="DII1529" s="16"/>
      <c r="DIJ1529" s="16"/>
      <c r="DIK1529" s="16"/>
      <c r="DIL1529" s="16"/>
      <c r="DIM1529" s="16"/>
      <c r="DIN1529" s="16"/>
      <c r="DIO1529" s="16"/>
      <c r="DIP1529" s="16"/>
      <c r="DIQ1529" s="16"/>
      <c r="DIR1529" s="16"/>
      <c r="DIS1529" s="16"/>
      <c r="DIT1529" s="16"/>
      <c r="DIU1529" s="16"/>
      <c r="DIV1529" s="16"/>
      <c r="DIW1529" s="16"/>
      <c r="DIX1529" s="16"/>
      <c r="DIY1529" s="16"/>
      <c r="DIZ1529" s="16"/>
      <c r="DJA1529" s="16"/>
      <c r="DJB1529" s="16"/>
      <c r="DJC1529" s="16"/>
      <c r="DJD1529" s="16"/>
      <c r="DJE1529" s="16"/>
      <c r="DJF1529" s="16"/>
      <c r="DJG1529" s="16"/>
      <c r="DJH1529" s="16"/>
      <c r="DJI1529" s="16"/>
      <c r="DJJ1529" s="16"/>
      <c r="DJK1529" s="16"/>
      <c r="DJL1529" s="16"/>
      <c r="DJM1529" s="16"/>
      <c r="DJN1529" s="16"/>
      <c r="DJO1529" s="16"/>
      <c r="DJP1529" s="16"/>
      <c r="DJQ1529" s="16"/>
      <c r="DJR1529" s="16"/>
      <c r="DJS1529" s="16"/>
      <c r="DJT1529" s="16"/>
      <c r="DJU1529" s="16"/>
      <c r="DJV1529" s="16"/>
      <c r="DJW1529" s="16"/>
      <c r="DJX1529" s="16"/>
      <c r="DJY1529" s="16"/>
      <c r="DJZ1529" s="16"/>
      <c r="DKA1529" s="16"/>
      <c r="DKB1529" s="16"/>
      <c r="DKC1529" s="16"/>
      <c r="DKD1529" s="16"/>
      <c r="DKE1529" s="16"/>
      <c r="DKF1529" s="16"/>
      <c r="DKG1529" s="16"/>
      <c r="DKH1529" s="16"/>
      <c r="DKI1529" s="16"/>
      <c r="DKJ1529" s="16"/>
      <c r="DKK1529" s="16"/>
      <c r="DKL1529" s="16"/>
      <c r="DKM1529" s="16"/>
      <c r="DKN1529" s="16"/>
      <c r="DKO1529" s="16"/>
      <c r="DKP1529" s="16"/>
      <c r="DKQ1529" s="16"/>
      <c r="DKR1529" s="16"/>
      <c r="DKS1529" s="16"/>
      <c r="DKT1529" s="16"/>
      <c r="DKU1529" s="16"/>
      <c r="DKV1529" s="16"/>
      <c r="DKW1529" s="16"/>
      <c r="DKX1529" s="16"/>
      <c r="DKY1529" s="16"/>
      <c r="DKZ1529" s="16"/>
      <c r="DLA1529" s="16"/>
      <c r="DLB1529" s="16"/>
      <c r="DLC1529" s="16"/>
      <c r="DLD1529" s="16"/>
      <c r="DLE1529" s="16"/>
      <c r="DLF1529" s="16"/>
      <c r="DLG1529" s="16"/>
      <c r="DLH1529" s="16"/>
      <c r="DLI1529" s="16"/>
      <c r="DLJ1529" s="16"/>
      <c r="DLK1529" s="16"/>
      <c r="DLL1529" s="16"/>
      <c r="DLM1529" s="16"/>
      <c r="DLN1529" s="16"/>
      <c r="DLO1529" s="16"/>
      <c r="DLP1529" s="16"/>
      <c r="DLQ1529" s="16"/>
      <c r="DLR1529" s="16"/>
      <c r="DLS1529" s="16"/>
      <c r="DLT1529" s="16"/>
      <c r="DLU1529" s="16"/>
      <c r="DLV1529" s="16"/>
      <c r="DLW1529" s="16"/>
      <c r="DLX1529" s="16"/>
      <c r="DLY1529" s="16"/>
      <c r="DLZ1529" s="16"/>
      <c r="DMA1529" s="16"/>
      <c r="DMB1529" s="16"/>
      <c r="DMC1529" s="16"/>
      <c r="DMD1529" s="16"/>
      <c r="DME1529" s="16"/>
      <c r="DMF1529" s="16"/>
      <c r="DMG1529" s="16"/>
      <c r="DMH1529" s="16"/>
      <c r="DMI1529" s="16"/>
      <c r="DMJ1529" s="16"/>
      <c r="DMK1529" s="16"/>
      <c r="DML1529" s="16"/>
      <c r="DMM1529" s="16"/>
      <c r="DMN1529" s="16"/>
      <c r="DMO1529" s="16"/>
      <c r="DMP1529" s="16"/>
      <c r="DMQ1529" s="16"/>
      <c r="DMR1529" s="16"/>
      <c r="DMS1529" s="16"/>
      <c r="DMT1529" s="16"/>
      <c r="DMU1529" s="16"/>
      <c r="DMV1529" s="16"/>
      <c r="DMW1529" s="16"/>
      <c r="DMX1529" s="16"/>
      <c r="DMY1529" s="16"/>
      <c r="DMZ1529" s="16"/>
      <c r="DNA1529" s="16"/>
      <c r="DNB1529" s="16"/>
      <c r="DNC1529" s="16"/>
      <c r="DND1529" s="16"/>
      <c r="DNE1529" s="16"/>
      <c r="DNF1529" s="16"/>
      <c r="DNG1529" s="16"/>
      <c r="DNH1529" s="16"/>
      <c r="DNI1529" s="16"/>
      <c r="DNJ1529" s="16"/>
      <c r="DNK1529" s="16"/>
      <c r="DNL1529" s="16"/>
      <c r="DNM1529" s="16"/>
      <c r="DNN1529" s="16"/>
      <c r="DNO1529" s="16"/>
      <c r="DNP1529" s="16"/>
      <c r="DNQ1529" s="16"/>
      <c r="DNR1529" s="16"/>
      <c r="DNS1529" s="16"/>
      <c r="DNT1529" s="16"/>
      <c r="DNU1529" s="16"/>
      <c r="DNV1529" s="16"/>
      <c r="DNW1529" s="16"/>
      <c r="DNX1529" s="16"/>
      <c r="DNY1529" s="16"/>
      <c r="DNZ1529" s="16"/>
      <c r="DOA1529" s="16"/>
      <c r="DOB1529" s="16"/>
      <c r="DOC1529" s="16"/>
      <c r="DOD1529" s="16"/>
      <c r="DOE1529" s="16"/>
      <c r="DOF1529" s="16"/>
      <c r="DOG1529" s="16"/>
      <c r="DOH1529" s="16"/>
      <c r="DOI1529" s="16"/>
      <c r="DOJ1529" s="16"/>
      <c r="DOK1529" s="16"/>
      <c r="DOL1529" s="16"/>
      <c r="DOM1529" s="16"/>
      <c r="DON1529" s="16"/>
      <c r="DOO1529" s="16"/>
      <c r="DOP1529" s="16"/>
      <c r="DOQ1529" s="16"/>
      <c r="DOR1529" s="16"/>
      <c r="DOS1529" s="16"/>
      <c r="DOT1529" s="16"/>
      <c r="DOU1529" s="16"/>
      <c r="DOV1529" s="16"/>
      <c r="DOW1529" s="16"/>
      <c r="DOX1529" s="16"/>
      <c r="DOY1529" s="16"/>
      <c r="DOZ1529" s="16"/>
      <c r="DPA1529" s="16"/>
      <c r="DPB1529" s="16"/>
      <c r="DPC1529" s="16"/>
      <c r="DPD1529" s="16"/>
      <c r="DPE1529" s="16"/>
      <c r="DPF1529" s="16"/>
      <c r="DPG1529" s="16"/>
      <c r="DPH1529" s="16"/>
      <c r="DPI1529" s="16"/>
      <c r="DPJ1529" s="16"/>
      <c r="DPK1529" s="16"/>
      <c r="DPL1529" s="16"/>
      <c r="DPM1529" s="16"/>
      <c r="DPN1529" s="16"/>
      <c r="DPO1529" s="16"/>
      <c r="DPP1529" s="16"/>
      <c r="DPQ1529" s="16"/>
      <c r="DPR1529" s="16"/>
      <c r="DPS1529" s="16"/>
      <c r="DPT1529" s="16"/>
      <c r="DPU1529" s="16"/>
      <c r="DPV1529" s="16"/>
      <c r="DPW1529" s="16"/>
      <c r="DPX1529" s="16"/>
      <c r="DPY1529" s="16"/>
      <c r="DPZ1529" s="16"/>
      <c r="DQA1529" s="16"/>
      <c r="DQB1529" s="16"/>
      <c r="DQC1529" s="16"/>
      <c r="DQD1529" s="16"/>
      <c r="DQE1529" s="16"/>
      <c r="DQF1529" s="16"/>
      <c r="DQG1529" s="16"/>
      <c r="DQH1529" s="16"/>
      <c r="DQI1529" s="16"/>
      <c r="DQJ1529" s="16"/>
      <c r="DQK1529" s="16"/>
      <c r="DQL1529" s="16"/>
      <c r="DQM1529" s="16"/>
      <c r="DQN1529" s="16"/>
      <c r="DQO1529" s="16"/>
      <c r="DQP1529" s="16"/>
      <c r="DQQ1529" s="16"/>
      <c r="DQR1529" s="16"/>
      <c r="DQS1529" s="16"/>
      <c r="DQT1529" s="16"/>
      <c r="DQU1529" s="16"/>
      <c r="DQV1529" s="16"/>
      <c r="DQW1529" s="16"/>
      <c r="DQX1529" s="16"/>
      <c r="DQY1529" s="16"/>
      <c r="DQZ1529" s="16"/>
      <c r="DRA1529" s="16"/>
      <c r="DRB1529" s="16"/>
      <c r="DRC1529" s="16"/>
      <c r="DRD1529" s="16"/>
      <c r="DRE1529" s="16"/>
      <c r="DRF1529" s="16"/>
      <c r="DRG1529" s="16"/>
      <c r="DRH1529" s="16"/>
      <c r="DRI1529" s="16"/>
      <c r="DRJ1529" s="16"/>
      <c r="DRK1529" s="16"/>
      <c r="DRL1529" s="16"/>
      <c r="DRM1529" s="16"/>
      <c r="DRN1529" s="16"/>
      <c r="DRO1529" s="16"/>
      <c r="DRP1529" s="16"/>
      <c r="DRQ1529" s="16"/>
      <c r="DRR1529" s="16"/>
      <c r="DRS1529" s="16"/>
      <c r="DRT1529" s="16"/>
      <c r="DRU1529" s="16"/>
      <c r="DRV1529" s="16"/>
      <c r="DRW1529" s="16"/>
      <c r="DRX1529" s="16"/>
      <c r="DRY1529" s="16"/>
      <c r="DRZ1529" s="16"/>
      <c r="DSA1529" s="16"/>
      <c r="DSB1529" s="16"/>
      <c r="DSC1529" s="16"/>
      <c r="DSD1529" s="16"/>
      <c r="DSE1529" s="16"/>
      <c r="DSF1529" s="16"/>
      <c r="DSG1529" s="16"/>
      <c r="DSH1529" s="16"/>
      <c r="DSI1529" s="16"/>
      <c r="DSJ1529" s="16"/>
      <c r="DSK1529" s="16"/>
      <c r="DSL1529" s="16"/>
      <c r="DSM1529" s="16"/>
      <c r="DSN1529" s="16"/>
      <c r="DSO1529" s="16"/>
      <c r="DSP1529" s="16"/>
      <c r="DSQ1529" s="16"/>
      <c r="DSR1529" s="16"/>
      <c r="DSS1529" s="16"/>
      <c r="DST1529" s="16"/>
      <c r="DSU1529" s="16"/>
      <c r="DSV1529" s="16"/>
      <c r="DSW1529" s="16"/>
      <c r="DSX1529" s="16"/>
      <c r="DSY1529" s="16"/>
      <c r="DSZ1529" s="16"/>
      <c r="DTA1529" s="16"/>
      <c r="DTB1529" s="16"/>
      <c r="DTC1529" s="16"/>
      <c r="DTD1529" s="16"/>
      <c r="DTE1529" s="16"/>
      <c r="DTF1529" s="16"/>
      <c r="DTG1529" s="16"/>
      <c r="DTH1529" s="16"/>
      <c r="DTI1529" s="16"/>
      <c r="DTJ1529" s="16"/>
      <c r="DTK1529" s="16"/>
      <c r="DTL1529" s="16"/>
      <c r="DTM1529" s="16"/>
      <c r="DTN1529" s="16"/>
      <c r="DTO1529" s="16"/>
      <c r="DTP1529" s="16"/>
      <c r="DTQ1529" s="16"/>
      <c r="DTR1529" s="16"/>
      <c r="DTS1529" s="16"/>
      <c r="DTT1529" s="16"/>
      <c r="DTU1529" s="16"/>
      <c r="DTV1529" s="16"/>
      <c r="DTW1529" s="16"/>
      <c r="DTX1529" s="16"/>
      <c r="DTY1529" s="16"/>
      <c r="DTZ1529" s="16"/>
      <c r="DUA1529" s="16"/>
      <c r="DUB1529" s="16"/>
      <c r="DUC1529" s="16"/>
      <c r="DUD1529" s="16"/>
      <c r="DUE1529" s="16"/>
      <c r="DUF1529" s="16"/>
      <c r="DUG1529" s="16"/>
      <c r="DUH1529" s="16"/>
      <c r="DUI1529" s="16"/>
      <c r="DUJ1529" s="16"/>
      <c r="DUK1529" s="16"/>
      <c r="DUL1529" s="16"/>
      <c r="DUM1529" s="16"/>
      <c r="DUN1529" s="16"/>
      <c r="DUO1529" s="16"/>
      <c r="DUP1529" s="16"/>
      <c r="DUQ1529" s="16"/>
      <c r="DUR1529" s="16"/>
      <c r="DUS1529" s="16"/>
      <c r="DUT1529" s="16"/>
      <c r="DUU1529" s="16"/>
      <c r="DUV1529" s="16"/>
      <c r="DUW1529" s="16"/>
      <c r="DUX1529" s="16"/>
      <c r="DUY1529" s="16"/>
      <c r="DUZ1529" s="16"/>
      <c r="DVA1529" s="16"/>
      <c r="DVB1529" s="16"/>
      <c r="DVC1529" s="16"/>
      <c r="DVD1529" s="16"/>
      <c r="DVE1529" s="16"/>
      <c r="DVF1529" s="16"/>
      <c r="DVG1529" s="16"/>
      <c r="DVH1529" s="16"/>
      <c r="DVI1529" s="16"/>
      <c r="DVJ1529" s="16"/>
      <c r="DVK1529" s="16"/>
      <c r="DVL1529" s="16"/>
      <c r="DVM1529" s="16"/>
      <c r="DVN1529" s="16"/>
      <c r="DVO1529" s="16"/>
      <c r="DVP1529" s="16"/>
      <c r="DVQ1529" s="16"/>
      <c r="DVR1529" s="16"/>
      <c r="DVS1529" s="16"/>
      <c r="DVT1529" s="16"/>
      <c r="DVU1529" s="16"/>
      <c r="DVV1529" s="16"/>
      <c r="DVW1529" s="16"/>
      <c r="DVX1529" s="16"/>
      <c r="DVY1529" s="16"/>
      <c r="DVZ1529" s="16"/>
      <c r="DWA1529" s="16"/>
      <c r="DWB1529" s="16"/>
      <c r="DWC1529" s="16"/>
      <c r="DWD1529" s="16"/>
      <c r="DWE1529" s="16"/>
      <c r="DWF1529" s="16"/>
      <c r="DWG1529" s="16"/>
      <c r="DWH1529" s="16"/>
      <c r="DWI1529" s="16"/>
      <c r="DWJ1529" s="16"/>
      <c r="DWK1529" s="16"/>
      <c r="DWL1529" s="16"/>
      <c r="DWM1529" s="16"/>
      <c r="DWN1529" s="16"/>
      <c r="DWO1529" s="16"/>
      <c r="DWP1529" s="16"/>
      <c r="DWQ1529" s="16"/>
      <c r="DWR1529" s="16"/>
      <c r="DWS1529" s="16"/>
      <c r="DWT1529" s="16"/>
      <c r="DWU1529" s="16"/>
      <c r="DWV1529" s="16"/>
      <c r="DWW1529" s="16"/>
      <c r="DWX1529" s="16"/>
      <c r="DWY1529" s="16"/>
      <c r="DWZ1529" s="16"/>
      <c r="DXA1529" s="16"/>
      <c r="DXB1529" s="16"/>
      <c r="DXC1529" s="16"/>
      <c r="DXD1529" s="16"/>
      <c r="DXE1529" s="16"/>
      <c r="DXF1529" s="16"/>
      <c r="DXG1529" s="16"/>
      <c r="DXH1529" s="16"/>
      <c r="DXI1529" s="16"/>
      <c r="DXJ1529" s="16"/>
      <c r="DXK1529" s="16"/>
      <c r="DXL1529" s="16"/>
      <c r="DXM1529" s="16"/>
      <c r="DXN1529" s="16"/>
      <c r="DXO1529" s="16"/>
      <c r="DXP1529" s="16"/>
      <c r="DXQ1529" s="16"/>
      <c r="DXR1529" s="16"/>
      <c r="DXS1529" s="16"/>
      <c r="DXT1529" s="16"/>
      <c r="DXU1529" s="16"/>
      <c r="DXV1529" s="16"/>
      <c r="DXW1529" s="16"/>
      <c r="DXX1529" s="16"/>
      <c r="DXY1529" s="16"/>
      <c r="DXZ1529" s="16"/>
      <c r="DYA1529" s="16"/>
      <c r="DYB1529" s="16"/>
      <c r="DYC1529" s="16"/>
      <c r="DYD1529" s="16"/>
      <c r="DYE1529" s="16"/>
      <c r="DYF1529" s="16"/>
      <c r="DYG1529" s="16"/>
      <c r="DYH1529" s="16"/>
      <c r="DYI1529" s="16"/>
      <c r="DYJ1529" s="16"/>
      <c r="DYK1529" s="16"/>
      <c r="DYL1529" s="16"/>
      <c r="DYM1529" s="16"/>
      <c r="DYN1529" s="16"/>
      <c r="DYO1529" s="16"/>
      <c r="DYP1529" s="16"/>
      <c r="DYQ1529" s="16"/>
      <c r="DYR1529" s="16"/>
      <c r="DYS1529" s="16"/>
      <c r="DYT1529" s="16"/>
      <c r="DYU1529" s="16"/>
      <c r="DYV1529" s="16"/>
      <c r="DYW1529" s="16"/>
      <c r="DYX1529" s="16"/>
      <c r="DYY1529" s="16"/>
      <c r="DYZ1529" s="16"/>
      <c r="DZA1529" s="16"/>
      <c r="DZB1529" s="16"/>
      <c r="DZC1529" s="16"/>
      <c r="DZD1529" s="16"/>
      <c r="DZE1529" s="16"/>
      <c r="DZF1529" s="16"/>
      <c r="DZG1529" s="16"/>
      <c r="DZH1529" s="16"/>
      <c r="DZI1529" s="16"/>
      <c r="DZJ1529" s="16"/>
      <c r="DZK1529" s="16"/>
      <c r="DZL1529" s="16"/>
      <c r="DZM1529" s="16"/>
      <c r="DZN1529" s="16"/>
      <c r="DZO1529" s="16"/>
      <c r="DZP1529" s="16"/>
      <c r="DZQ1529" s="16"/>
      <c r="DZR1529" s="16"/>
      <c r="DZS1529" s="16"/>
      <c r="DZT1529" s="16"/>
      <c r="DZU1529" s="16"/>
      <c r="DZV1529" s="16"/>
      <c r="DZW1529" s="16"/>
      <c r="DZX1529" s="16"/>
      <c r="DZY1529" s="16"/>
      <c r="DZZ1529" s="16"/>
      <c r="EAA1529" s="16"/>
      <c r="EAB1529" s="16"/>
      <c r="EAC1529" s="16"/>
      <c r="EAD1529" s="16"/>
      <c r="EAE1529" s="16"/>
      <c r="EAF1529" s="16"/>
      <c r="EAG1529" s="16"/>
      <c r="EAH1529" s="16"/>
      <c r="EAI1529" s="16"/>
      <c r="EAJ1529" s="16"/>
      <c r="EAK1529" s="16"/>
      <c r="EAL1529" s="16"/>
      <c r="EAM1529" s="16"/>
      <c r="EAN1529" s="16"/>
      <c r="EAO1529" s="16"/>
      <c r="EAP1529" s="16"/>
      <c r="EAQ1529" s="16"/>
      <c r="EAR1529" s="16"/>
      <c r="EAS1529" s="16"/>
      <c r="EAT1529" s="16"/>
      <c r="EAU1529" s="16"/>
      <c r="EAV1529" s="16"/>
      <c r="EAW1529" s="16"/>
      <c r="EAX1529" s="16"/>
      <c r="EAY1529" s="16"/>
      <c r="EAZ1529" s="16"/>
      <c r="EBA1529" s="16"/>
      <c r="EBB1529" s="16"/>
      <c r="EBC1529" s="16"/>
      <c r="EBD1529" s="16"/>
      <c r="EBE1529" s="16"/>
      <c r="EBF1529" s="16"/>
      <c r="EBG1529" s="16"/>
      <c r="EBH1529" s="16"/>
      <c r="EBI1529" s="16"/>
      <c r="EBJ1529" s="16"/>
      <c r="EBK1529" s="16"/>
      <c r="EBL1529" s="16"/>
      <c r="EBM1529" s="16"/>
      <c r="EBN1529" s="16"/>
      <c r="EBO1529" s="16"/>
      <c r="EBP1529" s="16"/>
      <c r="EBQ1529" s="16"/>
      <c r="EBR1529" s="16"/>
      <c r="EBS1529" s="16"/>
      <c r="EBT1529" s="16"/>
      <c r="EBU1529" s="16"/>
      <c r="EBV1529" s="16"/>
      <c r="EBW1529" s="16"/>
      <c r="EBX1529" s="16"/>
      <c r="EBY1529" s="16"/>
      <c r="EBZ1529" s="16"/>
      <c r="ECA1529" s="16"/>
      <c r="ECB1529" s="16"/>
      <c r="ECC1529" s="16"/>
      <c r="ECD1529" s="16"/>
      <c r="ECE1529" s="16"/>
      <c r="ECF1529" s="16"/>
      <c r="ECG1529" s="16"/>
      <c r="ECH1529" s="16"/>
      <c r="ECI1529" s="16"/>
      <c r="ECJ1529" s="16"/>
      <c r="ECK1529" s="16"/>
      <c r="ECL1529" s="16"/>
      <c r="ECM1529" s="16"/>
      <c r="ECN1529" s="16"/>
      <c r="ECO1529" s="16"/>
      <c r="ECP1529" s="16"/>
      <c r="ECQ1529" s="16"/>
      <c r="ECR1529" s="16"/>
      <c r="ECS1529" s="16"/>
      <c r="ECT1529" s="16"/>
      <c r="ECU1529" s="16"/>
      <c r="ECV1529" s="16"/>
      <c r="ECW1529" s="16"/>
      <c r="ECX1529" s="16"/>
      <c r="ECY1529" s="16"/>
      <c r="ECZ1529" s="16"/>
      <c r="EDA1529" s="16"/>
      <c r="EDB1529" s="16"/>
      <c r="EDC1529" s="16"/>
      <c r="EDD1529" s="16"/>
      <c r="EDE1529" s="16"/>
      <c r="EDF1529" s="16"/>
      <c r="EDG1529" s="16"/>
      <c r="EDH1529" s="16"/>
      <c r="EDI1529" s="16"/>
      <c r="EDJ1529" s="16"/>
      <c r="EDK1529" s="16"/>
      <c r="EDL1529" s="16"/>
      <c r="EDM1529" s="16"/>
      <c r="EDN1529" s="16"/>
      <c r="EDO1529" s="16"/>
      <c r="EDP1529" s="16"/>
      <c r="EDQ1529" s="16"/>
      <c r="EDR1529" s="16"/>
      <c r="EDS1529" s="16"/>
      <c r="EDT1529" s="16"/>
      <c r="EDU1529" s="16"/>
      <c r="EDV1529" s="16"/>
      <c r="EDW1529" s="16"/>
      <c r="EDX1529" s="16"/>
      <c r="EDY1529" s="16"/>
      <c r="EDZ1529" s="16"/>
      <c r="EEA1529" s="16"/>
      <c r="EEB1529" s="16"/>
      <c r="EEC1529" s="16"/>
      <c r="EED1529" s="16"/>
      <c r="EEE1529" s="16"/>
      <c r="EEF1529" s="16"/>
      <c r="EEG1529" s="16"/>
      <c r="EEH1529" s="16"/>
      <c r="EEI1529" s="16"/>
      <c r="EEJ1529" s="16"/>
      <c r="EEK1529" s="16"/>
      <c r="EEL1529" s="16"/>
      <c r="EEM1529" s="16"/>
      <c r="EEN1529" s="16"/>
      <c r="EEO1529" s="16"/>
      <c r="EEP1529" s="16"/>
      <c r="EEQ1529" s="16"/>
      <c r="EER1529" s="16"/>
      <c r="EES1529" s="16"/>
      <c r="EET1529" s="16"/>
      <c r="EEU1529" s="16"/>
      <c r="EEV1529" s="16"/>
      <c r="EEW1529" s="16"/>
      <c r="EEX1529" s="16"/>
      <c r="EEY1529" s="16"/>
      <c r="EEZ1529" s="16"/>
      <c r="EFA1529" s="16"/>
      <c r="EFB1529" s="16"/>
      <c r="EFC1529" s="16"/>
      <c r="EFD1529" s="16"/>
      <c r="EFE1529" s="16"/>
      <c r="EFF1529" s="16"/>
      <c r="EFG1529" s="16"/>
      <c r="EFH1529" s="16"/>
      <c r="EFI1529" s="16"/>
      <c r="EFJ1529" s="16"/>
      <c r="EFK1529" s="16"/>
      <c r="EFL1529" s="16"/>
      <c r="EFM1529" s="16"/>
      <c r="EFN1529" s="16"/>
      <c r="EFO1529" s="16"/>
      <c r="EFP1529" s="16"/>
      <c r="EFQ1529" s="16"/>
      <c r="EFR1529" s="16"/>
      <c r="EFS1529" s="16"/>
      <c r="EFT1529" s="16"/>
      <c r="EFU1529" s="16"/>
      <c r="EFV1529" s="16"/>
      <c r="EFW1529" s="16"/>
      <c r="EFX1529" s="16"/>
      <c r="EFY1529" s="16"/>
      <c r="EFZ1529" s="16"/>
      <c r="EGA1529" s="16"/>
      <c r="EGB1529" s="16"/>
      <c r="EGC1529" s="16"/>
      <c r="EGD1529" s="16"/>
      <c r="EGE1529" s="16"/>
      <c r="EGF1529" s="16"/>
      <c r="EGG1529" s="16"/>
      <c r="EGH1529" s="16"/>
      <c r="EGI1529" s="16"/>
      <c r="EGJ1529" s="16"/>
      <c r="EGK1529" s="16"/>
      <c r="EGL1529" s="16"/>
      <c r="EGM1529" s="16"/>
      <c r="EGN1529" s="16"/>
      <c r="EGO1529" s="16"/>
      <c r="EGP1529" s="16"/>
      <c r="EGQ1529" s="16"/>
      <c r="EGR1529" s="16"/>
      <c r="EGS1529" s="16"/>
      <c r="EGT1529" s="16"/>
      <c r="EGU1529" s="16"/>
      <c r="EGV1529" s="16"/>
      <c r="EGW1529" s="16"/>
      <c r="EGX1529" s="16"/>
      <c r="EGY1529" s="16"/>
      <c r="EGZ1529" s="16"/>
      <c r="EHA1529" s="16"/>
      <c r="EHB1529" s="16"/>
      <c r="EHC1529" s="16"/>
      <c r="EHD1529" s="16"/>
      <c r="EHE1529" s="16"/>
      <c r="EHF1529" s="16"/>
      <c r="EHG1529" s="16"/>
      <c r="EHH1529" s="16"/>
      <c r="EHI1529" s="16"/>
      <c r="EHJ1529" s="16"/>
      <c r="EHK1529" s="16"/>
      <c r="EHL1529" s="16"/>
      <c r="EHM1529" s="16"/>
      <c r="EHN1529" s="16"/>
      <c r="EHO1529" s="16"/>
      <c r="EHP1529" s="16"/>
      <c r="EHQ1529" s="16"/>
      <c r="EHR1529" s="16"/>
      <c r="EHS1529" s="16"/>
      <c r="EHT1529" s="16"/>
      <c r="EHU1529" s="16"/>
      <c r="EHV1529" s="16"/>
      <c r="EHW1529" s="16"/>
      <c r="EHX1529" s="16"/>
      <c r="EHY1529" s="16"/>
      <c r="EHZ1529" s="16"/>
      <c r="EIA1529" s="16"/>
      <c r="EIB1529" s="16"/>
      <c r="EIC1529" s="16"/>
      <c r="EID1529" s="16"/>
      <c r="EIE1529" s="16"/>
      <c r="EIF1529" s="16"/>
      <c r="EIG1529" s="16"/>
      <c r="EIH1529" s="16"/>
      <c r="EII1529" s="16"/>
      <c r="EIJ1529" s="16"/>
      <c r="EIK1529" s="16"/>
      <c r="EIL1529" s="16"/>
      <c r="EIM1529" s="16"/>
      <c r="EIN1529" s="16"/>
      <c r="EIO1529" s="16"/>
      <c r="EIP1529" s="16"/>
      <c r="EIQ1529" s="16"/>
      <c r="EIR1529" s="16"/>
      <c r="EIS1529" s="16"/>
      <c r="EIT1529" s="16"/>
      <c r="EIU1529" s="16"/>
      <c r="EIV1529" s="16"/>
      <c r="EIW1529" s="16"/>
      <c r="EIX1529" s="16"/>
      <c r="EIY1529" s="16"/>
      <c r="EIZ1529" s="16"/>
      <c r="EJA1529" s="16"/>
      <c r="EJB1529" s="16"/>
      <c r="EJC1529" s="16"/>
      <c r="EJD1529" s="16"/>
      <c r="EJE1529" s="16"/>
      <c r="EJF1529" s="16"/>
      <c r="EJG1529" s="16"/>
      <c r="EJH1529" s="16"/>
      <c r="EJI1529" s="16"/>
      <c r="EJJ1529" s="16"/>
      <c r="EJK1529" s="16"/>
      <c r="EJL1529" s="16"/>
      <c r="EJM1529" s="16"/>
      <c r="EJN1529" s="16"/>
      <c r="EJO1529" s="16"/>
      <c r="EJP1529" s="16"/>
      <c r="EJQ1529" s="16"/>
      <c r="EJR1529" s="16"/>
      <c r="EJS1529" s="16"/>
      <c r="EJT1529" s="16"/>
      <c r="EJU1529" s="16"/>
      <c r="EJV1529" s="16"/>
      <c r="EJW1529" s="16"/>
      <c r="EJX1529" s="16"/>
      <c r="EJY1529" s="16"/>
      <c r="EJZ1529" s="16"/>
      <c r="EKA1529" s="16"/>
      <c r="EKB1529" s="16"/>
      <c r="EKC1529" s="16"/>
      <c r="EKD1529" s="16"/>
      <c r="EKE1529" s="16"/>
      <c r="EKF1529" s="16"/>
      <c r="EKG1529" s="16"/>
      <c r="EKH1529" s="16"/>
      <c r="EKI1529" s="16"/>
      <c r="EKJ1529" s="16"/>
      <c r="EKK1529" s="16"/>
      <c r="EKL1529" s="16"/>
      <c r="EKM1529" s="16"/>
      <c r="EKN1529" s="16"/>
      <c r="EKO1529" s="16"/>
      <c r="EKP1529" s="16"/>
      <c r="EKQ1529" s="16"/>
      <c r="EKR1529" s="16"/>
      <c r="EKS1529" s="16"/>
      <c r="EKT1529" s="16"/>
      <c r="EKU1529" s="16"/>
      <c r="EKV1529" s="16"/>
      <c r="EKW1529" s="16"/>
      <c r="EKX1529" s="16"/>
      <c r="EKY1529" s="16"/>
      <c r="EKZ1529" s="16"/>
      <c r="ELA1529" s="16"/>
      <c r="ELB1529" s="16"/>
      <c r="ELC1529" s="16"/>
      <c r="ELD1529" s="16"/>
      <c r="ELE1529" s="16"/>
      <c r="ELF1529" s="16"/>
      <c r="ELG1529" s="16"/>
      <c r="ELH1529" s="16"/>
      <c r="ELI1529" s="16"/>
      <c r="ELJ1529" s="16"/>
      <c r="ELK1529" s="16"/>
      <c r="ELL1529" s="16"/>
      <c r="ELM1529" s="16"/>
      <c r="ELN1529" s="16"/>
      <c r="ELO1529" s="16"/>
      <c r="ELP1529" s="16"/>
      <c r="ELQ1529" s="16"/>
      <c r="ELR1529" s="16"/>
      <c r="ELS1529" s="16"/>
      <c r="ELT1529" s="16"/>
      <c r="ELU1529" s="16"/>
      <c r="ELV1529" s="16"/>
      <c r="ELW1529" s="16"/>
      <c r="ELX1529" s="16"/>
      <c r="ELY1529" s="16"/>
      <c r="ELZ1529" s="16"/>
      <c r="EMA1529" s="16"/>
      <c r="EMB1529" s="16"/>
      <c r="EMC1529" s="16"/>
      <c r="EMD1529" s="16"/>
      <c r="EME1529" s="16"/>
      <c r="EMF1529" s="16"/>
      <c r="EMG1529" s="16"/>
      <c r="EMH1529" s="16"/>
      <c r="EMI1529" s="16"/>
      <c r="EMJ1529" s="16"/>
      <c r="EMK1529" s="16"/>
      <c r="EML1529" s="16"/>
      <c r="EMM1529" s="16"/>
      <c r="EMN1529" s="16"/>
      <c r="EMO1529" s="16"/>
      <c r="EMP1529" s="16"/>
      <c r="EMQ1529" s="16"/>
      <c r="EMR1529" s="16"/>
      <c r="EMS1529" s="16"/>
      <c r="EMT1529" s="16"/>
      <c r="EMU1529" s="16"/>
      <c r="EMV1529" s="16"/>
      <c r="EMW1529" s="16"/>
      <c r="EMX1529" s="16"/>
      <c r="EMY1529" s="16"/>
      <c r="EMZ1529" s="16"/>
      <c r="ENA1529" s="16"/>
      <c r="ENB1529" s="16"/>
      <c r="ENC1529" s="16"/>
      <c r="END1529" s="16"/>
      <c r="ENE1529" s="16"/>
      <c r="ENF1529" s="16"/>
      <c r="ENG1529" s="16"/>
      <c r="ENH1529" s="16"/>
      <c r="ENI1529" s="16"/>
      <c r="ENJ1529" s="16"/>
      <c r="ENK1529" s="16"/>
      <c r="ENL1529" s="16"/>
      <c r="ENM1529" s="16"/>
      <c r="ENN1529" s="16"/>
      <c r="ENO1529" s="16"/>
      <c r="ENP1529" s="16"/>
      <c r="ENQ1529" s="16"/>
      <c r="ENR1529" s="16"/>
      <c r="ENS1529" s="16"/>
      <c r="ENT1529" s="16"/>
      <c r="ENU1529" s="16"/>
      <c r="ENV1529" s="16"/>
      <c r="ENW1529" s="16"/>
      <c r="ENX1529" s="16"/>
      <c r="ENY1529" s="16"/>
      <c r="ENZ1529" s="16"/>
      <c r="EOA1529" s="16"/>
      <c r="EOB1529" s="16"/>
      <c r="EOC1529" s="16"/>
      <c r="EOD1529" s="16"/>
      <c r="EOE1529" s="16"/>
      <c r="EOF1529" s="16"/>
      <c r="EOG1529" s="16"/>
      <c r="EOH1529" s="16"/>
      <c r="EOI1529" s="16"/>
      <c r="EOJ1529" s="16"/>
      <c r="EOK1529" s="16"/>
      <c r="EOL1529" s="16"/>
      <c r="EOM1529" s="16"/>
      <c r="EON1529" s="16"/>
      <c r="EOO1529" s="16"/>
      <c r="EOP1529" s="16"/>
      <c r="EOQ1529" s="16"/>
      <c r="EOR1529" s="16"/>
      <c r="EOS1529" s="16"/>
      <c r="EOT1529" s="16"/>
      <c r="EOU1529" s="16"/>
      <c r="EOV1529" s="16"/>
      <c r="EOW1529" s="16"/>
      <c r="EOX1529" s="16"/>
      <c r="EOY1529" s="16"/>
      <c r="EOZ1529" s="16"/>
      <c r="EPA1529" s="16"/>
      <c r="EPB1529" s="16"/>
      <c r="EPC1529" s="16"/>
      <c r="EPD1529" s="16"/>
      <c r="EPE1529" s="16"/>
      <c r="EPF1529" s="16"/>
      <c r="EPG1529" s="16"/>
      <c r="EPH1529" s="16"/>
      <c r="EPI1529" s="16"/>
      <c r="EPJ1529" s="16"/>
      <c r="EPK1529" s="16"/>
      <c r="EPL1529" s="16"/>
      <c r="EPM1529" s="16"/>
      <c r="EPN1529" s="16"/>
      <c r="EPO1529" s="16"/>
      <c r="EPP1529" s="16"/>
      <c r="EPQ1529" s="16"/>
      <c r="EPR1529" s="16"/>
      <c r="EPS1529" s="16"/>
      <c r="EPT1529" s="16"/>
      <c r="EPU1529" s="16"/>
      <c r="EPV1529" s="16"/>
      <c r="EPW1529" s="16"/>
      <c r="EPX1529" s="16"/>
      <c r="EPY1529" s="16"/>
      <c r="EPZ1529" s="16"/>
      <c r="EQA1529" s="16"/>
      <c r="EQB1529" s="16"/>
      <c r="EQC1529" s="16"/>
      <c r="EQD1529" s="16"/>
      <c r="EQE1529" s="16"/>
      <c r="EQF1529" s="16"/>
      <c r="EQG1529" s="16"/>
      <c r="EQH1529" s="16"/>
      <c r="EQI1529" s="16"/>
      <c r="EQJ1529" s="16"/>
      <c r="EQK1529" s="16"/>
      <c r="EQL1529" s="16"/>
      <c r="EQM1529" s="16"/>
      <c r="EQN1529" s="16"/>
      <c r="EQO1529" s="16"/>
      <c r="EQP1529" s="16"/>
      <c r="EQQ1529" s="16"/>
      <c r="EQR1529" s="16"/>
      <c r="EQS1529" s="16"/>
      <c r="EQT1529" s="16"/>
      <c r="EQU1529" s="16"/>
      <c r="EQV1529" s="16"/>
      <c r="EQW1529" s="16"/>
      <c r="EQX1529" s="16"/>
      <c r="EQY1529" s="16"/>
      <c r="EQZ1529" s="16"/>
      <c r="ERA1529" s="16"/>
      <c r="ERB1529" s="16"/>
      <c r="ERC1529" s="16"/>
      <c r="ERD1529" s="16"/>
      <c r="ERE1529" s="16"/>
      <c r="ERF1529" s="16"/>
      <c r="ERG1529" s="16"/>
      <c r="ERH1529" s="16"/>
      <c r="ERI1529" s="16"/>
      <c r="ERJ1529" s="16"/>
      <c r="ERK1529" s="16"/>
      <c r="ERL1529" s="16"/>
      <c r="ERM1529" s="16"/>
      <c r="ERN1529" s="16"/>
      <c r="ERO1529" s="16"/>
      <c r="ERP1529" s="16"/>
      <c r="ERQ1529" s="16"/>
      <c r="ERR1529" s="16"/>
      <c r="ERS1529" s="16"/>
      <c r="ERT1529" s="16"/>
      <c r="ERU1529" s="16"/>
      <c r="ERV1529" s="16"/>
      <c r="ERW1529" s="16"/>
      <c r="ERX1529" s="16"/>
      <c r="ERY1529" s="16"/>
      <c r="ERZ1529" s="16"/>
      <c r="ESA1529" s="16"/>
      <c r="ESB1529" s="16"/>
      <c r="ESC1529" s="16"/>
      <c r="ESD1529" s="16"/>
      <c r="ESE1529" s="16"/>
      <c r="ESF1529" s="16"/>
      <c r="ESG1529" s="16"/>
      <c r="ESH1529" s="16"/>
      <c r="ESI1529" s="16"/>
      <c r="ESJ1529" s="16"/>
      <c r="ESK1529" s="16"/>
      <c r="ESL1529" s="16"/>
      <c r="ESM1529" s="16"/>
      <c r="ESN1529" s="16"/>
      <c r="ESO1529" s="16"/>
      <c r="ESP1529" s="16"/>
      <c r="ESQ1529" s="16"/>
      <c r="ESR1529" s="16"/>
      <c r="ESS1529" s="16"/>
      <c r="EST1529" s="16"/>
      <c r="ESU1529" s="16"/>
      <c r="ESV1529" s="16"/>
      <c r="ESW1529" s="16"/>
      <c r="ESX1529" s="16"/>
      <c r="ESY1529" s="16"/>
      <c r="ESZ1529" s="16"/>
      <c r="ETA1529" s="16"/>
      <c r="ETB1529" s="16"/>
      <c r="ETC1529" s="16"/>
      <c r="ETD1529" s="16"/>
      <c r="ETE1529" s="16"/>
      <c r="ETF1529" s="16"/>
      <c r="ETG1529" s="16"/>
      <c r="ETH1529" s="16"/>
      <c r="ETI1529" s="16"/>
      <c r="ETJ1529" s="16"/>
      <c r="ETK1529" s="16"/>
      <c r="ETL1529" s="16"/>
      <c r="ETM1529" s="16"/>
      <c r="ETN1529" s="16"/>
      <c r="ETO1529" s="16"/>
      <c r="ETP1529" s="16"/>
      <c r="ETQ1529" s="16"/>
      <c r="ETR1529" s="16"/>
      <c r="ETS1529" s="16"/>
      <c r="ETT1529" s="16"/>
      <c r="ETU1529" s="16"/>
      <c r="ETV1529" s="16"/>
      <c r="ETW1529" s="16"/>
      <c r="ETX1529" s="16"/>
      <c r="ETY1529" s="16"/>
      <c r="ETZ1529" s="16"/>
      <c r="EUA1529" s="16"/>
      <c r="EUB1529" s="16"/>
      <c r="EUC1529" s="16"/>
      <c r="EUD1529" s="16"/>
      <c r="EUE1529" s="16"/>
      <c r="EUF1529" s="16"/>
      <c r="EUG1529" s="16"/>
      <c r="EUH1529" s="16"/>
      <c r="EUI1529" s="16"/>
      <c r="EUJ1529" s="16"/>
      <c r="EUK1529" s="16"/>
      <c r="EUL1529" s="16"/>
      <c r="EUM1529" s="16"/>
      <c r="EUN1529" s="16"/>
      <c r="EUO1529" s="16"/>
      <c r="EUP1529" s="16"/>
      <c r="EUQ1529" s="16"/>
      <c r="EUR1529" s="16"/>
      <c r="EUS1529" s="16"/>
      <c r="EUT1529" s="16"/>
      <c r="EUU1529" s="16"/>
      <c r="EUV1529" s="16"/>
      <c r="EUW1529" s="16"/>
      <c r="EUX1529" s="16"/>
      <c r="EUY1529" s="16"/>
      <c r="EUZ1529" s="16"/>
      <c r="EVA1529" s="16"/>
      <c r="EVB1529" s="16"/>
      <c r="EVC1529" s="16"/>
      <c r="EVD1529" s="16"/>
      <c r="EVE1529" s="16"/>
      <c r="EVF1529" s="16"/>
      <c r="EVG1529" s="16"/>
      <c r="EVH1529" s="16"/>
      <c r="EVI1529" s="16"/>
      <c r="EVJ1529" s="16"/>
      <c r="EVK1529" s="16"/>
      <c r="EVL1529" s="16"/>
      <c r="EVM1529" s="16"/>
      <c r="EVN1529" s="16"/>
      <c r="EVO1529" s="16"/>
      <c r="EVP1529" s="16"/>
      <c r="EVQ1529" s="16"/>
      <c r="EVR1529" s="16"/>
      <c r="EVS1529" s="16"/>
      <c r="EVT1529" s="16"/>
      <c r="EVU1529" s="16"/>
      <c r="EVV1529" s="16"/>
      <c r="EVW1529" s="16"/>
      <c r="EVX1529" s="16"/>
      <c r="EVY1529" s="16"/>
      <c r="EVZ1529" s="16"/>
      <c r="EWA1529" s="16"/>
      <c r="EWB1529" s="16"/>
      <c r="EWC1529" s="16"/>
      <c r="EWD1529" s="16"/>
      <c r="EWE1529" s="16"/>
      <c r="EWF1529" s="16"/>
      <c r="EWG1529" s="16"/>
      <c r="EWH1529" s="16"/>
      <c r="EWI1529" s="16"/>
      <c r="EWJ1529" s="16"/>
      <c r="EWK1529" s="16"/>
      <c r="EWL1529" s="16"/>
      <c r="EWM1529" s="16"/>
      <c r="EWN1529" s="16"/>
      <c r="EWO1529" s="16"/>
      <c r="EWP1529" s="16"/>
      <c r="EWQ1529" s="16"/>
      <c r="EWR1529" s="16"/>
      <c r="EWS1529" s="16"/>
      <c r="EWT1529" s="16"/>
      <c r="EWU1529" s="16"/>
      <c r="EWV1529" s="16"/>
      <c r="EWW1529" s="16"/>
      <c r="EWX1529" s="16"/>
      <c r="EWY1529" s="16"/>
      <c r="EWZ1529" s="16"/>
      <c r="EXA1529" s="16"/>
      <c r="EXB1529" s="16"/>
      <c r="EXC1529" s="16"/>
      <c r="EXD1529" s="16"/>
      <c r="EXE1529" s="16"/>
      <c r="EXF1529" s="16"/>
      <c r="EXG1529" s="16"/>
      <c r="EXH1529" s="16"/>
      <c r="EXI1529" s="16"/>
      <c r="EXJ1529" s="16"/>
      <c r="EXK1529" s="16"/>
      <c r="EXL1529" s="16"/>
      <c r="EXM1529" s="16"/>
      <c r="EXN1529" s="16"/>
      <c r="EXO1529" s="16"/>
      <c r="EXP1529" s="16"/>
      <c r="EXQ1529" s="16"/>
      <c r="EXR1529" s="16"/>
      <c r="EXS1529" s="16"/>
      <c r="EXT1529" s="16"/>
      <c r="EXU1529" s="16"/>
      <c r="EXV1529" s="16"/>
      <c r="EXW1529" s="16"/>
      <c r="EXX1529" s="16"/>
      <c r="EXY1529" s="16"/>
      <c r="EXZ1529" s="16"/>
      <c r="EYA1529" s="16"/>
      <c r="EYB1529" s="16"/>
      <c r="EYC1529" s="16"/>
      <c r="EYD1529" s="16"/>
      <c r="EYE1529" s="16"/>
      <c r="EYF1529" s="16"/>
      <c r="EYG1529" s="16"/>
      <c r="EYH1529" s="16"/>
      <c r="EYI1529" s="16"/>
      <c r="EYJ1529" s="16"/>
      <c r="EYK1529" s="16"/>
      <c r="EYL1529" s="16"/>
      <c r="EYM1529" s="16"/>
      <c r="EYN1529" s="16"/>
      <c r="EYO1529" s="16"/>
      <c r="EYP1529" s="16"/>
      <c r="EYQ1529" s="16"/>
      <c r="EYR1529" s="16"/>
      <c r="EYS1529" s="16"/>
      <c r="EYT1529" s="16"/>
      <c r="EYU1529" s="16"/>
      <c r="EYV1529" s="16"/>
      <c r="EYW1529" s="16"/>
      <c r="EYX1529" s="16"/>
      <c r="EYY1529" s="16"/>
      <c r="EYZ1529" s="16"/>
      <c r="EZA1529" s="16"/>
      <c r="EZB1529" s="16"/>
      <c r="EZC1529" s="16"/>
      <c r="EZD1529" s="16"/>
      <c r="EZE1529" s="16"/>
      <c r="EZF1529" s="16"/>
      <c r="EZG1529" s="16"/>
      <c r="EZH1529" s="16"/>
      <c r="EZI1529" s="16"/>
      <c r="EZJ1529" s="16"/>
      <c r="EZK1529" s="16"/>
      <c r="EZL1529" s="16"/>
      <c r="EZM1529" s="16"/>
      <c r="EZN1529" s="16"/>
      <c r="EZO1529" s="16"/>
      <c r="EZP1529" s="16"/>
      <c r="EZQ1529" s="16"/>
      <c r="EZR1529" s="16"/>
      <c r="EZS1529" s="16"/>
      <c r="EZT1529" s="16"/>
      <c r="EZU1529" s="16"/>
      <c r="EZV1529" s="16"/>
      <c r="EZW1529" s="16"/>
      <c r="EZX1529" s="16"/>
      <c r="EZY1529" s="16"/>
      <c r="EZZ1529" s="16"/>
      <c r="FAA1529" s="16"/>
      <c r="FAB1529" s="16"/>
      <c r="FAC1529" s="16"/>
      <c r="FAD1529" s="16"/>
      <c r="FAE1529" s="16"/>
      <c r="FAF1529" s="16"/>
      <c r="FAG1529" s="16"/>
      <c r="FAH1529" s="16"/>
      <c r="FAI1529" s="16"/>
      <c r="FAJ1529" s="16"/>
      <c r="FAK1529" s="16"/>
      <c r="FAL1529" s="16"/>
      <c r="FAM1529" s="16"/>
      <c r="FAN1529" s="16"/>
      <c r="FAO1529" s="16"/>
      <c r="FAP1529" s="16"/>
      <c r="FAQ1529" s="16"/>
      <c r="FAR1529" s="16"/>
      <c r="FAS1529" s="16"/>
      <c r="FAT1529" s="16"/>
      <c r="FAU1529" s="16"/>
      <c r="FAV1529" s="16"/>
      <c r="FAW1529" s="16"/>
      <c r="FAX1529" s="16"/>
      <c r="FAY1529" s="16"/>
      <c r="FAZ1529" s="16"/>
      <c r="FBA1529" s="16"/>
      <c r="FBB1529" s="16"/>
      <c r="FBC1529" s="16"/>
      <c r="FBD1529" s="16"/>
      <c r="FBE1529" s="16"/>
      <c r="FBF1529" s="16"/>
      <c r="FBG1529" s="16"/>
      <c r="FBH1529" s="16"/>
      <c r="FBI1529" s="16"/>
      <c r="FBJ1529" s="16"/>
      <c r="FBK1529" s="16"/>
      <c r="FBL1529" s="16"/>
      <c r="FBM1529" s="16"/>
      <c r="FBN1529" s="16"/>
      <c r="FBO1529" s="16"/>
      <c r="FBP1529" s="16"/>
      <c r="FBQ1529" s="16"/>
      <c r="FBR1529" s="16"/>
      <c r="FBS1529" s="16"/>
      <c r="FBT1529" s="16"/>
      <c r="FBU1529" s="16"/>
      <c r="FBV1529" s="16"/>
      <c r="FBW1529" s="16"/>
      <c r="FBX1529" s="16"/>
      <c r="FBY1529" s="16"/>
      <c r="FBZ1529" s="16"/>
      <c r="FCA1529" s="16"/>
      <c r="FCB1529" s="16"/>
      <c r="FCC1529" s="16"/>
      <c r="FCD1529" s="16"/>
      <c r="FCE1529" s="16"/>
      <c r="FCF1529" s="16"/>
      <c r="FCG1529" s="16"/>
      <c r="FCH1529" s="16"/>
      <c r="FCI1529" s="16"/>
      <c r="FCJ1529" s="16"/>
      <c r="FCK1529" s="16"/>
      <c r="FCL1529" s="16"/>
      <c r="FCM1529" s="16"/>
      <c r="FCN1529" s="16"/>
      <c r="FCO1529" s="16"/>
      <c r="FCP1529" s="16"/>
      <c r="FCQ1529" s="16"/>
      <c r="FCR1529" s="16"/>
      <c r="FCS1529" s="16"/>
      <c r="FCT1529" s="16"/>
      <c r="FCU1529" s="16"/>
      <c r="FCV1529" s="16"/>
      <c r="FCW1529" s="16"/>
      <c r="FCX1529" s="16"/>
      <c r="FCY1529" s="16"/>
      <c r="FCZ1529" s="16"/>
      <c r="FDA1529" s="16"/>
      <c r="FDB1529" s="16"/>
      <c r="FDC1529" s="16"/>
      <c r="FDD1529" s="16"/>
      <c r="FDE1529" s="16"/>
      <c r="FDF1529" s="16"/>
      <c r="FDG1529" s="16"/>
      <c r="FDH1529" s="16"/>
      <c r="FDI1529" s="16"/>
      <c r="FDJ1529" s="16"/>
      <c r="FDK1529" s="16"/>
      <c r="FDL1529" s="16"/>
      <c r="FDM1529" s="16"/>
      <c r="FDN1529" s="16"/>
      <c r="FDO1529" s="16"/>
      <c r="FDP1529" s="16"/>
      <c r="FDQ1529" s="16"/>
      <c r="FDR1529" s="16"/>
      <c r="FDS1529" s="16"/>
      <c r="FDT1529" s="16"/>
      <c r="FDU1529" s="16"/>
      <c r="FDV1529" s="16"/>
      <c r="FDW1529" s="16"/>
      <c r="FDX1529" s="16"/>
      <c r="FDY1529" s="16"/>
      <c r="FDZ1529" s="16"/>
      <c r="FEA1529" s="16"/>
      <c r="FEB1529" s="16"/>
      <c r="FEC1529" s="16"/>
      <c r="FED1529" s="16"/>
      <c r="FEE1529" s="16"/>
      <c r="FEF1529" s="16"/>
      <c r="FEG1529" s="16"/>
      <c r="FEH1529" s="16"/>
      <c r="FEI1529" s="16"/>
      <c r="FEJ1529" s="16"/>
      <c r="FEK1529" s="16"/>
      <c r="FEL1529" s="16"/>
      <c r="FEM1529" s="16"/>
      <c r="FEN1529" s="16"/>
      <c r="FEO1529" s="16"/>
      <c r="FEP1529" s="16"/>
      <c r="FEQ1529" s="16"/>
      <c r="FER1529" s="16"/>
      <c r="FES1529" s="16"/>
      <c r="FET1529" s="16"/>
      <c r="FEU1529" s="16"/>
      <c r="FEV1529" s="16"/>
      <c r="FEW1529" s="16"/>
      <c r="FEX1529" s="16"/>
      <c r="FEY1529" s="16"/>
      <c r="FEZ1529" s="16"/>
      <c r="FFA1529" s="16"/>
      <c r="FFB1529" s="16"/>
      <c r="FFC1529" s="16"/>
      <c r="FFD1529" s="16"/>
      <c r="FFE1529" s="16"/>
      <c r="FFF1529" s="16"/>
      <c r="FFG1529" s="16"/>
      <c r="FFH1529" s="16"/>
      <c r="FFI1529" s="16"/>
      <c r="FFJ1529" s="16"/>
      <c r="FFK1529" s="16"/>
      <c r="FFL1529" s="16"/>
      <c r="FFM1529" s="16"/>
      <c r="FFN1529" s="16"/>
      <c r="FFO1529" s="16"/>
      <c r="FFP1529" s="16"/>
      <c r="FFQ1529" s="16"/>
      <c r="FFR1529" s="16"/>
      <c r="FFS1529" s="16"/>
      <c r="FFT1529" s="16"/>
      <c r="FFU1529" s="16"/>
      <c r="FFV1529" s="16"/>
      <c r="FFW1529" s="16"/>
      <c r="FFX1529" s="16"/>
      <c r="FFY1529" s="16"/>
      <c r="FFZ1529" s="16"/>
      <c r="FGA1529" s="16"/>
      <c r="FGB1529" s="16"/>
      <c r="FGC1529" s="16"/>
      <c r="FGD1529" s="16"/>
      <c r="FGE1529" s="16"/>
      <c r="FGF1529" s="16"/>
      <c r="FGG1529" s="16"/>
      <c r="FGH1529" s="16"/>
      <c r="FGI1529" s="16"/>
      <c r="FGJ1529" s="16"/>
      <c r="FGK1529" s="16"/>
      <c r="FGL1529" s="16"/>
      <c r="FGM1529" s="16"/>
      <c r="FGN1529" s="16"/>
      <c r="FGO1529" s="16"/>
      <c r="FGP1529" s="16"/>
      <c r="FGQ1529" s="16"/>
      <c r="FGR1529" s="16"/>
      <c r="FGS1529" s="16"/>
      <c r="FGT1529" s="16"/>
      <c r="FGU1529" s="16"/>
      <c r="FGV1529" s="16"/>
      <c r="FGW1529" s="16"/>
      <c r="FGX1529" s="16"/>
      <c r="FGY1529" s="16"/>
      <c r="FGZ1529" s="16"/>
      <c r="FHA1529" s="16"/>
      <c r="FHB1529" s="16"/>
      <c r="FHC1529" s="16"/>
      <c r="FHD1529" s="16"/>
      <c r="FHE1529" s="16"/>
      <c r="FHF1529" s="16"/>
      <c r="FHG1529" s="16"/>
      <c r="FHH1529" s="16"/>
      <c r="FHI1529" s="16"/>
      <c r="FHJ1529" s="16"/>
      <c r="FHK1529" s="16"/>
      <c r="FHL1529" s="16"/>
      <c r="FHM1529" s="16"/>
      <c r="FHN1529" s="16"/>
      <c r="FHO1529" s="16"/>
      <c r="FHP1529" s="16"/>
      <c r="FHQ1529" s="16"/>
      <c r="FHR1529" s="16"/>
      <c r="FHS1529" s="16"/>
      <c r="FHT1529" s="16"/>
      <c r="FHU1529" s="16"/>
      <c r="FHV1529" s="16"/>
      <c r="FHW1529" s="16"/>
      <c r="FHX1529" s="16"/>
      <c r="FHY1529" s="16"/>
      <c r="FHZ1529" s="16"/>
      <c r="FIA1529" s="16"/>
      <c r="FIB1529" s="16"/>
      <c r="FIC1529" s="16"/>
      <c r="FID1529" s="16"/>
      <c r="FIE1529" s="16"/>
      <c r="FIF1529" s="16"/>
      <c r="FIG1529" s="16"/>
      <c r="FIH1529" s="16"/>
      <c r="FII1529" s="16"/>
      <c r="FIJ1529" s="16"/>
      <c r="FIK1529" s="16"/>
      <c r="FIL1529" s="16"/>
      <c r="FIM1529" s="16"/>
      <c r="FIN1529" s="16"/>
      <c r="FIO1529" s="16"/>
      <c r="FIP1529" s="16"/>
      <c r="FIQ1529" s="16"/>
      <c r="FIR1529" s="16"/>
      <c r="FIS1529" s="16"/>
      <c r="FIT1529" s="16"/>
      <c r="FIU1529" s="16"/>
      <c r="FIV1529" s="16"/>
      <c r="FIW1529" s="16"/>
      <c r="FIX1529" s="16"/>
      <c r="FIY1529" s="16"/>
      <c r="FIZ1529" s="16"/>
      <c r="FJA1529" s="16"/>
      <c r="FJB1529" s="16"/>
      <c r="FJC1529" s="16"/>
      <c r="FJD1529" s="16"/>
      <c r="FJE1529" s="16"/>
      <c r="FJF1529" s="16"/>
      <c r="FJG1529" s="16"/>
      <c r="FJH1529" s="16"/>
      <c r="FJI1529" s="16"/>
      <c r="FJJ1529" s="16"/>
      <c r="FJK1529" s="16"/>
      <c r="FJL1529" s="16"/>
      <c r="FJM1529" s="16"/>
      <c r="FJN1529" s="16"/>
      <c r="FJO1529" s="16"/>
      <c r="FJP1529" s="16"/>
      <c r="FJQ1529" s="16"/>
      <c r="FJR1529" s="16"/>
      <c r="FJS1529" s="16"/>
      <c r="FJT1529" s="16"/>
      <c r="FJU1529" s="16"/>
      <c r="FJV1529" s="16"/>
      <c r="FJW1529" s="16"/>
      <c r="FJX1529" s="16"/>
      <c r="FJY1529" s="16"/>
      <c r="FJZ1529" s="16"/>
      <c r="FKA1529" s="16"/>
      <c r="FKB1529" s="16"/>
      <c r="FKC1529" s="16"/>
      <c r="FKD1529" s="16"/>
      <c r="FKE1529" s="16"/>
      <c r="FKF1529" s="16"/>
      <c r="FKG1529" s="16"/>
      <c r="FKH1529" s="16"/>
      <c r="FKI1529" s="16"/>
      <c r="FKJ1529" s="16"/>
      <c r="FKK1529" s="16"/>
      <c r="FKL1529" s="16"/>
      <c r="FKM1529" s="16"/>
      <c r="FKN1529" s="16"/>
      <c r="FKO1529" s="16"/>
      <c r="FKP1529" s="16"/>
      <c r="FKQ1529" s="16"/>
      <c r="FKR1529" s="16"/>
      <c r="FKS1529" s="16"/>
      <c r="FKT1529" s="16"/>
      <c r="FKU1529" s="16"/>
      <c r="FKV1529" s="16"/>
      <c r="FKW1529" s="16"/>
      <c r="FKX1529" s="16"/>
      <c r="FKY1529" s="16"/>
      <c r="FKZ1529" s="16"/>
      <c r="FLA1529" s="16"/>
      <c r="FLB1529" s="16"/>
      <c r="FLC1529" s="16"/>
      <c r="FLD1529" s="16"/>
      <c r="FLE1529" s="16"/>
      <c r="FLF1529" s="16"/>
      <c r="FLG1529" s="16"/>
      <c r="FLH1529" s="16"/>
      <c r="FLI1529" s="16"/>
      <c r="FLJ1529" s="16"/>
      <c r="FLK1529" s="16"/>
      <c r="FLL1529" s="16"/>
      <c r="FLM1529" s="16"/>
      <c r="FLN1529" s="16"/>
      <c r="FLO1529" s="16"/>
      <c r="FLP1529" s="16"/>
      <c r="FLQ1529" s="16"/>
      <c r="FLR1529" s="16"/>
      <c r="FLS1529" s="16"/>
      <c r="FLT1529" s="16"/>
      <c r="FLU1529" s="16"/>
      <c r="FLV1529" s="16"/>
      <c r="FLW1529" s="16"/>
      <c r="FLX1529" s="16"/>
      <c r="FLY1529" s="16"/>
      <c r="FLZ1529" s="16"/>
      <c r="FMA1529" s="16"/>
      <c r="FMB1529" s="16"/>
      <c r="FMC1529" s="16"/>
      <c r="FMD1529" s="16"/>
      <c r="FME1529" s="16"/>
      <c r="FMF1529" s="16"/>
      <c r="FMG1529" s="16"/>
      <c r="FMH1529" s="16"/>
      <c r="FMI1529" s="16"/>
      <c r="FMJ1529" s="16"/>
      <c r="FMK1529" s="16"/>
      <c r="FML1529" s="16"/>
      <c r="FMM1529" s="16"/>
      <c r="FMN1529" s="16"/>
      <c r="FMO1529" s="16"/>
      <c r="FMP1529" s="16"/>
      <c r="FMQ1529" s="16"/>
      <c r="FMR1529" s="16"/>
      <c r="FMS1529" s="16"/>
      <c r="FMT1529" s="16"/>
      <c r="FMU1529" s="16"/>
      <c r="FMV1529" s="16"/>
      <c r="FMW1529" s="16"/>
      <c r="FMX1529" s="16"/>
      <c r="FMY1529" s="16"/>
      <c r="FMZ1529" s="16"/>
      <c r="FNA1529" s="16"/>
      <c r="FNB1529" s="16"/>
      <c r="FNC1529" s="16"/>
      <c r="FND1529" s="16"/>
      <c r="FNE1529" s="16"/>
      <c r="FNF1529" s="16"/>
      <c r="FNG1529" s="16"/>
      <c r="FNH1529" s="16"/>
      <c r="FNI1529" s="16"/>
      <c r="FNJ1529" s="16"/>
      <c r="FNK1529" s="16"/>
      <c r="FNL1529" s="16"/>
      <c r="FNM1529" s="16"/>
      <c r="FNN1529" s="16"/>
      <c r="FNO1529" s="16"/>
      <c r="FNP1529" s="16"/>
      <c r="FNQ1529" s="16"/>
      <c r="FNR1529" s="16"/>
      <c r="FNS1529" s="16"/>
      <c r="FNT1529" s="16"/>
      <c r="FNU1529" s="16"/>
      <c r="FNV1529" s="16"/>
      <c r="FNW1529" s="16"/>
      <c r="FNX1529" s="16"/>
      <c r="FNY1529" s="16"/>
      <c r="FNZ1529" s="16"/>
      <c r="FOA1529" s="16"/>
      <c r="FOB1529" s="16"/>
      <c r="FOC1529" s="16"/>
      <c r="FOD1529" s="16"/>
      <c r="FOE1529" s="16"/>
      <c r="FOF1529" s="16"/>
      <c r="FOG1529" s="16"/>
      <c r="FOH1529" s="16"/>
      <c r="FOI1529" s="16"/>
      <c r="FOJ1529" s="16"/>
      <c r="FOK1529" s="16"/>
      <c r="FOL1529" s="16"/>
      <c r="FOM1529" s="16"/>
      <c r="FON1529" s="16"/>
      <c r="FOO1529" s="16"/>
      <c r="FOP1529" s="16"/>
      <c r="FOQ1529" s="16"/>
      <c r="FOR1529" s="16"/>
      <c r="FOS1529" s="16"/>
      <c r="FOT1529" s="16"/>
      <c r="FOU1529" s="16"/>
      <c r="FOV1529" s="16"/>
      <c r="FOW1529" s="16"/>
      <c r="FOX1529" s="16"/>
      <c r="FOY1529" s="16"/>
      <c r="FOZ1529" s="16"/>
      <c r="FPA1529" s="16"/>
      <c r="FPB1529" s="16"/>
      <c r="FPC1529" s="16"/>
      <c r="FPD1529" s="16"/>
      <c r="FPE1529" s="16"/>
      <c r="FPF1529" s="16"/>
      <c r="FPG1529" s="16"/>
      <c r="FPH1529" s="16"/>
      <c r="FPI1529" s="16"/>
      <c r="FPJ1529" s="16"/>
      <c r="FPK1529" s="16"/>
      <c r="FPL1529" s="16"/>
      <c r="FPM1529" s="16"/>
      <c r="FPN1529" s="16"/>
      <c r="FPO1529" s="16"/>
      <c r="FPP1529" s="16"/>
      <c r="FPQ1529" s="16"/>
      <c r="FPR1529" s="16"/>
      <c r="FPS1529" s="16"/>
      <c r="FPT1529" s="16"/>
      <c r="FPU1529" s="16"/>
      <c r="FPV1529" s="16"/>
      <c r="FPW1529" s="16"/>
      <c r="FPX1529" s="16"/>
      <c r="FPY1529" s="16"/>
      <c r="FPZ1529" s="16"/>
      <c r="FQA1529" s="16"/>
      <c r="FQB1529" s="16"/>
      <c r="FQC1529" s="16"/>
      <c r="FQD1529" s="16"/>
      <c r="FQE1529" s="16"/>
      <c r="FQF1529" s="16"/>
      <c r="FQG1529" s="16"/>
      <c r="FQH1529" s="16"/>
      <c r="FQI1529" s="16"/>
      <c r="FQJ1529" s="16"/>
      <c r="FQK1529" s="16"/>
      <c r="FQL1529" s="16"/>
      <c r="FQM1529" s="16"/>
      <c r="FQN1529" s="16"/>
      <c r="FQO1529" s="16"/>
      <c r="FQP1529" s="16"/>
      <c r="FQQ1529" s="16"/>
      <c r="FQR1529" s="16"/>
      <c r="FQS1529" s="16"/>
      <c r="FQT1529" s="16"/>
      <c r="FQU1529" s="16"/>
      <c r="FQV1529" s="16"/>
      <c r="FQW1529" s="16"/>
      <c r="FQX1529" s="16"/>
      <c r="FQY1529" s="16"/>
      <c r="FQZ1529" s="16"/>
      <c r="FRA1529" s="16"/>
      <c r="FRB1529" s="16"/>
      <c r="FRC1529" s="16"/>
      <c r="FRD1529" s="16"/>
      <c r="FRE1529" s="16"/>
      <c r="FRF1529" s="16"/>
      <c r="FRG1529" s="16"/>
      <c r="FRH1529" s="16"/>
      <c r="FRI1529" s="16"/>
      <c r="FRJ1529" s="16"/>
      <c r="FRK1529" s="16"/>
      <c r="FRL1529" s="16"/>
      <c r="FRM1529" s="16"/>
      <c r="FRN1529" s="16"/>
      <c r="FRO1529" s="16"/>
      <c r="FRP1529" s="16"/>
      <c r="FRQ1529" s="16"/>
      <c r="FRR1529" s="16"/>
      <c r="FRS1529" s="16"/>
      <c r="FRT1529" s="16"/>
      <c r="FRU1529" s="16"/>
      <c r="FRV1529" s="16"/>
      <c r="FRW1529" s="16"/>
      <c r="FRX1529" s="16"/>
      <c r="FRY1529" s="16"/>
      <c r="FRZ1529" s="16"/>
      <c r="FSA1529" s="16"/>
      <c r="FSB1529" s="16"/>
      <c r="FSC1529" s="16"/>
      <c r="FSD1529" s="16"/>
      <c r="FSE1529" s="16"/>
      <c r="FSF1529" s="16"/>
      <c r="FSG1529" s="16"/>
      <c r="FSH1529" s="16"/>
      <c r="FSI1529" s="16"/>
      <c r="FSJ1529" s="16"/>
      <c r="FSK1529" s="16"/>
      <c r="FSL1529" s="16"/>
      <c r="FSM1529" s="16"/>
      <c r="FSN1529" s="16"/>
      <c r="FSO1529" s="16"/>
      <c r="FSP1529" s="16"/>
      <c r="FSQ1529" s="16"/>
      <c r="FSR1529" s="16"/>
      <c r="FSS1529" s="16"/>
      <c r="FST1529" s="16"/>
      <c r="FSU1529" s="16"/>
      <c r="FSV1529" s="16"/>
      <c r="FSW1529" s="16"/>
      <c r="FSX1529" s="16"/>
      <c r="FSY1529" s="16"/>
      <c r="FSZ1529" s="16"/>
      <c r="FTA1529" s="16"/>
      <c r="FTB1529" s="16"/>
      <c r="FTC1529" s="16"/>
      <c r="FTD1529" s="16"/>
      <c r="FTE1529" s="16"/>
      <c r="FTF1529" s="16"/>
      <c r="FTG1529" s="16"/>
      <c r="FTH1529" s="16"/>
      <c r="FTI1529" s="16"/>
      <c r="FTJ1529" s="16"/>
      <c r="FTK1529" s="16"/>
      <c r="FTL1529" s="16"/>
      <c r="FTM1529" s="16"/>
      <c r="FTN1529" s="16"/>
      <c r="FTO1529" s="16"/>
      <c r="FTP1529" s="16"/>
      <c r="FTQ1529" s="16"/>
      <c r="FTR1529" s="16"/>
      <c r="FTS1529" s="16"/>
      <c r="FTT1529" s="16"/>
      <c r="FTU1529" s="16"/>
      <c r="FTV1529" s="16"/>
      <c r="FTW1529" s="16"/>
      <c r="FTX1529" s="16"/>
      <c r="FTY1529" s="16"/>
      <c r="FTZ1529" s="16"/>
      <c r="FUA1529" s="16"/>
      <c r="FUB1529" s="16"/>
      <c r="FUC1529" s="16"/>
      <c r="FUD1529" s="16"/>
      <c r="FUE1529" s="16"/>
      <c r="FUF1529" s="16"/>
      <c r="FUG1529" s="16"/>
      <c r="FUH1529" s="16"/>
      <c r="FUI1529" s="16"/>
      <c r="FUJ1529" s="16"/>
      <c r="FUK1529" s="16"/>
      <c r="FUL1529" s="16"/>
      <c r="FUM1529" s="16"/>
      <c r="FUN1529" s="16"/>
      <c r="FUO1529" s="16"/>
      <c r="FUP1529" s="16"/>
      <c r="FUQ1529" s="16"/>
      <c r="FUR1529" s="16"/>
      <c r="FUS1529" s="16"/>
      <c r="FUT1529" s="16"/>
      <c r="FUU1529" s="16"/>
      <c r="FUV1529" s="16"/>
      <c r="FUW1529" s="16"/>
      <c r="FUX1529" s="16"/>
      <c r="FUY1529" s="16"/>
      <c r="FUZ1529" s="16"/>
      <c r="FVA1529" s="16"/>
      <c r="FVB1529" s="16"/>
      <c r="FVC1529" s="16"/>
      <c r="FVD1529" s="16"/>
      <c r="FVE1529" s="16"/>
      <c r="FVF1529" s="16"/>
      <c r="FVG1529" s="16"/>
      <c r="FVH1529" s="16"/>
      <c r="FVI1529" s="16"/>
      <c r="FVJ1529" s="16"/>
      <c r="FVK1529" s="16"/>
      <c r="FVL1529" s="16"/>
      <c r="FVM1529" s="16"/>
      <c r="FVN1529" s="16"/>
      <c r="FVO1529" s="16"/>
      <c r="FVP1529" s="16"/>
      <c r="FVQ1529" s="16"/>
      <c r="FVR1529" s="16"/>
      <c r="FVS1529" s="16"/>
      <c r="FVT1529" s="16"/>
      <c r="FVU1529" s="16"/>
      <c r="FVV1529" s="16"/>
      <c r="FVW1529" s="16"/>
      <c r="FVX1529" s="16"/>
      <c r="FVY1529" s="16"/>
      <c r="FVZ1529" s="16"/>
      <c r="FWA1529" s="16"/>
      <c r="FWB1529" s="16"/>
      <c r="FWC1529" s="16"/>
      <c r="FWD1529" s="16"/>
      <c r="FWE1529" s="16"/>
      <c r="FWF1529" s="16"/>
      <c r="FWG1529" s="16"/>
      <c r="FWH1529" s="16"/>
      <c r="FWI1529" s="16"/>
      <c r="FWJ1529" s="16"/>
      <c r="FWK1529" s="16"/>
      <c r="FWL1529" s="16"/>
      <c r="FWM1529" s="16"/>
      <c r="FWN1529" s="16"/>
      <c r="FWO1529" s="16"/>
      <c r="FWP1529" s="16"/>
      <c r="FWQ1529" s="16"/>
      <c r="FWR1529" s="16"/>
      <c r="FWS1529" s="16"/>
      <c r="FWT1529" s="16"/>
      <c r="FWU1529" s="16"/>
      <c r="FWV1529" s="16"/>
      <c r="FWW1529" s="16"/>
      <c r="FWX1529" s="16"/>
      <c r="FWY1529" s="16"/>
      <c r="FWZ1529" s="16"/>
      <c r="FXA1529" s="16"/>
      <c r="FXB1529" s="16"/>
      <c r="FXC1529" s="16"/>
      <c r="FXD1529" s="16"/>
      <c r="FXE1529" s="16"/>
      <c r="FXF1529" s="16"/>
      <c r="FXG1529" s="16"/>
      <c r="FXH1529" s="16"/>
      <c r="FXI1529" s="16"/>
      <c r="FXJ1529" s="16"/>
      <c r="FXK1529" s="16"/>
      <c r="FXL1529" s="16"/>
      <c r="FXM1529" s="16"/>
      <c r="FXN1529" s="16"/>
      <c r="FXO1529" s="16"/>
      <c r="FXP1529" s="16"/>
      <c r="FXQ1529" s="16"/>
      <c r="FXR1529" s="16"/>
      <c r="FXS1529" s="16"/>
      <c r="FXT1529" s="16"/>
      <c r="FXU1529" s="16"/>
      <c r="FXV1529" s="16"/>
      <c r="FXW1529" s="16"/>
      <c r="FXX1529" s="16"/>
      <c r="FXY1529" s="16"/>
      <c r="FXZ1529" s="16"/>
      <c r="FYA1529" s="16"/>
      <c r="FYB1529" s="16"/>
      <c r="FYC1529" s="16"/>
      <c r="FYD1529" s="16"/>
      <c r="FYE1529" s="16"/>
      <c r="FYF1529" s="16"/>
      <c r="FYG1529" s="16"/>
      <c r="FYH1529" s="16"/>
      <c r="FYI1529" s="16"/>
      <c r="FYJ1529" s="16"/>
      <c r="FYK1529" s="16"/>
      <c r="FYL1529" s="16"/>
      <c r="FYM1529" s="16"/>
      <c r="FYN1529" s="16"/>
      <c r="FYO1529" s="16"/>
      <c r="FYP1529" s="16"/>
      <c r="FYQ1529" s="16"/>
      <c r="FYR1529" s="16"/>
      <c r="FYS1529" s="16"/>
      <c r="FYT1529" s="16"/>
      <c r="FYU1529" s="16"/>
      <c r="FYV1529" s="16"/>
      <c r="FYW1529" s="16"/>
      <c r="FYX1529" s="16"/>
      <c r="FYY1529" s="16"/>
      <c r="FYZ1529" s="16"/>
      <c r="FZA1529" s="16"/>
      <c r="FZB1529" s="16"/>
      <c r="FZC1529" s="16"/>
      <c r="FZD1529" s="16"/>
      <c r="FZE1529" s="16"/>
      <c r="FZF1529" s="16"/>
      <c r="FZG1529" s="16"/>
      <c r="FZH1529" s="16"/>
      <c r="FZI1529" s="16"/>
      <c r="FZJ1529" s="16"/>
      <c r="FZK1529" s="16"/>
      <c r="FZL1529" s="16"/>
      <c r="FZM1529" s="16"/>
      <c r="FZN1529" s="16"/>
      <c r="FZO1529" s="16"/>
      <c r="FZP1529" s="16"/>
      <c r="FZQ1529" s="16"/>
      <c r="FZR1529" s="16"/>
      <c r="FZS1529" s="16"/>
      <c r="FZT1529" s="16"/>
      <c r="FZU1529" s="16"/>
      <c r="FZV1529" s="16"/>
      <c r="FZW1529" s="16"/>
      <c r="FZX1529" s="16"/>
      <c r="FZY1529" s="16"/>
      <c r="FZZ1529" s="16"/>
      <c r="GAA1529" s="16"/>
      <c r="GAB1529" s="16"/>
      <c r="GAC1529" s="16"/>
      <c r="GAD1529" s="16"/>
      <c r="GAE1529" s="16"/>
      <c r="GAF1529" s="16"/>
      <c r="GAG1529" s="16"/>
      <c r="GAH1529" s="16"/>
      <c r="GAI1529" s="16"/>
      <c r="GAJ1529" s="16"/>
      <c r="GAK1529" s="16"/>
      <c r="GAL1529" s="16"/>
      <c r="GAM1529" s="16"/>
      <c r="GAN1529" s="16"/>
      <c r="GAO1529" s="16"/>
      <c r="GAP1529" s="16"/>
      <c r="GAQ1529" s="16"/>
      <c r="GAR1529" s="16"/>
      <c r="GAS1529" s="16"/>
      <c r="GAT1529" s="16"/>
      <c r="GAU1529" s="16"/>
      <c r="GAV1529" s="16"/>
      <c r="GAW1529" s="16"/>
      <c r="GAX1529" s="16"/>
      <c r="GAY1529" s="16"/>
      <c r="GAZ1529" s="16"/>
      <c r="GBA1529" s="16"/>
      <c r="GBB1529" s="16"/>
      <c r="GBC1529" s="16"/>
      <c r="GBD1529" s="16"/>
      <c r="GBE1529" s="16"/>
      <c r="GBF1529" s="16"/>
      <c r="GBG1529" s="16"/>
      <c r="GBH1529" s="16"/>
      <c r="GBI1529" s="16"/>
      <c r="GBJ1529" s="16"/>
      <c r="GBK1529" s="16"/>
      <c r="GBL1529" s="16"/>
      <c r="GBM1529" s="16"/>
      <c r="GBN1529" s="16"/>
      <c r="GBO1529" s="16"/>
      <c r="GBP1529" s="16"/>
      <c r="GBQ1529" s="16"/>
      <c r="GBR1529" s="16"/>
      <c r="GBS1529" s="16"/>
      <c r="GBT1529" s="16"/>
      <c r="GBU1529" s="16"/>
      <c r="GBV1529" s="16"/>
      <c r="GBW1529" s="16"/>
      <c r="GBX1529" s="16"/>
      <c r="GBY1529" s="16"/>
      <c r="GBZ1529" s="16"/>
      <c r="GCA1529" s="16"/>
      <c r="GCB1529" s="16"/>
      <c r="GCC1529" s="16"/>
      <c r="GCD1529" s="16"/>
      <c r="GCE1529" s="16"/>
      <c r="GCF1529" s="16"/>
      <c r="GCG1529" s="16"/>
      <c r="GCH1529" s="16"/>
      <c r="GCI1529" s="16"/>
      <c r="GCJ1529" s="16"/>
      <c r="GCK1529" s="16"/>
      <c r="GCL1529" s="16"/>
      <c r="GCM1529" s="16"/>
      <c r="GCN1529" s="16"/>
      <c r="GCO1529" s="16"/>
      <c r="GCP1529" s="16"/>
      <c r="GCQ1529" s="16"/>
      <c r="GCR1529" s="16"/>
      <c r="GCS1529" s="16"/>
      <c r="GCT1529" s="16"/>
      <c r="GCU1529" s="16"/>
      <c r="GCV1529" s="16"/>
      <c r="GCW1529" s="16"/>
      <c r="GCX1529" s="16"/>
      <c r="GCY1529" s="16"/>
      <c r="GCZ1529" s="16"/>
      <c r="GDA1529" s="16"/>
      <c r="GDB1529" s="16"/>
      <c r="GDC1529" s="16"/>
      <c r="GDD1529" s="16"/>
      <c r="GDE1529" s="16"/>
      <c r="GDF1529" s="16"/>
      <c r="GDG1529" s="16"/>
      <c r="GDH1529" s="16"/>
      <c r="GDI1529" s="16"/>
      <c r="GDJ1529" s="16"/>
      <c r="GDK1529" s="16"/>
      <c r="GDL1529" s="16"/>
      <c r="GDM1529" s="16"/>
      <c r="GDN1529" s="16"/>
      <c r="GDO1529" s="16"/>
      <c r="GDP1529" s="16"/>
      <c r="GDQ1529" s="16"/>
      <c r="GDR1529" s="16"/>
      <c r="GDS1529" s="16"/>
      <c r="GDT1529" s="16"/>
      <c r="GDU1529" s="16"/>
      <c r="GDV1529" s="16"/>
      <c r="GDW1529" s="16"/>
      <c r="GDX1529" s="16"/>
      <c r="GDY1529" s="16"/>
      <c r="GDZ1529" s="16"/>
      <c r="GEA1529" s="16"/>
      <c r="GEB1529" s="16"/>
      <c r="GEC1529" s="16"/>
      <c r="GED1529" s="16"/>
      <c r="GEE1529" s="16"/>
      <c r="GEF1529" s="16"/>
      <c r="GEG1529" s="16"/>
      <c r="GEH1529" s="16"/>
      <c r="GEI1529" s="16"/>
      <c r="GEJ1529" s="16"/>
      <c r="GEK1529" s="16"/>
      <c r="GEL1529" s="16"/>
      <c r="GEM1529" s="16"/>
      <c r="GEN1529" s="16"/>
      <c r="GEO1529" s="16"/>
      <c r="GEP1529" s="16"/>
      <c r="GEQ1529" s="16"/>
      <c r="GER1529" s="16"/>
      <c r="GES1529" s="16"/>
      <c r="GET1529" s="16"/>
      <c r="GEU1529" s="16"/>
      <c r="GEV1529" s="16"/>
      <c r="GEW1529" s="16"/>
      <c r="GEX1529" s="16"/>
      <c r="GEY1529" s="16"/>
      <c r="GEZ1529" s="16"/>
      <c r="GFA1529" s="16"/>
      <c r="GFB1529" s="16"/>
      <c r="GFC1529" s="16"/>
      <c r="GFD1529" s="16"/>
      <c r="GFE1529" s="16"/>
      <c r="GFF1529" s="16"/>
      <c r="GFG1529" s="16"/>
      <c r="GFH1529" s="16"/>
      <c r="GFI1529" s="16"/>
      <c r="GFJ1529" s="16"/>
      <c r="GFK1529" s="16"/>
      <c r="GFL1529" s="16"/>
      <c r="GFM1529" s="16"/>
      <c r="GFN1529" s="16"/>
      <c r="GFO1529" s="16"/>
      <c r="GFP1529" s="16"/>
      <c r="GFQ1529" s="16"/>
      <c r="GFR1529" s="16"/>
      <c r="GFS1529" s="16"/>
      <c r="GFT1529" s="16"/>
      <c r="GFU1529" s="16"/>
      <c r="GFV1529" s="16"/>
      <c r="GFW1529" s="16"/>
      <c r="GFX1529" s="16"/>
      <c r="GFY1529" s="16"/>
      <c r="GFZ1529" s="16"/>
      <c r="GGA1529" s="16"/>
      <c r="GGB1529" s="16"/>
      <c r="GGC1529" s="16"/>
      <c r="GGD1529" s="16"/>
      <c r="GGE1529" s="16"/>
      <c r="GGF1529" s="16"/>
      <c r="GGG1529" s="16"/>
      <c r="GGH1529" s="16"/>
      <c r="GGI1529" s="16"/>
      <c r="GGJ1529" s="16"/>
      <c r="GGK1529" s="16"/>
      <c r="GGL1529" s="16"/>
      <c r="GGM1529" s="16"/>
      <c r="GGN1529" s="16"/>
      <c r="GGO1529" s="16"/>
      <c r="GGP1529" s="16"/>
      <c r="GGQ1529" s="16"/>
      <c r="GGR1529" s="16"/>
      <c r="GGS1529" s="16"/>
      <c r="GGT1529" s="16"/>
      <c r="GGU1529" s="16"/>
      <c r="GGV1529" s="16"/>
      <c r="GGW1529" s="16"/>
      <c r="GGX1529" s="16"/>
      <c r="GGY1529" s="16"/>
      <c r="GGZ1529" s="16"/>
      <c r="GHA1529" s="16"/>
      <c r="GHB1529" s="16"/>
      <c r="GHC1529" s="16"/>
      <c r="GHD1529" s="16"/>
      <c r="GHE1529" s="16"/>
      <c r="GHF1529" s="16"/>
      <c r="GHG1529" s="16"/>
      <c r="GHH1529" s="16"/>
      <c r="GHI1529" s="16"/>
      <c r="GHJ1529" s="16"/>
      <c r="GHK1529" s="16"/>
      <c r="GHL1529" s="16"/>
      <c r="GHM1529" s="16"/>
      <c r="GHN1529" s="16"/>
      <c r="GHO1529" s="16"/>
      <c r="GHP1529" s="16"/>
      <c r="GHQ1529" s="16"/>
      <c r="GHR1529" s="16"/>
      <c r="GHS1529" s="16"/>
      <c r="GHT1529" s="16"/>
      <c r="GHU1529" s="16"/>
      <c r="GHV1529" s="16"/>
      <c r="GHW1529" s="16"/>
      <c r="GHX1529" s="16"/>
      <c r="GHY1529" s="16"/>
      <c r="GHZ1529" s="16"/>
      <c r="GIA1529" s="16"/>
      <c r="GIB1529" s="16"/>
      <c r="GIC1529" s="16"/>
      <c r="GID1529" s="16"/>
      <c r="GIE1529" s="16"/>
      <c r="GIF1529" s="16"/>
      <c r="GIG1529" s="16"/>
      <c r="GIH1529" s="16"/>
      <c r="GII1529" s="16"/>
      <c r="GIJ1529" s="16"/>
      <c r="GIK1529" s="16"/>
      <c r="GIL1529" s="16"/>
      <c r="GIM1529" s="16"/>
      <c r="GIN1529" s="16"/>
      <c r="GIO1529" s="16"/>
      <c r="GIP1529" s="16"/>
      <c r="GIQ1529" s="16"/>
      <c r="GIR1529" s="16"/>
      <c r="GIS1529" s="16"/>
      <c r="GIT1529" s="16"/>
      <c r="GIU1529" s="16"/>
      <c r="GIV1529" s="16"/>
      <c r="GIW1529" s="16"/>
      <c r="GIX1529" s="16"/>
      <c r="GIY1529" s="16"/>
      <c r="GIZ1529" s="16"/>
      <c r="GJA1529" s="16"/>
      <c r="GJB1529" s="16"/>
      <c r="GJC1529" s="16"/>
      <c r="GJD1529" s="16"/>
      <c r="GJE1529" s="16"/>
      <c r="GJF1529" s="16"/>
      <c r="GJG1529" s="16"/>
      <c r="GJH1529" s="16"/>
      <c r="GJI1529" s="16"/>
      <c r="GJJ1529" s="16"/>
      <c r="GJK1529" s="16"/>
      <c r="GJL1529" s="16"/>
      <c r="GJM1529" s="16"/>
      <c r="GJN1529" s="16"/>
      <c r="GJO1529" s="16"/>
      <c r="GJP1529" s="16"/>
      <c r="GJQ1529" s="16"/>
      <c r="GJR1529" s="16"/>
      <c r="GJS1529" s="16"/>
      <c r="GJT1529" s="16"/>
      <c r="GJU1529" s="16"/>
      <c r="GJV1529" s="16"/>
      <c r="GJW1529" s="16"/>
      <c r="GJX1529" s="16"/>
      <c r="GJY1529" s="16"/>
      <c r="GJZ1529" s="16"/>
      <c r="GKA1529" s="16"/>
      <c r="GKB1529" s="16"/>
      <c r="GKC1529" s="16"/>
      <c r="GKD1529" s="16"/>
      <c r="GKE1529" s="16"/>
      <c r="GKF1529" s="16"/>
      <c r="GKG1529" s="16"/>
      <c r="GKH1529" s="16"/>
      <c r="GKI1529" s="16"/>
      <c r="GKJ1529" s="16"/>
      <c r="GKK1529" s="16"/>
      <c r="GKL1529" s="16"/>
      <c r="GKM1529" s="16"/>
      <c r="GKN1529" s="16"/>
      <c r="GKO1529" s="16"/>
      <c r="GKP1529" s="16"/>
      <c r="GKQ1529" s="16"/>
      <c r="GKR1529" s="16"/>
      <c r="GKS1529" s="16"/>
      <c r="GKT1529" s="16"/>
      <c r="GKU1529" s="16"/>
      <c r="GKV1529" s="16"/>
      <c r="GKW1529" s="16"/>
      <c r="GKX1529" s="16"/>
      <c r="GKY1529" s="16"/>
      <c r="GKZ1529" s="16"/>
      <c r="GLA1529" s="16"/>
      <c r="GLB1529" s="16"/>
      <c r="GLC1529" s="16"/>
      <c r="GLD1529" s="16"/>
      <c r="GLE1529" s="16"/>
      <c r="GLF1529" s="16"/>
      <c r="GLG1529" s="16"/>
      <c r="GLH1529" s="16"/>
      <c r="GLI1529" s="16"/>
      <c r="GLJ1529" s="16"/>
      <c r="GLK1529" s="16"/>
      <c r="GLL1529" s="16"/>
      <c r="GLM1529" s="16"/>
      <c r="GLN1529" s="16"/>
      <c r="GLO1529" s="16"/>
      <c r="GLP1529" s="16"/>
      <c r="GLQ1529" s="16"/>
      <c r="GLR1529" s="16"/>
      <c r="GLS1529" s="16"/>
      <c r="GLT1529" s="16"/>
      <c r="GLU1529" s="16"/>
      <c r="GLV1529" s="16"/>
      <c r="GLW1529" s="16"/>
      <c r="GLX1529" s="16"/>
      <c r="GLY1529" s="16"/>
      <c r="GLZ1529" s="16"/>
      <c r="GMA1529" s="16"/>
      <c r="GMB1529" s="16"/>
      <c r="GMC1529" s="16"/>
      <c r="GMD1529" s="16"/>
      <c r="GME1529" s="16"/>
      <c r="GMF1529" s="16"/>
      <c r="GMG1529" s="16"/>
      <c r="GMH1529" s="16"/>
      <c r="GMI1529" s="16"/>
      <c r="GMJ1529" s="16"/>
      <c r="GMK1529" s="16"/>
      <c r="GML1529" s="16"/>
      <c r="GMM1529" s="16"/>
      <c r="GMN1529" s="16"/>
      <c r="GMO1529" s="16"/>
      <c r="GMP1529" s="16"/>
      <c r="GMQ1529" s="16"/>
      <c r="GMR1529" s="16"/>
      <c r="GMS1529" s="16"/>
      <c r="GMT1529" s="16"/>
      <c r="GMU1529" s="16"/>
      <c r="GMV1529" s="16"/>
      <c r="GMW1529" s="16"/>
      <c r="GMX1529" s="16"/>
      <c r="GMY1529" s="16"/>
      <c r="GMZ1529" s="16"/>
      <c r="GNA1529" s="16"/>
      <c r="GNB1529" s="16"/>
      <c r="GNC1529" s="16"/>
      <c r="GND1529" s="16"/>
      <c r="GNE1529" s="16"/>
      <c r="GNF1529" s="16"/>
      <c r="GNG1529" s="16"/>
      <c r="GNH1529" s="16"/>
      <c r="GNI1529" s="16"/>
      <c r="GNJ1529" s="16"/>
      <c r="GNK1529" s="16"/>
      <c r="GNL1529" s="16"/>
      <c r="GNM1529" s="16"/>
      <c r="GNN1529" s="16"/>
      <c r="GNO1529" s="16"/>
      <c r="GNP1529" s="16"/>
      <c r="GNQ1529" s="16"/>
      <c r="GNR1529" s="16"/>
      <c r="GNS1529" s="16"/>
      <c r="GNT1529" s="16"/>
      <c r="GNU1529" s="16"/>
      <c r="GNV1529" s="16"/>
      <c r="GNW1529" s="16"/>
      <c r="GNX1529" s="16"/>
      <c r="GNY1529" s="16"/>
      <c r="GNZ1529" s="16"/>
      <c r="GOA1529" s="16"/>
      <c r="GOB1529" s="16"/>
      <c r="GOC1529" s="16"/>
      <c r="GOD1529" s="16"/>
      <c r="GOE1529" s="16"/>
      <c r="GOF1529" s="16"/>
      <c r="GOG1529" s="16"/>
      <c r="GOH1529" s="16"/>
      <c r="GOI1529" s="16"/>
      <c r="GOJ1529" s="16"/>
      <c r="GOK1529" s="16"/>
      <c r="GOL1529" s="16"/>
      <c r="GOM1529" s="16"/>
      <c r="GON1529" s="16"/>
      <c r="GOO1529" s="16"/>
      <c r="GOP1529" s="16"/>
      <c r="GOQ1529" s="16"/>
      <c r="GOR1529" s="16"/>
      <c r="GOS1529" s="16"/>
      <c r="GOT1529" s="16"/>
      <c r="GOU1529" s="16"/>
      <c r="GOV1529" s="16"/>
      <c r="GOW1529" s="16"/>
      <c r="GOX1529" s="16"/>
      <c r="GOY1529" s="16"/>
      <c r="GOZ1529" s="16"/>
      <c r="GPA1529" s="16"/>
      <c r="GPB1529" s="16"/>
      <c r="GPC1529" s="16"/>
      <c r="GPD1529" s="16"/>
      <c r="GPE1529" s="16"/>
      <c r="GPF1529" s="16"/>
      <c r="GPG1529" s="16"/>
      <c r="GPH1529" s="16"/>
      <c r="GPI1529" s="16"/>
      <c r="GPJ1529" s="16"/>
      <c r="GPK1529" s="16"/>
      <c r="GPL1529" s="16"/>
      <c r="GPM1529" s="16"/>
      <c r="GPN1529" s="16"/>
      <c r="GPO1529" s="16"/>
      <c r="GPP1529" s="16"/>
      <c r="GPQ1529" s="16"/>
      <c r="GPR1529" s="16"/>
      <c r="GPS1529" s="16"/>
      <c r="GPT1529" s="16"/>
      <c r="GPU1529" s="16"/>
      <c r="GPV1529" s="16"/>
      <c r="GPW1529" s="16"/>
      <c r="GPX1529" s="16"/>
      <c r="GPY1529" s="16"/>
      <c r="GPZ1529" s="16"/>
      <c r="GQA1529" s="16"/>
      <c r="GQB1529" s="16"/>
      <c r="GQC1529" s="16"/>
      <c r="GQD1529" s="16"/>
      <c r="GQE1529" s="16"/>
      <c r="GQF1529" s="16"/>
      <c r="GQG1529" s="16"/>
      <c r="GQH1529" s="16"/>
      <c r="GQI1529" s="16"/>
      <c r="GQJ1529" s="16"/>
      <c r="GQK1529" s="16"/>
      <c r="GQL1529" s="16"/>
      <c r="GQM1529" s="16"/>
      <c r="GQN1529" s="16"/>
      <c r="GQO1529" s="16"/>
      <c r="GQP1529" s="16"/>
      <c r="GQQ1529" s="16"/>
      <c r="GQR1529" s="16"/>
      <c r="GQS1529" s="16"/>
      <c r="GQT1529" s="16"/>
      <c r="GQU1529" s="16"/>
      <c r="GQV1529" s="16"/>
      <c r="GQW1529" s="16"/>
      <c r="GQX1529" s="16"/>
      <c r="GQY1529" s="16"/>
      <c r="GQZ1529" s="16"/>
      <c r="GRA1529" s="16"/>
      <c r="GRB1529" s="16"/>
      <c r="GRC1529" s="16"/>
      <c r="GRD1529" s="16"/>
      <c r="GRE1529" s="16"/>
      <c r="GRF1529" s="16"/>
      <c r="GRG1529" s="16"/>
      <c r="GRH1529" s="16"/>
      <c r="GRI1529" s="16"/>
      <c r="GRJ1529" s="16"/>
      <c r="GRK1529" s="16"/>
      <c r="GRL1529" s="16"/>
      <c r="GRM1529" s="16"/>
      <c r="GRN1529" s="16"/>
      <c r="GRO1529" s="16"/>
      <c r="GRP1529" s="16"/>
      <c r="GRQ1529" s="16"/>
      <c r="GRR1529" s="16"/>
      <c r="GRS1529" s="16"/>
      <c r="GRT1529" s="16"/>
      <c r="GRU1529" s="16"/>
      <c r="GRV1529" s="16"/>
      <c r="GRW1529" s="16"/>
      <c r="GRX1529" s="16"/>
      <c r="GRY1529" s="16"/>
      <c r="GRZ1529" s="16"/>
      <c r="GSA1529" s="16"/>
      <c r="GSB1529" s="16"/>
      <c r="GSC1529" s="16"/>
      <c r="GSD1529" s="16"/>
      <c r="GSE1529" s="16"/>
      <c r="GSF1529" s="16"/>
      <c r="GSG1529" s="16"/>
      <c r="GSH1529" s="16"/>
      <c r="GSI1529" s="16"/>
      <c r="GSJ1529" s="16"/>
      <c r="GSK1529" s="16"/>
      <c r="GSL1529" s="16"/>
      <c r="GSM1529" s="16"/>
      <c r="GSN1529" s="16"/>
      <c r="GSO1529" s="16"/>
      <c r="GSP1529" s="16"/>
      <c r="GSQ1529" s="16"/>
      <c r="GSR1529" s="16"/>
      <c r="GSS1529" s="16"/>
      <c r="GST1529" s="16"/>
      <c r="GSU1529" s="16"/>
      <c r="GSV1529" s="16"/>
      <c r="GSW1529" s="16"/>
      <c r="GSX1529" s="16"/>
      <c r="GSY1529" s="16"/>
      <c r="GSZ1529" s="16"/>
      <c r="GTA1529" s="16"/>
      <c r="GTB1529" s="16"/>
      <c r="GTC1529" s="16"/>
      <c r="GTD1529" s="16"/>
      <c r="GTE1529" s="16"/>
      <c r="GTF1529" s="16"/>
      <c r="GTG1529" s="16"/>
      <c r="GTH1529" s="16"/>
      <c r="GTI1529" s="16"/>
      <c r="GTJ1529" s="16"/>
      <c r="GTK1529" s="16"/>
      <c r="GTL1529" s="16"/>
      <c r="GTM1529" s="16"/>
      <c r="GTN1529" s="16"/>
      <c r="GTO1529" s="16"/>
      <c r="GTP1529" s="16"/>
      <c r="GTQ1529" s="16"/>
      <c r="GTR1529" s="16"/>
      <c r="GTS1529" s="16"/>
      <c r="GTT1529" s="16"/>
      <c r="GTU1529" s="16"/>
      <c r="GTV1529" s="16"/>
      <c r="GTW1529" s="16"/>
      <c r="GTX1529" s="16"/>
      <c r="GTY1529" s="16"/>
      <c r="GTZ1529" s="16"/>
      <c r="GUA1529" s="16"/>
      <c r="GUB1529" s="16"/>
      <c r="GUC1529" s="16"/>
      <c r="GUD1529" s="16"/>
      <c r="GUE1529" s="16"/>
      <c r="GUF1529" s="16"/>
      <c r="GUG1529" s="16"/>
      <c r="GUH1529" s="16"/>
      <c r="GUI1529" s="16"/>
      <c r="GUJ1529" s="16"/>
      <c r="GUK1529" s="16"/>
      <c r="GUL1529" s="16"/>
      <c r="GUM1529" s="16"/>
      <c r="GUN1529" s="16"/>
      <c r="GUO1529" s="16"/>
      <c r="GUP1529" s="16"/>
      <c r="GUQ1529" s="16"/>
      <c r="GUR1529" s="16"/>
      <c r="GUS1529" s="16"/>
      <c r="GUT1529" s="16"/>
      <c r="GUU1529" s="16"/>
      <c r="GUV1529" s="16"/>
      <c r="GUW1529" s="16"/>
      <c r="GUX1529" s="16"/>
      <c r="GUY1529" s="16"/>
      <c r="GUZ1529" s="16"/>
      <c r="GVA1529" s="16"/>
      <c r="GVB1529" s="16"/>
      <c r="GVC1529" s="16"/>
      <c r="GVD1529" s="16"/>
      <c r="GVE1529" s="16"/>
      <c r="GVF1529" s="16"/>
      <c r="GVG1529" s="16"/>
      <c r="GVH1529" s="16"/>
      <c r="GVI1529" s="16"/>
      <c r="GVJ1529" s="16"/>
      <c r="GVK1529" s="16"/>
      <c r="GVL1529" s="16"/>
      <c r="GVM1529" s="16"/>
      <c r="GVN1529" s="16"/>
      <c r="GVO1529" s="16"/>
      <c r="GVP1529" s="16"/>
      <c r="GVQ1529" s="16"/>
      <c r="GVR1529" s="16"/>
      <c r="GVS1529" s="16"/>
      <c r="GVT1529" s="16"/>
      <c r="GVU1529" s="16"/>
      <c r="GVV1529" s="16"/>
      <c r="GVW1529" s="16"/>
      <c r="GVX1529" s="16"/>
      <c r="GVY1529" s="16"/>
      <c r="GVZ1529" s="16"/>
      <c r="GWA1529" s="16"/>
      <c r="GWB1529" s="16"/>
      <c r="GWC1529" s="16"/>
      <c r="GWD1529" s="16"/>
      <c r="GWE1529" s="16"/>
      <c r="GWF1529" s="16"/>
      <c r="GWG1529" s="16"/>
      <c r="GWH1529" s="16"/>
      <c r="GWI1529" s="16"/>
      <c r="GWJ1529" s="16"/>
      <c r="GWK1529" s="16"/>
      <c r="GWL1529" s="16"/>
      <c r="GWM1529" s="16"/>
      <c r="GWN1529" s="16"/>
      <c r="GWO1529" s="16"/>
      <c r="GWP1529" s="16"/>
      <c r="GWQ1529" s="16"/>
      <c r="GWR1529" s="16"/>
      <c r="GWS1529" s="16"/>
      <c r="GWT1529" s="16"/>
      <c r="GWU1529" s="16"/>
      <c r="GWV1529" s="16"/>
      <c r="GWW1529" s="16"/>
      <c r="GWX1529" s="16"/>
      <c r="GWY1529" s="16"/>
      <c r="GWZ1529" s="16"/>
      <c r="GXA1529" s="16"/>
      <c r="GXB1529" s="16"/>
      <c r="GXC1529" s="16"/>
      <c r="GXD1529" s="16"/>
      <c r="GXE1529" s="16"/>
      <c r="GXF1529" s="16"/>
      <c r="GXG1529" s="16"/>
      <c r="GXH1529" s="16"/>
      <c r="GXI1529" s="16"/>
      <c r="GXJ1529" s="16"/>
      <c r="GXK1529" s="16"/>
      <c r="GXL1529" s="16"/>
      <c r="GXM1529" s="16"/>
      <c r="GXN1529" s="16"/>
      <c r="GXO1529" s="16"/>
      <c r="GXP1529" s="16"/>
      <c r="GXQ1529" s="16"/>
      <c r="GXR1529" s="16"/>
      <c r="GXS1529" s="16"/>
      <c r="GXT1529" s="16"/>
      <c r="GXU1529" s="16"/>
      <c r="GXV1529" s="16"/>
      <c r="GXW1529" s="16"/>
      <c r="GXX1529" s="16"/>
      <c r="GXY1529" s="16"/>
      <c r="GXZ1529" s="16"/>
      <c r="GYA1529" s="16"/>
      <c r="GYB1529" s="16"/>
      <c r="GYC1529" s="16"/>
      <c r="GYD1529" s="16"/>
      <c r="GYE1529" s="16"/>
      <c r="GYF1529" s="16"/>
      <c r="GYG1529" s="16"/>
      <c r="GYH1529" s="16"/>
      <c r="GYI1529" s="16"/>
      <c r="GYJ1529" s="16"/>
      <c r="GYK1529" s="16"/>
      <c r="GYL1529" s="16"/>
      <c r="GYM1529" s="16"/>
      <c r="GYN1529" s="16"/>
      <c r="GYO1529" s="16"/>
      <c r="GYP1529" s="16"/>
      <c r="GYQ1529" s="16"/>
      <c r="GYR1529" s="16"/>
      <c r="GYS1529" s="16"/>
      <c r="GYT1529" s="16"/>
      <c r="GYU1529" s="16"/>
      <c r="GYV1529" s="16"/>
      <c r="GYW1529" s="16"/>
      <c r="GYX1529" s="16"/>
      <c r="GYY1529" s="16"/>
      <c r="GYZ1529" s="16"/>
      <c r="GZA1529" s="16"/>
      <c r="GZB1529" s="16"/>
      <c r="GZC1529" s="16"/>
      <c r="GZD1529" s="16"/>
      <c r="GZE1529" s="16"/>
      <c r="GZF1529" s="16"/>
      <c r="GZG1529" s="16"/>
      <c r="GZH1529" s="16"/>
      <c r="GZI1529" s="16"/>
      <c r="GZJ1529" s="16"/>
      <c r="GZK1529" s="16"/>
      <c r="GZL1529" s="16"/>
      <c r="GZM1529" s="16"/>
      <c r="GZN1529" s="16"/>
      <c r="GZO1529" s="16"/>
      <c r="GZP1529" s="16"/>
      <c r="GZQ1529" s="16"/>
      <c r="GZR1529" s="16"/>
      <c r="GZS1529" s="16"/>
      <c r="GZT1529" s="16"/>
      <c r="GZU1529" s="16"/>
      <c r="GZV1529" s="16"/>
      <c r="GZW1529" s="16"/>
      <c r="GZX1529" s="16"/>
      <c r="GZY1529" s="16"/>
      <c r="GZZ1529" s="16"/>
      <c r="HAA1529" s="16"/>
      <c r="HAB1529" s="16"/>
      <c r="HAC1529" s="16"/>
      <c r="HAD1529" s="16"/>
      <c r="HAE1529" s="16"/>
      <c r="HAF1529" s="16"/>
      <c r="HAG1529" s="16"/>
      <c r="HAH1529" s="16"/>
      <c r="HAI1529" s="16"/>
      <c r="HAJ1529" s="16"/>
      <c r="HAK1529" s="16"/>
      <c r="HAL1529" s="16"/>
      <c r="HAM1529" s="16"/>
      <c r="HAN1529" s="16"/>
      <c r="HAO1529" s="16"/>
      <c r="HAP1529" s="16"/>
      <c r="HAQ1529" s="16"/>
      <c r="HAR1529" s="16"/>
      <c r="HAS1529" s="16"/>
      <c r="HAT1529" s="16"/>
      <c r="HAU1529" s="16"/>
      <c r="HAV1529" s="16"/>
      <c r="HAW1529" s="16"/>
      <c r="HAX1529" s="16"/>
      <c r="HAY1529" s="16"/>
      <c r="HAZ1529" s="16"/>
      <c r="HBA1529" s="16"/>
      <c r="HBB1529" s="16"/>
      <c r="HBC1529" s="16"/>
      <c r="HBD1529" s="16"/>
      <c r="HBE1529" s="16"/>
      <c r="HBF1529" s="16"/>
      <c r="HBG1529" s="16"/>
      <c r="HBH1529" s="16"/>
      <c r="HBI1529" s="16"/>
      <c r="HBJ1529" s="16"/>
      <c r="HBK1529" s="16"/>
      <c r="HBL1529" s="16"/>
      <c r="HBM1529" s="16"/>
      <c r="HBN1529" s="16"/>
      <c r="HBO1529" s="16"/>
      <c r="HBP1529" s="16"/>
      <c r="HBQ1529" s="16"/>
      <c r="HBR1529" s="16"/>
      <c r="HBS1529" s="16"/>
      <c r="HBT1529" s="16"/>
      <c r="HBU1529" s="16"/>
      <c r="HBV1529" s="16"/>
      <c r="HBW1529" s="16"/>
      <c r="HBX1529" s="16"/>
      <c r="HBY1529" s="16"/>
      <c r="HBZ1529" s="16"/>
      <c r="HCA1529" s="16"/>
      <c r="HCB1529" s="16"/>
      <c r="HCC1529" s="16"/>
      <c r="HCD1529" s="16"/>
      <c r="HCE1529" s="16"/>
      <c r="HCF1529" s="16"/>
      <c r="HCG1529" s="16"/>
      <c r="HCH1529" s="16"/>
      <c r="HCI1529" s="16"/>
      <c r="HCJ1529" s="16"/>
      <c r="HCK1529" s="16"/>
      <c r="HCL1529" s="16"/>
      <c r="HCM1529" s="16"/>
      <c r="HCN1529" s="16"/>
      <c r="HCO1529" s="16"/>
      <c r="HCP1529" s="16"/>
      <c r="HCQ1529" s="16"/>
      <c r="HCR1529" s="16"/>
      <c r="HCS1529" s="16"/>
      <c r="HCT1529" s="16"/>
      <c r="HCU1529" s="16"/>
      <c r="HCV1529" s="16"/>
      <c r="HCW1529" s="16"/>
      <c r="HCX1529" s="16"/>
      <c r="HCY1529" s="16"/>
      <c r="HCZ1529" s="16"/>
      <c r="HDA1529" s="16"/>
      <c r="HDB1529" s="16"/>
      <c r="HDC1529" s="16"/>
      <c r="HDD1529" s="16"/>
      <c r="HDE1529" s="16"/>
      <c r="HDF1529" s="16"/>
      <c r="HDG1529" s="16"/>
      <c r="HDH1529" s="16"/>
      <c r="HDI1529" s="16"/>
      <c r="HDJ1529" s="16"/>
      <c r="HDK1529" s="16"/>
      <c r="HDL1529" s="16"/>
      <c r="HDM1529" s="16"/>
      <c r="HDN1529" s="16"/>
      <c r="HDO1529" s="16"/>
      <c r="HDP1529" s="16"/>
      <c r="HDQ1529" s="16"/>
      <c r="HDR1529" s="16"/>
      <c r="HDS1529" s="16"/>
      <c r="HDT1529" s="16"/>
      <c r="HDU1529" s="16"/>
      <c r="HDV1529" s="16"/>
      <c r="HDW1529" s="16"/>
      <c r="HDX1529" s="16"/>
      <c r="HDY1529" s="16"/>
      <c r="HDZ1529" s="16"/>
      <c r="HEA1529" s="16"/>
      <c r="HEB1529" s="16"/>
      <c r="HEC1529" s="16"/>
      <c r="HED1529" s="16"/>
      <c r="HEE1529" s="16"/>
      <c r="HEF1529" s="16"/>
      <c r="HEG1529" s="16"/>
      <c r="HEH1529" s="16"/>
      <c r="HEI1529" s="16"/>
      <c r="HEJ1529" s="16"/>
      <c r="HEK1529" s="16"/>
      <c r="HEL1529" s="16"/>
      <c r="HEM1529" s="16"/>
      <c r="HEN1529" s="16"/>
      <c r="HEO1529" s="16"/>
      <c r="HEP1529" s="16"/>
      <c r="HEQ1529" s="16"/>
      <c r="HER1529" s="16"/>
      <c r="HES1529" s="16"/>
      <c r="HET1529" s="16"/>
      <c r="HEU1529" s="16"/>
      <c r="HEV1529" s="16"/>
      <c r="HEW1529" s="16"/>
      <c r="HEX1529" s="16"/>
      <c r="HEY1529" s="16"/>
      <c r="HEZ1529" s="16"/>
      <c r="HFA1529" s="16"/>
      <c r="HFB1529" s="16"/>
      <c r="HFC1529" s="16"/>
      <c r="HFD1529" s="16"/>
      <c r="HFE1529" s="16"/>
      <c r="HFF1529" s="16"/>
      <c r="HFG1529" s="16"/>
      <c r="HFH1529" s="16"/>
      <c r="HFI1529" s="16"/>
      <c r="HFJ1529" s="16"/>
      <c r="HFK1529" s="16"/>
      <c r="HFL1529" s="16"/>
      <c r="HFM1529" s="16"/>
      <c r="HFN1529" s="16"/>
      <c r="HFO1529" s="16"/>
      <c r="HFP1529" s="16"/>
      <c r="HFQ1529" s="16"/>
      <c r="HFR1529" s="16"/>
      <c r="HFS1529" s="16"/>
      <c r="HFT1529" s="16"/>
      <c r="HFU1529" s="16"/>
      <c r="HFV1529" s="16"/>
      <c r="HFW1529" s="16"/>
      <c r="HFX1529" s="16"/>
      <c r="HFY1529" s="16"/>
      <c r="HFZ1529" s="16"/>
      <c r="HGA1529" s="16"/>
      <c r="HGB1529" s="16"/>
      <c r="HGC1529" s="16"/>
      <c r="HGD1529" s="16"/>
      <c r="HGE1529" s="16"/>
      <c r="HGF1529" s="16"/>
      <c r="HGG1529" s="16"/>
      <c r="HGH1529" s="16"/>
      <c r="HGI1529" s="16"/>
      <c r="HGJ1529" s="16"/>
      <c r="HGK1529" s="16"/>
      <c r="HGL1529" s="16"/>
      <c r="HGM1529" s="16"/>
      <c r="HGN1529" s="16"/>
      <c r="HGO1529" s="16"/>
      <c r="HGP1529" s="16"/>
      <c r="HGQ1529" s="16"/>
      <c r="HGR1529" s="16"/>
      <c r="HGS1529" s="16"/>
      <c r="HGT1529" s="16"/>
      <c r="HGU1529" s="16"/>
      <c r="HGV1529" s="16"/>
      <c r="HGW1529" s="16"/>
      <c r="HGX1529" s="16"/>
      <c r="HGY1529" s="16"/>
      <c r="HGZ1529" s="16"/>
      <c r="HHA1529" s="16"/>
      <c r="HHB1529" s="16"/>
      <c r="HHC1529" s="16"/>
      <c r="HHD1529" s="16"/>
      <c r="HHE1529" s="16"/>
      <c r="HHF1529" s="16"/>
      <c r="HHG1529" s="16"/>
      <c r="HHH1529" s="16"/>
      <c r="HHI1529" s="16"/>
      <c r="HHJ1529" s="16"/>
      <c r="HHK1529" s="16"/>
      <c r="HHL1529" s="16"/>
      <c r="HHM1529" s="16"/>
      <c r="HHN1529" s="16"/>
      <c r="HHO1529" s="16"/>
      <c r="HHP1529" s="16"/>
      <c r="HHQ1529" s="16"/>
      <c r="HHR1529" s="16"/>
      <c r="HHS1529" s="16"/>
      <c r="HHT1529" s="16"/>
      <c r="HHU1529" s="16"/>
      <c r="HHV1529" s="16"/>
      <c r="HHW1529" s="16"/>
      <c r="HHX1529" s="16"/>
      <c r="HHY1529" s="16"/>
      <c r="HHZ1529" s="16"/>
      <c r="HIA1529" s="16"/>
      <c r="HIB1529" s="16"/>
      <c r="HIC1529" s="16"/>
      <c r="HID1529" s="16"/>
      <c r="HIE1529" s="16"/>
      <c r="HIF1529" s="16"/>
      <c r="HIG1529" s="16"/>
      <c r="HIH1529" s="16"/>
      <c r="HII1529" s="16"/>
      <c r="HIJ1529" s="16"/>
      <c r="HIK1529" s="16"/>
      <c r="HIL1529" s="16"/>
      <c r="HIM1529" s="16"/>
      <c r="HIN1529" s="16"/>
      <c r="HIO1529" s="16"/>
      <c r="HIP1529" s="16"/>
      <c r="HIQ1529" s="16"/>
      <c r="HIR1529" s="16"/>
      <c r="HIS1529" s="16"/>
      <c r="HIT1529" s="16"/>
      <c r="HIU1529" s="16"/>
      <c r="HIV1529" s="16"/>
      <c r="HIW1529" s="16"/>
      <c r="HIX1529" s="16"/>
      <c r="HIY1529" s="16"/>
      <c r="HIZ1529" s="16"/>
      <c r="HJA1529" s="16"/>
      <c r="HJB1529" s="16"/>
      <c r="HJC1529" s="16"/>
      <c r="HJD1529" s="16"/>
      <c r="HJE1529" s="16"/>
      <c r="HJF1529" s="16"/>
      <c r="HJG1529" s="16"/>
      <c r="HJH1529" s="16"/>
      <c r="HJI1529" s="16"/>
      <c r="HJJ1529" s="16"/>
      <c r="HJK1529" s="16"/>
      <c r="HJL1529" s="16"/>
      <c r="HJM1529" s="16"/>
      <c r="HJN1529" s="16"/>
      <c r="HJO1529" s="16"/>
      <c r="HJP1529" s="16"/>
      <c r="HJQ1529" s="16"/>
      <c r="HJR1529" s="16"/>
      <c r="HJS1529" s="16"/>
      <c r="HJT1529" s="16"/>
      <c r="HJU1529" s="16"/>
      <c r="HJV1529" s="16"/>
      <c r="HJW1529" s="16"/>
      <c r="HJX1529" s="16"/>
      <c r="HJY1529" s="16"/>
      <c r="HJZ1529" s="16"/>
      <c r="HKA1529" s="16"/>
      <c r="HKB1529" s="16"/>
      <c r="HKC1529" s="16"/>
      <c r="HKD1529" s="16"/>
      <c r="HKE1529" s="16"/>
      <c r="HKF1529" s="16"/>
      <c r="HKG1529" s="16"/>
      <c r="HKH1529" s="16"/>
      <c r="HKI1529" s="16"/>
      <c r="HKJ1529" s="16"/>
      <c r="HKK1529" s="16"/>
      <c r="HKL1529" s="16"/>
      <c r="HKM1529" s="16"/>
      <c r="HKN1529" s="16"/>
      <c r="HKO1529" s="16"/>
      <c r="HKP1529" s="16"/>
      <c r="HKQ1529" s="16"/>
      <c r="HKR1529" s="16"/>
      <c r="HKS1529" s="16"/>
      <c r="HKT1529" s="16"/>
      <c r="HKU1529" s="16"/>
      <c r="HKV1529" s="16"/>
      <c r="HKW1529" s="16"/>
      <c r="HKX1529" s="16"/>
      <c r="HKY1529" s="16"/>
      <c r="HKZ1529" s="16"/>
      <c r="HLA1529" s="16"/>
      <c r="HLB1529" s="16"/>
      <c r="HLC1529" s="16"/>
      <c r="HLD1529" s="16"/>
      <c r="HLE1529" s="16"/>
      <c r="HLF1529" s="16"/>
      <c r="HLG1529" s="16"/>
      <c r="HLH1529" s="16"/>
      <c r="HLI1529" s="16"/>
      <c r="HLJ1529" s="16"/>
      <c r="HLK1529" s="16"/>
      <c r="HLL1529" s="16"/>
      <c r="HLM1529" s="16"/>
      <c r="HLN1529" s="16"/>
      <c r="HLO1529" s="16"/>
      <c r="HLP1529" s="16"/>
      <c r="HLQ1529" s="16"/>
      <c r="HLR1529" s="16"/>
      <c r="HLS1529" s="16"/>
      <c r="HLT1529" s="16"/>
      <c r="HLU1529" s="16"/>
      <c r="HLV1529" s="16"/>
      <c r="HLW1529" s="16"/>
      <c r="HLX1529" s="16"/>
      <c r="HLY1529" s="16"/>
      <c r="HLZ1529" s="16"/>
      <c r="HMA1529" s="16"/>
      <c r="HMB1529" s="16"/>
      <c r="HMC1529" s="16"/>
      <c r="HMD1529" s="16"/>
      <c r="HME1529" s="16"/>
      <c r="HMF1529" s="16"/>
      <c r="HMG1529" s="16"/>
      <c r="HMH1529" s="16"/>
      <c r="HMI1529" s="16"/>
      <c r="HMJ1529" s="16"/>
      <c r="HMK1529" s="16"/>
      <c r="HML1529" s="16"/>
      <c r="HMM1529" s="16"/>
      <c r="HMN1529" s="16"/>
      <c r="HMO1529" s="16"/>
      <c r="HMP1529" s="16"/>
      <c r="HMQ1529" s="16"/>
      <c r="HMR1529" s="16"/>
      <c r="HMS1529" s="16"/>
      <c r="HMT1529" s="16"/>
      <c r="HMU1529" s="16"/>
      <c r="HMV1529" s="16"/>
      <c r="HMW1529" s="16"/>
      <c r="HMX1529" s="16"/>
      <c r="HMY1529" s="16"/>
      <c r="HMZ1529" s="16"/>
      <c r="HNA1529" s="16"/>
      <c r="HNB1529" s="16"/>
      <c r="HNC1529" s="16"/>
      <c r="HND1529" s="16"/>
      <c r="HNE1529" s="16"/>
      <c r="HNF1529" s="16"/>
      <c r="HNG1529" s="16"/>
      <c r="HNH1529" s="16"/>
      <c r="HNI1529" s="16"/>
      <c r="HNJ1529" s="16"/>
      <c r="HNK1529" s="16"/>
      <c r="HNL1529" s="16"/>
      <c r="HNM1529" s="16"/>
      <c r="HNN1529" s="16"/>
      <c r="HNO1529" s="16"/>
      <c r="HNP1529" s="16"/>
      <c r="HNQ1529" s="16"/>
      <c r="HNR1529" s="16"/>
      <c r="HNS1529" s="16"/>
      <c r="HNT1529" s="16"/>
      <c r="HNU1529" s="16"/>
      <c r="HNV1529" s="16"/>
      <c r="HNW1529" s="16"/>
      <c r="HNX1529" s="16"/>
      <c r="HNY1529" s="16"/>
      <c r="HNZ1529" s="16"/>
      <c r="HOA1529" s="16"/>
      <c r="HOB1529" s="16"/>
      <c r="HOC1529" s="16"/>
      <c r="HOD1529" s="16"/>
      <c r="HOE1529" s="16"/>
      <c r="HOF1529" s="16"/>
      <c r="HOG1529" s="16"/>
      <c r="HOH1529" s="16"/>
      <c r="HOI1529" s="16"/>
      <c r="HOJ1529" s="16"/>
      <c r="HOK1529" s="16"/>
      <c r="HOL1529" s="16"/>
      <c r="HOM1529" s="16"/>
      <c r="HON1529" s="16"/>
      <c r="HOO1529" s="16"/>
      <c r="HOP1529" s="16"/>
      <c r="HOQ1529" s="16"/>
      <c r="HOR1529" s="16"/>
      <c r="HOS1529" s="16"/>
      <c r="HOT1529" s="16"/>
      <c r="HOU1529" s="16"/>
      <c r="HOV1529" s="16"/>
      <c r="HOW1529" s="16"/>
      <c r="HOX1529" s="16"/>
      <c r="HOY1529" s="16"/>
      <c r="HOZ1529" s="16"/>
      <c r="HPA1529" s="16"/>
      <c r="HPB1529" s="16"/>
      <c r="HPC1529" s="16"/>
      <c r="HPD1529" s="16"/>
      <c r="HPE1529" s="16"/>
      <c r="HPF1529" s="16"/>
      <c r="HPG1529" s="16"/>
      <c r="HPH1529" s="16"/>
      <c r="HPI1529" s="16"/>
      <c r="HPJ1529" s="16"/>
      <c r="HPK1529" s="16"/>
      <c r="HPL1529" s="16"/>
      <c r="HPM1529" s="16"/>
      <c r="HPN1529" s="16"/>
      <c r="HPO1529" s="16"/>
      <c r="HPP1529" s="16"/>
      <c r="HPQ1529" s="16"/>
      <c r="HPR1529" s="16"/>
      <c r="HPS1529" s="16"/>
      <c r="HPT1529" s="16"/>
      <c r="HPU1529" s="16"/>
      <c r="HPV1529" s="16"/>
      <c r="HPW1529" s="16"/>
      <c r="HPX1529" s="16"/>
      <c r="HPY1529" s="16"/>
      <c r="HPZ1529" s="16"/>
      <c r="HQA1529" s="16"/>
      <c r="HQB1529" s="16"/>
      <c r="HQC1529" s="16"/>
      <c r="HQD1529" s="16"/>
      <c r="HQE1529" s="16"/>
      <c r="HQF1529" s="16"/>
      <c r="HQG1529" s="16"/>
      <c r="HQH1529" s="16"/>
      <c r="HQI1529" s="16"/>
      <c r="HQJ1529" s="16"/>
      <c r="HQK1529" s="16"/>
      <c r="HQL1529" s="16"/>
      <c r="HQM1529" s="16"/>
      <c r="HQN1529" s="16"/>
      <c r="HQO1529" s="16"/>
      <c r="HQP1529" s="16"/>
      <c r="HQQ1529" s="16"/>
      <c r="HQR1529" s="16"/>
      <c r="HQS1529" s="16"/>
      <c r="HQT1529" s="16"/>
      <c r="HQU1529" s="16"/>
      <c r="HQV1529" s="16"/>
      <c r="HQW1529" s="16"/>
      <c r="HQX1529" s="16"/>
      <c r="HQY1529" s="16"/>
      <c r="HQZ1529" s="16"/>
      <c r="HRA1529" s="16"/>
      <c r="HRB1529" s="16"/>
      <c r="HRC1529" s="16"/>
      <c r="HRD1529" s="16"/>
      <c r="HRE1529" s="16"/>
      <c r="HRF1529" s="16"/>
      <c r="HRG1529" s="16"/>
      <c r="HRH1529" s="16"/>
      <c r="HRI1529" s="16"/>
      <c r="HRJ1529" s="16"/>
      <c r="HRK1529" s="16"/>
      <c r="HRL1529" s="16"/>
      <c r="HRM1529" s="16"/>
      <c r="HRN1529" s="16"/>
      <c r="HRO1529" s="16"/>
      <c r="HRP1529" s="16"/>
      <c r="HRQ1529" s="16"/>
      <c r="HRR1529" s="16"/>
      <c r="HRS1529" s="16"/>
      <c r="HRT1529" s="16"/>
      <c r="HRU1529" s="16"/>
      <c r="HRV1529" s="16"/>
      <c r="HRW1529" s="16"/>
      <c r="HRX1529" s="16"/>
      <c r="HRY1529" s="16"/>
      <c r="HRZ1529" s="16"/>
      <c r="HSA1529" s="16"/>
      <c r="HSB1529" s="16"/>
      <c r="HSC1529" s="16"/>
      <c r="HSD1529" s="16"/>
      <c r="HSE1529" s="16"/>
      <c r="HSF1529" s="16"/>
      <c r="HSG1529" s="16"/>
      <c r="HSH1529" s="16"/>
      <c r="HSI1529" s="16"/>
      <c r="HSJ1529" s="16"/>
      <c r="HSK1529" s="16"/>
      <c r="HSL1529" s="16"/>
      <c r="HSM1529" s="16"/>
      <c r="HSN1529" s="16"/>
      <c r="HSO1529" s="16"/>
      <c r="HSP1529" s="16"/>
      <c r="HSQ1529" s="16"/>
      <c r="HSR1529" s="16"/>
      <c r="HSS1529" s="16"/>
      <c r="HST1529" s="16"/>
      <c r="HSU1529" s="16"/>
      <c r="HSV1529" s="16"/>
      <c r="HSW1529" s="16"/>
      <c r="HSX1529" s="16"/>
      <c r="HSY1529" s="16"/>
      <c r="HSZ1529" s="16"/>
      <c r="HTA1529" s="16"/>
      <c r="HTB1529" s="16"/>
      <c r="HTC1529" s="16"/>
      <c r="HTD1529" s="16"/>
      <c r="HTE1529" s="16"/>
      <c r="HTF1529" s="16"/>
      <c r="HTG1529" s="16"/>
      <c r="HTH1529" s="16"/>
      <c r="HTI1529" s="16"/>
      <c r="HTJ1529" s="16"/>
      <c r="HTK1529" s="16"/>
      <c r="HTL1529" s="16"/>
      <c r="HTM1529" s="16"/>
      <c r="HTN1529" s="16"/>
      <c r="HTO1529" s="16"/>
      <c r="HTP1529" s="16"/>
      <c r="HTQ1529" s="16"/>
      <c r="HTR1529" s="16"/>
      <c r="HTS1529" s="16"/>
      <c r="HTT1529" s="16"/>
      <c r="HTU1529" s="16"/>
      <c r="HTV1529" s="16"/>
      <c r="HTW1529" s="16"/>
      <c r="HTX1529" s="16"/>
      <c r="HTY1529" s="16"/>
      <c r="HTZ1529" s="16"/>
      <c r="HUA1529" s="16"/>
      <c r="HUB1529" s="16"/>
      <c r="HUC1529" s="16"/>
      <c r="HUD1529" s="16"/>
      <c r="HUE1529" s="16"/>
      <c r="HUF1529" s="16"/>
      <c r="HUG1529" s="16"/>
      <c r="HUH1529" s="16"/>
      <c r="HUI1529" s="16"/>
      <c r="HUJ1529" s="16"/>
      <c r="HUK1529" s="16"/>
      <c r="HUL1529" s="16"/>
      <c r="HUM1529" s="16"/>
      <c r="HUN1529" s="16"/>
      <c r="HUO1529" s="16"/>
      <c r="HUP1529" s="16"/>
      <c r="HUQ1529" s="16"/>
      <c r="HUR1529" s="16"/>
      <c r="HUS1529" s="16"/>
      <c r="HUT1529" s="16"/>
      <c r="HUU1529" s="16"/>
      <c r="HUV1529" s="16"/>
      <c r="HUW1529" s="16"/>
      <c r="HUX1529" s="16"/>
      <c r="HUY1529" s="16"/>
      <c r="HUZ1529" s="16"/>
      <c r="HVA1529" s="16"/>
      <c r="HVB1529" s="16"/>
      <c r="HVC1529" s="16"/>
      <c r="HVD1529" s="16"/>
      <c r="HVE1529" s="16"/>
      <c r="HVF1529" s="16"/>
      <c r="HVG1529" s="16"/>
      <c r="HVH1529" s="16"/>
      <c r="HVI1529" s="16"/>
      <c r="HVJ1529" s="16"/>
      <c r="HVK1529" s="16"/>
      <c r="HVL1529" s="16"/>
      <c r="HVM1529" s="16"/>
      <c r="HVN1529" s="16"/>
      <c r="HVO1529" s="16"/>
      <c r="HVP1529" s="16"/>
      <c r="HVQ1529" s="16"/>
      <c r="HVR1529" s="16"/>
      <c r="HVS1529" s="16"/>
      <c r="HVT1529" s="16"/>
      <c r="HVU1529" s="16"/>
      <c r="HVV1529" s="16"/>
      <c r="HVW1529" s="16"/>
      <c r="HVX1529" s="16"/>
      <c r="HVY1529" s="16"/>
      <c r="HVZ1529" s="16"/>
      <c r="HWA1529" s="16"/>
      <c r="HWB1529" s="16"/>
      <c r="HWC1529" s="16"/>
      <c r="HWD1529" s="16"/>
      <c r="HWE1529" s="16"/>
      <c r="HWF1529" s="16"/>
      <c r="HWG1529" s="16"/>
      <c r="HWH1529" s="16"/>
      <c r="HWI1529" s="16"/>
      <c r="HWJ1529" s="16"/>
      <c r="HWK1529" s="16"/>
      <c r="HWL1529" s="16"/>
      <c r="HWM1529" s="16"/>
      <c r="HWN1529" s="16"/>
      <c r="HWO1529" s="16"/>
      <c r="HWP1529" s="16"/>
      <c r="HWQ1529" s="16"/>
      <c r="HWR1529" s="16"/>
      <c r="HWS1529" s="16"/>
      <c r="HWT1529" s="16"/>
      <c r="HWU1529" s="16"/>
      <c r="HWV1529" s="16"/>
      <c r="HWW1529" s="16"/>
      <c r="HWX1529" s="16"/>
      <c r="HWY1529" s="16"/>
      <c r="HWZ1529" s="16"/>
      <c r="HXA1529" s="16"/>
      <c r="HXB1529" s="16"/>
      <c r="HXC1529" s="16"/>
      <c r="HXD1529" s="16"/>
      <c r="HXE1529" s="16"/>
      <c r="HXF1529" s="16"/>
      <c r="HXG1529" s="16"/>
      <c r="HXH1529" s="16"/>
      <c r="HXI1529" s="16"/>
      <c r="HXJ1529" s="16"/>
      <c r="HXK1529" s="16"/>
      <c r="HXL1529" s="16"/>
      <c r="HXM1529" s="16"/>
      <c r="HXN1529" s="16"/>
      <c r="HXO1529" s="16"/>
      <c r="HXP1529" s="16"/>
      <c r="HXQ1529" s="16"/>
      <c r="HXR1529" s="16"/>
      <c r="HXS1529" s="16"/>
      <c r="HXT1529" s="16"/>
      <c r="HXU1529" s="16"/>
      <c r="HXV1529" s="16"/>
      <c r="HXW1529" s="16"/>
      <c r="HXX1529" s="16"/>
      <c r="HXY1529" s="16"/>
      <c r="HXZ1529" s="16"/>
      <c r="HYA1529" s="16"/>
      <c r="HYB1529" s="16"/>
      <c r="HYC1529" s="16"/>
      <c r="HYD1529" s="16"/>
      <c r="HYE1529" s="16"/>
      <c r="HYF1529" s="16"/>
      <c r="HYG1529" s="16"/>
      <c r="HYH1529" s="16"/>
      <c r="HYI1529" s="16"/>
      <c r="HYJ1529" s="16"/>
      <c r="HYK1529" s="16"/>
      <c r="HYL1529" s="16"/>
      <c r="HYM1529" s="16"/>
      <c r="HYN1529" s="16"/>
      <c r="HYO1529" s="16"/>
      <c r="HYP1529" s="16"/>
      <c r="HYQ1529" s="16"/>
      <c r="HYR1529" s="16"/>
      <c r="HYS1529" s="16"/>
      <c r="HYT1529" s="16"/>
      <c r="HYU1529" s="16"/>
      <c r="HYV1529" s="16"/>
      <c r="HYW1529" s="16"/>
      <c r="HYX1529" s="16"/>
      <c r="HYY1529" s="16"/>
      <c r="HYZ1529" s="16"/>
      <c r="HZA1529" s="16"/>
      <c r="HZB1529" s="16"/>
      <c r="HZC1529" s="16"/>
      <c r="HZD1529" s="16"/>
      <c r="HZE1529" s="16"/>
      <c r="HZF1529" s="16"/>
      <c r="HZG1529" s="16"/>
      <c r="HZH1529" s="16"/>
      <c r="HZI1529" s="16"/>
      <c r="HZJ1529" s="16"/>
      <c r="HZK1529" s="16"/>
      <c r="HZL1529" s="16"/>
      <c r="HZM1529" s="16"/>
      <c r="HZN1529" s="16"/>
      <c r="HZO1529" s="16"/>
      <c r="HZP1529" s="16"/>
      <c r="HZQ1529" s="16"/>
      <c r="HZR1529" s="16"/>
      <c r="HZS1529" s="16"/>
      <c r="HZT1529" s="16"/>
      <c r="HZU1529" s="16"/>
      <c r="HZV1529" s="16"/>
      <c r="HZW1529" s="16"/>
      <c r="HZX1529" s="16"/>
      <c r="HZY1529" s="16"/>
      <c r="HZZ1529" s="16"/>
      <c r="IAA1529" s="16"/>
      <c r="IAB1529" s="16"/>
      <c r="IAC1529" s="16"/>
      <c r="IAD1529" s="16"/>
      <c r="IAE1529" s="16"/>
      <c r="IAF1529" s="16"/>
      <c r="IAG1529" s="16"/>
      <c r="IAH1529" s="16"/>
      <c r="IAI1529" s="16"/>
      <c r="IAJ1529" s="16"/>
      <c r="IAK1529" s="16"/>
      <c r="IAL1529" s="16"/>
      <c r="IAM1529" s="16"/>
      <c r="IAN1529" s="16"/>
      <c r="IAO1529" s="16"/>
      <c r="IAP1529" s="16"/>
      <c r="IAQ1529" s="16"/>
      <c r="IAR1529" s="16"/>
      <c r="IAS1529" s="16"/>
      <c r="IAT1529" s="16"/>
      <c r="IAU1529" s="16"/>
      <c r="IAV1529" s="16"/>
      <c r="IAW1529" s="16"/>
      <c r="IAX1529" s="16"/>
      <c r="IAY1529" s="16"/>
      <c r="IAZ1529" s="16"/>
      <c r="IBA1529" s="16"/>
      <c r="IBB1529" s="16"/>
      <c r="IBC1529" s="16"/>
      <c r="IBD1529" s="16"/>
      <c r="IBE1529" s="16"/>
      <c r="IBF1529" s="16"/>
      <c r="IBG1529" s="16"/>
      <c r="IBH1529" s="16"/>
      <c r="IBI1529" s="16"/>
      <c r="IBJ1529" s="16"/>
      <c r="IBK1529" s="16"/>
      <c r="IBL1529" s="16"/>
      <c r="IBM1529" s="16"/>
      <c r="IBN1529" s="16"/>
      <c r="IBO1529" s="16"/>
      <c r="IBP1529" s="16"/>
      <c r="IBQ1529" s="16"/>
      <c r="IBR1529" s="16"/>
      <c r="IBS1529" s="16"/>
      <c r="IBT1529" s="16"/>
      <c r="IBU1529" s="16"/>
      <c r="IBV1529" s="16"/>
      <c r="IBW1529" s="16"/>
      <c r="IBX1529" s="16"/>
      <c r="IBY1529" s="16"/>
      <c r="IBZ1529" s="16"/>
      <c r="ICA1529" s="16"/>
      <c r="ICB1529" s="16"/>
      <c r="ICC1529" s="16"/>
      <c r="ICD1529" s="16"/>
      <c r="ICE1529" s="16"/>
      <c r="ICF1529" s="16"/>
      <c r="ICG1529" s="16"/>
      <c r="ICH1529" s="16"/>
      <c r="ICI1529" s="16"/>
      <c r="ICJ1529" s="16"/>
      <c r="ICK1529" s="16"/>
      <c r="ICL1529" s="16"/>
      <c r="ICM1529" s="16"/>
      <c r="ICN1529" s="16"/>
      <c r="ICO1529" s="16"/>
      <c r="ICP1529" s="16"/>
      <c r="ICQ1529" s="16"/>
      <c r="ICR1529" s="16"/>
      <c r="ICS1529" s="16"/>
      <c r="ICT1529" s="16"/>
      <c r="ICU1529" s="16"/>
      <c r="ICV1529" s="16"/>
      <c r="ICW1529" s="16"/>
      <c r="ICX1529" s="16"/>
      <c r="ICY1529" s="16"/>
      <c r="ICZ1529" s="16"/>
      <c r="IDA1529" s="16"/>
      <c r="IDB1529" s="16"/>
      <c r="IDC1529" s="16"/>
      <c r="IDD1529" s="16"/>
      <c r="IDE1529" s="16"/>
      <c r="IDF1529" s="16"/>
      <c r="IDG1529" s="16"/>
      <c r="IDH1529" s="16"/>
      <c r="IDI1529" s="16"/>
      <c r="IDJ1529" s="16"/>
      <c r="IDK1529" s="16"/>
      <c r="IDL1529" s="16"/>
      <c r="IDM1529" s="16"/>
      <c r="IDN1529" s="16"/>
      <c r="IDO1529" s="16"/>
      <c r="IDP1529" s="16"/>
      <c r="IDQ1529" s="16"/>
      <c r="IDR1529" s="16"/>
      <c r="IDS1529" s="16"/>
      <c r="IDT1529" s="16"/>
      <c r="IDU1529" s="16"/>
      <c r="IDV1529" s="16"/>
      <c r="IDW1529" s="16"/>
      <c r="IDX1529" s="16"/>
      <c r="IDY1529" s="16"/>
      <c r="IDZ1529" s="16"/>
      <c r="IEA1529" s="16"/>
      <c r="IEB1529" s="16"/>
      <c r="IEC1529" s="16"/>
      <c r="IED1529" s="16"/>
      <c r="IEE1529" s="16"/>
      <c r="IEF1529" s="16"/>
      <c r="IEG1529" s="16"/>
      <c r="IEH1529" s="16"/>
      <c r="IEI1529" s="16"/>
      <c r="IEJ1529" s="16"/>
      <c r="IEK1529" s="16"/>
      <c r="IEL1529" s="16"/>
      <c r="IEM1529" s="16"/>
      <c r="IEN1529" s="16"/>
      <c r="IEO1529" s="16"/>
      <c r="IEP1529" s="16"/>
      <c r="IEQ1529" s="16"/>
      <c r="IER1529" s="16"/>
      <c r="IES1529" s="16"/>
      <c r="IET1529" s="16"/>
      <c r="IEU1529" s="16"/>
      <c r="IEV1529" s="16"/>
      <c r="IEW1529" s="16"/>
      <c r="IEX1529" s="16"/>
      <c r="IEY1529" s="16"/>
      <c r="IEZ1529" s="16"/>
      <c r="IFA1529" s="16"/>
      <c r="IFB1529" s="16"/>
      <c r="IFC1529" s="16"/>
      <c r="IFD1529" s="16"/>
      <c r="IFE1529" s="16"/>
      <c r="IFF1529" s="16"/>
      <c r="IFG1529" s="16"/>
      <c r="IFH1529" s="16"/>
      <c r="IFI1529" s="16"/>
      <c r="IFJ1529" s="16"/>
      <c r="IFK1529" s="16"/>
      <c r="IFL1529" s="16"/>
      <c r="IFM1529" s="16"/>
      <c r="IFN1529" s="16"/>
      <c r="IFO1529" s="16"/>
      <c r="IFP1529" s="16"/>
      <c r="IFQ1529" s="16"/>
      <c r="IFR1529" s="16"/>
      <c r="IFS1529" s="16"/>
      <c r="IFT1529" s="16"/>
      <c r="IFU1529" s="16"/>
      <c r="IFV1529" s="16"/>
      <c r="IFW1529" s="16"/>
      <c r="IFX1529" s="16"/>
      <c r="IFY1529" s="16"/>
      <c r="IFZ1529" s="16"/>
      <c r="IGA1529" s="16"/>
      <c r="IGB1529" s="16"/>
      <c r="IGC1529" s="16"/>
      <c r="IGD1529" s="16"/>
      <c r="IGE1529" s="16"/>
      <c r="IGF1529" s="16"/>
      <c r="IGG1529" s="16"/>
      <c r="IGH1529" s="16"/>
      <c r="IGI1529" s="16"/>
      <c r="IGJ1529" s="16"/>
      <c r="IGK1529" s="16"/>
      <c r="IGL1529" s="16"/>
      <c r="IGM1529" s="16"/>
      <c r="IGN1529" s="16"/>
      <c r="IGO1529" s="16"/>
      <c r="IGP1529" s="16"/>
      <c r="IGQ1529" s="16"/>
      <c r="IGR1529" s="16"/>
      <c r="IGS1529" s="16"/>
      <c r="IGT1529" s="16"/>
      <c r="IGU1529" s="16"/>
      <c r="IGV1529" s="16"/>
      <c r="IGW1529" s="16"/>
      <c r="IGX1529" s="16"/>
      <c r="IGY1529" s="16"/>
      <c r="IGZ1529" s="16"/>
      <c r="IHA1529" s="16"/>
      <c r="IHB1529" s="16"/>
      <c r="IHC1529" s="16"/>
      <c r="IHD1529" s="16"/>
      <c r="IHE1529" s="16"/>
      <c r="IHF1529" s="16"/>
      <c r="IHG1529" s="16"/>
      <c r="IHH1529" s="16"/>
      <c r="IHI1529" s="16"/>
      <c r="IHJ1529" s="16"/>
      <c r="IHK1529" s="16"/>
      <c r="IHL1529" s="16"/>
      <c r="IHM1529" s="16"/>
      <c r="IHN1529" s="16"/>
      <c r="IHO1529" s="16"/>
      <c r="IHP1529" s="16"/>
      <c r="IHQ1529" s="16"/>
      <c r="IHR1529" s="16"/>
      <c r="IHS1529" s="16"/>
      <c r="IHT1529" s="16"/>
      <c r="IHU1529" s="16"/>
      <c r="IHV1529" s="16"/>
      <c r="IHW1529" s="16"/>
      <c r="IHX1529" s="16"/>
      <c r="IHY1529" s="16"/>
      <c r="IHZ1529" s="16"/>
      <c r="IIA1529" s="16"/>
      <c r="IIB1529" s="16"/>
      <c r="IIC1529" s="16"/>
      <c r="IID1529" s="16"/>
      <c r="IIE1529" s="16"/>
      <c r="IIF1529" s="16"/>
      <c r="IIG1529" s="16"/>
      <c r="IIH1529" s="16"/>
      <c r="III1529" s="16"/>
      <c r="IIJ1529" s="16"/>
      <c r="IIK1529" s="16"/>
      <c r="IIL1529" s="16"/>
      <c r="IIM1529" s="16"/>
      <c r="IIN1529" s="16"/>
      <c r="IIO1529" s="16"/>
      <c r="IIP1529" s="16"/>
      <c r="IIQ1529" s="16"/>
      <c r="IIR1529" s="16"/>
      <c r="IIS1529" s="16"/>
      <c r="IIT1529" s="16"/>
      <c r="IIU1529" s="16"/>
      <c r="IIV1529" s="16"/>
      <c r="IIW1529" s="16"/>
      <c r="IIX1529" s="16"/>
      <c r="IIY1529" s="16"/>
      <c r="IIZ1529" s="16"/>
      <c r="IJA1529" s="16"/>
      <c r="IJB1529" s="16"/>
      <c r="IJC1529" s="16"/>
      <c r="IJD1529" s="16"/>
      <c r="IJE1529" s="16"/>
      <c r="IJF1529" s="16"/>
      <c r="IJG1529" s="16"/>
      <c r="IJH1529" s="16"/>
      <c r="IJI1529" s="16"/>
      <c r="IJJ1529" s="16"/>
      <c r="IJK1529" s="16"/>
      <c r="IJL1529" s="16"/>
      <c r="IJM1529" s="16"/>
      <c r="IJN1529" s="16"/>
      <c r="IJO1529" s="16"/>
      <c r="IJP1529" s="16"/>
      <c r="IJQ1529" s="16"/>
      <c r="IJR1529" s="16"/>
      <c r="IJS1529" s="16"/>
      <c r="IJT1529" s="16"/>
      <c r="IJU1529" s="16"/>
      <c r="IJV1529" s="16"/>
      <c r="IJW1529" s="16"/>
      <c r="IJX1529" s="16"/>
      <c r="IJY1529" s="16"/>
      <c r="IJZ1529" s="16"/>
      <c r="IKA1529" s="16"/>
      <c r="IKB1529" s="16"/>
      <c r="IKC1529" s="16"/>
      <c r="IKD1529" s="16"/>
      <c r="IKE1529" s="16"/>
      <c r="IKF1529" s="16"/>
      <c r="IKG1529" s="16"/>
      <c r="IKH1529" s="16"/>
      <c r="IKI1529" s="16"/>
      <c r="IKJ1529" s="16"/>
      <c r="IKK1529" s="16"/>
      <c r="IKL1529" s="16"/>
      <c r="IKM1529" s="16"/>
      <c r="IKN1529" s="16"/>
      <c r="IKO1529" s="16"/>
      <c r="IKP1529" s="16"/>
      <c r="IKQ1529" s="16"/>
      <c r="IKR1529" s="16"/>
      <c r="IKS1529" s="16"/>
      <c r="IKT1529" s="16"/>
      <c r="IKU1529" s="16"/>
      <c r="IKV1529" s="16"/>
      <c r="IKW1529" s="16"/>
      <c r="IKX1529" s="16"/>
      <c r="IKY1529" s="16"/>
      <c r="IKZ1529" s="16"/>
      <c r="ILA1529" s="16"/>
      <c r="ILB1529" s="16"/>
      <c r="ILC1529" s="16"/>
      <c r="ILD1529" s="16"/>
      <c r="ILE1529" s="16"/>
      <c r="ILF1529" s="16"/>
      <c r="ILG1529" s="16"/>
      <c r="ILH1529" s="16"/>
      <c r="ILI1529" s="16"/>
      <c r="ILJ1529" s="16"/>
      <c r="ILK1529" s="16"/>
      <c r="ILL1529" s="16"/>
      <c r="ILM1529" s="16"/>
      <c r="ILN1529" s="16"/>
      <c r="ILO1529" s="16"/>
      <c r="ILP1529" s="16"/>
      <c r="ILQ1529" s="16"/>
      <c r="ILR1529" s="16"/>
      <c r="ILS1529" s="16"/>
      <c r="ILT1529" s="16"/>
      <c r="ILU1529" s="16"/>
      <c r="ILV1529" s="16"/>
      <c r="ILW1529" s="16"/>
      <c r="ILX1529" s="16"/>
      <c r="ILY1529" s="16"/>
      <c r="ILZ1529" s="16"/>
      <c r="IMA1529" s="16"/>
      <c r="IMB1529" s="16"/>
      <c r="IMC1529" s="16"/>
      <c r="IMD1529" s="16"/>
      <c r="IME1529" s="16"/>
      <c r="IMF1529" s="16"/>
      <c r="IMG1529" s="16"/>
      <c r="IMH1529" s="16"/>
      <c r="IMI1529" s="16"/>
      <c r="IMJ1529" s="16"/>
      <c r="IMK1529" s="16"/>
      <c r="IML1529" s="16"/>
      <c r="IMM1529" s="16"/>
      <c r="IMN1529" s="16"/>
      <c r="IMO1529" s="16"/>
      <c r="IMP1529" s="16"/>
      <c r="IMQ1529" s="16"/>
      <c r="IMR1529" s="16"/>
      <c r="IMS1529" s="16"/>
      <c r="IMT1529" s="16"/>
      <c r="IMU1529" s="16"/>
      <c r="IMV1529" s="16"/>
      <c r="IMW1529" s="16"/>
      <c r="IMX1529" s="16"/>
      <c r="IMY1529" s="16"/>
      <c r="IMZ1529" s="16"/>
      <c r="INA1529" s="16"/>
      <c r="INB1529" s="16"/>
      <c r="INC1529" s="16"/>
      <c r="IND1529" s="16"/>
      <c r="INE1529" s="16"/>
      <c r="INF1529" s="16"/>
      <c r="ING1529" s="16"/>
      <c r="INH1529" s="16"/>
      <c r="INI1529" s="16"/>
      <c r="INJ1529" s="16"/>
      <c r="INK1529" s="16"/>
      <c r="INL1529" s="16"/>
      <c r="INM1529" s="16"/>
      <c r="INN1529" s="16"/>
      <c r="INO1529" s="16"/>
      <c r="INP1529" s="16"/>
      <c r="INQ1529" s="16"/>
      <c r="INR1529" s="16"/>
      <c r="INS1529" s="16"/>
      <c r="INT1529" s="16"/>
      <c r="INU1529" s="16"/>
      <c r="INV1529" s="16"/>
      <c r="INW1529" s="16"/>
      <c r="INX1529" s="16"/>
      <c r="INY1529" s="16"/>
      <c r="INZ1529" s="16"/>
      <c r="IOA1529" s="16"/>
      <c r="IOB1529" s="16"/>
      <c r="IOC1529" s="16"/>
      <c r="IOD1529" s="16"/>
      <c r="IOE1529" s="16"/>
      <c r="IOF1529" s="16"/>
      <c r="IOG1529" s="16"/>
      <c r="IOH1529" s="16"/>
      <c r="IOI1529" s="16"/>
      <c r="IOJ1529" s="16"/>
      <c r="IOK1529" s="16"/>
      <c r="IOL1529" s="16"/>
      <c r="IOM1529" s="16"/>
      <c r="ION1529" s="16"/>
      <c r="IOO1529" s="16"/>
      <c r="IOP1529" s="16"/>
      <c r="IOQ1529" s="16"/>
      <c r="IOR1529" s="16"/>
      <c r="IOS1529" s="16"/>
      <c r="IOT1529" s="16"/>
      <c r="IOU1529" s="16"/>
      <c r="IOV1529" s="16"/>
      <c r="IOW1529" s="16"/>
      <c r="IOX1529" s="16"/>
      <c r="IOY1529" s="16"/>
      <c r="IOZ1529" s="16"/>
      <c r="IPA1529" s="16"/>
      <c r="IPB1529" s="16"/>
      <c r="IPC1529" s="16"/>
      <c r="IPD1529" s="16"/>
      <c r="IPE1529" s="16"/>
      <c r="IPF1529" s="16"/>
      <c r="IPG1529" s="16"/>
      <c r="IPH1529" s="16"/>
      <c r="IPI1529" s="16"/>
      <c r="IPJ1529" s="16"/>
      <c r="IPK1529" s="16"/>
      <c r="IPL1529" s="16"/>
      <c r="IPM1529" s="16"/>
      <c r="IPN1529" s="16"/>
      <c r="IPO1529" s="16"/>
      <c r="IPP1529" s="16"/>
      <c r="IPQ1529" s="16"/>
      <c r="IPR1529" s="16"/>
      <c r="IPS1529" s="16"/>
      <c r="IPT1529" s="16"/>
      <c r="IPU1529" s="16"/>
      <c r="IPV1529" s="16"/>
      <c r="IPW1529" s="16"/>
      <c r="IPX1529" s="16"/>
      <c r="IPY1529" s="16"/>
      <c r="IPZ1529" s="16"/>
      <c r="IQA1529" s="16"/>
      <c r="IQB1529" s="16"/>
      <c r="IQC1529" s="16"/>
      <c r="IQD1529" s="16"/>
      <c r="IQE1529" s="16"/>
      <c r="IQF1529" s="16"/>
      <c r="IQG1529" s="16"/>
      <c r="IQH1529" s="16"/>
      <c r="IQI1529" s="16"/>
      <c r="IQJ1529" s="16"/>
      <c r="IQK1529" s="16"/>
      <c r="IQL1529" s="16"/>
      <c r="IQM1529" s="16"/>
      <c r="IQN1529" s="16"/>
      <c r="IQO1529" s="16"/>
      <c r="IQP1529" s="16"/>
      <c r="IQQ1529" s="16"/>
      <c r="IQR1529" s="16"/>
      <c r="IQS1529" s="16"/>
      <c r="IQT1529" s="16"/>
      <c r="IQU1529" s="16"/>
      <c r="IQV1529" s="16"/>
      <c r="IQW1529" s="16"/>
      <c r="IQX1529" s="16"/>
      <c r="IQY1529" s="16"/>
      <c r="IQZ1529" s="16"/>
      <c r="IRA1529" s="16"/>
      <c r="IRB1529" s="16"/>
      <c r="IRC1529" s="16"/>
      <c r="IRD1529" s="16"/>
      <c r="IRE1529" s="16"/>
      <c r="IRF1529" s="16"/>
      <c r="IRG1529" s="16"/>
      <c r="IRH1529" s="16"/>
      <c r="IRI1529" s="16"/>
      <c r="IRJ1529" s="16"/>
      <c r="IRK1529" s="16"/>
      <c r="IRL1529" s="16"/>
      <c r="IRM1529" s="16"/>
      <c r="IRN1529" s="16"/>
      <c r="IRO1529" s="16"/>
      <c r="IRP1529" s="16"/>
      <c r="IRQ1529" s="16"/>
      <c r="IRR1529" s="16"/>
      <c r="IRS1529" s="16"/>
      <c r="IRT1529" s="16"/>
      <c r="IRU1529" s="16"/>
      <c r="IRV1529" s="16"/>
      <c r="IRW1529" s="16"/>
      <c r="IRX1529" s="16"/>
      <c r="IRY1529" s="16"/>
      <c r="IRZ1529" s="16"/>
      <c r="ISA1529" s="16"/>
      <c r="ISB1529" s="16"/>
      <c r="ISC1529" s="16"/>
      <c r="ISD1529" s="16"/>
      <c r="ISE1529" s="16"/>
      <c r="ISF1529" s="16"/>
      <c r="ISG1529" s="16"/>
      <c r="ISH1529" s="16"/>
      <c r="ISI1529" s="16"/>
      <c r="ISJ1529" s="16"/>
      <c r="ISK1529" s="16"/>
      <c r="ISL1529" s="16"/>
      <c r="ISM1529" s="16"/>
      <c r="ISN1529" s="16"/>
      <c r="ISO1529" s="16"/>
      <c r="ISP1529" s="16"/>
      <c r="ISQ1529" s="16"/>
      <c r="ISR1529" s="16"/>
      <c r="ISS1529" s="16"/>
      <c r="IST1529" s="16"/>
      <c r="ISU1529" s="16"/>
      <c r="ISV1529" s="16"/>
      <c r="ISW1529" s="16"/>
      <c r="ISX1529" s="16"/>
      <c r="ISY1529" s="16"/>
      <c r="ISZ1529" s="16"/>
      <c r="ITA1529" s="16"/>
      <c r="ITB1529" s="16"/>
      <c r="ITC1529" s="16"/>
      <c r="ITD1529" s="16"/>
      <c r="ITE1529" s="16"/>
      <c r="ITF1529" s="16"/>
      <c r="ITG1529" s="16"/>
      <c r="ITH1529" s="16"/>
      <c r="ITI1529" s="16"/>
      <c r="ITJ1529" s="16"/>
      <c r="ITK1529" s="16"/>
      <c r="ITL1529" s="16"/>
      <c r="ITM1529" s="16"/>
      <c r="ITN1529" s="16"/>
      <c r="ITO1529" s="16"/>
      <c r="ITP1529" s="16"/>
      <c r="ITQ1529" s="16"/>
      <c r="ITR1529" s="16"/>
      <c r="ITS1529" s="16"/>
      <c r="ITT1529" s="16"/>
      <c r="ITU1529" s="16"/>
      <c r="ITV1529" s="16"/>
      <c r="ITW1529" s="16"/>
      <c r="ITX1529" s="16"/>
      <c r="ITY1529" s="16"/>
      <c r="ITZ1529" s="16"/>
      <c r="IUA1529" s="16"/>
      <c r="IUB1529" s="16"/>
      <c r="IUC1529" s="16"/>
      <c r="IUD1529" s="16"/>
      <c r="IUE1529" s="16"/>
      <c r="IUF1529" s="16"/>
      <c r="IUG1529" s="16"/>
      <c r="IUH1529" s="16"/>
      <c r="IUI1529" s="16"/>
      <c r="IUJ1529" s="16"/>
      <c r="IUK1529" s="16"/>
      <c r="IUL1529" s="16"/>
      <c r="IUM1529" s="16"/>
      <c r="IUN1529" s="16"/>
      <c r="IUO1529" s="16"/>
      <c r="IUP1529" s="16"/>
      <c r="IUQ1529" s="16"/>
      <c r="IUR1529" s="16"/>
      <c r="IUS1529" s="16"/>
      <c r="IUT1529" s="16"/>
      <c r="IUU1529" s="16"/>
      <c r="IUV1529" s="16"/>
      <c r="IUW1529" s="16"/>
      <c r="IUX1529" s="16"/>
      <c r="IUY1529" s="16"/>
      <c r="IUZ1529" s="16"/>
      <c r="IVA1529" s="16"/>
      <c r="IVB1529" s="16"/>
      <c r="IVC1529" s="16"/>
      <c r="IVD1529" s="16"/>
      <c r="IVE1529" s="16"/>
      <c r="IVF1529" s="16"/>
      <c r="IVG1529" s="16"/>
      <c r="IVH1529" s="16"/>
      <c r="IVI1529" s="16"/>
      <c r="IVJ1529" s="16"/>
      <c r="IVK1529" s="16"/>
      <c r="IVL1529" s="16"/>
      <c r="IVM1529" s="16"/>
      <c r="IVN1529" s="16"/>
      <c r="IVO1529" s="16"/>
      <c r="IVP1529" s="16"/>
      <c r="IVQ1529" s="16"/>
      <c r="IVR1529" s="16"/>
      <c r="IVS1529" s="16"/>
      <c r="IVT1529" s="16"/>
      <c r="IVU1529" s="16"/>
      <c r="IVV1529" s="16"/>
      <c r="IVW1529" s="16"/>
      <c r="IVX1529" s="16"/>
      <c r="IVY1529" s="16"/>
      <c r="IVZ1529" s="16"/>
      <c r="IWA1529" s="16"/>
      <c r="IWB1529" s="16"/>
      <c r="IWC1529" s="16"/>
      <c r="IWD1529" s="16"/>
      <c r="IWE1529" s="16"/>
      <c r="IWF1529" s="16"/>
      <c r="IWG1529" s="16"/>
      <c r="IWH1529" s="16"/>
      <c r="IWI1529" s="16"/>
      <c r="IWJ1529" s="16"/>
      <c r="IWK1529" s="16"/>
      <c r="IWL1529" s="16"/>
      <c r="IWM1529" s="16"/>
      <c r="IWN1529" s="16"/>
      <c r="IWO1529" s="16"/>
      <c r="IWP1529" s="16"/>
      <c r="IWQ1529" s="16"/>
      <c r="IWR1529" s="16"/>
      <c r="IWS1529" s="16"/>
      <c r="IWT1529" s="16"/>
      <c r="IWU1529" s="16"/>
      <c r="IWV1529" s="16"/>
      <c r="IWW1529" s="16"/>
      <c r="IWX1529" s="16"/>
      <c r="IWY1529" s="16"/>
      <c r="IWZ1529" s="16"/>
      <c r="IXA1529" s="16"/>
      <c r="IXB1529" s="16"/>
      <c r="IXC1529" s="16"/>
      <c r="IXD1529" s="16"/>
      <c r="IXE1529" s="16"/>
      <c r="IXF1529" s="16"/>
      <c r="IXG1529" s="16"/>
      <c r="IXH1529" s="16"/>
      <c r="IXI1529" s="16"/>
      <c r="IXJ1529" s="16"/>
      <c r="IXK1529" s="16"/>
      <c r="IXL1529" s="16"/>
      <c r="IXM1529" s="16"/>
      <c r="IXN1529" s="16"/>
      <c r="IXO1529" s="16"/>
      <c r="IXP1529" s="16"/>
      <c r="IXQ1529" s="16"/>
      <c r="IXR1529" s="16"/>
      <c r="IXS1529" s="16"/>
      <c r="IXT1529" s="16"/>
      <c r="IXU1529" s="16"/>
      <c r="IXV1529" s="16"/>
      <c r="IXW1529" s="16"/>
      <c r="IXX1529" s="16"/>
      <c r="IXY1529" s="16"/>
      <c r="IXZ1529" s="16"/>
      <c r="IYA1529" s="16"/>
      <c r="IYB1529" s="16"/>
      <c r="IYC1529" s="16"/>
      <c r="IYD1529" s="16"/>
      <c r="IYE1529" s="16"/>
      <c r="IYF1529" s="16"/>
      <c r="IYG1529" s="16"/>
      <c r="IYH1529" s="16"/>
      <c r="IYI1529" s="16"/>
      <c r="IYJ1529" s="16"/>
      <c r="IYK1529" s="16"/>
      <c r="IYL1529" s="16"/>
      <c r="IYM1529" s="16"/>
      <c r="IYN1529" s="16"/>
      <c r="IYO1529" s="16"/>
      <c r="IYP1529" s="16"/>
      <c r="IYQ1529" s="16"/>
      <c r="IYR1529" s="16"/>
      <c r="IYS1529" s="16"/>
      <c r="IYT1529" s="16"/>
      <c r="IYU1529" s="16"/>
      <c r="IYV1529" s="16"/>
      <c r="IYW1529" s="16"/>
      <c r="IYX1529" s="16"/>
      <c r="IYY1529" s="16"/>
      <c r="IYZ1529" s="16"/>
      <c r="IZA1529" s="16"/>
      <c r="IZB1529" s="16"/>
      <c r="IZC1529" s="16"/>
      <c r="IZD1529" s="16"/>
      <c r="IZE1529" s="16"/>
      <c r="IZF1529" s="16"/>
      <c r="IZG1529" s="16"/>
      <c r="IZH1529" s="16"/>
      <c r="IZI1529" s="16"/>
      <c r="IZJ1529" s="16"/>
      <c r="IZK1529" s="16"/>
      <c r="IZL1529" s="16"/>
      <c r="IZM1529" s="16"/>
      <c r="IZN1529" s="16"/>
      <c r="IZO1529" s="16"/>
      <c r="IZP1529" s="16"/>
      <c r="IZQ1529" s="16"/>
      <c r="IZR1529" s="16"/>
      <c r="IZS1529" s="16"/>
      <c r="IZT1529" s="16"/>
      <c r="IZU1529" s="16"/>
      <c r="IZV1529" s="16"/>
      <c r="IZW1529" s="16"/>
      <c r="IZX1529" s="16"/>
      <c r="IZY1529" s="16"/>
      <c r="IZZ1529" s="16"/>
      <c r="JAA1529" s="16"/>
      <c r="JAB1529" s="16"/>
      <c r="JAC1529" s="16"/>
      <c r="JAD1529" s="16"/>
      <c r="JAE1529" s="16"/>
      <c r="JAF1529" s="16"/>
      <c r="JAG1529" s="16"/>
      <c r="JAH1529" s="16"/>
      <c r="JAI1529" s="16"/>
      <c r="JAJ1529" s="16"/>
      <c r="JAK1529" s="16"/>
      <c r="JAL1529" s="16"/>
      <c r="JAM1529" s="16"/>
      <c r="JAN1529" s="16"/>
      <c r="JAO1529" s="16"/>
      <c r="JAP1529" s="16"/>
      <c r="JAQ1529" s="16"/>
      <c r="JAR1529" s="16"/>
      <c r="JAS1529" s="16"/>
      <c r="JAT1529" s="16"/>
      <c r="JAU1529" s="16"/>
      <c r="JAV1529" s="16"/>
      <c r="JAW1529" s="16"/>
      <c r="JAX1529" s="16"/>
      <c r="JAY1529" s="16"/>
      <c r="JAZ1529" s="16"/>
      <c r="JBA1529" s="16"/>
      <c r="JBB1529" s="16"/>
      <c r="JBC1529" s="16"/>
      <c r="JBD1529" s="16"/>
      <c r="JBE1529" s="16"/>
      <c r="JBF1529" s="16"/>
      <c r="JBG1529" s="16"/>
      <c r="JBH1529" s="16"/>
      <c r="JBI1529" s="16"/>
      <c r="JBJ1529" s="16"/>
      <c r="JBK1529" s="16"/>
      <c r="JBL1529" s="16"/>
      <c r="JBM1529" s="16"/>
      <c r="JBN1529" s="16"/>
      <c r="JBO1529" s="16"/>
      <c r="JBP1529" s="16"/>
      <c r="JBQ1529" s="16"/>
      <c r="JBR1529" s="16"/>
      <c r="JBS1529" s="16"/>
      <c r="JBT1529" s="16"/>
      <c r="JBU1529" s="16"/>
      <c r="JBV1529" s="16"/>
      <c r="JBW1529" s="16"/>
      <c r="JBX1529" s="16"/>
      <c r="JBY1529" s="16"/>
      <c r="JBZ1529" s="16"/>
      <c r="JCA1529" s="16"/>
      <c r="JCB1529" s="16"/>
      <c r="JCC1529" s="16"/>
      <c r="JCD1529" s="16"/>
      <c r="JCE1529" s="16"/>
      <c r="JCF1529" s="16"/>
      <c r="JCG1529" s="16"/>
      <c r="JCH1529" s="16"/>
      <c r="JCI1529" s="16"/>
      <c r="JCJ1529" s="16"/>
      <c r="JCK1529" s="16"/>
      <c r="JCL1529" s="16"/>
      <c r="JCM1529" s="16"/>
      <c r="JCN1529" s="16"/>
      <c r="JCO1529" s="16"/>
      <c r="JCP1529" s="16"/>
      <c r="JCQ1529" s="16"/>
      <c r="JCR1529" s="16"/>
      <c r="JCS1529" s="16"/>
      <c r="JCT1529" s="16"/>
      <c r="JCU1529" s="16"/>
      <c r="JCV1529" s="16"/>
      <c r="JCW1529" s="16"/>
      <c r="JCX1529" s="16"/>
      <c r="JCY1529" s="16"/>
      <c r="JCZ1529" s="16"/>
      <c r="JDA1529" s="16"/>
      <c r="JDB1529" s="16"/>
      <c r="JDC1529" s="16"/>
      <c r="JDD1529" s="16"/>
      <c r="JDE1529" s="16"/>
      <c r="JDF1529" s="16"/>
      <c r="JDG1529" s="16"/>
      <c r="JDH1529" s="16"/>
      <c r="JDI1529" s="16"/>
      <c r="JDJ1529" s="16"/>
      <c r="JDK1529" s="16"/>
      <c r="JDL1529" s="16"/>
      <c r="JDM1529" s="16"/>
      <c r="JDN1529" s="16"/>
      <c r="JDO1529" s="16"/>
      <c r="JDP1529" s="16"/>
      <c r="JDQ1529" s="16"/>
      <c r="JDR1529" s="16"/>
      <c r="JDS1529" s="16"/>
      <c r="JDT1529" s="16"/>
      <c r="JDU1529" s="16"/>
      <c r="JDV1529" s="16"/>
      <c r="JDW1529" s="16"/>
      <c r="JDX1529" s="16"/>
      <c r="JDY1529" s="16"/>
      <c r="JDZ1529" s="16"/>
      <c r="JEA1529" s="16"/>
      <c r="JEB1529" s="16"/>
      <c r="JEC1529" s="16"/>
      <c r="JED1529" s="16"/>
      <c r="JEE1529" s="16"/>
      <c r="JEF1529" s="16"/>
      <c r="JEG1529" s="16"/>
      <c r="JEH1529" s="16"/>
      <c r="JEI1529" s="16"/>
      <c r="JEJ1529" s="16"/>
      <c r="JEK1529" s="16"/>
      <c r="JEL1529" s="16"/>
      <c r="JEM1529" s="16"/>
      <c r="JEN1529" s="16"/>
      <c r="JEO1529" s="16"/>
      <c r="JEP1529" s="16"/>
      <c r="JEQ1529" s="16"/>
      <c r="JER1529" s="16"/>
      <c r="JES1529" s="16"/>
      <c r="JET1529" s="16"/>
      <c r="JEU1529" s="16"/>
      <c r="JEV1529" s="16"/>
      <c r="JEW1529" s="16"/>
      <c r="JEX1529" s="16"/>
      <c r="JEY1529" s="16"/>
      <c r="JEZ1529" s="16"/>
      <c r="JFA1529" s="16"/>
      <c r="JFB1529" s="16"/>
      <c r="JFC1529" s="16"/>
      <c r="JFD1529" s="16"/>
      <c r="JFE1529" s="16"/>
      <c r="JFF1529" s="16"/>
      <c r="JFG1529" s="16"/>
      <c r="JFH1529" s="16"/>
      <c r="JFI1529" s="16"/>
      <c r="JFJ1529" s="16"/>
      <c r="JFK1529" s="16"/>
      <c r="JFL1529" s="16"/>
      <c r="JFM1529" s="16"/>
      <c r="JFN1529" s="16"/>
      <c r="JFO1529" s="16"/>
      <c r="JFP1529" s="16"/>
      <c r="JFQ1529" s="16"/>
      <c r="JFR1529" s="16"/>
      <c r="JFS1529" s="16"/>
      <c r="JFT1529" s="16"/>
      <c r="JFU1529" s="16"/>
      <c r="JFV1529" s="16"/>
      <c r="JFW1529" s="16"/>
      <c r="JFX1529" s="16"/>
      <c r="JFY1529" s="16"/>
      <c r="JFZ1529" s="16"/>
      <c r="JGA1529" s="16"/>
      <c r="JGB1529" s="16"/>
      <c r="JGC1529" s="16"/>
      <c r="JGD1529" s="16"/>
      <c r="JGE1529" s="16"/>
      <c r="JGF1529" s="16"/>
      <c r="JGG1529" s="16"/>
      <c r="JGH1529" s="16"/>
      <c r="JGI1529" s="16"/>
      <c r="JGJ1529" s="16"/>
      <c r="JGK1529" s="16"/>
      <c r="JGL1529" s="16"/>
      <c r="JGM1529" s="16"/>
      <c r="JGN1529" s="16"/>
      <c r="JGO1529" s="16"/>
      <c r="JGP1529" s="16"/>
      <c r="JGQ1529" s="16"/>
      <c r="JGR1529" s="16"/>
      <c r="JGS1529" s="16"/>
      <c r="JGT1529" s="16"/>
      <c r="JGU1529" s="16"/>
      <c r="JGV1529" s="16"/>
      <c r="JGW1529" s="16"/>
      <c r="JGX1529" s="16"/>
      <c r="JGY1529" s="16"/>
      <c r="JGZ1529" s="16"/>
      <c r="JHA1529" s="16"/>
      <c r="JHB1529" s="16"/>
      <c r="JHC1529" s="16"/>
      <c r="JHD1529" s="16"/>
      <c r="JHE1529" s="16"/>
      <c r="JHF1529" s="16"/>
      <c r="JHG1529" s="16"/>
      <c r="JHH1529" s="16"/>
      <c r="JHI1529" s="16"/>
      <c r="JHJ1529" s="16"/>
      <c r="JHK1529" s="16"/>
      <c r="JHL1529" s="16"/>
      <c r="JHM1529" s="16"/>
      <c r="JHN1529" s="16"/>
      <c r="JHO1529" s="16"/>
      <c r="JHP1529" s="16"/>
      <c r="JHQ1529" s="16"/>
      <c r="JHR1529" s="16"/>
      <c r="JHS1529" s="16"/>
      <c r="JHT1529" s="16"/>
      <c r="JHU1529" s="16"/>
      <c r="JHV1529" s="16"/>
      <c r="JHW1529" s="16"/>
      <c r="JHX1529" s="16"/>
      <c r="JHY1529" s="16"/>
      <c r="JHZ1529" s="16"/>
      <c r="JIA1529" s="16"/>
      <c r="JIB1529" s="16"/>
      <c r="JIC1529" s="16"/>
      <c r="JID1529" s="16"/>
      <c r="JIE1529" s="16"/>
      <c r="JIF1529" s="16"/>
      <c r="JIG1529" s="16"/>
      <c r="JIH1529" s="16"/>
      <c r="JII1529" s="16"/>
      <c r="JIJ1529" s="16"/>
      <c r="JIK1529" s="16"/>
      <c r="JIL1529" s="16"/>
      <c r="JIM1529" s="16"/>
      <c r="JIN1529" s="16"/>
      <c r="JIO1529" s="16"/>
      <c r="JIP1529" s="16"/>
      <c r="JIQ1529" s="16"/>
      <c r="JIR1529" s="16"/>
      <c r="JIS1529" s="16"/>
      <c r="JIT1529" s="16"/>
      <c r="JIU1529" s="16"/>
      <c r="JIV1529" s="16"/>
      <c r="JIW1529" s="16"/>
      <c r="JIX1529" s="16"/>
      <c r="JIY1529" s="16"/>
      <c r="JIZ1529" s="16"/>
      <c r="JJA1529" s="16"/>
      <c r="JJB1529" s="16"/>
      <c r="JJC1529" s="16"/>
      <c r="JJD1529" s="16"/>
      <c r="JJE1529" s="16"/>
      <c r="JJF1529" s="16"/>
      <c r="JJG1529" s="16"/>
      <c r="JJH1529" s="16"/>
      <c r="JJI1529" s="16"/>
      <c r="JJJ1529" s="16"/>
      <c r="JJK1529" s="16"/>
      <c r="JJL1529" s="16"/>
      <c r="JJM1529" s="16"/>
      <c r="JJN1529" s="16"/>
      <c r="JJO1529" s="16"/>
      <c r="JJP1529" s="16"/>
      <c r="JJQ1529" s="16"/>
      <c r="JJR1529" s="16"/>
      <c r="JJS1529" s="16"/>
      <c r="JJT1529" s="16"/>
      <c r="JJU1529" s="16"/>
      <c r="JJV1529" s="16"/>
      <c r="JJW1529" s="16"/>
      <c r="JJX1529" s="16"/>
      <c r="JJY1529" s="16"/>
      <c r="JJZ1529" s="16"/>
      <c r="JKA1529" s="16"/>
      <c r="JKB1529" s="16"/>
      <c r="JKC1529" s="16"/>
      <c r="JKD1529" s="16"/>
      <c r="JKE1529" s="16"/>
      <c r="JKF1529" s="16"/>
      <c r="JKG1529" s="16"/>
      <c r="JKH1529" s="16"/>
      <c r="JKI1529" s="16"/>
      <c r="JKJ1529" s="16"/>
      <c r="JKK1529" s="16"/>
      <c r="JKL1529" s="16"/>
      <c r="JKM1529" s="16"/>
      <c r="JKN1529" s="16"/>
      <c r="JKO1529" s="16"/>
      <c r="JKP1529" s="16"/>
      <c r="JKQ1529" s="16"/>
      <c r="JKR1529" s="16"/>
      <c r="JKS1529" s="16"/>
      <c r="JKT1529" s="16"/>
      <c r="JKU1529" s="16"/>
      <c r="JKV1529" s="16"/>
      <c r="JKW1529" s="16"/>
      <c r="JKX1529" s="16"/>
      <c r="JKY1529" s="16"/>
      <c r="JKZ1529" s="16"/>
      <c r="JLA1529" s="16"/>
      <c r="JLB1529" s="16"/>
      <c r="JLC1529" s="16"/>
      <c r="JLD1529" s="16"/>
      <c r="JLE1529" s="16"/>
      <c r="JLF1529" s="16"/>
      <c r="JLG1529" s="16"/>
      <c r="JLH1529" s="16"/>
      <c r="JLI1529" s="16"/>
      <c r="JLJ1529" s="16"/>
      <c r="JLK1529" s="16"/>
      <c r="JLL1529" s="16"/>
      <c r="JLM1529" s="16"/>
      <c r="JLN1529" s="16"/>
      <c r="JLO1529" s="16"/>
      <c r="JLP1529" s="16"/>
      <c r="JLQ1529" s="16"/>
      <c r="JLR1529" s="16"/>
      <c r="JLS1529" s="16"/>
      <c r="JLT1529" s="16"/>
      <c r="JLU1529" s="16"/>
      <c r="JLV1529" s="16"/>
      <c r="JLW1529" s="16"/>
      <c r="JLX1529" s="16"/>
      <c r="JLY1529" s="16"/>
      <c r="JLZ1529" s="16"/>
      <c r="JMA1529" s="16"/>
      <c r="JMB1529" s="16"/>
      <c r="JMC1529" s="16"/>
      <c r="JMD1529" s="16"/>
      <c r="JME1529" s="16"/>
      <c r="JMF1529" s="16"/>
      <c r="JMG1529" s="16"/>
      <c r="JMH1529" s="16"/>
      <c r="JMI1529" s="16"/>
      <c r="JMJ1529" s="16"/>
      <c r="JMK1529" s="16"/>
      <c r="JML1529" s="16"/>
      <c r="JMM1529" s="16"/>
      <c r="JMN1529" s="16"/>
      <c r="JMO1529" s="16"/>
      <c r="JMP1529" s="16"/>
      <c r="JMQ1529" s="16"/>
      <c r="JMR1529" s="16"/>
      <c r="JMS1529" s="16"/>
      <c r="JMT1529" s="16"/>
      <c r="JMU1529" s="16"/>
      <c r="JMV1529" s="16"/>
      <c r="JMW1529" s="16"/>
      <c r="JMX1529" s="16"/>
      <c r="JMY1529" s="16"/>
      <c r="JMZ1529" s="16"/>
      <c r="JNA1529" s="16"/>
      <c r="JNB1529" s="16"/>
      <c r="JNC1529" s="16"/>
      <c r="JND1529" s="16"/>
      <c r="JNE1529" s="16"/>
      <c r="JNF1529" s="16"/>
      <c r="JNG1529" s="16"/>
      <c r="JNH1529" s="16"/>
      <c r="JNI1529" s="16"/>
      <c r="JNJ1529" s="16"/>
      <c r="JNK1529" s="16"/>
      <c r="JNL1529" s="16"/>
      <c r="JNM1529" s="16"/>
      <c r="JNN1529" s="16"/>
      <c r="JNO1529" s="16"/>
      <c r="JNP1529" s="16"/>
      <c r="JNQ1529" s="16"/>
      <c r="JNR1529" s="16"/>
      <c r="JNS1529" s="16"/>
      <c r="JNT1529" s="16"/>
      <c r="JNU1529" s="16"/>
      <c r="JNV1529" s="16"/>
      <c r="JNW1529" s="16"/>
      <c r="JNX1529" s="16"/>
      <c r="JNY1529" s="16"/>
      <c r="JNZ1529" s="16"/>
      <c r="JOA1529" s="16"/>
      <c r="JOB1529" s="16"/>
      <c r="JOC1529" s="16"/>
      <c r="JOD1529" s="16"/>
      <c r="JOE1529" s="16"/>
      <c r="JOF1529" s="16"/>
      <c r="JOG1529" s="16"/>
      <c r="JOH1529" s="16"/>
      <c r="JOI1529" s="16"/>
      <c r="JOJ1529" s="16"/>
      <c r="JOK1529" s="16"/>
      <c r="JOL1529" s="16"/>
      <c r="JOM1529" s="16"/>
      <c r="JON1529" s="16"/>
      <c r="JOO1529" s="16"/>
      <c r="JOP1529" s="16"/>
      <c r="JOQ1529" s="16"/>
      <c r="JOR1529" s="16"/>
      <c r="JOS1529" s="16"/>
      <c r="JOT1529" s="16"/>
      <c r="JOU1529" s="16"/>
      <c r="JOV1529" s="16"/>
      <c r="JOW1529" s="16"/>
      <c r="JOX1529" s="16"/>
      <c r="JOY1529" s="16"/>
      <c r="JOZ1529" s="16"/>
      <c r="JPA1529" s="16"/>
      <c r="JPB1529" s="16"/>
      <c r="JPC1529" s="16"/>
      <c r="JPD1529" s="16"/>
      <c r="JPE1529" s="16"/>
      <c r="JPF1529" s="16"/>
      <c r="JPG1529" s="16"/>
      <c r="JPH1529" s="16"/>
      <c r="JPI1529" s="16"/>
      <c r="JPJ1529" s="16"/>
      <c r="JPK1529" s="16"/>
      <c r="JPL1529" s="16"/>
      <c r="JPM1529" s="16"/>
      <c r="JPN1529" s="16"/>
      <c r="JPO1529" s="16"/>
      <c r="JPP1529" s="16"/>
      <c r="JPQ1529" s="16"/>
      <c r="JPR1529" s="16"/>
      <c r="JPS1529" s="16"/>
      <c r="JPT1529" s="16"/>
      <c r="JPU1529" s="16"/>
      <c r="JPV1529" s="16"/>
      <c r="JPW1529" s="16"/>
      <c r="JPX1529" s="16"/>
      <c r="JPY1529" s="16"/>
      <c r="JPZ1529" s="16"/>
      <c r="JQA1529" s="16"/>
      <c r="JQB1529" s="16"/>
      <c r="JQC1529" s="16"/>
      <c r="JQD1529" s="16"/>
      <c r="JQE1529" s="16"/>
      <c r="JQF1529" s="16"/>
      <c r="JQG1529" s="16"/>
      <c r="JQH1529" s="16"/>
      <c r="JQI1529" s="16"/>
      <c r="JQJ1529" s="16"/>
      <c r="JQK1529" s="16"/>
      <c r="JQL1529" s="16"/>
      <c r="JQM1529" s="16"/>
      <c r="JQN1529" s="16"/>
      <c r="JQO1529" s="16"/>
      <c r="JQP1529" s="16"/>
      <c r="JQQ1529" s="16"/>
      <c r="JQR1529" s="16"/>
      <c r="JQS1529" s="16"/>
      <c r="JQT1529" s="16"/>
      <c r="JQU1529" s="16"/>
      <c r="JQV1529" s="16"/>
      <c r="JQW1529" s="16"/>
      <c r="JQX1529" s="16"/>
      <c r="JQY1529" s="16"/>
      <c r="JQZ1529" s="16"/>
      <c r="JRA1529" s="16"/>
      <c r="JRB1529" s="16"/>
      <c r="JRC1529" s="16"/>
      <c r="JRD1529" s="16"/>
      <c r="JRE1529" s="16"/>
      <c r="JRF1529" s="16"/>
      <c r="JRG1529" s="16"/>
      <c r="JRH1529" s="16"/>
      <c r="JRI1529" s="16"/>
      <c r="JRJ1529" s="16"/>
      <c r="JRK1529" s="16"/>
      <c r="JRL1529" s="16"/>
      <c r="JRM1529" s="16"/>
      <c r="JRN1529" s="16"/>
      <c r="JRO1529" s="16"/>
      <c r="JRP1529" s="16"/>
      <c r="JRQ1529" s="16"/>
      <c r="JRR1529" s="16"/>
      <c r="JRS1529" s="16"/>
      <c r="JRT1529" s="16"/>
      <c r="JRU1529" s="16"/>
      <c r="JRV1529" s="16"/>
      <c r="JRW1529" s="16"/>
      <c r="JRX1529" s="16"/>
      <c r="JRY1529" s="16"/>
      <c r="JRZ1529" s="16"/>
      <c r="JSA1529" s="16"/>
      <c r="JSB1529" s="16"/>
      <c r="JSC1529" s="16"/>
      <c r="JSD1529" s="16"/>
      <c r="JSE1529" s="16"/>
      <c r="JSF1529" s="16"/>
      <c r="JSG1529" s="16"/>
      <c r="JSH1529" s="16"/>
      <c r="JSI1529" s="16"/>
      <c r="JSJ1529" s="16"/>
      <c r="JSK1529" s="16"/>
      <c r="JSL1529" s="16"/>
      <c r="JSM1529" s="16"/>
      <c r="JSN1529" s="16"/>
      <c r="JSO1529" s="16"/>
      <c r="JSP1529" s="16"/>
      <c r="JSQ1529" s="16"/>
      <c r="JSR1529" s="16"/>
      <c r="JSS1529" s="16"/>
      <c r="JST1529" s="16"/>
      <c r="JSU1529" s="16"/>
      <c r="JSV1529" s="16"/>
      <c r="JSW1529" s="16"/>
      <c r="JSX1529" s="16"/>
      <c r="JSY1529" s="16"/>
      <c r="JSZ1529" s="16"/>
      <c r="JTA1529" s="16"/>
      <c r="JTB1529" s="16"/>
      <c r="JTC1529" s="16"/>
      <c r="JTD1529" s="16"/>
      <c r="JTE1529" s="16"/>
      <c r="JTF1529" s="16"/>
      <c r="JTG1529" s="16"/>
      <c r="JTH1529" s="16"/>
      <c r="JTI1529" s="16"/>
      <c r="JTJ1529" s="16"/>
      <c r="JTK1529" s="16"/>
      <c r="JTL1529" s="16"/>
      <c r="JTM1529" s="16"/>
      <c r="JTN1529" s="16"/>
      <c r="JTO1529" s="16"/>
      <c r="JTP1529" s="16"/>
      <c r="JTQ1529" s="16"/>
      <c r="JTR1529" s="16"/>
      <c r="JTS1529" s="16"/>
      <c r="JTT1529" s="16"/>
      <c r="JTU1529" s="16"/>
      <c r="JTV1529" s="16"/>
      <c r="JTW1529" s="16"/>
      <c r="JTX1529" s="16"/>
      <c r="JTY1529" s="16"/>
      <c r="JTZ1529" s="16"/>
      <c r="JUA1529" s="16"/>
      <c r="JUB1529" s="16"/>
      <c r="JUC1529" s="16"/>
      <c r="JUD1529" s="16"/>
      <c r="JUE1529" s="16"/>
      <c r="JUF1529" s="16"/>
      <c r="JUG1529" s="16"/>
      <c r="JUH1529" s="16"/>
      <c r="JUI1529" s="16"/>
      <c r="JUJ1529" s="16"/>
      <c r="JUK1529" s="16"/>
      <c r="JUL1529" s="16"/>
      <c r="JUM1529" s="16"/>
      <c r="JUN1529" s="16"/>
      <c r="JUO1529" s="16"/>
      <c r="JUP1529" s="16"/>
      <c r="JUQ1529" s="16"/>
      <c r="JUR1529" s="16"/>
      <c r="JUS1529" s="16"/>
      <c r="JUT1529" s="16"/>
      <c r="JUU1529" s="16"/>
      <c r="JUV1529" s="16"/>
      <c r="JUW1529" s="16"/>
      <c r="JUX1529" s="16"/>
      <c r="JUY1529" s="16"/>
      <c r="JUZ1529" s="16"/>
      <c r="JVA1529" s="16"/>
      <c r="JVB1529" s="16"/>
      <c r="JVC1529" s="16"/>
      <c r="JVD1529" s="16"/>
      <c r="JVE1529" s="16"/>
      <c r="JVF1529" s="16"/>
      <c r="JVG1529" s="16"/>
      <c r="JVH1529" s="16"/>
      <c r="JVI1529" s="16"/>
      <c r="JVJ1529" s="16"/>
      <c r="JVK1529" s="16"/>
      <c r="JVL1529" s="16"/>
      <c r="JVM1529" s="16"/>
      <c r="JVN1529" s="16"/>
      <c r="JVO1529" s="16"/>
      <c r="JVP1529" s="16"/>
      <c r="JVQ1529" s="16"/>
      <c r="JVR1529" s="16"/>
      <c r="JVS1529" s="16"/>
      <c r="JVT1529" s="16"/>
      <c r="JVU1529" s="16"/>
      <c r="JVV1529" s="16"/>
      <c r="JVW1529" s="16"/>
      <c r="JVX1529" s="16"/>
      <c r="JVY1529" s="16"/>
      <c r="JVZ1529" s="16"/>
      <c r="JWA1529" s="16"/>
      <c r="JWB1529" s="16"/>
      <c r="JWC1529" s="16"/>
      <c r="JWD1529" s="16"/>
      <c r="JWE1529" s="16"/>
      <c r="JWF1529" s="16"/>
      <c r="JWG1529" s="16"/>
      <c r="JWH1529" s="16"/>
      <c r="JWI1529" s="16"/>
      <c r="JWJ1529" s="16"/>
      <c r="JWK1529" s="16"/>
      <c r="JWL1529" s="16"/>
      <c r="JWM1529" s="16"/>
      <c r="JWN1529" s="16"/>
      <c r="JWO1529" s="16"/>
      <c r="JWP1529" s="16"/>
      <c r="JWQ1529" s="16"/>
      <c r="JWR1529" s="16"/>
      <c r="JWS1529" s="16"/>
      <c r="JWT1529" s="16"/>
      <c r="JWU1529" s="16"/>
      <c r="JWV1529" s="16"/>
      <c r="JWW1529" s="16"/>
      <c r="JWX1529" s="16"/>
      <c r="JWY1529" s="16"/>
      <c r="JWZ1529" s="16"/>
      <c r="JXA1529" s="16"/>
      <c r="JXB1529" s="16"/>
      <c r="JXC1529" s="16"/>
      <c r="JXD1529" s="16"/>
      <c r="JXE1529" s="16"/>
      <c r="JXF1529" s="16"/>
      <c r="JXG1529" s="16"/>
      <c r="JXH1529" s="16"/>
      <c r="JXI1529" s="16"/>
      <c r="JXJ1529" s="16"/>
      <c r="JXK1529" s="16"/>
      <c r="JXL1529" s="16"/>
      <c r="JXM1529" s="16"/>
      <c r="JXN1529" s="16"/>
      <c r="JXO1529" s="16"/>
      <c r="JXP1529" s="16"/>
      <c r="JXQ1529" s="16"/>
      <c r="JXR1529" s="16"/>
      <c r="JXS1529" s="16"/>
      <c r="JXT1529" s="16"/>
      <c r="JXU1529" s="16"/>
      <c r="JXV1529" s="16"/>
      <c r="JXW1529" s="16"/>
      <c r="JXX1529" s="16"/>
      <c r="JXY1529" s="16"/>
      <c r="JXZ1529" s="16"/>
      <c r="JYA1529" s="16"/>
      <c r="JYB1529" s="16"/>
      <c r="JYC1529" s="16"/>
      <c r="JYD1529" s="16"/>
      <c r="JYE1529" s="16"/>
      <c r="JYF1529" s="16"/>
      <c r="JYG1529" s="16"/>
      <c r="JYH1529" s="16"/>
      <c r="JYI1529" s="16"/>
      <c r="JYJ1529" s="16"/>
      <c r="JYK1529" s="16"/>
      <c r="JYL1529" s="16"/>
      <c r="JYM1529" s="16"/>
      <c r="JYN1529" s="16"/>
      <c r="JYO1529" s="16"/>
      <c r="JYP1529" s="16"/>
      <c r="JYQ1529" s="16"/>
      <c r="JYR1529" s="16"/>
      <c r="JYS1529" s="16"/>
      <c r="JYT1529" s="16"/>
      <c r="JYU1529" s="16"/>
      <c r="JYV1529" s="16"/>
      <c r="JYW1529" s="16"/>
      <c r="JYX1529" s="16"/>
      <c r="JYY1529" s="16"/>
      <c r="JYZ1529" s="16"/>
      <c r="JZA1529" s="16"/>
      <c r="JZB1529" s="16"/>
      <c r="JZC1529" s="16"/>
      <c r="JZD1529" s="16"/>
      <c r="JZE1529" s="16"/>
      <c r="JZF1529" s="16"/>
      <c r="JZG1529" s="16"/>
      <c r="JZH1529" s="16"/>
      <c r="JZI1529" s="16"/>
      <c r="JZJ1529" s="16"/>
      <c r="JZK1529" s="16"/>
      <c r="JZL1529" s="16"/>
      <c r="JZM1529" s="16"/>
      <c r="JZN1529" s="16"/>
      <c r="JZO1529" s="16"/>
      <c r="JZP1529" s="16"/>
      <c r="JZQ1529" s="16"/>
      <c r="JZR1529" s="16"/>
      <c r="JZS1529" s="16"/>
      <c r="JZT1529" s="16"/>
      <c r="JZU1529" s="16"/>
      <c r="JZV1529" s="16"/>
      <c r="JZW1529" s="16"/>
      <c r="JZX1529" s="16"/>
      <c r="JZY1529" s="16"/>
      <c r="JZZ1529" s="16"/>
      <c r="KAA1529" s="16"/>
      <c r="KAB1529" s="16"/>
      <c r="KAC1529" s="16"/>
      <c r="KAD1529" s="16"/>
      <c r="KAE1529" s="16"/>
      <c r="KAF1529" s="16"/>
      <c r="KAG1529" s="16"/>
      <c r="KAH1529" s="16"/>
      <c r="KAI1529" s="16"/>
      <c r="KAJ1529" s="16"/>
      <c r="KAK1529" s="16"/>
      <c r="KAL1529" s="16"/>
      <c r="KAM1529" s="16"/>
      <c r="KAN1529" s="16"/>
      <c r="KAO1529" s="16"/>
      <c r="KAP1529" s="16"/>
      <c r="KAQ1529" s="16"/>
      <c r="KAR1529" s="16"/>
      <c r="KAS1529" s="16"/>
      <c r="KAT1529" s="16"/>
      <c r="KAU1529" s="16"/>
      <c r="KAV1529" s="16"/>
      <c r="KAW1529" s="16"/>
      <c r="KAX1529" s="16"/>
      <c r="KAY1529" s="16"/>
      <c r="KAZ1529" s="16"/>
      <c r="KBA1529" s="16"/>
      <c r="KBB1529" s="16"/>
      <c r="KBC1529" s="16"/>
      <c r="KBD1529" s="16"/>
      <c r="KBE1529" s="16"/>
      <c r="KBF1529" s="16"/>
      <c r="KBG1529" s="16"/>
      <c r="KBH1529" s="16"/>
      <c r="KBI1529" s="16"/>
      <c r="KBJ1529" s="16"/>
      <c r="KBK1529" s="16"/>
      <c r="KBL1529" s="16"/>
      <c r="KBM1529" s="16"/>
      <c r="KBN1529" s="16"/>
      <c r="KBO1529" s="16"/>
      <c r="KBP1529" s="16"/>
      <c r="KBQ1529" s="16"/>
      <c r="KBR1529" s="16"/>
      <c r="KBS1529" s="16"/>
      <c r="KBT1529" s="16"/>
      <c r="KBU1529" s="16"/>
      <c r="KBV1529" s="16"/>
      <c r="KBW1529" s="16"/>
      <c r="KBX1529" s="16"/>
      <c r="KBY1529" s="16"/>
      <c r="KBZ1529" s="16"/>
      <c r="KCA1529" s="16"/>
      <c r="KCB1529" s="16"/>
      <c r="KCC1529" s="16"/>
      <c r="KCD1529" s="16"/>
      <c r="KCE1529" s="16"/>
      <c r="KCF1529" s="16"/>
      <c r="KCG1529" s="16"/>
      <c r="KCH1529" s="16"/>
      <c r="KCI1529" s="16"/>
      <c r="KCJ1529" s="16"/>
      <c r="KCK1529" s="16"/>
      <c r="KCL1529" s="16"/>
      <c r="KCM1529" s="16"/>
      <c r="KCN1529" s="16"/>
      <c r="KCO1529" s="16"/>
      <c r="KCP1529" s="16"/>
      <c r="KCQ1529" s="16"/>
      <c r="KCR1529" s="16"/>
      <c r="KCS1529" s="16"/>
      <c r="KCT1529" s="16"/>
      <c r="KCU1529" s="16"/>
      <c r="KCV1529" s="16"/>
      <c r="KCW1529" s="16"/>
      <c r="KCX1529" s="16"/>
      <c r="KCY1529" s="16"/>
      <c r="KCZ1529" s="16"/>
      <c r="KDA1529" s="16"/>
      <c r="KDB1529" s="16"/>
      <c r="KDC1529" s="16"/>
      <c r="KDD1529" s="16"/>
      <c r="KDE1529" s="16"/>
      <c r="KDF1529" s="16"/>
      <c r="KDG1529" s="16"/>
      <c r="KDH1529" s="16"/>
      <c r="KDI1529" s="16"/>
      <c r="KDJ1529" s="16"/>
      <c r="KDK1529" s="16"/>
      <c r="KDL1529" s="16"/>
      <c r="KDM1529" s="16"/>
      <c r="KDN1529" s="16"/>
      <c r="KDO1529" s="16"/>
      <c r="KDP1529" s="16"/>
      <c r="KDQ1529" s="16"/>
      <c r="KDR1529" s="16"/>
      <c r="KDS1529" s="16"/>
      <c r="KDT1529" s="16"/>
      <c r="KDU1529" s="16"/>
      <c r="KDV1529" s="16"/>
      <c r="KDW1529" s="16"/>
      <c r="KDX1529" s="16"/>
      <c r="KDY1529" s="16"/>
      <c r="KDZ1529" s="16"/>
      <c r="KEA1529" s="16"/>
      <c r="KEB1529" s="16"/>
      <c r="KEC1529" s="16"/>
      <c r="KED1529" s="16"/>
      <c r="KEE1529" s="16"/>
      <c r="KEF1529" s="16"/>
      <c r="KEG1529" s="16"/>
      <c r="KEH1529" s="16"/>
      <c r="KEI1529" s="16"/>
      <c r="KEJ1529" s="16"/>
      <c r="KEK1529" s="16"/>
      <c r="KEL1529" s="16"/>
      <c r="KEM1529" s="16"/>
      <c r="KEN1529" s="16"/>
      <c r="KEO1529" s="16"/>
      <c r="KEP1529" s="16"/>
      <c r="KEQ1529" s="16"/>
      <c r="KER1529" s="16"/>
      <c r="KES1529" s="16"/>
      <c r="KET1529" s="16"/>
      <c r="KEU1529" s="16"/>
      <c r="KEV1529" s="16"/>
      <c r="KEW1529" s="16"/>
      <c r="KEX1529" s="16"/>
      <c r="KEY1529" s="16"/>
      <c r="KEZ1529" s="16"/>
      <c r="KFA1529" s="16"/>
      <c r="KFB1529" s="16"/>
      <c r="KFC1529" s="16"/>
      <c r="KFD1529" s="16"/>
      <c r="KFE1529" s="16"/>
      <c r="KFF1529" s="16"/>
      <c r="KFG1529" s="16"/>
      <c r="KFH1529" s="16"/>
      <c r="KFI1529" s="16"/>
      <c r="KFJ1529" s="16"/>
      <c r="KFK1529" s="16"/>
      <c r="KFL1529" s="16"/>
      <c r="KFM1529" s="16"/>
      <c r="KFN1529" s="16"/>
      <c r="KFO1529" s="16"/>
      <c r="KFP1529" s="16"/>
      <c r="KFQ1529" s="16"/>
      <c r="KFR1529" s="16"/>
      <c r="KFS1529" s="16"/>
      <c r="KFT1529" s="16"/>
      <c r="KFU1529" s="16"/>
      <c r="KFV1529" s="16"/>
      <c r="KFW1529" s="16"/>
      <c r="KFX1529" s="16"/>
      <c r="KFY1529" s="16"/>
      <c r="KFZ1529" s="16"/>
      <c r="KGA1529" s="16"/>
      <c r="KGB1529" s="16"/>
      <c r="KGC1529" s="16"/>
      <c r="KGD1529" s="16"/>
      <c r="KGE1529" s="16"/>
      <c r="KGF1529" s="16"/>
      <c r="KGG1529" s="16"/>
      <c r="KGH1529" s="16"/>
      <c r="KGI1529" s="16"/>
      <c r="KGJ1529" s="16"/>
      <c r="KGK1529" s="16"/>
      <c r="KGL1529" s="16"/>
      <c r="KGM1529" s="16"/>
      <c r="KGN1529" s="16"/>
      <c r="KGO1529" s="16"/>
      <c r="KGP1529" s="16"/>
      <c r="KGQ1529" s="16"/>
      <c r="KGR1529" s="16"/>
      <c r="KGS1529" s="16"/>
      <c r="KGT1529" s="16"/>
      <c r="KGU1529" s="16"/>
      <c r="KGV1529" s="16"/>
      <c r="KGW1529" s="16"/>
      <c r="KGX1529" s="16"/>
      <c r="KGY1529" s="16"/>
      <c r="KGZ1529" s="16"/>
      <c r="KHA1529" s="16"/>
      <c r="KHB1529" s="16"/>
      <c r="KHC1529" s="16"/>
      <c r="KHD1529" s="16"/>
      <c r="KHE1529" s="16"/>
      <c r="KHF1529" s="16"/>
      <c r="KHG1529" s="16"/>
      <c r="KHH1529" s="16"/>
      <c r="KHI1529" s="16"/>
      <c r="KHJ1529" s="16"/>
      <c r="KHK1529" s="16"/>
      <c r="KHL1529" s="16"/>
      <c r="KHM1529" s="16"/>
      <c r="KHN1529" s="16"/>
      <c r="KHO1529" s="16"/>
      <c r="KHP1529" s="16"/>
      <c r="KHQ1529" s="16"/>
      <c r="KHR1529" s="16"/>
      <c r="KHS1529" s="16"/>
      <c r="KHT1529" s="16"/>
      <c r="KHU1529" s="16"/>
      <c r="KHV1529" s="16"/>
      <c r="KHW1529" s="16"/>
      <c r="KHX1529" s="16"/>
      <c r="KHY1529" s="16"/>
      <c r="KHZ1529" s="16"/>
      <c r="KIA1529" s="16"/>
      <c r="KIB1529" s="16"/>
      <c r="KIC1529" s="16"/>
      <c r="KID1529" s="16"/>
      <c r="KIE1529" s="16"/>
      <c r="KIF1529" s="16"/>
      <c r="KIG1529" s="16"/>
      <c r="KIH1529" s="16"/>
      <c r="KII1529" s="16"/>
      <c r="KIJ1529" s="16"/>
      <c r="KIK1529" s="16"/>
      <c r="KIL1529" s="16"/>
      <c r="KIM1529" s="16"/>
      <c r="KIN1529" s="16"/>
      <c r="KIO1529" s="16"/>
      <c r="KIP1529" s="16"/>
      <c r="KIQ1529" s="16"/>
      <c r="KIR1529" s="16"/>
      <c r="KIS1529" s="16"/>
      <c r="KIT1529" s="16"/>
      <c r="KIU1529" s="16"/>
      <c r="KIV1529" s="16"/>
      <c r="KIW1529" s="16"/>
      <c r="KIX1529" s="16"/>
      <c r="KIY1529" s="16"/>
      <c r="KIZ1529" s="16"/>
      <c r="KJA1529" s="16"/>
      <c r="KJB1529" s="16"/>
      <c r="KJC1529" s="16"/>
      <c r="KJD1529" s="16"/>
      <c r="KJE1529" s="16"/>
      <c r="KJF1529" s="16"/>
      <c r="KJG1529" s="16"/>
      <c r="KJH1529" s="16"/>
      <c r="KJI1529" s="16"/>
      <c r="KJJ1529" s="16"/>
      <c r="KJK1529" s="16"/>
      <c r="KJL1529" s="16"/>
      <c r="KJM1529" s="16"/>
      <c r="KJN1529" s="16"/>
      <c r="KJO1529" s="16"/>
      <c r="KJP1529" s="16"/>
      <c r="KJQ1529" s="16"/>
      <c r="KJR1529" s="16"/>
      <c r="KJS1529" s="16"/>
      <c r="KJT1529" s="16"/>
      <c r="KJU1529" s="16"/>
      <c r="KJV1529" s="16"/>
      <c r="KJW1529" s="16"/>
      <c r="KJX1529" s="16"/>
      <c r="KJY1529" s="16"/>
      <c r="KJZ1529" s="16"/>
      <c r="KKA1529" s="16"/>
      <c r="KKB1529" s="16"/>
      <c r="KKC1529" s="16"/>
      <c r="KKD1529" s="16"/>
      <c r="KKE1529" s="16"/>
      <c r="KKF1529" s="16"/>
      <c r="KKG1529" s="16"/>
      <c r="KKH1529" s="16"/>
      <c r="KKI1529" s="16"/>
      <c r="KKJ1529" s="16"/>
      <c r="KKK1529" s="16"/>
      <c r="KKL1529" s="16"/>
      <c r="KKM1529" s="16"/>
      <c r="KKN1529" s="16"/>
      <c r="KKO1529" s="16"/>
      <c r="KKP1529" s="16"/>
      <c r="KKQ1529" s="16"/>
      <c r="KKR1529" s="16"/>
      <c r="KKS1529" s="16"/>
      <c r="KKT1529" s="16"/>
      <c r="KKU1529" s="16"/>
      <c r="KKV1529" s="16"/>
      <c r="KKW1529" s="16"/>
      <c r="KKX1529" s="16"/>
      <c r="KKY1529" s="16"/>
      <c r="KKZ1529" s="16"/>
      <c r="KLA1529" s="16"/>
      <c r="KLB1529" s="16"/>
      <c r="KLC1529" s="16"/>
      <c r="KLD1529" s="16"/>
      <c r="KLE1529" s="16"/>
      <c r="KLF1529" s="16"/>
      <c r="KLG1529" s="16"/>
      <c r="KLH1529" s="16"/>
      <c r="KLI1529" s="16"/>
      <c r="KLJ1529" s="16"/>
      <c r="KLK1529" s="16"/>
      <c r="KLL1529" s="16"/>
      <c r="KLM1529" s="16"/>
      <c r="KLN1529" s="16"/>
      <c r="KLO1529" s="16"/>
      <c r="KLP1529" s="16"/>
      <c r="KLQ1529" s="16"/>
      <c r="KLR1529" s="16"/>
      <c r="KLS1529" s="16"/>
      <c r="KLT1529" s="16"/>
      <c r="KLU1529" s="16"/>
      <c r="KLV1529" s="16"/>
      <c r="KLW1529" s="16"/>
      <c r="KLX1529" s="16"/>
      <c r="KLY1529" s="16"/>
      <c r="KLZ1529" s="16"/>
      <c r="KMA1529" s="16"/>
      <c r="KMB1529" s="16"/>
      <c r="KMC1529" s="16"/>
      <c r="KMD1529" s="16"/>
      <c r="KME1529" s="16"/>
      <c r="KMF1529" s="16"/>
      <c r="KMG1529" s="16"/>
      <c r="KMH1529" s="16"/>
      <c r="KMI1529" s="16"/>
      <c r="KMJ1529" s="16"/>
      <c r="KMK1529" s="16"/>
      <c r="KML1529" s="16"/>
      <c r="KMM1529" s="16"/>
      <c r="KMN1529" s="16"/>
      <c r="KMO1529" s="16"/>
      <c r="KMP1529" s="16"/>
      <c r="KMQ1529" s="16"/>
      <c r="KMR1529" s="16"/>
      <c r="KMS1529" s="16"/>
      <c r="KMT1529" s="16"/>
      <c r="KMU1529" s="16"/>
      <c r="KMV1529" s="16"/>
      <c r="KMW1529" s="16"/>
      <c r="KMX1529" s="16"/>
      <c r="KMY1529" s="16"/>
      <c r="KMZ1529" s="16"/>
      <c r="KNA1529" s="16"/>
      <c r="KNB1529" s="16"/>
      <c r="KNC1529" s="16"/>
      <c r="KND1529" s="16"/>
      <c r="KNE1529" s="16"/>
      <c r="KNF1529" s="16"/>
      <c r="KNG1529" s="16"/>
      <c r="KNH1529" s="16"/>
      <c r="KNI1529" s="16"/>
      <c r="KNJ1529" s="16"/>
      <c r="KNK1529" s="16"/>
      <c r="KNL1529" s="16"/>
      <c r="KNM1529" s="16"/>
      <c r="KNN1529" s="16"/>
      <c r="KNO1529" s="16"/>
      <c r="KNP1529" s="16"/>
      <c r="KNQ1529" s="16"/>
      <c r="KNR1529" s="16"/>
      <c r="KNS1529" s="16"/>
      <c r="KNT1529" s="16"/>
      <c r="KNU1529" s="16"/>
      <c r="KNV1529" s="16"/>
      <c r="KNW1529" s="16"/>
      <c r="KNX1529" s="16"/>
      <c r="KNY1529" s="16"/>
      <c r="KNZ1529" s="16"/>
      <c r="KOA1529" s="16"/>
      <c r="KOB1529" s="16"/>
      <c r="KOC1529" s="16"/>
      <c r="KOD1529" s="16"/>
      <c r="KOE1529" s="16"/>
      <c r="KOF1529" s="16"/>
      <c r="KOG1529" s="16"/>
      <c r="KOH1529" s="16"/>
      <c r="KOI1529" s="16"/>
      <c r="KOJ1529" s="16"/>
      <c r="KOK1529" s="16"/>
      <c r="KOL1529" s="16"/>
      <c r="KOM1529" s="16"/>
      <c r="KON1529" s="16"/>
      <c r="KOO1529" s="16"/>
      <c r="KOP1529" s="16"/>
      <c r="KOQ1529" s="16"/>
      <c r="KOR1529" s="16"/>
      <c r="KOS1529" s="16"/>
      <c r="KOT1529" s="16"/>
      <c r="KOU1529" s="16"/>
      <c r="KOV1529" s="16"/>
      <c r="KOW1529" s="16"/>
      <c r="KOX1529" s="16"/>
      <c r="KOY1529" s="16"/>
      <c r="KOZ1529" s="16"/>
      <c r="KPA1529" s="16"/>
      <c r="KPB1529" s="16"/>
      <c r="KPC1529" s="16"/>
      <c r="KPD1529" s="16"/>
      <c r="KPE1529" s="16"/>
      <c r="KPF1529" s="16"/>
      <c r="KPG1529" s="16"/>
      <c r="KPH1529" s="16"/>
      <c r="KPI1529" s="16"/>
      <c r="KPJ1529" s="16"/>
      <c r="KPK1529" s="16"/>
      <c r="KPL1529" s="16"/>
      <c r="KPM1529" s="16"/>
      <c r="KPN1529" s="16"/>
      <c r="KPO1529" s="16"/>
      <c r="KPP1529" s="16"/>
      <c r="KPQ1529" s="16"/>
      <c r="KPR1529" s="16"/>
      <c r="KPS1529" s="16"/>
      <c r="KPT1529" s="16"/>
      <c r="KPU1529" s="16"/>
      <c r="KPV1529" s="16"/>
      <c r="KPW1529" s="16"/>
      <c r="KPX1529" s="16"/>
      <c r="KPY1529" s="16"/>
      <c r="KPZ1529" s="16"/>
      <c r="KQA1529" s="16"/>
      <c r="KQB1529" s="16"/>
      <c r="KQC1529" s="16"/>
      <c r="KQD1529" s="16"/>
      <c r="KQE1529" s="16"/>
      <c r="KQF1529" s="16"/>
      <c r="KQG1529" s="16"/>
      <c r="KQH1529" s="16"/>
      <c r="KQI1529" s="16"/>
      <c r="KQJ1529" s="16"/>
      <c r="KQK1529" s="16"/>
      <c r="KQL1529" s="16"/>
      <c r="KQM1529" s="16"/>
      <c r="KQN1529" s="16"/>
      <c r="KQO1529" s="16"/>
      <c r="KQP1529" s="16"/>
      <c r="KQQ1529" s="16"/>
      <c r="KQR1529" s="16"/>
      <c r="KQS1529" s="16"/>
      <c r="KQT1529" s="16"/>
      <c r="KQU1529" s="16"/>
      <c r="KQV1529" s="16"/>
      <c r="KQW1529" s="16"/>
      <c r="KQX1529" s="16"/>
      <c r="KQY1529" s="16"/>
      <c r="KQZ1529" s="16"/>
      <c r="KRA1529" s="16"/>
      <c r="KRB1529" s="16"/>
      <c r="KRC1529" s="16"/>
      <c r="KRD1529" s="16"/>
      <c r="KRE1529" s="16"/>
      <c r="KRF1529" s="16"/>
      <c r="KRG1529" s="16"/>
      <c r="KRH1529" s="16"/>
      <c r="KRI1529" s="16"/>
      <c r="KRJ1529" s="16"/>
      <c r="KRK1529" s="16"/>
      <c r="KRL1529" s="16"/>
      <c r="KRM1529" s="16"/>
      <c r="KRN1529" s="16"/>
      <c r="KRO1529" s="16"/>
      <c r="KRP1529" s="16"/>
      <c r="KRQ1529" s="16"/>
      <c r="KRR1529" s="16"/>
      <c r="KRS1529" s="16"/>
      <c r="KRT1529" s="16"/>
      <c r="KRU1529" s="16"/>
      <c r="KRV1529" s="16"/>
      <c r="KRW1529" s="16"/>
      <c r="KRX1529" s="16"/>
      <c r="KRY1529" s="16"/>
      <c r="KRZ1529" s="16"/>
      <c r="KSA1529" s="16"/>
      <c r="KSB1529" s="16"/>
      <c r="KSC1529" s="16"/>
      <c r="KSD1529" s="16"/>
      <c r="KSE1529" s="16"/>
      <c r="KSF1529" s="16"/>
      <c r="KSG1529" s="16"/>
      <c r="KSH1529" s="16"/>
      <c r="KSI1529" s="16"/>
      <c r="KSJ1529" s="16"/>
      <c r="KSK1529" s="16"/>
      <c r="KSL1529" s="16"/>
      <c r="KSM1529" s="16"/>
      <c r="KSN1529" s="16"/>
      <c r="KSO1529" s="16"/>
      <c r="KSP1529" s="16"/>
      <c r="KSQ1529" s="16"/>
      <c r="KSR1529" s="16"/>
      <c r="KSS1529" s="16"/>
      <c r="KST1529" s="16"/>
      <c r="KSU1529" s="16"/>
      <c r="KSV1529" s="16"/>
      <c r="KSW1529" s="16"/>
      <c r="KSX1529" s="16"/>
      <c r="KSY1529" s="16"/>
      <c r="KSZ1529" s="16"/>
      <c r="KTA1529" s="16"/>
      <c r="KTB1529" s="16"/>
      <c r="KTC1529" s="16"/>
      <c r="KTD1529" s="16"/>
      <c r="KTE1529" s="16"/>
      <c r="KTF1529" s="16"/>
      <c r="KTG1529" s="16"/>
      <c r="KTH1529" s="16"/>
      <c r="KTI1529" s="16"/>
      <c r="KTJ1529" s="16"/>
      <c r="KTK1529" s="16"/>
      <c r="KTL1529" s="16"/>
      <c r="KTM1529" s="16"/>
      <c r="KTN1529" s="16"/>
      <c r="KTO1529" s="16"/>
      <c r="KTP1529" s="16"/>
      <c r="KTQ1529" s="16"/>
      <c r="KTR1529" s="16"/>
      <c r="KTS1529" s="16"/>
      <c r="KTT1529" s="16"/>
      <c r="KTU1529" s="16"/>
      <c r="KTV1529" s="16"/>
      <c r="KTW1529" s="16"/>
      <c r="KTX1529" s="16"/>
      <c r="KTY1529" s="16"/>
      <c r="KTZ1529" s="16"/>
      <c r="KUA1529" s="16"/>
      <c r="KUB1529" s="16"/>
      <c r="KUC1529" s="16"/>
      <c r="KUD1529" s="16"/>
      <c r="KUE1529" s="16"/>
      <c r="KUF1529" s="16"/>
      <c r="KUG1529" s="16"/>
      <c r="KUH1529" s="16"/>
      <c r="KUI1529" s="16"/>
      <c r="KUJ1529" s="16"/>
      <c r="KUK1529" s="16"/>
      <c r="KUL1529" s="16"/>
      <c r="KUM1529" s="16"/>
      <c r="KUN1529" s="16"/>
      <c r="KUO1529" s="16"/>
      <c r="KUP1529" s="16"/>
      <c r="KUQ1529" s="16"/>
      <c r="KUR1529" s="16"/>
      <c r="KUS1529" s="16"/>
      <c r="KUT1529" s="16"/>
      <c r="KUU1529" s="16"/>
      <c r="KUV1529" s="16"/>
      <c r="KUW1529" s="16"/>
      <c r="KUX1529" s="16"/>
      <c r="KUY1529" s="16"/>
      <c r="KUZ1529" s="16"/>
      <c r="KVA1529" s="16"/>
      <c r="KVB1529" s="16"/>
      <c r="KVC1529" s="16"/>
      <c r="KVD1529" s="16"/>
      <c r="KVE1529" s="16"/>
      <c r="KVF1529" s="16"/>
      <c r="KVG1529" s="16"/>
      <c r="KVH1529" s="16"/>
      <c r="KVI1529" s="16"/>
      <c r="KVJ1529" s="16"/>
      <c r="KVK1529" s="16"/>
      <c r="KVL1529" s="16"/>
      <c r="KVM1529" s="16"/>
      <c r="KVN1529" s="16"/>
      <c r="KVO1529" s="16"/>
      <c r="KVP1529" s="16"/>
      <c r="KVQ1529" s="16"/>
      <c r="KVR1529" s="16"/>
      <c r="KVS1529" s="16"/>
      <c r="KVT1529" s="16"/>
      <c r="KVU1529" s="16"/>
      <c r="KVV1529" s="16"/>
      <c r="KVW1529" s="16"/>
      <c r="KVX1529" s="16"/>
      <c r="KVY1529" s="16"/>
      <c r="KVZ1529" s="16"/>
      <c r="KWA1529" s="16"/>
      <c r="KWB1529" s="16"/>
      <c r="KWC1529" s="16"/>
      <c r="KWD1529" s="16"/>
      <c r="KWE1529" s="16"/>
      <c r="KWF1529" s="16"/>
      <c r="KWG1529" s="16"/>
      <c r="KWH1529" s="16"/>
      <c r="KWI1529" s="16"/>
      <c r="KWJ1529" s="16"/>
      <c r="KWK1529" s="16"/>
      <c r="KWL1529" s="16"/>
      <c r="KWM1529" s="16"/>
      <c r="KWN1529" s="16"/>
      <c r="KWO1529" s="16"/>
      <c r="KWP1529" s="16"/>
      <c r="KWQ1529" s="16"/>
      <c r="KWR1529" s="16"/>
      <c r="KWS1529" s="16"/>
      <c r="KWT1529" s="16"/>
      <c r="KWU1529" s="16"/>
      <c r="KWV1529" s="16"/>
      <c r="KWW1529" s="16"/>
      <c r="KWX1529" s="16"/>
      <c r="KWY1529" s="16"/>
      <c r="KWZ1529" s="16"/>
      <c r="KXA1529" s="16"/>
      <c r="KXB1529" s="16"/>
      <c r="KXC1529" s="16"/>
      <c r="KXD1529" s="16"/>
      <c r="KXE1529" s="16"/>
      <c r="KXF1529" s="16"/>
      <c r="KXG1529" s="16"/>
      <c r="KXH1529" s="16"/>
      <c r="KXI1529" s="16"/>
      <c r="KXJ1529" s="16"/>
      <c r="KXK1529" s="16"/>
      <c r="KXL1529" s="16"/>
      <c r="KXM1529" s="16"/>
      <c r="KXN1529" s="16"/>
      <c r="KXO1529" s="16"/>
      <c r="KXP1529" s="16"/>
      <c r="KXQ1529" s="16"/>
      <c r="KXR1529" s="16"/>
      <c r="KXS1529" s="16"/>
      <c r="KXT1529" s="16"/>
      <c r="KXU1529" s="16"/>
      <c r="KXV1529" s="16"/>
      <c r="KXW1529" s="16"/>
      <c r="KXX1529" s="16"/>
      <c r="KXY1529" s="16"/>
      <c r="KXZ1529" s="16"/>
      <c r="KYA1529" s="16"/>
      <c r="KYB1529" s="16"/>
      <c r="KYC1529" s="16"/>
      <c r="KYD1529" s="16"/>
      <c r="KYE1529" s="16"/>
      <c r="KYF1529" s="16"/>
      <c r="KYG1529" s="16"/>
      <c r="KYH1529" s="16"/>
      <c r="KYI1529" s="16"/>
      <c r="KYJ1529" s="16"/>
      <c r="KYK1529" s="16"/>
      <c r="KYL1529" s="16"/>
      <c r="KYM1529" s="16"/>
      <c r="KYN1529" s="16"/>
      <c r="KYO1529" s="16"/>
      <c r="KYP1529" s="16"/>
      <c r="KYQ1529" s="16"/>
      <c r="KYR1529" s="16"/>
      <c r="KYS1529" s="16"/>
      <c r="KYT1529" s="16"/>
      <c r="KYU1529" s="16"/>
      <c r="KYV1529" s="16"/>
      <c r="KYW1529" s="16"/>
      <c r="KYX1529" s="16"/>
      <c r="KYY1529" s="16"/>
      <c r="KYZ1529" s="16"/>
      <c r="KZA1529" s="16"/>
      <c r="KZB1529" s="16"/>
      <c r="KZC1529" s="16"/>
      <c r="KZD1529" s="16"/>
      <c r="KZE1529" s="16"/>
      <c r="KZF1529" s="16"/>
      <c r="KZG1529" s="16"/>
      <c r="KZH1529" s="16"/>
      <c r="KZI1529" s="16"/>
      <c r="KZJ1529" s="16"/>
      <c r="KZK1529" s="16"/>
      <c r="KZL1529" s="16"/>
      <c r="KZM1529" s="16"/>
      <c r="KZN1529" s="16"/>
      <c r="KZO1529" s="16"/>
      <c r="KZP1529" s="16"/>
      <c r="KZQ1529" s="16"/>
      <c r="KZR1529" s="16"/>
      <c r="KZS1529" s="16"/>
      <c r="KZT1529" s="16"/>
      <c r="KZU1529" s="16"/>
      <c r="KZV1529" s="16"/>
      <c r="KZW1529" s="16"/>
      <c r="KZX1529" s="16"/>
      <c r="KZY1529" s="16"/>
      <c r="KZZ1529" s="16"/>
      <c r="LAA1529" s="16"/>
      <c r="LAB1529" s="16"/>
      <c r="LAC1529" s="16"/>
      <c r="LAD1529" s="16"/>
      <c r="LAE1529" s="16"/>
      <c r="LAF1529" s="16"/>
      <c r="LAG1529" s="16"/>
      <c r="LAH1529" s="16"/>
      <c r="LAI1529" s="16"/>
      <c r="LAJ1529" s="16"/>
      <c r="LAK1529" s="16"/>
      <c r="LAL1529" s="16"/>
      <c r="LAM1529" s="16"/>
      <c r="LAN1529" s="16"/>
      <c r="LAO1529" s="16"/>
      <c r="LAP1529" s="16"/>
      <c r="LAQ1529" s="16"/>
      <c r="LAR1529" s="16"/>
      <c r="LAS1529" s="16"/>
      <c r="LAT1529" s="16"/>
      <c r="LAU1529" s="16"/>
      <c r="LAV1529" s="16"/>
      <c r="LAW1529" s="16"/>
      <c r="LAX1529" s="16"/>
      <c r="LAY1529" s="16"/>
      <c r="LAZ1529" s="16"/>
      <c r="LBA1529" s="16"/>
      <c r="LBB1529" s="16"/>
      <c r="LBC1529" s="16"/>
      <c r="LBD1529" s="16"/>
      <c r="LBE1529" s="16"/>
      <c r="LBF1529" s="16"/>
      <c r="LBG1529" s="16"/>
      <c r="LBH1529" s="16"/>
      <c r="LBI1529" s="16"/>
      <c r="LBJ1529" s="16"/>
      <c r="LBK1529" s="16"/>
      <c r="LBL1529" s="16"/>
      <c r="LBM1529" s="16"/>
      <c r="LBN1529" s="16"/>
      <c r="LBO1529" s="16"/>
      <c r="LBP1529" s="16"/>
      <c r="LBQ1529" s="16"/>
      <c r="LBR1529" s="16"/>
      <c r="LBS1529" s="16"/>
      <c r="LBT1529" s="16"/>
      <c r="LBU1529" s="16"/>
      <c r="LBV1529" s="16"/>
      <c r="LBW1529" s="16"/>
      <c r="LBX1529" s="16"/>
      <c r="LBY1529" s="16"/>
      <c r="LBZ1529" s="16"/>
      <c r="LCA1529" s="16"/>
      <c r="LCB1529" s="16"/>
      <c r="LCC1529" s="16"/>
      <c r="LCD1529" s="16"/>
      <c r="LCE1529" s="16"/>
      <c r="LCF1529" s="16"/>
      <c r="LCG1529" s="16"/>
      <c r="LCH1529" s="16"/>
      <c r="LCI1529" s="16"/>
      <c r="LCJ1529" s="16"/>
      <c r="LCK1529" s="16"/>
      <c r="LCL1529" s="16"/>
      <c r="LCM1529" s="16"/>
      <c r="LCN1529" s="16"/>
      <c r="LCO1529" s="16"/>
      <c r="LCP1529" s="16"/>
      <c r="LCQ1529" s="16"/>
      <c r="LCR1529" s="16"/>
      <c r="LCS1529" s="16"/>
      <c r="LCT1529" s="16"/>
      <c r="LCU1529" s="16"/>
      <c r="LCV1529" s="16"/>
      <c r="LCW1529" s="16"/>
      <c r="LCX1529" s="16"/>
      <c r="LCY1529" s="16"/>
      <c r="LCZ1529" s="16"/>
      <c r="LDA1529" s="16"/>
      <c r="LDB1529" s="16"/>
      <c r="LDC1529" s="16"/>
      <c r="LDD1529" s="16"/>
      <c r="LDE1529" s="16"/>
      <c r="LDF1529" s="16"/>
      <c r="LDG1529" s="16"/>
      <c r="LDH1529" s="16"/>
      <c r="LDI1529" s="16"/>
      <c r="LDJ1529" s="16"/>
      <c r="LDK1529" s="16"/>
      <c r="LDL1529" s="16"/>
      <c r="LDM1529" s="16"/>
      <c r="LDN1529" s="16"/>
      <c r="LDO1529" s="16"/>
      <c r="LDP1529" s="16"/>
      <c r="LDQ1529" s="16"/>
      <c r="LDR1529" s="16"/>
      <c r="LDS1529" s="16"/>
      <c r="LDT1529" s="16"/>
      <c r="LDU1529" s="16"/>
      <c r="LDV1529" s="16"/>
      <c r="LDW1529" s="16"/>
      <c r="LDX1529" s="16"/>
      <c r="LDY1529" s="16"/>
      <c r="LDZ1529" s="16"/>
      <c r="LEA1529" s="16"/>
      <c r="LEB1529" s="16"/>
      <c r="LEC1529" s="16"/>
      <c r="LED1529" s="16"/>
      <c r="LEE1529" s="16"/>
      <c r="LEF1529" s="16"/>
      <c r="LEG1529" s="16"/>
      <c r="LEH1529" s="16"/>
      <c r="LEI1529" s="16"/>
      <c r="LEJ1529" s="16"/>
      <c r="LEK1529" s="16"/>
      <c r="LEL1529" s="16"/>
      <c r="LEM1529" s="16"/>
      <c r="LEN1529" s="16"/>
      <c r="LEO1529" s="16"/>
      <c r="LEP1529" s="16"/>
      <c r="LEQ1529" s="16"/>
      <c r="LER1529" s="16"/>
      <c r="LES1529" s="16"/>
      <c r="LET1529" s="16"/>
      <c r="LEU1529" s="16"/>
      <c r="LEV1529" s="16"/>
      <c r="LEW1529" s="16"/>
      <c r="LEX1529" s="16"/>
      <c r="LEY1529" s="16"/>
      <c r="LEZ1529" s="16"/>
      <c r="LFA1529" s="16"/>
      <c r="LFB1529" s="16"/>
      <c r="LFC1529" s="16"/>
      <c r="LFD1529" s="16"/>
      <c r="LFE1529" s="16"/>
      <c r="LFF1529" s="16"/>
      <c r="LFG1529" s="16"/>
      <c r="LFH1529" s="16"/>
      <c r="LFI1529" s="16"/>
      <c r="LFJ1529" s="16"/>
      <c r="LFK1529" s="16"/>
      <c r="LFL1529" s="16"/>
      <c r="LFM1529" s="16"/>
      <c r="LFN1529" s="16"/>
      <c r="LFO1529" s="16"/>
      <c r="LFP1529" s="16"/>
      <c r="LFQ1529" s="16"/>
      <c r="LFR1529" s="16"/>
      <c r="LFS1529" s="16"/>
      <c r="LFT1529" s="16"/>
      <c r="LFU1529" s="16"/>
      <c r="LFV1529" s="16"/>
      <c r="LFW1529" s="16"/>
      <c r="LFX1529" s="16"/>
      <c r="LFY1529" s="16"/>
      <c r="LFZ1529" s="16"/>
      <c r="LGA1529" s="16"/>
      <c r="LGB1529" s="16"/>
      <c r="LGC1529" s="16"/>
      <c r="LGD1529" s="16"/>
      <c r="LGE1529" s="16"/>
      <c r="LGF1529" s="16"/>
      <c r="LGG1529" s="16"/>
      <c r="LGH1529" s="16"/>
      <c r="LGI1529" s="16"/>
      <c r="LGJ1529" s="16"/>
      <c r="LGK1529" s="16"/>
      <c r="LGL1529" s="16"/>
      <c r="LGM1529" s="16"/>
      <c r="LGN1529" s="16"/>
      <c r="LGO1529" s="16"/>
      <c r="LGP1529" s="16"/>
      <c r="LGQ1529" s="16"/>
      <c r="LGR1529" s="16"/>
      <c r="LGS1529" s="16"/>
      <c r="LGT1529" s="16"/>
      <c r="LGU1529" s="16"/>
      <c r="LGV1529" s="16"/>
      <c r="LGW1529" s="16"/>
      <c r="LGX1529" s="16"/>
      <c r="LGY1529" s="16"/>
      <c r="LGZ1529" s="16"/>
      <c r="LHA1529" s="16"/>
      <c r="LHB1529" s="16"/>
      <c r="LHC1529" s="16"/>
      <c r="LHD1529" s="16"/>
      <c r="LHE1529" s="16"/>
      <c r="LHF1529" s="16"/>
      <c r="LHG1529" s="16"/>
      <c r="LHH1529" s="16"/>
      <c r="LHI1529" s="16"/>
      <c r="LHJ1529" s="16"/>
      <c r="LHK1529" s="16"/>
      <c r="LHL1529" s="16"/>
      <c r="LHM1529" s="16"/>
      <c r="LHN1529" s="16"/>
      <c r="LHO1529" s="16"/>
      <c r="LHP1529" s="16"/>
      <c r="LHQ1529" s="16"/>
      <c r="LHR1529" s="16"/>
      <c r="LHS1529" s="16"/>
      <c r="LHT1529" s="16"/>
      <c r="LHU1529" s="16"/>
      <c r="LHV1529" s="16"/>
      <c r="LHW1529" s="16"/>
      <c r="LHX1529" s="16"/>
      <c r="LHY1529" s="16"/>
      <c r="LHZ1529" s="16"/>
      <c r="LIA1529" s="16"/>
      <c r="LIB1529" s="16"/>
      <c r="LIC1529" s="16"/>
      <c r="LID1529" s="16"/>
      <c r="LIE1529" s="16"/>
      <c r="LIF1529" s="16"/>
      <c r="LIG1529" s="16"/>
      <c r="LIH1529" s="16"/>
      <c r="LII1529" s="16"/>
      <c r="LIJ1529" s="16"/>
      <c r="LIK1529" s="16"/>
      <c r="LIL1529" s="16"/>
      <c r="LIM1529" s="16"/>
      <c r="LIN1529" s="16"/>
      <c r="LIO1529" s="16"/>
      <c r="LIP1529" s="16"/>
      <c r="LIQ1529" s="16"/>
      <c r="LIR1529" s="16"/>
      <c r="LIS1529" s="16"/>
      <c r="LIT1529" s="16"/>
      <c r="LIU1529" s="16"/>
      <c r="LIV1529" s="16"/>
      <c r="LIW1529" s="16"/>
      <c r="LIX1529" s="16"/>
      <c r="LIY1529" s="16"/>
      <c r="LIZ1529" s="16"/>
      <c r="LJA1529" s="16"/>
      <c r="LJB1529" s="16"/>
      <c r="LJC1529" s="16"/>
      <c r="LJD1529" s="16"/>
      <c r="LJE1529" s="16"/>
      <c r="LJF1529" s="16"/>
      <c r="LJG1529" s="16"/>
      <c r="LJH1529" s="16"/>
      <c r="LJI1529" s="16"/>
      <c r="LJJ1529" s="16"/>
      <c r="LJK1529" s="16"/>
      <c r="LJL1529" s="16"/>
      <c r="LJM1529" s="16"/>
      <c r="LJN1529" s="16"/>
      <c r="LJO1529" s="16"/>
      <c r="LJP1529" s="16"/>
      <c r="LJQ1529" s="16"/>
      <c r="LJR1529" s="16"/>
      <c r="LJS1529" s="16"/>
      <c r="LJT1529" s="16"/>
      <c r="LJU1529" s="16"/>
      <c r="LJV1529" s="16"/>
      <c r="LJW1529" s="16"/>
      <c r="LJX1529" s="16"/>
      <c r="LJY1529" s="16"/>
      <c r="LJZ1529" s="16"/>
      <c r="LKA1529" s="16"/>
      <c r="LKB1529" s="16"/>
      <c r="LKC1529" s="16"/>
      <c r="LKD1529" s="16"/>
      <c r="LKE1529" s="16"/>
      <c r="LKF1529" s="16"/>
      <c r="LKG1529" s="16"/>
      <c r="LKH1529" s="16"/>
      <c r="LKI1529" s="16"/>
      <c r="LKJ1529" s="16"/>
      <c r="LKK1529" s="16"/>
      <c r="LKL1529" s="16"/>
      <c r="LKM1529" s="16"/>
      <c r="LKN1529" s="16"/>
      <c r="LKO1529" s="16"/>
      <c r="LKP1529" s="16"/>
      <c r="LKQ1529" s="16"/>
      <c r="LKR1529" s="16"/>
      <c r="LKS1529" s="16"/>
      <c r="LKT1529" s="16"/>
      <c r="LKU1529" s="16"/>
      <c r="LKV1529" s="16"/>
      <c r="LKW1529" s="16"/>
      <c r="LKX1529" s="16"/>
      <c r="LKY1529" s="16"/>
      <c r="LKZ1529" s="16"/>
      <c r="LLA1529" s="16"/>
      <c r="LLB1529" s="16"/>
      <c r="LLC1529" s="16"/>
      <c r="LLD1529" s="16"/>
      <c r="LLE1529" s="16"/>
      <c r="LLF1529" s="16"/>
      <c r="LLG1529" s="16"/>
      <c r="LLH1529" s="16"/>
      <c r="LLI1529" s="16"/>
      <c r="LLJ1529" s="16"/>
      <c r="LLK1529" s="16"/>
      <c r="LLL1529" s="16"/>
      <c r="LLM1529" s="16"/>
      <c r="LLN1529" s="16"/>
      <c r="LLO1529" s="16"/>
      <c r="LLP1529" s="16"/>
      <c r="LLQ1529" s="16"/>
      <c r="LLR1529" s="16"/>
      <c r="LLS1529" s="16"/>
      <c r="LLT1529" s="16"/>
      <c r="LLU1529" s="16"/>
      <c r="LLV1529" s="16"/>
      <c r="LLW1529" s="16"/>
      <c r="LLX1529" s="16"/>
      <c r="LLY1529" s="16"/>
      <c r="LLZ1529" s="16"/>
      <c r="LMA1529" s="16"/>
      <c r="LMB1529" s="16"/>
      <c r="LMC1529" s="16"/>
      <c r="LMD1529" s="16"/>
      <c r="LME1529" s="16"/>
      <c r="LMF1529" s="16"/>
      <c r="LMG1529" s="16"/>
      <c r="LMH1529" s="16"/>
      <c r="LMI1529" s="16"/>
      <c r="LMJ1529" s="16"/>
      <c r="LMK1529" s="16"/>
      <c r="LML1529" s="16"/>
      <c r="LMM1529" s="16"/>
      <c r="LMN1529" s="16"/>
      <c r="LMO1529" s="16"/>
      <c r="LMP1529" s="16"/>
      <c r="LMQ1529" s="16"/>
      <c r="LMR1529" s="16"/>
      <c r="LMS1529" s="16"/>
      <c r="LMT1529" s="16"/>
      <c r="LMU1529" s="16"/>
      <c r="LMV1529" s="16"/>
      <c r="LMW1529" s="16"/>
      <c r="LMX1529" s="16"/>
      <c r="LMY1529" s="16"/>
      <c r="LMZ1529" s="16"/>
      <c r="LNA1529" s="16"/>
      <c r="LNB1529" s="16"/>
      <c r="LNC1529" s="16"/>
      <c r="LND1529" s="16"/>
      <c r="LNE1529" s="16"/>
      <c r="LNF1529" s="16"/>
      <c r="LNG1529" s="16"/>
      <c r="LNH1529" s="16"/>
      <c r="LNI1529" s="16"/>
      <c r="LNJ1529" s="16"/>
      <c r="LNK1529" s="16"/>
      <c r="LNL1529" s="16"/>
      <c r="LNM1529" s="16"/>
      <c r="LNN1529" s="16"/>
      <c r="LNO1529" s="16"/>
      <c r="LNP1529" s="16"/>
      <c r="LNQ1529" s="16"/>
      <c r="LNR1529" s="16"/>
      <c r="LNS1529" s="16"/>
      <c r="LNT1529" s="16"/>
      <c r="LNU1529" s="16"/>
      <c r="LNV1529" s="16"/>
      <c r="LNW1529" s="16"/>
      <c r="LNX1529" s="16"/>
      <c r="LNY1529" s="16"/>
      <c r="LNZ1529" s="16"/>
      <c r="LOA1529" s="16"/>
      <c r="LOB1529" s="16"/>
      <c r="LOC1529" s="16"/>
      <c r="LOD1529" s="16"/>
      <c r="LOE1529" s="16"/>
      <c r="LOF1529" s="16"/>
      <c r="LOG1529" s="16"/>
      <c r="LOH1529" s="16"/>
      <c r="LOI1529" s="16"/>
      <c r="LOJ1529" s="16"/>
      <c r="LOK1529" s="16"/>
      <c r="LOL1529" s="16"/>
      <c r="LOM1529" s="16"/>
      <c r="LON1529" s="16"/>
      <c r="LOO1529" s="16"/>
      <c r="LOP1529" s="16"/>
      <c r="LOQ1529" s="16"/>
      <c r="LOR1529" s="16"/>
      <c r="LOS1529" s="16"/>
      <c r="LOT1529" s="16"/>
      <c r="LOU1529" s="16"/>
      <c r="LOV1529" s="16"/>
      <c r="LOW1529" s="16"/>
      <c r="LOX1529" s="16"/>
      <c r="LOY1529" s="16"/>
      <c r="LOZ1529" s="16"/>
      <c r="LPA1529" s="16"/>
      <c r="LPB1529" s="16"/>
      <c r="LPC1529" s="16"/>
      <c r="LPD1529" s="16"/>
      <c r="LPE1529" s="16"/>
      <c r="LPF1529" s="16"/>
      <c r="LPG1529" s="16"/>
      <c r="LPH1529" s="16"/>
      <c r="LPI1529" s="16"/>
      <c r="LPJ1529" s="16"/>
      <c r="LPK1529" s="16"/>
      <c r="LPL1529" s="16"/>
      <c r="LPM1529" s="16"/>
      <c r="LPN1529" s="16"/>
      <c r="LPO1529" s="16"/>
      <c r="LPP1529" s="16"/>
      <c r="LPQ1529" s="16"/>
      <c r="LPR1529" s="16"/>
      <c r="LPS1529" s="16"/>
      <c r="LPT1529" s="16"/>
      <c r="LPU1529" s="16"/>
      <c r="LPV1529" s="16"/>
      <c r="LPW1529" s="16"/>
      <c r="LPX1529" s="16"/>
      <c r="LPY1529" s="16"/>
      <c r="LPZ1529" s="16"/>
      <c r="LQA1529" s="16"/>
      <c r="LQB1529" s="16"/>
      <c r="LQC1529" s="16"/>
      <c r="LQD1529" s="16"/>
      <c r="LQE1529" s="16"/>
      <c r="LQF1529" s="16"/>
      <c r="LQG1529" s="16"/>
      <c r="LQH1529" s="16"/>
      <c r="LQI1529" s="16"/>
      <c r="LQJ1529" s="16"/>
      <c r="LQK1529" s="16"/>
      <c r="LQL1529" s="16"/>
      <c r="LQM1529" s="16"/>
      <c r="LQN1529" s="16"/>
      <c r="LQO1529" s="16"/>
      <c r="LQP1529" s="16"/>
      <c r="LQQ1529" s="16"/>
      <c r="LQR1529" s="16"/>
      <c r="LQS1529" s="16"/>
      <c r="LQT1529" s="16"/>
      <c r="LQU1529" s="16"/>
      <c r="LQV1529" s="16"/>
      <c r="LQW1529" s="16"/>
      <c r="LQX1529" s="16"/>
      <c r="LQY1529" s="16"/>
      <c r="LQZ1529" s="16"/>
      <c r="LRA1529" s="16"/>
      <c r="LRB1529" s="16"/>
      <c r="LRC1529" s="16"/>
      <c r="LRD1529" s="16"/>
      <c r="LRE1529" s="16"/>
      <c r="LRF1529" s="16"/>
      <c r="LRG1529" s="16"/>
      <c r="LRH1529" s="16"/>
      <c r="LRI1529" s="16"/>
      <c r="LRJ1529" s="16"/>
      <c r="LRK1529" s="16"/>
      <c r="LRL1529" s="16"/>
      <c r="LRM1529" s="16"/>
      <c r="LRN1529" s="16"/>
      <c r="LRO1529" s="16"/>
      <c r="LRP1529" s="16"/>
      <c r="LRQ1529" s="16"/>
      <c r="LRR1529" s="16"/>
      <c r="LRS1529" s="16"/>
      <c r="LRT1529" s="16"/>
      <c r="LRU1529" s="16"/>
      <c r="LRV1529" s="16"/>
      <c r="LRW1529" s="16"/>
      <c r="LRX1529" s="16"/>
      <c r="LRY1529" s="16"/>
      <c r="LRZ1529" s="16"/>
      <c r="LSA1529" s="16"/>
      <c r="LSB1529" s="16"/>
      <c r="LSC1529" s="16"/>
      <c r="LSD1529" s="16"/>
      <c r="LSE1529" s="16"/>
      <c r="LSF1529" s="16"/>
      <c r="LSG1529" s="16"/>
      <c r="LSH1529" s="16"/>
      <c r="LSI1529" s="16"/>
      <c r="LSJ1529" s="16"/>
      <c r="LSK1529" s="16"/>
      <c r="LSL1529" s="16"/>
      <c r="LSM1529" s="16"/>
      <c r="LSN1529" s="16"/>
      <c r="LSO1529" s="16"/>
      <c r="LSP1529" s="16"/>
      <c r="LSQ1529" s="16"/>
      <c r="LSR1529" s="16"/>
      <c r="LSS1529" s="16"/>
      <c r="LST1529" s="16"/>
      <c r="LSU1529" s="16"/>
      <c r="LSV1529" s="16"/>
      <c r="LSW1529" s="16"/>
      <c r="LSX1529" s="16"/>
      <c r="LSY1529" s="16"/>
      <c r="LSZ1529" s="16"/>
      <c r="LTA1529" s="16"/>
      <c r="LTB1529" s="16"/>
      <c r="LTC1529" s="16"/>
      <c r="LTD1529" s="16"/>
      <c r="LTE1529" s="16"/>
      <c r="LTF1529" s="16"/>
      <c r="LTG1529" s="16"/>
      <c r="LTH1529" s="16"/>
      <c r="LTI1529" s="16"/>
      <c r="LTJ1529" s="16"/>
      <c r="LTK1529" s="16"/>
      <c r="LTL1529" s="16"/>
      <c r="LTM1529" s="16"/>
      <c r="LTN1529" s="16"/>
      <c r="LTO1529" s="16"/>
      <c r="LTP1529" s="16"/>
      <c r="LTQ1529" s="16"/>
      <c r="LTR1529" s="16"/>
      <c r="LTS1529" s="16"/>
      <c r="LTT1529" s="16"/>
      <c r="LTU1529" s="16"/>
      <c r="LTV1529" s="16"/>
      <c r="LTW1529" s="16"/>
      <c r="LTX1529" s="16"/>
      <c r="LTY1529" s="16"/>
      <c r="LTZ1529" s="16"/>
      <c r="LUA1529" s="16"/>
      <c r="LUB1529" s="16"/>
      <c r="LUC1529" s="16"/>
      <c r="LUD1529" s="16"/>
      <c r="LUE1529" s="16"/>
      <c r="LUF1529" s="16"/>
      <c r="LUG1529" s="16"/>
      <c r="LUH1529" s="16"/>
      <c r="LUI1529" s="16"/>
      <c r="LUJ1529" s="16"/>
      <c r="LUK1529" s="16"/>
      <c r="LUL1529" s="16"/>
      <c r="LUM1529" s="16"/>
      <c r="LUN1529" s="16"/>
      <c r="LUO1529" s="16"/>
      <c r="LUP1529" s="16"/>
      <c r="LUQ1529" s="16"/>
      <c r="LUR1529" s="16"/>
      <c r="LUS1529" s="16"/>
      <c r="LUT1529" s="16"/>
      <c r="LUU1529" s="16"/>
      <c r="LUV1529" s="16"/>
      <c r="LUW1529" s="16"/>
      <c r="LUX1529" s="16"/>
      <c r="LUY1529" s="16"/>
      <c r="LUZ1529" s="16"/>
      <c r="LVA1529" s="16"/>
      <c r="LVB1529" s="16"/>
      <c r="LVC1529" s="16"/>
      <c r="LVD1529" s="16"/>
      <c r="LVE1529" s="16"/>
      <c r="LVF1529" s="16"/>
      <c r="LVG1529" s="16"/>
      <c r="LVH1529" s="16"/>
      <c r="LVI1529" s="16"/>
      <c r="LVJ1529" s="16"/>
      <c r="LVK1529" s="16"/>
      <c r="LVL1529" s="16"/>
      <c r="LVM1529" s="16"/>
      <c r="LVN1529" s="16"/>
      <c r="LVO1529" s="16"/>
      <c r="LVP1529" s="16"/>
      <c r="LVQ1529" s="16"/>
      <c r="LVR1529" s="16"/>
      <c r="LVS1529" s="16"/>
      <c r="LVT1529" s="16"/>
      <c r="LVU1529" s="16"/>
      <c r="LVV1529" s="16"/>
      <c r="LVW1529" s="16"/>
      <c r="LVX1529" s="16"/>
      <c r="LVY1529" s="16"/>
      <c r="LVZ1529" s="16"/>
      <c r="LWA1529" s="16"/>
      <c r="LWB1529" s="16"/>
      <c r="LWC1529" s="16"/>
      <c r="LWD1529" s="16"/>
      <c r="LWE1529" s="16"/>
      <c r="LWF1529" s="16"/>
      <c r="LWG1529" s="16"/>
      <c r="LWH1529" s="16"/>
      <c r="LWI1529" s="16"/>
      <c r="LWJ1529" s="16"/>
      <c r="LWK1529" s="16"/>
      <c r="LWL1529" s="16"/>
      <c r="LWM1529" s="16"/>
      <c r="LWN1529" s="16"/>
      <c r="LWO1529" s="16"/>
      <c r="LWP1529" s="16"/>
      <c r="LWQ1529" s="16"/>
      <c r="LWR1529" s="16"/>
      <c r="LWS1529" s="16"/>
      <c r="LWT1529" s="16"/>
      <c r="LWU1529" s="16"/>
      <c r="LWV1529" s="16"/>
      <c r="LWW1529" s="16"/>
      <c r="LWX1529" s="16"/>
      <c r="LWY1529" s="16"/>
      <c r="LWZ1529" s="16"/>
      <c r="LXA1529" s="16"/>
      <c r="LXB1529" s="16"/>
      <c r="LXC1529" s="16"/>
      <c r="LXD1529" s="16"/>
      <c r="LXE1529" s="16"/>
      <c r="LXF1529" s="16"/>
      <c r="LXG1529" s="16"/>
      <c r="LXH1529" s="16"/>
      <c r="LXI1529" s="16"/>
      <c r="LXJ1529" s="16"/>
      <c r="LXK1529" s="16"/>
      <c r="LXL1529" s="16"/>
      <c r="LXM1529" s="16"/>
      <c r="LXN1529" s="16"/>
      <c r="LXO1529" s="16"/>
      <c r="LXP1529" s="16"/>
      <c r="LXQ1529" s="16"/>
      <c r="LXR1529" s="16"/>
      <c r="LXS1529" s="16"/>
      <c r="LXT1529" s="16"/>
      <c r="LXU1529" s="16"/>
      <c r="LXV1529" s="16"/>
      <c r="LXW1529" s="16"/>
      <c r="LXX1529" s="16"/>
      <c r="LXY1529" s="16"/>
      <c r="LXZ1529" s="16"/>
      <c r="LYA1529" s="16"/>
      <c r="LYB1529" s="16"/>
      <c r="LYC1529" s="16"/>
      <c r="LYD1529" s="16"/>
      <c r="LYE1529" s="16"/>
      <c r="LYF1529" s="16"/>
      <c r="LYG1529" s="16"/>
      <c r="LYH1529" s="16"/>
      <c r="LYI1529" s="16"/>
      <c r="LYJ1529" s="16"/>
      <c r="LYK1529" s="16"/>
      <c r="LYL1529" s="16"/>
      <c r="LYM1529" s="16"/>
      <c r="LYN1529" s="16"/>
      <c r="LYO1529" s="16"/>
      <c r="LYP1529" s="16"/>
      <c r="LYQ1529" s="16"/>
      <c r="LYR1529" s="16"/>
      <c r="LYS1529" s="16"/>
      <c r="LYT1529" s="16"/>
      <c r="LYU1529" s="16"/>
      <c r="LYV1529" s="16"/>
      <c r="LYW1529" s="16"/>
      <c r="LYX1529" s="16"/>
      <c r="LYY1529" s="16"/>
      <c r="LYZ1529" s="16"/>
      <c r="LZA1529" s="16"/>
      <c r="LZB1529" s="16"/>
      <c r="LZC1529" s="16"/>
      <c r="LZD1529" s="16"/>
      <c r="LZE1529" s="16"/>
      <c r="LZF1529" s="16"/>
      <c r="LZG1529" s="16"/>
      <c r="LZH1529" s="16"/>
      <c r="LZI1529" s="16"/>
      <c r="LZJ1529" s="16"/>
      <c r="LZK1529" s="16"/>
      <c r="LZL1529" s="16"/>
      <c r="LZM1529" s="16"/>
      <c r="LZN1529" s="16"/>
      <c r="LZO1529" s="16"/>
      <c r="LZP1529" s="16"/>
      <c r="LZQ1529" s="16"/>
      <c r="LZR1529" s="16"/>
      <c r="LZS1529" s="16"/>
      <c r="LZT1529" s="16"/>
      <c r="LZU1529" s="16"/>
      <c r="LZV1529" s="16"/>
      <c r="LZW1529" s="16"/>
      <c r="LZX1529" s="16"/>
      <c r="LZY1529" s="16"/>
      <c r="LZZ1529" s="16"/>
      <c r="MAA1529" s="16"/>
      <c r="MAB1529" s="16"/>
      <c r="MAC1529" s="16"/>
      <c r="MAD1529" s="16"/>
      <c r="MAE1529" s="16"/>
      <c r="MAF1529" s="16"/>
      <c r="MAG1529" s="16"/>
      <c r="MAH1529" s="16"/>
      <c r="MAI1529" s="16"/>
      <c r="MAJ1529" s="16"/>
      <c r="MAK1529" s="16"/>
      <c r="MAL1529" s="16"/>
      <c r="MAM1529" s="16"/>
      <c r="MAN1529" s="16"/>
      <c r="MAO1529" s="16"/>
      <c r="MAP1529" s="16"/>
      <c r="MAQ1529" s="16"/>
      <c r="MAR1529" s="16"/>
      <c r="MAS1529" s="16"/>
      <c r="MAT1529" s="16"/>
      <c r="MAU1529" s="16"/>
      <c r="MAV1529" s="16"/>
      <c r="MAW1529" s="16"/>
      <c r="MAX1529" s="16"/>
      <c r="MAY1529" s="16"/>
      <c r="MAZ1529" s="16"/>
      <c r="MBA1529" s="16"/>
      <c r="MBB1529" s="16"/>
      <c r="MBC1529" s="16"/>
      <c r="MBD1529" s="16"/>
      <c r="MBE1529" s="16"/>
      <c r="MBF1529" s="16"/>
      <c r="MBG1529" s="16"/>
      <c r="MBH1529" s="16"/>
      <c r="MBI1529" s="16"/>
      <c r="MBJ1529" s="16"/>
      <c r="MBK1529" s="16"/>
      <c r="MBL1529" s="16"/>
      <c r="MBM1529" s="16"/>
      <c r="MBN1529" s="16"/>
      <c r="MBO1529" s="16"/>
      <c r="MBP1529" s="16"/>
      <c r="MBQ1529" s="16"/>
      <c r="MBR1529" s="16"/>
      <c r="MBS1529" s="16"/>
      <c r="MBT1529" s="16"/>
      <c r="MBU1529" s="16"/>
      <c r="MBV1529" s="16"/>
      <c r="MBW1529" s="16"/>
      <c r="MBX1529" s="16"/>
      <c r="MBY1529" s="16"/>
      <c r="MBZ1529" s="16"/>
      <c r="MCA1529" s="16"/>
      <c r="MCB1529" s="16"/>
      <c r="MCC1529" s="16"/>
      <c r="MCD1529" s="16"/>
      <c r="MCE1529" s="16"/>
      <c r="MCF1529" s="16"/>
      <c r="MCG1529" s="16"/>
      <c r="MCH1529" s="16"/>
      <c r="MCI1529" s="16"/>
      <c r="MCJ1529" s="16"/>
      <c r="MCK1529" s="16"/>
      <c r="MCL1529" s="16"/>
      <c r="MCM1529" s="16"/>
      <c r="MCN1529" s="16"/>
      <c r="MCO1529" s="16"/>
      <c r="MCP1529" s="16"/>
      <c r="MCQ1529" s="16"/>
      <c r="MCR1529" s="16"/>
      <c r="MCS1529" s="16"/>
      <c r="MCT1529" s="16"/>
      <c r="MCU1529" s="16"/>
      <c r="MCV1529" s="16"/>
      <c r="MCW1529" s="16"/>
      <c r="MCX1529" s="16"/>
      <c r="MCY1529" s="16"/>
      <c r="MCZ1529" s="16"/>
      <c r="MDA1529" s="16"/>
      <c r="MDB1529" s="16"/>
      <c r="MDC1529" s="16"/>
      <c r="MDD1529" s="16"/>
      <c r="MDE1529" s="16"/>
      <c r="MDF1529" s="16"/>
      <c r="MDG1529" s="16"/>
      <c r="MDH1529" s="16"/>
      <c r="MDI1529" s="16"/>
      <c r="MDJ1529" s="16"/>
      <c r="MDK1529" s="16"/>
      <c r="MDL1529" s="16"/>
      <c r="MDM1529" s="16"/>
      <c r="MDN1529" s="16"/>
      <c r="MDO1529" s="16"/>
      <c r="MDP1529" s="16"/>
      <c r="MDQ1529" s="16"/>
      <c r="MDR1529" s="16"/>
      <c r="MDS1529" s="16"/>
      <c r="MDT1529" s="16"/>
      <c r="MDU1529" s="16"/>
      <c r="MDV1529" s="16"/>
      <c r="MDW1529" s="16"/>
      <c r="MDX1529" s="16"/>
      <c r="MDY1529" s="16"/>
      <c r="MDZ1529" s="16"/>
      <c r="MEA1529" s="16"/>
      <c r="MEB1529" s="16"/>
      <c r="MEC1529" s="16"/>
      <c r="MED1529" s="16"/>
      <c r="MEE1529" s="16"/>
      <c r="MEF1529" s="16"/>
      <c r="MEG1529" s="16"/>
      <c r="MEH1529" s="16"/>
      <c r="MEI1529" s="16"/>
      <c r="MEJ1529" s="16"/>
      <c r="MEK1529" s="16"/>
      <c r="MEL1529" s="16"/>
      <c r="MEM1529" s="16"/>
      <c r="MEN1529" s="16"/>
      <c r="MEO1529" s="16"/>
      <c r="MEP1529" s="16"/>
      <c r="MEQ1529" s="16"/>
      <c r="MER1529" s="16"/>
      <c r="MES1529" s="16"/>
      <c r="MET1529" s="16"/>
      <c r="MEU1529" s="16"/>
      <c r="MEV1529" s="16"/>
      <c r="MEW1529" s="16"/>
      <c r="MEX1529" s="16"/>
      <c r="MEY1529" s="16"/>
      <c r="MEZ1529" s="16"/>
      <c r="MFA1529" s="16"/>
      <c r="MFB1529" s="16"/>
      <c r="MFC1529" s="16"/>
      <c r="MFD1529" s="16"/>
      <c r="MFE1529" s="16"/>
      <c r="MFF1529" s="16"/>
      <c r="MFG1529" s="16"/>
      <c r="MFH1529" s="16"/>
      <c r="MFI1529" s="16"/>
      <c r="MFJ1529" s="16"/>
      <c r="MFK1529" s="16"/>
      <c r="MFL1529" s="16"/>
      <c r="MFM1529" s="16"/>
      <c r="MFN1529" s="16"/>
      <c r="MFO1529" s="16"/>
      <c r="MFP1529" s="16"/>
      <c r="MFQ1529" s="16"/>
      <c r="MFR1529" s="16"/>
      <c r="MFS1529" s="16"/>
      <c r="MFT1529" s="16"/>
      <c r="MFU1529" s="16"/>
      <c r="MFV1529" s="16"/>
      <c r="MFW1529" s="16"/>
      <c r="MFX1529" s="16"/>
      <c r="MFY1529" s="16"/>
      <c r="MFZ1529" s="16"/>
      <c r="MGA1529" s="16"/>
      <c r="MGB1529" s="16"/>
      <c r="MGC1529" s="16"/>
      <c r="MGD1529" s="16"/>
      <c r="MGE1529" s="16"/>
      <c r="MGF1529" s="16"/>
      <c r="MGG1529" s="16"/>
      <c r="MGH1529" s="16"/>
      <c r="MGI1529" s="16"/>
      <c r="MGJ1529" s="16"/>
      <c r="MGK1529" s="16"/>
      <c r="MGL1529" s="16"/>
      <c r="MGM1529" s="16"/>
      <c r="MGN1529" s="16"/>
      <c r="MGO1529" s="16"/>
      <c r="MGP1529" s="16"/>
      <c r="MGQ1529" s="16"/>
      <c r="MGR1529" s="16"/>
      <c r="MGS1529" s="16"/>
      <c r="MGT1529" s="16"/>
      <c r="MGU1529" s="16"/>
      <c r="MGV1529" s="16"/>
      <c r="MGW1529" s="16"/>
      <c r="MGX1529" s="16"/>
      <c r="MGY1529" s="16"/>
      <c r="MGZ1529" s="16"/>
      <c r="MHA1529" s="16"/>
      <c r="MHB1529" s="16"/>
      <c r="MHC1529" s="16"/>
      <c r="MHD1529" s="16"/>
      <c r="MHE1529" s="16"/>
      <c r="MHF1529" s="16"/>
      <c r="MHG1529" s="16"/>
      <c r="MHH1529" s="16"/>
      <c r="MHI1529" s="16"/>
      <c r="MHJ1529" s="16"/>
      <c r="MHK1529" s="16"/>
      <c r="MHL1529" s="16"/>
      <c r="MHM1529" s="16"/>
      <c r="MHN1529" s="16"/>
      <c r="MHO1529" s="16"/>
      <c r="MHP1529" s="16"/>
      <c r="MHQ1529" s="16"/>
      <c r="MHR1529" s="16"/>
      <c r="MHS1529" s="16"/>
      <c r="MHT1529" s="16"/>
      <c r="MHU1529" s="16"/>
      <c r="MHV1529" s="16"/>
      <c r="MHW1529" s="16"/>
      <c r="MHX1529" s="16"/>
      <c r="MHY1529" s="16"/>
      <c r="MHZ1529" s="16"/>
      <c r="MIA1529" s="16"/>
      <c r="MIB1529" s="16"/>
      <c r="MIC1529" s="16"/>
      <c r="MID1529" s="16"/>
      <c r="MIE1529" s="16"/>
      <c r="MIF1529" s="16"/>
      <c r="MIG1529" s="16"/>
      <c r="MIH1529" s="16"/>
      <c r="MII1529" s="16"/>
      <c r="MIJ1529" s="16"/>
      <c r="MIK1529" s="16"/>
      <c r="MIL1529" s="16"/>
      <c r="MIM1529" s="16"/>
      <c r="MIN1529" s="16"/>
      <c r="MIO1529" s="16"/>
      <c r="MIP1529" s="16"/>
      <c r="MIQ1529" s="16"/>
      <c r="MIR1529" s="16"/>
      <c r="MIS1529" s="16"/>
      <c r="MIT1529" s="16"/>
      <c r="MIU1529" s="16"/>
      <c r="MIV1529" s="16"/>
      <c r="MIW1529" s="16"/>
      <c r="MIX1529" s="16"/>
      <c r="MIY1529" s="16"/>
      <c r="MIZ1529" s="16"/>
      <c r="MJA1529" s="16"/>
      <c r="MJB1529" s="16"/>
      <c r="MJC1529" s="16"/>
      <c r="MJD1529" s="16"/>
      <c r="MJE1529" s="16"/>
      <c r="MJF1529" s="16"/>
      <c r="MJG1529" s="16"/>
      <c r="MJH1529" s="16"/>
      <c r="MJI1529" s="16"/>
      <c r="MJJ1529" s="16"/>
      <c r="MJK1529" s="16"/>
      <c r="MJL1529" s="16"/>
      <c r="MJM1529" s="16"/>
      <c r="MJN1529" s="16"/>
      <c r="MJO1529" s="16"/>
      <c r="MJP1529" s="16"/>
      <c r="MJQ1529" s="16"/>
      <c r="MJR1529" s="16"/>
      <c r="MJS1529" s="16"/>
      <c r="MJT1529" s="16"/>
      <c r="MJU1529" s="16"/>
      <c r="MJV1529" s="16"/>
      <c r="MJW1529" s="16"/>
      <c r="MJX1529" s="16"/>
      <c r="MJY1529" s="16"/>
      <c r="MJZ1529" s="16"/>
      <c r="MKA1529" s="16"/>
      <c r="MKB1529" s="16"/>
      <c r="MKC1529" s="16"/>
      <c r="MKD1529" s="16"/>
      <c r="MKE1529" s="16"/>
      <c r="MKF1529" s="16"/>
      <c r="MKG1529" s="16"/>
      <c r="MKH1529" s="16"/>
      <c r="MKI1529" s="16"/>
      <c r="MKJ1529" s="16"/>
      <c r="MKK1529" s="16"/>
      <c r="MKL1529" s="16"/>
      <c r="MKM1529" s="16"/>
      <c r="MKN1529" s="16"/>
      <c r="MKO1529" s="16"/>
      <c r="MKP1529" s="16"/>
      <c r="MKQ1529" s="16"/>
      <c r="MKR1529" s="16"/>
      <c r="MKS1529" s="16"/>
      <c r="MKT1529" s="16"/>
      <c r="MKU1529" s="16"/>
      <c r="MKV1529" s="16"/>
      <c r="MKW1529" s="16"/>
      <c r="MKX1529" s="16"/>
      <c r="MKY1529" s="16"/>
      <c r="MKZ1529" s="16"/>
      <c r="MLA1529" s="16"/>
      <c r="MLB1529" s="16"/>
      <c r="MLC1529" s="16"/>
      <c r="MLD1529" s="16"/>
      <c r="MLE1529" s="16"/>
      <c r="MLF1529" s="16"/>
      <c r="MLG1529" s="16"/>
      <c r="MLH1529" s="16"/>
      <c r="MLI1529" s="16"/>
      <c r="MLJ1529" s="16"/>
      <c r="MLK1529" s="16"/>
      <c r="MLL1529" s="16"/>
      <c r="MLM1529" s="16"/>
      <c r="MLN1529" s="16"/>
      <c r="MLO1529" s="16"/>
      <c r="MLP1529" s="16"/>
      <c r="MLQ1529" s="16"/>
      <c r="MLR1529" s="16"/>
      <c r="MLS1529" s="16"/>
      <c r="MLT1529" s="16"/>
      <c r="MLU1529" s="16"/>
      <c r="MLV1529" s="16"/>
      <c r="MLW1529" s="16"/>
      <c r="MLX1529" s="16"/>
      <c r="MLY1529" s="16"/>
      <c r="MLZ1529" s="16"/>
      <c r="MMA1529" s="16"/>
      <c r="MMB1529" s="16"/>
      <c r="MMC1529" s="16"/>
      <c r="MMD1529" s="16"/>
      <c r="MME1529" s="16"/>
      <c r="MMF1529" s="16"/>
      <c r="MMG1529" s="16"/>
      <c r="MMH1529" s="16"/>
      <c r="MMI1529" s="16"/>
      <c r="MMJ1529" s="16"/>
      <c r="MMK1529" s="16"/>
      <c r="MML1529" s="16"/>
      <c r="MMM1529" s="16"/>
      <c r="MMN1529" s="16"/>
      <c r="MMO1529" s="16"/>
      <c r="MMP1529" s="16"/>
      <c r="MMQ1529" s="16"/>
      <c r="MMR1529" s="16"/>
      <c r="MMS1529" s="16"/>
      <c r="MMT1529" s="16"/>
      <c r="MMU1529" s="16"/>
      <c r="MMV1529" s="16"/>
      <c r="MMW1529" s="16"/>
      <c r="MMX1529" s="16"/>
      <c r="MMY1529" s="16"/>
      <c r="MMZ1529" s="16"/>
      <c r="MNA1529" s="16"/>
      <c r="MNB1529" s="16"/>
      <c r="MNC1529" s="16"/>
      <c r="MND1529" s="16"/>
      <c r="MNE1529" s="16"/>
      <c r="MNF1529" s="16"/>
      <c r="MNG1529" s="16"/>
      <c r="MNH1529" s="16"/>
      <c r="MNI1529" s="16"/>
      <c r="MNJ1529" s="16"/>
      <c r="MNK1529" s="16"/>
      <c r="MNL1529" s="16"/>
      <c r="MNM1529" s="16"/>
      <c r="MNN1529" s="16"/>
      <c r="MNO1529" s="16"/>
      <c r="MNP1529" s="16"/>
      <c r="MNQ1529" s="16"/>
      <c r="MNR1529" s="16"/>
      <c r="MNS1529" s="16"/>
      <c r="MNT1529" s="16"/>
      <c r="MNU1529" s="16"/>
      <c r="MNV1529" s="16"/>
      <c r="MNW1529" s="16"/>
      <c r="MNX1529" s="16"/>
      <c r="MNY1529" s="16"/>
      <c r="MNZ1529" s="16"/>
      <c r="MOA1529" s="16"/>
      <c r="MOB1529" s="16"/>
      <c r="MOC1529" s="16"/>
      <c r="MOD1529" s="16"/>
      <c r="MOE1529" s="16"/>
      <c r="MOF1529" s="16"/>
      <c r="MOG1529" s="16"/>
      <c r="MOH1529" s="16"/>
      <c r="MOI1529" s="16"/>
      <c r="MOJ1529" s="16"/>
      <c r="MOK1529" s="16"/>
      <c r="MOL1529" s="16"/>
      <c r="MOM1529" s="16"/>
      <c r="MON1529" s="16"/>
      <c r="MOO1529" s="16"/>
      <c r="MOP1529" s="16"/>
      <c r="MOQ1529" s="16"/>
      <c r="MOR1529" s="16"/>
      <c r="MOS1529" s="16"/>
      <c r="MOT1529" s="16"/>
      <c r="MOU1529" s="16"/>
      <c r="MOV1529" s="16"/>
      <c r="MOW1529" s="16"/>
      <c r="MOX1529" s="16"/>
      <c r="MOY1529" s="16"/>
      <c r="MOZ1529" s="16"/>
      <c r="MPA1529" s="16"/>
      <c r="MPB1529" s="16"/>
      <c r="MPC1529" s="16"/>
      <c r="MPD1529" s="16"/>
      <c r="MPE1529" s="16"/>
      <c r="MPF1529" s="16"/>
      <c r="MPG1529" s="16"/>
      <c r="MPH1529" s="16"/>
      <c r="MPI1529" s="16"/>
      <c r="MPJ1529" s="16"/>
      <c r="MPK1529" s="16"/>
      <c r="MPL1529" s="16"/>
      <c r="MPM1529" s="16"/>
      <c r="MPN1529" s="16"/>
      <c r="MPO1529" s="16"/>
      <c r="MPP1529" s="16"/>
      <c r="MPQ1529" s="16"/>
      <c r="MPR1529" s="16"/>
      <c r="MPS1529" s="16"/>
      <c r="MPT1529" s="16"/>
      <c r="MPU1529" s="16"/>
      <c r="MPV1529" s="16"/>
      <c r="MPW1529" s="16"/>
      <c r="MPX1529" s="16"/>
      <c r="MPY1529" s="16"/>
      <c r="MPZ1529" s="16"/>
      <c r="MQA1529" s="16"/>
      <c r="MQB1529" s="16"/>
      <c r="MQC1529" s="16"/>
      <c r="MQD1529" s="16"/>
      <c r="MQE1529" s="16"/>
      <c r="MQF1529" s="16"/>
      <c r="MQG1529" s="16"/>
      <c r="MQH1529" s="16"/>
      <c r="MQI1529" s="16"/>
      <c r="MQJ1529" s="16"/>
      <c r="MQK1529" s="16"/>
      <c r="MQL1529" s="16"/>
      <c r="MQM1529" s="16"/>
      <c r="MQN1529" s="16"/>
      <c r="MQO1529" s="16"/>
      <c r="MQP1529" s="16"/>
      <c r="MQQ1529" s="16"/>
      <c r="MQR1529" s="16"/>
      <c r="MQS1529" s="16"/>
      <c r="MQT1529" s="16"/>
      <c r="MQU1529" s="16"/>
      <c r="MQV1529" s="16"/>
      <c r="MQW1529" s="16"/>
      <c r="MQX1529" s="16"/>
      <c r="MQY1529" s="16"/>
      <c r="MQZ1529" s="16"/>
      <c r="MRA1529" s="16"/>
      <c r="MRB1529" s="16"/>
      <c r="MRC1529" s="16"/>
      <c r="MRD1529" s="16"/>
      <c r="MRE1529" s="16"/>
      <c r="MRF1529" s="16"/>
      <c r="MRG1529" s="16"/>
      <c r="MRH1529" s="16"/>
      <c r="MRI1529" s="16"/>
      <c r="MRJ1529" s="16"/>
      <c r="MRK1529" s="16"/>
      <c r="MRL1529" s="16"/>
      <c r="MRM1529" s="16"/>
      <c r="MRN1529" s="16"/>
      <c r="MRO1529" s="16"/>
      <c r="MRP1529" s="16"/>
      <c r="MRQ1529" s="16"/>
      <c r="MRR1529" s="16"/>
      <c r="MRS1529" s="16"/>
      <c r="MRT1529" s="16"/>
      <c r="MRU1529" s="16"/>
      <c r="MRV1529" s="16"/>
      <c r="MRW1529" s="16"/>
      <c r="MRX1529" s="16"/>
      <c r="MRY1529" s="16"/>
      <c r="MRZ1529" s="16"/>
      <c r="MSA1529" s="16"/>
      <c r="MSB1529" s="16"/>
      <c r="MSC1529" s="16"/>
      <c r="MSD1529" s="16"/>
      <c r="MSE1529" s="16"/>
      <c r="MSF1529" s="16"/>
      <c r="MSG1529" s="16"/>
      <c r="MSH1529" s="16"/>
      <c r="MSI1529" s="16"/>
      <c r="MSJ1529" s="16"/>
      <c r="MSK1529" s="16"/>
      <c r="MSL1529" s="16"/>
      <c r="MSM1529" s="16"/>
      <c r="MSN1529" s="16"/>
      <c r="MSO1529" s="16"/>
      <c r="MSP1529" s="16"/>
      <c r="MSQ1529" s="16"/>
      <c r="MSR1529" s="16"/>
      <c r="MSS1529" s="16"/>
      <c r="MST1529" s="16"/>
      <c r="MSU1529" s="16"/>
      <c r="MSV1529" s="16"/>
      <c r="MSW1529" s="16"/>
      <c r="MSX1529" s="16"/>
      <c r="MSY1529" s="16"/>
      <c r="MSZ1529" s="16"/>
      <c r="MTA1529" s="16"/>
      <c r="MTB1529" s="16"/>
      <c r="MTC1529" s="16"/>
      <c r="MTD1529" s="16"/>
      <c r="MTE1529" s="16"/>
      <c r="MTF1529" s="16"/>
      <c r="MTG1529" s="16"/>
      <c r="MTH1529" s="16"/>
      <c r="MTI1529" s="16"/>
      <c r="MTJ1529" s="16"/>
      <c r="MTK1529" s="16"/>
      <c r="MTL1529" s="16"/>
      <c r="MTM1529" s="16"/>
      <c r="MTN1529" s="16"/>
      <c r="MTO1529" s="16"/>
      <c r="MTP1529" s="16"/>
      <c r="MTQ1529" s="16"/>
      <c r="MTR1529" s="16"/>
      <c r="MTS1529" s="16"/>
      <c r="MTT1529" s="16"/>
      <c r="MTU1529" s="16"/>
      <c r="MTV1529" s="16"/>
      <c r="MTW1529" s="16"/>
      <c r="MTX1529" s="16"/>
      <c r="MTY1529" s="16"/>
      <c r="MTZ1529" s="16"/>
      <c r="MUA1529" s="16"/>
      <c r="MUB1529" s="16"/>
      <c r="MUC1529" s="16"/>
      <c r="MUD1529" s="16"/>
      <c r="MUE1529" s="16"/>
      <c r="MUF1529" s="16"/>
      <c r="MUG1529" s="16"/>
      <c r="MUH1529" s="16"/>
      <c r="MUI1529" s="16"/>
      <c r="MUJ1529" s="16"/>
      <c r="MUK1529" s="16"/>
      <c r="MUL1529" s="16"/>
      <c r="MUM1529" s="16"/>
      <c r="MUN1529" s="16"/>
      <c r="MUO1529" s="16"/>
      <c r="MUP1529" s="16"/>
      <c r="MUQ1529" s="16"/>
      <c r="MUR1529" s="16"/>
      <c r="MUS1529" s="16"/>
      <c r="MUT1529" s="16"/>
      <c r="MUU1529" s="16"/>
      <c r="MUV1529" s="16"/>
      <c r="MUW1529" s="16"/>
      <c r="MUX1529" s="16"/>
      <c r="MUY1529" s="16"/>
      <c r="MUZ1529" s="16"/>
      <c r="MVA1529" s="16"/>
      <c r="MVB1529" s="16"/>
      <c r="MVC1529" s="16"/>
      <c r="MVD1529" s="16"/>
      <c r="MVE1529" s="16"/>
      <c r="MVF1529" s="16"/>
      <c r="MVG1529" s="16"/>
      <c r="MVH1529" s="16"/>
      <c r="MVI1529" s="16"/>
      <c r="MVJ1529" s="16"/>
      <c r="MVK1529" s="16"/>
      <c r="MVL1529" s="16"/>
      <c r="MVM1529" s="16"/>
      <c r="MVN1529" s="16"/>
      <c r="MVO1529" s="16"/>
      <c r="MVP1529" s="16"/>
      <c r="MVQ1529" s="16"/>
      <c r="MVR1529" s="16"/>
      <c r="MVS1529" s="16"/>
      <c r="MVT1529" s="16"/>
      <c r="MVU1529" s="16"/>
      <c r="MVV1529" s="16"/>
      <c r="MVW1529" s="16"/>
      <c r="MVX1529" s="16"/>
      <c r="MVY1529" s="16"/>
      <c r="MVZ1529" s="16"/>
      <c r="MWA1529" s="16"/>
      <c r="MWB1529" s="16"/>
      <c r="MWC1529" s="16"/>
      <c r="MWD1529" s="16"/>
      <c r="MWE1529" s="16"/>
      <c r="MWF1529" s="16"/>
      <c r="MWG1529" s="16"/>
      <c r="MWH1529" s="16"/>
      <c r="MWI1529" s="16"/>
      <c r="MWJ1529" s="16"/>
      <c r="MWK1529" s="16"/>
      <c r="MWL1529" s="16"/>
      <c r="MWM1529" s="16"/>
      <c r="MWN1529" s="16"/>
      <c r="MWO1529" s="16"/>
      <c r="MWP1529" s="16"/>
      <c r="MWQ1529" s="16"/>
      <c r="MWR1529" s="16"/>
      <c r="MWS1529" s="16"/>
      <c r="MWT1529" s="16"/>
      <c r="MWU1529" s="16"/>
      <c r="MWV1529" s="16"/>
      <c r="MWW1529" s="16"/>
      <c r="MWX1529" s="16"/>
      <c r="MWY1529" s="16"/>
      <c r="MWZ1529" s="16"/>
      <c r="MXA1529" s="16"/>
      <c r="MXB1529" s="16"/>
      <c r="MXC1529" s="16"/>
      <c r="MXD1529" s="16"/>
      <c r="MXE1529" s="16"/>
      <c r="MXF1529" s="16"/>
      <c r="MXG1529" s="16"/>
      <c r="MXH1529" s="16"/>
      <c r="MXI1529" s="16"/>
      <c r="MXJ1529" s="16"/>
      <c r="MXK1529" s="16"/>
      <c r="MXL1529" s="16"/>
      <c r="MXM1529" s="16"/>
      <c r="MXN1529" s="16"/>
      <c r="MXO1529" s="16"/>
      <c r="MXP1529" s="16"/>
      <c r="MXQ1529" s="16"/>
      <c r="MXR1529" s="16"/>
      <c r="MXS1529" s="16"/>
      <c r="MXT1529" s="16"/>
      <c r="MXU1529" s="16"/>
      <c r="MXV1529" s="16"/>
      <c r="MXW1529" s="16"/>
      <c r="MXX1529" s="16"/>
      <c r="MXY1529" s="16"/>
      <c r="MXZ1529" s="16"/>
      <c r="MYA1529" s="16"/>
      <c r="MYB1529" s="16"/>
      <c r="MYC1529" s="16"/>
      <c r="MYD1529" s="16"/>
      <c r="MYE1529" s="16"/>
      <c r="MYF1529" s="16"/>
      <c r="MYG1529" s="16"/>
      <c r="MYH1529" s="16"/>
      <c r="MYI1529" s="16"/>
      <c r="MYJ1529" s="16"/>
      <c r="MYK1529" s="16"/>
      <c r="MYL1529" s="16"/>
      <c r="MYM1529" s="16"/>
      <c r="MYN1529" s="16"/>
      <c r="MYO1529" s="16"/>
      <c r="MYP1529" s="16"/>
      <c r="MYQ1529" s="16"/>
      <c r="MYR1529" s="16"/>
      <c r="MYS1529" s="16"/>
      <c r="MYT1529" s="16"/>
      <c r="MYU1529" s="16"/>
      <c r="MYV1529" s="16"/>
      <c r="MYW1529" s="16"/>
      <c r="MYX1529" s="16"/>
      <c r="MYY1529" s="16"/>
      <c r="MYZ1529" s="16"/>
      <c r="MZA1529" s="16"/>
      <c r="MZB1529" s="16"/>
      <c r="MZC1529" s="16"/>
      <c r="MZD1529" s="16"/>
      <c r="MZE1529" s="16"/>
      <c r="MZF1529" s="16"/>
      <c r="MZG1529" s="16"/>
      <c r="MZH1529" s="16"/>
      <c r="MZI1529" s="16"/>
      <c r="MZJ1529" s="16"/>
      <c r="MZK1529" s="16"/>
      <c r="MZL1529" s="16"/>
      <c r="MZM1529" s="16"/>
      <c r="MZN1529" s="16"/>
      <c r="MZO1529" s="16"/>
      <c r="MZP1529" s="16"/>
      <c r="MZQ1529" s="16"/>
      <c r="MZR1529" s="16"/>
      <c r="MZS1529" s="16"/>
      <c r="MZT1529" s="16"/>
      <c r="MZU1529" s="16"/>
      <c r="MZV1529" s="16"/>
      <c r="MZW1529" s="16"/>
      <c r="MZX1529" s="16"/>
      <c r="MZY1529" s="16"/>
      <c r="MZZ1529" s="16"/>
      <c r="NAA1529" s="16"/>
      <c r="NAB1529" s="16"/>
      <c r="NAC1529" s="16"/>
      <c r="NAD1529" s="16"/>
      <c r="NAE1529" s="16"/>
      <c r="NAF1529" s="16"/>
      <c r="NAG1529" s="16"/>
      <c r="NAH1529" s="16"/>
      <c r="NAI1529" s="16"/>
      <c r="NAJ1529" s="16"/>
      <c r="NAK1529" s="16"/>
      <c r="NAL1529" s="16"/>
      <c r="NAM1529" s="16"/>
      <c r="NAN1529" s="16"/>
      <c r="NAO1529" s="16"/>
      <c r="NAP1529" s="16"/>
      <c r="NAQ1529" s="16"/>
      <c r="NAR1529" s="16"/>
      <c r="NAS1529" s="16"/>
      <c r="NAT1529" s="16"/>
      <c r="NAU1529" s="16"/>
      <c r="NAV1529" s="16"/>
      <c r="NAW1529" s="16"/>
      <c r="NAX1529" s="16"/>
      <c r="NAY1529" s="16"/>
      <c r="NAZ1529" s="16"/>
      <c r="NBA1529" s="16"/>
      <c r="NBB1529" s="16"/>
      <c r="NBC1529" s="16"/>
      <c r="NBD1529" s="16"/>
      <c r="NBE1529" s="16"/>
      <c r="NBF1529" s="16"/>
      <c r="NBG1529" s="16"/>
      <c r="NBH1529" s="16"/>
      <c r="NBI1529" s="16"/>
      <c r="NBJ1529" s="16"/>
      <c r="NBK1529" s="16"/>
      <c r="NBL1529" s="16"/>
      <c r="NBM1529" s="16"/>
      <c r="NBN1529" s="16"/>
      <c r="NBO1529" s="16"/>
      <c r="NBP1529" s="16"/>
      <c r="NBQ1529" s="16"/>
      <c r="NBR1529" s="16"/>
      <c r="NBS1529" s="16"/>
      <c r="NBT1529" s="16"/>
      <c r="NBU1529" s="16"/>
      <c r="NBV1529" s="16"/>
      <c r="NBW1529" s="16"/>
      <c r="NBX1529" s="16"/>
      <c r="NBY1529" s="16"/>
      <c r="NBZ1529" s="16"/>
      <c r="NCA1529" s="16"/>
      <c r="NCB1529" s="16"/>
      <c r="NCC1529" s="16"/>
      <c r="NCD1529" s="16"/>
      <c r="NCE1529" s="16"/>
      <c r="NCF1529" s="16"/>
      <c r="NCG1529" s="16"/>
      <c r="NCH1529" s="16"/>
      <c r="NCI1529" s="16"/>
      <c r="NCJ1529" s="16"/>
      <c r="NCK1529" s="16"/>
      <c r="NCL1529" s="16"/>
      <c r="NCM1529" s="16"/>
      <c r="NCN1529" s="16"/>
      <c r="NCO1529" s="16"/>
      <c r="NCP1529" s="16"/>
      <c r="NCQ1529" s="16"/>
      <c r="NCR1529" s="16"/>
      <c r="NCS1529" s="16"/>
      <c r="NCT1529" s="16"/>
      <c r="NCU1529" s="16"/>
      <c r="NCV1529" s="16"/>
      <c r="NCW1529" s="16"/>
      <c r="NCX1529" s="16"/>
      <c r="NCY1529" s="16"/>
      <c r="NCZ1529" s="16"/>
      <c r="NDA1529" s="16"/>
      <c r="NDB1529" s="16"/>
      <c r="NDC1529" s="16"/>
      <c r="NDD1529" s="16"/>
      <c r="NDE1529" s="16"/>
      <c r="NDF1529" s="16"/>
      <c r="NDG1529" s="16"/>
      <c r="NDH1529" s="16"/>
      <c r="NDI1529" s="16"/>
      <c r="NDJ1529" s="16"/>
      <c r="NDK1529" s="16"/>
      <c r="NDL1529" s="16"/>
      <c r="NDM1529" s="16"/>
      <c r="NDN1529" s="16"/>
      <c r="NDO1529" s="16"/>
      <c r="NDP1529" s="16"/>
      <c r="NDQ1529" s="16"/>
      <c r="NDR1529" s="16"/>
      <c r="NDS1529" s="16"/>
      <c r="NDT1529" s="16"/>
      <c r="NDU1529" s="16"/>
      <c r="NDV1529" s="16"/>
      <c r="NDW1529" s="16"/>
      <c r="NDX1529" s="16"/>
      <c r="NDY1529" s="16"/>
      <c r="NDZ1529" s="16"/>
      <c r="NEA1529" s="16"/>
      <c r="NEB1529" s="16"/>
      <c r="NEC1529" s="16"/>
      <c r="NED1529" s="16"/>
      <c r="NEE1529" s="16"/>
      <c r="NEF1529" s="16"/>
      <c r="NEG1529" s="16"/>
      <c r="NEH1529" s="16"/>
      <c r="NEI1529" s="16"/>
      <c r="NEJ1529" s="16"/>
      <c r="NEK1529" s="16"/>
      <c r="NEL1529" s="16"/>
      <c r="NEM1529" s="16"/>
      <c r="NEN1529" s="16"/>
      <c r="NEO1529" s="16"/>
      <c r="NEP1529" s="16"/>
      <c r="NEQ1529" s="16"/>
      <c r="NER1529" s="16"/>
      <c r="NES1529" s="16"/>
      <c r="NET1529" s="16"/>
      <c r="NEU1529" s="16"/>
      <c r="NEV1529" s="16"/>
      <c r="NEW1529" s="16"/>
      <c r="NEX1529" s="16"/>
      <c r="NEY1529" s="16"/>
      <c r="NEZ1529" s="16"/>
      <c r="NFA1529" s="16"/>
      <c r="NFB1529" s="16"/>
      <c r="NFC1529" s="16"/>
      <c r="NFD1529" s="16"/>
      <c r="NFE1529" s="16"/>
      <c r="NFF1529" s="16"/>
      <c r="NFG1529" s="16"/>
      <c r="NFH1529" s="16"/>
      <c r="NFI1529" s="16"/>
      <c r="NFJ1529" s="16"/>
      <c r="NFK1529" s="16"/>
      <c r="NFL1529" s="16"/>
      <c r="NFM1529" s="16"/>
      <c r="NFN1529" s="16"/>
      <c r="NFO1529" s="16"/>
      <c r="NFP1529" s="16"/>
      <c r="NFQ1529" s="16"/>
      <c r="NFR1529" s="16"/>
      <c r="NFS1529" s="16"/>
      <c r="NFT1529" s="16"/>
      <c r="NFU1529" s="16"/>
      <c r="NFV1529" s="16"/>
      <c r="NFW1529" s="16"/>
      <c r="NFX1529" s="16"/>
      <c r="NFY1529" s="16"/>
      <c r="NFZ1529" s="16"/>
      <c r="NGA1529" s="16"/>
      <c r="NGB1529" s="16"/>
      <c r="NGC1529" s="16"/>
      <c r="NGD1529" s="16"/>
      <c r="NGE1529" s="16"/>
      <c r="NGF1529" s="16"/>
      <c r="NGG1529" s="16"/>
      <c r="NGH1529" s="16"/>
      <c r="NGI1529" s="16"/>
      <c r="NGJ1529" s="16"/>
      <c r="NGK1529" s="16"/>
      <c r="NGL1529" s="16"/>
      <c r="NGM1529" s="16"/>
      <c r="NGN1529" s="16"/>
      <c r="NGO1529" s="16"/>
      <c r="NGP1529" s="16"/>
      <c r="NGQ1529" s="16"/>
      <c r="NGR1529" s="16"/>
      <c r="NGS1529" s="16"/>
      <c r="NGT1529" s="16"/>
      <c r="NGU1529" s="16"/>
      <c r="NGV1529" s="16"/>
      <c r="NGW1529" s="16"/>
      <c r="NGX1529" s="16"/>
      <c r="NGY1529" s="16"/>
      <c r="NGZ1529" s="16"/>
      <c r="NHA1529" s="16"/>
      <c r="NHB1529" s="16"/>
      <c r="NHC1529" s="16"/>
      <c r="NHD1529" s="16"/>
      <c r="NHE1529" s="16"/>
      <c r="NHF1529" s="16"/>
      <c r="NHG1529" s="16"/>
      <c r="NHH1529" s="16"/>
      <c r="NHI1529" s="16"/>
      <c r="NHJ1529" s="16"/>
      <c r="NHK1529" s="16"/>
      <c r="NHL1529" s="16"/>
      <c r="NHM1529" s="16"/>
      <c r="NHN1529" s="16"/>
      <c r="NHO1529" s="16"/>
      <c r="NHP1529" s="16"/>
      <c r="NHQ1529" s="16"/>
      <c r="NHR1529" s="16"/>
      <c r="NHS1529" s="16"/>
      <c r="NHT1529" s="16"/>
      <c r="NHU1529" s="16"/>
      <c r="NHV1529" s="16"/>
      <c r="NHW1529" s="16"/>
      <c r="NHX1529" s="16"/>
      <c r="NHY1529" s="16"/>
      <c r="NHZ1529" s="16"/>
      <c r="NIA1529" s="16"/>
      <c r="NIB1529" s="16"/>
      <c r="NIC1529" s="16"/>
      <c r="NID1529" s="16"/>
      <c r="NIE1529" s="16"/>
      <c r="NIF1529" s="16"/>
      <c r="NIG1529" s="16"/>
      <c r="NIH1529" s="16"/>
      <c r="NII1529" s="16"/>
      <c r="NIJ1529" s="16"/>
      <c r="NIK1529" s="16"/>
      <c r="NIL1529" s="16"/>
      <c r="NIM1529" s="16"/>
      <c r="NIN1529" s="16"/>
      <c r="NIO1529" s="16"/>
      <c r="NIP1529" s="16"/>
      <c r="NIQ1529" s="16"/>
      <c r="NIR1529" s="16"/>
      <c r="NIS1529" s="16"/>
      <c r="NIT1529" s="16"/>
      <c r="NIU1529" s="16"/>
      <c r="NIV1529" s="16"/>
      <c r="NIW1529" s="16"/>
      <c r="NIX1529" s="16"/>
      <c r="NIY1529" s="16"/>
      <c r="NIZ1529" s="16"/>
      <c r="NJA1529" s="16"/>
      <c r="NJB1529" s="16"/>
      <c r="NJC1529" s="16"/>
      <c r="NJD1529" s="16"/>
      <c r="NJE1529" s="16"/>
      <c r="NJF1529" s="16"/>
      <c r="NJG1529" s="16"/>
      <c r="NJH1529" s="16"/>
      <c r="NJI1529" s="16"/>
      <c r="NJJ1529" s="16"/>
      <c r="NJK1529" s="16"/>
      <c r="NJL1529" s="16"/>
      <c r="NJM1529" s="16"/>
      <c r="NJN1529" s="16"/>
      <c r="NJO1529" s="16"/>
      <c r="NJP1529" s="16"/>
      <c r="NJQ1529" s="16"/>
      <c r="NJR1529" s="16"/>
      <c r="NJS1529" s="16"/>
      <c r="NJT1529" s="16"/>
      <c r="NJU1529" s="16"/>
      <c r="NJV1529" s="16"/>
      <c r="NJW1529" s="16"/>
      <c r="NJX1529" s="16"/>
      <c r="NJY1529" s="16"/>
      <c r="NJZ1529" s="16"/>
      <c r="NKA1529" s="16"/>
      <c r="NKB1529" s="16"/>
      <c r="NKC1529" s="16"/>
      <c r="NKD1529" s="16"/>
      <c r="NKE1529" s="16"/>
      <c r="NKF1529" s="16"/>
      <c r="NKG1529" s="16"/>
      <c r="NKH1529" s="16"/>
      <c r="NKI1529" s="16"/>
      <c r="NKJ1529" s="16"/>
      <c r="NKK1529" s="16"/>
      <c r="NKL1529" s="16"/>
      <c r="NKM1529" s="16"/>
      <c r="NKN1529" s="16"/>
      <c r="NKO1529" s="16"/>
      <c r="NKP1529" s="16"/>
      <c r="NKQ1529" s="16"/>
      <c r="NKR1529" s="16"/>
      <c r="NKS1529" s="16"/>
      <c r="NKT1529" s="16"/>
      <c r="NKU1529" s="16"/>
      <c r="NKV1529" s="16"/>
      <c r="NKW1529" s="16"/>
      <c r="NKX1529" s="16"/>
      <c r="NKY1529" s="16"/>
      <c r="NKZ1529" s="16"/>
      <c r="NLA1529" s="16"/>
      <c r="NLB1529" s="16"/>
      <c r="NLC1529" s="16"/>
      <c r="NLD1529" s="16"/>
      <c r="NLE1529" s="16"/>
      <c r="NLF1529" s="16"/>
      <c r="NLG1529" s="16"/>
      <c r="NLH1529" s="16"/>
      <c r="NLI1529" s="16"/>
      <c r="NLJ1529" s="16"/>
      <c r="NLK1529" s="16"/>
      <c r="NLL1529" s="16"/>
      <c r="NLM1529" s="16"/>
      <c r="NLN1529" s="16"/>
      <c r="NLO1529" s="16"/>
      <c r="NLP1529" s="16"/>
      <c r="NLQ1529" s="16"/>
      <c r="NLR1529" s="16"/>
      <c r="NLS1529" s="16"/>
      <c r="NLT1529" s="16"/>
      <c r="NLU1529" s="16"/>
      <c r="NLV1529" s="16"/>
      <c r="NLW1529" s="16"/>
      <c r="NLX1529" s="16"/>
      <c r="NLY1529" s="16"/>
      <c r="NLZ1529" s="16"/>
      <c r="NMA1529" s="16"/>
      <c r="NMB1529" s="16"/>
      <c r="NMC1529" s="16"/>
      <c r="NMD1529" s="16"/>
      <c r="NME1529" s="16"/>
      <c r="NMF1529" s="16"/>
      <c r="NMG1529" s="16"/>
      <c r="NMH1529" s="16"/>
      <c r="NMI1529" s="16"/>
      <c r="NMJ1529" s="16"/>
      <c r="NMK1529" s="16"/>
      <c r="NML1529" s="16"/>
      <c r="NMM1529" s="16"/>
      <c r="NMN1529" s="16"/>
      <c r="NMO1529" s="16"/>
      <c r="NMP1529" s="16"/>
      <c r="NMQ1529" s="16"/>
      <c r="NMR1529" s="16"/>
      <c r="NMS1529" s="16"/>
      <c r="NMT1529" s="16"/>
      <c r="NMU1529" s="16"/>
      <c r="NMV1529" s="16"/>
      <c r="NMW1529" s="16"/>
      <c r="NMX1529" s="16"/>
      <c r="NMY1529" s="16"/>
      <c r="NMZ1529" s="16"/>
      <c r="NNA1529" s="16"/>
      <c r="NNB1529" s="16"/>
      <c r="NNC1529" s="16"/>
      <c r="NND1529" s="16"/>
      <c r="NNE1529" s="16"/>
      <c r="NNF1529" s="16"/>
      <c r="NNG1529" s="16"/>
      <c r="NNH1529" s="16"/>
      <c r="NNI1529" s="16"/>
      <c r="NNJ1529" s="16"/>
      <c r="NNK1529" s="16"/>
      <c r="NNL1529" s="16"/>
      <c r="NNM1529" s="16"/>
      <c r="NNN1529" s="16"/>
      <c r="NNO1529" s="16"/>
      <c r="NNP1529" s="16"/>
      <c r="NNQ1529" s="16"/>
      <c r="NNR1529" s="16"/>
      <c r="NNS1529" s="16"/>
      <c r="NNT1529" s="16"/>
      <c r="NNU1529" s="16"/>
      <c r="NNV1529" s="16"/>
      <c r="NNW1529" s="16"/>
      <c r="NNX1529" s="16"/>
      <c r="NNY1529" s="16"/>
      <c r="NNZ1529" s="16"/>
      <c r="NOA1529" s="16"/>
      <c r="NOB1529" s="16"/>
      <c r="NOC1529" s="16"/>
      <c r="NOD1529" s="16"/>
      <c r="NOE1529" s="16"/>
      <c r="NOF1529" s="16"/>
      <c r="NOG1529" s="16"/>
      <c r="NOH1529" s="16"/>
      <c r="NOI1529" s="16"/>
      <c r="NOJ1529" s="16"/>
      <c r="NOK1529" s="16"/>
      <c r="NOL1529" s="16"/>
      <c r="NOM1529" s="16"/>
      <c r="NON1529" s="16"/>
      <c r="NOO1529" s="16"/>
      <c r="NOP1529" s="16"/>
      <c r="NOQ1529" s="16"/>
      <c r="NOR1529" s="16"/>
      <c r="NOS1529" s="16"/>
      <c r="NOT1529" s="16"/>
      <c r="NOU1529" s="16"/>
      <c r="NOV1529" s="16"/>
      <c r="NOW1529" s="16"/>
      <c r="NOX1529" s="16"/>
      <c r="NOY1529" s="16"/>
      <c r="NOZ1529" s="16"/>
      <c r="NPA1529" s="16"/>
      <c r="NPB1529" s="16"/>
      <c r="NPC1529" s="16"/>
      <c r="NPD1529" s="16"/>
      <c r="NPE1529" s="16"/>
      <c r="NPF1529" s="16"/>
      <c r="NPG1529" s="16"/>
      <c r="NPH1529" s="16"/>
      <c r="NPI1529" s="16"/>
      <c r="NPJ1529" s="16"/>
      <c r="NPK1529" s="16"/>
      <c r="NPL1529" s="16"/>
      <c r="NPM1529" s="16"/>
      <c r="NPN1529" s="16"/>
      <c r="NPO1529" s="16"/>
      <c r="NPP1529" s="16"/>
      <c r="NPQ1529" s="16"/>
      <c r="NPR1529" s="16"/>
      <c r="NPS1529" s="16"/>
      <c r="NPT1529" s="16"/>
      <c r="NPU1529" s="16"/>
      <c r="NPV1529" s="16"/>
      <c r="NPW1529" s="16"/>
      <c r="NPX1529" s="16"/>
      <c r="NPY1529" s="16"/>
      <c r="NPZ1529" s="16"/>
      <c r="NQA1529" s="16"/>
      <c r="NQB1529" s="16"/>
      <c r="NQC1529" s="16"/>
      <c r="NQD1529" s="16"/>
      <c r="NQE1529" s="16"/>
      <c r="NQF1529" s="16"/>
      <c r="NQG1529" s="16"/>
      <c r="NQH1529" s="16"/>
      <c r="NQI1529" s="16"/>
      <c r="NQJ1529" s="16"/>
      <c r="NQK1529" s="16"/>
      <c r="NQL1529" s="16"/>
      <c r="NQM1529" s="16"/>
      <c r="NQN1529" s="16"/>
      <c r="NQO1529" s="16"/>
      <c r="NQP1529" s="16"/>
      <c r="NQQ1529" s="16"/>
      <c r="NQR1529" s="16"/>
      <c r="NQS1529" s="16"/>
      <c r="NQT1529" s="16"/>
      <c r="NQU1529" s="16"/>
      <c r="NQV1529" s="16"/>
      <c r="NQW1529" s="16"/>
      <c r="NQX1529" s="16"/>
      <c r="NQY1529" s="16"/>
      <c r="NQZ1529" s="16"/>
      <c r="NRA1529" s="16"/>
      <c r="NRB1529" s="16"/>
      <c r="NRC1529" s="16"/>
      <c r="NRD1529" s="16"/>
      <c r="NRE1529" s="16"/>
      <c r="NRF1529" s="16"/>
      <c r="NRG1529" s="16"/>
      <c r="NRH1529" s="16"/>
      <c r="NRI1529" s="16"/>
      <c r="NRJ1529" s="16"/>
      <c r="NRK1529" s="16"/>
      <c r="NRL1529" s="16"/>
      <c r="NRM1529" s="16"/>
      <c r="NRN1529" s="16"/>
      <c r="NRO1529" s="16"/>
      <c r="NRP1529" s="16"/>
      <c r="NRQ1529" s="16"/>
      <c r="NRR1529" s="16"/>
      <c r="NRS1529" s="16"/>
      <c r="NRT1529" s="16"/>
      <c r="NRU1529" s="16"/>
      <c r="NRV1529" s="16"/>
      <c r="NRW1529" s="16"/>
      <c r="NRX1529" s="16"/>
      <c r="NRY1529" s="16"/>
      <c r="NRZ1529" s="16"/>
      <c r="NSA1529" s="16"/>
      <c r="NSB1529" s="16"/>
      <c r="NSC1529" s="16"/>
      <c r="NSD1529" s="16"/>
      <c r="NSE1529" s="16"/>
      <c r="NSF1529" s="16"/>
      <c r="NSG1529" s="16"/>
      <c r="NSH1529" s="16"/>
      <c r="NSI1529" s="16"/>
      <c r="NSJ1529" s="16"/>
      <c r="NSK1529" s="16"/>
      <c r="NSL1529" s="16"/>
      <c r="NSM1529" s="16"/>
      <c r="NSN1529" s="16"/>
      <c r="NSO1529" s="16"/>
      <c r="NSP1529" s="16"/>
      <c r="NSQ1529" s="16"/>
      <c r="NSR1529" s="16"/>
      <c r="NSS1529" s="16"/>
      <c r="NST1529" s="16"/>
      <c r="NSU1529" s="16"/>
      <c r="NSV1529" s="16"/>
      <c r="NSW1529" s="16"/>
      <c r="NSX1529" s="16"/>
      <c r="NSY1529" s="16"/>
      <c r="NSZ1529" s="16"/>
      <c r="NTA1529" s="16"/>
      <c r="NTB1529" s="16"/>
      <c r="NTC1529" s="16"/>
      <c r="NTD1529" s="16"/>
      <c r="NTE1529" s="16"/>
      <c r="NTF1529" s="16"/>
      <c r="NTG1529" s="16"/>
      <c r="NTH1529" s="16"/>
      <c r="NTI1529" s="16"/>
      <c r="NTJ1529" s="16"/>
      <c r="NTK1529" s="16"/>
      <c r="NTL1529" s="16"/>
      <c r="NTM1529" s="16"/>
      <c r="NTN1529" s="16"/>
      <c r="NTO1529" s="16"/>
      <c r="NTP1529" s="16"/>
      <c r="NTQ1529" s="16"/>
      <c r="NTR1529" s="16"/>
      <c r="NTS1529" s="16"/>
      <c r="NTT1529" s="16"/>
      <c r="NTU1529" s="16"/>
      <c r="NTV1529" s="16"/>
      <c r="NTW1529" s="16"/>
      <c r="NTX1529" s="16"/>
      <c r="NTY1529" s="16"/>
      <c r="NTZ1529" s="16"/>
      <c r="NUA1529" s="16"/>
      <c r="NUB1529" s="16"/>
      <c r="NUC1529" s="16"/>
      <c r="NUD1529" s="16"/>
      <c r="NUE1529" s="16"/>
      <c r="NUF1529" s="16"/>
      <c r="NUG1529" s="16"/>
      <c r="NUH1529" s="16"/>
      <c r="NUI1529" s="16"/>
      <c r="NUJ1529" s="16"/>
      <c r="NUK1529" s="16"/>
      <c r="NUL1529" s="16"/>
      <c r="NUM1529" s="16"/>
      <c r="NUN1529" s="16"/>
      <c r="NUO1529" s="16"/>
      <c r="NUP1529" s="16"/>
      <c r="NUQ1529" s="16"/>
      <c r="NUR1529" s="16"/>
      <c r="NUS1529" s="16"/>
      <c r="NUT1529" s="16"/>
      <c r="NUU1529" s="16"/>
      <c r="NUV1529" s="16"/>
      <c r="NUW1529" s="16"/>
      <c r="NUX1529" s="16"/>
      <c r="NUY1529" s="16"/>
      <c r="NUZ1529" s="16"/>
      <c r="NVA1529" s="16"/>
      <c r="NVB1529" s="16"/>
      <c r="NVC1529" s="16"/>
      <c r="NVD1529" s="16"/>
      <c r="NVE1529" s="16"/>
      <c r="NVF1529" s="16"/>
      <c r="NVG1529" s="16"/>
      <c r="NVH1529" s="16"/>
      <c r="NVI1529" s="16"/>
      <c r="NVJ1529" s="16"/>
      <c r="NVK1529" s="16"/>
      <c r="NVL1529" s="16"/>
      <c r="NVM1529" s="16"/>
      <c r="NVN1529" s="16"/>
      <c r="NVO1529" s="16"/>
      <c r="NVP1529" s="16"/>
      <c r="NVQ1529" s="16"/>
      <c r="NVR1529" s="16"/>
      <c r="NVS1529" s="16"/>
      <c r="NVT1529" s="16"/>
      <c r="NVU1529" s="16"/>
      <c r="NVV1529" s="16"/>
      <c r="NVW1529" s="16"/>
      <c r="NVX1529" s="16"/>
      <c r="NVY1529" s="16"/>
      <c r="NVZ1529" s="16"/>
      <c r="NWA1529" s="16"/>
      <c r="NWB1529" s="16"/>
      <c r="NWC1529" s="16"/>
      <c r="NWD1529" s="16"/>
      <c r="NWE1529" s="16"/>
      <c r="NWF1529" s="16"/>
      <c r="NWG1529" s="16"/>
      <c r="NWH1529" s="16"/>
      <c r="NWI1529" s="16"/>
      <c r="NWJ1529" s="16"/>
      <c r="NWK1529" s="16"/>
      <c r="NWL1529" s="16"/>
      <c r="NWM1529" s="16"/>
      <c r="NWN1529" s="16"/>
      <c r="NWO1529" s="16"/>
      <c r="NWP1529" s="16"/>
      <c r="NWQ1529" s="16"/>
      <c r="NWR1529" s="16"/>
      <c r="NWS1529" s="16"/>
      <c r="NWT1529" s="16"/>
      <c r="NWU1529" s="16"/>
      <c r="NWV1529" s="16"/>
      <c r="NWW1529" s="16"/>
      <c r="NWX1529" s="16"/>
      <c r="NWY1529" s="16"/>
      <c r="NWZ1529" s="16"/>
      <c r="NXA1529" s="16"/>
      <c r="NXB1529" s="16"/>
      <c r="NXC1529" s="16"/>
      <c r="NXD1529" s="16"/>
      <c r="NXE1529" s="16"/>
      <c r="NXF1529" s="16"/>
      <c r="NXG1529" s="16"/>
      <c r="NXH1529" s="16"/>
      <c r="NXI1529" s="16"/>
      <c r="NXJ1529" s="16"/>
      <c r="NXK1529" s="16"/>
      <c r="NXL1529" s="16"/>
      <c r="NXM1529" s="16"/>
      <c r="NXN1529" s="16"/>
      <c r="NXO1529" s="16"/>
      <c r="NXP1529" s="16"/>
      <c r="NXQ1529" s="16"/>
      <c r="NXR1529" s="16"/>
      <c r="NXS1529" s="16"/>
      <c r="NXT1529" s="16"/>
      <c r="NXU1529" s="16"/>
      <c r="NXV1529" s="16"/>
      <c r="NXW1529" s="16"/>
      <c r="NXX1529" s="16"/>
      <c r="NXY1529" s="16"/>
      <c r="NXZ1529" s="16"/>
      <c r="NYA1529" s="16"/>
      <c r="NYB1529" s="16"/>
      <c r="NYC1529" s="16"/>
      <c r="NYD1529" s="16"/>
      <c r="NYE1529" s="16"/>
      <c r="NYF1529" s="16"/>
      <c r="NYG1529" s="16"/>
      <c r="NYH1529" s="16"/>
      <c r="NYI1529" s="16"/>
      <c r="NYJ1529" s="16"/>
      <c r="NYK1529" s="16"/>
      <c r="NYL1529" s="16"/>
      <c r="NYM1529" s="16"/>
      <c r="NYN1529" s="16"/>
      <c r="NYO1529" s="16"/>
      <c r="NYP1529" s="16"/>
      <c r="NYQ1529" s="16"/>
      <c r="NYR1529" s="16"/>
      <c r="NYS1529" s="16"/>
      <c r="NYT1529" s="16"/>
      <c r="NYU1529" s="16"/>
      <c r="NYV1529" s="16"/>
      <c r="NYW1529" s="16"/>
      <c r="NYX1529" s="16"/>
      <c r="NYY1529" s="16"/>
      <c r="NYZ1529" s="16"/>
      <c r="NZA1529" s="16"/>
      <c r="NZB1529" s="16"/>
      <c r="NZC1529" s="16"/>
      <c r="NZD1529" s="16"/>
      <c r="NZE1529" s="16"/>
      <c r="NZF1529" s="16"/>
      <c r="NZG1529" s="16"/>
      <c r="NZH1529" s="16"/>
      <c r="NZI1529" s="16"/>
      <c r="NZJ1529" s="16"/>
      <c r="NZK1529" s="16"/>
      <c r="NZL1529" s="16"/>
      <c r="NZM1529" s="16"/>
      <c r="NZN1529" s="16"/>
      <c r="NZO1529" s="16"/>
      <c r="NZP1529" s="16"/>
      <c r="NZQ1529" s="16"/>
      <c r="NZR1529" s="16"/>
      <c r="NZS1529" s="16"/>
      <c r="NZT1529" s="16"/>
      <c r="NZU1529" s="16"/>
      <c r="NZV1529" s="16"/>
      <c r="NZW1529" s="16"/>
      <c r="NZX1529" s="16"/>
      <c r="NZY1529" s="16"/>
      <c r="NZZ1529" s="16"/>
      <c r="OAA1529" s="16"/>
      <c r="OAB1529" s="16"/>
      <c r="OAC1529" s="16"/>
      <c r="OAD1529" s="16"/>
      <c r="OAE1529" s="16"/>
      <c r="OAF1529" s="16"/>
      <c r="OAG1529" s="16"/>
      <c r="OAH1529" s="16"/>
      <c r="OAI1529" s="16"/>
      <c r="OAJ1529" s="16"/>
      <c r="OAK1529" s="16"/>
      <c r="OAL1529" s="16"/>
      <c r="OAM1529" s="16"/>
      <c r="OAN1529" s="16"/>
      <c r="OAO1529" s="16"/>
      <c r="OAP1529" s="16"/>
      <c r="OAQ1529" s="16"/>
      <c r="OAR1529" s="16"/>
      <c r="OAS1529" s="16"/>
      <c r="OAT1529" s="16"/>
      <c r="OAU1529" s="16"/>
      <c r="OAV1529" s="16"/>
      <c r="OAW1529" s="16"/>
      <c r="OAX1529" s="16"/>
      <c r="OAY1529" s="16"/>
      <c r="OAZ1529" s="16"/>
      <c r="OBA1529" s="16"/>
      <c r="OBB1529" s="16"/>
      <c r="OBC1529" s="16"/>
      <c r="OBD1529" s="16"/>
      <c r="OBE1529" s="16"/>
      <c r="OBF1529" s="16"/>
      <c r="OBG1529" s="16"/>
      <c r="OBH1529" s="16"/>
      <c r="OBI1529" s="16"/>
      <c r="OBJ1529" s="16"/>
      <c r="OBK1529" s="16"/>
      <c r="OBL1529" s="16"/>
      <c r="OBM1529" s="16"/>
      <c r="OBN1529" s="16"/>
      <c r="OBO1529" s="16"/>
      <c r="OBP1529" s="16"/>
      <c r="OBQ1529" s="16"/>
      <c r="OBR1529" s="16"/>
      <c r="OBS1529" s="16"/>
      <c r="OBT1529" s="16"/>
      <c r="OBU1529" s="16"/>
      <c r="OBV1529" s="16"/>
      <c r="OBW1529" s="16"/>
      <c r="OBX1529" s="16"/>
      <c r="OBY1529" s="16"/>
      <c r="OBZ1529" s="16"/>
      <c r="OCA1529" s="16"/>
      <c r="OCB1529" s="16"/>
      <c r="OCC1529" s="16"/>
      <c r="OCD1529" s="16"/>
      <c r="OCE1529" s="16"/>
      <c r="OCF1529" s="16"/>
      <c r="OCG1529" s="16"/>
      <c r="OCH1529" s="16"/>
      <c r="OCI1529" s="16"/>
      <c r="OCJ1529" s="16"/>
      <c r="OCK1529" s="16"/>
      <c r="OCL1529" s="16"/>
      <c r="OCM1529" s="16"/>
      <c r="OCN1529" s="16"/>
      <c r="OCO1529" s="16"/>
      <c r="OCP1529" s="16"/>
      <c r="OCQ1529" s="16"/>
      <c r="OCR1529" s="16"/>
      <c r="OCS1529" s="16"/>
      <c r="OCT1529" s="16"/>
      <c r="OCU1529" s="16"/>
      <c r="OCV1529" s="16"/>
      <c r="OCW1529" s="16"/>
      <c r="OCX1529" s="16"/>
      <c r="OCY1529" s="16"/>
      <c r="OCZ1529" s="16"/>
      <c r="ODA1529" s="16"/>
      <c r="ODB1529" s="16"/>
      <c r="ODC1529" s="16"/>
      <c r="ODD1529" s="16"/>
      <c r="ODE1529" s="16"/>
      <c r="ODF1529" s="16"/>
      <c r="ODG1529" s="16"/>
      <c r="ODH1529" s="16"/>
      <c r="ODI1529" s="16"/>
      <c r="ODJ1529" s="16"/>
      <c r="ODK1529" s="16"/>
      <c r="ODL1529" s="16"/>
      <c r="ODM1529" s="16"/>
      <c r="ODN1529" s="16"/>
      <c r="ODO1529" s="16"/>
      <c r="ODP1529" s="16"/>
      <c r="ODQ1529" s="16"/>
      <c r="ODR1529" s="16"/>
      <c r="ODS1529" s="16"/>
      <c r="ODT1529" s="16"/>
      <c r="ODU1529" s="16"/>
      <c r="ODV1529" s="16"/>
      <c r="ODW1529" s="16"/>
      <c r="ODX1529" s="16"/>
      <c r="ODY1529" s="16"/>
      <c r="ODZ1529" s="16"/>
      <c r="OEA1529" s="16"/>
      <c r="OEB1529" s="16"/>
      <c r="OEC1529" s="16"/>
      <c r="OED1529" s="16"/>
      <c r="OEE1529" s="16"/>
      <c r="OEF1529" s="16"/>
      <c r="OEG1529" s="16"/>
      <c r="OEH1529" s="16"/>
      <c r="OEI1529" s="16"/>
      <c r="OEJ1529" s="16"/>
      <c r="OEK1529" s="16"/>
      <c r="OEL1529" s="16"/>
      <c r="OEM1529" s="16"/>
      <c r="OEN1529" s="16"/>
      <c r="OEO1529" s="16"/>
      <c r="OEP1529" s="16"/>
      <c r="OEQ1529" s="16"/>
      <c r="OER1529" s="16"/>
      <c r="OES1529" s="16"/>
      <c r="OET1529" s="16"/>
      <c r="OEU1529" s="16"/>
      <c r="OEV1529" s="16"/>
      <c r="OEW1529" s="16"/>
      <c r="OEX1529" s="16"/>
      <c r="OEY1529" s="16"/>
      <c r="OEZ1529" s="16"/>
      <c r="OFA1529" s="16"/>
      <c r="OFB1529" s="16"/>
      <c r="OFC1529" s="16"/>
      <c r="OFD1529" s="16"/>
      <c r="OFE1529" s="16"/>
      <c r="OFF1529" s="16"/>
      <c r="OFG1529" s="16"/>
      <c r="OFH1529" s="16"/>
      <c r="OFI1529" s="16"/>
      <c r="OFJ1529" s="16"/>
      <c r="OFK1529" s="16"/>
      <c r="OFL1529" s="16"/>
      <c r="OFM1529" s="16"/>
      <c r="OFN1529" s="16"/>
      <c r="OFO1529" s="16"/>
      <c r="OFP1529" s="16"/>
      <c r="OFQ1529" s="16"/>
      <c r="OFR1529" s="16"/>
      <c r="OFS1529" s="16"/>
      <c r="OFT1529" s="16"/>
      <c r="OFU1529" s="16"/>
      <c r="OFV1529" s="16"/>
      <c r="OFW1529" s="16"/>
      <c r="OFX1529" s="16"/>
      <c r="OFY1529" s="16"/>
      <c r="OFZ1529" s="16"/>
      <c r="OGA1529" s="16"/>
      <c r="OGB1529" s="16"/>
      <c r="OGC1529" s="16"/>
      <c r="OGD1529" s="16"/>
      <c r="OGE1529" s="16"/>
      <c r="OGF1529" s="16"/>
      <c r="OGG1529" s="16"/>
      <c r="OGH1529" s="16"/>
      <c r="OGI1529" s="16"/>
      <c r="OGJ1529" s="16"/>
      <c r="OGK1529" s="16"/>
      <c r="OGL1529" s="16"/>
      <c r="OGM1529" s="16"/>
      <c r="OGN1529" s="16"/>
      <c r="OGO1529" s="16"/>
      <c r="OGP1529" s="16"/>
      <c r="OGQ1529" s="16"/>
      <c r="OGR1529" s="16"/>
      <c r="OGS1529" s="16"/>
      <c r="OGT1529" s="16"/>
      <c r="OGU1529" s="16"/>
      <c r="OGV1529" s="16"/>
      <c r="OGW1529" s="16"/>
      <c r="OGX1529" s="16"/>
      <c r="OGY1529" s="16"/>
      <c r="OGZ1529" s="16"/>
      <c r="OHA1529" s="16"/>
      <c r="OHB1529" s="16"/>
      <c r="OHC1529" s="16"/>
      <c r="OHD1529" s="16"/>
      <c r="OHE1529" s="16"/>
      <c r="OHF1529" s="16"/>
      <c r="OHG1529" s="16"/>
      <c r="OHH1529" s="16"/>
      <c r="OHI1529" s="16"/>
      <c r="OHJ1529" s="16"/>
      <c r="OHK1529" s="16"/>
      <c r="OHL1529" s="16"/>
      <c r="OHM1529" s="16"/>
      <c r="OHN1529" s="16"/>
      <c r="OHO1529" s="16"/>
      <c r="OHP1529" s="16"/>
      <c r="OHQ1529" s="16"/>
      <c r="OHR1529" s="16"/>
      <c r="OHS1529" s="16"/>
      <c r="OHT1529" s="16"/>
      <c r="OHU1529" s="16"/>
      <c r="OHV1529" s="16"/>
      <c r="OHW1529" s="16"/>
      <c r="OHX1529" s="16"/>
      <c r="OHY1529" s="16"/>
      <c r="OHZ1529" s="16"/>
      <c r="OIA1529" s="16"/>
      <c r="OIB1529" s="16"/>
      <c r="OIC1529" s="16"/>
      <c r="OID1529" s="16"/>
      <c r="OIE1529" s="16"/>
      <c r="OIF1529" s="16"/>
      <c r="OIG1529" s="16"/>
      <c r="OIH1529" s="16"/>
      <c r="OII1529" s="16"/>
      <c r="OIJ1529" s="16"/>
      <c r="OIK1529" s="16"/>
      <c r="OIL1529" s="16"/>
      <c r="OIM1529" s="16"/>
      <c r="OIN1529" s="16"/>
      <c r="OIO1529" s="16"/>
      <c r="OIP1529" s="16"/>
      <c r="OIQ1529" s="16"/>
      <c r="OIR1529" s="16"/>
      <c r="OIS1529" s="16"/>
      <c r="OIT1529" s="16"/>
      <c r="OIU1529" s="16"/>
      <c r="OIV1529" s="16"/>
      <c r="OIW1529" s="16"/>
      <c r="OIX1529" s="16"/>
      <c r="OIY1529" s="16"/>
      <c r="OIZ1529" s="16"/>
      <c r="OJA1529" s="16"/>
      <c r="OJB1529" s="16"/>
      <c r="OJC1529" s="16"/>
      <c r="OJD1529" s="16"/>
      <c r="OJE1529" s="16"/>
      <c r="OJF1529" s="16"/>
      <c r="OJG1529" s="16"/>
      <c r="OJH1529" s="16"/>
      <c r="OJI1529" s="16"/>
      <c r="OJJ1529" s="16"/>
      <c r="OJK1529" s="16"/>
      <c r="OJL1529" s="16"/>
      <c r="OJM1529" s="16"/>
      <c r="OJN1529" s="16"/>
      <c r="OJO1529" s="16"/>
      <c r="OJP1529" s="16"/>
      <c r="OJQ1529" s="16"/>
      <c r="OJR1529" s="16"/>
      <c r="OJS1529" s="16"/>
      <c r="OJT1529" s="16"/>
      <c r="OJU1529" s="16"/>
      <c r="OJV1529" s="16"/>
      <c r="OJW1529" s="16"/>
      <c r="OJX1529" s="16"/>
      <c r="OJY1529" s="16"/>
      <c r="OJZ1529" s="16"/>
      <c r="OKA1529" s="16"/>
      <c r="OKB1529" s="16"/>
      <c r="OKC1529" s="16"/>
      <c r="OKD1529" s="16"/>
      <c r="OKE1529" s="16"/>
      <c r="OKF1529" s="16"/>
      <c r="OKG1529" s="16"/>
      <c r="OKH1529" s="16"/>
      <c r="OKI1529" s="16"/>
      <c r="OKJ1529" s="16"/>
      <c r="OKK1529" s="16"/>
      <c r="OKL1529" s="16"/>
      <c r="OKM1529" s="16"/>
      <c r="OKN1529" s="16"/>
      <c r="OKO1529" s="16"/>
      <c r="OKP1529" s="16"/>
      <c r="OKQ1529" s="16"/>
      <c r="OKR1529" s="16"/>
      <c r="OKS1529" s="16"/>
      <c r="OKT1529" s="16"/>
      <c r="OKU1529" s="16"/>
      <c r="OKV1529" s="16"/>
      <c r="OKW1529" s="16"/>
      <c r="OKX1529" s="16"/>
      <c r="OKY1529" s="16"/>
      <c r="OKZ1529" s="16"/>
      <c r="OLA1529" s="16"/>
      <c r="OLB1529" s="16"/>
      <c r="OLC1529" s="16"/>
      <c r="OLD1529" s="16"/>
      <c r="OLE1529" s="16"/>
      <c r="OLF1529" s="16"/>
      <c r="OLG1529" s="16"/>
      <c r="OLH1529" s="16"/>
      <c r="OLI1529" s="16"/>
      <c r="OLJ1529" s="16"/>
      <c r="OLK1529" s="16"/>
      <c r="OLL1529" s="16"/>
      <c r="OLM1529" s="16"/>
      <c r="OLN1529" s="16"/>
      <c r="OLO1529" s="16"/>
      <c r="OLP1529" s="16"/>
      <c r="OLQ1529" s="16"/>
      <c r="OLR1529" s="16"/>
      <c r="OLS1529" s="16"/>
      <c r="OLT1529" s="16"/>
      <c r="OLU1529" s="16"/>
      <c r="OLV1529" s="16"/>
      <c r="OLW1529" s="16"/>
      <c r="OLX1529" s="16"/>
      <c r="OLY1529" s="16"/>
      <c r="OLZ1529" s="16"/>
      <c r="OMA1529" s="16"/>
      <c r="OMB1529" s="16"/>
      <c r="OMC1529" s="16"/>
      <c r="OMD1529" s="16"/>
      <c r="OME1529" s="16"/>
      <c r="OMF1529" s="16"/>
      <c r="OMG1529" s="16"/>
      <c r="OMH1529" s="16"/>
      <c r="OMI1529" s="16"/>
      <c r="OMJ1529" s="16"/>
      <c r="OMK1529" s="16"/>
      <c r="OML1529" s="16"/>
      <c r="OMM1529" s="16"/>
      <c r="OMN1529" s="16"/>
      <c r="OMO1529" s="16"/>
      <c r="OMP1529" s="16"/>
      <c r="OMQ1529" s="16"/>
      <c r="OMR1529" s="16"/>
      <c r="OMS1529" s="16"/>
      <c r="OMT1529" s="16"/>
      <c r="OMU1529" s="16"/>
      <c r="OMV1529" s="16"/>
      <c r="OMW1529" s="16"/>
      <c r="OMX1529" s="16"/>
      <c r="OMY1529" s="16"/>
      <c r="OMZ1529" s="16"/>
      <c r="ONA1529" s="16"/>
      <c r="ONB1529" s="16"/>
      <c r="ONC1529" s="16"/>
      <c r="OND1529" s="16"/>
      <c r="ONE1529" s="16"/>
      <c r="ONF1529" s="16"/>
      <c r="ONG1529" s="16"/>
      <c r="ONH1529" s="16"/>
      <c r="ONI1529" s="16"/>
      <c r="ONJ1529" s="16"/>
      <c r="ONK1529" s="16"/>
      <c r="ONL1529" s="16"/>
      <c r="ONM1529" s="16"/>
      <c r="ONN1529" s="16"/>
      <c r="ONO1529" s="16"/>
      <c r="ONP1529" s="16"/>
      <c r="ONQ1529" s="16"/>
      <c r="ONR1529" s="16"/>
      <c r="ONS1529" s="16"/>
      <c r="ONT1529" s="16"/>
      <c r="ONU1529" s="16"/>
      <c r="ONV1529" s="16"/>
      <c r="ONW1529" s="16"/>
      <c r="ONX1529" s="16"/>
      <c r="ONY1529" s="16"/>
      <c r="ONZ1529" s="16"/>
      <c r="OOA1529" s="16"/>
      <c r="OOB1529" s="16"/>
      <c r="OOC1529" s="16"/>
      <c r="OOD1529" s="16"/>
      <c r="OOE1529" s="16"/>
      <c r="OOF1529" s="16"/>
      <c r="OOG1529" s="16"/>
      <c r="OOH1529" s="16"/>
      <c r="OOI1529" s="16"/>
      <c r="OOJ1529" s="16"/>
      <c r="OOK1529" s="16"/>
      <c r="OOL1529" s="16"/>
      <c r="OOM1529" s="16"/>
      <c r="OON1529" s="16"/>
      <c r="OOO1529" s="16"/>
      <c r="OOP1529" s="16"/>
      <c r="OOQ1529" s="16"/>
      <c r="OOR1529" s="16"/>
      <c r="OOS1529" s="16"/>
      <c r="OOT1529" s="16"/>
      <c r="OOU1529" s="16"/>
      <c r="OOV1529" s="16"/>
      <c r="OOW1529" s="16"/>
      <c r="OOX1529" s="16"/>
      <c r="OOY1529" s="16"/>
      <c r="OOZ1529" s="16"/>
      <c r="OPA1529" s="16"/>
      <c r="OPB1529" s="16"/>
      <c r="OPC1529" s="16"/>
      <c r="OPD1529" s="16"/>
      <c r="OPE1529" s="16"/>
      <c r="OPF1529" s="16"/>
      <c r="OPG1529" s="16"/>
      <c r="OPH1529" s="16"/>
      <c r="OPI1529" s="16"/>
      <c r="OPJ1529" s="16"/>
      <c r="OPK1529" s="16"/>
      <c r="OPL1529" s="16"/>
      <c r="OPM1529" s="16"/>
      <c r="OPN1529" s="16"/>
      <c r="OPO1529" s="16"/>
      <c r="OPP1529" s="16"/>
      <c r="OPQ1529" s="16"/>
      <c r="OPR1529" s="16"/>
      <c r="OPS1529" s="16"/>
      <c r="OPT1529" s="16"/>
      <c r="OPU1529" s="16"/>
      <c r="OPV1529" s="16"/>
      <c r="OPW1529" s="16"/>
      <c r="OPX1529" s="16"/>
      <c r="OPY1529" s="16"/>
      <c r="OPZ1529" s="16"/>
      <c r="OQA1529" s="16"/>
      <c r="OQB1529" s="16"/>
      <c r="OQC1529" s="16"/>
      <c r="OQD1529" s="16"/>
      <c r="OQE1529" s="16"/>
      <c r="OQF1529" s="16"/>
      <c r="OQG1529" s="16"/>
      <c r="OQH1529" s="16"/>
      <c r="OQI1529" s="16"/>
      <c r="OQJ1529" s="16"/>
      <c r="OQK1529" s="16"/>
      <c r="OQL1529" s="16"/>
      <c r="OQM1529" s="16"/>
      <c r="OQN1529" s="16"/>
      <c r="OQO1529" s="16"/>
      <c r="OQP1529" s="16"/>
      <c r="OQQ1529" s="16"/>
      <c r="OQR1529" s="16"/>
      <c r="OQS1529" s="16"/>
      <c r="OQT1529" s="16"/>
      <c r="OQU1529" s="16"/>
      <c r="OQV1529" s="16"/>
      <c r="OQW1529" s="16"/>
      <c r="OQX1529" s="16"/>
      <c r="OQY1529" s="16"/>
      <c r="OQZ1529" s="16"/>
      <c r="ORA1529" s="16"/>
      <c r="ORB1529" s="16"/>
      <c r="ORC1529" s="16"/>
      <c r="ORD1529" s="16"/>
      <c r="ORE1529" s="16"/>
      <c r="ORF1529" s="16"/>
      <c r="ORG1529" s="16"/>
      <c r="ORH1529" s="16"/>
      <c r="ORI1529" s="16"/>
      <c r="ORJ1529" s="16"/>
      <c r="ORK1529" s="16"/>
      <c r="ORL1529" s="16"/>
      <c r="ORM1529" s="16"/>
      <c r="ORN1529" s="16"/>
      <c r="ORO1529" s="16"/>
      <c r="ORP1529" s="16"/>
      <c r="ORQ1529" s="16"/>
      <c r="ORR1529" s="16"/>
      <c r="ORS1529" s="16"/>
      <c r="ORT1529" s="16"/>
      <c r="ORU1529" s="16"/>
      <c r="ORV1529" s="16"/>
      <c r="ORW1529" s="16"/>
      <c r="ORX1529" s="16"/>
      <c r="ORY1529" s="16"/>
      <c r="ORZ1529" s="16"/>
      <c r="OSA1529" s="16"/>
      <c r="OSB1529" s="16"/>
      <c r="OSC1529" s="16"/>
      <c r="OSD1529" s="16"/>
      <c r="OSE1529" s="16"/>
      <c r="OSF1529" s="16"/>
      <c r="OSG1529" s="16"/>
      <c r="OSH1529" s="16"/>
      <c r="OSI1529" s="16"/>
      <c r="OSJ1529" s="16"/>
      <c r="OSK1529" s="16"/>
      <c r="OSL1529" s="16"/>
      <c r="OSM1529" s="16"/>
      <c r="OSN1529" s="16"/>
      <c r="OSO1529" s="16"/>
      <c r="OSP1529" s="16"/>
      <c r="OSQ1529" s="16"/>
      <c r="OSR1529" s="16"/>
      <c r="OSS1529" s="16"/>
      <c r="OST1529" s="16"/>
      <c r="OSU1529" s="16"/>
      <c r="OSV1529" s="16"/>
      <c r="OSW1529" s="16"/>
      <c r="OSX1529" s="16"/>
      <c r="OSY1529" s="16"/>
      <c r="OSZ1529" s="16"/>
      <c r="OTA1529" s="16"/>
      <c r="OTB1529" s="16"/>
      <c r="OTC1529" s="16"/>
      <c r="OTD1529" s="16"/>
      <c r="OTE1529" s="16"/>
      <c r="OTF1529" s="16"/>
      <c r="OTG1529" s="16"/>
      <c r="OTH1529" s="16"/>
      <c r="OTI1529" s="16"/>
      <c r="OTJ1529" s="16"/>
      <c r="OTK1529" s="16"/>
      <c r="OTL1529" s="16"/>
      <c r="OTM1529" s="16"/>
      <c r="OTN1529" s="16"/>
      <c r="OTO1529" s="16"/>
      <c r="OTP1529" s="16"/>
      <c r="OTQ1529" s="16"/>
      <c r="OTR1529" s="16"/>
      <c r="OTS1529" s="16"/>
      <c r="OTT1529" s="16"/>
      <c r="OTU1529" s="16"/>
      <c r="OTV1529" s="16"/>
      <c r="OTW1529" s="16"/>
      <c r="OTX1529" s="16"/>
      <c r="OTY1529" s="16"/>
      <c r="OTZ1529" s="16"/>
      <c r="OUA1529" s="16"/>
      <c r="OUB1529" s="16"/>
      <c r="OUC1529" s="16"/>
      <c r="OUD1529" s="16"/>
      <c r="OUE1529" s="16"/>
      <c r="OUF1529" s="16"/>
      <c r="OUG1529" s="16"/>
      <c r="OUH1529" s="16"/>
      <c r="OUI1529" s="16"/>
      <c r="OUJ1529" s="16"/>
      <c r="OUK1529" s="16"/>
      <c r="OUL1529" s="16"/>
      <c r="OUM1529" s="16"/>
      <c r="OUN1529" s="16"/>
      <c r="OUO1529" s="16"/>
      <c r="OUP1529" s="16"/>
      <c r="OUQ1529" s="16"/>
      <c r="OUR1529" s="16"/>
      <c r="OUS1529" s="16"/>
      <c r="OUT1529" s="16"/>
      <c r="OUU1529" s="16"/>
      <c r="OUV1529" s="16"/>
      <c r="OUW1529" s="16"/>
      <c r="OUX1529" s="16"/>
      <c r="OUY1529" s="16"/>
      <c r="OUZ1529" s="16"/>
      <c r="OVA1529" s="16"/>
      <c r="OVB1529" s="16"/>
      <c r="OVC1529" s="16"/>
      <c r="OVD1529" s="16"/>
      <c r="OVE1529" s="16"/>
      <c r="OVF1529" s="16"/>
      <c r="OVG1529" s="16"/>
      <c r="OVH1529" s="16"/>
      <c r="OVI1529" s="16"/>
      <c r="OVJ1529" s="16"/>
      <c r="OVK1529" s="16"/>
      <c r="OVL1529" s="16"/>
      <c r="OVM1529" s="16"/>
      <c r="OVN1529" s="16"/>
      <c r="OVO1529" s="16"/>
      <c r="OVP1529" s="16"/>
      <c r="OVQ1529" s="16"/>
      <c r="OVR1529" s="16"/>
      <c r="OVS1529" s="16"/>
      <c r="OVT1529" s="16"/>
      <c r="OVU1529" s="16"/>
      <c r="OVV1529" s="16"/>
      <c r="OVW1529" s="16"/>
      <c r="OVX1529" s="16"/>
      <c r="OVY1529" s="16"/>
      <c r="OVZ1529" s="16"/>
      <c r="OWA1529" s="16"/>
      <c r="OWB1529" s="16"/>
      <c r="OWC1529" s="16"/>
      <c r="OWD1529" s="16"/>
      <c r="OWE1529" s="16"/>
      <c r="OWF1529" s="16"/>
      <c r="OWG1529" s="16"/>
      <c r="OWH1529" s="16"/>
      <c r="OWI1529" s="16"/>
      <c r="OWJ1529" s="16"/>
      <c r="OWK1529" s="16"/>
      <c r="OWL1529" s="16"/>
      <c r="OWM1529" s="16"/>
      <c r="OWN1529" s="16"/>
      <c r="OWO1529" s="16"/>
      <c r="OWP1529" s="16"/>
      <c r="OWQ1529" s="16"/>
      <c r="OWR1529" s="16"/>
      <c r="OWS1529" s="16"/>
      <c r="OWT1529" s="16"/>
      <c r="OWU1529" s="16"/>
      <c r="OWV1529" s="16"/>
      <c r="OWW1529" s="16"/>
      <c r="OWX1529" s="16"/>
      <c r="OWY1529" s="16"/>
      <c r="OWZ1529" s="16"/>
      <c r="OXA1529" s="16"/>
      <c r="OXB1529" s="16"/>
      <c r="OXC1529" s="16"/>
      <c r="OXD1529" s="16"/>
      <c r="OXE1529" s="16"/>
      <c r="OXF1529" s="16"/>
      <c r="OXG1529" s="16"/>
      <c r="OXH1529" s="16"/>
      <c r="OXI1529" s="16"/>
      <c r="OXJ1529" s="16"/>
      <c r="OXK1529" s="16"/>
      <c r="OXL1529" s="16"/>
      <c r="OXM1529" s="16"/>
      <c r="OXN1529" s="16"/>
      <c r="OXO1529" s="16"/>
      <c r="OXP1529" s="16"/>
      <c r="OXQ1529" s="16"/>
      <c r="OXR1529" s="16"/>
      <c r="OXS1529" s="16"/>
      <c r="OXT1529" s="16"/>
      <c r="OXU1529" s="16"/>
      <c r="OXV1529" s="16"/>
      <c r="OXW1529" s="16"/>
      <c r="OXX1529" s="16"/>
      <c r="OXY1529" s="16"/>
      <c r="OXZ1529" s="16"/>
      <c r="OYA1529" s="16"/>
      <c r="OYB1529" s="16"/>
      <c r="OYC1529" s="16"/>
      <c r="OYD1529" s="16"/>
      <c r="OYE1529" s="16"/>
      <c r="OYF1529" s="16"/>
      <c r="OYG1529" s="16"/>
      <c r="OYH1529" s="16"/>
      <c r="OYI1529" s="16"/>
      <c r="OYJ1529" s="16"/>
      <c r="OYK1529" s="16"/>
      <c r="OYL1529" s="16"/>
      <c r="OYM1529" s="16"/>
      <c r="OYN1529" s="16"/>
      <c r="OYO1529" s="16"/>
      <c r="OYP1529" s="16"/>
      <c r="OYQ1529" s="16"/>
      <c r="OYR1529" s="16"/>
      <c r="OYS1529" s="16"/>
      <c r="OYT1529" s="16"/>
      <c r="OYU1529" s="16"/>
      <c r="OYV1529" s="16"/>
      <c r="OYW1529" s="16"/>
      <c r="OYX1529" s="16"/>
      <c r="OYY1529" s="16"/>
      <c r="OYZ1529" s="16"/>
      <c r="OZA1529" s="16"/>
      <c r="OZB1529" s="16"/>
      <c r="OZC1529" s="16"/>
      <c r="OZD1529" s="16"/>
      <c r="OZE1529" s="16"/>
      <c r="OZF1529" s="16"/>
      <c r="OZG1529" s="16"/>
      <c r="OZH1529" s="16"/>
      <c r="OZI1529" s="16"/>
      <c r="OZJ1529" s="16"/>
      <c r="OZK1529" s="16"/>
      <c r="OZL1529" s="16"/>
      <c r="OZM1529" s="16"/>
      <c r="OZN1529" s="16"/>
      <c r="OZO1529" s="16"/>
      <c r="OZP1529" s="16"/>
      <c r="OZQ1529" s="16"/>
      <c r="OZR1529" s="16"/>
      <c r="OZS1529" s="16"/>
      <c r="OZT1529" s="16"/>
      <c r="OZU1529" s="16"/>
      <c r="OZV1529" s="16"/>
      <c r="OZW1529" s="16"/>
      <c r="OZX1529" s="16"/>
      <c r="OZY1529" s="16"/>
      <c r="OZZ1529" s="16"/>
      <c r="PAA1529" s="16"/>
      <c r="PAB1529" s="16"/>
      <c r="PAC1529" s="16"/>
      <c r="PAD1529" s="16"/>
      <c r="PAE1529" s="16"/>
      <c r="PAF1529" s="16"/>
      <c r="PAG1529" s="16"/>
      <c r="PAH1529" s="16"/>
      <c r="PAI1529" s="16"/>
      <c r="PAJ1529" s="16"/>
      <c r="PAK1529" s="16"/>
      <c r="PAL1529" s="16"/>
      <c r="PAM1529" s="16"/>
      <c r="PAN1529" s="16"/>
      <c r="PAO1529" s="16"/>
      <c r="PAP1529" s="16"/>
      <c r="PAQ1529" s="16"/>
      <c r="PAR1529" s="16"/>
      <c r="PAS1529" s="16"/>
      <c r="PAT1529" s="16"/>
      <c r="PAU1529" s="16"/>
      <c r="PAV1529" s="16"/>
      <c r="PAW1529" s="16"/>
      <c r="PAX1529" s="16"/>
      <c r="PAY1529" s="16"/>
      <c r="PAZ1529" s="16"/>
      <c r="PBA1529" s="16"/>
      <c r="PBB1529" s="16"/>
      <c r="PBC1529" s="16"/>
      <c r="PBD1529" s="16"/>
      <c r="PBE1529" s="16"/>
      <c r="PBF1529" s="16"/>
      <c r="PBG1529" s="16"/>
      <c r="PBH1529" s="16"/>
      <c r="PBI1529" s="16"/>
      <c r="PBJ1529" s="16"/>
      <c r="PBK1529" s="16"/>
      <c r="PBL1529" s="16"/>
      <c r="PBM1529" s="16"/>
      <c r="PBN1529" s="16"/>
      <c r="PBO1529" s="16"/>
      <c r="PBP1529" s="16"/>
      <c r="PBQ1529" s="16"/>
      <c r="PBR1529" s="16"/>
      <c r="PBS1529" s="16"/>
      <c r="PBT1529" s="16"/>
      <c r="PBU1529" s="16"/>
      <c r="PBV1529" s="16"/>
      <c r="PBW1529" s="16"/>
      <c r="PBX1529" s="16"/>
      <c r="PBY1529" s="16"/>
      <c r="PBZ1529" s="16"/>
      <c r="PCA1529" s="16"/>
      <c r="PCB1529" s="16"/>
      <c r="PCC1529" s="16"/>
      <c r="PCD1529" s="16"/>
      <c r="PCE1529" s="16"/>
      <c r="PCF1529" s="16"/>
      <c r="PCG1529" s="16"/>
      <c r="PCH1529" s="16"/>
      <c r="PCI1529" s="16"/>
      <c r="PCJ1529" s="16"/>
      <c r="PCK1529" s="16"/>
      <c r="PCL1529" s="16"/>
      <c r="PCM1529" s="16"/>
      <c r="PCN1529" s="16"/>
      <c r="PCO1529" s="16"/>
      <c r="PCP1529" s="16"/>
      <c r="PCQ1529" s="16"/>
      <c r="PCR1529" s="16"/>
      <c r="PCS1529" s="16"/>
      <c r="PCT1529" s="16"/>
      <c r="PCU1529" s="16"/>
      <c r="PCV1529" s="16"/>
      <c r="PCW1529" s="16"/>
      <c r="PCX1529" s="16"/>
      <c r="PCY1529" s="16"/>
      <c r="PCZ1529" s="16"/>
      <c r="PDA1529" s="16"/>
      <c r="PDB1529" s="16"/>
      <c r="PDC1529" s="16"/>
      <c r="PDD1529" s="16"/>
      <c r="PDE1529" s="16"/>
      <c r="PDF1529" s="16"/>
      <c r="PDG1529" s="16"/>
      <c r="PDH1529" s="16"/>
      <c r="PDI1529" s="16"/>
      <c r="PDJ1529" s="16"/>
      <c r="PDK1529" s="16"/>
      <c r="PDL1529" s="16"/>
      <c r="PDM1529" s="16"/>
      <c r="PDN1529" s="16"/>
      <c r="PDO1529" s="16"/>
      <c r="PDP1529" s="16"/>
      <c r="PDQ1529" s="16"/>
      <c r="PDR1529" s="16"/>
      <c r="PDS1529" s="16"/>
      <c r="PDT1529" s="16"/>
      <c r="PDU1529" s="16"/>
      <c r="PDV1529" s="16"/>
      <c r="PDW1529" s="16"/>
      <c r="PDX1529" s="16"/>
      <c r="PDY1529" s="16"/>
      <c r="PDZ1529" s="16"/>
      <c r="PEA1529" s="16"/>
      <c r="PEB1529" s="16"/>
      <c r="PEC1529" s="16"/>
      <c r="PED1529" s="16"/>
      <c r="PEE1529" s="16"/>
      <c r="PEF1529" s="16"/>
      <c r="PEG1529" s="16"/>
      <c r="PEH1529" s="16"/>
      <c r="PEI1529" s="16"/>
      <c r="PEJ1529" s="16"/>
      <c r="PEK1529" s="16"/>
      <c r="PEL1529" s="16"/>
      <c r="PEM1529" s="16"/>
      <c r="PEN1529" s="16"/>
      <c r="PEO1529" s="16"/>
      <c r="PEP1529" s="16"/>
      <c r="PEQ1529" s="16"/>
      <c r="PER1529" s="16"/>
      <c r="PES1529" s="16"/>
      <c r="PET1529" s="16"/>
      <c r="PEU1529" s="16"/>
      <c r="PEV1529" s="16"/>
      <c r="PEW1529" s="16"/>
      <c r="PEX1529" s="16"/>
      <c r="PEY1529" s="16"/>
      <c r="PEZ1529" s="16"/>
      <c r="PFA1529" s="16"/>
      <c r="PFB1529" s="16"/>
      <c r="PFC1529" s="16"/>
      <c r="PFD1529" s="16"/>
      <c r="PFE1529" s="16"/>
      <c r="PFF1529" s="16"/>
      <c r="PFG1529" s="16"/>
      <c r="PFH1529" s="16"/>
      <c r="PFI1529" s="16"/>
      <c r="PFJ1529" s="16"/>
      <c r="PFK1529" s="16"/>
      <c r="PFL1529" s="16"/>
      <c r="PFM1529" s="16"/>
      <c r="PFN1529" s="16"/>
      <c r="PFO1529" s="16"/>
      <c r="PFP1529" s="16"/>
      <c r="PFQ1529" s="16"/>
      <c r="PFR1529" s="16"/>
      <c r="PFS1529" s="16"/>
      <c r="PFT1529" s="16"/>
      <c r="PFU1529" s="16"/>
      <c r="PFV1529" s="16"/>
      <c r="PFW1529" s="16"/>
      <c r="PFX1529" s="16"/>
      <c r="PFY1529" s="16"/>
      <c r="PFZ1529" s="16"/>
      <c r="PGA1529" s="16"/>
      <c r="PGB1529" s="16"/>
      <c r="PGC1529" s="16"/>
      <c r="PGD1529" s="16"/>
      <c r="PGE1529" s="16"/>
      <c r="PGF1529" s="16"/>
      <c r="PGG1529" s="16"/>
      <c r="PGH1529" s="16"/>
      <c r="PGI1529" s="16"/>
      <c r="PGJ1529" s="16"/>
      <c r="PGK1529" s="16"/>
      <c r="PGL1529" s="16"/>
      <c r="PGM1529" s="16"/>
      <c r="PGN1529" s="16"/>
      <c r="PGO1529" s="16"/>
      <c r="PGP1529" s="16"/>
      <c r="PGQ1529" s="16"/>
      <c r="PGR1529" s="16"/>
      <c r="PGS1529" s="16"/>
      <c r="PGT1529" s="16"/>
      <c r="PGU1529" s="16"/>
      <c r="PGV1529" s="16"/>
      <c r="PGW1529" s="16"/>
      <c r="PGX1529" s="16"/>
      <c r="PGY1529" s="16"/>
      <c r="PGZ1529" s="16"/>
      <c r="PHA1529" s="16"/>
      <c r="PHB1529" s="16"/>
      <c r="PHC1529" s="16"/>
      <c r="PHD1529" s="16"/>
      <c r="PHE1529" s="16"/>
      <c r="PHF1529" s="16"/>
      <c r="PHG1529" s="16"/>
      <c r="PHH1529" s="16"/>
      <c r="PHI1529" s="16"/>
      <c r="PHJ1529" s="16"/>
      <c r="PHK1529" s="16"/>
      <c r="PHL1529" s="16"/>
      <c r="PHM1529" s="16"/>
      <c r="PHN1529" s="16"/>
      <c r="PHO1529" s="16"/>
      <c r="PHP1529" s="16"/>
      <c r="PHQ1529" s="16"/>
      <c r="PHR1529" s="16"/>
      <c r="PHS1529" s="16"/>
      <c r="PHT1529" s="16"/>
      <c r="PHU1529" s="16"/>
      <c r="PHV1529" s="16"/>
      <c r="PHW1529" s="16"/>
      <c r="PHX1529" s="16"/>
      <c r="PHY1529" s="16"/>
      <c r="PHZ1529" s="16"/>
      <c r="PIA1529" s="16"/>
      <c r="PIB1529" s="16"/>
      <c r="PIC1529" s="16"/>
      <c r="PID1529" s="16"/>
      <c r="PIE1529" s="16"/>
      <c r="PIF1529" s="16"/>
      <c r="PIG1529" s="16"/>
      <c r="PIH1529" s="16"/>
      <c r="PII1529" s="16"/>
      <c r="PIJ1529" s="16"/>
      <c r="PIK1529" s="16"/>
      <c r="PIL1529" s="16"/>
      <c r="PIM1529" s="16"/>
      <c r="PIN1529" s="16"/>
      <c r="PIO1529" s="16"/>
      <c r="PIP1529" s="16"/>
      <c r="PIQ1529" s="16"/>
      <c r="PIR1529" s="16"/>
      <c r="PIS1529" s="16"/>
      <c r="PIT1529" s="16"/>
      <c r="PIU1529" s="16"/>
      <c r="PIV1529" s="16"/>
      <c r="PIW1529" s="16"/>
      <c r="PIX1529" s="16"/>
      <c r="PIY1529" s="16"/>
      <c r="PIZ1529" s="16"/>
      <c r="PJA1529" s="16"/>
      <c r="PJB1529" s="16"/>
      <c r="PJC1529" s="16"/>
      <c r="PJD1529" s="16"/>
      <c r="PJE1529" s="16"/>
      <c r="PJF1529" s="16"/>
      <c r="PJG1529" s="16"/>
      <c r="PJH1529" s="16"/>
      <c r="PJI1529" s="16"/>
      <c r="PJJ1529" s="16"/>
      <c r="PJK1529" s="16"/>
      <c r="PJL1529" s="16"/>
      <c r="PJM1529" s="16"/>
      <c r="PJN1529" s="16"/>
      <c r="PJO1529" s="16"/>
      <c r="PJP1529" s="16"/>
      <c r="PJQ1529" s="16"/>
      <c r="PJR1529" s="16"/>
      <c r="PJS1529" s="16"/>
      <c r="PJT1529" s="16"/>
      <c r="PJU1529" s="16"/>
      <c r="PJV1529" s="16"/>
      <c r="PJW1529" s="16"/>
      <c r="PJX1529" s="16"/>
      <c r="PJY1529" s="16"/>
      <c r="PJZ1529" s="16"/>
      <c r="PKA1529" s="16"/>
      <c r="PKB1529" s="16"/>
      <c r="PKC1529" s="16"/>
      <c r="PKD1529" s="16"/>
      <c r="PKE1529" s="16"/>
      <c r="PKF1529" s="16"/>
      <c r="PKG1529" s="16"/>
      <c r="PKH1529" s="16"/>
      <c r="PKI1529" s="16"/>
      <c r="PKJ1529" s="16"/>
      <c r="PKK1529" s="16"/>
      <c r="PKL1529" s="16"/>
      <c r="PKM1529" s="16"/>
      <c r="PKN1529" s="16"/>
      <c r="PKO1529" s="16"/>
      <c r="PKP1529" s="16"/>
      <c r="PKQ1529" s="16"/>
      <c r="PKR1529" s="16"/>
      <c r="PKS1529" s="16"/>
      <c r="PKT1529" s="16"/>
      <c r="PKU1529" s="16"/>
      <c r="PKV1529" s="16"/>
      <c r="PKW1529" s="16"/>
      <c r="PKX1529" s="16"/>
      <c r="PKY1529" s="16"/>
      <c r="PKZ1529" s="16"/>
      <c r="PLA1529" s="16"/>
      <c r="PLB1529" s="16"/>
      <c r="PLC1529" s="16"/>
      <c r="PLD1529" s="16"/>
      <c r="PLE1529" s="16"/>
      <c r="PLF1529" s="16"/>
      <c r="PLG1529" s="16"/>
      <c r="PLH1529" s="16"/>
      <c r="PLI1529" s="16"/>
      <c r="PLJ1529" s="16"/>
      <c r="PLK1529" s="16"/>
      <c r="PLL1529" s="16"/>
      <c r="PLM1529" s="16"/>
      <c r="PLN1529" s="16"/>
      <c r="PLO1529" s="16"/>
      <c r="PLP1529" s="16"/>
      <c r="PLQ1529" s="16"/>
      <c r="PLR1529" s="16"/>
      <c r="PLS1529" s="16"/>
      <c r="PLT1529" s="16"/>
      <c r="PLU1529" s="16"/>
      <c r="PLV1529" s="16"/>
      <c r="PLW1529" s="16"/>
      <c r="PLX1529" s="16"/>
      <c r="PLY1529" s="16"/>
      <c r="PLZ1529" s="16"/>
      <c r="PMA1529" s="16"/>
      <c r="PMB1529" s="16"/>
      <c r="PMC1529" s="16"/>
      <c r="PMD1529" s="16"/>
      <c r="PME1529" s="16"/>
      <c r="PMF1529" s="16"/>
      <c r="PMG1529" s="16"/>
      <c r="PMH1529" s="16"/>
      <c r="PMI1529" s="16"/>
      <c r="PMJ1529" s="16"/>
      <c r="PMK1529" s="16"/>
      <c r="PML1529" s="16"/>
      <c r="PMM1529" s="16"/>
      <c r="PMN1529" s="16"/>
      <c r="PMO1529" s="16"/>
      <c r="PMP1529" s="16"/>
      <c r="PMQ1529" s="16"/>
      <c r="PMR1529" s="16"/>
      <c r="PMS1529" s="16"/>
      <c r="PMT1529" s="16"/>
      <c r="PMU1529" s="16"/>
      <c r="PMV1529" s="16"/>
      <c r="PMW1529" s="16"/>
      <c r="PMX1529" s="16"/>
      <c r="PMY1529" s="16"/>
      <c r="PMZ1529" s="16"/>
      <c r="PNA1529" s="16"/>
      <c r="PNB1529" s="16"/>
      <c r="PNC1529" s="16"/>
      <c r="PND1529" s="16"/>
      <c r="PNE1529" s="16"/>
      <c r="PNF1529" s="16"/>
      <c r="PNG1529" s="16"/>
      <c r="PNH1529" s="16"/>
      <c r="PNI1529" s="16"/>
      <c r="PNJ1529" s="16"/>
      <c r="PNK1529" s="16"/>
      <c r="PNL1529" s="16"/>
      <c r="PNM1529" s="16"/>
      <c r="PNN1529" s="16"/>
      <c r="PNO1529" s="16"/>
      <c r="PNP1529" s="16"/>
      <c r="PNQ1529" s="16"/>
      <c r="PNR1529" s="16"/>
      <c r="PNS1529" s="16"/>
      <c r="PNT1529" s="16"/>
      <c r="PNU1529" s="16"/>
      <c r="PNV1529" s="16"/>
      <c r="PNW1529" s="16"/>
      <c r="PNX1529" s="16"/>
      <c r="PNY1529" s="16"/>
      <c r="PNZ1529" s="16"/>
      <c r="POA1529" s="16"/>
      <c r="POB1529" s="16"/>
      <c r="POC1529" s="16"/>
      <c r="POD1529" s="16"/>
      <c r="POE1529" s="16"/>
      <c r="POF1529" s="16"/>
      <c r="POG1529" s="16"/>
      <c r="POH1529" s="16"/>
      <c r="POI1529" s="16"/>
      <c r="POJ1529" s="16"/>
      <c r="POK1529" s="16"/>
      <c r="POL1529" s="16"/>
      <c r="POM1529" s="16"/>
      <c r="PON1529" s="16"/>
      <c r="POO1529" s="16"/>
      <c r="POP1529" s="16"/>
      <c r="POQ1529" s="16"/>
      <c r="POR1529" s="16"/>
      <c r="POS1529" s="16"/>
      <c r="POT1529" s="16"/>
      <c r="POU1529" s="16"/>
      <c r="POV1529" s="16"/>
      <c r="POW1529" s="16"/>
      <c r="POX1529" s="16"/>
      <c r="POY1529" s="16"/>
      <c r="POZ1529" s="16"/>
      <c r="PPA1529" s="16"/>
      <c r="PPB1529" s="16"/>
      <c r="PPC1529" s="16"/>
      <c r="PPD1529" s="16"/>
      <c r="PPE1529" s="16"/>
      <c r="PPF1529" s="16"/>
      <c r="PPG1529" s="16"/>
      <c r="PPH1529" s="16"/>
      <c r="PPI1529" s="16"/>
      <c r="PPJ1529" s="16"/>
      <c r="PPK1529" s="16"/>
      <c r="PPL1529" s="16"/>
      <c r="PPM1529" s="16"/>
      <c r="PPN1529" s="16"/>
      <c r="PPO1529" s="16"/>
      <c r="PPP1529" s="16"/>
      <c r="PPQ1529" s="16"/>
      <c r="PPR1529" s="16"/>
      <c r="PPS1529" s="16"/>
      <c r="PPT1529" s="16"/>
      <c r="PPU1529" s="16"/>
      <c r="PPV1529" s="16"/>
      <c r="PPW1529" s="16"/>
      <c r="PPX1529" s="16"/>
      <c r="PPY1529" s="16"/>
      <c r="PPZ1529" s="16"/>
      <c r="PQA1529" s="16"/>
      <c r="PQB1529" s="16"/>
      <c r="PQC1529" s="16"/>
      <c r="PQD1529" s="16"/>
      <c r="PQE1529" s="16"/>
      <c r="PQF1529" s="16"/>
      <c r="PQG1529" s="16"/>
      <c r="PQH1529" s="16"/>
      <c r="PQI1529" s="16"/>
      <c r="PQJ1529" s="16"/>
      <c r="PQK1529" s="16"/>
      <c r="PQL1529" s="16"/>
      <c r="PQM1529" s="16"/>
      <c r="PQN1529" s="16"/>
      <c r="PQO1529" s="16"/>
      <c r="PQP1529" s="16"/>
      <c r="PQQ1529" s="16"/>
      <c r="PQR1529" s="16"/>
      <c r="PQS1529" s="16"/>
      <c r="PQT1529" s="16"/>
      <c r="PQU1529" s="16"/>
      <c r="PQV1529" s="16"/>
      <c r="PQW1529" s="16"/>
      <c r="PQX1529" s="16"/>
      <c r="PQY1529" s="16"/>
      <c r="PQZ1529" s="16"/>
      <c r="PRA1529" s="16"/>
      <c r="PRB1529" s="16"/>
      <c r="PRC1529" s="16"/>
      <c r="PRD1529" s="16"/>
      <c r="PRE1529" s="16"/>
      <c r="PRF1529" s="16"/>
      <c r="PRG1529" s="16"/>
      <c r="PRH1529" s="16"/>
      <c r="PRI1529" s="16"/>
      <c r="PRJ1529" s="16"/>
      <c r="PRK1529" s="16"/>
      <c r="PRL1529" s="16"/>
      <c r="PRM1529" s="16"/>
      <c r="PRN1529" s="16"/>
      <c r="PRO1529" s="16"/>
      <c r="PRP1529" s="16"/>
      <c r="PRQ1529" s="16"/>
      <c r="PRR1529" s="16"/>
      <c r="PRS1529" s="16"/>
      <c r="PRT1529" s="16"/>
      <c r="PRU1529" s="16"/>
      <c r="PRV1529" s="16"/>
      <c r="PRW1529" s="16"/>
      <c r="PRX1529" s="16"/>
      <c r="PRY1529" s="16"/>
      <c r="PRZ1529" s="16"/>
      <c r="PSA1529" s="16"/>
      <c r="PSB1529" s="16"/>
      <c r="PSC1529" s="16"/>
      <c r="PSD1529" s="16"/>
      <c r="PSE1529" s="16"/>
      <c r="PSF1529" s="16"/>
      <c r="PSG1529" s="16"/>
      <c r="PSH1529" s="16"/>
      <c r="PSI1529" s="16"/>
      <c r="PSJ1529" s="16"/>
      <c r="PSK1529" s="16"/>
      <c r="PSL1529" s="16"/>
      <c r="PSM1529" s="16"/>
      <c r="PSN1529" s="16"/>
      <c r="PSO1529" s="16"/>
      <c r="PSP1529" s="16"/>
      <c r="PSQ1529" s="16"/>
      <c r="PSR1529" s="16"/>
      <c r="PSS1529" s="16"/>
      <c r="PST1529" s="16"/>
      <c r="PSU1529" s="16"/>
      <c r="PSV1529" s="16"/>
      <c r="PSW1529" s="16"/>
      <c r="PSX1529" s="16"/>
      <c r="PSY1529" s="16"/>
      <c r="PSZ1529" s="16"/>
      <c r="PTA1529" s="16"/>
      <c r="PTB1529" s="16"/>
      <c r="PTC1529" s="16"/>
      <c r="PTD1529" s="16"/>
      <c r="PTE1529" s="16"/>
      <c r="PTF1529" s="16"/>
      <c r="PTG1529" s="16"/>
      <c r="PTH1529" s="16"/>
      <c r="PTI1529" s="16"/>
      <c r="PTJ1529" s="16"/>
      <c r="PTK1529" s="16"/>
      <c r="PTL1529" s="16"/>
      <c r="PTM1529" s="16"/>
      <c r="PTN1529" s="16"/>
      <c r="PTO1529" s="16"/>
      <c r="PTP1529" s="16"/>
      <c r="PTQ1529" s="16"/>
      <c r="PTR1529" s="16"/>
      <c r="PTS1529" s="16"/>
      <c r="PTT1529" s="16"/>
      <c r="PTU1529" s="16"/>
      <c r="PTV1529" s="16"/>
      <c r="PTW1529" s="16"/>
      <c r="PTX1529" s="16"/>
      <c r="PTY1529" s="16"/>
      <c r="PTZ1529" s="16"/>
      <c r="PUA1529" s="16"/>
      <c r="PUB1529" s="16"/>
      <c r="PUC1529" s="16"/>
      <c r="PUD1529" s="16"/>
      <c r="PUE1529" s="16"/>
      <c r="PUF1529" s="16"/>
      <c r="PUG1529" s="16"/>
      <c r="PUH1529" s="16"/>
      <c r="PUI1529" s="16"/>
      <c r="PUJ1529" s="16"/>
      <c r="PUK1529" s="16"/>
      <c r="PUL1529" s="16"/>
      <c r="PUM1529" s="16"/>
      <c r="PUN1529" s="16"/>
      <c r="PUO1529" s="16"/>
      <c r="PUP1529" s="16"/>
      <c r="PUQ1529" s="16"/>
      <c r="PUR1529" s="16"/>
      <c r="PUS1529" s="16"/>
      <c r="PUT1529" s="16"/>
      <c r="PUU1529" s="16"/>
      <c r="PUV1529" s="16"/>
      <c r="PUW1529" s="16"/>
      <c r="PUX1529" s="16"/>
      <c r="PUY1529" s="16"/>
      <c r="PUZ1529" s="16"/>
      <c r="PVA1529" s="16"/>
      <c r="PVB1529" s="16"/>
      <c r="PVC1529" s="16"/>
      <c r="PVD1529" s="16"/>
      <c r="PVE1529" s="16"/>
      <c r="PVF1529" s="16"/>
      <c r="PVG1529" s="16"/>
      <c r="PVH1529" s="16"/>
      <c r="PVI1529" s="16"/>
      <c r="PVJ1529" s="16"/>
      <c r="PVK1529" s="16"/>
      <c r="PVL1529" s="16"/>
      <c r="PVM1529" s="16"/>
      <c r="PVN1529" s="16"/>
      <c r="PVO1529" s="16"/>
      <c r="PVP1529" s="16"/>
      <c r="PVQ1529" s="16"/>
      <c r="PVR1529" s="16"/>
      <c r="PVS1529" s="16"/>
      <c r="PVT1529" s="16"/>
      <c r="PVU1529" s="16"/>
      <c r="PVV1529" s="16"/>
      <c r="PVW1529" s="16"/>
      <c r="PVX1529" s="16"/>
      <c r="PVY1529" s="16"/>
      <c r="PVZ1529" s="16"/>
      <c r="PWA1529" s="16"/>
      <c r="PWB1529" s="16"/>
      <c r="PWC1529" s="16"/>
      <c r="PWD1529" s="16"/>
      <c r="PWE1529" s="16"/>
      <c r="PWF1529" s="16"/>
      <c r="PWG1529" s="16"/>
      <c r="PWH1529" s="16"/>
      <c r="PWI1529" s="16"/>
      <c r="PWJ1529" s="16"/>
      <c r="PWK1529" s="16"/>
      <c r="PWL1529" s="16"/>
      <c r="PWM1529" s="16"/>
      <c r="PWN1529" s="16"/>
      <c r="PWO1529" s="16"/>
      <c r="PWP1529" s="16"/>
      <c r="PWQ1529" s="16"/>
      <c r="PWR1529" s="16"/>
      <c r="PWS1529" s="16"/>
      <c r="PWT1529" s="16"/>
      <c r="PWU1529" s="16"/>
      <c r="PWV1529" s="16"/>
      <c r="PWW1529" s="16"/>
      <c r="PWX1529" s="16"/>
      <c r="PWY1529" s="16"/>
      <c r="PWZ1529" s="16"/>
      <c r="PXA1529" s="16"/>
      <c r="PXB1529" s="16"/>
      <c r="PXC1529" s="16"/>
      <c r="PXD1529" s="16"/>
      <c r="PXE1529" s="16"/>
      <c r="PXF1529" s="16"/>
      <c r="PXG1529" s="16"/>
      <c r="PXH1529" s="16"/>
      <c r="PXI1529" s="16"/>
      <c r="PXJ1529" s="16"/>
      <c r="PXK1529" s="16"/>
      <c r="PXL1529" s="16"/>
      <c r="PXM1529" s="16"/>
      <c r="PXN1529" s="16"/>
      <c r="PXO1529" s="16"/>
      <c r="PXP1529" s="16"/>
      <c r="PXQ1529" s="16"/>
      <c r="PXR1529" s="16"/>
      <c r="PXS1529" s="16"/>
      <c r="PXT1529" s="16"/>
      <c r="PXU1529" s="16"/>
      <c r="PXV1529" s="16"/>
      <c r="PXW1529" s="16"/>
      <c r="PXX1529" s="16"/>
      <c r="PXY1529" s="16"/>
      <c r="PXZ1529" s="16"/>
      <c r="PYA1529" s="16"/>
      <c r="PYB1529" s="16"/>
      <c r="PYC1529" s="16"/>
      <c r="PYD1529" s="16"/>
      <c r="PYE1529" s="16"/>
      <c r="PYF1529" s="16"/>
      <c r="PYG1529" s="16"/>
      <c r="PYH1529" s="16"/>
      <c r="PYI1529" s="16"/>
      <c r="PYJ1529" s="16"/>
      <c r="PYK1529" s="16"/>
      <c r="PYL1529" s="16"/>
      <c r="PYM1529" s="16"/>
      <c r="PYN1529" s="16"/>
      <c r="PYO1529" s="16"/>
      <c r="PYP1529" s="16"/>
      <c r="PYQ1529" s="16"/>
      <c r="PYR1529" s="16"/>
      <c r="PYS1529" s="16"/>
      <c r="PYT1529" s="16"/>
      <c r="PYU1529" s="16"/>
      <c r="PYV1529" s="16"/>
      <c r="PYW1529" s="16"/>
      <c r="PYX1529" s="16"/>
      <c r="PYY1529" s="16"/>
      <c r="PYZ1529" s="16"/>
      <c r="PZA1529" s="16"/>
      <c r="PZB1529" s="16"/>
      <c r="PZC1529" s="16"/>
      <c r="PZD1529" s="16"/>
      <c r="PZE1529" s="16"/>
      <c r="PZF1529" s="16"/>
      <c r="PZG1529" s="16"/>
      <c r="PZH1529" s="16"/>
      <c r="PZI1529" s="16"/>
      <c r="PZJ1529" s="16"/>
      <c r="PZK1529" s="16"/>
      <c r="PZL1529" s="16"/>
      <c r="PZM1529" s="16"/>
      <c r="PZN1529" s="16"/>
      <c r="PZO1529" s="16"/>
      <c r="PZP1529" s="16"/>
      <c r="PZQ1529" s="16"/>
      <c r="PZR1529" s="16"/>
      <c r="PZS1529" s="16"/>
      <c r="PZT1529" s="16"/>
      <c r="PZU1529" s="16"/>
      <c r="PZV1529" s="16"/>
      <c r="PZW1529" s="16"/>
      <c r="PZX1529" s="16"/>
      <c r="PZY1529" s="16"/>
      <c r="PZZ1529" s="16"/>
      <c r="QAA1529" s="16"/>
      <c r="QAB1529" s="16"/>
      <c r="QAC1529" s="16"/>
      <c r="QAD1529" s="16"/>
      <c r="QAE1529" s="16"/>
      <c r="QAF1529" s="16"/>
      <c r="QAG1529" s="16"/>
      <c r="QAH1529" s="16"/>
      <c r="QAI1529" s="16"/>
      <c r="QAJ1529" s="16"/>
      <c r="QAK1529" s="16"/>
      <c r="QAL1529" s="16"/>
      <c r="QAM1529" s="16"/>
      <c r="QAN1529" s="16"/>
      <c r="QAO1529" s="16"/>
      <c r="QAP1529" s="16"/>
      <c r="QAQ1529" s="16"/>
      <c r="QAR1529" s="16"/>
      <c r="QAS1529" s="16"/>
      <c r="QAT1529" s="16"/>
      <c r="QAU1529" s="16"/>
      <c r="QAV1529" s="16"/>
      <c r="QAW1529" s="16"/>
      <c r="QAX1529" s="16"/>
      <c r="QAY1529" s="16"/>
      <c r="QAZ1529" s="16"/>
      <c r="QBA1529" s="16"/>
      <c r="QBB1529" s="16"/>
      <c r="QBC1529" s="16"/>
      <c r="QBD1529" s="16"/>
      <c r="QBE1529" s="16"/>
      <c r="QBF1529" s="16"/>
      <c r="QBG1529" s="16"/>
      <c r="QBH1529" s="16"/>
      <c r="QBI1529" s="16"/>
      <c r="QBJ1529" s="16"/>
      <c r="QBK1529" s="16"/>
      <c r="QBL1529" s="16"/>
      <c r="QBM1529" s="16"/>
      <c r="QBN1529" s="16"/>
      <c r="QBO1529" s="16"/>
      <c r="QBP1529" s="16"/>
      <c r="QBQ1529" s="16"/>
      <c r="QBR1529" s="16"/>
      <c r="QBS1529" s="16"/>
      <c r="QBT1529" s="16"/>
      <c r="QBU1529" s="16"/>
      <c r="QBV1529" s="16"/>
      <c r="QBW1529" s="16"/>
      <c r="QBX1529" s="16"/>
      <c r="QBY1529" s="16"/>
      <c r="QBZ1529" s="16"/>
      <c r="QCA1529" s="16"/>
      <c r="QCB1529" s="16"/>
      <c r="QCC1529" s="16"/>
      <c r="QCD1529" s="16"/>
      <c r="QCE1529" s="16"/>
      <c r="QCF1529" s="16"/>
      <c r="QCG1529" s="16"/>
      <c r="QCH1529" s="16"/>
      <c r="QCI1529" s="16"/>
      <c r="QCJ1529" s="16"/>
      <c r="QCK1529" s="16"/>
      <c r="QCL1529" s="16"/>
      <c r="QCM1529" s="16"/>
      <c r="QCN1529" s="16"/>
      <c r="QCO1529" s="16"/>
      <c r="QCP1529" s="16"/>
      <c r="QCQ1529" s="16"/>
      <c r="QCR1529" s="16"/>
      <c r="QCS1529" s="16"/>
      <c r="QCT1529" s="16"/>
      <c r="QCU1529" s="16"/>
      <c r="QCV1529" s="16"/>
      <c r="QCW1529" s="16"/>
      <c r="QCX1529" s="16"/>
      <c r="QCY1529" s="16"/>
      <c r="QCZ1529" s="16"/>
      <c r="QDA1529" s="16"/>
      <c r="QDB1529" s="16"/>
      <c r="QDC1529" s="16"/>
      <c r="QDD1529" s="16"/>
      <c r="QDE1529" s="16"/>
      <c r="QDF1529" s="16"/>
      <c r="QDG1529" s="16"/>
      <c r="QDH1529" s="16"/>
      <c r="QDI1529" s="16"/>
      <c r="QDJ1529" s="16"/>
      <c r="QDK1529" s="16"/>
      <c r="QDL1529" s="16"/>
      <c r="QDM1529" s="16"/>
      <c r="QDN1529" s="16"/>
      <c r="QDO1529" s="16"/>
      <c r="QDP1529" s="16"/>
      <c r="QDQ1529" s="16"/>
      <c r="QDR1529" s="16"/>
      <c r="QDS1529" s="16"/>
      <c r="QDT1529" s="16"/>
      <c r="QDU1529" s="16"/>
      <c r="QDV1529" s="16"/>
      <c r="QDW1529" s="16"/>
      <c r="QDX1529" s="16"/>
      <c r="QDY1529" s="16"/>
      <c r="QDZ1529" s="16"/>
      <c r="QEA1529" s="16"/>
      <c r="QEB1529" s="16"/>
      <c r="QEC1529" s="16"/>
      <c r="QED1529" s="16"/>
      <c r="QEE1529" s="16"/>
      <c r="QEF1529" s="16"/>
      <c r="QEG1529" s="16"/>
      <c r="QEH1529" s="16"/>
      <c r="QEI1529" s="16"/>
      <c r="QEJ1529" s="16"/>
      <c r="QEK1529" s="16"/>
      <c r="QEL1529" s="16"/>
      <c r="QEM1529" s="16"/>
      <c r="QEN1529" s="16"/>
      <c r="QEO1529" s="16"/>
      <c r="QEP1529" s="16"/>
      <c r="QEQ1529" s="16"/>
      <c r="QER1529" s="16"/>
      <c r="QES1529" s="16"/>
      <c r="QET1529" s="16"/>
      <c r="QEU1529" s="16"/>
      <c r="QEV1529" s="16"/>
      <c r="QEW1529" s="16"/>
      <c r="QEX1529" s="16"/>
      <c r="QEY1529" s="16"/>
      <c r="QEZ1529" s="16"/>
      <c r="QFA1529" s="16"/>
      <c r="QFB1529" s="16"/>
      <c r="QFC1529" s="16"/>
      <c r="QFD1529" s="16"/>
      <c r="QFE1529" s="16"/>
      <c r="QFF1529" s="16"/>
      <c r="QFG1529" s="16"/>
      <c r="QFH1529" s="16"/>
      <c r="QFI1529" s="16"/>
      <c r="QFJ1529" s="16"/>
      <c r="QFK1529" s="16"/>
      <c r="QFL1529" s="16"/>
      <c r="QFM1529" s="16"/>
      <c r="QFN1529" s="16"/>
      <c r="QFO1529" s="16"/>
      <c r="QFP1529" s="16"/>
      <c r="QFQ1529" s="16"/>
      <c r="QFR1529" s="16"/>
      <c r="QFS1529" s="16"/>
      <c r="QFT1529" s="16"/>
      <c r="QFU1529" s="16"/>
      <c r="QFV1529" s="16"/>
      <c r="QFW1529" s="16"/>
      <c r="QFX1529" s="16"/>
      <c r="QFY1529" s="16"/>
      <c r="QFZ1529" s="16"/>
      <c r="QGA1529" s="16"/>
      <c r="QGB1529" s="16"/>
      <c r="QGC1529" s="16"/>
      <c r="QGD1529" s="16"/>
      <c r="QGE1529" s="16"/>
      <c r="QGF1529" s="16"/>
      <c r="QGG1529" s="16"/>
      <c r="QGH1529" s="16"/>
      <c r="QGI1529" s="16"/>
      <c r="QGJ1529" s="16"/>
      <c r="QGK1529" s="16"/>
      <c r="QGL1529" s="16"/>
      <c r="QGM1529" s="16"/>
      <c r="QGN1529" s="16"/>
      <c r="QGO1529" s="16"/>
      <c r="QGP1529" s="16"/>
      <c r="QGQ1529" s="16"/>
      <c r="QGR1529" s="16"/>
      <c r="QGS1529" s="16"/>
      <c r="QGT1529" s="16"/>
      <c r="QGU1529" s="16"/>
      <c r="QGV1529" s="16"/>
      <c r="QGW1529" s="16"/>
      <c r="QGX1529" s="16"/>
      <c r="QGY1529" s="16"/>
      <c r="QGZ1529" s="16"/>
      <c r="QHA1529" s="16"/>
      <c r="QHB1529" s="16"/>
      <c r="QHC1529" s="16"/>
      <c r="QHD1529" s="16"/>
      <c r="QHE1529" s="16"/>
      <c r="QHF1529" s="16"/>
      <c r="QHG1529" s="16"/>
      <c r="QHH1529" s="16"/>
      <c r="QHI1529" s="16"/>
      <c r="QHJ1529" s="16"/>
      <c r="QHK1529" s="16"/>
      <c r="QHL1529" s="16"/>
      <c r="QHM1529" s="16"/>
      <c r="QHN1529" s="16"/>
      <c r="QHO1529" s="16"/>
      <c r="QHP1529" s="16"/>
      <c r="QHQ1529" s="16"/>
      <c r="QHR1529" s="16"/>
      <c r="QHS1529" s="16"/>
      <c r="QHT1529" s="16"/>
      <c r="QHU1529" s="16"/>
      <c r="QHV1529" s="16"/>
      <c r="QHW1529" s="16"/>
      <c r="QHX1529" s="16"/>
      <c r="QHY1529" s="16"/>
      <c r="QHZ1529" s="16"/>
      <c r="QIA1529" s="16"/>
      <c r="QIB1529" s="16"/>
      <c r="QIC1529" s="16"/>
      <c r="QID1529" s="16"/>
      <c r="QIE1529" s="16"/>
      <c r="QIF1529" s="16"/>
      <c r="QIG1529" s="16"/>
      <c r="QIH1529" s="16"/>
      <c r="QII1529" s="16"/>
      <c r="QIJ1529" s="16"/>
      <c r="QIK1529" s="16"/>
      <c r="QIL1529" s="16"/>
      <c r="QIM1529" s="16"/>
      <c r="QIN1529" s="16"/>
      <c r="QIO1529" s="16"/>
      <c r="QIP1529" s="16"/>
      <c r="QIQ1529" s="16"/>
      <c r="QIR1529" s="16"/>
      <c r="QIS1529" s="16"/>
      <c r="QIT1529" s="16"/>
      <c r="QIU1529" s="16"/>
      <c r="QIV1529" s="16"/>
      <c r="QIW1529" s="16"/>
      <c r="QIX1529" s="16"/>
      <c r="QIY1529" s="16"/>
      <c r="QIZ1529" s="16"/>
      <c r="QJA1529" s="16"/>
      <c r="QJB1529" s="16"/>
      <c r="QJC1529" s="16"/>
      <c r="QJD1529" s="16"/>
      <c r="QJE1529" s="16"/>
      <c r="QJF1529" s="16"/>
      <c r="QJG1529" s="16"/>
      <c r="QJH1529" s="16"/>
      <c r="QJI1529" s="16"/>
      <c r="QJJ1529" s="16"/>
      <c r="QJK1529" s="16"/>
      <c r="QJL1529" s="16"/>
      <c r="QJM1529" s="16"/>
      <c r="QJN1529" s="16"/>
      <c r="QJO1529" s="16"/>
      <c r="QJP1529" s="16"/>
      <c r="QJQ1529" s="16"/>
      <c r="QJR1529" s="16"/>
      <c r="QJS1529" s="16"/>
      <c r="QJT1529" s="16"/>
      <c r="QJU1529" s="16"/>
      <c r="QJV1529" s="16"/>
      <c r="QJW1529" s="16"/>
      <c r="QJX1529" s="16"/>
      <c r="QJY1529" s="16"/>
      <c r="QJZ1529" s="16"/>
      <c r="QKA1529" s="16"/>
      <c r="QKB1529" s="16"/>
      <c r="QKC1529" s="16"/>
      <c r="QKD1529" s="16"/>
      <c r="QKE1529" s="16"/>
      <c r="QKF1529" s="16"/>
      <c r="QKG1529" s="16"/>
      <c r="QKH1529" s="16"/>
      <c r="QKI1529" s="16"/>
      <c r="QKJ1529" s="16"/>
      <c r="QKK1529" s="16"/>
      <c r="QKL1529" s="16"/>
      <c r="QKM1529" s="16"/>
      <c r="QKN1529" s="16"/>
      <c r="QKO1529" s="16"/>
      <c r="QKP1529" s="16"/>
      <c r="QKQ1529" s="16"/>
      <c r="QKR1529" s="16"/>
      <c r="QKS1529" s="16"/>
      <c r="QKT1529" s="16"/>
      <c r="QKU1529" s="16"/>
      <c r="QKV1529" s="16"/>
      <c r="QKW1529" s="16"/>
      <c r="QKX1529" s="16"/>
      <c r="QKY1529" s="16"/>
      <c r="QKZ1529" s="16"/>
      <c r="QLA1529" s="16"/>
      <c r="QLB1529" s="16"/>
      <c r="QLC1529" s="16"/>
      <c r="QLD1529" s="16"/>
      <c r="QLE1529" s="16"/>
      <c r="QLF1529" s="16"/>
      <c r="QLG1529" s="16"/>
      <c r="QLH1529" s="16"/>
      <c r="QLI1529" s="16"/>
      <c r="QLJ1529" s="16"/>
      <c r="QLK1529" s="16"/>
      <c r="QLL1529" s="16"/>
      <c r="QLM1529" s="16"/>
      <c r="QLN1529" s="16"/>
      <c r="QLO1529" s="16"/>
      <c r="QLP1529" s="16"/>
      <c r="QLQ1529" s="16"/>
      <c r="QLR1529" s="16"/>
      <c r="QLS1529" s="16"/>
      <c r="QLT1529" s="16"/>
      <c r="QLU1529" s="16"/>
      <c r="QLV1529" s="16"/>
      <c r="QLW1529" s="16"/>
      <c r="QLX1529" s="16"/>
      <c r="QLY1529" s="16"/>
      <c r="QLZ1529" s="16"/>
      <c r="QMA1529" s="16"/>
      <c r="QMB1529" s="16"/>
      <c r="QMC1529" s="16"/>
      <c r="QMD1529" s="16"/>
      <c r="QME1529" s="16"/>
      <c r="QMF1529" s="16"/>
      <c r="QMG1529" s="16"/>
      <c r="QMH1529" s="16"/>
      <c r="QMI1529" s="16"/>
      <c r="QMJ1529" s="16"/>
      <c r="QMK1529" s="16"/>
      <c r="QML1529" s="16"/>
      <c r="QMM1529" s="16"/>
      <c r="QMN1529" s="16"/>
      <c r="QMO1529" s="16"/>
      <c r="QMP1529" s="16"/>
      <c r="QMQ1529" s="16"/>
      <c r="QMR1529" s="16"/>
      <c r="QMS1529" s="16"/>
      <c r="QMT1529" s="16"/>
      <c r="QMU1529" s="16"/>
      <c r="QMV1529" s="16"/>
      <c r="QMW1529" s="16"/>
      <c r="QMX1529" s="16"/>
      <c r="QMY1529" s="16"/>
      <c r="QMZ1529" s="16"/>
      <c r="QNA1529" s="16"/>
      <c r="QNB1529" s="16"/>
      <c r="QNC1529" s="16"/>
      <c r="QND1529" s="16"/>
      <c r="QNE1529" s="16"/>
      <c r="QNF1529" s="16"/>
      <c r="QNG1529" s="16"/>
      <c r="QNH1529" s="16"/>
      <c r="QNI1529" s="16"/>
      <c r="QNJ1529" s="16"/>
      <c r="QNK1529" s="16"/>
      <c r="QNL1529" s="16"/>
      <c r="QNM1529" s="16"/>
      <c r="QNN1529" s="16"/>
      <c r="QNO1529" s="16"/>
      <c r="QNP1529" s="16"/>
      <c r="QNQ1529" s="16"/>
      <c r="QNR1529" s="16"/>
      <c r="QNS1529" s="16"/>
      <c r="QNT1529" s="16"/>
      <c r="QNU1529" s="16"/>
      <c r="QNV1529" s="16"/>
      <c r="QNW1529" s="16"/>
      <c r="QNX1529" s="16"/>
      <c r="QNY1529" s="16"/>
      <c r="QNZ1529" s="16"/>
      <c r="QOA1529" s="16"/>
      <c r="QOB1529" s="16"/>
      <c r="QOC1529" s="16"/>
      <c r="QOD1529" s="16"/>
      <c r="QOE1529" s="16"/>
      <c r="QOF1529" s="16"/>
      <c r="QOG1529" s="16"/>
      <c r="QOH1529" s="16"/>
      <c r="QOI1529" s="16"/>
      <c r="QOJ1529" s="16"/>
      <c r="QOK1529" s="16"/>
      <c r="QOL1529" s="16"/>
      <c r="QOM1529" s="16"/>
      <c r="QON1529" s="16"/>
      <c r="QOO1529" s="16"/>
      <c r="QOP1529" s="16"/>
      <c r="QOQ1529" s="16"/>
      <c r="QOR1529" s="16"/>
      <c r="QOS1529" s="16"/>
      <c r="QOT1529" s="16"/>
      <c r="QOU1529" s="16"/>
      <c r="QOV1529" s="16"/>
      <c r="QOW1529" s="16"/>
      <c r="QOX1529" s="16"/>
      <c r="QOY1529" s="16"/>
      <c r="QOZ1529" s="16"/>
      <c r="QPA1529" s="16"/>
      <c r="QPB1529" s="16"/>
      <c r="QPC1529" s="16"/>
      <c r="QPD1529" s="16"/>
      <c r="QPE1529" s="16"/>
      <c r="QPF1529" s="16"/>
      <c r="QPG1529" s="16"/>
      <c r="QPH1529" s="16"/>
      <c r="QPI1529" s="16"/>
      <c r="QPJ1529" s="16"/>
      <c r="QPK1529" s="16"/>
      <c r="QPL1529" s="16"/>
      <c r="QPM1529" s="16"/>
      <c r="QPN1529" s="16"/>
      <c r="QPO1529" s="16"/>
      <c r="QPP1529" s="16"/>
      <c r="QPQ1529" s="16"/>
      <c r="QPR1529" s="16"/>
      <c r="QPS1529" s="16"/>
      <c r="QPT1529" s="16"/>
      <c r="QPU1529" s="16"/>
      <c r="QPV1529" s="16"/>
      <c r="QPW1529" s="16"/>
      <c r="QPX1529" s="16"/>
      <c r="QPY1529" s="16"/>
      <c r="QPZ1529" s="16"/>
      <c r="QQA1529" s="16"/>
      <c r="QQB1529" s="16"/>
      <c r="QQC1529" s="16"/>
      <c r="QQD1529" s="16"/>
      <c r="QQE1529" s="16"/>
      <c r="QQF1529" s="16"/>
      <c r="QQG1529" s="16"/>
      <c r="QQH1529" s="16"/>
      <c r="QQI1529" s="16"/>
      <c r="QQJ1529" s="16"/>
      <c r="QQK1529" s="16"/>
      <c r="QQL1529" s="16"/>
      <c r="QQM1529" s="16"/>
      <c r="QQN1529" s="16"/>
      <c r="QQO1529" s="16"/>
      <c r="QQP1529" s="16"/>
      <c r="QQQ1529" s="16"/>
      <c r="QQR1529" s="16"/>
      <c r="QQS1529" s="16"/>
      <c r="QQT1529" s="16"/>
      <c r="QQU1529" s="16"/>
      <c r="QQV1529" s="16"/>
      <c r="QQW1529" s="16"/>
      <c r="QQX1529" s="16"/>
      <c r="QQY1529" s="16"/>
      <c r="QQZ1529" s="16"/>
      <c r="QRA1529" s="16"/>
      <c r="QRB1529" s="16"/>
      <c r="QRC1529" s="16"/>
      <c r="QRD1529" s="16"/>
      <c r="QRE1529" s="16"/>
      <c r="QRF1529" s="16"/>
      <c r="QRG1529" s="16"/>
      <c r="QRH1529" s="16"/>
      <c r="QRI1529" s="16"/>
      <c r="QRJ1529" s="16"/>
      <c r="QRK1529" s="16"/>
      <c r="QRL1529" s="16"/>
      <c r="QRM1529" s="16"/>
      <c r="QRN1529" s="16"/>
      <c r="QRO1529" s="16"/>
      <c r="QRP1529" s="16"/>
      <c r="QRQ1529" s="16"/>
      <c r="QRR1529" s="16"/>
      <c r="QRS1529" s="16"/>
      <c r="QRT1529" s="16"/>
      <c r="QRU1529" s="16"/>
      <c r="QRV1529" s="16"/>
      <c r="QRW1529" s="16"/>
      <c r="QRX1529" s="16"/>
      <c r="QRY1529" s="16"/>
      <c r="QRZ1529" s="16"/>
      <c r="QSA1529" s="16"/>
      <c r="QSB1529" s="16"/>
      <c r="QSC1529" s="16"/>
      <c r="QSD1529" s="16"/>
      <c r="QSE1529" s="16"/>
      <c r="QSF1529" s="16"/>
      <c r="QSG1529" s="16"/>
      <c r="QSH1529" s="16"/>
      <c r="QSI1529" s="16"/>
      <c r="QSJ1529" s="16"/>
      <c r="QSK1529" s="16"/>
      <c r="QSL1529" s="16"/>
      <c r="QSM1529" s="16"/>
      <c r="QSN1529" s="16"/>
      <c r="QSO1529" s="16"/>
      <c r="QSP1529" s="16"/>
      <c r="QSQ1529" s="16"/>
      <c r="QSR1529" s="16"/>
      <c r="QSS1529" s="16"/>
      <c r="QST1529" s="16"/>
      <c r="QSU1529" s="16"/>
      <c r="QSV1529" s="16"/>
      <c r="QSW1529" s="16"/>
      <c r="QSX1529" s="16"/>
      <c r="QSY1529" s="16"/>
      <c r="QSZ1529" s="16"/>
      <c r="QTA1529" s="16"/>
      <c r="QTB1529" s="16"/>
      <c r="QTC1529" s="16"/>
      <c r="QTD1529" s="16"/>
      <c r="QTE1529" s="16"/>
      <c r="QTF1529" s="16"/>
      <c r="QTG1529" s="16"/>
      <c r="QTH1529" s="16"/>
      <c r="QTI1529" s="16"/>
      <c r="QTJ1529" s="16"/>
      <c r="QTK1529" s="16"/>
      <c r="QTL1529" s="16"/>
      <c r="QTM1529" s="16"/>
      <c r="QTN1529" s="16"/>
      <c r="QTO1529" s="16"/>
      <c r="QTP1529" s="16"/>
      <c r="QTQ1529" s="16"/>
      <c r="QTR1529" s="16"/>
      <c r="QTS1529" s="16"/>
      <c r="QTT1529" s="16"/>
      <c r="QTU1529" s="16"/>
      <c r="QTV1529" s="16"/>
      <c r="QTW1529" s="16"/>
      <c r="QTX1529" s="16"/>
      <c r="QTY1529" s="16"/>
      <c r="QTZ1529" s="16"/>
      <c r="QUA1529" s="16"/>
      <c r="QUB1529" s="16"/>
      <c r="QUC1529" s="16"/>
      <c r="QUD1529" s="16"/>
      <c r="QUE1529" s="16"/>
      <c r="QUF1529" s="16"/>
      <c r="QUG1529" s="16"/>
      <c r="QUH1529" s="16"/>
      <c r="QUI1529" s="16"/>
      <c r="QUJ1529" s="16"/>
      <c r="QUK1529" s="16"/>
      <c r="QUL1529" s="16"/>
      <c r="QUM1529" s="16"/>
      <c r="QUN1529" s="16"/>
      <c r="QUO1529" s="16"/>
      <c r="QUP1529" s="16"/>
      <c r="QUQ1529" s="16"/>
      <c r="QUR1529" s="16"/>
      <c r="QUS1529" s="16"/>
      <c r="QUT1529" s="16"/>
      <c r="QUU1529" s="16"/>
      <c r="QUV1529" s="16"/>
      <c r="QUW1529" s="16"/>
      <c r="QUX1529" s="16"/>
      <c r="QUY1529" s="16"/>
      <c r="QUZ1529" s="16"/>
      <c r="QVA1529" s="16"/>
      <c r="QVB1529" s="16"/>
      <c r="QVC1529" s="16"/>
      <c r="QVD1529" s="16"/>
      <c r="QVE1529" s="16"/>
      <c r="QVF1529" s="16"/>
      <c r="QVG1529" s="16"/>
      <c r="QVH1529" s="16"/>
      <c r="QVI1529" s="16"/>
      <c r="QVJ1529" s="16"/>
      <c r="QVK1529" s="16"/>
      <c r="QVL1529" s="16"/>
      <c r="QVM1529" s="16"/>
      <c r="QVN1529" s="16"/>
      <c r="QVO1529" s="16"/>
      <c r="QVP1529" s="16"/>
      <c r="QVQ1529" s="16"/>
      <c r="QVR1529" s="16"/>
      <c r="QVS1529" s="16"/>
      <c r="QVT1529" s="16"/>
      <c r="QVU1529" s="16"/>
      <c r="QVV1529" s="16"/>
      <c r="QVW1529" s="16"/>
      <c r="QVX1529" s="16"/>
      <c r="QVY1529" s="16"/>
      <c r="QVZ1529" s="16"/>
      <c r="QWA1529" s="16"/>
      <c r="QWB1529" s="16"/>
      <c r="QWC1529" s="16"/>
      <c r="QWD1529" s="16"/>
      <c r="QWE1529" s="16"/>
      <c r="QWF1529" s="16"/>
      <c r="QWG1529" s="16"/>
      <c r="QWH1529" s="16"/>
      <c r="QWI1529" s="16"/>
      <c r="QWJ1529" s="16"/>
      <c r="QWK1529" s="16"/>
      <c r="QWL1529" s="16"/>
      <c r="QWM1529" s="16"/>
      <c r="QWN1529" s="16"/>
      <c r="QWO1529" s="16"/>
      <c r="QWP1529" s="16"/>
      <c r="QWQ1529" s="16"/>
      <c r="QWR1529" s="16"/>
      <c r="QWS1529" s="16"/>
      <c r="QWT1529" s="16"/>
      <c r="QWU1529" s="16"/>
      <c r="QWV1529" s="16"/>
      <c r="QWW1529" s="16"/>
      <c r="QWX1529" s="16"/>
      <c r="QWY1529" s="16"/>
      <c r="QWZ1529" s="16"/>
      <c r="QXA1529" s="16"/>
      <c r="QXB1529" s="16"/>
      <c r="QXC1529" s="16"/>
      <c r="QXD1529" s="16"/>
      <c r="QXE1529" s="16"/>
      <c r="QXF1529" s="16"/>
      <c r="QXG1529" s="16"/>
      <c r="QXH1529" s="16"/>
      <c r="QXI1529" s="16"/>
      <c r="QXJ1529" s="16"/>
      <c r="QXK1529" s="16"/>
      <c r="QXL1529" s="16"/>
      <c r="QXM1529" s="16"/>
      <c r="QXN1529" s="16"/>
      <c r="QXO1529" s="16"/>
      <c r="QXP1529" s="16"/>
      <c r="QXQ1529" s="16"/>
      <c r="QXR1529" s="16"/>
      <c r="QXS1529" s="16"/>
      <c r="QXT1529" s="16"/>
      <c r="QXU1529" s="16"/>
      <c r="QXV1529" s="16"/>
      <c r="QXW1529" s="16"/>
      <c r="QXX1529" s="16"/>
      <c r="QXY1529" s="16"/>
      <c r="QXZ1529" s="16"/>
      <c r="QYA1529" s="16"/>
      <c r="QYB1529" s="16"/>
      <c r="QYC1529" s="16"/>
      <c r="QYD1529" s="16"/>
      <c r="QYE1529" s="16"/>
      <c r="QYF1529" s="16"/>
      <c r="QYG1529" s="16"/>
      <c r="QYH1529" s="16"/>
      <c r="QYI1529" s="16"/>
      <c r="QYJ1529" s="16"/>
      <c r="QYK1529" s="16"/>
      <c r="QYL1529" s="16"/>
      <c r="QYM1529" s="16"/>
      <c r="QYN1529" s="16"/>
      <c r="QYO1529" s="16"/>
      <c r="QYP1529" s="16"/>
      <c r="QYQ1529" s="16"/>
      <c r="QYR1529" s="16"/>
      <c r="QYS1529" s="16"/>
      <c r="QYT1529" s="16"/>
      <c r="QYU1529" s="16"/>
      <c r="QYV1529" s="16"/>
      <c r="QYW1529" s="16"/>
      <c r="QYX1529" s="16"/>
      <c r="QYY1529" s="16"/>
      <c r="QYZ1529" s="16"/>
      <c r="QZA1529" s="16"/>
      <c r="QZB1529" s="16"/>
      <c r="QZC1529" s="16"/>
      <c r="QZD1529" s="16"/>
      <c r="QZE1529" s="16"/>
      <c r="QZF1529" s="16"/>
      <c r="QZG1529" s="16"/>
      <c r="QZH1529" s="16"/>
      <c r="QZI1529" s="16"/>
      <c r="QZJ1529" s="16"/>
      <c r="QZK1529" s="16"/>
      <c r="QZL1529" s="16"/>
      <c r="QZM1529" s="16"/>
      <c r="QZN1529" s="16"/>
      <c r="QZO1529" s="16"/>
      <c r="QZP1529" s="16"/>
      <c r="QZQ1529" s="16"/>
      <c r="QZR1529" s="16"/>
      <c r="QZS1529" s="16"/>
      <c r="QZT1529" s="16"/>
      <c r="QZU1529" s="16"/>
      <c r="QZV1529" s="16"/>
      <c r="QZW1529" s="16"/>
      <c r="QZX1529" s="16"/>
      <c r="QZY1529" s="16"/>
      <c r="QZZ1529" s="16"/>
      <c r="RAA1529" s="16"/>
      <c r="RAB1529" s="16"/>
      <c r="RAC1529" s="16"/>
      <c r="RAD1529" s="16"/>
      <c r="RAE1529" s="16"/>
      <c r="RAF1529" s="16"/>
      <c r="RAG1529" s="16"/>
      <c r="RAH1529" s="16"/>
      <c r="RAI1529" s="16"/>
      <c r="RAJ1529" s="16"/>
      <c r="RAK1529" s="16"/>
      <c r="RAL1529" s="16"/>
      <c r="RAM1529" s="16"/>
      <c r="RAN1529" s="16"/>
      <c r="RAO1529" s="16"/>
      <c r="RAP1529" s="16"/>
      <c r="RAQ1529" s="16"/>
      <c r="RAR1529" s="16"/>
      <c r="RAS1529" s="16"/>
      <c r="RAT1529" s="16"/>
      <c r="RAU1529" s="16"/>
      <c r="RAV1529" s="16"/>
      <c r="RAW1529" s="16"/>
      <c r="RAX1529" s="16"/>
      <c r="RAY1529" s="16"/>
      <c r="RAZ1529" s="16"/>
      <c r="RBA1529" s="16"/>
      <c r="RBB1529" s="16"/>
      <c r="RBC1529" s="16"/>
      <c r="RBD1529" s="16"/>
      <c r="RBE1529" s="16"/>
      <c r="RBF1529" s="16"/>
      <c r="RBG1529" s="16"/>
      <c r="RBH1529" s="16"/>
      <c r="RBI1529" s="16"/>
      <c r="RBJ1529" s="16"/>
      <c r="RBK1529" s="16"/>
      <c r="RBL1529" s="16"/>
      <c r="RBM1529" s="16"/>
      <c r="RBN1529" s="16"/>
      <c r="RBO1529" s="16"/>
      <c r="RBP1529" s="16"/>
      <c r="RBQ1529" s="16"/>
      <c r="RBR1529" s="16"/>
      <c r="RBS1529" s="16"/>
      <c r="RBT1529" s="16"/>
      <c r="RBU1529" s="16"/>
      <c r="RBV1529" s="16"/>
      <c r="RBW1529" s="16"/>
      <c r="RBX1529" s="16"/>
      <c r="RBY1529" s="16"/>
      <c r="RBZ1529" s="16"/>
      <c r="RCA1529" s="16"/>
      <c r="RCB1529" s="16"/>
      <c r="RCC1529" s="16"/>
      <c r="RCD1529" s="16"/>
      <c r="RCE1529" s="16"/>
      <c r="RCF1529" s="16"/>
      <c r="RCG1529" s="16"/>
      <c r="RCH1529" s="16"/>
      <c r="RCI1529" s="16"/>
      <c r="RCJ1529" s="16"/>
      <c r="RCK1529" s="16"/>
      <c r="RCL1529" s="16"/>
      <c r="RCM1529" s="16"/>
      <c r="RCN1529" s="16"/>
      <c r="RCO1529" s="16"/>
      <c r="RCP1529" s="16"/>
      <c r="RCQ1529" s="16"/>
      <c r="RCR1529" s="16"/>
      <c r="RCS1529" s="16"/>
      <c r="RCT1529" s="16"/>
      <c r="RCU1529" s="16"/>
      <c r="RCV1529" s="16"/>
      <c r="RCW1529" s="16"/>
      <c r="RCX1529" s="16"/>
      <c r="RCY1529" s="16"/>
      <c r="RCZ1529" s="16"/>
      <c r="RDA1529" s="16"/>
      <c r="RDB1529" s="16"/>
      <c r="RDC1529" s="16"/>
      <c r="RDD1529" s="16"/>
      <c r="RDE1529" s="16"/>
      <c r="RDF1529" s="16"/>
      <c r="RDG1529" s="16"/>
      <c r="RDH1529" s="16"/>
      <c r="RDI1529" s="16"/>
      <c r="RDJ1529" s="16"/>
      <c r="RDK1529" s="16"/>
      <c r="RDL1529" s="16"/>
      <c r="RDM1529" s="16"/>
      <c r="RDN1529" s="16"/>
      <c r="RDO1529" s="16"/>
      <c r="RDP1529" s="16"/>
      <c r="RDQ1529" s="16"/>
      <c r="RDR1529" s="16"/>
      <c r="RDS1529" s="16"/>
      <c r="RDT1529" s="16"/>
      <c r="RDU1529" s="16"/>
      <c r="RDV1529" s="16"/>
      <c r="RDW1529" s="16"/>
      <c r="RDX1529" s="16"/>
      <c r="RDY1529" s="16"/>
      <c r="RDZ1529" s="16"/>
      <c r="REA1529" s="16"/>
      <c r="REB1529" s="16"/>
      <c r="REC1529" s="16"/>
      <c r="RED1529" s="16"/>
      <c r="REE1529" s="16"/>
      <c r="REF1529" s="16"/>
      <c r="REG1529" s="16"/>
      <c r="REH1529" s="16"/>
      <c r="REI1529" s="16"/>
      <c r="REJ1529" s="16"/>
      <c r="REK1529" s="16"/>
      <c r="REL1529" s="16"/>
      <c r="REM1529" s="16"/>
      <c r="REN1529" s="16"/>
      <c r="REO1529" s="16"/>
      <c r="REP1529" s="16"/>
      <c r="REQ1529" s="16"/>
      <c r="RER1529" s="16"/>
      <c r="RES1529" s="16"/>
      <c r="RET1529" s="16"/>
      <c r="REU1529" s="16"/>
      <c r="REV1529" s="16"/>
      <c r="REW1529" s="16"/>
      <c r="REX1529" s="16"/>
      <c r="REY1529" s="16"/>
      <c r="REZ1529" s="16"/>
      <c r="RFA1529" s="16"/>
      <c r="RFB1529" s="16"/>
      <c r="RFC1529" s="16"/>
      <c r="RFD1529" s="16"/>
      <c r="RFE1529" s="16"/>
      <c r="RFF1529" s="16"/>
      <c r="RFG1529" s="16"/>
      <c r="RFH1529" s="16"/>
      <c r="RFI1529" s="16"/>
      <c r="RFJ1529" s="16"/>
      <c r="RFK1529" s="16"/>
      <c r="RFL1529" s="16"/>
      <c r="RFM1529" s="16"/>
      <c r="RFN1529" s="16"/>
      <c r="RFO1529" s="16"/>
      <c r="RFP1529" s="16"/>
      <c r="RFQ1529" s="16"/>
      <c r="RFR1529" s="16"/>
      <c r="RFS1529" s="16"/>
      <c r="RFT1529" s="16"/>
      <c r="RFU1529" s="16"/>
      <c r="RFV1529" s="16"/>
      <c r="RFW1529" s="16"/>
      <c r="RFX1529" s="16"/>
      <c r="RFY1529" s="16"/>
      <c r="RFZ1529" s="16"/>
      <c r="RGA1529" s="16"/>
      <c r="RGB1529" s="16"/>
      <c r="RGC1529" s="16"/>
      <c r="RGD1529" s="16"/>
      <c r="RGE1529" s="16"/>
      <c r="RGF1529" s="16"/>
      <c r="RGG1529" s="16"/>
      <c r="RGH1529" s="16"/>
      <c r="RGI1529" s="16"/>
      <c r="RGJ1529" s="16"/>
      <c r="RGK1529" s="16"/>
      <c r="RGL1529" s="16"/>
      <c r="RGM1529" s="16"/>
      <c r="RGN1529" s="16"/>
      <c r="RGO1529" s="16"/>
      <c r="RGP1529" s="16"/>
      <c r="RGQ1529" s="16"/>
      <c r="RGR1529" s="16"/>
      <c r="RGS1529" s="16"/>
      <c r="RGT1529" s="16"/>
      <c r="RGU1529" s="16"/>
      <c r="RGV1529" s="16"/>
      <c r="RGW1529" s="16"/>
      <c r="RGX1529" s="16"/>
      <c r="RGY1529" s="16"/>
      <c r="RGZ1529" s="16"/>
      <c r="RHA1529" s="16"/>
      <c r="RHB1529" s="16"/>
      <c r="RHC1529" s="16"/>
      <c r="RHD1529" s="16"/>
      <c r="RHE1529" s="16"/>
      <c r="RHF1529" s="16"/>
      <c r="RHG1529" s="16"/>
      <c r="RHH1529" s="16"/>
      <c r="RHI1529" s="16"/>
      <c r="RHJ1529" s="16"/>
      <c r="RHK1529" s="16"/>
      <c r="RHL1529" s="16"/>
      <c r="RHM1529" s="16"/>
      <c r="RHN1529" s="16"/>
      <c r="RHO1529" s="16"/>
      <c r="RHP1529" s="16"/>
      <c r="RHQ1529" s="16"/>
      <c r="RHR1529" s="16"/>
      <c r="RHS1529" s="16"/>
      <c r="RHT1529" s="16"/>
      <c r="RHU1529" s="16"/>
      <c r="RHV1529" s="16"/>
      <c r="RHW1529" s="16"/>
      <c r="RHX1529" s="16"/>
      <c r="RHY1529" s="16"/>
      <c r="RHZ1529" s="16"/>
      <c r="RIA1529" s="16"/>
      <c r="RIB1529" s="16"/>
      <c r="RIC1529" s="16"/>
      <c r="RID1529" s="16"/>
      <c r="RIE1529" s="16"/>
      <c r="RIF1529" s="16"/>
      <c r="RIG1529" s="16"/>
      <c r="RIH1529" s="16"/>
      <c r="RII1529" s="16"/>
      <c r="RIJ1529" s="16"/>
      <c r="RIK1529" s="16"/>
      <c r="RIL1529" s="16"/>
      <c r="RIM1529" s="16"/>
      <c r="RIN1529" s="16"/>
      <c r="RIO1529" s="16"/>
      <c r="RIP1529" s="16"/>
      <c r="RIQ1529" s="16"/>
      <c r="RIR1529" s="16"/>
      <c r="RIS1529" s="16"/>
      <c r="RIT1529" s="16"/>
      <c r="RIU1529" s="16"/>
      <c r="RIV1529" s="16"/>
      <c r="RIW1529" s="16"/>
      <c r="RIX1529" s="16"/>
      <c r="RIY1529" s="16"/>
      <c r="RIZ1529" s="16"/>
      <c r="RJA1529" s="16"/>
      <c r="RJB1529" s="16"/>
      <c r="RJC1529" s="16"/>
      <c r="RJD1529" s="16"/>
      <c r="RJE1529" s="16"/>
      <c r="RJF1529" s="16"/>
      <c r="RJG1529" s="16"/>
      <c r="RJH1529" s="16"/>
      <c r="RJI1529" s="16"/>
      <c r="RJJ1529" s="16"/>
      <c r="RJK1529" s="16"/>
      <c r="RJL1529" s="16"/>
      <c r="RJM1529" s="16"/>
      <c r="RJN1529" s="16"/>
      <c r="RJO1529" s="16"/>
      <c r="RJP1529" s="16"/>
      <c r="RJQ1529" s="16"/>
      <c r="RJR1529" s="16"/>
      <c r="RJS1529" s="16"/>
      <c r="RJT1529" s="16"/>
      <c r="RJU1529" s="16"/>
      <c r="RJV1529" s="16"/>
      <c r="RJW1529" s="16"/>
      <c r="RJX1529" s="16"/>
      <c r="RJY1529" s="16"/>
      <c r="RJZ1529" s="16"/>
      <c r="RKA1529" s="16"/>
      <c r="RKB1529" s="16"/>
      <c r="RKC1529" s="16"/>
      <c r="RKD1529" s="16"/>
      <c r="RKE1529" s="16"/>
      <c r="RKF1529" s="16"/>
      <c r="RKG1529" s="16"/>
      <c r="RKH1529" s="16"/>
      <c r="RKI1529" s="16"/>
      <c r="RKJ1529" s="16"/>
      <c r="RKK1529" s="16"/>
      <c r="RKL1529" s="16"/>
      <c r="RKM1529" s="16"/>
      <c r="RKN1529" s="16"/>
      <c r="RKO1529" s="16"/>
      <c r="RKP1529" s="16"/>
      <c r="RKQ1529" s="16"/>
      <c r="RKR1529" s="16"/>
      <c r="RKS1529" s="16"/>
      <c r="RKT1529" s="16"/>
      <c r="RKU1529" s="16"/>
      <c r="RKV1529" s="16"/>
      <c r="RKW1529" s="16"/>
      <c r="RKX1529" s="16"/>
      <c r="RKY1529" s="16"/>
      <c r="RKZ1529" s="16"/>
      <c r="RLA1529" s="16"/>
      <c r="RLB1529" s="16"/>
      <c r="RLC1529" s="16"/>
      <c r="RLD1529" s="16"/>
      <c r="RLE1529" s="16"/>
      <c r="RLF1529" s="16"/>
      <c r="RLG1529" s="16"/>
      <c r="RLH1529" s="16"/>
      <c r="RLI1529" s="16"/>
      <c r="RLJ1529" s="16"/>
      <c r="RLK1529" s="16"/>
      <c r="RLL1529" s="16"/>
      <c r="RLM1529" s="16"/>
      <c r="RLN1529" s="16"/>
      <c r="RLO1529" s="16"/>
      <c r="RLP1529" s="16"/>
      <c r="RLQ1529" s="16"/>
      <c r="RLR1529" s="16"/>
      <c r="RLS1529" s="16"/>
      <c r="RLT1529" s="16"/>
      <c r="RLU1529" s="16"/>
      <c r="RLV1529" s="16"/>
      <c r="RLW1529" s="16"/>
      <c r="RLX1529" s="16"/>
      <c r="RLY1529" s="16"/>
      <c r="RLZ1529" s="16"/>
      <c r="RMA1529" s="16"/>
      <c r="RMB1529" s="16"/>
      <c r="RMC1529" s="16"/>
      <c r="RMD1529" s="16"/>
      <c r="RME1529" s="16"/>
      <c r="RMF1529" s="16"/>
      <c r="RMG1529" s="16"/>
      <c r="RMH1529" s="16"/>
      <c r="RMI1529" s="16"/>
      <c r="RMJ1529" s="16"/>
      <c r="RMK1529" s="16"/>
      <c r="RML1529" s="16"/>
      <c r="RMM1529" s="16"/>
      <c r="RMN1529" s="16"/>
      <c r="RMO1529" s="16"/>
      <c r="RMP1529" s="16"/>
      <c r="RMQ1529" s="16"/>
      <c r="RMR1529" s="16"/>
      <c r="RMS1529" s="16"/>
      <c r="RMT1529" s="16"/>
      <c r="RMU1529" s="16"/>
      <c r="RMV1529" s="16"/>
      <c r="RMW1529" s="16"/>
      <c r="RMX1529" s="16"/>
      <c r="RMY1529" s="16"/>
      <c r="RMZ1529" s="16"/>
      <c r="RNA1529" s="16"/>
      <c r="RNB1529" s="16"/>
      <c r="RNC1529" s="16"/>
      <c r="RND1529" s="16"/>
      <c r="RNE1529" s="16"/>
      <c r="RNF1529" s="16"/>
      <c r="RNG1529" s="16"/>
      <c r="RNH1529" s="16"/>
      <c r="RNI1529" s="16"/>
      <c r="RNJ1529" s="16"/>
      <c r="RNK1529" s="16"/>
      <c r="RNL1529" s="16"/>
      <c r="RNM1529" s="16"/>
      <c r="RNN1529" s="16"/>
      <c r="RNO1529" s="16"/>
      <c r="RNP1529" s="16"/>
      <c r="RNQ1529" s="16"/>
      <c r="RNR1529" s="16"/>
      <c r="RNS1529" s="16"/>
      <c r="RNT1529" s="16"/>
      <c r="RNU1529" s="16"/>
      <c r="RNV1529" s="16"/>
      <c r="RNW1529" s="16"/>
      <c r="RNX1529" s="16"/>
      <c r="RNY1529" s="16"/>
      <c r="RNZ1529" s="16"/>
      <c r="ROA1529" s="16"/>
      <c r="ROB1529" s="16"/>
      <c r="ROC1529" s="16"/>
      <c r="ROD1529" s="16"/>
      <c r="ROE1529" s="16"/>
      <c r="ROF1529" s="16"/>
      <c r="ROG1529" s="16"/>
      <c r="ROH1529" s="16"/>
      <c r="ROI1529" s="16"/>
      <c r="ROJ1529" s="16"/>
      <c r="ROK1529" s="16"/>
      <c r="ROL1529" s="16"/>
      <c r="ROM1529" s="16"/>
      <c r="RON1529" s="16"/>
      <c r="ROO1529" s="16"/>
      <c r="ROP1529" s="16"/>
      <c r="ROQ1529" s="16"/>
      <c r="ROR1529" s="16"/>
      <c r="ROS1529" s="16"/>
      <c r="ROT1529" s="16"/>
      <c r="ROU1529" s="16"/>
      <c r="ROV1529" s="16"/>
      <c r="ROW1529" s="16"/>
      <c r="ROX1529" s="16"/>
      <c r="ROY1529" s="16"/>
      <c r="ROZ1529" s="16"/>
      <c r="RPA1529" s="16"/>
      <c r="RPB1529" s="16"/>
      <c r="RPC1529" s="16"/>
      <c r="RPD1529" s="16"/>
      <c r="RPE1529" s="16"/>
      <c r="RPF1529" s="16"/>
      <c r="RPG1529" s="16"/>
      <c r="RPH1529" s="16"/>
      <c r="RPI1529" s="16"/>
      <c r="RPJ1529" s="16"/>
      <c r="RPK1529" s="16"/>
      <c r="RPL1529" s="16"/>
      <c r="RPM1529" s="16"/>
      <c r="RPN1529" s="16"/>
      <c r="RPO1529" s="16"/>
      <c r="RPP1529" s="16"/>
      <c r="RPQ1529" s="16"/>
      <c r="RPR1529" s="16"/>
      <c r="RPS1529" s="16"/>
      <c r="RPT1529" s="16"/>
      <c r="RPU1529" s="16"/>
      <c r="RPV1529" s="16"/>
      <c r="RPW1529" s="16"/>
      <c r="RPX1529" s="16"/>
      <c r="RPY1529" s="16"/>
      <c r="RPZ1529" s="16"/>
      <c r="RQA1529" s="16"/>
      <c r="RQB1529" s="16"/>
      <c r="RQC1529" s="16"/>
      <c r="RQD1529" s="16"/>
      <c r="RQE1529" s="16"/>
      <c r="RQF1529" s="16"/>
      <c r="RQG1529" s="16"/>
      <c r="RQH1529" s="16"/>
      <c r="RQI1529" s="16"/>
      <c r="RQJ1529" s="16"/>
      <c r="RQK1529" s="16"/>
      <c r="RQL1529" s="16"/>
      <c r="RQM1529" s="16"/>
      <c r="RQN1529" s="16"/>
      <c r="RQO1529" s="16"/>
      <c r="RQP1529" s="16"/>
      <c r="RQQ1529" s="16"/>
      <c r="RQR1529" s="16"/>
      <c r="RQS1529" s="16"/>
      <c r="RQT1529" s="16"/>
      <c r="RQU1529" s="16"/>
      <c r="RQV1529" s="16"/>
      <c r="RQW1529" s="16"/>
      <c r="RQX1529" s="16"/>
      <c r="RQY1529" s="16"/>
      <c r="RQZ1529" s="16"/>
      <c r="RRA1529" s="16"/>
      <c r="RRB1529" s="16"/>
      <c r="RRC1529" s="16"/>
      <c r="RRD1529" s="16"/>
      <c r="RRE1529" s="16"/>
      <c r="RRF1529" s="16"/>
      <c r="RRG1529" s="16"/>
      <c r="RRH1529" s="16"/>
      <c r="RRI1529" s="16"/>
      <c r="RRJ1529" s="16"/>
      <c r="RRK1529" s="16"/>
      <c r="RRL1529" s="16"/>
      <c r="RRM1529" s="16"/>
      <c r="RRN1529" s="16"/>
      <c r="RRO1529" s="16"/>
      <c r="RRP1529" s="16"/>
      <c r="RRQ1529" s="16"/>
      <c r="RRR1529" s="16"/>
      <c r="RRS1529" s="16"/>
      <c r="RRT1529" s="16"/>
      <c r="RRU1529" s="16"/>
      <c r="RRV1529" s="16"/>
      <c r="RRW1529" s="16"/>
      <c r="RRX1529" s="16"/>
      <c r="RRY1529" s="16"/>
      <c r="RRZ1529" s="16"/>
      <c r="RSA1529" s="16"/>
      <c r="RSB1529" s="16"/>
      <c r="RSC1529" s="16"/>
      <c r="RSD1529" s="16"/>
      <c r="RSE1529" s="16"/>
      <c r="RSF1529" s="16"/>
      <c r="RSG1529" s="16"/>
      <c r="RSH1529" s="16"/>
      <c r="RSI1529" s="16"/>
      <c r="RSJ1529" s="16"/>
      <c r="RSK1529" s="16"/>
      <c r="RSL1529" s="16"/>
      <c r="RSM1529" s="16"/>
      <c r="RSN1529" s="16"/>
      <c r="RSO1529" s="16"/>
      <c r="RSP1529" s="16"/>
      <c r="RSQ1529" s="16"/>
      <c r="RSR1529" s="16"/>
      <c r="RSS1529" s="16"/>
      <c r="RST1529" s="16"/>
      <c r="RSU1529" s="16"/>
      <c r="RSV1529" s="16"/>
      <c r="RSW1529" s="16"/>
      <c r="RSX1529" s="16"/>
      <c r="RSY1529" s="16"/>
      <c r="RSZ1529" s="16"/>
      <c r="RTA1529" s="16"/>
      <c r="RTB1529" s="16"/>
      <c r="RTC1529" s="16"/>
      <c r="RTD1529" s="16"/>
      <c r="RTE1529" s="16"/>
      <c r="RTF1529" s="16"/>
      <c r="RTG1529" s="16"/>
      <c r="RTH1529" s="16"/>
      <c r="RTI1529" s="16"/>
      <c r="RTJ1529" s="16"/>
      <c r="RTK1529" s="16"/>
      <c r="RTL1529" s="16"/>
      <c r="RTM1529" s="16"/>
      <c r="RTN1529" s="16"/>
      <c r="RTO1529" s="16"/>
      <c r="RTP1529" s="16"/>
      <c r="RTQ1529" s="16"/>
      <c r="RTR1529" s="16"/>
      <c r="RTS1529" s="16"/>
      <c r="RTT1529" s="16"/>
      <c r="RTU1529" s="16"/>
      <c r="RTV1529" s="16"/>
      <c r="RTW1529" s="16"/>
      <c r="RTX1529" s="16"/>
      <c r="RTY1529" s="16"/>
      <c r="RTZ1529" s="16"/>
      <c r="RUA1529" s="16"/>
      <c r="RUB1529" s="16"/>
      <c r="RUC1529" s="16"/>
      <c r="RUD1529" s="16"/>
      <c r="RUE1529" s="16"/>
      <c r="RUF1529" s="16"/>
      <c r="RUG1529" s="16"/>
      <c r="RUH1529" s="16"/>
      <c r="RUI1529" s="16"/>
      <c r="RUJ1529" s="16"/>
      <c r="RUK1529" s="16"/>
      <c r="RUL1529" s="16"/>
      <c r="RUM1529" s="16"/>
      <c r="RUN1529" s="16"/>
      <c r="RUO1529" s="16"/>
      <c r="RUP1529" s="16"/>
      <c r="RUQ1529" s="16"/>
      <c r="RUR1529" s="16"/>
      <c r="RUS1529" s="16"/>
      <c r="RUT1529" s="16"/>
      <c r="RUU1529" s="16"/>
      <c r="RUV1529" s="16"/>
      <c r="RUW1529" s="16"/>
      <c r="RUX1529" s="16"/>
      <c r="RUY1529" s="16"/>
      <c r="RUZ1529" s="16"/>
      <c r="RVA1529" s="16"/>
      <c r="RVB1529" s="16"/>
      <c r="RVC1529" s="16"/>
      <c r="RVD1529" s="16"/>
      <c r="RVE1529" s="16"/>
      <c r="RVF1529" s="16"/>
      <c r="RVG1529" s="16"/>
      <c r="RVH1529" s="16"/>
      <c r="RVI1529" s="16"/>
      <c r="RVJ1529" s="16"/>
      <c r="RVK1529" s="16"/>
      <c r="RVL1529" s="16"/>
      <c r="RVM1529" s="16"/>
      <c r="RVN1529" s="16"/>
      <c r="RVO1529" s="16"/>
      <c r="RVP1529" s="16"/>
      <c r="RVQ1529" s="16"/>
      <c r="RVR1529" s="16"/>
      <c r="RVS1529" s="16"/>
      <c r="RVT1529" s="16"/>
      <c r="RVU1529" s="16"/>
      <c r="RVV1529" s="16"/>
      <c r="RVW1529" s="16"/>
      <c r="RVX1529" s="16"/>
      <c r="RVY1529" s="16"/>
      <c r="RVZ1529" s="16"/>
      <c r="RWA1529" s="16"/>
      <c r="RWB1529" s="16"/>
      <c r="RWC1529" s="16"/>
      <c r="RWD1529" s="16"/>
      <c r="RWE1529" s="16"/>
      <c r="RWF1529" s="16"/>
      <c r="RWG1529" s="16"/>
      <c r="RWH1529" s="16"/>
      <c r="RWI1529" s="16"/>
      <c r="RWJ1529" s="16"/>
      <c r="RWK1529" s="16"/>
      <c r="RWL1529" s="16"/>
      <c r="RWM1529" s="16"/>
      <c r="RWN1529" s="16"/>
      <c r="RWO1529" s="16"/>
      <c r="RWP1529" s="16"/>
      <c r="RWQ1529" s="16"/>
      <c r="RWR1529" s="16"/>
      <c r="RWS1529" s="16"/>
      <c r="RWT1529" s="16"/>
      <c r="RWU1529" s="16"/>
      <c r="RWV1529" s="16"/>
      <c r="RWW1529" s="16"/>
      <c r="RWX1529" s="16"/>
      <c r="RWY1529" s="16"/>
      <c r="RWZ1529" s="16"/>
      <c r="RXA1529" s="16"/>
      <c r="RXB1529" s="16"/>
      <c r="RXC1529" s="16"/>
      <c r="RXD1529" s="16"/>
      <c r="RXE1529" s="16"/>
      <c r="RXF1529" s="16"/>
      <c r="RXG1529" s="16"/>
      <c r="RXH1529" s="16"/>
      <c r="RXI1529" s="16"/>
      <c r="RXJ1529" s="16"/>
      <c r="RXK1529" s="16"/>
      <c r="RXL1529" s="16"/>
      <c r="RXM1529" s="16"/>
      <c r="RXN1529" s="16"/>
      <c r="RXO1529" s="16"/>
      <c r="RXP1529" s="16"/>
      <c r="RXQ1529" s="16"/>
      <c r="RXR1529" s="16"/>
      <c r="RXS1529" s="16"/>
      <c r="RXT1529" s="16"/>
      <c r="RXU1529" s="16"/>
      <c r="RXV1529" s="16"/>
      <c r="RXW1529" s="16"/>
      <c r="RXX1529" s="16"/>
      <c r="RXY1529" s="16"/>
      <c r="RXZ1529" s="16"/>
      <c r="RYA1529" s="16"/>
      <c r="RYB1529" s="16"/>
      <c r="RYC1529" s="16"/>
      <c r="RYD1529" s="16"/>
      <c r="RYE1529" s="16"/>
      <c r="RYF1529" s="16"/>
      <c r="RYG1529" s="16"/>
      <c r="RYH1529" s="16"/>
      <c r="RYI1529" s="16"/>
      <c r="RYJ1529" s="16"/>
      <c r="RYK1529" s="16"/>
      <c r="RYL1529" s="16"/>
      <c r="RYM1529" s="16"/>
      <c r="RYN1529" s="16"/>
      <c r="RYO1529" s="16"/>
      <c r="RYP1529" s="16"/>
      <c r="RYQ1529" s="16"/>
      <c r="RYR1529" s="16"/>
      <c r="RYS1529" s="16"/>
      <c r="RYT1529" s="16"/>
      <c r="RYU1529" s="16"/>
      <c r="RYV1529" s="16"/>
      <c r="RYW1529" s="16"/>
      <c r="RYX1529" s="16"/>
      <c r="RYY1529" s="16"/>
      <c r="RYZ1529" s="16"/>
      <c r="RZA1529" s="16"/>
      <c r="RZB1529" s="16"/>
      <c r="RZC1529" s="16"/>
      <c r="RZD1529" s="16"/>
      <c r="RZE1529" s="16"/>
      <c r="RZF1529" s="16"/>
      <c r="RZG1529" s="16"/>
      <c r="RZH1529" s="16"/>
      <c r="RZI1529" s="16"/>
      <c r="RZJ1529" s="16"/>
      <c r="RZK1529" s="16"/>
      <c r="RZL1529" s="16"/>
      <c r="RZM1529" s="16"/>
      <c r="RZN1529" s="16"/>
      <c r="RZO1529" s="16"/>
      <c r="RZP1529" s="16"/>
      <c r="RZQ1529" s="16"/>
      <c r="RZR1529" s="16"/>
      <c r="RZS1529" s="16"/>
      <c r="RZT1529" s="16"/>
      <c r="RZU1529" s="16"/>
      <c r="RZV1529" s="16"/>
      <c r="RZW1529" s="16"/>
      <c r="RZX1529" s="16"/>
      <c r="RZY1529" s="16"/>
      <c r="RZZ1529" s="16"/>
      <c r="SAA1529" s="16"/>
      <c r="SAB1529" s="16"/>
      <c r="SAC1529" s="16"/>
      <c r="SAD1529" s="16"/>
      <c r="SAE1529" s="16"/>
      <c r="SAF1529" s="16"/>
      <c r="SAG1529" s="16"/>
      <c r="SAH1529" s="16"/>
      <c r="SAI1529" s="16"/>
      <c r="SAJ1529" s="16"/>
      <c r="SAK1529" s="16"/>
      <c r="SAL1529" s="16"/>
      <c r="SAM1529" s="16"/>
      <c r="SAN1529" s="16"/>
      <c r="SAO1529" s="16"/>
      <c r="SAP1529" s="16"/>
      <c r="SAQ1529" s="16"/>
      <c r="SAR1529" s="16"/>
      <c r="SAS1529" s="16"/>
      <c r="SAT1529" s="16"/>
      <c r="SAU1529" s="16"/>
      <c r="SAV1529" s="16"/>
      <c r="SAW1529" s="16"/>
      <c r="SAX1529" s="16"/>
      <c r="SAY1529" s="16"/>
      <c r="SAZ1529" s="16"/>
      <c r="SBA1529" s="16"/>
      <c r="SBB1529" s="16"/>
      <c r="SBC1529" s="16"/>
      <c r="SBD1529" s="16"/>
      <c r="SBE1529" s="16"/>
      <c r="SBF1529" s="16"/>
      <c r="SBG1529" s="16"/>
      <c r="SBH1529" s="16"/>
      <c r="SBI1529" s="16"/>
      <c r="SBJ1529" s="16"/>
      <c r="SBK1529" s="16"/>
      <c r="SBL1529" s="16"/>
      <c r="SBM1529" s="16"/>
      <c r="SBN1529" s="16"/>
      <c r="SBO1529" s="16"/>
      <c r="SBP1529" s="16"/>
      <c r="SBQ1529" s="16"/>
      <c r="SBR1529" s="16"/>
      <c r="SBS1529" s="16"/>
      <c r="SBT1529" s="16"/>
      <c r="SBU1529" s="16"/>
      <c r="SBV1529" s="16"/>
      <c r="SBW1529" s="16"/>
      <c r="SBX1529" s="16"/>
      <c r="SBY1529" s="16"/>
      <c r="SBZ1529" s="16"/>
      <c r="SCA1529" s="16"/>
      <c r="SCB1529" s="16"/>
      <c r="SCC1529" s="16"/>
      <c r="SCD1529" s="16"/>
      <c r="SCE1529" s="16"/>
      <c r="SCF1529" s="16"/>
      <c r="SCG1529" s="16"/>
      <c r="SCH1529" s="16"/>
      <c r="SCI1529" s="16"/>
      <c r="SCJ1529" s="16"/>
      <c r="SCK1529" s="16"/>
      <c r="SCL1529" s="16"/>
      <c r="SCM1529" s="16"/>
      <c r="SCN1529" s="16"/>
      <c r="SCO1529" s="16"/>
      <c r="SCP1529" s="16"/>
      <c r="SCQ1529" s="16"/>
      <c r="SCR1529" s="16"/>
      <c r="SCS1529" s="16"/>
      <c r="SCT1529" s="16"/>
      <c r="SCU1529" s="16"/>
      <c r="SCV1529" s="16"/>
      <c r="SCW1529" s="16"/>
      <c r="SCX1529" s="16"/>
      <c r="SCY1529" s="16"/>
      <c r="SCZ1529" s="16"/>
      <c r="SDA1529" s="16"/>
      <c r="SDB1529" s="16"/>
      <c r="SDC1529" s="16"/>
      <c r="SDD1529" s="16"/>
      <c r="SDE1529" s="16"/>
      <c r="SDF1529" s="16"/>
      <c r="SDG1529" s="16"/>
      <c r="SDH1529" s="16"/>
      <c r="SDI1529" s="16"/>
      <c r="SDJ1529" s="16"/>
      <c r="SDK1529" s="16"/>
      <c r="SDL1529" s="16"/>
      <c r="SDM1529" s="16"/>
      <c r="SDN1529" s="16"/>
      <c r="SDO1529" s="16"/>
      <c r="SDP1529" s="16"/>
      <c r="SDQ1529" s="16"/>
      <c r="SDR1529" s="16"/>
      <c r="SDS1529" s="16"/>
      <c r="SDT1529" s="16"/>
      <c r="SDU1529" s="16"/>
      <c r="SDV1529" s="16"/>
      <c r="SDW1529" s="16"/>
      <c r="SDX1529" s="16"/>
      <c r="SDY1529" s="16"/>
      <c r="SDZ1529" s="16"/>
      <c r="SEA1529" s="16"/>
      <c r="SEB1529" s="16"/>
      <c r="SEC1529" s="16"/>
      <c r="SED1529" s="16"/>
      <c r="SEE1529" s="16"/>
      <c r="SEF1529" s="16"/>
      <c r="SEG1529" s="16"/>
      <c r="SEH1529" s="16"/>
      <c r="SEI1529" s="16"/>
      <c r="SEJ1529" s="16"/>
      <c r="SEK1529" s="16"/>
      <c r="SEL1529" s="16"/>
      <c r="SEM1529" s="16"/>
      <c r="SEN1529" s="16"/>
      <c r="SEO1529" s="16"/>
      <c r="SEP1529" s="16"/>
      <c r="SEQ1529" s="16"/>
      <c r="SER1529" s="16"/>
      <c r="SES1529" s="16"/>
      <c r="SET1529" s="16"/>
      <c r="SEU1529" s="16"/>
      <c r="SEV1529" s="16"/>
      <c r="SEW1529" s="16"/>
      <c r="SEX1529" s="16"/>
      <c r="SEY1529" s="16"/>
      <c r="SEZ1529" s="16"/>
      <c r="SFA1529" s="16"/>
      <c r="SFB1529" s="16"/>
      <c r="SFC1529" s="16"/>
      <c r="SFD1529" s="16"/>
      <c r="SFE1529" s="16"/>
      <c r="SFF1529" s="16"/>
      <c r="SFG1529" s="16"/>
      <c r="SFH1529" s="16"/>
      <c r="SFI1529" s="16"/>
      <c r="SFJ1529" s="16"/>
      <c r="SFK1529" s="16"/>
      <c r="SFL1529" s="16"/>
      <c r="SFM1529" s="16"/>
      <c r="SFN1529" s="16"/>
      <c r="SFO1529" s="16"/>
      <c r="SFP1529" s="16"/>
      <c r="SFQ1529" s="16"/>
      <c r="SFR1529" s="16"/>
      <c r="SFS1529" s="16"/>
      <c r="SFT1529" s="16"/>
      <c r="SFU1529" s="16"/>
      <c r="SFV1529" s="16"/>
      <c r="SFW1529" s="16"/>
      <c r="SFX1529" s="16"/>
      <c r="SFY1529" s="16"/>
      <c r="SFZ1529" s="16"/>
      <c r="SGA1529" s="16"/>
      <c r="SGB1529" s="16"/>
      <c r="SGC1529" s="16"/>
      <c r="SGD1529" s="16"/>
      <c r="SGE1529" s="16"/>
      <c r="SGF1529" s="16"/>
      <c r="SGG1529" s="16"/>
      <c r="SGH1529" s="16"/>
      <c r="SGI1529" s="16"/>
      <c r="SGJ1529" s="16"/>
      <c r="SGK1529" s="16"/>
      <c r="SGL1529" s="16"/>
      <c r="SGM1529" s="16"/>
      <c r="SGN1529" s="16"/>
      <c r="SGO1529" s="16"/>
      <c r="SGP1529" s="16"/>
      <c r="SGQ1529" s="16"/>
      <c r="SGR1529" s="16"/>
      <c r="SGS1529" s="16"/>
      <c r="SGT1529" s="16"/>
      <c r="SGU1529" s="16"/>
      <c r="SGV1529" s="16"/>
      <c r="SGW1529" s="16"/>
      <c r="SGX1529" s="16"/>
      <c r="SGY1529" s="16"/>
      <c r="SGZ1529" s="16"/>
      <c r="SHA1529" s="16"/>
      <c r="SHB1529" s="16"/>
      <c r="SHC1529" s="16"/>
      <c r="SHD1529" s="16"/>
      <c r="SHE1529" s="16"/>
      <c r="SHF1529" s="16"/>
      <c r="SHG1529" s="16"/>
      <c r="SHH1529" s="16"/>
      <c r="SHI1529" s="16"/>
      <c r="SHJ1529" s="16"/>
      <c r="SHK1529" s="16"/>
      <c r="SHL1529" s="16"/>
      <c r="SHM1529" s="16"/>
      <c r="SHN1529" s="16"/>
      <c r="SHO1529" s="16"/>
      <c r="SHP1529" s="16"/>
      <c r="SHQ1529" s="16"/>
      <c r="SHR1529" s="16"/>
      <c r="SHS1529" s="16"/>
      <c r="SHT1529" s="16"/>
      <c r="SHU1529" s="16"/>
      <c r="SHV1529" s="16"/>
      <c r="SHW1529" s="16"/>
      <c r="SHX1529" s="16"/>
      <c r="SHY1529" s="16"/>
      <c r="SHZ1529" s="16"/>
      <c r="SIA1529" s="16"/>
      <c r="SIB1529" s="16"/>
      <c r="SIC1529" s="16"/>
      <c r="SID1529" s="16"/>
      <c r="SIE1529" s="16"/>
      <c r="SIF1529" s="16"/>
      <c r="SIG1529" s="16"/>
      <c r="SIH1529" s="16"/>
      <c r="SII1529" s="16"/>
      <c r="SIJ1529" s="16"/>
      <c r="SIK1529" s="16"/>
      <c r="SIL1529" s="16"/>
      <c r="SIM1529" s="16"/>
      <c r="SIN1529" s="16"/>
      <c r="SIO1529" s="16"/>
      <c r="SIP1529" s="16"/>
      <c r="SIQ1529" s="16"/>
      <c r="SIR1529" s="16"/>
      <c r="SIS1529" s="16"/>
      <c r="SIT1529" s="16"/>
      <c r="SIU1529" s="16"/>
      <c r="SIV1529" s="16"/>
      <c r="SIW1529" s="16"/>
      <c r="SIX1529" s="16"/>
      <c r="SIY1529" s="16"/>
      <c r="SIZ1529" s="16"/>
      <c r="SJA1529" s="16"/>
      <c r="SJB1529" s="16"/>
      <c r="SJC1529" s="16"/>
      <c r="SJD1529" s="16"/>
      <c r="SJE1529" s="16"/>
      <c r="SJF1529" s="16"/>
      <c r="SJG1529" s="16"/>
      <c r="SJH1529" s="16"/>
      <c r="SJI1529" s="16"/>
      <c r="SJJ1529" s="16"/>
      <c r="SJK1529" s="16"/>
      <c r="SJL1529" s="16"/>
      <c r="SJM1529" s="16"/>
      <c r="SJN1529" s="16"/>
      <c r="SJO1529" s="16"/>
      <c r="SJP1529" s="16"/>
      <c r="SJQ1529" s="16"/>
      <c r="SJR1529" s="16"/>
      <c r="SJS1529" s="16"/>
      <c r="SJT1529" s="16"/>
      <c r="SJU1529" s="16"/>
      <c r="SJV1529" s="16"/>
      <c r="SJW1529" s="16"/>
      <c r="SJX1529" s="16"/>
      <c r="SJY1529" s="16"/>
      <c r="SJZ1529" s="16"/>
      <c r="SKA1529" s="16"/>
      <c r="SKB1529" s="16"/>
      <c r="SKC1529" s="16"/>
      <c r="SKD1529" s="16"/>
      <c r="SKE1529" s="16"/>
      <c r="SKF1529" s="16"/>
      <c r="SKG1529" s="16"/>
      <c r="SKH1529" s="16"/>
      <c r="SKI1529" s="16"/>
      <c r="SKJ1529" s="16"/>
      <c r="SKK1529" s="16"/>
      <c r="SKL1529" s="16"/>
      <c r="SKM1529" s="16"/>
      <c r="SKN1529" s="16"/>
      <c r="SKO1529" s="16"/>
      <c r="SKP1529" s="16"/>
      <c r="SKQ1529" s="16"/>
      <c r="SKR1529" s="16"/>
      <c r="SKS1529" s="16"/>
      <c r="SKT1529" s="16"/>
      <c r="SKU1529" s="16"/>
      <c r="SKV1529" s="16"/>
      <c r="SKW1529" s="16"/>
      <c r="SKX1529" s="16"/>
      <c r="SKY1529" s="16"/>
      <c r="SKZ1529" s="16"/>
      <c r="SLA1529" s="16"/>
      <c r="SLB1529" s="16"/>
      <c r="SLC1529" s="16"/>
      <c r="SLD1529" s="16"/>
      <c r="SLE1529" s="16"/>
      <c r="SLF1529" s="16"/>
      <c r="SLG1529" s="16"/>
      <c r="SLH1529" s="16"/>
      <c r="SLI1529" s="16"/>
      <c r="SLJ1529" s="16"/>
      <c r="SLK1529" s="16"/>
      <c r="SLL1529" s="16"/>
      <c r="SLM1529" s="16"/>
      <c r="SLN1529" s="16"/>
      <c r="SLO1529" s="16"/>
      <c r="SLP1529" s="16"/>
      <c r="SLQ1529" s="16"/>
      <c r="SLR1529" s="16"/>
      <c r="SLS1529" s="16"/>
      <c r="SLT1529" s="16"/>
      <c r="SLU1529" s="16"/>
      <c r="SLV1529" s="16"/>
      <c r="SLW1529" s="16"/>
      <c r="SLX1529" s="16"/>
      <c r="SLY1529" s="16"/>
      <c r="SLZ1529" s="16"/>
      <c r="SMA1529" s="16"/>
      <c r="SMB1529" s="16"/>
      <c r="SMC1529" s="16"/>
      <c r="SMD1529" s="16"/>
      <c r="SME1529" s="16"/>
      <c r="SMF1529" s="16"/>
      <c r="SMG1529" s="16"/>
      <c r="SMH1529" s="16"/>
      <c r="SMI1529" s="16"/>
      <c r="SMJ1529" s="16"/>
      <c r="SMK1529" s="16"/>
      <c r="SML1529" s="16"/>
      <c r="SMM1529" s="16"/>
      <c r="SMN1529" s="16"/>
      <c r="SMO1529" s="16"/>
      <c r="SMP1529" s="16"/>
      <c r="SMQ1529" s="16"/>
      <c r="SMR1529" s="16"/>
      <c r="SMS1529" s="16"/>
      <c r="SMT1529" s="16"/>
      <c r="SMU1529" s="16"/>
      <c r="SMV1529" s="16"/>
      <c r="SMW1529" s="16"/>
      <c r="SMX1529" s="16"/>
      <c r="SMY1529" s="16"/>
      <c r="SMZ1529" s="16"/>
      <c r="SNA1529" s="16"/>
      <c r="SNB1529" s="16"/>
      <c r="SNC1529" s="16"/>
      <c r="SND1529" s="16"/>
      <c r="SNE1529" s="16"/>
      <c r="SNF1529" s="16"/>
      <c r="SNG1529" s="16"/>
      <c r="SNH1529" s="16"/>
      <c r="SNI1529" s="16"/>
      <c r="SNJ1529" s="16"/>
      <c r="SNK1529" s="16"/>
      <c r="SNL1529" s="16"/>
      <c r="SNM1529" s="16"/>
      <c r="SNN1529" s="16"/>
      <c r="SNO1529" s="16"/>
      <c r="SNP1529" s="16"/>
      <c r="SNQ1529" s="16"/>
      <c r="SNR1529" s="16"/>
      <c r="SNS1529" s="16"/>
      <c r="SNT1529" s="16"/>
      <c r="SNU1529" s="16"/>
      <c r="SNV1529" s="16"/>
      <c r="SNW1529" s="16"/>
      <c r="SNX1529" s="16"/>
      <c r="SNY1529" s="16"/>
      <c r="SNZ1529" s="16"/>
      <c r="SOA1529" s="16"/>
      <c r="SOB1529" s="16"/>
      <c r="SOC1529" s="16"/>
      <c r="SOD1529" s="16"/>
      <c r="SOE1529" s="16"/>
      <c r="SOF1529" s="16"/>
      <c r="SOG1529" s="16"/>
      <c r="SOH1529" s="16"/>
      <c r="SOI1529" s="16"/>
      <c r="SOJ1529" s="16"/>
      <c r="SOK1529" s="16"/>
      <c r="SOL1529" s="16"/>
      <c r="SOM1529" s="16"/>
      <c r="SON1529" s="16"/>
      <c r="SOO1529" s="16"/>
      <c r="SOP1529" s="16"/>
      <c r="SOQ1529" s="16"/>
      <c r="SOR1529" s="16"/>
      <c r="SOS1529" s="16"/>
      <c r="SOT1529" s="16"/>
      <c r="SOU1529" s="16"/>
      <c r="SOV1529" s="16"/>
      <c r="SOW1529" s="16"/>
      <c r="SOX1529" s="16"/>
      <c r="SOY1529" s="16"/>
      <c r="SOZ1529" s="16"/>
      <c r="SPA1529" s="16"/>
      <c r="SPB1529" s="16"/>
      <c r="SPC1529" s="16"/>
      <c r="SPD1529" s="16"/>
      <c r="SPE1529" s="16"/>
      <c r="SPF1529" s="16"/>
      <c r="SPG1529" s="16"/>
      <c r="SPH1529" s="16"/>
      <c r="SPI1529" s="16"/>
      <c r="SPJ1529" s="16"/>
      <c r="SPK1529" s="16"/>
      <c r="SPL1529" s="16"/>
      <c r="SPM1529" s="16"/>
      <c r="SPN1529" s="16"/>
      <c r="SPO1529" s="16"/>
      <c r="SPP1529" s="16"/>
      <c r="SPQ1529" s="16"/>
      <c r="SPR1529" s="16"/>
      <c r="SPS1529" s="16"/>
      <c r="SPT1529" s="16"/>
      <c r="SPU1529" s="16"/>
      <c r="SPV1529" s="16"/>
      <c r="SPW1529" s="16"/>
      <c r="SPX1529" s="16"/>
      <c r="SPY1529" s="16"/>
      <c r="SPZ1529" s="16"/>
      <c r="SQA1529" s="16"/>
      <c r="SQB1529" s="16"/>
      <c r="SQC1529" s="16"/>
      <c r="SQD1529" s="16"/>
      <c r="SQE1529" s="16"/>
      <c r="SQF1529" s="16"/>
      <c r="SQG1529" s="16"/>
      <c r="SQH1529" s="16"/>
      <c r="SQI1529" s="16"/>
      <c r="SQJ1529" s="16"/>
      <c r="SQK1529" s="16"/>
      <c r="SQL1529" s="16"/>
      <c r="SQM1529" s="16"/>
      <c r="SQN1529" s="16"/>
      <c r="SQO1529" s="16"/>
      <c r="SQP1529" s="16"/>
      <c r="SQQ1529" s="16"/>
      <c r="SQR1529" s="16"/>
      <c r="SQS1529" s="16"/>
      <c r="SQT1529" s="16"/>
      <c r="SQU1529" s="16"/>
      <c r="SQV1529" s="16"/>
      <c r="SQW1529" s="16"/>
      <c r="SQX1529" s="16"/>
      <c r="SQY1529" s="16"/>
      <c r="SQZ1529" s="16"/>
      <c r="SRA1529" s="16"/>
      <c r="SRB1529" s="16"/>
      <c r="SRC1529" s="16"/>
      <c r="SRD1529" s="16"/>
      <c r="SRE1529" s="16"/>
      <c r="SRF1529" s="16"/>
      <c r="SRG1529" s="16"/>
      <c r="SRH1529" s="16"/>
      <c r="SRI1529" s="16"/>
      <c r="SRJ1529" s="16"/>
      <c r="SRK1529" s="16"/>
      <c r="SRL1529" s="16"/>
      <c r="SRM1529" s="16"/>
      <c r="SRN1529" s="16"/>
      <c r="SRO1529" s="16"/>
      <c r="SRP1529" s="16"/>
      <c r="SRQ1529" s="16"/>
      <c r="SRR1529" s="16"/>
      <c r="SRS1529" s="16"/>
      <c r="SRT1529" s="16"/>
      <c r="SRU1529" s="16"/>
      <c r="SRV1529" s="16"/>
      <c r="SRW1529" s="16"/>
      <c r="SRX1529" s="16"/>
      <c r="SRY1529" s="16"/>
      <c r="SRZ1529" s="16"/>
      <c r="SSA1529" s="16"/>
      <c r="SSB1529" s="16"/>
      <c r="SSC1529" s="16"/>
      <c r="SSD1529" s="16"/>
      <c r="SSE1529" s="16"/>
      <c r="SSF1529" s="16"/>
      <c r="SSG1529" s="16"/>
      <c r="SSH1529" s="16"/>
      <c r="SSI1529" s="16"/>
      <c r="SSJ1529" s="16"/>
      <c r="SSK1529" s="16"/>
      <c r="SSL1529" s="16"/>
      <c r="SSM1529" s="16"/>
      <c r="SSN1529" s="16"/>
      <c r="SSO1529" s="16"/>
      <c r="SSP1529" s="16"/>
      <c r="SSQ1529" s="16"/>
      <c r="SSR1529" s="16"/>
      <c r="SSS1529" s="16"/>
      <c r="SST1529" s="16"/>
      <c r="SSU1529" s="16"/>
      <c r="SSV1529" s="16"/>
      <c r="SSW1529" s="16"/>
      <c r="SSX1529" s="16"/>
      <c r="SSY1529" s="16"/>
      <c r="SSZ1529" s="16"/>
      <c r="STA1529" s="16"/>
      <c r="STB1529" s="16"/>
      <c r="STC1529" s="16"/>
      <c r="STD1529" s="16"/>
      <c r="STE1529" s="16"/>
      <c r="STF1529" s="16"/>
      <c r="STG1529" s="16"/>
      <c r="STH1529" s="16"/>
      <c r="STI1529" s="16"/>
      <c r="STJ1529" s="16"/>
      <c r="STK1529" s="16"/>
      <c r="STL1529" s="16"/>
      <c r="STM1529" s="16"/>
      <c r="STN1529" s="16"/>
      <c r="STO1529" s="16"/>
      <c r="STP1529" s="16"/>
      <c r="STQ1529" s="16"/>
      <c r="STR1529" s="16"/>
      <c r="STS1529" s="16"/>
      <c r="STT1529" s="16"/>
      <c r="STU1529" s="16"/>
      <c r="STV1529" s="16"/>
      <c r="STW1529" s="16"/>
      <c r="STX1529" s="16"/>
      <c r="STY1529" s="16"/>
      <c r="STZ1529" s="16"/>
      <c r="SUA1529" s="16"/>
      <c r="SUB1529" s="16"/>
      <c r="SUC1529" s="16"/>
      <c r="SUD1529" s="16"/>
      <c r="SUE1529" s="16"/>
      <c r="SUF1529" s="16"/>
      <c r="SUG1529" s="16"/>
      <c r="SUH1529" s="16"/>
      <c r="SUI1529" s="16"/>
      <c r="SUJ1529" s="16"/>
      <c r="SUK1529" s="16"/>
      <c r="SUL1529" s="16"/>
      <c r="SUM1529" s="16"/>
      <c r="SUN1529" s="16"/>
      <c r="SUO1529" s="16"/>
      <c r="SUP1529" s="16"/>
      <c r="SUQ1529" s="16"/>
      <c r="SUR1529" s="16"/>
      <c r="SUS1529" s="16"/>
      <c r="SUT1529" s="16"/>
      <c r="SUU1529" s="16"/>
      <c r="SUV1529" s="16"/>
      <c r="SUW1529" s="16"/>
      <c r="SUX1529" s="16"/>
      <c r="SUY1529" s="16"/>
      <c r="SUZ1529" s="16"/>
      <c r="SVA1529" s="16"/>
      <c r="SVB1529" s="16"/>
      <c r="SVC1529" s="16"/>
      <c r="SVD1529" s="16"/>
      <c r="SVE1529" s="16"/>
      <c r="SVF1529" s="16"/>
      <c r="SVG1529" s="16"/>
      <c r="SVH1529" s="16"/>
      <c r="SVI1529" s="16"/>
      <c r="SVJ1529" s="16"/>
      <c r="SVK1529" s="16"/>
      <c r="SVL1529" s="16"/>
      <c r="SVM1529" s="16"/>
      <c r="SVN1529" s="16"/>
      <c r="SVO1529" s="16"/>
      <c r="SVP1529" s="16"/>
      <c r="SVQ1529" s="16"/>
      <c r="SVR1529" s="16"/>
      <c r="SVS1529" s="16"/>
      <c r="SVT1529" s="16"/>
      <c r="SVU1529" s="16"/>
      <c r="SVV1529" s="16"/>
      <c r="SVW1529" s="16"/>
      <c r="SVX1529" s="16"/>
      <c r="SVY1529" s="16"/>
      <c r="SVZ1529" s="16"/>
      <c r="SWA1529" s="16"/>
      <c r="SWB1529" s="16"/>
      <c r="SWC1529" s="16"/>
      <c r="SWD1529" s="16"/>
      <c r="SWE1529" s="16"/>
      <c r="SWF1529" s="16"/>
      <c r="SWG1529" s="16"/>
      <c r="SWH1529" s="16"/>
      <c r="SWI1529" s="16"/>
      <c r="SWJ1529" s="16"/>
      <c r="SWK1529" s="16"/>
      <c r="SWL1529" s="16"/>
      <c r="SWM1529" s="16"/>
      <c r="SWN1529" s="16"/>
      <c r="SWO1529" s="16"/>
      <c r="SWP1529" s="16"/>
      <c r="SWQ1529" s="16"/>
      <c r="SWR1529" s="16"/>
      <c r="SWS1529" s="16"/>
      <c r="SWT1529" s="16"/>
      <c r="SWU1529" s="16"/>
      <c r="SWV1529" s="16"/>
      <c r="SWW1529" s="16"/>
      <c r="SWX1529" s="16"/>
      <c r="SWY1529" s="16"/>
      <c r="SWZ1529" s="16"/>
      <c r="SXA1529" s="16"/>
      <c r="SXB1529" s="16"/>
      <c r="SXC1529" s="16"/>
      <c r="SXD1529" s="16"/>
      <c r="SXE1529" s="16"/>
      <c r="SXF1529" s="16"/>
      <c r="SXG1529" s="16"/>
      <c r="SXH1529" s="16"/>
      <c r="SXI1529" s="16"/>
      <c r="SXJ1529" s="16"/>
      <c r="SXK1529" s="16"/>
      <c r="SXL1529" s="16"/>
      <c r="SXM1529" s="16"/>
      <c r="SXN1529" s="16"/>
      <c r="SXO1529" s="16"/>
      <c r="SXP1529" s="16"/>
      <c r="SXQ1529" s="16"/>
      <c r="SXR1529" s="16"/>
      <c r="SXS1529" s="16"/>
      <c r="SXT1529" s="16"/>
      <c r="SXU1529" s="16"/>
      <c r="SXV1529" s="16"/>
      <c r="SXW1529" s="16"/>
      <c r="SXX1529" s="16"/>
      <c r="SXY1529" s="16"/>
      <c r="SXZ1529" s="16"/>
      <c r="SYA1529" s="16"/>
      <c r="SYB1529" s="16"/>
      <c r="SYC1529" s="16"/>
      <c r="SYD1529" s="16"/>
      <c r="SYE1529" s="16"/>
      <c r="SYF1529" s="16"/>
      <c r="SYG1529" s="16"/>
      <c r="SYH1529" s="16"/>
      <c r="SYI1529" s="16"/>
      <c r="SYJ1529" s="16"/>
      <c r="SYK1529" s="16"/>
      <c r="SYL1529" s="16"/>
      <c r="SYM1529" s="16"/>
      <c r="SYN1529" s="16"/>
      <c r="SYO1529" s="16"/>
      <c r="SYP1529" s="16"/>
      <c r="SYQ1529" s="16"/>
      <c r="SYR1529" s="16"/>
      <c r="SYS1529" s="16"/>
      <c r="SYT1529" s="16"/>
      <c r="SYU1529" s="16"/>
      <c r="SYV1529" s="16"/>
      <c r="SYW1529" s="16"/>
      <c r="SYX1529" s="16"/>
      <c r="SYY1529" s="16"/>
      <c r="SYZ1529" s="16"/>
      <c r="SZA1529" s="16"/>
      <c r="SZB1529" s="16"/>
      <c r="SZC1529" s="16"/>
      <c r="SZD1529" s="16"/>
      <c r="SZE1529" s="16"/>
      <c r="SZF1529" s="16"/>
      <c r="SZG1529" s="16"/>
      <c r="SZH1529" s="16"/>
      <c r="SZI1529" s="16"/>
      <c r="SZJ1529" s="16"/>
      <c r="SZK1529" s="16"/>
      <c r="SZL1529" s="16"/>
      <c r="SZM1529" s="16"/>
      <c r="SZN1529" s="16"/>
      <c r="SZO1529" s="16"/>
      <c r="SZP1529" s="16"/>
      <c r="SZQ1529" s="16"/>
      <c r="SZR1529" s="16"/>
      <c r="SZS1529" s="16"/>
      <c r="SZT1529" s="16"/>
      <c r="SZU1529" s="16"/>
      <c r="SZV1529" s="16"/>
      <c r="SZW1529" s="16"/>
      <c r="SZX1529" s="16"/>
      <c r="SZY1529" s="16"/>
      <c r="SZZ1529" s="16"/>
      <c r="TAA1529" s="16"/>
      <c r="TAB1529" s="16"/>
      <c r="TAC1529" s="16"/>
      <c r="TAD1529" s="16"/>
      <c r="TAE1529" s="16"/>
      <c r="TAF1529" s="16"/>
      <c r="TAG1529" s="16"/>
      <c r="TAH1529" s="16"/>
      <c r="TAI1529" s="16"/>
      <c r="TAJ1529" s="16"/>
      <c r="TAK1529" s="16"/>
      <c r="TAL1529" s="16"/>
      <c r="TAM1529" s="16"/>
      <c r="TAN1529" s="16"/>
      <c r="TAO1529" s="16"/>
      <c r="TAP1529" s="16"/>
      <c r="TAQ1529" s="16"/>
      <c r="TAR1529" s="16"/>
      <c r="TAS1529" s="16"/>
      <c r="TAT1529" s="16"/>
      <c r="TAU1529" s="16"/>
      <c r="TAV1529" s="16"/>
      <c r="TAW1529" s="16"/>
      <c r="TAX1529" s="16"/>
      <c r="TAY1529" s="16"/>
      <c r="TAZ1529" s="16"/>
      <c r="TBA1529" s="16"/>
      <c r="TBB1529" s="16"/>
      <c r="TBC1529" s="16"/>
      <c r="TBD1529" s="16"/>
      <c r="TBE1529" s="16"/>
      <c r="TBF1529" s="16"/>
      <c r="TBG1529" s="16"/>
      <c r="TBH1529" s="16"/>
      <c r="TBI1529" s="16"/>
      <c r="TBJ1529" s="16"/>
      <c r="TBK1529" s="16"/>
      <c r="TBL1529" s="16"/>
      <c r="TBM1529" s="16"/>
      <c r="TBN1529" s="16"/>
      <c r="TBO1529" s="16"/>
      <c r="TBP1529" s="16"/>
      <c r="TBQ1529" s="16"/>
      <c r="TBR1529" s="16"/>
      <c r="TBS1529" s="16"/>
      <c r="TBT1529" s="16"/>
      <c r="TBU1529" s="16"/>
      <c r="TBV1529" s="16"/>
      <c r="TBW1529" s="16"/>
      <c r="TBX1529" s="16"/>
      <c r="TBY1529" s="16"/>
      <c r="TBZ1529" s="16"/>
      <c r="TCA1529" s="16"/>
      <c r="TCB1529" s="16"/>
      <c r="TCC1529" s="16"/>
      <c r="TCD1529" s="16"/>
      <c r="TCE1529" s="16"/>
      <c r="TCF1529" s="16"/>
      <c r="TCG1529" s="16"/>
      <c r="TCH1529" s="16"/>
      <c r="TCI1529" s="16"/>
      <c r="TCJ1529" s="16"/>
      <c r="TCK1529" s="16"/>
      <c r="TCL1529" s="16"/>
      <c r="TCM1529" s="16"/>
      <c r="TCN1529" s="16"/>
      <c r="TCO1529" s="16"/>
      <c r="TCP1529" s="16"/>
      <c r="TCQ1529" s="16"/>
      <c r="TCR1529" s="16"/>
      <c r="TCS1529" s="16"/>
      <c r="TCT1529" s="16"/>
      <c r="TCU1529" s="16"/>
      <c r="TCV1529" s="16"/>
      <c r="TCW1529" s="16"/>
      <c r="TCX1529" s="16"/>
      <c r="TCY1529" s="16"/>
      <c r="TCZ1529" s="16"/>
      <c r="TDA1529" s="16"/>
      <c r="TDB1529" s="16"/>
      <c r="TDC1529" s="16"/>
      <c r="TDD1529" s="16"/>
      <c r="TDE1529" s="16"/>
      <c r="TDF1529" s="16"/>
      <c r="TDG1529" s="16"/>
      <c r="TDH1529" s="16"/>
      <c r="TDI1529" s="16"/>
      <c r="TDJ1529" s="16"/>
      <c r="TDK1529" s="16"/>
      <c r="TDL1529" s="16"/>
      <c r="TDM1529" s="16"/>
      <c r="TDN1529" s="16"/>
      <c r="TDO1529" s="16"/>
      <c r="TDP1529" s="16"/>
      <c r="TDQ1529" s="16"/>
      <c r="TDR1529" s="16"/>
      <c r="TDS1529" s="16"/>
      <c r="TDT1529" s="16"/>
      <c r="TDU1529" s="16"/>
      <c r="TDV1529" s="16"/>
      <c r="TDW1529" s="16"/>
      <c r="TDX1529" s="16"/>
      <c r="TDY1529" s="16"/>
      <c r="TDZ1529" s="16"/>
      <c r="TEA1529" s="16"/>
      <c r="TEB1529" s="16"/>
      <c r="TEC1529" s="16"/>
      <c r="TED1529" s="16"/>
      <c r="TEE1529" s="16"/>
      <c r="TEF1529" s="16"/>
      <c r="TEG1529" s="16"/>
      <c r="TEH1529" s="16"/>
      <c r="TEI1529" s="16"/>
      <c r="TEJ1529" s="16"/>
      <c r="TEK1529" s="16"/>
      <c r="TEL1529" s="16"/>
      <c r="TEM1529" s="16"/>
      <c r="TEN1529" s="16"/>
      <c r="TEO1529" s="16"/>
      <c r="TEP1529" s="16"/>
      <c r="TEQ1529" s="16"/>
      <c r="TER1529" s="16"/>
      <c r="TES1529" s="16"/>
      <c r="TET1529" s="16"/>
      <c r="TEU1529" s="16"/>
      <c r="TEV1529" s="16"/>
      <c r="TEW1529" s="16"/>
      <c r="TEX1529" s="16"/>
      <c r="TEY1529" s="16"/>
      <c r="TEZ1529" s="16"/>
      <c r="TFA1529" s="16"/>
      <c r="TFB1529" s="16"/>
      <c r="TFC1529" s="16"/>
      <c r="TFD1529" s="16"/>
      <c r="TFE1529" s="16"/>
      <c r="TFF1529" s="16"/>
      <c r="TFG1529" s="16"/>
      <c r="TFH1529" s="16"/>
      <c r="TFI1529" s="16"/>
      <c r="TFJ1529" s="16"/>
      <c r="TFK1529" s="16"/>
      <c r="TFL1529" s="16"/>
      <c r="TFM1529" s="16"/>
      <c r="TFN1529" s="16"/>
      <c r="TFO1529" s="16"/>
      <c r="TFP1529" s="16"/>
      <c r="TFQ1529" s="16"/>
      <c r="TFR1529" s="16"/>
      <c r="TFS1529" s="16"/>
      <c r="TFT1529" s="16"/>
      <c r="TFU1529" s="16"/>
      <c r="TFV1529" s="16"/>
      <c r="TFW1529" s="16"/>
      <c r="TFX1529" s="16"/>
      <c r="TFY1529" s="16"/>
      <c r="TFZ1529" s="16"/>
      <c r="TGA1529" s="16"/>
      <c r="TGB1529" s="16"/>
      <c r="TGC1529" s="16"/>
      <c r="TGD1529" s="16"/>
      <c r="TGE1529" s="16"/>
      <c r="TGF1529" s="16"/>
      <c r="TGG1529" s="16"/>
      <c r="TGH1529" s="16"/>
      <c r="TGI1529" s="16"/>
      <c r="TGJ1529" s="16"/>
      <c r="TGK1529" s="16"/>
      <c r="TGL1529" s="16"/>
      <c r="TGM1529" s="16"/>
      <c r="TGN1529" s="16"/>
      <c r="TGO1529" s="16"/>
      <c r="TGP1529" s="16"/>
      <c r="TGQ1529" s="16"/>
      <c r="TGR1529" s="16"/>
      <c r="TGS1529" s="16"/>
      <c r="TGT1529" s="16"/>
      <c r="TGU1529" s="16"/>
      <c r="TGV1529" s="16"/>
      <c r="TGW1529" s="16"/>
      <c r="TGX1529" s="16"/>
      <c r="TGY1529" s="16"/>
      <c r="TGZ1529" s="16"/>
      <c r="THA1529" s="16"/>
      <c r="THB1529" s="16"/>
      <c r="THC1529" s="16"/>
      <c r="THD1529" s="16"/>
      <c r="THE1529" s="16"/>
      <c r="THF1529" s="16"/>
      <c r="THG1529" s="16"/>
      <c r="THH1529" s="16"/>
      <c r="THI1529" s="16"/>
      <c r="THJ1529" s="16"/>
      <c r="THK1529" s="16"/>
      <c r="THL1529" s="16"/>
      <c r="THM1529" s="16"/>
      <c r="THN1529" s="16"/>
      <c r="THO1529" s="16"/>
      <c r="THP1529" s="16"/>
      <c r="THQ1529" s="16"/>
      <c r="THR1529" s="16"/>
      <c r="THS1529" s="16"/>
      <c r="THT1529" s="16"/>
      <c r="THU1529" s="16"/>
      <c r="THV1529" s="16"/>
      <c r="THW1529" s="16"/>
      <c r="THX1529" s="16"/>
      <c r="THY1529" s="16"/>
      <c r="THZ1529" s="16"/>
      <c r="TIA1529" s="16"/>
      <c r="TIB1529" s="16"/>
      <c r="TIC1529" s="16"/>
      <c r="TID1529" s="16"/>
      <c r="TIE1529" s="16"/>
      <c r="TIF1529" s="16"/>
      <c r="TIG1529" s="16"/>
      <c r="TIH1529" s="16"/>
      <c r="TII1529" s="16"/>
      <c r="TIJ1529" s="16"/>
      <c r="TIK1529" s="16"/>
      <c r="TIL1529" s="16"/>
      <c r="TIM1529" s="16"/>
      <c r="TIN1529" s="16"/>
      <c r="TIO1529" s="16"/>
      <c r="TIP1529" s="16"/>
      <c r="TIQ1529" s="16"/>
      <c r="TIR1529" s="16"/>
      <c r="TIS1529" s="16"/>
      <c r="TIT1529" s="16"/>
      <c r="TIU1529" s="16"/>
      <c r="TIV1529" s="16"/>
      <c r="TIW1529" s="16"/>
      <c r="TIX1529" s="16"/>
      <c r="TIY1529" s="16"/>
      <c r="TIZ1529" s="16"/>
      <c r="TJA1529" s="16"/>
      <c r="TJB1529" s="16"/>
      <c r="TJC1529" s="16"/>
      <c r="TJD1529" s="16"/>
      <c r="TJE1529" s="16"/>
      <c r="TJF1529" s="16"/>
      <c r="TJG1529" s="16"/>
      <c r="TJH1529" s="16"/>
      <c r="TJI1529" s="16"/>
      <c r="TJJ1529" s="16"/>
      <c r="TJK1529" s="16"/>
      <c r="TJL1529" s="16"/>
      <c r="TJM1529" s="16"/>
      <c r="TJN1529" s="16"/>
      <c r="TJO1529" s="16"/>
      <c r="TJP1529" s="16"/>
      <c r="TJQ1529" s="16"/>
      <c r="TJR1529" s="16"/>
      <c r="TJS1529" s="16"/>
      <c r="TJT1529" s="16"/>
      <c r="TJU1529" s="16"/>
      <c r="TJV1529" s="16"/>
      <c r="TJW1529" s="16"/>
      <c r="TJX1529" s="16"/>
      <c r="TJY1529" s="16"/>
      <c r="TJZ1529" s="16"/>
      <c r="TKA1529" s="16"/>
      <c r="TKB1529" s="16"/>
      <c r="TKC1529" s="16"/>
      <c r="TKD1529" s="16"/>
      <c r="TKE1529" s="16"/>
      <c r="TKF1529" s="16"/>
      <c r="TKG1529" s="16"/>
      <c r="TKH1529" s="16"/>
      <c r="TKI1529" s="16"/>
      <c r="TKJ1529" s="16"/>
      <c r="TKK1529" s="16"/>
      <c r="TKL1529" s="16"/>
      <c r="TKM1529" s="16"/>
      <c r="TKN1529" s="16"/>
      <c r="TKO1529" s="16"/>
      <c r="TKP1529" s="16"/>
      <c r="TKQ1529" s="16"/>
      <c r="TKR1529" s="16"/>
      <c r="TKS1529" s="16"/>
      <c r="TKT1529" s="16"/>
      <c r="TKU1529" s="16"/>
      <c r="TKV1529" s="16"/>
      <c r="TKW1529" s="16"/>
      <c r="TKX1529" s="16"/>
      <c r="TKY1529" s="16"/>
      <c r="TKZ1529" s="16"/>
      <c r="TLA1529" s="16"/>
      <c r="TLB1529" s="16"/>
      <c r="TLC1529" s="16"/>
      <c r="TLD1529" s="16"/>
      <c r="TLE1529" s="16"/>
      <c r="TLF1529" s="16"/>
      <c r="TLG1529" s="16"/>
      <c r="TLH1529" s="16"/>
      <c r="TLI1529" s="16"/>
      <c r="TLJ1529" s="16"/>
      <c r="TLK1529" s="16"/>
      <c r="TLL1529" s="16"/>
      <c r="TLM1529" s="16"/>
      <c r="TLN1529" s="16"/>
      <c r="TLO1529" s="16"/>
      <c r="TLP1529" s="16"/>
      <c r="TLQ1529" s="16"/>
      <c r="TLR1529" s="16"/>
      <c r="TLS1529" s="16"/>
      <c r="TLT1529" s="16"/>
      <c r="TLU1529" s="16"/>
      <c r="TLV1529" s="16"/>
      <c r="TLW1529" s="16"/>
      <c r="TLX1529" s="16"/>
      <c r="TLY1529" s="16"/>
      <c r="TLZ1529" s="16"/>
      <c r="TMA1529" s="16"/>
      <c r="TMB1529" s="16"/>
      <c r="TMC1529" s="16"/>
      <c r="TMD1529" s="16"/>
      <c r="TME1529" s="16"/>
      <c r="TMF1529" s="16"/>
      <c r="TMG1529" s="16"/>
      <c r="TMH1529" s="16"/>
      <c r="TMI1529" s="16"/>
      <c r="TMJ1529" s="16"/>
      <c r="TMK1529" s="16"/>
      <c r="TML1529" s="16"/>
      <c r="TMM1529" s="16"/>
      <c r="TMN1529" s="16"/>
      <c r="TMO1529" s="16"/>
      <c r="TMP1529" s="16"/>
      <c r="TMQ1529" s="16"/>
      <c r="TMR1529" s="16"/>
      <c r="TMS1529" s="16"/>
      <c r="TMT1529" s="16"/>
      <c r="TMU1529" s="16"/>
      <c r="TMV1529" s="16"/>
      <c r="TMW1529" s="16"/>
      <c r="TMX1529" s="16"/>
      <c r="TMY1529" s="16"/>
      <c r="TMZ1529" s="16"/>
      <c r="TNA1529" s="16"/>
      <c r="TNB1529" s="16"/>
      <c r="TNC1529" s="16"/>
      <c r="TND1529" s="16"/>
      <c r="TNE1529" s="16"/>
      <c r="TNF1529" s="16"/>
      <c r="TNG1529" s="16"/>
      <c r="TNH1529" s="16"/>
      <c r="TNI1529" s="16"/>
      <c r="TNJ1529" s="16"/>
      <c r="TNK1529" s="16"/>
      <c r="TNL1529" s="16"/>
      <c r="TNM1529" s="16"/>
      <c r="TNN1529" s="16"/>
      <c r="TNO1529" s="16"/>
      <c r="TNP1529" s="16"/>
      <c r="TNQ1529" s="16"/>
      <c r="TNR1529" s="16"/>
      <c r="TNS1529" s="16"/>
      <c r="TNT1529" s="16"/>
      <c r="TNU1529" s="16"/>
      <c r="TNV1529" s="16"/>
      <c r="TNW1529" s="16"/>
      <c r="TNX1529" s="16"/>
      <c r="TNY1529" s="16"/>
      <c r="TNZ1529" s="16"/>
      <c r="TOA1529" s="16"/>
      <c r="TOB1529" s="16"/>
      <c r="TOC1529" s="16"/>
      <c r="TOD1529" s="16"/>
      <c r="TOE1529" s="16"/>
      <c r="TOF1529" s="16"/>
      <c r="TOG1529" s="16"/>
      <c r="TOH1529" s="16"/>
      <c r="TOI1529" s="16"/>
      <c r="TOJ1529" s="16"/>
      <c r="TOK1529" s="16"/>
      <c r="TOL1529" s="16"/>
      <c r="TOM1529" s="16"/>
      <c r="TON1529" s="16"/>
      <c r="TOO1529" s="16"/>
      <c r="TOP1529" s="16"/>
      <c r="TOQ1529" s="16"/>
      <c r="TOR1529" s="16"/>
      <c r="TOS1529" s="16"/>
      <c r="TOT1529" s="16"/>
      <c r="TOU1529" s="16"/>
      <c r="TOV1529" s="16"/>
      <c r="TOW1529" s="16"/>
      <c r="TOX1529" s="16"/>
      <c r="TOY1529" s="16"/>
      <c r="TOZ1529" s="16"/>
      <c r="TPA1529" s="16"/>
      <c r="TPB1529" s="16"/>
      <c r="TPC1529" s="16"/>
      <c r="TPD1529" s="16"/>
      <c r="TPE1529" s="16"/>
      <c r="TPF1529" s="16"/>
      <c r="TPG1529" s="16"/>
      <c r="TPH1529" s="16"/>
      <c r="TPI1529" s="16"/>
      <c r="TPJ1529" s="16"/>
      <c r="TPK1529" s="16"/>
      <c r="TPL1529" s="16"/>
      <c r="TPM1529" s="16"/>
      <c r="TPN1529" s="16"/>
      <c r="TPO1529" s="16"/>
      <c r="TPP1529" s="16"/>
      <c r="TPQ1529" s="16"/>
      <c r="TPR1529" s="16"/>
      <c r="TPS1529" s="16"/>
      <c r="TPT1529" s="16"/>
      <c r="TPU1529" s="16"/>
      <c r="TPV1529" s="16"/>
      <c r="TPW1529" s="16"/>
      <c r="TPX1529" s="16"/>
      <c r="TPY1529" s="16"/>
      <c r="TPZ1529" s="16"/>
      <c r="TQA1529" s="16"/>
      <c r="TQB1529" s="16"/>
      <c r="TQC1529" s="16"/>
      <c r="TQD1529" s="16"/>
      <c r="TQE1529" s="16"/>
      <c r="TQF1529" s="16"/>
      <c r="TQG1529" s="16"/>
      <c r="TQH1529" s="16"/>
      <c r="TQI1529" s="16"/>
      <c r="TQJ1529" s="16"/>
      <c r="TQK1529" s="16"/>
      <c r="TQL1529" s="16"/>
      <c r="TQM1529" s="16"/>
      <c r="TQN1529" s="16"/>
      <c r="TQO1529" s="16"/>
      <c r="TQP1529" s="16"/>
      <c r="TQQ1529" s="16"/>
      <c r="TQR1529" s="16"/>
      <c r="TQS1529" s="16"/>
      <c r="TQT1529" s="16"/>
      <c r="TQU1529" s="16"/>
      <c r="TQV1529" s="16"/>
      <c r="TQW1529" s="16"/>
      <c r="TQX1529" s="16"/>
      <c r="TQY1529" s="16"/>
      <c r="TQZ1529" s="16"/>
      <c r="TRA1529" s="16"/>
      <c r="TRB1529" s="16"/>
      <c r="TRC1529" s="16"/>
      <c r="TRD1529" s="16"/>
      <c r="TRE1529" s="16"/>
      <c r="TRF1529" s="16"/>
      <c r="TRG1529" s="16"/>
      <c r="TRH1529" s="16"/>
      <c r="TRI1529" s="16"/>
      <c r="TRJ1529" s="16"/>
      <c r="TRK1529" s="16"/>
      <c r="TRL1529" s="16"/>
      <c r="TRM1529" s="16"/>
      <c r="TRN1529" s="16"/>
      <c r="TRO1529" s="16"/>
      <c r="TRP1529" s="16"/>
      <c r="TRQ1529" s="16"/>
      <c r="TRR1529" s="16"/>
      <c r="TRS1529" s="16"/>
      <c r="TRT1529" s="16"/>
      <c r="TRU1529" s="16"/>
      <c r="TRV1529" s="16"/>
      <c r="TRW1529" s="16"/>
      <c r="TRX1529" s="16"/>
      <c r="TRY1529" s="16"/>
      <c r="TRZ1529" s="16"/>
      <c r="TSA1529" s="16"/>
      <c r="TSB1529" s="16"/>
      <c r="TSC1529" s="16"/>
      <c r="TSD1529" s="16"/>
      <c r="TSE1529" s="16"/>
      <c r="TSF1529" s="16"/>
      <c r="TSG1529" s="16"/>
      <c r="TSH1529" s="16"/>
      <c r="TSI1529" s="16"/>
      <c r="TSJ1529" s="16"/>
      <c r="TSK1529" s="16"/>
      <c r="TSL1529" s="16"/>
      <c r="TSM1529" s="16"/>
      <c r="TSN1529" s="16"/>
      <c r="TSO1529" s="16"/>
      <c r="TSP1529" s="16"/>
      <c r="TSQ1529" s="16"/>
      <c r="TSR1529" s="16"/>
      <c r="TSS1529" s="16"/>
      <c r="TST1529" s="16"/>
      <c r="TSU1529" s="16"/>
      <c r="TSV1529" s="16"/>
      <c r="TSW1529" s="16"/>
      <c r="TSX1529" s="16"/>
      <c r="TSY1529" s="16"/>
      <c r="TSZ1529" s="16"/>
      <c r="TTA1529" s="16"/>
      <c r="TTB1529" s="16"/>
      <c r="TTC1529" s="16"/>
      <c r="TTD1529" s="16"/>
      <c r="TTE1529" s="16"/>
      <c r="TTF1529" s="16"/>
      <c r="TTG1529" s="16"/>
      <c r="TTH1529" s="16"/>
      <c r="TTI1529" s="16"/>
      <c r="TTJ1529" s="16"/>
      <c r="TTK1529" s="16"/>
      <c r="TTL1529" s="16"/>
      <c r="TTM1529" s="16"/>
      <c r="TTN1529" s="16"/>
      <c r="TTO1529" s="16"/>
      <c r="TTP1529" s="16"/>
      <c r="TTQ1529" s="16"/>
      <c r="TTR1529" s="16"/>
      <c r="TTS1529" s="16"/>
      <c r="TTT1529" s="16"/>
      <c r="TTU1529" s="16"/>
      <c r="TTV1529" s="16"/>
      <c r="TTW1529" s="16"/>
      <c r="TTX1529" s="16"/>
      <c r="TTY1529" s="16"/>
      <c r="TTZ1529" s="16"/>
      <c r="TUA1529" s="16"/>
      <c r="TUB1529" s="16"/>
      <c r="TUC1529" s="16"/>
      <c r="TUD1529" s="16"/>
      <c r="TUE1529" s="16"/>
      <c r="TUF1529" s="16"/>
      <c r="TUG1529" s="16"/>
      <c r="TUH1529" s="16"/>
      <c r="TUI1529" s="16"/>
      <c r="TUJ1529" s="16"/>
      <c r="TUK1529" s="16"/>
      <c r="TUL1529" s="16"/>
      <c r="TUM1529" s="16"/>
      <c r="TUN1529" s="16"/>
      <c r="TUO1529" s="16"/>
      <c r="TUP1529" s="16"/>
      <c r="TUQ1529" s="16"/>
      <c r="TUR1529" s="16"/>
      <c r="TUS1529" s="16"/>
      <c r="TUT1529" s="16"/>
      <c r="TUU1529" s="16"/>
      <c r="TUV1529" s="16"/>
      <c r="TUW1529" s="16"/>
      <c r="TUX1529" s="16"/>
      <c r="TUY1529" s="16"/>
      <c r="TUZ1529" s="16"/>
      <c r="TVA1529" s="16"/>
      <c r="TVB1529" s="16"/>
      <c r="TVC1529" s="16"/>
      <c r="TVD1529" s="16"/>
      <c r="TVE1529" s="16"/>
      <c r="TVF1529" s="16"/>
      <c r="TVG1529" s="16"/>
      <c r="TVH1529" s="16"/>
      <c r="TVI1529" s="16"/>
      <c r="TVJ1529" s="16"/>
      <c r="TVK1529" s="16"/>
      <c r="TVL1529" s="16"/>
      <c r="TVM1529" s="16"/>
      <c r="TVN1529" s="16"/>
      <c r="TVO1529" s="16"/>
      <c r="TVP1529" s="16"/>
      <c r="TVQ1529" s="16"/>
      <c r="TVR1529" s="16"/>
      <c r="TVS1529" s="16"/>
      <c r="TVT1529" s="16"/>
      <c r="TVU1529" s="16"/>
      <c r="TVV1529" s="16"/>
      <c r="TVW1529" s="16"/>
      <c r="TVX1529" s="16"/>
      <c r="TVY1529" s="16"/>
      <c r="TVZ1529" s="16"/>
      <c r="TWA1529" s="16"/>
      <c r="TWB1529" s="16"/>
      <c r="TWC1529" s="16"/>
      <c r="TWD1529" s="16"/>
      <c r="TWE1529" s="16"/>
      <c r="TWF1529" s="16"/>
      <c r="TWG1529" s="16"/>
      <c r="TWH1529" s="16"/>
      <c r="TWI1529" s="16"/>
      <c r="TWJ1529" s="16"/>
      <c r="TWK1529" s="16"/>
      <c r="TWL1529" s="16"/>
      <c r="TWM1529" s="16"/>
      <c r="TWN1529" s="16"/>
      <c r="TWO1529" s="16"/>
      <c r="TWP1529" s="16"/>
      <c r="TWQ1529" s="16"/>
      <c r="TWR1529" s="16"/>
      <c r="TWS1529" s="16"/>
      <c r="TWT1529" s="16"/>
      <c r="TWU1529" s="16"/>
      <c r="TWV1529" s="16"/>
      <c r="TWW1529" s="16"/>
      <c r="TWX1529" s="16"/>
      <c r="TWY1529" s="16"/>
      <c r="TWZ1529" s="16"/>
      <c r="TXA1529" s="16"/>
      <c r="TXB1529" s="16"/>
      <c r="TXC1529" s="16"/>
      <c r="TXD1529" s="16"/>
      <c r="TXE1529" s="16"/>
      <c r="TXF1529" s="16"/>
      <c r="TXG1529" s="16"/>
      <c r="TXH1529" s="16"/>
      <c r="TXI1529" s="16"/>
      <c r="TXJ1529" s="16"/>
      <c r="TXK1529" s="16"/>
      <c r="TXL1529" s="16"/>
      <c r="TXM1529" s="16"/>
      <c r="TXN1529" s="16"/>
      <c r="TXO1529" s="16"/>
      <c r="TXP1529" s="16"/>
      <c r="TXQ1529" s="16"/>
      <c r="TXR1529" s="16"/>
      <c r="TXS1529" s="16"/>
      <c r="TXT1529" s="16"/>
      <c r="TXU1529" s="16"/>
      <c r="TXV1529" s="16"/>
      <c r="TXW1529" s="16"/>
      <c r="TXX1529" s="16"/>
      <c r="TXY1529" s="16"/>
      <c r="TXZ1529" s="16"/>
      <c r="TYA1529" s="16"/>
      <c r="TYB1529" s="16"/>
      <c r="TYC1529" s="16"/>
      <c r="TYD1529" s="16"/>
      <c r="TYE1529" s="16"/>
      <c r="TYF1529" s="16"/>
      <c r="TYG1529" s="16"/>
      <c r="TYH1529" s="16"/>
      <c r="TYI1529" s="16"/>
      <c r="TYJ1529" s="16"/>
      <c r="TYK1529" s="16"/>
      <c r="TYL1529" s="16"/>
      <c r="TYM1529" s="16"/>
      <c r="TYN1529" s="16"/>
      <c r="TYO1529" s="16"/>
      <c r="TYP1529" s="16"/>
      <c r="TYQ1529" s="16"/>
      <c r="TYR1529" s="16"/>
      <c r="TYS1529" s="16"/>
      <c r="TYT1529" s="16"/>
      <c r="TYU1529" s="16"/>
      <c r="TYV1529" s="16"/>
      <c r="TYW1529" s="16"/>
      <c r="TYX1529" s="16"/>
      <c r="TYY1529" s="16"/>
      <c r="TYZ1529" s="16"/>
      <c r="TZA1529" s="16"/>
      <c r="TZB1529" s="16"/>
      <c r="TZC1529" s="16"/>
      <c r="TZD1529" s="16"/>
      <c r="TZE1529" s="16"/>
      <c r="TZF1529" s="16"/>
      <c r="TZG1529" s="16"/>
      <c r="TZH1529" s="16"/>
      <c r="TZI1529" s="16"/>
      <c r="TZJ1529" s="16"/>
      <c r="TZK1529" s="16"/>
      <c r="TZL1529" s="16"/>
      <c r="TZM1529" s="16"/>
      <c r="TZN1529" s="16"/>
      <c r="TZO1529" s="16"/>
      <c r="TZP1529" s="16"/>
      <c r="TZQ1529" s="16"/>
      <c r="TZR1529" s="16"/>
      <c r="TZS1529" s="16"/>
      <c r="TZT1529" s="16"/>
      <c r="TZU1529" s="16"/>
      <c r="TZV1529" s="16"/>
      <c r="TZW1529" s="16"/>
      <c r="TZX1529" s="16"/>
      <c r="TZY1529" s="16"/>
      <c r="TZZ1529" s="16"/>
      <c r="UAA1529" s="16"/>
      <c r="UAB1529" s="16"/>
      <c r="UAC1529" s="16"/>
      <c r="UAD1529" s="16"/>
      <c r="UAE1529" s="16"/>
      <c r="UAF1529" s="16"/>
      <c r="UAG1529" s="16"/>
      <c r="UAH1529" s="16"/>
      <c r="UAI1529" s="16"/>
      <c r="UAJ1529" s="16"/>
      <c r="UAK1529" s="16"/>
      <c r="UAL1529" s="16"/>
      <c r="UAM1529" s="16"/>
      <c r="UAN1529" s="16"/>
      <c r="UAO1529" s="16"/>
      <c r="UAP1529" s="16"/>
      <c r="UAQ1529" s="16"/>
      <c r="UAR1529" s="16"/>
      <c r="UAS1529" s="16"/>
      <c r="UAT1529" s="16"/>
      <c r="UAU1529" s="16"/>
      <c r="UAV1529" s="16"/>
      <c r="UAW1529" s="16"/>
      <c r="UAX1529" s="16"/>
      <c r="UAY1529" s="16"/>
      <c r="UAZ1529" s="16"/>
      <c r="UBA1529" s="16"/>
      <c r="UBB1529" s="16"/>
      <c r="UBC1529" s="16"/>
      <c r="UBD1529" s="16"/>
      <c r="UBE1529" s="16"/>
      <c r="UBF1529" s="16"/>
      <c r="UBG1529" s="16"/>
      <c r="UBH1529" s="16"/>
      <c r="UBI1529" s="16"/>
      <c r="UBJ1529" s="16"/>
      <c r="UBK1529" s="16"/>
      <c r="UBL1529" s="16"/>
      <c r="UBM1529" s="16"/>
      <c r="UBN1529" s="16"/>
      <c r="UBO1529" s="16"/>
      <c r="UBP1529" s="16"/>
      <c r="UBQ1529" s="16"/>
      <c r="UBR1529" s="16"/>
      <c r="UBS1529" s="16"/>
      <c r="UBT1529" s="16"/>
      <c r="UBU1529" s="16"/>
      <c r="UBV1529" s="16"/>
      <c r="UBW1529" s="16"/>
      <c r="UBX1529" s="16"/>
      <c r="UBY1529" s="16"/>
      <c r="UBZ1529" s="16"/>
      <c r="UCA1529" s="16"/>
      <c r="UCB1529" s="16"/>
      <c r="UCC1529" s="16"/>
      <c r="UCD1529" s="16"/>
      <c r="UCE1529" s="16"/>
      <c r="UCF1529" s="16"/>
      <c r="UCG1529" s="16"/>
      <c r="UCH1529" s="16"/>
      <c r="UCI1529" s="16"/>
      <c r="UCJ1529" s="16"/>
      <c r="UCK1529" s="16"/>
      <c r="UCL1529" s="16"/>
      <c r="UCM1529" s="16"/>
      <c r="UCN1529" s="16"/>
      <c r="UCO1529" s="16"/>
      <c r="UCP1529" s="16"/>
      <c r="UCQ1529" s="16"/>
      <c r="UCR1529" s="16"/>
      <c r="UCS1529" s="16"/>
      <c r="UCT1529" s="16"/>
      <c r="UCU1529" s="16"/>
      <c r="UCV1529" s="16"/>
      <c r="UCW1529" s="16"/>
      <c r="UCX1529" s="16"/>
      <c r="UCY1529" s="16"/>
      <c r="UCZ1529" s="16"/>
      <c r="UDA1529" s="16"/>
      <c r="UDB1529" s="16"/>
      <c r="UDC1529" s="16"/>
      <c r="UDD1529" s="16"/>
      <c r="UDE1529" s="16"/>
      <c r="UDF1529" s="16"/>
      <c r="UDG1529" s="16"/>
      <c r="UDH1529" s="16"/>
      <c r="UDI1529" s="16"/>
      <c r="UDJ1529" s="16"/>
      <c r="UDK1529" s="16"/>
      <c r="UDL1529" s="16"/>
      <c r="UDM1529" s="16"/>
      <c r="UDN1529" s="16"/>
      <c r="UDO1529" s="16"/>
      <c r="UDP1529" s="16"/>
      <c r="UDQ1529" s="16"/>
      <c r="UDR1529" s="16"/>
      <c r="UDS1529" s="16"/>
      <c r="UDT1529" s="16"/>
      <c r="UDU1529" s="16"/>
      <c r="UDV1529" s="16"/>
      <c r="UDW1529" s="16"/>
      <c r="UDX1529" s="16"/>
      <c r="UDY1529" s="16"/>
      <c r="UDZ1529" s="16"/>
      <c r="UEA1529" s="16"/>
      <c r="UEB1529" s="16"/>
      <c r="UEC1529" s="16"/>
      <c r="UED1529" s="16"/>
      <c r="UEE1529" s="16"/>
      <c r="UEF1529" s="16"/>
      <c r="UEG1529" s="16"/>
      <c r="UEH1529" s="16"/>
      <c r="UEI1529" s="16"/>
      <c r="UEJ1529" s="16"/>
      <c r="UEK1529" s="16"/>
      <c r="UEL1529" s="16"/>
      <c r="UEM1529" s="16"/>
      <c r="UEN1529" s="16"/>
      <c r="UEO1529" s="16"/>
      <c r="UEP1529" s="16"/>
      <c r="UEQ1529" s="16"/>
      <c r="UER1529" s="16"/>
      <c r="UES1529" s="16"/>
      <c r="UET1529" s="16"/>
      <c r="UEU1529" s="16"/>
      <c r="UEV1529" s="16"/>
      <c r="UEW1529" s="16"/>
      <c r="UEX1529" s="16"/>
      <c r="UEY1529" s="16"/>
      <c r="UEZ1529" s="16"/>
      <c r="UFA1529" s="16"/>
      <c r="UFB1529" s="16"/>
      <c r="UFC1529" s="16"/>
      <c r="UFD1529" s="16"/>
      <c r="UFE1529" s="16"/>
      <c r="UFF1529" s="16"/>
      <c r="UFG1529" s="16"/>
      <c r="UFH1529" s="16"/>
      <c r="UFI1529" s="16"/>
      <c r="UFJ1529" s="16"/>
      <c r="UFK1529" s="16"/>
      <c r="UFL1529" s="16"/>
      <c r="UFM1529" s="16"/>
      <c r="UFN1529" s="16"/>
      <c r="UFO1529" s="16"/>
      <c r="UFP1529" s="16"/>
      <c r="UFQ1529" s="16"/>
      <c r="UFR1529" s="16"/>
      <c r="UFS1529" s="16"/>
      <c r="UFT1529" s="16"/>
      <c r="UFU1529" s="16"/>
      <c r="UFV1529" s="16"/>
      <c r="UFW1529" s="16"/>
      <c r="UFX1529" s="16"/>
      <c r="UFY1529" s="16"/>
      <c r="UFZ1529" s="16"/>
      <c r="UGA1529" s="16"/>
      <c r="UGB1529" s="16"/>
      <c r="UGC1529" s="16"/>
      <c r="UGD1529" s="16"/>
      <c r="UGE1529" s="16"/>
      <c r="UGF1529" s="16"/>
      <c r="UGG1529" s="16"/>
      <c r="UGH1529" s="16"/>
      <c r="UGI1529" s="16"/>
      <c r="UGJ1529" s="16"/>
      <c r="UGK1529" s="16"/>
      <c r="UGL1529" s="16"/>
      <c r="UGM1529" s="16"/>
      <c r="UGN1529" s="16"/>
      <c r="UGO1529" s="16"/>
      <c r="UGP1529" s="16"/>
      <c r="UGQ1529" s="16"/>
      <c r="UGR1529" s="16"/>
      <c r="UGS1529" s="16"/>
      <c r="UGT1529" s="16"/>
      <c r="UGU1529" s="16"/>
      <c r="UGV1529" s="16"/>
      <c r="UGW1529" s="16"/>
      <c r="UGX1529" s="16"/>
      <c r="UGY1529" s="16"/>
      <c r="UGZ1529" s="16"/>
      <c r="UHA1529" s="16"/>
      <c r="UHB1529" s="16"/>
      <c r="UHC1529" s="16"/>
      <c r="UHD1529" s="16"/>
      <c r="UHE1529" s="16"/>
      <c r="UHF1529" s="16"/>
      <c r="UHG1529" s="16"/>
      <c r="UHH1529" s="16"/>
      <c r="UHI1529" s="16"/>
      <c r="UHJ1529" s="16"/>
      <c r="UHK1529" s="16"/>
      <c r="UHL1529" s="16"/>
      <c r="UHM1529" s="16"/>
      <c r="UHN1529" s="16"/>
      <c r="UHO1529" s="16"/>
      <c r="UHP1529" s="16"/>
      <c r="UHQ1529" s="16"/>
      <c r="UHR1529" s="16"/>
      <c r="UHS1529" s="16"/>
      <c r="UHT1529" s="16"/>
      <c r="UHU1529" s="16"/>
      <c r="UHV1529" s="16"/>
      <c r="UHW1529" s="16"/>
      <c r="UHX1529" s="16"/>
      <c r="UHY1529" s="16"/>
      <c r="UHZ1529" s="16"/>
      <c r="UIA1529" s="16"/>
      <c r="UIB1529" s="16"/>
      <c r="UIC1529" s="16"/>
      <c r="UID1529" s="16"/>
      <c r="UIE1529" s="16"/>
      <c r="UIF1529" s="16"/>
      <c r="UIG1529" s="16"/>
      <c r="UIH1529" s="16"/>
      <c r="UII1529" s="16"/>
      <c r="UIJ1529" s="16"/>
      <c r="UIK1529" s="16"/>
      <c r="UIL1529" s="16"/>
      <c r="UIM1529" s="16"/>
      <c r="UIN1529" s="16"/>
      <c r="UIO1529" s="16"/>
      <c r="UIP1529" s="16"/>
      <c r="UIQ1529" s="16"/>
      <c r="UIR1529" s="16"/>
      <c r="UIS1529" s="16"/>
      <c r="UIT1529" s="16"/>
      <c r="UIU1529" s="16"/>
      <c r="UIV1529" s="16"/>
      <c r="UIW1529" s="16"/>
      <c r="UIX1529" s="16"/>
      <c r="UIY1529" s="16"/>
      <c r="UIZ1529" s="16"/>
      <c r="UJA1529" s="16"/>
      <c r="UJB1529" s="16"/>
      <c r="UJC1529" s="16"/>
      <c r="UJD1529" s="16"/>
      <c r="UJE1529" s="16"/>
      <c r="UJF1529" s="16"/>
      <c r="UJG1529" s="16"/>
      <c r="UJH1529" s="16"/>
      <c r="UJI1529" s="16"/>
      <c r="UJJ1529" s="16"/>
      <c r="UJK1529" s="16"/>
      <c r="UJL1529" s="16"/>
      <c r="UJM1529" s="16"/>
      <c r="UJN1529" s="16"/>
      <c r="UJO1529" s="16"/>
      <c r="UJP1529" s="16"/>
      <c r="UJQ1529" s="16"/>
      <c r="UJR1529" s="16"/>
      <c r="UJS1529" s="16"/>
      <c r="UJT1529" s="16"/>
      <c r="UJU1529" s="16"/>
      <c r="UJV1529" s="16"/>
      <c r="UJW1529" s="16"/>
      <c r="UJX1529" s="16"/>
      <c r="UJY1529" s="16"/>
      <c r="UJZ1529" s="16"/>
      <c r="UKA1529" s="16"/>
      <c r="UKB1529" s="16"/>
      <c r="UKC1529" s="16"/>
      <c r="UKD1529" s="16"/>
      <c r="UKE1529" s="16"/>
      <c r="UKF1529" s="16"/>
      <c r="UKG1529" s="16"/>
      <c r="UKH1529" s="16"/>
      <c r="UKI1529" s="16"/>
      <c r="UKJ1529" s="16"/>
      <c r="UKK1529" s="16"/>
      <c r="UKL1529" s="16"/>
      <c r="UKM1529" s="16"/>
      <c r="UKN1529" s="16"/>
      <c r="UKO1529" s="16"/>
      <c r="UKP1529" s="16"/>
      <c r="UKQ1529" s="16"/>
      <c r="UKR1529" s="16"/>
      <c r="UKS1529" s="16"/>
      <c r="UKT1529" s="16"/>
      <c r="UKU1529" s="16"/>
      <c r="UKV1529" s="16"/>
      <c r="UKW1529" s="16"/>
      <c r="UKX1529" s="16"/>
      <c r="UKY1529" s="16"/>
      <c r="UKZ1529" s="16"/>
      <c r="ULA1529" s="16"/>
      <c r="ULB1529" s="16"/>
      <c r="ULC1529" s="16"/>
      <c r="ULD1529" s="16"/>
      <c r="ULE1529" s="16"/>
      <c r="ULF1529" s="16"/>
      <c r="ULG1529" s="16"/>
      <c r="ULH1529" s="16"/>
      <c r="ULI1529" s="16"/>
      <c r="ULJ1529" s="16"/>
      <c r="ULK1529" s="16"/>
      <c r="ULL1529" s="16"/>
      <c r="ULM1529" s="16"/>
      <c r="ULN1529" s="16"/>
      <c r="ULO1529" s="16"/>
      <c r="ULP1529" s="16"/>
      <c r="ULQ1529" s="16"/>
      <c r="ULR1529" s="16"/>
      <c r="ULS1529" s="16"/>
      <c r="ULT1529" s="16"/>
      <c r="ULU1529" s="16"/>
      <c r="ULV1529" s="16"/>
      <c r="ULW1529" s="16"/>
      <c r="ULX1529" s="16"/>
      <c r="ULY1529" s="16"/>
      <c r="ULZ1529" s="16"/>
      <c r="UMA1529" s="16"/>
      <c r="UMB1529" s="16"/>
      <c r="UMC1529" s="16"/>
      <c r="UMD1529" s="16"/>
      <c r="UME1529" s="16"/>
      <c r="UMF1529" s="16"/>
      <c r="UMG1529" s="16"/>
      <c r="UMH1529" s="16"/>
      <c r="UMI1529" s="16"/>
      <c r="UMJ1529" s="16"/>
      <c r="UMK1529" s="16"/>
      <c r="UML1529" s="16"/>
      <c r="UMM1529" s="16"/>
      <c r="UMN1529" s="16"/>
      <c r="UMO1529" s="16"/>
      <c r="UMP1529" s="16"/>
      <c r="UMQ1529" s="16"/>
      <c r="UMR1529" s="16"/>
      <c r="UMS1529" s="16"/>
      <c r="UMT1529" s="16"/>
      <c r="UMU1529" s="16"/>
      <c r="UMV1529" s="16"/>
      <c r="UMW1529" s="16"/>
      <c r="UMX1529" s="16"/>
      <c r="UMY1529" s="16"/>
      <c r="UMZ1529" s="16"/>
      <c r="UNA1529" s="16"/>
      <c r="UNB1529" s="16"/>
      <c r="UNC1529" s="16"/>
      <c r="UND1529" s="16"/>
      <c r="UNE1529" s="16"/>
      <c r="UNF1529" s="16"/>
      <c r="UNG1529" s="16"/>
      <c r="UNH1529" s="16"/>
      <c r="UNI1529" s="16"/>
      <c r="UNJ1529" s="16"/>
      <c r="UNK1529" s="16"/>
      <c r="UNL1529" s="16"/>
      <c r="UNM1529" s="16"/>
      <c r="UNN1529" s="16"/>
      <c r="UNO1529" s="16"/>
      <c r="UNP1529" s="16"/>
      <c r="UNQ1529" s="16"/>
      <c r="UNR1529" s="16"/>
      <c r="UNS1529" s="16"/>
      <c r="UNT1529" s="16"/>
      <c r="UNU1529" s="16"/>
      <c r="UNV1529" s="16"/>
      <c r="UNW1529" s="16"/>
      <c r="UNX1529" s="16"/>
      <c r="UNY1529" s="16"/>
      <c r="UNZ1529" s="16"/>
      <c r="UOA1529" s="16"/>
      <c r="UOB1529" s="16"/>
      <c r="UOC1529" s="16"/>
      <c r="UOD1529" s="16"/>
      <c r="UOE1529" s="16"/>
      <c r="UOF1529" s="16"/>
      <c r="UOG1529" s="16"/>
      <c r="UOH1529" s="16"/>
      <c r="UOI1529" s="16"/>
      <c r="UOJ1529" s="16"/>
      <c r="UOK1529" s="16"/>
      <c r="UOL1529" s="16"/>
      <c r="UOM1529" s="16"/>
      <c r="UON1529" s="16"/>
      <c r="UOO1529" s="16"/>
      <c r="UOP1529" s="16"/>
      <c r="UOQ1529" s="16"/>
      <c r="UOR1529" s="16"/>
      <c r="UOS1529" s="16"/>
      <c r="UOT1529" s="16"/>
      <c r="UOU1529" s="16"/>
      <c r="UOV1529" s="16"/>
      <c r="UOW1529" s="16"/>
      <c r="UOX1529" s="16"/>
      <c r="UOY1529" s="16"/>
      <c r="UOZ1529" s="16"/>
      <c r="UPA1529" s="16"/>
      <c r="UPB1529" s="16"/>
      <c r="UPC1529" s="16"/>
      <c r="UPD1529" s="16"/>
      <c r="UPE1529" s="16"/>
      <c r="UPF1529" s="16"/>
      <c r="UPG1529" s="16"/>
      <c r="UPH1529" s="16"/>
      <c r="UPI1529" s="16"/>
      <c r="UPJ1529" s="16"/>
      <c r="UPK1529" s="16"/>
      <c r="UPL1529" s="16"/>
      <c r="UPM1529" s="16"/>
      <c r="UPN1529" s="16"/>
      <c r="UPO1529" s="16"/>
      <c r="UPP1529" s="16"/>
      <c r="UPQ1529" s="16"/>
      <c r="UPR1529" s="16"/>
      <c r="UPS1529" s="16"/>
      <c r="UPT1529" s="16"/>
      <c r="UPU1529" s="16"/>
      <c r="UPV1529" s="16"/>
      <c r="UPW1529" s="16"/>
      <c r="UPX1529" s="16"/>
      <c r="UPY1529" s="16"/>
      <c r="UPZ1529" s="16"/>
      <c r="UQA1529" s="16"/>
      <c r="UQB1529" s="16"/>
      <c r="UQC1529" s="16"/>
      <c r="UQD1529" s="16"/>
      <c r="UQE1529" s="16"/>
      <c r="UQF1529" s="16"/>
      <c r="UQG1529" s="16"/>
      <c r="UQH1529" s="16"/>
      <c r="UQI1529" s="16"/>
      <c r="UQJ1529" s="16"/>
      <c r="UQK1529" s="16"/>
      <c r="UQL1529" s="16"/>
      <c r="UQM1529" s="16"/>
      <c r="UQN1529" s="16"/>
      <c r="UQO1529" s="16"/>
      <c r="UQP1529" s="16"/>
      <c r="UQQ1529" s="16"/>
      <c r="UQR1529" s="16"/>
      <c r="UQS1529" s="16"/>
      <c r="UQT1529" s="16"/>
      <c r="UQU1529" s="16"/>
      <c r="UQV1529" s="16"/>
      <c r="UQW1529" s="16"/>
      <c r="UQX1529" s="16"/>
      <c r="UQY1529" s="16"/>
      <c r="UQZ1529" s="16"/>
      <c r="URA1529" s="16"/>
      <c r="URB1529" s="16"/>
      <c r="URC1529" s="16"/>
      <c r="URD1529" s="16"/>
      <c r="URE1529" s="16"/>
      <c r="URF1529" s="16"/>
      <c r="URG1529" s="16"/>
      <c r="URH1529" s="16"/>
      <c r="URI1529" s="16"/>
      <c r="URJ1529" s="16"/>
      <c r="URK1529" s="16"/>
      <c r="URL1529" s="16"/>
      <c r="URM1529" s="16"/>
      <c r="URN1529" s="16"/>
      <c r="URO1529" s="16"/>
      <c r="URP1529" s="16"/>
      <c r="URQ1529" s="16"/>
      <c r="URR1529" s="16"/>
      <c r="URS1529" s="16"/>
      <c r="URT1529" s="16"/>
      <c r="URU1529" s="16"/>
      <c r="URV1529" s="16"/>
      <c r="URW1529" s="16"/>
      <c r="URX1529" s="16"/>
      <c r="URY1529" s="16"/>
      <c r="URZ1529" s="16"/>
      <c r="USA1529" s="16"/>
      <c r="USB1529" s="16"/>
      <c r="USC1529" s="16"/>
      <c r="USD1529" s="16"/>
      <c r="USE1529" s="16"/>
      <c r="USF1529" s="16"/>
      <c r="USG1529" s="16"/>
      <c r="USH1529" s="16"/>
      <c r="USI1529" s="16"/>
      <c r="USJ1529" s="16"/>
      <c r="USK1529" s="16"/>
      <c r="USL1529" s="16"/>
      <c r="USM1529" s="16"/>
      <c r="USN1529" s="16"/>
      <c r="USO1529" s="16"/>
      <c r="USP1529" s="16"/>
      <c r="USQ1529" s="16"/>
      <c r="USR1529" s="16"/>
      <c r="USS1529" s="16"/>
      <c r="UST1529" s="16"/>
      <c r="USU1529" s="16"/>
      <c r="USV1529" s="16"/>
      <c r="USW1529" s="16"/>
      <c r="USX1529" s="16"/>
      <c r="USY1529" s="16"/>
      <c r="USZ1529" s="16"/>
      <c r="UTA1529" s="16"/>
      <c r="UTB1529" s="16"/>
      <c r="UTC1529" s="16"/>
      <c r="UTD1529" s="16"/>
      <c r="UTE1529" s="16"/>
      <c r="UTF1529" s="16"/>
      <c r="UTG1529" s="16"/>
      <c r="UTH1529" s="16"/>
      <c r="UTI1529" s="16"/>
      <c r="UTJ1529" s="16"/>
      <c r="UTK1529" s="16"/>
      <c r="UTL1529" s="16"/>
      <c r="UTM1529" s="16"/>
      <c r="UTN1529" s="16"/>
      <c r="UTO1529" s="16"/>
      <c r="UTP1529" s="16"/>
      <c r="UTQ1529" s="16"/>
      <c r="UTR1529" s="16"/>
      <c r="UTS1529" s="16"/>
      <c r="UTT1529" s="16"/>
      <c r="UTU1529" s="16"/>
      <c r="UTV1529" s="16"/>
      <c r="UTW1529" s="16"/>
      <c r="UTX1529" s="16"/>
      <c r="UTY1529" s="16"/>
      <c r="UTZ1529" s="16"/>
      <c r="UUA1529" s="16"/>
      <c r="UUB1529" s="16"/>
      <c r="UUC1529" s="16"/>
      <c r="UUD1529" s="16"/>
      <c r="UUE1529" s="16"/>
      <c r="UUF1529" s="16"/>
      <c r="UUG1529" s="16"/>
      <c r="UUH1529" s="16"/>
      <c r="UUI1529" s="16"/>
      <c r="UUJ1529" s="16"/>
      <c r="UUK1529" s="16"/>
      <c r="UUL1529" s="16"/>
      <c r="UUM1529" s="16"/>
      <c r="UUN1529" s="16"/>
      <c r="UUO1529" s="16"/>
      <c r="UUP1529" s="16"/>
      <c r="UUQ1529" s="16"/>
      <c r="UUR1529" s="16"/>
      <c r="UUS1529" s="16"/>
      <c r="UUT1529" s="16"/>
      <c r="UUU1529" s="16"/>
      <c r="UUV1529" s="16"/>
      <c r="UUW1529" s="16"/>
      <c r="UUX1529" s="16"/>
      <c r="UUY1529" s="16"/>
      <c r="UUZ1529" s="16"/>
      <c r="UVA1529" s="16"/>
      <c r="UVB1529" s="16"/>
      <c r="UVC1529" s="16"/>
      <c r="UVD1529" s="16"/>
      <c r="UVE1529" s="16"/>
      <c r="UVF1529" s="16"/>
      <c r="UVG1529" s="16"/>
      <c r="UVH1529" s="16"/>
      <c r="UVI1529" s="16"/>
      <c r="UVJ1529" s="16"/>
      <c r="UVK1529" s="16"/>
      <c r="UVL1529" s="16"/>
      <c r="UVM1529" s="16"/>
      <c r="UVN1529" s="16"/>
      <c r="UVO1529" s="16"/>
      <c r="UVP1529" s="16"/>
      <c r="UVQ1529" s="16"/>
      <c r="UVR1529" s="16"/>
      <c r="UVS1529" s="16"/>
      <c r="UVT1529" s="16"/>
      <c r="UVU1529" s="16"/>
      <c r="UVV1529" s="16"/>
      <c r="UVW1529" s="16"/>
      <c r="UVX1529" s="16"/>
      <c r="UVY1529" s="16"/>
      <c r="UVZ1529" s="16"/>
      <c r="UWA1529" s="16"/>
      <c r="UWB1529" s="16"/>
      <c r="UWC1529" s="16"/>
      <c r="UWD1529" s="16"/>
      <c r="UWE1529" s="16"/>
      <c r="UWF1529" s="16"/>
      <c r="UWG1529" s="16"/>
      <c r="UWH1529" s="16"/>
      <c r="UWI1529" s="16"/>
      <c r="UWJ1529" s="16"/>
      <c r="UWK1529" s="16"/>
      <c r="UWL1529" s="16"/>
      <c r="UWM1529" s="16"/>
      <c r="UWN1529" s="16"/>
      <c r="UWO1529" s="16"/>
      <c r="UWP1529" s="16"/>
      <c r="UWQ1529" s="16"/>
      <c r="UWR1529" s="16"/>
      <c r="UWS1529" s="16"/>
      <c r="UWT1529" s="16"/>
      <c r="UWU1529" s="16"/>
      <c r="UWV1529" s="16"/>
      <c r="UWW1529" s="16"/>
      <c r="UWX1529" s="16"/>
      <c r="UWY1529" s="16"/>
      <c r="UWZ1529" s="16"/>
      <c r="UXA1529" s="16"/>
      <c r="UXB1529" s="16"/>
      <c r="UXC1529" s="16"/>
      <c r="UXD1529" s="16"/>
      <c r="UXE1529" s="16"/>
      <c r="UXF1529" s="16"/>
      <c r="UXG1529" s="16"/>
      <c r="UXH1529" s="16"/>
      <c r="UXI1529" s="16"/>
      <c r="UXJ1529" s="16"/>
      <c r="UXK1529" s="16"/>
      <c r="UXL1529" s="16"/>
      <c r="UXM1529" s="16"/>
      <c r="UXN1529" s="16"/>
      <c r="UXO1529" s="16"/>
      <c r="UXP1529" s="16"/>
      <c r="UXQ1529" s="16"/>
      <c r="UXR1529" s="16"/>
      <c r="UXS1529" s="16"/>
      <c r="UXT1529" s="16"/>
      <c r="UXU1529" s="16"/>
      <c r="UXV1529" s="16"/>
      <c r="UXW1529" s="16"/>
      <c r="UXX1529" s="16"/>
      <c r="UXY1529" s="16"/>
      <c r="UXZ1529" s="16"/>
      <c r="UYA1529" s="16"/>
      <c r="UYB1529" s="16"/>
      <c r="UYC1529" s="16"/>
      <c r="UYD1529" s="16"/>
      <c r="UYE1529" s="16"/>
      <c r="UYF1529" s="16"/>
      <c r="UYG1529" s="16"/>
      <c r="UYH1529" s="16"/>
      <c r="UYI1529" s="16"/>
      <c r="UYJ1529" s="16"/>
      <c r="UYK1529" s="16"/>
      <c r="UYL1529" s="16"/>
      <c r="UYM1529" s="16"/>
      <c r="UYN1529" s="16"/>
      <c r="UYO1529" s="16"/>
      <c r="UYP1529" s="16"/>
      <c r="UYQ1529" s="16"/>
      <c r="UYR1529" s="16"/>
      <c r="UYS1529" s="16"/>
      <c r="UYT1529" s="16"/>
      <c r="UYU1529" s="16"/>
      <c r="UYV1529" s="16"/>
      <c r="UYW1529" s="16"/>
      <c r="UYX1529" s="16"/>
      <c r="UYY1529" s="16"/>
      <c r="UYZ1529" s="16"/>
      <c r="UZA1529" s="16"/>
      <c r="UZB1529" s="16"/>
      <c r="UZC1529" s="16"/>
      <c r="UZD1529" s="16"/>
      <c r="UZE1529" s="16"/>
      <c r="UZF1529" s="16"/>
      <c r="UZG1529" s="16"/>
      <c r="UZH1529" s="16"/>
      <c r="UZI1529" s="16"/>
      <c r="UZJ1529" s="16"/>
      <c r="UZK1529" s="16"/>
      <c r="UZL1529" s="16"/>
      <c r="UZM1529" s="16"/>
      <c r="UZN1529" s="16"/>
      <c r="UZO1529" s="16"/>
      <c r="UZP1529" s="16"/>
      <c r="UZQ1529" s="16"/>
      <c r="UZR1529" s="16"/>
      <c r="UZS1529" s="16"/>
      <c r="UZT1529" s="16"/>
      <c r="UZU1529" s="16"/>
      <c r="UZV1529" s="16"/>
      <c r="UZW1529" s="16"/>
      <c r="UZX1529" s="16"/>
      <c r="UZY1529" s="16"/>
      <c r="UZZ1529" s="16"/>
      <c r="VAA1529" s="16"/>
      <c r="VAB1529" s="16"/>
      <c r="VAC1529" s="16"/>
      <c r="VAD1529" s="16"/>
      <c r="VAE1529" s="16"/>
      <c r="VAF1529" s="16"/>
      <c r="VAG1529" s="16"/>
      <c r="VAH1529" s="16"/>
      <c r="VAI1529" s="16"/>
      <c r="VAJ1529" s="16"/>
      <c r="VAK1529" s="16"/>
      <c r="VAL1529" s="16"/>
      <c r="VAM1529" s="16"/>
      <c r="VAN1529" s="16"/>
      <c r="VAO1529" s="16"/>
      <c r="VAP1529" s="16"/>
      <c r="VAQ1529" s="16"/>
      <c r="VAR1529" s="16"/>
      <c r="VAS1529" s="16"/>
      <c r="VAT1529" s="16"/>
      <c r="VAU1529" s="16"/>
      <c r="VAV1529" s="16"/>
      <c r="VAW1529" s="16"/>
      <c r="VAX1529" s="16"/>
      <c r="VAY1529" s="16"/>
      <c r="VAZ1529" s="16"/>
      <c r="VBA1529" s="16"/>
      <c r="VBB1529" s="16"/>
      <c r="VBC1529" s="16"/>
      <c r="VBD1529" s="16"/>
      <c r="VBE1529" s="16"/>
      <c r="VBF1529" s="16"/>
      <c r="VBG1529" s="16"/>
      <c r="VBH1529" s="16"/>
      <c r="VBI1529" s="16"/>
      <c r="VBJ1529" s="16"/>
      <c r="VBK1529" s="16"/>
      <c r="VBL1529" s="16"/>
      <c r="VBM1529" s="16"/>
      <c r="VBN1529" s="16"/>
      <c r="VBO1529" s="16"/>
      <c r="VBP1529" s="16"/>
      <c r="VBQ1529" s="16"/>
      <c r="VBR1529" s="16"/>
      <c r="VBS1529" s="16"/>
      <c r="VBT1529" s="16"/>
      <c r="VBU1529" s="16"/>
      <c r="VBV1529" s="16"/>
      <c r="VBW1529" s="16"/>
      <c r="VBX1529" s="16"/>
      <c r="VBY1529" s="16"/>
      <c r="VBZ1529" s="16"/>
      <c r="VCA1529" s="16"/>
      <c r="VCB1529" s="16"/>
      <c r="VCC1529" s="16"/>
      <c r="VCD1529" s="16"/>
      <c r="VCE1529" s="16"/>
      <c r="VCF1529" s="16"/>
      <c r="VCG1529" s="16"/>
      <c r="VCH1529" s="16"/>
      <c r="VCI1529" s="16"/>
      <c r="VCJ1529" s="16"/>
      <c r="VCK1529" s="16"/>
      <c r="VCL1529" s="16"/>
      <c r="VCM1529" s="16"/>
      <c r="VCN1529" s="16"/>
      <c r="VCO1529" s="16"/>
      <c r="VCP1529" s="16"/>
      <c r="VCQ1529" s="16"/>
      <c r="VCR1529" s="16"/>
      <c r="VCS1529" s="16"/>
      <c r="VCT1529" s="16"/>
      <c r="VCU1529" s="16"/>
      <c r="VCV1529" s="16"/>
      <c r="VCW1529" s="16"/>
      <c r="VCX1529" s="16"/>
      <c r="VCY1529" s="16"/>
      <c r="VCZ1529" s="16"/>
      <c r="VDA1529" s="16"/>
      <c r="VDB1529" s="16"/>
      <c r="VDC1529" s="16"/>
      <c r="VDD1529" s="16"/>
      <c r="VDE1529" s="16"/>
      <c r="VDF1529" s="16"/>
      <c r="VDG1529" s="16"/>
      <c r="VDH1529" s="16"/>
      <c r="VDI1529" s="16"/>
      <c r="VDJ1529" s="16"/>
      <c r="VDK1529" s="16"/>
      <c r="VDL1529" s="16"/>
      <c r="VDM1529" s="16"/>
      <c r="VDN1529" s="16"/>
      <c r="VDO1529" s="16"/>
      <c r="VDP1529" s="16"/>
      <c r="VDQ1529" s="16"/>
      <c r="VDR1529" s="16"/>
      <c r="VDS1529" s="16"/>
      <c r="VDT1529" s="16"/>
      <c r="VDU1529" s="16"/>
      <c r="VDV1529" s="16"/>
      <c r="VDW1529" s="16"/>
      <c r="VDX1529" s="16"/>
      <c r="VDY1529" s="16"/>
      <c r="VDZ1529" s="16"/>
      <c r="VEA1529" s="16"/>
      <c r="VEB1529" s="16"/>
      <c r="VEC1529" s="16"/>
      <c r="VED1529" s="16"/>
      <c r="VEE1529" s="16"/>
      <c r="VEF1529" s="16"/>
      <c r="VEG1529" s="16"/>
      <c r="VEH1529" s="16"/>
      <c r="VEI1529" s="16"/>
      <c r="VEJ1529" s="16"/>
      <c r="VEK1529" s="16"/>
      <c r="VEL1529" s="16"/>
      <c r="VEM1529" s="16"/>
      <c r="VEN1529" s="16"/>
      <c r="VEO1529" s="16"/>
      <c r="VEP1529" s="16"/>
      <c r="VEQ1529" s="16"/>
      <c r="VER1529" s="16"/>
      <c r="VES1529" s="16"/>
      <c r="VET1529" s="16"/>
      <c r="VEU1529" s="16"/>
      <c r="VEV1529" s="16"/>
      <c r="VEW1529" s="16"/>
      <c r="VEX1529" s="16"/>
      <c r="VEY1529" s="16"/>
      <c r="VEZ1529" s="16"/>
      <c r="VFA1529" s="16"/>
      <c r="VFB1529" s="16"/>
      <c r="VFC1529" s="16"/>
      <c r="VFD1529" s="16"/>
      <c r="VFE1529" s="16"/>
      <c r="VFF1529" s="16"/>
      <c r="VFG1529" s="16"/>
      <c r="VFH1529" s="16"/>
      <c r="VFI1529" s="16"/>
      <c r="VFJ1529" s="16"/>
      <c r="VFK1529" s="16"/>
      <c r="VFL1529" s="16"/>
      <c r="VFM1529" s="16"/>
      <c r="VFN1529" s="16"/>
      <c r="VFO1529" s="16"/>
      <c r="VFP1529" s="16"/>
      <c r="VFQ1529" s="16"/>
      <c r="VFR1529" s="16"/>
      <c r="VFS1529" s="16"/>
      <c r="VFT1529" s="16"/>
      <c r="VFU1529" s="16"/>
      <c r="VFV1529" s="16"/>
      <c r="VFW1529" s="16"/>
      <c r="VFX1529" s="16"/>
      <c r="VFY1529" s="16"/>
      <c r="VFZ1529" s="16"/>
      <c r="VGA1529" s="16"/>
      <c r="VGB1529" s="16"/>
      <c r="VGC1529" s="16"/>
      <c r="VGD1529" s="16"/>
      <c r="VGE1529" s="16"/>
      <c r="VGF1529" s="16"/>
      <c r="VGG1529" s="16"/>
      <c r="VGH1529" s="16"/>
      <c r="VGI1529" s="16"/>
      <c r="VGJ1529" s="16"/>
      <c r="VGK1529" s="16"/>
      <c r="VGL1529" s="16"/>
      <c r="VGM1529" s="16"/>
      <c r="VGN1529" s="16"/>
      <c r="VGO1529" s="16"/>
      <c r="VGP1529" s="16"/>
      <c r="VGQ1529" s="16"/>
      <c r="VGR1529" s="16"/>
      <c r="VGS1529" s="16"/>
      <c r="VGT1529" s="16"/>
      <c r="VGU1529" s="16"/>
      <c r="VGV1529" s="16"/>
      <c r="VGW1529" s="16"/>
      <c r="VGX1529" s="16"/>
      <c r="VGY1529" s="16"/>
      <c r="VGZ1529" s="16"/>
      <c r="VHA1529" s="16"/>
      <c r="VHB1529" s="16"/>
      <c r="VHC1529" s="16"/>
      <c r="VHD1529" s="16"/>
      <c r="VHE1529" s="16"/>
      <c r="VHF1529" s="16"/>
      <c r="VHG1529" s="16"/>
      <c r="VHH1529" s="16"/>
      <c r="VHI1529" s="16"/>
      <c r="VHJ1529" s="16"/>
      <c r="VHK1529" s="16"/>
      <c r="VHL1529" s="16"/>
      <c r="VHM1529" s="16"/>
      <c r="VHN1529" s="16"/>
      <c r="VHO1529" s="16"/>
      <c r="VHP1529" s="16"/>
      <c r="VHQ1529" s="16"/>
      <c r="VHR1529" s="16"/>
      <c r="VHS1529" s="16"/>
      <c r="VHT1529" s="16"/>
      <c r="VHU1529" s="16"/>
      <c r="VHV1529" s="16"/>
      <c r="VHW1529" s="16"/>
      <c r="VHX1529" s="16"/>
      <c r="VHY1529" s="16"/>
      <c r="VHZ1529" s="16"/>
      <c r="VIA1529" s="16"/>
      <c r="VIB1529" s="16"/>
      <c r="VIC1529" s="16"/>
      <c r="VID1529" s="16"/>
      <c r="VIE1529" s="16"/>
      <c r="VIF1529" s="16"/>
      <c r="VIG1529" s="16"/>
      <c r="VIH1529" s="16"/>
      <c r="VII1529" s="16"/>
      <c r="VIJ1529" s="16"/>
      <c r="VIK1529" s="16"/>
      <c r="VIL1529" s="16"/>
      <c r="VIM1529" s="16"/>
      <c r="VIN1529" s="16"/>
      <c r="VIO1529" s="16"/>
      <c r="VIP1529" s="16"/>
      <c r="VIQ1529" s="16"/>
      <c r="VIR1529" s="16"/>
      <c r="VIS1529" s="16"/>
      <c r="VIT1529" s="16"/>
      <c r="VIU1529" s="16"/>
      <c r="VIV1529" s="16"/>
      <c r="VIW1529" s="16"/>
      <c r="VIX1529" s="16"/>
      <c r="VIY1529" s="16"/>
      <c r="VIZ1529" s="16"/>
      <c r="VJA1529" s="16"/>
      <c r="VJB1529" s="16"/>
      <c r="VJC1529" s="16"/>
      <c r="VJD1529" s="16"/>
      <c r="VJE1529" s="16"/>
      <c r="VJF1529" s="16"/>
      <c r="VJG1529" s="16"/>
      <c r="VJH1529" s="16"/>
      <c r="VJI1529" s="16"/>
      <c r="VJJ1529" s="16"/>
      <c r="VJK1529" s="16"/>
      <c r="VJL1529" s="16"/>
      <c r="VJM1529" s="16"/>
      <c r="VJN1529" s="16"/>
      <c r="VJO1529" s="16"/>
      <c r="VJP1529" s="16"/>
      <c r="VJQ1529" s="16"/>
      <c r="VJR1529" s="16"/>
      <c r="VJS1529" s="16"/>
      <c r="VJT1529" s="16"/>
      <c r="VJU1529" s="16"/>
      <c r="VJV1529" s="16"/>
      <c r="VJW1529" s="16"/>
      <c r="VJX1529" s="16"/>
      <c r="VJY1529" s="16"/>
      <c r="VJZ1529" s="16"/>
      <c r="VKA1529" s="16"/>
      <c r="VKB1529" s="16"/>
      <c r="VKC1529" s="16"/>
      <c r="VKD1529" s="16"/>
      <c r="VKE1529" s="16"/>
      <c r="VKF1529" s="16"/>
      <c r="VKG1529" s="16"/>
      <c r="VKH1529" s="16"/>
      <c r="VKI1529" s="16"/>
      <c r="VKJ1529" s="16"/>
      <c r="VKK1529" s="16"/>
      <c r="VKL1529" s="16"/>
      <c r="VKM1529" s="16"/>
      <c r="VKN1529" s="16"/>
      <c r="VKO1529" s="16"/>
      <c r="VKP1529" s="16"/>
      <c r="VKQ1529" s="16"/>
      <c r="VKR1529" s="16"/>
      <c r="VKS1529" s="16"/>
      <c r="VKT1529" s="16"/>
      <c r="VKU1529" s="16"/>
      <c r="VKV1529" s="16"/>
      <c r="VKW1529" s="16"/>
      <c r="VKX1529" s="16"/>
      <c r="VKY1529" s="16"/>
      <c r="VKZ1529" s="16"/>
      <c r="VLA1529" s="16"/>
      <c r="VLB1529" s="16"/>
      <c r="VLC1529" s="16"/>
      <c r="VLD1529" s="16"/>
      <c r="VLE1529" s="16"/>
      <c r="VLF1529" s="16"/>
      <c r="VLG1529" s="16"/>
      <c r="VLH1529" s="16"/>
      <c r="VLI1529" s="16"/>
      <c r="VLJ1529" s="16"/>
      <c r="VLK1529" s="16"/>
      <c r="VLL1529" s="16"/>
      <c r="VLM1529" s="16"/>
      <c r="VLN1529" s="16"/>
      <c r="VLO1529" s="16"/>
      <c r="VLP1529" s="16"/>
      <c r="VLQ1529" s="16"/>
      <c r="VLR1529" s="16"/>
      <c r="VLS1529" s="16"/>
      <c r="VLT1529" s="16"/>
      <c r="VLU1529" s="16"/>
      <c r="VLV1529" s="16"/>
      <c r="VLW1529" s="16"/>
      <c r="VLX1529" s="16"/>
      <c r="VLY1529" s="16"/>
      <c r="VLZ1529" s="16"/>
      <c r="VMA1529" s="16"/>
      <c r="VMB1529" s="16"/>
      <c r="VMC1529" s="16"/>
      <c r="VMD1529" s="16"/>
      <c r="VME1529" s="16"/>
      <c r="VMF1529" s="16"/>
      <c r="VMG1529" s="16"/>
      <c r="VMH1529" s="16"/>
      <c r="VMI1529" s="16"/>
      <c r="VMJ1529" s="16"/>
      <c r="VMK1529" s="16"/>
      <c r="VML1529" s="16"/>
      <c r="VMM1529" s="16"/>
      <c r="VMN1529" s="16"/>
      <c r="VMO1529" s="16"/>
      <c r="VMP1529" s="16"/>
      <c r="VMQ1529" s="16"/>
      <c r="VMR1529" s="16"/>
      <c r="VMS1529" s="16"/>
      <c r="VMT1529" s="16"/>
      <c r="VMU1529" s="16"/>
      <c r="VMV1529" s="16"/>
      <c r="VMW1529" s="16"/>
      <c r="VMX1529" s="16"/>
      <c r="VMY1529" s="16"/>
      <c r="VMZ1529" s="16"/>
      <c r="VNA1529" s="16"/>
      <c r="VNB1529" s="16"/>
      <c r="VNC1529" s="16"/>
      <c r="VND1529" s="16"/>
      <c r="VNE1529" s="16"/>
      <c r="VNF1529" s="16"/>
      <c r="VNG1529" s="16"/>
      <c r="VNH1529" s="16"/>
      <c r="VNI1529" s="16"/>
      <c r="VNJ1529" s="16"/>
      <c r="VNK1529" s="16"/>
      <c r="VNL1529" s="16"/>
      <c r="VNM1529" s="16"/>
      <c r="VNN1529" s="16"/>
      <c r="VNO1529" s="16"/>
      <c r="VNP1529" s="16"/>
      <c r="VNQ1529" s="16"/>
      <c r="VNR1529" s="16"/>
      <c r="VNS1529" s="16"/>
      <c r="VNT1529" s="16"/>
      <c r="VNU1529" s="16"/>
      <c r="VNV1529" s="16"/>
      <c r="VNW1529" s="16"/>
      <c r="VNX1529" s="16"/>
      <c r="VNY1529" s="16"/>
      <c r="VNZ1529" s="16"/>
      <c r="VOA1529" s="16"/>
      <c r="VOB1529" s="16"/>
      <c r="VOC1529" s="16"/>
      <c r="VOD1529" s="16"/>
      <c r="VOE1529" s="16"/>
      <c r="VOF1529" s="16"/>
      <c r="VOG1529" s="16"/>
      <c r="VOH1529" s="16"/>
      <c r="VOI1529" s="16"/>
      <c r="VOJ1529" s="16"/>
      <c r="VOK1529" s="16"/>
      <c r="VOL1529" s="16"/>
      <c r="VOM1529" s="16"/>
      <c r="VON1529" s="16"/>
      <c r="VOO1529" s="16"/>
      <c r="VOP1529" s="16"/>
      <c r="VOQ1529" s="16"/>
      <c r="VOR1529" s="16"/>
      <c r="VOS1529" s="16"/>
      <c r="VOT1529" s="16"/>
      <c r="VOU1529" s="16"/>
      <c r="VOV1529" s="16"/>
      <c r="VOW1529" s="16"/>
      <c r="VOX1529" s="16"/>
      <c r="VOY1529" s="16"/>
      <c r="VOZ1529" s="16"/>
      <c r="VPA1529" s="16"/>
      <c r="VPB1529" s="16"/>
      <c r="VPC1529" s="16"/>
      <c r="VPD1529" s="16"/>
      <c r="VPE1529" s="16"/>
      <c r="VPF1529" s="16"/>
      <c r="VPG1529" s="16"/>
      <c r="VPH1529" s="16"/>
      <c r="VPI1529" s="16"/>
      <c r="VPJ1529" s="16"/>
      <c r="VPK1529" s="16"/>
      <c r="VPL1529" s="16"/>
      <c r="VPM1529" s="16"/>
      <c r="VPN1529" s="16"/>
      <c r="VPO1529" s="16"/>
      <c r="VPP1529" s="16"/>
      <c r="VPQ1529" s="16"/>
      <c r="VPR1529" s="16"/>
      <c r="VPS1529" s="16"/>
      <c r="VPT1529" s="16"/>
      <c r="VPU1529" s="16"/>
      <c r="VPV1529" s="16"/>
      <c r="VPW1529" s="16"/>
      <c r="VPX1529" s="16"/>
      <c r="VPY1529" s="16"/>
      <c r="VPZ1529" s="16"/>
      <c r="VQA1529" s="16"/>
      <c r="VQB1529" s="16"/>
      <c r="VQC1529" s="16"/>
      <c r="VQD1529" s="16"/>
      <c r="VQE1529" s="16"/>
      <c r="VQF1529" s="16"/>
      <c r="VQG1529" s="16"/>
      <c r="VQH1529" s="16"/>
      <c r="VQI1529" s="16"/>
      <c r="VQJ1529" s="16"/>
      <c r="VQK1529" s="16"/>
      <c r="VQL1529" s="16"/>
      <c r="VQM1529" s="16"/>
      <c r="VQN1529" s="16"/>
      <c r="VQO1529" s="16"/>
      <c r="VQP1529" s="16"/>
      <c r="VQQ1529" s="16"/>
      <c r="VQR1529" s="16"/>
      <c r="VQS1529" s="16"/>
      <c r="VQT1529" s="16"/>
      <c r="VQU1529" s="16"/>
      <c r="VQV1529" s="16"/>
      <c r="VQW1529" s="16"/>
      <c r="VQX1529" s="16"/>
      <c r="VQY1529" s="16"/>
      <c r="VQZ1529" s="16"/>
      <c r="VRA1529" s="16"/>
      <c r="VRB1529" s="16"/>
      <c r="VRC1529" s="16"/>
      <c r="VRD1529" s="16"/>
      <c r="VRE1529" s="16"/>
      <c r="VRF1529" s="16"/>
      <c r="VRG1529" s="16"/>
      <c r="VRH1529" s="16"/>
      <c r="VRI1529" s="16"/>
      <c r="VRJ1529" s="16"/>
      <c r="VRK1529" s="16"/>
      <c r="VRL1529" s="16"/>
      <c r="VRM1529" s="16"/>
      <c r="VRN1529" s="16"/>
      <c r="VRO1529" s="16"/>
      <c r="VRP1529" s="16"/>
      <c r="VRQ1529" s="16"/>
      <c r="VRR1529" s="16"/>
      <c r="VRS1529" s="16"/>
      <c r="VRT1529" s="16"/>
      <c r="VRU1529" s="16"/>
      <c r="VRV1529" s="16"/>
      <c r="VRW1529" s="16"/>
      <c r="VRX1529" s="16"/>
      <c r="VRY1529" s="16"/>
      <c r="VRZ1529" s="16"/>
      <c r="VSA1529" s="16"/>
      <c r="VSB1529" s="16"/>
      <c r="VSC1529" s="16"/>
      <c r="VSD1529" s="16"/>
      <c r="VSE1529" s="16"/>
      <c r="VSF1529" s="16"/>
      <c r="VSG1529" s="16"/>
      <c r="VSH1529" s="16"/>
      <c r="VSI1529" s="16"/>
      <c r="VSJ1529" s="16"/>
      <c r="VSK1529" s="16"/>
      <c r="VSL1529" s="16"/>
      <c r="VSM1529" s="16"/>
      <c r="VSN1529" s="16"/>
      <c r="VSO1529" s="16"/>
      <c r="VSP1529" s="16"/>
      <c r="VSQ1529" s="16"/>
      <c r="VSR1529" s="16"/>
      <c r="VSS1529" s="16"/>
      <c r="VST1529" s="16"/>
      <c r="VSU1529" s="16"/>
      <c r="VSV1529" s="16"/>
      <c r="VSW1529" s="16"/>
      <c r="VSX1529" s="16"/>
      <c r="VSY1529" s="16"/>
      <c r="VSZ1529" s="16"/>
      <c r="VTA1529" s="16"/>
      <c r="VTB1529" s="16"/>
      <c r="VTC1529" s="16"/>
      <c r="VTD1529" s="16"/>
      <c r="VTE1529" s="16"/>
      <c r="VTF1529" s="16"/>
      <c r="VTG1529" s="16"/>
      <c r="VTH1529" s="16"/>
      <c r="VTI1529" s="16"/>
      <c r="VTJ1529" s="16"/>
      <c r="VTK1529" s="16"/>
      <c r="VTL1529" s="16"/>
      <c r="VTM1529" s="16"/>
      <c r="VTN1529" s="16"/>
      <c r="VTO1529" s="16"/>
      <c r="VTP1529" s="16"/>
      <c r="VTQ1529" s="16"/>
      <c r="VTR1529" s="16"/>
      <c r="VTS1529" s="16"/>
      <c r="VTT1529" s="16"/>
      <c r="VTU1529" s="16"/>
      <c r="VTV1529" s="16"/>
      <c r="VTW1529" s="16"/>
      <c r="VTX1529" s="16"/>
      <c r="VTY1529" s="16"/>
      <c r="VTZ1529" s="16"/>
      <c r="VUA1529" s="16"/>
      <c r="VUB1529" s="16"/>
      <c r="VUC1529" s="16"/>
      <c r="VUD1529" s="16"/>
      <c r="VUE1529" s="16"/>
      <c r="VUF1529" s="16"/>
      <c r="VUG1529" s="16"/>
      <c r="VUH1529" s="16"/>
      <c r="VUI1529" s="16"/>
      <c r="VUJ1529" s="16"/>
      <c r="VUK1529" s="16"/>
      <c r="VUL1529" s="16"/>
      <c r="VUM1529" s="16"/>
      <c r="VUN1529" s="16"/>
      <c r="VUO1529" s="16"/>
      <c r="VUP1529" s="16"/>
      <c r="VUQ1529" s="16"/>
      <c r="VUR1529" s="16"/>
      <c r="VUS1529" s="16"/>
      <c r="VUT1529" s="16"/>
      <c r="VUU1529" s="16"/>
      <c r="VUV1529" s="16"/>
      <c r="VUW1529" s="16"/>
      <c r="VUX1529" s="16"/>
      <c r="VUY1529" s="16"/>
      <c r="VUZ1529" s="16"/>
      <c r="VVA1529" s="16"/>
      <c r="VVB1529" s="16"/>
      <c r="VVC1529" s="16"/>
      <c r="VVD1529" s="16"/>
      <c r="VVE1529" s="16"/>
      <c r="VVF1529" s="16"/>
      <c r="VVG1529" s="16"/>
      <c r="VVH1529" s="16"/>
      <c r="VVI1529" s="16"/>
      <c r="VVJ1529" s="16"/>
      <c r="VVK1529" s="16"/>
      <c r="VVL1529" s="16"/>
      <c r="VVM1529" s="16"/>
      <c r="VVN1529" s="16"/>
      <c r="VVO1529" s="16"/>
      <c r="VVP1529" s="16"/>
      <c r="VVQ1529" s="16"/>
      <c r="VVR1529" s="16"/>
      <c r="VVS1529" s="16"/>
      <c r="VVT1529" s="16"/>
      <c r="VVU1529" s="16"/>
      <c r="VVV1529" s="16"/>
      <c r="VVW1529" s="16"/>
      <c r="VVX1529" s="16"/>
      <c r="VVY1529" s="16"/>
      <c r="VVZ1529" s="16"/>
      <c r="VWA1529" s="16"/>
      <c r="VWB1529" s="16"/>
      <c r="VWC1529" s="16"/>
      <c r="VWD1529" s="16"/>
      <c r="VWE1529" s="16"/>
      <c r="VWF1529" s="16"/>
      <c r="VWG1529" s="16"/>
      <c r="VWH1529" s="16"/>
      <c r="VWI1529" s="16"/>
      <c r="VWJ1529" s="16"/>
      <c r="VWK1529" s="16"/>
      <c r="VWL1529" s="16"/>
      <c r="VWM1529" s="16"/>
      <c r="VWN1529" s="16"/>
      <c r="VWO1529" s="16"/>
      <c r="VWP1529" s="16"/>
      <c r="VWQ1529" s="16"/>
      <c r="VWR1529" s="16"/>
      <c r="VWS1529" s="16"/>
      <c r="VWT1529" s="16"/>
      <c r="VWU1529" s="16"/>
      <c r="VWV1529" s="16"/>
      <c r="VWW1529" s="16"/>
      <c r="VWX1529" s="16"/>
      <c r="VWY1529" s="16"/>
      <c r="VWZ1529" s="16"/>
      <c r="VXA1529" s="16"/>
      <c r="VXB1529" s="16"/>
      <c r="VXC1529" s="16"/>
      <c r="VXD1529" s="16"/>
      <c r="VXE1529" s="16"/>
      <c r="VXF1529" s="16"/>
      <c r="VXG1529" s="16"/>
      <c r="VXH1529" s="16"/>
      <c r="VXI1529" s="16"/>
      <c r="VXJ1529" s="16"/>
      <c r="VXK1529" s="16"/>
      <c r="VXL1529" s="16"/>
      <c r="VXM1529" s="16"/>
      <c r="VXN1529" s="16"/>
      <c r="VXO1529" s="16"/>
      <c r="VXP1529" s="16"/>
      <c r="VXQ1529" s="16"/>
      <c r="VXR1529" s="16"/>
      <c r="VXS1529" s="16"/>
      <c r="VXT1529" s="16"/>
      <c r="VXU1529" s="16"/>
      <c r="VXV1529" s="16"/>
      <c r="VXW1529" s="16"/>
      <c r="VXX1529" s="16"/>
      <c r="VXY1529" s="16"/>
      <c r="VXZ1529" s="16"/>
      <c r="VYA1529" s="16"/>
      <c r="VYB1529" s="16"/>
      <c r="VYC1529" s="16"/>
      <c r="VYD1529" s="16"/>
      <c r="VYE1529" s="16"/>
      <c r="VYF1529" s="16"/>
      <c r="VYG1529" s="16"/>
      <c r="VYH1529" s="16"/>
      <c r="VYI1529" s="16"/>
      <c r="VYJ1529" s="16"/>
      <c r="VYK1529" s="16"/>
      <c r="VYL1529" s="16"/>
      <c r="VYM1529" s="16"/>
      <c r="VYN1529" s="16"/>
      <c r="VYO1529" s="16"/>
      <c r="VYP1529" s="16"/>
      <c r="VYQ1529" s="16"/>
      <c r="VYR1529" s="16"/>
      <c r="VYS1529" s="16"/>
      <c r="VYT1529" s="16"/>
      <c r="VYU1529" s="16"/>
      <c r="VYV1529" s="16"/>
      <c r="VYW1529" s="16"/>
      <c r="VYX1529" s="16"/>
      <c r="VYY1529" s="16"/>
      <c r="VYZ1529" s="16"/>
      <c r="VZA1529" s="16"/>
      <c r="VZB1529" s="16"/>
      <c r="VZC1529" s="16"/>
      <c r="VZD1529" s="16"/>
      <c r="VZE1529" s="16"/>
      <c r="VZF1529" s="16"/>
      <c r="VZG1529" s="16"/>
      <c r="VZH1529" s="16"/>
      <c r="VZI1529" s="16"/>
      <c r="VZJ1529" s="16"/>
      <c r="VZK1529" s="16"/>
      <c r="VZL1529" s="16"/>
      <c r="VZM1529" s="16"/>
      <c r="VZN1529" s="16"/>
      <c r="VZO1529" s="16"/>
      <c r="VZP1529" s="16"/>
      <c r="VZQ1529" s="16"/>
      <c r="VZR1529" s="16"/>
      <c r="VZS1529" s="16"/>
      <c r="VZT1529" s="16"/>
      <c r="VZU1529" s="16"/>
      <c r="VZV1529" s="16"/>
      <c r="VZW1529" s="16"/>
      <c r="VZX1529" s="16"/>
      <c r="VZY1529" s="16"/>
      <c r="VZZ1529" s="16"/>
      <c r="WAA1529" s="16"/>
      <c r="WAB1529" s="16"/>
      <c r="WAC1529" s="16"/>
      <c r="WAD1529" s="16"/>
      <c r="WAE1529" s="16"/>
      <c r="WAF1529" s="16"/>
      <c r="WAG1529" s="16"/>
      <c r="WAH1529" s="16"/>
      <c r="WAI1529" s="16"/>
      <c r="WAJ1529" s="16"/>
      <c r="WAK1529" s="16"/>
      <c r="WAL1529" s="16"/>
      <c r="WAM1529" s="16"/>
      <c r="WAN1529" s="16"/>
      <c r="WAO1529" s="16"/>
      <c r="WAP1529" s="16"/>
      <c r="WAQ1529" s="16"/>
      <c r="WAR1529" s="16"/>
      <c r="WAS1529" s="16"/>
      <c r="WAT1529" s="16"/>
      <c r="WAU1529" s="16"/>
      <c r="WAV1529" s="16"/>
      <c r="WAW1529" s="16"/>
      <c r="WAX1529" s="16"/>
      <c r="WAY1529" s="16"/>
      <c r="WAZ1529" s="16"/>
      <c r="WBA1529" s="16"/>
      <c r="WBB1529" s="16"/>
      <c r="WBC1529" s="16"/>
      <c r="WBD1529" s="16"/>
      <c r="WBE1529" s="16"/>
      <c r="WBF1529" s="16"/>
      <c r="WBG1529" s="16"/>
      <c r="WBH1529" s="16"/>
      <c r="WBI1529" s="16"/>
      <c r="WBJ1529" s="16"/>
      <c r="WBK1529" s="16"/>
      <c r="WBL1529" s="16"/>
      <c r="WBM1529" s="16"/>
      <c r="WBN1529" s="16"/>
      <c r="WBO1529" s="16"/>
      <c r="WBP1529" s="16"/>
      <c r="WBQ1529" s="16"/>
      <c r="WBR1529" s="16"/>
      <c r="WBS1529" s="16"/>
      <c r="WBT1529" s="16"/>
      <c r="WBU1529" s="16"/>
      <c r="WBV1529" s="16"/>
      <c r="WBW1529" s="16"/>
      <c r="WBX1529" s="16"/>
      <c r="WBY1529" s="16"/>
      <c r="WBZ1529" s="16"/>
      <c r="WCA1529" s="16"/>
      <c r="WCB1529" s="16"/>
      <c r="WCC1529" s="16"/>
      <c r="WCD1529" s="16"/>
      <c r="WCE1529" s="16"/>
      <c r="WCF1529" s="16"/>
      <c r="WCG1529" s="16"/>
      <c r="WCH1529" s="16"/>
      <c r="WCI1529" s="16"/>
      <c r="WCJ1529" s="16"/>
      <c r="WCK1529" s="16"/>
      <c r="WCL1529" s="16"/>
      <c r="WCM1529" s="16"/>
      <c r="WCN1529" s="16"/>
      <c r="WCO1529" s="16"/>
      <c r="WCP1529" s="16"/>
      <c r="WCQ1529" s="16"/>
      <c r="WCR1529" s="16"/>
      <c r="WCS1529" s="16"/>
      <c r="WCT1529" s="16"/>
      <c r="WCU1529" s="16"/>
      <c r="WCV1529" s="16"/>
      <c r="WCW1529" s="16"/>
      <c r="WCX1529" s="16"/>
      <c r="WCY1529" s="16"/>
      <c r="WCZ1529" s="16"/>
      <c r="WDA1529" s="16"/>
      <c r="WDB1529" s="16"/>
      <c r="WDC1529" s="16"/>
      <c r="WDD1529" s="16"/>
      <c r="WDE1529" s="16"/>
      <c r="WDF1529" s="16"/>
      <c r="WDG1529" s="16"/>
      <c r="WDH1529" s="16"/>
      <c r="WDI1529" s="16"/>
      <c r="WDJ1529" s="16"/>
      <c r="WDK1529" s="16"/>
      <c r="WDL1529" s="16"/>
      <c r="WDM1529" s="16"/>
      <c r="WDN1529" s="16"/>
      <c r="WDO1529" s="16"/>
      <c r="WDP1529" s="16"/>
      <c r="WDQ1529" s="16"/>
      <c r="WDR1529" s="16"/>
      <c r="WDS1529" s="16"/>
      <c r="WDT1529" s="16"/>
      <c r="WDU1529" s="16"/>
      <c r="WDV1529" s="16"/>
      <c r="WDW1529" s="16"/>
      <c r="WDX1529" s="16"/>
      <c r="WDY1529" s="16"/>
      <c r="WDZ1529" s="16"/>
      <c r="WEA1529" s="16"/>
      <c r="WEB1529" s="16"/>
      <c r="WEC1529" s="16"/>
      <c r="WED1529" s="16"/>
      <c r="WEE1529" s="16"/>
      <c r="WEF1529" s="16"/>
      <c r="WEG1529" s="16"/>
      <c r="WEH1529" s="16"/>
      <c r="WEI1529" s="16"/>
      <c r="WEJ1529" s="16"/>
      <c r="WEK1529" s="16"/>
      <c r="WEL1529" s="16"/>
      <c r="WEM1529" s="16"/>
      <c r="WEN1529" s="16"/>
      <c r="WEO1529" s="16"/>
      <c r="WEP1529" s="16"/>
      <c r="WEQ1529" s="16"/>
      <c r="WER1529" s="16"/>
      <c r="WES1529" s="16"/>
      <c r="WET1529" s="16"/>
      <c r="WEU1529" s="16"/>
      <c r="WEV1529" s="16"/>
      <c r="WEW1529" s="16"/>
      <c r="WEX1529" s="16"/>
      <c r="WEY1529" s="16"/>
      <c r="WEZ1529" s="16"/>
      <c r="WFA1529" s="16"/>
      <c r="WFB1529" s="16"/>
      <c r="WFC1529" s="16"/>
      <c r="WFD1529" s="16"/>
      <c r="WFE1529" s="16"/>
      <c r="WFF1529" s="16"/>
      <c r="WFG1529" s="16"/>
      <c r="WFH1529" s="16"/>
      <c r="WFI1529" s="16"/>
      <c r="WFJ1529" s="16"/>
      <c r="WFK1529" s="16"/>
      <c r="WFL1529" s="16"/>
      <c r="WFM1529" s="16"/>
      <c r="WFN1529" s="16"/>
      <c r="WFO1529" s="16"/>
      <c r="WFP1529" s="16"/>
      <c r="WFQ1529" s="16"/>
      <c r="WFR1529" s="16"/>
      <c r="WFS1529" s="16"/>
      <c r="WFT1529" s="16"/>
      <c r="WFU1529" s="16"/>
      <c r="WFV1529" s="16"/>
      <c r="WFW1529" s="16"/>
      <c r="WFX1529" s="16"/>
      <c r="WFY1529" s="16"/>
      <c r="WFZ1529" s="16"/>
      <c r="WGA1529" s="16"/>
      <c r="WGB1529" s="16"/>
      <c r="WGC1529" s="16"/>
      <c r="WGD1529" s="16"/>
      <c r="WGE1529" s="16"/>
      <c r="WGF1529" s="16"/>
      <c r="WGG1529" s="16"/>
      <c r="WGH1529" s="16"/>
      <c r="WGI1529" s="16"/>
      <c r="WGJ1529" s="16"/>
      <c r="WGK1529" s="16"/>
      <c r="WGL1529" s="16"/>
      <c r="WGM1529" s="16"/>
      <c r="WGN1529" s="16"/>
      <c r="WGO1529" s="16"/>
      <c r="WGP1529" s="16"/>
      <c r="WGQ1529" s="16"/>
      <c r="WGR1529" s="16"/>
      <c r="WGS1529" s="16"/>
      <c r="WGT1529" s="16"/>
      <c r="WGU1529" s="16"/>
      <c r="WGV1529" s="16"/>
      <c r="WGW1529" s="16"/>
      <c r="WGX1529" s="16"/>
      <c r="WGY1529" s="16"/>
      <c r="WGZ1529" s="16"/>
      <c r="WHA1529" s="16"/>
      <c r="WHB1529" s="16"/>
      <c r="WHC1529" s="16"/>
      <c r="WHD1529" s="16"/>
      <c r="WHE1529" s="16"/>
      <c r="WHF1529" s="16"/>
      <c r="WHG1529" s="16"/>
      <c r="WHH1529" s="16"/>
      <c r="WHI1529" s="16"/>
      <c r="WHJ1529" s="16"/>
      <c r="WHK1529" s="16"/>
      <c r="WHL1529" s="16"/>
      <c r="WHM1529" s="16"/>
      <c r="WHN1529" s="16"/>
      <c r="WHO1529" s="16"/>
      <c r="WHP1529" s="16"/>
      <c r="WHQ1529" s="16"/>
      <c r="WHR1529" s="16"/>
      <c r="WHS1529" s="16"/>
      <c r="WHT1529" s="16"/>
      <c r="WHU1529" s="16"/>
      <c r="WHV1529" s="16"/>
      <c r="WHW1529" s="16"/>
      <c r="WHX1529" s="16"/>
      <c r="WHY1529" s="16"/>
      <c r="WHZ1529" s="16"/>
      <c r="WIA1529" s="16"/>
      <c r="WIB1529" s="16"/>
      <c r="WIC1529" s="16"/>
      <c r="WID1529" s="16"/>
      <c r="WIE1529" s="16"/>
      <c r="WIF1529" s="16"/>
      <c r="WIG1529" s="16"/>
      <c r="WIH1529" s="16"/>
      <c r="WII1529" s="16"/>
      <c r="WIJ1529" s="16"/>
      <c r="WIK1529" s="16"/>
      <c r="WIL1529" s="16"/>
      <c r="WIM1529" s="16"/>
      <c r="WIN1529" s="16"/>
      <c r="WIO1529" s="16"/>
      <c r="WIP1529" s="16"/>
      <c r="WIQ1529" s="16"/>
      <c r="WIR1529" s="16"/>
      <c r="WIS1529" s="16"/>
      <c r="WIT1529" s="16"/>
      <c r="WIU1529" s="16"/>
      <c r="WIV1529" s="16"/>
      <c r="WIW1529" s="16"/>
      <c r="WIX1529" s="16"/>
      <c r="WIY1529" s="16"/>
      <c r="WIZ1529" s="16"/>
      <c r="WJA1529" s="16"/>
      <c r="WJB1529" s="16"/>
      <c r="WJC1529" s="16"/>
      <c r="WJD1529" s="16"/>
      <c r="WJE1529" s="16"/>
      <c r="WJF1529" s="16"/>
      <c r="WJG1529" s="16"/>
      <c r="WJH1529" s="16"/>
      <c r="WJI1529" s="16"/>
      <c r="WJJ1529" s="16"/>
      <c r="WJK1529" s="16"/>
      <c r="WJL1529" s="16"/>
      <c r="WJM1529" s="16"/>
      <c r="WJN1529" s="16"/>
      <c r="WJO1529" s="16"/>
      <c r="WJP1529" s="16"/>
      <c r="WJQ1529" s="16"/>
      <c r="WJR1529" s="16"/>
      <c r="WJS1529" s="16"/>
      <c r="WJT1529" s="16"/>
      <c r="WJU1529" s="16"/>
      <c r="WJV1529" s="16"/>
      <c r="WJW1529" s="16"/>
      <c r="WJX1529" s="16"/>
      <c r="WJY1529" s="16"/>
      <c r="WJZ1529" s="16"/>
      <c r="WKA1529" s="16"/>
      <c r="WKB1529" s="16"/>
      <c r="WKC1529" s="16"/>
      <c r="WKD1529" s="16"/>
      <c r="WKE1529" s="16"/>
      <c r="WKF1529" s="16"/>
      <c r="WKG1529" s="16"/>
      <c r="WKH1529" s="16"/>
      <c r="WKI1529" s="16"/>
      <c r="WKJ1529" s="16"/>
      <c r="WKK1529" s="16"/>
      <c r="WKL1529" s="16"/>
      <c r="WKM1529" s="16"/>
      <c r="WKN1529" s="16"/>
      <c r="WKO1529" s="16"/>
      <c r="WKP1529" s="16"/>
      <c r="WKQ1529" s="16"/>
      <c r="WKR1529" s="16"/>
      <c r="WKS1529" s="16"/>
      <c r="WKT1529" s="16"/>
      <c r="WKU1529" s="16"/>
      <c r="WKV1529" s="16"/>
      <c r="WKW1529" s="16"/>
      <c r="WKX1529" s="16"/>
      <c r="WKY1529" s="16"/>
      <c r="WKZ1529" s="16"/>
      <c r="WLA1529" s="16"/>
      <c r="WLB1529" s="16"/>
      <c r="WLC1529" s="16"/>
      <c r="WLD1529" s="16"/>
      <c r="WLE1529" s="16"/>
      <c r="WLF1529" s="16"/>
      <c r="WLG1529" s="16"/>
      <c r="WLH1529" s="16"/>
      <c r="WLI1529" s="16"/>
      <c r="WLJ1529" s="16"/>
      <c r="WLK1529" s="16"/>
      <c r="WLL1529" s="16"/>
      <c r="WLM1529" s="16"/>
      <c r="WLN1529" s="16"/>
      <c r="WLO1529" s="16"/>
      <c r="WLP1529" s="16"/>
      <c r="WLQ1529" s="16"/>
      <c r="WLR1529" s="16"/>
      <c r="WLS1529" s="16"/>
      <c r="WLT1529" s="16"/>
      <c r="WLU1529" s="16"/>
      <c r="WLV1529" s="16"/>
      <c r="WLW1529" s="16"/>
      <c r="WLX1529" s="16"/>
      <c r="WLY1529" s="16"/>
      <c r="WLZ1529" s="16"/>
      <c r="WMA1529" s="16"/>
      <c r="WMB1529" s="16"/>
      <c r="WMC1529" s="16"/>
      <c r="WMD1529" s="16"/>
      <c r="WME1529" s="16"/>
      <c r="WMF1529" s="16"/>
      <c r="WMG1529" s="16"/>
      <c r="WMH1529" s="16"/>
      <c r="WMI1529" s="16"/>
      <c r="WMJ1529" s="16"/>
      <c r="WMK1529" s="16"/>
      <c r="WML1529" s="16"/>
      <c r="WMM1529" s="16"/>
      <c r="WMN1529" s="16"/>
      <c r="WMO1529" s="16"/>
      <c r="WMP1529" s="16"/>
      <c r="WMQ1529" s="16"/>
      <c r="WMR1529" s="16"/>
      <c r="WMS1529" s="16"/>
      <c r="WMT1529" s="16"/>
      <c r="WMU1529" s="16"/>
      <c r="WMV1529" s="16"/>
      <c r="WMW1529" s="16"/>
      <c r="WMX1529" s="16"/>
      <c r="WMY1529" s="16"/>
      <c r="WMZ1529" s="16"/>
      <c r="WNA1529" s="16"/>
      <c r="WNB1529" s="16"/>
      <c r="WNC1529" s="16"/>
      <c r="WND1529" s="16"/>
      <c r="WNE1529" s="16"/>
      <c r="WNF1529" s="16"/>
      <c r="WNG1529" s="16"/>
      <c r="WNH1529" s="16"/>
      <c r="WNI1529" s="16"/>
      <c r="WNJ1529" s="16"/>
      <c r="WNK1529" s="16"/>
      <c r="WNL1529" s="16"/>
      <c r="WNM1529" s="16"/>
      <c r="WNN1529" s="16"/>
      <c r="WNO1529" s="16"/>
      <c r="WNP1529" s="16"/>
      <c r="WNQ1529" s="16"/>
      <c r="WNR1529" s="16"/>
      <c r="WNS1529" s="16"/>
      <c r="WNT1529" s="16"/>
      <c r="WNU1529" s="16"/>
      <c r="WNV1529" s="16"/>
      <c r="WNW1529" s="16"/>
      <c r="WNX1529" s="16"/>
      <c r="WNY1529" s="16"/>
      <c r="WNZ1529" s="16"/>
      <c r="WOA1529" s="16"/>
      <c r="WOB1529" s="16"/>
      <c r="WOC1529" s="16"/>
      <c r="WOD1529" s="16"/>
      <c r="WOE1529" s="16"/>
      <c r="WOF1529" s="16"/>
      <c r="WOG1529" s="16"/>
      <c r="WOH1529" s="16"/>
      <c r="WOI1529" s="16"/>
      <c r="WOJ1529" s="16"/>
      <c r="WOK1529" s="16"/>
      <c r="WOL1529" s="16"/>
      <c r="WOM1529" s="16"/>
      <c r="WON1529" s="16"/>
      <c r="WOO1529" s="16"/>
      <c r="WOP1529" s="16"/>
      <c r="WOQ1529" s="16"/>
      <c r="WOR1529" s="16"/>
      <c r="WOS1529" s="16"/>
      <c r="WOT1529" s="16"/>
      <c r="WOU1529" s="16"/>
      <c r="WOV1529" s="16"/>
      <c r="WOW1529" s="16"/>
      <c r="WOX1529" s="16"/>
      <c r="WOY1529" s="16"/>
      <c r="WOZ1529" s="16"/>
      <c r="WPA1529" s="16"/>
      <c r="WPB1529" s="16"/>
      <c r="WPC1529" s="16"/>
      <c r="WPD1529" s="16"/>
      <c r="WPE1529" s="16"/>
      <c r="WPF1529" s="16"/>
      <c r="WPG1529" s="16"/>
      <c r="WPH1529" s="16"/>
      <c r="WPI1529" s="16"/>
      <c r="WPJ1529" s="16"/>
      <c r="WPK1529" s="16"/>
      <c r="WPL1529" s="16"/>
      <c r="WPM1529" s="16"/>
      <c r="WPN1529" s="16"/>
      <c r="WPO1529" s="16"/>
      <c r="WPP1529" s="16"/>
      <c r="WPQ1529" s="16"/>
      <c r="WPR1529" s="16"/>
      <c r="WPS1529" s="16"/>
      <c r="WPT1529" s="16"/>
      <c r="WPU1529" s="16"/>
      <c r="WPV1529" s="16"/>
      <c r="WPW1529" s="16"/>
      <c r="WPX1529" s="16"/>
      <c r="WPY1529" s="16"/>
      <c r="WPZ1529" s="16"/>
      <c r="WQA1529" s="16"/>
      <c r="WQB1529" s="16"/>
      <c r="WQC1529" s="16"/>
      <c r="WQD1529" s="16"/>
      <c r="WQE1529" s="16"/>
      <c r="WQF1529" s="16"/>
      <c r="WQG1529" s="16"/>
      <c r="WQH1529" s="16"/>
      <c r="WQI1529" s="16"/>
      <c r="WQJ1529" s="16"/>
      <c r="WQK1529" s="16"/>
      <c r="WQL1529" s="16"/>
      <c r="WQM1529" s="16"/>
      <c r="WQN1529" s="16"/>
      <c r="WQO1529" s="16"/>
      <c r="WQP1529" s="16"/>
      <c r="WQQ1529" s="16"/>
      <c r="WQR1529" s="16"/>
      <c r="WQS1529" s="16"/>
      <c r="WQT1529" s="16"/>
      <c r="WQU1529" s="16"/>
      <c r="WQV1529" s="16"/>
      <c r="WQW1529" s="16"/>
      <c r="WQX1529" s="16"/>
      <c r="WQY1529" s="16"/>
      <c r="WQZ1529" s="16"/>
      <c r="WRA1529" s="16"/>
      <c r="WRB1529" s="16"/>
      <c r="WRC1529" s="16"/>
      <c r="WRD1529" s="16"/>
      <c r="WRE1529" s="16"/>
      <c r="WRF1529" s="16"/>
      <c r="WRG1529" s="16"/>
      <c r="WRH1529" s="16"/>
      <c r="WRI1529" s="16"/>
      <c r="WRJ1529" s="16"/>
      <c r="WRK1529" s="16"/>
      <c r="WRL1529" s="16"/>
      <c r="WRM1529" s="16"/>
      <c r="WRN1529" s="16"/>
      <c r="WRO1529" s="16"/>
      <c r="WRP1529" s="16"/>
      <c r="WRQ1529" s="16"/>
      <c r="WRR1529" s="16"/>
      <c r="WRS1529" s="16"/>
      <c r="WRT1529" s="16"/>
      <c r="WRU1529" s="16"/>
      <c r="WRV1529" s="16"/>
      <c r="WRW1529" s="16"/>
      <c r="WRX1529" s="16"/>
      <c r="WRY1529" s="16"/>
      <c r="WRZ1529" s="16"/>
      <c r="WSA1529" s="16"/>
      <c r="WSB1529" s="16"/>
      <c r="WSC1529" s="16"/>
      <c r="WSD1529" s="16"/>
      <c r="WSE1529" s="16"/>
      <c r="WSF1529" s="16"/>
      <c r="WSG1529" s="16"/>
      <c r="WSH1529" s="16"/>
      <c r="WSI1529" s="16"/>
      <c r="WSJ1529" s="16"/>
      <c r="WSK1529" s="16"/>
      <c r="WSL1529" s="16"/>
      <c r="WSM1529" s="16"/>
      <c r="WSN1529" s="16"/>
      <c r="WSO1529" s="16"/>
      <c r="WSP1529" s="16"/>
      <c r="WSQ1529" s="16"/>
      <c r="WSR1529" s="16"/>
      <c r="WSS1529" s="16"/>
      <c r="WST1529" s="16"/>
      <c r="WSU1529" s="16"/>
      <c r="WSV1529" s="16"/>
      <c r="WSW1529" s="16"/>
      <c r="WSX1529" s="16"/>
      <c r="WSY1529" s="16"/>
      <c r="WSZ1529" s="16"/>
      <c r="WTA1529" s="16"/>
      <c r="WTB1529" s="16"/>
      <c r="WTC1529" s="16"/>
      <c r="WTD1529" s="16"/>
      <c r="WTE1529" s="16"/>
      <c r="WTF1529" s="16"/>
      <c r="WTG1529" s="16"/>
      <c r="WTH1529" s="16"/>
      <c r="WTI1529" s="16"/>
      <c r="WTJ1529" s="16"/>
      <c r="WTK1529" s="16"/>
      <c r="WTL1529" s="16"/>
      <c r="WTM1529" s="16"/>
      <c r="WTN1529" s="16"/>
      <c r="WTO1529" s="16"/>
      <c r="WTP1529" s="16"/>
      <c r="WTQ1529" s="16"/>
      <c r="WTR1529" s="16"/>
      <c r="WTS1529" s="16"/>
      <c r="WTT1529" s="16"/>
      <c r="WTU1529" s="16"/>
      <c r="WTV1529" s="16"/>
      <c r="WTW1529" s="16"/>
      <c r="WTX1529" s="16"/>
      <c r="WTY1529" s="16"/>
      <c r="WTZ1529" s="16"/>
      <c r="WUA1529" s="16"/>
      <c r="WUB1529" s="16"/>
      <c r="WUC1529" s="16"/>
      <c r="WUD1529" s="16"/>
      <c r="WUE1529" s="16"/>
      <c r="WUF1529" s="16"/>
      <c r="WUG1529" s="16"/>
      <c r="WUH1529" s="16"/>
      <c r="WUI1529" s="16"/>
      <c r="WUJ1529" s="16"/>
      <c r="WUK1529" s="16"/>
      <c r="WUL1529" s="16"/>
      <c r="WUM1529" s="16"/>
      <c r="WUN1529" s="16"/>
      <c r="WUO1529" s="16"/>
      <c r="WUP1529" s="16"/>
      <c r="WUQ1529" s="16"/>
      <c r="WUR1529" s="16"/>
      <c r="WUS1529" s="16"/>
      <c r="WUT1529" s="16"/>
      <c r="WUU1529" s="16"/>
      <c r="WUV1529" s="16"/>
      <c r="WUW1529" s="16"/>
      <c r="WUX1529" s="16"/>
      <c r="WUY1529" s="16"/>
      <c r="WUZ1529" s="16"/>
      <c r="WVA1529" s="16"/>
      <c r="WVB1529" s="16"/>
      <c r="WVC1529" s="16"/>
      <c r="WVD1529" s="16"/>
      <c r="WVE1529" s="16"/>
      <c r="WVF1529" s="16"/>
      <c r="WVG1529" s="16"/>
      <c r="WVH1529" s="16"/>
      <c r="WVI1529" s="16"/>
      <c r="WVJ1529" s="16"/>
      <c r="WVK1529" s="16"/>
      <c r="WVL1529" s="16"/>
      <c r="WVM1529" s="16"/>
    </row>
    <row r="1530" spans="1:16133" x14ac:dyDescent="0.2">
      <c r="D1530" s="44"/>
      <c r="E1530" s="44"/>
      <c r="F1530" s="44"/>
      <c r="G1530" s="44"/>
      <c r="H1530" s="44"/>
      <c r="I1530" s="44"/>
      <c r="J1530" s="44"/>
      <c r="K1530" s="699"/>
      <c r="L1530" s="136"/>
      <c r="M1530" s="136"/>
      <c r="N1530" s="136"/>
      <c r="O1530" s="136"/>
      <c r="P1530" s="136"/>
      <c r="Q1530" s="136"/>
      <c r="R1530" s="699"/>
      <c r="S1530" s="136"/>
      <c r="T1530" s="136"/>
      <c r="U1530" s="136"/>
      <c r="V1530" s="136"/>
      <c r="W1530" s="136"/>
      <c r="X1530" s="136"/>
      <c r="Y1530" s="699"/>
      <c r="Z1530" s="136"/>
      <c r="AA1530" s="136"/>
      <c r="AB1530" s="136"/>
      <c r="AC1530" s="136"/>
      <c r="AD1530" s="136"/>
      <c r="AE1530" s="136"/>
      <c r="AF1530" s="699"/>
      <c r="AG1530" s="136"/>
      <c r="AH1530" s="136"/>
      <c r="AI1530" s="136"/>
      <c r="AJ1530" s="136"/>
      <c r="AK1530" s="136"/>
      <c r="AL1530" s="136"/>
      <c r="AM1530" s="44"/>
      <c r="AN1530" s="44"/>
      <c r="AO1530" s="44"/>
      <c r="AP1530" s="44"/>
      <c r="AQ1530" s="44"/>
      <c r="AR1530" s="44"/>
      <c r="AS1530" s="44"/>
      <c r="AT1530" s="44"/>
      <c r="AU1530" s="44"/>
      <c r="AV1530" s="44"/>
      <c r="AW1530" s="44"/>
      <c r="AX1530" s="44"/>
      <c r="AY1530" s="44"/>
      <c r="AZ1530" s="44"/>
      <c r="BA1530" s="44"/>
      <c r="BB1530" s="44"/>
      <c r="BC1530" s="44"/>
      <c r="BD1530" s="44"/>
      <c r="BE1530" s="44"/>
      <c r="BF1530" s="44"/>
      <c r="BG1530" s="44"/>
    </row>
    <row r="1531" spans="1:16133" x14ac:dyDescent="0.2">
      <c r="D1531" s="44"/>
      <c r="E1531" s="44"/>
      <c r="F1531" s="44"/>
      <c r="G1531" s="44"/>
      <c r="H1531" s="44"/>
      <c r="I1531" s="44"/>
      <c r="J1531" s="44"/>
      <c r="K1531" s="699"/>
      <c r="L1531" s="136"/>
      <c r="M1531" s="136"/>
      <c r="N1531" s="136"/>
      <c r="O1531" s="136"/>
      <c r="P1531" s="136"/>
      <c r="Q1531" s="136"/>
      <c r="R1531" s="699"/>
      <c r="S1531" s="136"/>
      <c r="T1531" s="136"/>
      <c r="U1531" s="136"/>
      <c r="V1531" s="136"/>
      <c r="W1531" s="136"/>
      <c r="X1531" s="136"/>
      <c r="Y1531" s="699"/>
      <c r="Z1531" s="136"/>
      <c r="AA1531" s="136"/>
      <c r="AB1531" s="136"/>
      <c r="AC1531" s="136"/>
      <c r="AD1531" s="136"/>
      <c r="AE1531" s="136"/>
      <c r="AF1531" s="699"/>
      <c r="AG1531" s="136"/>
      <c r="AH1531" s="136"/>
      <c r="AI1531" s="136"/>
      <c r="AJ1531" s="136"/>
      <c r="AK1531" s="136"/>
      <c r="AL1531" s="136"/>
      <c r="AM1531" s="44"/>
      <c r="AN1531" s="44"/>
      <c r="AO1531" s="44"/>
      <c r="AP1531" s="44"/>
      <c r="AQ1531" s="44"/>
      <c r="AT1531" s="44"/>
      <c r="AU1531" s="44"/>
      <c r="AV1531" s="44"/>
      <c r="AW1531" s="44"/>
      <c r="AX1531" s="44"/>
      <c r="BA1531" s="44"/>
      <c r="BB1531" s="44"/>
      <c r="BC1531" s="44"/>
      <c r="BD1531" s="44"/>
      <c r="BE1531" s="44"/>
    </row>
    <row r="1532" spans="1:16133" x14ac:dyDescent="0.2">
      <c r="D1532" s="44"/>
      <c r="E1532" s="44"/>
      <c r="F1532" s="44"/>
      <c r="G1532" s="44"/>
      <c r="H1532" s="44"/>
      <c r="I1532" s="44"/>
      <c r="J1532" s="44"/>
      <c r="K1532" s="699"/>
      <c r="L1532" s="136"/>
      <c r="M1532" s="136"/>
      <c r="N1532" s="136"/>
      <c r="O1532" s="136"/>
      <c r="P1532" s="136"/>
      <c r="Q1532" s="136"/>
      <c r="R1532" s="699"/>
      <c r="S1532" s="136"/>
      <c r="T1532" s="136"/>
      <c r="U1532" s="136"/>
      <c r="V1532" s="136"/>
      <c r="W1532" s="136"/>
      <c r="X1532" s="136"/>
      <c r="Y1532" s="699"/>
      <c r="Z1532" s="136"/>
      <c r="AA1532" s="136"/>
      <c r="AB1532" s="136"/>
      <c r="AC1532" s="136"/>
      <c r="AD1532" s="136"/>
      <c r="AE1532" s="136"/>
      <c r="AF1532" s="699"/>
      <c r="AG1532" s="136"/>
      <c r="AH1532" s="136"/>
      <c r="AI1532" s="136"/>
      <c r="AJ1532" s="136"/>
      <c r="AK1532" s="136"/>
      <c r="AL1532" s="136"/>
      <c r="AM1532" s="44"/>
      <c r="AN1532" s="44"/>
      <c r="AO1532" s="44"/>
      <c r="AP1532" s="44"/>
      <c r="AQ1532" s="44"/>
      <c r="AT1532" s="44"/>
      <c r="AU1532" s="44"/>
      <c r="AV1532" s="44"/>
      <c r="AW1532" s="44"/>
      <c r="AX1532" s="44"/>
      <c r="BA1532" s="44"/>
      <c r="BB1532" s="44"/>
      <c r="BC1532" s="44"/>
      <c r="BD1532" s="44"/>
      <c r="BE1532" s="44"/>
    </row>
    <row r="1533" spans="1:16133" x14ac:dyDescent="0.2">
      <c r="D1533" s="44"/>
      <c r="E1533" s="44"/>
      <c r="F1533" s="44"/>
      <c r="G1533" s="44"/>
      <c r="H1533" s="44"/>
      <c r="I1533" s="44"/>
      <c r="J1533" s="44"/>
      <c r="K1533" s="699"/>
      <c r="L1533" s="136"/>
      <c r="M1533" s="136"/>
      <c r="N1533" s="136"/>
      <c r="O1533" s="136"/>
      <c r="P1533" s="136"/>
      <c r="Q1533" s="136"/>
      <c r="R1533" s="699"/>
      <c r="S1533" s="136"/>
      <c r="T1533" s="136"/>
      <c r="U1533" s="136"/>
      <c r="V1533" s="136"/>
      <c r="W1533" s="136"/>
      <c r="X1533" s="136"/>
      <c r="Y1533" s="699"/>
      <c r="Z1533" s="136"/>
      <c r="AA1533" s="136"/>
      <c r="AB1533" s="136"/>
      <c r="AC1533" s="136"/>
      <c r="AD1533" s="136"/>
      <c r="AE1533" s="136"/>
      <c r="AF1533" s="699"/>
      <c r="AG1533" s="136"/>
      <c r="AH1533" s="136"/>
      <c r="AI1533" s="136"/>
      <c r="AJ1533" s="136"/>
      <c r="AK1533" s="136"/>
      <c r="AL1533" s="136"/>
      <c r="AM1533" s="44"/>
      <c r="AN1533" s="44"/>
      <c r="AO1533" s="44"/>
      <c r="AP1533" s="44"/>
      <c r="AQ1533" s="44"/>
      <c r="AT1533" s="44"/>
      <c r="AU1533" s="44"/>
      <c r="AV1533" s="44"/>
      <c r="AW1533" s="44"/>
      <c r="AX1533" s="44"/>
      <c r="BA1533" s="44"/>
      <c r="BB1533" s="44"/>
      <c r="BC1533" s="44"/>
      <c r="BD1533" s="44"/>
      <c r="BE1533" s="44"/>
    </row>
    <row r="1534" spans="1:16133" x14ac:dyDescent="0.2">
      <c r="D1534" s="44"/>
      <c r="E1534" s="44"/>
      <c r="F1534" s="44"/>
      <c r="G1534" s="44"/>
      <c r="H1534" s="44"/>
      <c r="I1534" s="44"/>
      <c r="J1534" s="44"/>
      <c r="K1534" s="699"/>
      <c r="L1534" s="136"/>
      <c r="M1534" s="136"/>
      <c r="N1534" s="136"/>
      <c r="O1534" s="136"/>
      <c r="P1534" s="136"/>
      <c r="Q1534" s="136"/>
      <c r="R1534" s="699"/>
      <c r="S1534" s="136"/>
      <c r="T1534" s="136"/>
      <c r="U1534" s="136"/>
      <c r="V1534" s="136"/>
      <c r="W1534" s="136"/>
      <c r="X1534" s="136"/>
      <c r="Y1534" s="699"/>
      <c r="Z1534" s="136"/>
      <c r="AA1534" s="136"/>
      <c r="AB1534" s="136"/>
      <c r="AC1534" s="136"/>
      <c r="AD1534" s="136"/>
      <c r="AE1534" s="136"/>
      <c r="AF1534" s="699"/>
      <c r="AG1534" s="136"/>
      <c r="AH1534" s="136"/>
      <c r="AI1534" s="136"/>
      <c r="AJ1534" s="136"/>
      <c r="AK1534" s="136"/>
      <c r="AL1534" s="136"/>
      <c r="AM1534" s="44"/>
      <c r="AN1534" s="44"/>
      <c r="AO1534" s="44"/>
      <c r="AP1534" s="44"/>
      <c r="AQ1534" s="44"/>
      <c r="AT1534" s="44"/>
      <c r="AU1534" s="44"/>
      <c r="AV1534" s="44"/>
      <c r="AW1534" s="44"/>
      <c r="AX1534" s="44"/>
      <c r="BA1534" s="44"/>
      <c r="BB1534" s="44"/>
      <c r="BC1534" s="44"/>
      <c r="BD1534" s="44"/>
      <c r="BE1534" s="44"/>
    </row>
    <row r="1535" spans="1:16133" x14ac:dyDescent="0.2">
      <c r="D1535" s="44"/>
      <c r="E1535" s="44"/>
      <c r="F1535" s="44"/>
      <c r="G1535" s="44"/>
      <c r="H1535" s="44"/>
      <c r="I1535" s="44"/>
      <c r="J1535" s="44"/>
      <c r="K1535" s="699"/>
      <c r="L1535" s="136"/>
      <c r="M1535" s="136"/>
      <c r="N1535" s="136"/>
      <c r="O1535" s="136"/>
      <c r="P1535" s="136"/>
      <c r="Q1535" s="136"/>
      <c r="R1535" s="699"/>
      <c r="S1535" s="136"/>
      <c r="T1535" s="136"/>
      <c r="U1535" s="136"/>
      <c r="V1535" s="136"/>
      <c r="W1535" s="136"/>
      <c r="X1535" s="136"/>
      <c r="Y1535" s="699"/>
      <c r="Z1535" s="136"/>
      <c r="AA1535" s="136"/>
      <c r="AB1535" s="136"/>
      <c r="AC1535" s="136"/>
      <c r="AD1535" s="136"/>
      <c r="AE1535" s="136"/>
      <c r="AF1535" s="699"/>
      <c r="AG1535" s="136"/>
      <c r="AH1535" s="136"/>
      <c r="AI1535" s="136"/>
      <c r="AJ1535" s="136"/>
      <c r="AK1535" s="136"/>
      <c r="AL1535" s="136"/>
      <c r="AM1535" s="44"/>
      <c r="AN1535" s="44"/>
      <c r="AO1535" s="44"/>
      <c r="AP1535" s="44"/>
      <c r="AQ1535" s="44"/>
      <c r="AT1535" s="44"/>
      <c r="AU1535" s="44"/>
      <c r="AV1535" s="44"/>
      <c r="AW1535" s="44"/>
      <c r="AX1535" s="44"/>
      <c r="BA1535" s="44"/>
      <c r="BB1535" s="44"/>
      <c r="BC1535" s="44"/>
      <c r="BD1535" s="44"/>
      <c r="BE1535" s="44"/>
    </row>
    <row r="1536" spans="1:16133" x14ac:dyDescent="0.2">
      <c r="D1536" s="44"/>
      <c r="E1536" s="44"/>
      <c r="F1536" s="44"/>
      <c r="G1536" s="44"/>
      <c r="H1536" s="44"/>
      <c r="I1536" s="44"/>
      <c r="J1536" s="44"/>
      <c r="M1536" s="136"/>
      <c r="N1536" s="136"/>
      <c r="O1536" s="136"/>
      <c r="P1536" s="136"/>
      <c r="Q1536" s="136"/>
      <c r="T1536" s="136"/>
      <c r="U1536" s="136"/>
      <c r="V1536" s="136"/>
      <c r="W1536" s="136"/>
      <c r="X1536" s="136"/>
      <c r="AA1536" s="136"/>
      <c r="AB1536" s="136"/>
      <c r="AC1536" s="136"/>
      <c r="AD1536" s="136"/>
      <c r="AE1536" s="136"/>
      <c r="AH1536" s="136"/>
      <c r="AI1536" s="136"/>
      <c r="AJ1536" s="136"/>
      <c r="AK1536" s="136"/>
      <c r="AL1536" s="136"/>
      <c r="AM1536" s="44"/>
      <c r="AN1536" s="44"/>
      <c r="AO1536" s="44"/>
      <c r="AP1536" s="44"/>
      <c r="AQ1536" s="44"/>
      <c r="AT1536" s="44"/>
      <c r="AU1536" s="44"/>
      <c r="AV1536" s="44"/>
      <c r="AW1536" s="44"/>
      <c r="AX1536" s="44"/>
      <c r="BA1536" s="44"/>
      <c r="BB1536" s="44"/>
      <c r="BC1536" s="44"/>
      <c r="BD1536" s="44"/>
      <c r="BE1536" s="44"/>
    </row>
    <row r="1537" spans="39:57" x14ac:dyDescent="0.2">
      <c r="AM1537" s="44"/>
      <c r="AN1537" s="44"/>
      <c r="AO1537" s="44"/>
      <c r="AP1537" s="44"/>
      <c r="AQ1537" s="44"/>
      <c r="AT1537" s="44"/>
      <c r="AU1537" s="44"/>
      <c r="AV1537" s="44"/>
      <c r="AW1537" s="44"/>
      <c r="AX1537" s="44"/>
      <c r="BA1537" s="44"/>
      <c r="BB1537" s="44"/>
      <c r="BC1537" s="44"/>
      <c r="BD1537" s="44"/>
      <c r="BE1537" s="44"/>
    </row>
    <row r="1538" spans="39:57" x14ac:dyDescent="0.2">
      <c r="AM1538" s="44"/>
      <c r="AN1538" s="44"/>
      <c r="AO1538" s="44"/>
      <c r="AP1538" s="44"/>
      <c r="AQ1538" s="44"/>
      <c r="AT1538" s="44"/>
      <c r="AU1538" s="44"/>
      <c r="AV1538" s="44"/>
      <c r="AW1538" s="44"/>
      <c r="AX1538" s="44"/>
      <c r="BA1538" s="44"/>
      <c r="BB1538" s="44"/>
      <c r="BC1538" s="44"/>
      <c r="BD1538" s="44"/>
      <c r="BE1538" s="44"/>
    </row>
    <row r="1539" spans="39:57" x14ac:dyDescent="0.2">
      <c r="AM1539" s="44"/>
      <c r="AN1539" s="44"/>
      <c r="AO1539" s="44"/>
      <c r="AP1539" s="44"/>
      <c r="AQ1539" s="44"/>
      <c r="AT1539" s="44"/>
      <c r="AU1539" s="44"/>
      <c r="AV1539" s="44"/>
      <c r="AW1539" s="44"/>
      <c r="AX1539" s="44"/>
      <c r="BA1539" s="44"/>
      <c r="BB1539" s="44"/>
      <c r="BC1539" s="44"/>
      <c r="BD1539" s="44"/>
      <c r="BE1539" s="44"/>
    </row>
    <row r="1540" spans="39:57" x14ac:dyDescent="0.2">
      <c r="AM1540" s="44"/>
      <c r="AN1540" s="44"/>
      <c r="AO1540" s="44"/>
      <c r="AP1540" s="44"/>
      <c r="AQ1540" s="44"/>
      <c r="AT1540" s="44"/>
      <c r="AU1540" s="44"/>
      <c r="AV1540" s="44"/>
      <c r="AW1540" s="44"/>
      <c r="AX1540" s="44"/>
      <c r="BA1540" s="44"/>
      <c r="BB1540" s="44"/>
      <c r="BC1540" s="44"/>
      <c r="BD1540" s="44"/>
      <c r="BE1540" s="44"/>
    </row>
    <row r="1541" spans="39:57" x14ac:dyDescent="0.2">
      <c r="AM1541" s="44"/>
      <c r="AN1541" s="44"/>
      <c r="AO1541" s="44"/>
      <c r="AP1541" s="44"/>
      <c r="AQ1541" s="44"/>
      <c r="AT1541" s="44"/>
      <c r="AU1541" s="44"/>
      <c r="AV1541" s="44"/>
      <c r="AW1541" s="44"/>
      <c r="AX1541" s="44"/>
      <c r="BA1541" s="44"/>
      <c r="BB1541" s="44"/>
      <c r="BC1541" s="44"/>
      <c r="BD1541" s="44"/>
      <c r="BE1541" s="44"/>
    </row>
    <row r="1542" spans="39:57" x14ac:dyDescent="0.2">
      <c r="AM1542" s="44"/>
      <c r="AN1542" s="44"/>
      <c r="AO1542" s="44"/>
      <c r="AP1542" s="44"/>
      <c r="AQ1542" s="44"/>
      <c r="AT1542" s="44"/>
      <c r="AU1542" s="44"/>
      <c r="AV1542" s="44"/>
      <c r="AW1542" s="44"/>
      <c r="AX1542" s="44"/>
      <c r="BA1542" s="44"/>
      <c r="BB1542" s="44"/>
      <c r="BC1542" s="44"/>
      <c r="BD1542" s="44"/>
      <c r="BE1542" s="44"/>
    </row>
    <row r="1543" spans="39:57" x14ac:dyDescent="0.2">
      <c r="AM1543" s="44"/>
      <c r="AN1543" s="44"/>
      <c r="AO1543" s="44"/>
      <c r="AP1543" s="44"/>
      <c r="AQ1543" s="44"/>
      <c r="AT1543" s="44"/>
      <c r="AU1543" s="44"/>
      <c r="AV1543" s="44"/>
      <c r="AW1543" s="44"/>
      <c r="AX1543" s="44"/>
      <c r="BA1543" s="44"/>
      <c r="BB1543" s="44"/>
      <c r="BC1543" s="44"/>
      <c r="BD1543" s="44"/>
      <c r="BE1543" s="44"/>
    </row>
    <row r="1544" spans="39:57" x14ac:dyDescent="0.2">
      <c r="AM1544" s="44"/>
      <c r="AN1544" s="44"/>
      <c r="AO1544" s="44"/>
      <c r="AP1544" s="44"/>
      <c r="AQ1544" s="44"/>
      <c r="AT1544" s="44"/>
      <c r="AU1544" s="44"/>
      <c r="AV1544" s="44"/>
      <c r="AW1544" s="44"/>
      <c r="AX1544" s="44"/>
      <c r="BA1544" s="44"/>
      <c r="BB1544" s="44"/>
      <c r="BC1544" s="44"/>
      <c r="BD1544" s="44"/>
      <c r="BE1544" s="44"/>
    </row>
    <row r="1545" spans="39:57" x14ac:dyDescent="0.2">
      <c r="AM1545" s="44"/>
      <c r="AN1545" s="44"/>
      <c r="AO1545" s="44"/>
      <c r="AP1545" s="44"/>
      <c r="AQ1545" s="44"/>
      <c r="AT1545" s="44"/>
      <c r="AU1545" s="44"/>
      <c r="AV1545" s="44"/>
      <c r="AW1545" s="44"/>
      <c r="AX1545" s="44"/>
      <c r="BA1545" s="44"/>
      <c r="BB1545" s="44"/>
      <c r="BC1545" s="44"/>
      <c r="BD1545" s="44"/>
      <c r="BE1545" s="44"/>
    </row>
    <row r="1546" spans="39:57" x14ac:dyDescent="0.2">
      <c r="AM1546" s="44"/>
      <c r="AN1546" s="44"/>
      <c r="AO1546" s="44"/>
      <c r="AP1546" s="44"/>
      <c r="AQ1546" s="44"/>
      <c r="AT1546" s="44"/>
      <c r="AU1546" s="44"/>
      <c r="AV1546" s="44"/>
      <c r="AW1546" s="44"/>
      <c r="AX1546" s="44"/>
      <c r="BA1546" s="44"/>
      <c r="BB1546" s="44"/>
      <c r="BC1546" s="44"/>
      <c r="BD1546" s="44"/>
      <c r="BE1546" s="44"/>
    </row>
    <row r="1547" spans="39:57" x14ac:dyDescent="0.2">
      <c r="AM1547" s="44"/>
      <c r="AN1547" s="44"/>
      <c r="AO1547" s="44"/>
      <c r="AP1547" s="44"/>
      <c r="AQ1547" s="44"/>
      <c r="AT1547" s="44"/>
      <c r="AU1547" s="44"/>
      <c r="AV1547" s="44"/>
      <c r="AW1547" s="44"/>
      <c r="AX1547" s="44"/>
      <c r="BA1547" s="44"/>
      <c r="BB1547" s="44"/>
      <c r="BC1547" s="44"/>
      <c r="BD1547" s="44"/>
      <c r="BE1547" s="44"/>
    </row>
    <row r="1548" spans="39:57" x14ac:dyDescent="0.2">
      <c r="AM1548" s="44"/>
      <c r="AN1548" s="44"/>
      <c r="AO1548" s="44"/>
      <c r="AP1548" s="44"/>
      <c r="AQ1548" s="44"/>
      <c r="AT1548" s="44"/>
      <c r="AU1548" s="44"/>
      <c r="AV1548" s="44"/>
      <c r="AW1548" s="44"/>
      <c r="AX1548" s="44"/>
      <c r="BA1548" s="44"/>
      <c r="BB1548" s="44"/>
      <c r="BC1548" s="44"/>
      <c r="BD1548" s="44"/>
      <c r="BE1548" s="44"/>
    </row>
    <row r="1549" spans="39:57" x14ac:dyDescent="0.2">
      <c r="AM1549" s="44"/>
      <c r="AN1549" s="44"/>
      <c r="AO1549" s="44"/>
      <c r="AP1549" s="44"/>
      <c r="AQ1549" s="44"/>
      <c r="AT1549" s="44"/>
      <c r="AU1549" s="44"/>
      <c r="AV1549" s="44"/>
      <c r="AW1549" s="44"/>
      <c r="AX1549" s="44"/>
      <c r="BA1549" s="44"/>
      <c r="BB1549" s="44"/>
      <c r="BC1549" s="44"/>
      <c r="BD1549" s="44"/>
      <c r="BE1549" s="44"/>
    </row>
    <row r="1550" spans="39:57" x14ac:dyDescent="0.2">
      <c r="AM1550" s="44"/>
      <c r="AT1550" s="44"/>
      <c r="BA1550" s="44"/>
    </row>
    <row r="1551" spans="39:57" x14ac:dyDescent="0.2">
      <c r="AM1551" s="44"/>
      <c r="AT1551" s="44"/>
      <c r="BA1551" s="44"/>
    </row>
    <row r="1552" spans="39:57" x14ac:dyDescent="0.2">
      <c r="AM1552" s="44"/>
      <c r="AT1552" s="44"/>
      <c r="BA1552" s="44"/>
    </row>
    <row r="1553" spans="39:53" x14ac:dyDescent="0.2">
      <c r="AM1553" s="44"/>
      <c r="AT1553" s="44"/>
      <c r="BA1553" s="44"/>
    </row>
    <row r="1554" spans="39:53" x14ac:dyDescent="0.2">
      <c r="AM1554" s="44"/>
      <c r="AT1554" s="44"/>
      <c r="BA1554" s="44"/>
    </row>
    <row r="1555" spans="39:53" x14ac:dyDescent="0.2">
      <c r="AM1555" s="44"/>
      <c r="AT1555" s="44"/>
      <c r="BA1555" s="44"/>
    </row>
    <row r="1556" spans="39:53" x14ac:dyDescent="0.2">
      <c r="AM1556" s="44"/>
      <c r="AT1556" s="44"/>
      <c r="BA1556" s="44"/>
    </row>
    <row r="1557" spans="39:53" x14ac:dyDescent="0.2">
      <c r="AM1557" s="44"/>
      <c r="AT1557" s="44"/>
      <c r="BA1557" s="44"/>
    </row>
    <row r="1558" spans="39:53" x14ac:dyDescent="0.2">
      <c r="AM1558" s="44"/>
      <c r="AT1558" s="44"/>
      <c r="BA1558" s="44"/>
    </row>
    <row r="1559" spans="39:53" x14ac:dyDescent="0.2">
      <c r="AM1559" s="44"/>
      <c r="AT1559" s="44"/>
      <c r="BA1559" s="44"/>
    </row>
    <row r="1560" spans="39:53" x14ac:dyDescent="0.2">
      <c r="AM1560" s="44"/>
      <c r="AT1560" s="44"/>
      <c r="BA1560" s="44"/>
    </row>
    <row r="1561" spans="39:53" x14ac:dyDescent="0.2">
      <c r="AM1561" s="44"/>
      <c r="AT1561" s="44"/>
      <c r="BA1561" s="44"/>
    </row>
    <row r="1562" spans="39:53" x14ac:dyDescent="0.2">
      <c r="AM1562" s="44"/>
      <c r="AT1562" s="44"/>
      <c r="BA1562" s="44"/>
    </row>
    <row r="1563" spans="39:53" x14ac:dyDescent="0.2">
      <c r="AM1563" s="44"/>
      <c r="AT1563" s="44"/>
      <c r="BA1563" s="44"/>
    </row>
    <row r="1564" spans="39:53" x14ac:dyDescent="0.2">
      <c r="AM1564" s="44"/>
      <c r="AT1564" s="44"/>
      <c r="BA1564" s="44"/>
    </row>
    <row r="1565" spans="39:53" x14ac:dyDescent="0.2">
      <c r="AM1565" s="44"/>
      <c r="AT1565" s="44"/>
      <c r="BA1565" s="44"/>
    </row>
    <row r="1566" spans="39:53" x14ac:dyDescent="0.2">
      <c r="AM1566" s="44"/>
      <c r="AT1566" s="44"/>
      <c r="BA1566" s="44"/>
    </row>
  </sheetData>
  <mergeCells count="9">
    <mergeCell ref="BA3:BG3"/>
    <mergeCell ref="AT3:AZ3"/>
    <mergeCell ref="AM3:AS3"/>
    <mergeCell ref="AF3:AL3"/>
    <mergeCell ref="A3:C4"/>
    <mergeCell ref="D3:J3"/>
    <mergeCell ref="K3:Q3"/>
    <mergeCell ref="R3:X3"/>
    <mergeCell ref="Y3:AE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Hraba Jan</cp:lastModifiedBy>
  <dcterms:created xsi:type="dcterms:W3CDTF">2013-12-10T09:13:30Z</dcterms:created>
  <dcterms:modified xsi:type="dcterms:W3CDTF">2016-12-02T10:02:04Z</dcterms:modified>
</cp:coreProperties>
</file>